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1E12A897-1374-4F0E-B733-BFD75A973EA0}"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12">'Hygiene Data'!$DR$1:$EA$2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12">'Sanitation Data'!$DR$1:$EA$2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12">'Water Data'!$DR$1:$EA$2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4" s="1"/>
  <c r="EB207" i="46"/>
  <c r="BM207" i="46" s="1"/>
  <c r="EA207" i="46"/>
  <c r="BL207" i="46" s="1"/>
  <c r="DZ207" i="46"/>
  <c r="BK207" i="46" s="1"/>
  <c r="DY207" i="46"/>
  <c r="BJ207" i="46" s="1"/>
  <c r="DX207" i="46"/>
  <c r="BI207" i="46" s="1"/>
  <c r="DW207" i="46"/>
  <c r="BH207" i="46" s="1"/>
  <c r="DV207" i="46"/>
  <c r="BG207" i="46" s="1"/>
  <c r="DU207" i="46"/>
  <c r="DT207" i="46"/>
  <c r="BE207" i="46" s="1"/>
  <c r="DS207" i="46"/>
  <c r="BD207" i="46" s="1"/>
  <c r="DR207" i="46"/>
  <c r="BC207" i="46" s="1"/>
  <c r="DQ207" i="46"/>
  <c r="BB207" i="46" s="1"/>
  <c r="DP207" i="46"/>
  <c r="BA207" i="46" s="1"/>
  <c r="DO207" i="46"/>
  <c r="AZ207" i="46" s="1"/>
  <c r="DN207" i="46"/>
  <c r="AY207" i="46" s="1"/>
  <c r="DM207" i="46"/>
  <c r="DL207" i="46"/>
  <c r="AW207" i="46" s="1"/>
  <c r="DK207" i="46"/>
  <c r="AV207" i="46" s="1"/>
  <c r="DJ207" i="46"/>
  <c r="AU207" i="46" s="1"/>
  <c r="DI207" i="46"/>
  <c r="AT207" i="46" s="1"/>
  <c r="DH207" i="46"/>
  <c r="AS207" i="46" s="1"/>
  <c r="DG207" i="46"/>
  <c r="AR207" i="46" s="1"/>
  <c r="DF207" i="46"/>
  <c r="AQ207" i="46" s="1"/>
  <c r="DE207" i="46"/>
  <c r="DD207" i="46"/>
  <c r="AO207" i="46" s="1"/>
  <c r="DC207" i="46"/>
  <c r="AN207" i="46" s="1"/>
  <c r="DB207" i="46"/>
  <c r="DA207" i="46"/>
  <c r="AL207" i="46" s="1"/>
  <c r="CZ207" i="46"/>
  <c r="AK207" i="46" s="1"/>
  <c r="CY207" i="46"/>
  <c r="AJ207" i="46" s="1"/>
  <c r="CX207" i="46"/>
  <c r="AI207" i="46" s="1"/>
  <c r="CW207" i="46"/>
  <c r="CV207" i="46"/>
  <c r="AG207" i="46" s="1"/>
  <c r="CU207" i="46"/>
  <c r="AF207" i="46" s="1"/>
  <c r="CT207" i="46"/>
  <c r="AE207" i="46" s="1"/>
  <c r="CS207" i="46"/>
  <c r="AD207" i="46" s="1"/>
  <c r="CR207" i="46"/>
  <c r="AC207" i="46" s="1"/>
  <c r="CQ207" i="46"/>
  <c r="AB207" i="46" s="1"/>
  <c r="CP207" i="46"/>
  <c r="AA207" i="46" s="1"/>
  <c r="CO207" i="46"/>
  <c r="CN207" i="46"/>
  <c r="Y207" i="46" s="1"/>
  <c r="CM207" i="46"/>
  <c r="X207" i="46" s="1"/>
  <c r="CL207" i="46"/>
  <c r="W207" i="46" s="1"/>
  <c r="CK207" i="46"/>
  <c r="V207" i="46" s="1"/>
  <c r="CJ207" i="46"/>
  <c r="U207" i="46" s="1"/>
  <c r="CI207" i="46"/>
  <c r="T207" i="46" s="1"/>
  <c r="CH207" i="46"/>
  <c r="S207" i="46" s="1"/>
  <c r="CG207" i="46"/>
  <c r="CF207" i="46"/>
  <c r="CE207" i="46"/>
  <c r="P207" i="46" s="1"/>
  <c r="CD207" i="46"/>
  <c r="O207" i="46" s="1"/>
  <c r="CC207" i="46"/>
  <c r="N207" i="46" s="1"/>
  <c r="CB207" i="46"/>
  <c r="M207" i="46" s="1"/>
  <c r="CA207" i="46"/>
  <c r="L207" i="46" s="1"/>
  <c r="BZ207" i="46"/>
  <c r="K207" i="46" s="1"/>
  <c r="BY207" i="46"/>
  <c r="BX207" i="46"/>
  <c r="I207" i="46" s="1"/>
  <c r="BW207" i="46"/>
  <c r="H207" i="46" s="1"/>
  <c r="BV207" i="46"/>
  <c r="BU207" i="46"/>
  <c r="F207" i="46" s="1"/>
  <c r="BT207" i="46"/>
  <c r="E207" i="46" s="1"/>
  <c r="BS207" i="46"/>
  <c r="D207" i="46" s="1"/>
  <c r="BO207" i="46"/>
  <c r="B207" i="46"/>
  <c r="B207" i="44" s="1"/>
  <c r="A207" i="46"/>
  <c r="A207" i="44" s="1"/>
  <c r="EF206" i="46"/>
  <c r="EE206" i="46"/>
  <c r="BP206" i="46" s="1"/>
  <c r="ED206" i="46"/>
  <c r="BO206" i="44" s="1"/>
  <c r="EC206" i="46"/>
  <c r="BN206" i="46" s="1"/>
  <c r="EB206" i="46"/>
  <c r="BM206" i="46" s="1"/>
  <c r="EA206" i="46"/>
  <c r="BL206" i="46" s="1"/>
  <c r="DZ206" i="46"/>
  <c r="BK206" i="46" s="1"/>
  <c r="DY206" i="46"/>
  <c r="BJ206" i="46" s="1"/>
  <c r="DX206" i="46"/>
  <c r="DW206" i="46"/>
  <c r="BH206" i="46" s="1"/>
  <c r="DV206" i="46"/>
  <c r="BG206" i="46" s="1"/>
  <c r="DU206" i="46"/>
  <c r="BF206" i="46" s="1"/>
  <c r="DT206" i="46"/>
  <c r="BE206" i="46" s="1"/>
  <c r="DS206" i="46"/>
  <c r="DR206" i="46"/>
  <c r="BC206" i="46" s="1"/>
  <c r="DQ206" i="46"/>
  <c r="BB206" i="46" s="1"/>
  <c r="DP206" i="46"/>
  <c r="BA206" i="46" s="1"/>
  <c r="DO206" i="46"/>
  <c r="AZ206" i="46" s="1"/>
  <c r="DN206" i="46"/>
  <c r="AY206" i="46" s="1"/>
  <c r="DM206" i="46"/>
  <c r="AX206" i="46" s="1"/>
  <c r="DL206" i="46"/>
  <c r="AW206" i="46" s="1"/>
  <c r="DK206" i="46"/>
  <c r="DJ206" i="46"/>
  <c r="AU206" i="46" s="1"/>
  <c r="DI206" i="46"/>
  <c r="AT206" i="46" s="1"/>
  <c r="DH206" i="46"/>
  <c r="AS206" i="46" s="1"/>
  <c r="DG206" i="46"/>
  <c r="AR206" i="46" s="1"/>
  <c r="DF206" i="46"/>
  <c r="AQ206" i="46" s="1"/>
  <c r="DE206" i="46"/>
  <c r="AP206" i="46" s="1"/>
  <c r="DD206" i="46"/>
  <c r="AO206" i="46" s="1"/>
  <c r="DC206" i="46"/>
  <c r="DB206" i="46"/>
  <c r="AM206" i="46" s="1"/>
  <c r="DA206" i="46"/>
  <c r="AL206" i="46" s="1"/>
  <c r="CZ206" i="46"/>
  <c r="AK206" i="46" s="1"/>
  <c r="CY206" i="46"/>
  <c r="AJ206" i="46" s="1"/>
  <c r="CX206" i="46"/>
  <c r="AI206" i="46" s="1"/>
  <c r="CW206" i="46"/>
  <c r="AH206" i="46" s="1"/>
  <c r="CV206" i="46"/>
  <c r="AG206" i="46" s="1"/>
  <c r="CU206" i="46"/>
  <c r="CT206" i="46"/>
  <c r="AE206" i="46" s="1"/>
  <c r="CS206" i="46"/>
  <c r="AD206" i="46" s="1"/>
  <c r="CR206" i="46"/>
  <c r="CQ206" i="46"/>
  <c r="AB206" i="46" s="1"/>
  <c r="CP206" i="46"/>
  <c r="AA206" i="46" s="1"/>
  <c r="CO206" i="46"/>
  <c r="Z206" i="46" s="1"/>
  <c r="CN206" i="46"/>
  <c r="Y206" i="46" s="1"/>
  <c r="CM206" i="46"/>
  <c r="CL206" i="46"/>
  <c r="W206" i="46" s="1"/>
  <c r="CK206" i="46"/>
  <c r="V206" i="46" s="1"/>
  <c r="CJ206" i="46"/>
  <c r="U206" i="46" s="1"/>
  <c r="CI206" i="46"/>
  <c r="T206" i="46" s="1"/>
  <c r="CH206" i="46"/>
  <c r="S206" i="46" s="1"/>
  <c r="CG206" i="46"/>
  <c r="R206" i="46" s="1"/>
  <c r="CF206" i="46"/>
  <c r="Q206" i="46" s="1"/>
  <c r="CE206" i="46"/>
  <c r="CD206" i="46"/>
  <c r="O206" i="46" s="1"/>
  <c r="CC206" i="46"/>
  <c r="N206" i="46" s="1"/>
  <c r="CB206" i="46"/>
  <c r="M206" i="46" s="1"/>
  <c r="CA206" i="46"/>
  <c r="L206" i="46" s="1"/>
  <c r="BZ206" i="46"/>
  <c r="K206" i="46" s="1"/>
  <c r="BY206" i="46"/>
  <c r="J206" i="46" s="1"/>
  <c r="BX206" i="46"/>
  <c r="I206" i="46" s="1"/>
  <c r="BW206" i="46"/>
  <c r="BV206" i="46"/>
  <c r="G206" i="46" s="1"/>
  <c r="BU206" i="46"/>
  <c r="F206" i="46" s="1"/>
  <c r="BT206" i="46"/>
  <c r="E206" i="46" s="1"/>
  <c r="BS206" i="46"/>
  <c r="D206" i="46" s="1"/>
  <c r="BO206" i="46"/>
  <c r="B206" i="46"/>
  <c r="B206" i="44" s="1"/>
  <c r="A206" i="46"/>
  <c r="A206" i="44" s="1"/>
  <c r="EF205" i="46"/>
  <c r="EE205" i="46"/>
  <c r="BP205" i="46" s="1"/>
  <c r="ED205" i="46"/>
  <c r="BO205" i="44" s="1"/>
  <c r="EC205" i="46"/>
  <c r="BN205" i="46" s="1"/>
  <c r="EB205" i="46"/>
  <c r="BM205" i="46" s="1"/>
  <c r="EA205" i="46"/>
  <c r="BL205" i="46" s="1"/>
  <c r="DZ205" i="46"/>
  <c r="BK205" i="46" s="1"/>
  <c r="DY205" i="46"/>
  <c r="BJ205" i="46" s="1"/>
  <c r="DX205" i="46"/>
  <c r="DW205" i="46"/>
  <c r="BH205" i="46" s="1"/>
  <c r="DV205" i="46"/>
  <c r="BG205" i="46" s="1"/>
  <c r="DU205" i="46"/>
  <c r="BF205" i="46" s="1"/>
  <c r="DT205" i="46"/>
  <c r="BE205" i="46" s="1"/>
  <c r="DS205" i="46"/>
  <c r="BD205" i="46" s="1"/>
  <c r="DR205" i="46"/>
  <c r="BC205" i="46" s="1"/>
  <c r="DQ205" i="46"/>
  <c r="BB205" i="46" s="1"/>
  <c r="DP205" i="46"/>
  <c r="DO205" i="46"/>
  <c r="AZ205" i="46" s="1"/>
  <c r="DN205" i="46"/>
  <c r="AY205" i="46" s="1"/>
  <c r="DM205" i="46"/>
  <c r="AX205" i="46" s="1"/>
  <c r="DL205" i="46"/>
  <c r="AW205" i="46" s="1"/>
  <c r="DK205" i="46"/>
  <c r="AV205" i="46" s="1"/>
  <c r="DJ205" i="46"/>
  <c r="AU205" i="46" s="1"/>
  <c r="DI205" i="46"/>
  <c r="AT205" i="46" s="1"/>
  <c r="DH205" i="46"/>
  <c r="DG205" i="46"/>
  <c r="DF205" i="46"/>
  <c r="AQ205" i="46" s="1"/>
  <c r="DE205" i="46"/>
  <c r="AP205" i="46" s="1"/>
  <c r="DD205" i="46"/>
  <c r="AO205" i="46" s="1"/>
  <c r="DC205" i="46"/>
  <c r="AN205" i="46" s="1"/>
  <c r="DB205" i="46"/>
  <c r="AM205" i="46" s="1"/>
  <c r="DA205" i="46"/>
  <c r="AL205" i="46" s="1"/>
  <c r="CZ205" i="46"/>
  <c r="CY205" i="46"/>
  <c r="AJ205" i="46" s="1"/>
  <c r="CX205" i="46"/>
  <c r="AI205" i="46" s="1"/>
  <c r="CW205" i="46"/>
  <c r="CV205" i="46"/>
  <c r="AG205" i="46" s="1"/>
  <c r="CU205" i="46"/>
  <c r="AF205" i="46" s="1"/>
  <c r="CT205" i="46"/>
  <c r="AE205" i="46" s="1"/>
  <c r="CS205" i="46"/>
  <c r="AD205" i="46" s="1"/>
  <c r="CR205" i="46"/>
  <c r="CQ205" i="46"/>
  <c r="AB205" i="46" s="1"/>
  <c r="CP205" i="46"/>
  <c r="AA205" i="46" s="1"/>
  <c r="CO205" i="46"/>
  <c r="Z205" i="46" s="1"/>
  <c r="CN205" i="46"/>
  <c r="Y205" i="46" s="1"/>
  <c r="CM205" i="46"/>
  <c r="X205" i="46" s="1"/>
  <c r="CL205" i="46"/>
  <c r="W205" i="46" s="1"/>
  <c r="CK205" i="46"/>
  <c r="V205" i="46" s="1"/>
  <c r="CJ205" i="46"/>
  <c r="CI205" i="46"/>
  <c r="T205" i="46" s="1"/>
  <c r="CH205" i="46"/>
  <c r="S205" i="46" s="1"/>
  <c r="CG205" i="46"/>
  <c r="R205" i="46" s="1"/>
  <c r="CF205" i="46"/>
  <c r="Q205" i="46" s="1"/>
  <c r="CE205" i="46"/>
  <c r="P205" i="46" s="1"/>
  <c r="CD205" i="46"/>
  <c r="O205" i="46" s="1"/>
  <c r="CC205" i="46"/>
  <c r="N205" i="46" s="1"/>
  <c r="CB205" i="46"/>
  <c r="CA205" i="46"/>
  <c r="L205" i="46" s="1"/>
  <c r="BZ205" i="46"/>
  <c r="K205" i="46" s="1"/>
  <c r="BY205" i="46"/>
  <c r="J205" i="46" s="1"/>
  <c r="BX205" i="46"/>
  <c r="I205" i="46" s="1"/>
  <c r="BW205" i="46"/>
  <c r="H205" i="46" s="1"/>
  <c r="BV205" i="46"/>
  <c r="G205" i="46" s="1"/>
  <c r="BU205" i="46"/>
  <c r="F205" i="46" s="1"/>
  <c r="BT205" i="46"/>
  <c r="BS205" i="46"/>
  <c r="D205" i="46" s="1"/>
  <c r="BO205" i="46"/>
  <c r="B205" i="46"/>
  <c r="A205" i="46"/>
  <c r="A205" i="44" s="1"/>
  <c r="EF204" i="46"/>
  <c r="BQ204" i="46" s="1"/>
  <c r="EE204" i="46"/>
  <c r="BP204" i="46" s="1"/>
  <c r="ED204" i="46"/>
  <c r="BO204" i="46" s="1"/>
  <c r="EC204" i="46"/>
  <c r="EB204" i="46"/>
  <c r="BM204" i="46" s="1"/>
  <c r="EA204" i="46"/>
  <c r="BL204" i="46" s="1"/>
  <c r="DZ204" i="46"/>
  <c r="BK204" i="46" s="1"/>
  <c r="DY204" i="46"/>
  <c r="BJ204" i="46" s="1"/>
  <c r="DX204" i="46"/>
  <c r="BI204" i="46" s="1"/>
  <c r="DW204" i="46"/>
  <c r="BH204" i="46" s="1"/>
  <c r="DV204" i="46"/>
  <c r="BG204" i="46" s="1"/>
  <c r="DU204" i="46"/>
  <c r="DT204" i="46"/>
  <c r="BE204" i="46" s="1"/>
  <c r="DS204" i="46"/>
  <c r="BD204" i="46" s="1"/>
  <c r="DR204" i="46"/>
  <c r="BC204" i="46" s="1"/>
  <c r="DQ204" i="46"/>
  <c r="BB204" i="46" s="1"/>
  <c r="DP204" i="46"/>
  <c r="BA204" i="46" s="1"/>
  <c r="DO204" i="46"/>
  <c r="AZ204" i="46" s="1"/>
  <c r="DN204" i="46"/>
  <c r="AY204" i="46" s="1"/>
  <c r="DM204" i="46"/>
  <c r="DL204" i="46"/>
  <c r="AW204" i="46" s="1"/>
  <c r="DK204" i="46"/>
  <c r="AV204" i="46" s="1"/>
  <c r="DJ204" i="46"/>
  <c r="AU204" i="46" s="1"/>
  <c r="DI204" i="46"/>
  <c r="AT204" i="46" s="1"/>
  <c r="DH204" i="46"/>
  <c r="AS204" i="46" s="1"/>
  <c r="DG204" i="46"/>
  <c r="AR204" i="46" s="1"/>
  <c r="DF204" i="46"/>
  <c r="AQ204" i="46" s="1"/>
  <c r="DE204" i="46"/>
  <c r="DD204" i="46"/>
  <c r="AO204" i="46" s="1"/>
  <c r="DC204" i="46"/>
  <c r="AN204" i="46" s="1"/>
  <c r="DB204" i="46"/>
  <c r="AM204" i="46" s="1"/>
  <c r="DA204" i="46"/>
  <c r="AL204" i="46" s="1"/>
  <c r="CZ204" i="46"/>
  <c r="AK204" i="46" s="1"/>
  <c r="CY204" i="46"/>
  <c r="CX204" i="46"/>
  <c r="AI204" i="46" s="1"/>
  <c r="CW204" i="46"/>
  <c r="CV204" i="46"/>
  <c r="CU204" i="46"/>
  <c r="AF204" i="46" s="1"/>
  <c r="CT204" i="46"/>
  <c r="AE204" i="46" s="1"/>
  <c r="CS204" i="46"/>
  <c r="AD204" i="46" s="1"/>
  <c r="CR204" i="46"/>
  <c r="AC204" i="46" s="1"/>
  <c r="CQ204" i="46"/>
  <c r="CP204" i="46"/>
  <c r="AA204" i="46" s="1"/>
  <c r="CO204" i="46"/>
  <c r="CN204" i="46"/>
  <c r="Y204" i="46" s="1"/>
  <c r="CM204" i="46"/>
  <c r="X204" i="46" s="1"/>
  <c r="CL204" i="46"/>
  <c r="W204" i="46" s="1"/>
  <c r="CK204" i="46"/>
  <c r="V204" i="46" s="1"/>
  <c r="CJ204" i="46"/>
  <c r="U204" i="46" s="1"/>
  <c r="CI204" i="46"/>
  <c r="CH204" i="46"/>
  <c r="S204" i="46" s="1"/>
  <c r="CG204" i="46"/>
  <c r="CF204" i="46"/>
  <c r="Q204" i="46" s="1"/>
  <c r="CE204" i="46"/>
  <c r="P204" i="46" s="1"/>
  <c r="CD204" i="46"/>
  <c r="CC204" i="46"/>
  <c r="N204" i="46" s="1"/>
  <c r="CB204" i="46"/>
  <c r="M204" i="46" s="1"/>
  <c r="CA204" i="46"/>
  <c r="BZ204" i="46"/>
  <c r="K204" i="46" s="1"/>
  <c r="BY204" i="46"/>
  <c r="BX204" i="46"/>
  <c r="I204" i="46" s="1"/>
  <c r="BW204" i="46"/>
  <c r="H204" i="46" s="1"/>
  <c r="BV204" i="46"/>
  <c r="G204" i="46" s="1"/>
  <c r="BU204" i="46"/>
  <c r="F204" i="46" s="1"/>
  <c r="BT204" i="46"/>
  <c r="E204" i="46" s="1"/>
  <c r="BS204" i="46"/>
  <c r="D204" i="46" s="1"/>
  <c r="B204" i="46"/>
  <c r="B204" i="44" s="1"/>
  <c r="A204" i="46"/>
  <c r="A204" i="44" s="1"/>
  <c r="EF203" i="46"/>
  <c r="BQ203" i="46" s="1"/>
  <c r="EE203" i="46"/>
  <c r="BP203" i="46" s="1"/>
  <c r="ED203" i="46"/>
  <c r="BO203" i="46" s="1"/>
  <c r="EC203" i="46"/>
  <c r="BN203" i="46" s="1"/>
  <c r="EB203" i="46"/>
  <c r="BM203" i="46" s="1"/>
  <c r="EA203" i="46"/>
  <c r="DZ203" i="46"/>
  <c r="BK203" i="46" s="1"/>
  <c r="DY203" i="46"/>
  <c r="DX203" i="46"/>
  <c r="BI203" i="46" s="1"/>
  <c r="DW203" i="46"/>
  <c r="BH203" i="46" s="1"/>
  <c r="DV203" i="46"/>
  <c r="DU203" i="46"/>
  <c r="BF203" i="46" s="1"/>
  <c r="DT203" i="46"/>
  <c r="BE203" i="46" s="1"/>
  <c r="DS203" i="46"/>
  <c r="DR203" i="46"/>
  <c r="BC203" i="46" s="1"/>
  <c r="DQ203" i="46"/>
  <c r="DP203" i="46"/>
  <c r="DO203" i="46"/>
  <c r="AZ203" i="46" s="1"/>
  <c r="DN203" i="46"/>
  <c r="AY203" i="46" s="1"/>
  <c r="DM203" i="46"/>
  <c r="AX203" i="46" s="1"/>
  <c r="DL203" i="46"/>
  <c r="AW203" i="46" s="1"/>
  <c r="DK203" i="46"/>
  <c r="DJ203" i="46"/>
  <c r="AU203" i="46" s="1"/>
  <c r="DI203" i="46"/>
  <c r="DH203" i="46"/>
  <c r="AS203" i="46" s="1"/>
  <c r="DG203" i="46"/>
  <c r="AR203" i="46" s="1"/>
  <c r="DF203" i="46"/>
  <c r="AQ203" i="46" s="1"/>
  <c r="DE203" i="46"/>
  <c r="AP203" i="46" s="1"/>
  <c r="DD203" i="46"/>
  <c r="AO203" i="46" s="1"/>
  <c r="DC203" i="46"/>
  <c r="AN203" i="46" s="1"/>
  <c r="DB203" i="46"/>
  <c r="AM203" i="46" s="1"/>
  <c r="DA203" i="46"/>
  <c r="CZ203" i="46"/>
  <c r="AK203" i="46" s="1"/>
  <c r="CY203" i="46"/>
  <c r="AJ203" i="46" s="1"/>
  <c r="CX203" i="46"/>
  <c r="CW203" i="46"/>
  <c r="AH203" i="46" s="1"/>
  <c r="CV203" i="46"/>
  <c r="AG203" i="46" s="1"/>
  <c r="CU203" i="46"/>
  <c r="AF203" i="46" s="1"/>
  <c r="CT203" i="46"/>
  <c r="AE203" i="46" s="1"/>
  <c r="CS203" i="46"/>
  <c r="CR203" i="46"/>
  <c r="AC203" i="46" s="1"/>
  <c r="CQ203" i="46"/>
  <c r="AB203" i="46" s="1"/>
  <c r="CP203" i="46"/>
  <c r="AA203" i="46" s="1"/>
  <c r="CO203" i="46"/>
  <c r="Z203" i="46" s="1"/>
  <c r="CN203" i="46"/>
  <c r="Y203" i="46" s="1"/>
  <c r="CM203" i="46"/>
  <c r="X203" i="46" s="1"/>
  <c r="CL203" i="46"/>
  <c r="W203" i="46" s="1"/>
  <c r="CK203" i="46"/>
  <c r="CJ203" i="46"/>
  <c r="U203" i="46" s="1"/>
  <c r="CI203" i="46"/>
  <c r="T203" i="46" s="1"/>
  <c r="CH203" i="46"/>
  <c r="S203" i="46" s="1"/>
  <c r="CG203" i="46"/>
  <c r="R203" i="46" s="1"/>
  <c r="CF203" i="46"/>
  <c r="Q203" i="46" s="1"/>
  <c r="CE203" i="46"/>
  <c r="CD203" i="46"/>
  <c r="O203" i="46" s="1"/>
  <c r="CC203" i="46"/>
  <c r="CB203" i="46"/>
  <c r="M203" i="46" s="1"/>
  <c r="CA203" i="46"/>
  <c r="L203" i="46" s="1"/>
  <c r="BZ203" i="46"/>
  <c r="K203" i="46" s="1"/>
  <c r="BY203" i="46"/>
  <c r="J203" i="46" s="1"/>
  <c r="BX203" i="46"/>
  <c r="I203" i="46" s="1"/>
  <c r="BW203" i="46"/>
  <c r="BV203" i="46"/>
  <c r="G203" i="46" s="1"/>
  <c r="BU203" i="46"/>
  <c r="BT203" i="46"/>
  <c r="BS203" i="46"/>
  <c r="D203" i="46" s="1"/>
  <c r="B203" i="46"/>
  <c r="B203" i="44" s="1"/>
  <c r="A203" i="46"/>
  <c r="C203" i="46" s="1"/>
  <c r="C203" i="44" s="1"/>
  <c r="EF202" i="46"/>
  <c r="BQ202" i="46" s="1"/>
  <c r="EE202" i="46"/>
  <c r="BP202" i="46" s="1"/>
  <c r="ED202" i="46"/>
  <c r="BO202" i="46" s="1"/>
  <c r="EC202" i="46"/>
  <c r="EB202" i="46"/>
  <c r="BM202" i="46" s="1"/>
  <c r="EA202" i="46"/>
  <c r="BL202" i="46" s="1"/>
  <c r="DZ202" i="46"/>
  <c r="BK202" i="46" s="1"/>
  <c r="DY202" i="46"/>
  <c r="BJ202" i="46" s="1"/>
  <c r="DX202" i="46"/>
  <c r="BI202" i="46" s="1"/>
  <c r="DW202" i="46"/>
  <c r="BH202" i="46" s="1"/>
  <c r="DV202" i="46"/>
  <c r="BG202" i="46" s="1"/>
  <c r="DU202" i="46"/>
  <c r="DT202" i="46"/>
  <c r="BE202" i="46" s="1"/>
  <c r="DS202" i="46"/>
  <c r="BD202" i="46" s="1"/>
  <c r="DR202" i="46"/>
  <c r="BC202" i="46" s="1"/>
  <c r="DQ202" i="46"/>
  <c r="BB202" i="46" s="1"/>
  <c r="DP202" i="46"/>
  <c r="BA202" i="46" s="1"/>
  <c r="DO202" i="46"/>
  <c r="DN202" i="46"/>
  <c r="AY202" i="44" s="1"/>
  <c r="DM202" i="46"/>
  <c r="DL202" i="46"/>
  <c r="AW202" i="46" s="1"/>
  <c r="DK202" i="46"/>
  <c r="AV202" i="46" s="1"/>
  <c r="DJ202" i="46"/>
  <c r="AU202" i="46" s="1"/>
  <c r="DI202" i="46"/>
  <c r="AT202" i="46" s="1"/>
  <c r="DH202" i="46"/>
  <c r="AS202" i="46" s="1"/>
  <c r="DG202" i="46"/>
  <c r="DF202" i="46"/>
  <c r="AQ202" i="46" s="1"/>
  <c r="DE202" i="46"/>
  <c r="DD202" i="46"/>
  <c r="AO202" i="46" s="1"/>
  <c r="DC202" i="46"/>
  <c r="AN202" i="46" s="1"/>
  <c r="DB202" i="46"/>
  <c r="AM202" i="46" s="1"/>
  <c r="DA202" i="46"/>
  <c r="AL202" i="46" s="1"/>
  <c r="CZ202" i="46"/>
  <c r="AK202" i="46" s="1"/>
  <c r="CY202" i="46"/>
  <c r="CX202" i="46"/>
  <c r="AI202" i="46" s="1"/>
  <c r="CW202" i="46"/>
  <c r="CV202" i="46"/>
  <c r="CU202" i="46"/>
  <c r="AF202" i="46" s="1"/>
  <c r="CT202" i="46"/>
  <c r="AE202" i="46" s="1"/>
  <c r="CS202" i="46"/>
  <c r="AD202" i="46" s="1"/>
  <c r="CR202" i="46"/>
  <c r="AC202" i="46" s="1"/>
  <c r="CQ202" i="46"/>
  <c r="AB202" i="46" s="1"/>
  <c r="CP202" i="46"/>
  <c r="AA202" i="46" s="1"/>
  <c r="CO202" i="46"/>
  <c r="CN202" i="46"/>
  <c r="Y202" i="46" s="1"/>
  <c r="CM202" i="46"/>
  <c r="X202" i="46" s="1"/>
  <c r="CL202" i="46"/>
  <c r="W202" i="46" s="1"/>
  <c r="CK202" i="46"/>
  <c r="V202" i="46" s="1"/>
  <c r="CJ202" i="46"/>
  <c r="U202" i="46" s="1"/>
  <c r="CI202" i="46"/>
  <c r="T202" i="46" s="1"/>
  <c r="CH202" i="46"/>
  <c r="S202" i="46" s="1"/>
  <c r="CG202" i="46"/>
  <c r="CF202" i="46"/>
  <c r="Q202" i="46" s="1"/>
  <c r="CE202" i="46"/>
  <c r="P202" i="46" s="1"/>
  <c r="CD202" i="46"/>
  <c r="O202" i="46" s="1"/>
  <c r="CC202" i="46"/>
  <c r="N202" i="46" s="1"/>
  <c r="CB202" i="46"/>
  <c r="M202" i="46" s="1"/>
  <c r="CA202" i="46"/>
  <c r="L202" i="46" s="1"/>
  <c r="BZ202" i="46"/>
  <c r="K202" i="46" s="1"/>
  <c r="BY202" i="46"/>
  <c r="BX202" i="46"/>
  <c r="I202" i="46" s="1"/>
  <c r="BW202" i="46"/>
  <c r="H202" i="46" s="1"/>
  <c r="BV202" i="46"/>
  <c r="G202" i="46" s="1"/>
  <c r="BU202" i="46"/>
  <c r="F202" i="46" s="1"/>
  <c r="BT202" i="46"/>
  <c r="E202" i="46" s="1"/>
  <c r="BS202" i="46"/>
  <c r="AY202" i="46"/>
  <c r="B202" i="46"/>
  <c r="B202" i="44" s="1"/>
  <c r="A202" i="46"/>
  <c r="A202" i="44" s="1"/>
  <c r="EF201" i="46"/>
  <c r="BQ201" i="46" s="1"/>
  <c r="EE201" i="46"/>
  <c r="ED201" i="46"/>
  <c r="BO201" i="44" s="1"/>
  <c r="EC201" i="46"/>
  <c r="BN201" i="46" s="1"/>
  <c r="EB201" i="46"/>
  <c r="BM201" i="46" s="1"/>
  <c r="EA201" i="46"/>
  <c r="BL201" i="46" s="1"/>
  <c r="DZ201" i="46"/>
  <c r="DY201" i="46"/>
  <c r="BJ201" i="46" s="1"/>
  <c r="DX201" i="46"/>
  <c r="BI201" i="46" s="1"/>
  <c r="DW201" i="46"/>
  <c r="DV201" i="46"/>
  <c r="BG201" i="46" s="1"/>
  <c r="DU201" i="46"/>
  <c r="BF201" i="46" s="1"/>
  <c r="DT201" i="46"/>
  <c r="BE201" i="46" s="1"/>
  <c r="DS201" i="46"/>
  <c r="BD201" i="46" s="1"/>
  <c r="DR201" i="46"/>
  <c r="BC201" i="46" s="1"/>
  <c r="DQ201" i="46"/>
  <c r="BB201" i="46" s="1"/>
  <c r="DP201" i="46"/>
  <c r="BA201" i="46" s="1"/>
  <c r="DO201" i="46"/>
  <c r="DN201" i="46"/>
  <c r="AY201" i="46" s="1"/>
  <c r="DM201" i="46"/>
  <c r="AX201" i="46" s="1"/>
  <c r="DL201" i="46"/>
  <c r="DK201" i="46"/>
  <c r="AV201" i="46" s="1"/>
  <c r="DJ201" i="46"/>
  <c r="DI201" i="46"/>
  <c r="AT201" i="46" s="1"/>
  <c r="DH201" i="46"/>
  <c r="AS201" i="46" s="1"/>
  <c r="DG201" i="46"/>
  <c r="DF201" i="46"/>
  <c r="AQ201" i="46" s="1"/>
  <c r="DE201" i="46"/>
  <c r="AP201" i="46" s="1"/>
  <c r="DD201" i="46"/>
  <c r="AO201" i="46" s="1"/>
  <c r="DC201" i="46"/>
  <c r="AN201" i="46" s="1"/>
  <c r="DB201" i="46"/>
  <c r="DA201" i="46"/>
  <c r="CZ201" i="46"/>
  <c r="AK201" i="46" s="1"/>
  <c r="CY201" i="46"/>
  <c r="CX201" i="46"/>
  <c r="AI201" i="46" s="1"/>
  <c r="CW201" i="46"/>
  <c r="AH201" i="46" s="1"/>
  <c r="CV201" i="46"/>
  <c r="AG201" i="46" s="1"/>
  <c r="CU201" i="46"/>
  <c r="AF201" i="46" s="1"/>
  <c r="CT201" i="46"/>
  <c r="CS201" i="46"/>
  <c r="AD201" i="46" s="1"/>
  <c r="CR201" i="46"/>
  <c r="AC201" i="46" s="1"/>
  <c r="CQ201" i="46"/>
  <c r="CP201" i="46"/>
  <c r="AA201" i="46" s="1"/>
  <c r="CO201" i="46"/>
  <c r="Z201" i="46" s="1"/>
  <c r="CN201" i="46"/>
  <c r="CM201" i="46"/>
  <c r="X201" i="46" s="1"/>
  <c r="CL201" i="46"/>
  <c r="CK201" i="46"/>
  <c r="V201" i="46" s="1"/>
  <c r="CJ201" i="46"/>
  <c r="U201" i="46" s="1"/>
  <c r="CI201" i="46"/>
  <c r="CH201" i="46"/>
  <c r="S201" i="46" s="1"/>
  <c r="CG201" i="46"/>
  <c r="R201" i="46" s="1"/>
  <c r="CF201" i="46"/>
  <c r="CE201" i="46"/>
  <c r="P201" i="46" s="1"/>
  <c r="CD201" i="46"/>
  <c r="O201" i="46" s="1"/>
  <c r="CC201" i="46"/>
  <c r="N201" i="46" s="1"/>
  <c r="CB201" i="46"/>
  <c r="M201" i="46" s="1"/>
  <c r="CA201" i="46"/>
  <c r="BZ201" i="46"/>
  <c r="K201" i="46" s="1"/>
  <c r="BY201" i="46"/>
  <c r="J201" i="46" s="1"/>
  <c r="BX201" i="46"/>
  <c r="I201" i="46" s="1"/>
  <c r="BW201" i="46"/>
  <c r="H201" i="46" s="1"/>
  <c r="BV201" i="46"/>
  <c r="G201" i="46" s="1"/>
  <c r="BU201" i="46"/>
  <c r="BT201" i="46"/>
  <c r="E201" i="46" s="1"/>
  <c r="BS201" i="46"/>
  <c r="BO201" i="46"/>
  <c r="B201" i="46"/>
  <c r="B201" i="44" s="1"/>
  <c r="A201" i="46"/>
  <c r="A201" i="44" s="1"/>
  <c r="EF200" i="46"/>
  <c r="BQ200" i="46" s="1"/>
  <c r="EE200" i="46"/>
  <c r="ED200" i="46"/>
  <c r="BO200" i="46" s="1"/>
  <c r="EC200" i="46"/>
  <c r="BN200" i="46" s="1"/>
  <c r="EB200" i="46"/>
  <c r="BM200" i="46" s="1"/>
  <c r="EA200" i="46"/>
  <c r="BL200" i="46" s="1"/>
  <c r="DZ200" i="46"/>
  <c r="BK200" i="46" s="1"/>
  <c r="DY200" i="46"/>
  <c r="BJ200" i="46" s="1"/>
  <c r="DX200" i="46"/>
  <c r="BI200" i="46" s="1"/>
  <c r="DW200" i="46"/>
  <c r="DV200" i="46"/>
  <c r="BG200" i="46" s="1"/>
  <c r="DU200" i="46"/>
  <c r="BF200" i="46" s="1"/>
  <c r="DT200" i="46"/>
  <c r="BE200" i="46" s="1"/>
  <c r="DS200" i="46"/>
  <c r="BD200" i="46" s="1"/>
  <c r="DR200" i="46"/>
  <c r="BC200" i="46" s="1"/>
  <c r="DQ200" i="46"/>
  <c r="BB200" i="46" s="1"/>
  <c r="DP200" i="46"/>
  <c r="BA200" i="46" s="1"/>
  <c r="DO200" i="46"/>
  <c r="DN200" i="46"/>
  <c r="DM200" i="46"/>
  <c r="AX200" i="46" s="1"/>
  <c r="DL200" i="46"/>
  <c r="AW200" i="46" s="1"/>
  <c r="DK200" i="46"/>
  <c r="AV200" i="46" s="1"/>
  <c r="DJ200" i="46"/>
  <c r="AU200" i="46" s="1"/>
  <c r="DI200" i="46"/>
  <c r="AT200" i="46" s="1"/>
  <c r="DH200" i="46"/>
  <c r="AS200" i="46" s="1"/>
  <c r="DG200" i="46"/>
  <c r="DF200" i="46"/>
  <c r="AQ200" i="46" s="1"/>
  <c r="DE200" i="46"/>
  <c r="AP200" i="46" s="1"/>
  <c r="DD200" i="46"/>
  <c r="AO200" i="46" s="1"/>
  <c r="DC200" i="46"/>
  <c r="AN200" i="46" s="1"/>
  <c r="DB200" i="46"/>
  <c r="AM200" i="46" s="1"/>
  <c r="DA200" i="46"/>
  <c r="CZ200" i="46"/>
  <c r="AK200" i="46" s="1"/>
  <c r="CY200" i="46"/>
  <c r="CX200" i="46"/>
  <c r="AI200" i="46" s="1"/>
  <c r="CW200" i="46"/>
  <c r="AH200" i="46" s="1"/>
  <c r="CV200" i="46"/>
  <c r="AG200" i="46" s="1"/>
  <c r="CU200" i="46"/>
  <c r="AF200" i="46" s="1"/>
  <c r="CT200" i="46"/>
  <c r="AE200" i="46" s="1"/>
  <c r="CS200" i="46"/>
  <c r="CR200" i="46"/>
  <c r="AC200" i="46" s="1"/>
  <c r="CQ200" i="46"/>
  <c r="CP200" i="46"/>
  <c r="AA200" i="46" s="1"/>
  <c r="CO200" i="46"/>
  <c r="Z200" i="46" s="1"/>
  <c r="CN200" i="46"/>
  <c r="CM200" i="46"/>
  <c r="X200" i="46" s="1"/>
  <c r="CL200" i="46"/>
  <c r="W200" i="46" s="1"/>
  <c r="CK200" i="46"/>
  <c r="V200" i="46" s="1"/>
  <c r="CJ200" i="46"/>
  <c r="U200" i="46" s="1"/>
  <c r="CI200" i="46"/>
  <c r="CH200" i="46"/>
  <c r="S200" i="46" s="1"/>
  <c r="CG200" i="46"/>
  <c r="R200" i="46" s="1"/>
  <c r="CF200" i="46"/>
  <c r="Q200" i="46" s="1"/>
  <c r="CE200" i="46"/>
  <c r="P200" i="46" s="1"/>
  <c r="CD200" i="46"/>
  <c r="O200" i="46" s="1"/>
  <c r="CC200" i="46"/>
  <c r="N200" i="46" s="1"/>
  <c r="CB200" i="46"/>
  <c r="M200" i="46" s="1"/>
  <c r="CA200" i="46"/>
  <c r="BZ200" i="46"/>
  <c r="BY200" i="46"/>
  <c r="J200" i="46" s="1"/>
  <c r="BX200" i="46"/>
  <c r="I200" i="46" s="1"/>
  <c r="BW200" i="46"/>
  <c r="H200" i="46" s="1"/>
  <c r="BV200" i="46"/>
  <c r="G200" i="46" s="1"/>
  <c r="BU200" i="46"/>
  <c r="F200" i="46" s="1"/>
  <c r="BT200" i="46"/>
  <c r="E200" i="46" s="1"/>
  <c r="BS200" i="46"/>
  <c r="B200" i="46"/>
  <c r="A200" i="46"/>
  <c r="C200" i="46" s="1"/>
  <c r="C200" i="44" s="1"/>
  <c r="EF199" i="46"/>
  <c r="BQ199" i="46" s="1"/>
  <c r="EE199" i="46"/>
  <c r="BP199" i="46" s="1"/>
  <c r="ED199" i="46"/>
  <c r="BO199" i="44" s="1"/>
  <c r="EC199" i="46"/>
  <c r="BN199" i="44" s="1"/>
  <c r="EB199" i="46"/>
  <c r="BM199" i="46" s="1"/>
  <c r="EA199" i="46"/>
  <c r="DZ199" i="46"/>
  <c r="BK199" i="46" s="1"/>
  <c r="DY199" i="46"/>
  <c r="BJ199" i="46" s="1"/>
  <c r="DX199" i="46"/>
  <c r="BI199" i="46" s="1"/>
  <c r="DW199" i="46"/>
  <c r="BH199" i="46" s="1"/>
  <c r="DV199" i="46"/>
  <c r="BG199" i="46" s="1"/>
  <c r="DU199" i="46"/>
  <c r="DT199" i="46"/>
  <c r="BE199" i="46" s="1"/>
  <c r="DS199" i="46"/>
  <c r="DR199" i="46"/>
  <c r="DQ199" i="46"/>
  <c r="BB199" i="46" s="1"/>
  <c r="DP199" i="46"/>
  <c r="DO199" i="46"/>
  <c r="AZ199" i="46" s="1"/>
  <c r="DN199" i="46"/>
  <c r="AY199" i="46" s="1"/>
  <c r="DM199" i="46"/>
  <c r="DL199" i="46"/>
  <c r="AW199" i="46" s="1"/>
  <c r="DK199" i="46"/>
  <c r="DJ199" i="46"/>
  <c r="AU199" i="46" s="1"/>
  <c r="DI199" i="46"/>
  <c r="AT199" i="46" s="1"/>
  <c r="DH199" i="46"/>
  <c r="AS199" i="46" s="1"/>
  <c r="DG199" i="46"/>
  <c r="AR199" i="46" s="1"/>
  <c r="DF199" i="46"/>
  <c r="AQ199" i="46" s="1"/>
  <c r="DE199" i="46"/>
  <c r="DD199" i="46"/>
  <c r="AO199" i="46" s="1"/>
  <c r="DC199" i="46"/>
  <c r="DB199" i="46"/>
  <c r="AM199" i="46" s="1"/>
  <c r="DA199" i="46"/>
  <c r="AL199" i="46" s="1"/>
  <c r="CZ199" i="46"/>
  <c r="AK199" i="46" s="1"/>
  <c r="CY199" i="46"/>
  <c r="AJ199" i="46" s="1"/>
  <c r="CX199" i="46"/>
  <c r="AI199" i="46" s="1"/>
  <c r="CW199" i="46"/>
  <c r="AH199" i="46" s="1"/>
  <c r="CV199" i="46"/>
  <c r="AG199" i="46" s="1"/>
  <c r="CU199" i="46"/>
  <c r="CT199" i="46"/>
  <c r="AE199" i="46" s="1"/>
  <c r="CS199" i="46"/>
  <c r="AD199" i="46" s="1"/>
  <c r="CR199" i="46"/>
  <c r="CQ199" i="46"/>
  <c r="AB199" i="46" s="1"/>
  <c r="CP199" i="46"/>
  <c r="AA199" i="46" s="1"/>
  <c r="CO199" i="46"/>
  <c r="Z199" i="46" s="1"/>
  <c r="CN199" i="46"/>
  <c r="Y199" i="46" s="1"/>
  <c r="CM199" i="46"/>
  <c r="CL199" i="46"/>
  <c r="W199" i="46" s="1"/>
  <c r="CK199" i="46"/>
  <c r="V199" i="46" s="1"/>
  <c r="CJ199" i="46"/>
  <c r="U199" i="46" s="1"/>
  <c r="CI199" i="46"/>
  <c r="T199" i="46" s="1"/>
  <c r="CH199" i="46"/>
  <c r="S199" i="46" s="1"/>
  <c r="CG199" i="46"/>
  <c r="CF199" i="46"/>
  <c r="Q199" i="46" s="1"/>
  <c r="CE199" i="46"/>
  <c r="CD199" i="46"/>
  <c r="O199" i="46" s="1"/>
  <c r="CC199" i="46"/>
  <c r="N199" i="46" s="1"/>
  <c r="CB199" i="46"/>
  <c r="M199" i="46" s="1"/>
  <c r="CA199" i="46"/>
  <c r="L199" i="46" s="1"/>
  <c r="BZ199" i="46"/>
  <c r="K199" i="46" s="1"/>
  <c r="BY199" i="46"/>
  <c r="BX199" i="46"/>
  <c r="I199" i="46" s="1"/>
  <c r="BW199" i="46"/>
  <c r="BV199" i="46"/>
  <c r="BU199" i="46"/>
  <c r="F199" i="46" s="1"/>
  <c r="BT199" i="46"/>
  <c r="E199" i="46" s="1"/>
  <c r="BS199" i="46"/>
  <c r="D199" i="46" s="1"/>
  <c r="BO199" i="46"/>
  <c r="BN199" i="46"/>
  <c r="B199" i="46"/>
  <c r="B199" i="44" s="1"/>
  <c r="A199" i="46"/>
  <c r="A199" i="44" s="1"/>
  <c r="EF198" i="46"/>
  <c r="BQ198" i="46" s="1"/>
  <c r="EE198" i="46"/>
  <c r="BP198" i="46" s="1"/>
  <c r="ED198" i="46"/>
  <c r="BO198" i="46" s="1"/>
  <c r="EC198" i="46"/>
  <c r="BN198" i="46" s="1"/>
  <c r="EB198" i="46"/>
  <c r="BM198" i="46" s="1"/>
  <c r="EA198" i="46"/>
  <c r="DZ198" i="46"/>
  <c r="BK198" i="46" s="1"/>
  <c r="DY198" i="46"/>
  <c r="BJ198" i="46" s="1"/>
  <c r="DX198" i="46"/>
  <c r="BI198" i="46" s="1"/>
  <c r="DW198" i="46"/>
  <c r="BH198" i="46" s="1"/>
  <c r="DV198" i="46"/>
  <c r="BG198" i="46" s="1"/>
  <c r="DU198" i="46"/>
  <c r="BF198" i="46" s="1"/>
  <c r="DT198" i="46"/>
  <c r="BE198" i="46" s="1"/>
  <c r="DS198" i="46"/>
  <c r="DR198" i="46"/>
  <c r="BC198" i="46" s="1"/>
  <c r="DQ198" i="46"/>
  <c r="BB198" i="46" s="1"/>
  <c r="DP198" i="46"/>
  <c r="BA198" i="46" s="1"/>
  <c r="DO198" i="46"/>
  <c r="AZ198" i="46" s="1"/>
  <c r="DN198" i="46"/>
  <c r="DM198" i="46"/>
  <c r="AX198" i="46" s="1"/>
  <c r="DL198" i="46"/>
  <c r="AW198" i="46" s="1"/>
  <c r="DK198" i="46"/>
  <c r="DJ198" i="46"/>
  <c r="AU198" i="46" s="1"/>
  <c r="DI198" i="46"/>
  <c r="AT198" i="46" s="1"/>
  <c r="DH198" i="46"/>
  <c r="AS198" i="46" s="1"/>
  <c r="DG198" i="46"/>
  <c r="AR198" i="46" s="1"/>
  <c r="DF198" i="46"/>
  <c r="AQ198" i="46" s="1"/>
  <c r="DE198" i="46"/>
  <c r="AP198" i="46" s="1"/>
  <c r="DD198" i="46"/>
  <c r="AO198" i="46" s="1"/>
  <c r="DC198" i="46"/>
  <c r="DB198" i="46"/>
  <c r="AM198" i="46" s="1"/>
  <c r="DA198" i="46"/>
  <c r="AL198" i="46" s="1"/>
  <c r="CZ198" i="46"/>
  <c r="CY198" i="46"/>
  <c r="AJ198" i="46" s="1"/>
  <c r="CX198" i="46"/>
  <c r="AI198" i="46" s="1"/>
  <c r="CW198" i="46"/>
  <c r="AH198" i="46" s="1"/>
  <c r="CV198" i="46"/>
  <c r="AG198" i="46" s="1"/>
  <c r="CU198" i="46"/>
  <c r="AF198" i="46" s="1"/>
  <c r="CT198" i="46"/>
  <c r="AE198" i="46" s="1"/>
  <c r="CS198" i="46"/>
  <c r="AD198" i="46" s="1"/>
  <c r="CR198" i="46"/>
  <c r="AC198" i="46" s="1"/>
  <c r="CQ198" i="46"/>
  <c r="AB198" i="46" s="1"/>
  <c r="CP198" i="46"/>
  <c r="AA198" i="46" s="1"/>
  <c r="CO198" i="46"/>
  <c r="Z198" i="46" s="1"/>
  <c r="CN198" i="46"/>
  <c r="Y198" i="46" s="1"/>
  <c r="CM198" i="46"/>
  <c r="X198" i="46" s="1"/>
  <c r="CL198" i="46"/>
  <c r="W198" i="46" s="1"/>
  <c r="CK198" i="46"/>
  <c r="V198" i="46" s="1"/>
  <c r="CJ198" i="46"/>
  <c r="U198" i="46" s="1"/>
  <c r="CI198" i="46"/>
  <c r="T198" i="46" s="1"/>
  <c r="CH198" i="46"/>
  <c r="S198" i="46" s="1"/>
  <c r="CG198" i="46"/>
  <c r="R198" i="46" s="1"/>
  <c r="CF198" i="46"/>
  <c r="Q198" i="46" s="1"/>
  <c r="CE198" i="46"/>
  <c r="CD198" i="46"/>
  <c r="O198" i="46" s="1"/>
  <c r="CC198" i="46"/>
  <c r="N198" i="46" s="1"/>
  <c r="CB198" i="46"/>
  <c r="M198" i="46" s="1"/>
  <c r="CA198" i="46"/>
  <c r="L198" i="46" s="1"/>
  <c r="BZ198" i="46"/>
  <c r="K198" i="46" s="1"/>
  <c r="BY198" i="46"/>
  <c r="J198" i="46" s="1"/>
  <c r="BX198" i="46"/>
  <c r="I198" i="46" s="1"/>
  <c r="BW198" i="46"/>
  <c r="BV198" i="46"/>
  <c r="G198" i="46" s="1"/>
  <c r="BU198" i="46"/>
  <c r="F198" i="46" s="1"/>
  <c r="BT198" i="46"/>
  <c r="E198" i="46" s="1"/>
  <c r="BS198" i="46"/>
  <c r="D198" i="46" s="1"/>
  <c r="B198" i="46"/>
  <c r="B198" i="44" s="1"/>
  <c r="A198" i="46"/>
  <c r="A198" i="44" s="1"/>
  <c r="EF197" i="46"/>
  <c r="BQ197" i="46" s="1"/>
  <c r="EE197" i="46"/>
  <c r="ED197" i="46"/>
  <c r="BO197" i="44" s="1"/>
  <c r="EC197" i="46"/>
  <c r="BN197" i="44" s="1"/>
  <c r="EB197" i="46"/>
  <c r="BM197" i="46" s="1"/>
  <c r="EA197" i="46"/>
  <c r="BL197" i="46" s="1"/>
  <c r="DZ197" i="46"/>
  <c r="BK197" i="46" s="1"/>
  <c r="DY197" i="46"/>
  <c r="BJ197" i="46" s="1"/>
  <c r="DX197" i="46"/>
  <c r="BI197" i="46" s="1"/>
  <c r="DW197" i="46"/>
  <c r="BH197" i="46" s="1"/>
  <c r="DV197" i="46"/>
  <c r="BG197" i="46" s="1"/>
  <c r="DU197" i="46"/>
  <c r="DT197" i="46"/>
  <c r="BE197" i="46" s="1"/>
  <c r="DS197" i="46"/>
  <c r="BD197" i="46" s="1"/>
  <c r="DR197" i="46"/>
  <c r="BC197" i="46" s="1"/>
  <c r="DQ197" i="46"/>
  <c r="BB197" i="46" s="1"/>
  <c r="DP197" i="46"/>
  <c r="BA197" i="46" s="1"/>
  <c r="DO197" i="46"/>
  <c r="AZ197" i="46" s="1"/>
  <c r="DN197" i="46"/>
  <c r="AY197" i="46" s="1"/>
  <c r="DM197" i="46"/>
  <c r="DL197" i="46"/>
  <c r="AW197" i="46" s="1"/>
  <c r="DK197" i="46"/>
  <c r="AV197" i="46" s="1"/>
  <c r="DJ197" i="46"/>
  <c r="AU197" i="46" s="1"/>
  <c r="DI197" i="46"/>
  <c r="AT197" i="46" s="1"/>
  <c r="DH197" i="46"/>
  <c r="AS197" i="46" s="1"/>
  <c r="DG197" i="46"/>
  <c r="DF197" i="46"/>
  <c r="AQ197" i="46" s="1"/>
  <c r="DE197" i="46"/>
  <c r="DD197" i="46"/>
  <c r="AO197" i="46" s="1"/>
  <c r="DC197" i="46"/>
  <c r="AN197" i="46" s="1"/>
  <c r="DB197" i="46"/>
  <c r="DA197" i="46"/>
  <c r="AL197" i="46" s="1"/>
  <c r="CZ197" i="46"/>
  <c r="AK197" i="46" s="1"/>
  <c r="CY197" i="46"/>
  <c r="CX197" i="46"/>
  <c r="AI197" i="46" s="1"/>
  <c r="CW197" i="46"/>
  <c r="CV197" i="46"/>
  <c r="AG197" i="46" s="1"/>
  <c r="CU197" i="46"/>
  <c r="AF197" i="46" s="1"/>
  <c r="CT197" i="46"/>
  <c r="AE197" i="46" s="1"/>
  <c r="CS197" i="46"/>
  <c r="AD197" i="46" s="1"/>
  <c r="CR197" i="46"/>
  <c r="AC197" i="46" s="1"/>
  <c r="CQ197" i="46"/>
  <c r="CP197" i="46"/>
  <c r="AA197" i="46" s="1"/>
  <c r="CO197" i="46"/>
  <c r="CN197" i="46"/>
  <c r="Y197" i="46" s="1"/>
  <c r="CM197" i="46"/>
  <c r="CL197" i="46"/>
  <c r="W197" i="46" s="1"/>
  <c r="CK197" i="46"/>
  <c r="V197" i="46" s="1"/>
  <c r="CJ197" i="46"/>
  <c r="U197" i="46" s="1"/>
  <c r="CI197" i="46"/>
  <c r="CH197" i="46"/>
  <c r="S197" i="46" s="1"/>
  <c r="CG197" i="46"/>
  <c r="CF197" i="46"/>
  <c r="Q197" i="46" s="1"/>
  <c r="CE197" i="46"/>
  <c r="CD197" i="46"/>
  <c r="CC197" i="46"/>
  <c r="N197" i="46" s="1"/>
  <c r="CB197" i="46"/>
  <c r="M197" i="46" s="1"/>
  <c r="CA197" i="46"/>
  <c r="L197" i="46" s="1"/>
  <c r="BZ197" i="46"/>
  <c r="K197" i="46" s="1"/>
  <c r="BY197" i="46"/>
  <c r="BX197" i="46"/>
  <c r="I197" i="46" s="1"/>
  <c r="BW197" i="46"/>
  <c r="H197" i="46" s="1"/>
  <c r="BV197" i="46"/>
  <c r="G197" i="46" s="1"/>
  <c r="BU197" i="46"/>
  <c r="F197" i="46" s="1"/>
  <c r="BT197" i="46"/>
  <c r="E197" i="46" s="1"/>
  <c r="BS197" i="46"/>
  <c r="D197" i="46" s="1"/>
  <c r="BO197" i="46"/>
  <c r="BN197" i="46"/>
  <c r="B197" i="46"/>
  <c r="B197" i="44" s="1"/>
  <c r="A197" i="46"/>
  <c r="C197" i="46" s="1"/>
  <c r="C197" i="44" s="1"/>
  <c r="EF196" i="46"/>
  <c r="BQ196" i="46" s="1"/>
  <c r="EE196" i="46"/>
  <c r="BP196" i="46" s="1"/>
  <c r="ED196" i="46"/>
  <c r="BO196" i="46" s="1"/>
  <c r="EC196" i="46"/>
  <c r="EB196" i="46"/>
  <c r="BM196" i="46" s="1"/>
  <c r="EA196" i="46"/>
  <c r="BL196" i="46" s="1"/>
  <c r="DZ196" i="46"/>
  <c r="DY196" i="46"/>
  <c r="BJ196" i="46" s="1"/>
  <c r="DX196" i="46"/>
  <c r="BI196" i="46" s="1"/>
  <c r="DW196" i="46"/>
  <c r="BH196" i="46" s="1"/>
  <c r="DV196" i="46"/>
  <c r="BG196" i="46" s="1"/>
  <c r="DU196" i="46"/>
  <c r="BF196" i="46" s="1"/>
  <c r="DT196" i="46"/>
  <c r="BE196" i="46" s="1"/>
  <c r="DS196" i="46"/>
  <c r="BD196" i="46" s="1"/>
  <c r="DR196" i="46"/>
  <c r="DQ196" i="46"/>
  <c r="BB196" i="46" s="1"/>
  <c r="DP196" i="46"/>
  <c r="BA196" i="46" s="1"/>
  <c r="DO196" i="46"/>
  <c r="AZ196" i="46" s="1"/>
  <c r="DN196" i="46"/>
  <c r="AY196" i="46" s="1"/>
  <c r="DM196" i="46"/>
  <c r="AX196" i="46" s="1"/>
  <c r="DL196" i="46"/>
  <c r="AW196" i="46" s="1"/>
  <c r="DK196" i="46"/>
  <c r="AV196" i="46" s="1"/>
  <c r="DJ196" i="46"/>
  <c r="DI196" i="46"/>
  <c r="AT196" i="46" s="1"/>
  <c r="DH196" i="46"/>
  <c r="AS196" i="46" s="1"/>
  <c r="DG196" i="46"/>
  <c r="AR196" i="46" s="1"/>
  <c r="DF196" i="46"/>
  <c r="AQ196" i="46" s="1"/>
  <c r="DE196" i="46"/>
  <c r="AP196" i="46" s="1"/>
  <c r="DD196" i="46"/>
  <c r="AO196" i="46" s="1"/>
  <c r="DC196" i="46"/>
  <c r="AN196" i="46" s="1"/>
  <c r="DB196" i="46"/>
  <c r="DA196" i="46"/>
  <c r="AL196" i="46" s="1"/>
  <c r="CZ196" i="46"/>
  <c r="AK196" i="46" s="1"/>
  <c r="CY196" i="46"/>
  <c r="AJ196" i="46" s="1"/>
  <c r="CX196" i="46"/>
  <c r="AI196" i="46" s="1"/>
  <c r="CW196" i="46"/>
  <c r="CV196" i="46"/>
  <c r="AG196" i="46" s="1"/>
  <c r="CU196" i="46"/>
  <c r="AF196" i="46" s="1"/>
  <c r="CT196" i="46"/>
  <c r="CS196" i="46"/>
  <c r="AD196" i="46" s="1"/>
  <c r="CR196" i="46"/>
  <c r="AC196" i="46" s="1"/>
  <c r="CQ196" i="46"/>
  <c r="AB196" i="46" s="1"/>
  <c r="CP196" i="46"/>
  <c r="AA196" i="46" s="1"/>
  <c r="CO196" i="46"/>
  <c r="CN196" i="46"/>
  <c r="Y196" i="46" s="1"/>
  <c r="CM196" i="46"/>
  <c r="X196" i="46" s="1"/>
  <c r="CL196" i="46"/>
  <c r="CK196" i="46"/>
  <c r="V196" i="46" s="1"/>
  <c r="CJ196" i="46"/>
  <c r="U196" i="46" s="1"/>
  <c r="CI196" i="46"/>
  <c r="T196" i="46" s="1"/>
  <c r="CH196" i="46"/>
  <c r="S196" i="46" s="1"/>
  <c r="CG196" i="46"/>
  <c r="CF196" i="46"/>
  <c r="Q196" i="46" s="1"/>
  <c r="CE196" i="46"/>
  <c r="P196" i="46" s="1"/>
  <c r="CD196" i="46"/>
  <c r="CC196" i="46"/>
  <c r="N196" i="46" s="1"/>
  <c r="CB196" i="46"/>
  <c r="M196" i="46" s="1"/>
  <c r="CA196" i="46"/>
  <c r="L196" i="46" s="1"/>
  <c r="BZ196" i="46"/>
  <c r="K196" i="46" s="1"/>
  <c r="BY196" i="46"/>
  <c r="BX196" i="46"/>
  <c r="I196" i="46" s="1"/>
  <c r="BW196" i="46"/>
  <c r="H196" i="46" s="1"/>
  <c r="BV196" i="46"/>
  <c r="BU196" i="46"/>
  <c r="F196" i="46" s="1"/>
  <c r="BT196" i="46"/>
  <c r="E196" i="46" s="1"/>
  <c r="BS196" i="46"/>
  <c r="D196" i="46" s="1"/>
  <c r="B196" i="46"/>
  <c r="B196" i="44" s="1"/>
  <c r="A196" i="46"/>
  <c r="A196" i="44" s="1"/>
  <c r="EF195" i="46"/>
  <c r="BQ195" i="46" s="1"/>
  <c r="EE195" i="46"/>
  <c r="BP195" i="46" s="1"/>
  <c r="ED195" i="46"/>
  <c r="BO195" i="46" s="1"/>
  <c r="EC195" i="46"/>
  <c r="EB195" i="46"/>
  <c r="BM195" i="46" s="1"/>
  <c r="EA195" i="46"/>
  <c r="BL195" i="46" s="1"/>
  <c r="DZ195" i="46"/>
  <c r="BK195" i="46" s="1"/>
  <c r="DY195" i="46"/>
  <c r="BJ195" i="46" s="1"/>
  <c r="DX195" i="46"/>
  <c r="BI195" i="46" s="1"/>
  <c r="DW195" i="46"/>
  <c r="BH195" i="46" s="1"/>
  <c r="DV195" i="46"/>
  <c r="BG195" i="46" s="1"/>
  <c r="DU195" i="46"/>
  <c r="DT195" i="46"/>
  <c r="BE195" i="46" s="1"/>
  <c r="DS195" i="46"/>
  <c r="BD195" i="46" s="1"/>
  <c r="DR195" i="46"/>
  <c r="BC195" i="46" s="1"/>
  <c r="DQ195" i="46"/>
  <c r="BB195" i="46" s="1"/>
  <c r="DP195" i="46"/>
  <c r="BA195" i="46" s="1"/>
  <c r="DO195" i="46"/>
  <c r="AZ195" i="46" s="1"/>
  <c r="DN195" i="46"/>
  <c r="AY195" i="46" s="1"/>
  <c r="DM195" i="46"/>
  <c r="DL195" i="46"/>
  <c r="AW195" i="46" s="1"/>
  <c r="DK195" i="46"/>
  <c r="AV195" i="46" s="1"/>
  <c r="DJ195" i="46"/>
  <c r="AU195" i="46" s="1"/>
  <c r="DI195" i="46"/>
  <c r="DH195" i="46"/>
  <c r="AS195" i="46" s="1"/>
  <c r="DG195" i="46"/>
  <c r="AR195" i="46" s="1"/>
  <c r="DF195" i="46"/>
  <c r="AQ195" i="46" s="1"/>
  <c r="DE195" i="46"/>
  <c r="DD195" i="46"/>
  <c r="AO195" i="46" s="1"/>
  <c r="DC195" i="46"/>
  <c r="AN195" i="46" s="1"/>
  <c r="DB195" i="46"/>
  <c r="AM195" i="46" s="1"/>
  <c r="DA195" i="46"/>
  <c r="CZ195" i="46"/>
  <c r="AK195" i="46" s="1"/>
  <c r="CY195" i="46"/>
  <c r="AJ195" i="46" s="1"/>
  <c r="CX195" i="46"/>
  <c r="AI195" i="46" s="1"/>
  <c r="CW195" i="46"/>
  <c r="CV195" i="46"/>
  <c r="AG195" i="46" s="1"/>
  <c r="CU195" i="46"/>
  <c r="AF195" i="46" s="1"/>
  <c r="CT195" i="46"/>
  <c r="AE195" i="46" s="1"/>
  <c r="CS195" i="46"/>
  <c r="CR195" i="46"/>
  <c r="AC195" i="46" s="1"/>
  <c r="CQ195" i="46"/>
  <c r="AB195" i="46" s="1"/>
  <c r="CP195" i="46"/>
  <c r="CO195" i="46"/>
  <c r="CN195" i="46"/>
  <c r="Y195" i="46" s="1"/>
  <c r="CM195" i="46"/>
  <c r="X195" i="46" s="1"/>
  <c r="CL195" i="46"/>
  <c r="W195" i="46" s="1"/>
  <c r="CK195" i="46"/>
  <c r="V195" i="46" s="1"/>
  <c r="CJ195" i="46"/>
  <c r="U195" i="46" s="1"/>
  <c r="CI195" i="46"/>
  <c r="T195" i="46" s="1"/>
  <c r="CH195" i="46"/>
  <c r="S195" i="46" s="1"/>
  <c r="CG195" i="46"/>
  <c r="CF195" i="46"/>
  <c r="Q195" i="46" s="1"/>
  <c r="CE195" i="46"/>
  <c r="P195" i="46" s="1"/>
  <c r="CD195" i="46"/>
  <c r="O195" i="46" s="1"/>
  <c r="CC195" i="46"/>
  <c r="N195" i="46" s="1"/>
  <c r="CB195" i="46"/>
  <c r="M195" i="46" s="1"/>
  <c r="CA195" i="46"/>
  <c r="L195" i="46" s="1"/>
  <c r="BZ195" i="46"/>
  <c r="K195" i="46" s="1"/>
  <c r="BY195" i="46"/>
  <c r="BX195" i="46"/>
  <c r="BW195" i="46"/>
  <c r="H195" i="46" s="1"/>
  <c r="BV195" i="46"/>
  <c r="G195" i="46" s="1"/>
  <c r="BU195" i="46"/>
  <c r="BT195" i="46"/>
  <c r="E195" i="46" s="1"/>
  <c r="BS195" i="46"/>
  <c r="D195" i="46" s="1"/>
  <c r="B195" i="46"/>
  <c r="B195" i="44" s="1"/>
  <c r="A195" i="46"/>
  <c r="C195" i="46" s="1"/>
  <c r="C195" i="44" s="1"/>
  <c r="EF194" i="46"/>
  <c r="BQ194" i="46" s="1"/>
  <c r="EE194" i="46"/>
  <c r="BP194" i="46" s="1"/>
  <c r="ED194" i="46"/>
  <c r="BO194" i="44" s="1"/>
  <c r="EC194" i="46"/>
  <c r="BN194" i="46" s="1"/>
  <c r="EB194" i="46"/>
  <c r="BM194" i="46" s="1"/>
  <c r="EA194" i="46"/>
  <c r="DZ194" i="46"/>
  <c r="BK194" i="46" s="1"/>
  <c r="DY194" i="46"/>
  <c r="BJ194" i="46" s="1"/>
  <c r="DX194" i="46"/>
  <c r="BI194" i="46" s="1"/>
  <c r="DW194" i="46"/>
  <c r="BH194" i="46" s="1"/>
  <c r="DV194" i="46"/>
  <c r="BG194" i="46" s="1"/>
  <c r="DU194" i="46"/>
  <c r="DT194" i="46"/>
  <c r="BE194" i="46" s="1"/>
  <c r="DS194" i="46"/>
  <c r="DR194" i="46"/>
  <c r="DQ194" i="46"/>
  <c r="BB194" i="46" s="1"/>
  <c r="DP194" i="46"/>
  <c r="BA194" i="46" s="1"/>
  <c r="DO194" i="46"/>
  <c r="AZ194" i="46" s="1"/>
  <c r="DN194" i="46"/>
  <c r="AY194" i="46" s="1"/>
  <c r="DM194" i="46"/>
  <c r="AX194" i="46" s="1"/>
  <c r="DL194" i="46"/>
  <c r="AW194" i="46" s="1"/>
  <c r="DK194" i="46"/>
  <c r="DJ194" i="46"/>
  <c r="AU194" i="46" s="1"/>
  <c r="DI194" i="46"/>
  <c r="DH194" i="46"/>
  <c r="AS194" i="46" s="1"/>
  <c r="DG194" i="46"/>
  <c r="AR194" i="46" s="1"/>
  <c r="DF194" i="46"/>
  <c r="AQ194" i="46" s="1"/>
  <c r="DE194" i="46"/>
  <c r="DD194" i="46"/>
  <c r="AO194" i="46" s="1"/>
  <c r="DC194" i="46"/>
  <c r="DB194" i="46"/>
  <c r="AM194" i="46" s="1"/>
  <c r="DA194" i="46"/>
  <c r="AL194" i="46" s="1"/>
  <c r="CZ194" i="46"/>
  <c r="AK194" i="46" s="1"/>
  <c r="CY194" i="46"/>
  <c r="AJ194" i="46" s="1"/>
  <c r="CX194" i="46"/>
  <c r="AI194" i="46" s="1"/>
  <c r="CW194" i="46"/>
  <c r="CV194" i="46"/>
  <c r="AG194" i="46" s="1"/>
  <c r="CU194" i="46"/>
  <c r="CT194" i="46"/>
  <c r="AE194" i="46" s="1"/>
  <c r="CS194" i="46"/>
  <c r="AD194" i="46" s="1"/>
  <c r="CR194" i="46"/>
  <c r="AC194" i="46" s="1"/>
  <c r="CQ194" i="46"/>
  <c r="AB194" i="46" s="1"/>
  <c r="CP194" i="46"/>
  <c r="AA194" i="46" s="1"/>
  <c r="CO194" i="46"/>
  <c r="Z194" i="46" s="1"/>
  <c r="CN194" i="46"/>
  <c r="Y194" i="46" s="1"/>
  <c r="CM194" i="46"/>
  <c r="CL194" i="46"/>
  <c r="CK194" i="46"/>
  <c r="CJ194" i="46"/>
  <c r="U194" i="46" s="1"/>
  <c r="CI194" i="46"/>
  <c r="T194" i="46" s="1"/>
  <c r="CH194" i="46"/>
  <c r="S194" i="46" s="1"/>
  <c r="CG194" i="46"/>
  <c r="CF194" i="46"/>
  <c r="Q194" i="46" s="1"/>
  <c r="CE194" i="46"/>
  <c r="CD194" i="46"/>
  <c r="O194" i="46" s="1"/>
  <c r="CC194" i="46"/>
  <c r="CB194" i="46"/>
  <c r="CA194" i="46"/>
  <c r="L194" i="46" s="1"/>
  <c r="BZ194" i="46"/>
  <c r="K194" i="46" s="1"/>
  <c r="BY194" i="46"/>
  <c r="BX194" i="46"/>
  <c r="I194" i="46" s="1"/>
  <c r="BW194" i="46"/>
  <c r="BV194" i="46"/>
  <c r="G194" i="46" s="1"/>
  <c r="BU194" i="46"/>
  <c r="F194" i="46" s="1"/>
  <c r="BT194" i="46"/>
  <c r="E194" i="46" s="1"/>
  <c r="BS194" i="46"/>
  <c r="D194" i="46" s="1"/>
  <c r="BO194" i="46"/>
  <c r="B194" i="46"/>
  <c r="A194" i="46"/>
  <c r="C194" i="46" s="1"/>
  <c r="C194" i="44" s="1"/>
  <c r="EF193" i="46"/>
  <c r="BQ193" i="46" s="1"/>
  <c r="EE193" i="46"/>
  <c r="ED193" i="46"/>
  <c r="BO193" i="46" s="1"/>
  <c r="EC193" i="46"/>
  <c r="BN193" i="46" s="1"/>
  <c r="EB193" i="46"/>
  <c r="BM193" i="46" s="1"/>
  <c r="EA193" i="46"/>
  <c r="BL193" i="46" s="1"/>
  <c r="DZ193" i="46"/>
  <c r="DY193" i="46"/>
  <c r="BJ193" i="46" s="1"/>
  <c r="DX193" i="46"/>
  <c r="BI193" i="46" s="1"/>
  <c r="DW193" i="46"/>
  <c r="BH193" i="46" s="1"/>
  <c r="DV193" i="46"/>
  <c r="BG193" i="46" s="1"/>
  <c r="DU193" i="46"/>
  <c r="BF193" i="46" s="1"/>
  <c r="DT193" i="46"/>
  <c r="BE193" i="46" s="1"/>
  <c r="DS193" i="46"/>
  <c r="BD193" i="46" s="1"/>
  <c r="DR193" i="46"/>
  <c r="BC193" i="46" s="1"/>
  <c r="DQ193" i="46"/>
  <c r="BB193" i="46" s="1"/>
  <c r="DP193" i="46"/>
  <c r="BA193" i="46" s="1"/>
  <c r="DO193" i="46"/>
  <c r="AZ193" i="46" s="1"/>
  <c r="DN193" i="46"/>
  <c r="DM193" i="46"/>
  <c r="AX193" i="46" s="1"/>
  <c r="DL193" i="46"/>
  <c r="AW193" i="46" s="1"/>
  <c r="DK193" i="46"/>
  <c r="AV193" i="46" s="1"/>
  <c r="DJ193" i="46"/>
  <c r="DI193" i="46"/>
  <c r="AT193" i="46" s="1"/>
  <c r="DH193" i="46"/>
  <c r="AS193" i="46" s="1"/>
  <c r="DG193" i="46"/>
  <c r="AR193" i="46" s="1"/>
  <c r="DF193" i="46"/>
  <c r="DE193" i="46"/>
  <c r="AP193" i="46" s="1"/>
  <c r="DD193" i="46"/>
  <c r="AO193" i="46" s="1"/>
  <c r="DC193" i="46"/>
  <c r="AN193" i="46" s="1"/>
  <c r="DB193" i="46"/>
  <c r="AM193" i="46" s="1"/>
  <c r="DA193" i="46"/>
  <c r="AL193" i="46" s="1"/>
  <c r="CZ193" i="46"/>
  <c r="AK193" i="46" s="1"/>
  <c r="CY193" i="46"/>
  <c r="AJ193" i="46" s="1"/>
  <c r="CX193" i="46"/>
  <c r="AI193" i="46" s="1"/>
  <c r="CW193" i="46"/>
  <c r="AH193" i="46" s="1"/>
  <c r="CV193" i="46"/>
  <c r="AG193" i="46" s="1"/>
  <c r="CU193" i="46"/>
  <c r="AF193" i="46" s="1"/>
  <c r="CT193" i="46"/>
  <c r="AE193" i="46" s="1"/>
  <c r="CS193" i="46"/>
  <c r="AD193" i="46" s="1"/>
  <c r="CR193" i="46"/>
  <c r="AC193" i="46" s="1"/>
  <c r="CQ193" i="46"/>
  <c r="AB193" i="46" s="1"/>
  <c r="CP193" i="46"/>
  <c r="AA193" i="46" s="1"/>
  <c r="CO193" i="46"/>
  <c r="Z193" i="46" s="1"/>
  <c r="CN193" i="46"/>
  <c r="Y193" i="46" s="1"/>
  <c r="CM193" i="46"/>
  <c r="X193" i="46" s="1"/>
  <c r="CL193" i="46"/>
  <c r="CK193" i="46"/>
  <c r="V193" i="46" s="1"/>
  <c r="CJ193" i="46"/>
  <c r="U193" i="46" s="1"/>
  <c r="CI193" i="46"/>
  <c r="T193" i="46" s="1"/>
  <c r="CH193" i="46"/>
  <c r="S193" i="46" s="1"/>
  <c r="CG193" i="46"/>
  <c r="R193" i="46" s="1"/>
  <c r="CF193" i="46"/>
  <c r="Q193" i="46" s="1"/>
  <c r="CE193" i="46"/>
  <c r="P193" i="46" s="1"/>
  <c r="CD193" i="46"/>
  <c r="O193" i="46" s="1"/>
  <c r="CC193" i="46"/>
  <c r="N193" i="46" s="1"/>
  <c r="CB193" i="46"/>
  <c r="M193" i="46" s="1"/>
  <c r="CA193" i="46"/>
  <c r="L193" i="46" s="1"/>
  <c r="BZ193" i="46"/>
  <c r="BY193" i="46"/>
  <c r="J193" i="46" s="1"/>
  <c r="BX193" i="46"/>
  <c r="I193" i="46" s="1"/>
  <c r="BW193" i="46"/>
  <c r="H193" i="46" s="1"/>
  <c r="BV193" i="46"/>
  <c r="G193" i="46" s="1"/>
  <c r="BU193" i="46"/>
  <c r="F193" i="46" s="1"/>
  <c r="BT193" i="46"/>
  <c r="E193" i="46" s="1"/>
  <c r="BS193" i="46"/>
  <c r="D193" i="46" s="1"/>
  <c r="B193" i="46"/>
  <c r="B193" i="44" s="1"/>
  <c r="A193" i="46"/>
  <c r="A193" i="44" s="1"/>
  <c r="EF192" i="46"/>
  <c r="BQ192" i="46" s="1"/>
  <c r="EE192" i="46"/>
  <c r="BP192" i="46" s="1"/>
  <c r="ED192" i="46"/>
  <c r="EC192" i="46"/>
  <c r="BN192" i="46" s="1"/>
  <c r="EB192" i="46"/>
  <c r="EA192" i="46"/>
  <c r="BL192" i="46" s="1"/>
  <c r="DZ192" i="46"/>
  <c r="DY192" i="46"/>
  <c r="DX192" i="46"/>
  <c r="BI192" i="46" s="1"/>
  <c r="DW192" i="46"/>
  <c r="BH192" i="46" s="1"/>
  <c r="DV192" i="46"/>
  <c r="BG192" i="46" s="1"/>
  <c r="DU192" i="46"/>
  <c r="BF192" i="46" s="1"/>
  <c r="DT192" i="46"/>
  <c r="BE192" i="46" s="1"/>
  <c r="DS192" i="46"/>
  <c r="BD192" i="46" s="1"/>
  <c r="DR192" i="46"/>
  <c r="BC192" i="46" s="1"/>
  <c r="DQ192" i="46"/>
  <c r="DP192" i="46"/>
  <c r="BA192" i="46" s="1"/>
  <c r="DO192" i="46"/>
  <c r="AZ192" i="46" s="1"/>
  <c r="DN192" i="46"/>
  <c r="AY192" i="46" s="1"/>
  <c r="DM192" i="46"/>
  <c r="AX192" i="46" s="1"/>
  <c r="DL192" i="46"/>
  <c r="DK192" i="46"/>
  <c r="DJ192" i="46"/>
  <c r="DI192" i="46"/>
  <c r="DH192" i="46"/>
  <c r="AS192" i="46" s="1"/>
  <c r="DG192" i="46"/>
  <c r="AR192" i="46" s="1"/>
  <c r="DF192" i="46"/>
  <c r="DE192" i="46"/>
  <c r="AP192" i="46" s="1"/>
  <c r="DD192" i="46"/>
  <c r="DC192" i="46"/>
  <c r="AN192" i="46" s="1"/>
  <c r="DB192" i="46"/>
  <c r="AM192" i="46" s="1"/>
  <c r="DA192" i="46"/>
  <c r="CZ192" i="46"/>
  <c r="AK192" i="46" s="1"/>
  <c r="CY192" i="46"/>
  <c r="AJ192" i="46" s="1"/>
  <c r="CX192" i="46"/>
  <c r="AI192" i="46" s="1"/>
  <c r="CW192" i="46"/>
  <c r="AH192" i="46" s="1"/>
  <c r="CV192" i="46"/>
  <c r="CU192" i="46"/>
  <c r="AF192" i="46" s="1"/>
  <c r="CT192" i="46"/>
  <c r="CS192" i="46"/>
  <c r="CR192" i="46"/>
  <c r="AC192" i="46" s="1"/>
  <c r="CQ192" i="46"/>
  <c r="AB192" i="46" s="1"/>
  <c r="CP192" i="46"/>
  <c r="CO192" i="46"/>
  <c r="Z192" i="46" s="1"/>
  <c r="CN192" i="46"/>
  <c r="CM192" i="46"/>
  <c r="X192" i="46" s="1"/>
  <c r="CL192" i="46"/>
  <c r="W192" i="46" s="1"/>
  <c r="CK192" i="46"/>
  <c r="CJ192" i="46"/>
  <c r="U192" i="46" s="1"/>
  <c r="CI192" i="46"/>
  <c r="T192" i="46" s="1"/>
  <c r="CH192" i="46"/>
  <c r="S192" i="46" s="1"/>
  <c r="CG192" i="46"/>
  <c r="R192" i="46" s="1"/>
  <c r="CF192" i="46"/>
  <c r="Q192" i="46" s="1"/>
  <c r="CE192" i="46"/>
  <c r="P192" i="46" s="1"/>
  <c r="CD192" i="46"/>
  <c r="O192" i="46" s="1"/>
  <c r="CC192" i="46"/>
  <c r="CB192" i="46"/>
  <c r="M192" i="46" s="1"/>
  <c r="CA192" i="46"/>
  <c r="L192" i="46" s="1"/>
  <c r="BZ192" i="46"/>
  <c r="K192" i="46" s="1"/>
  <c r="BY192" i="46"/>
  <c r="J192" i="46" s="1"/>
  <c r="BX192" i="46"/>
  <c r="I192" i="46" s="1"/>
  <c r="BW192" i="46"/>
  <c r="H192" i="46" s="1"/>
  <c r="BV192" i="46"/>
  <c r="G192" i="46" s="1"/>
  <c r="BU192" i="46"/>
  <c r="BT192" i="46"/>
  <c r="E192" i="46" s="1"/>
  <c r="BS192" i="46"/>
  <c r="D192" i="46" s="1"/>
  <c r="B192" i="46"/>
  <c r="B192" i="44" s="1"/>
  <c r="A192" i="46"/>
  <c r="C192" i="46" s="1"/>
  <c r="C192" i="44" s="1"/>
  <c r="EF191" i="46"/>
  <c r="EE191" i="46"/>
  <c r="BP191" i="46" s="1"/>
  <c r="ED191" i="46"/>
  <c r="BO191" i="44" s="1"/>
  <c r="EC191" i="46"/>
  <c r="BN191" i="46" s="1"/>
  <c r="EB191" i="46"/>
  <c r="BM191" i="46" s="1"/>
  <c r="EA191" i="46"/>
  <c r="BL191" i="46" s="1"/>
  <c r="DZ191" i="46"/>
  <c r="BK191" i="46" s="1"/>
  <c r="DY191" i="46"/>
  <c r="BJ191" i="46" s="1"/>
  <c r="DX191" i="46"/>
  <c r="DW191" i="46"/>
  <c r="BH191" i="46" s="1"/>
  <c r="DV191" i="46"/>
  <c r="BG191" i="46" s="1"/>
  <c r="DU191" i="46"/>
  <c r="DT191" i="46"/>
  <c r="BE191" i="46" s="1"/>
  <c r="DS191" i="46"/>
  <c r="BD191" i="46" s="1"/>
  <c r="DR191" i="46"/>
  <c r="BC191" i="46" s="1"/>
  <c r="DQ191" i="46"/>
  <c r="BB191" i="46" s="1"/>
  <c r="DP191" i="46"/>
  <c r="DO191" i="46"/>
  <c r="AZ191" i="46" s="1"/>
  <c r="DN191" i="46"/>
  <c r="AY191" i="46" s="1"/>
  <c r="DM191" i="46"/>
  <c r="AX191" i="46" s="1"/>
  <c r="DL191" i="46"/>
  <c r="AW191" i="46" s="1"/>
  <c r="DK191" i="46"/>
  <c r="AV191" i="46" s="1"/>
  <c r="DJ191" i="46"/>
  <c r="AU191" i="46" s="1"/>
  <c r="DI191" i="46"/>
  <c r="AT191" i="46" s="1"/>
  <c r="DH191" i="46"/>
  <c r="DG191" i="46"/>
  <c r="AR191" i="46" s="1"/>
  <c r="DF191" i="46"/>
  <c r="DE191" i="46"/>
  <c r="AP191" i="46" s="1"/>
  <c r="DD191" i="46"/>
  <c r="AO191" i="46" s="1"/>
  <c r="DC191" i="46"/>
  <c r="AN191" i="46" s="1"/>
  <c r="DB191" i="46"/>
  <c r="DA191" i="46"/>
  <c r="AL191" i="46" s="1"/>
  <c r="CZ191" i="46"/>
  <c r="CY191" i="46"/>
  <c r="AJ191" i="46" s="1"/>
  <c r="CX191" i="46"/>
  <c r="AI191" i="46" s="1"/>
  <c r="CW191" i="46"/>
  <c r="AH191" i="46" s="1"/>
  <c r="CV191" i="46"/>
  <c r="AG191" i="46" s="1"/>
  <c r="CU191" i="46"/>
  <c r="AF191" i="46" s="1"/>
  <c r="CT191" i="46"/>
  <c r="CS191" i="46"/>
  <c r="AD191" i="46" s="1"/>
  <c r="CR191" i="46"/>
  <c r="CQ191" i="46"/>
  <c r="AB191" i="46" s="1"/>
  <c r="CP191" i="46"/>
  <c r="AA191" i="46" s="1"/>
  <c r="CO191" i="46"/>
  <c r="CN191" i="46"/>
  <c r="Y191" i="46" s="1"/>
  <c r="CM191" i="46"/>
  <c r="X191" i="46" s="1"/>
  <c r="CL191" i="46"/>
  <c r="W191" i="46" s="1"/>
  <c r="CK191" i="46"/>
  <c r="V191" i="46" s="1"/>
  <c r="CJ191" i="46"/>
  <c r="CI191" i="46"/>
  <c r="T191" i="46" s="1"/>
  <c r="CH191" i="46"/>
  <c r="CG191" i="46"/>
  <c r="R191" i="46" s="1"/>
  <c r="CF191" i="46"/>
  <c r="Q191" i="46" s="1"/>
  <c r="CE191" i="46"/>
  <c r="P191" i="46" s="1"/>
  <c r="CD191" i="46"/>
  <c r="O191" i="46" s="1"/>
  <c r="CC191" i="46"/>
  <c r="N191" i="46" s="1"/>
  <c r="CB191" i="46"/>
  <c r="CA191" i="46"/>
  <c r="BZ191" i="46"/>
  <c r="BY191" i="46"/>
  <c r="J191" i="46" s="1"/>
  <c r="BX191" i="46"/>
  <c r="I191" i="46" s="1"/>
  <c r="BW191" i="46"/>
  <c r="H191" i="46" s="1"/>
  <c r="BV191" i="46"/>
  <c r="G191" i="46" s="1"/>
  <c r="BU191" i="46"/>
  <c r="F191" i="46" s="1"/>
  <c r="BT191" i="46"/>
  <c r="BS191" i="46"/>
  <c r="D191" i="46" s="1"/>
  <c r="BO191" i="46"/>
  <c r="B191" i="46"/>
  <c r="A191" i="46"/>
  <c r="A191" i="44" s="1"/>
  <c r="EF190" i="46"/>
  <c r="BQ190" i="46" s="1"/>
  <c r="EE190" i="46"/>
  <c r="ED190" i="46"/>
  <c r="BO190" i="46" s="1"/>
  <c r="EC190" i="46"/>
  <c r="EB190" i="46"/>
  <c r="BM190" i="46" s="1"/>
  <c r="EA190" i="46"/>
  <c r="BL190" i="46" s="1"/>
  <c r="DZ190" i="46"/>
  <c r="BK190" i="46" s="1"/>
  <c r="DY190" i="46"/>
  <c r="BJ190" i="46" s="1"/>
  <c r="DX190" i="46"/>
  <c r="BI190" i="46" s="1"/>
  <c r="DW190" i="46"/>
  <c r="BH190" i="46" s="1"/>
  <c r="DV190" i="46"/>
  <c r="BG190" i="46" s="1"/>
  <c r="DU190" i="46"/>
  <c r="BF190" i="46" s="1"/>
  <c r="DT190" i="46"/>
  <c r="BE190" i="46" s="1"/>
  <c r="DS190" i="46"/>
  <c r="DR190" i="46"/>
  <c r="BC190" i="46" s="1"/>
  <c r="DQ190" i="46"/>
  <c r="BB190" i="46" s="1"/>
  <c r="DP190" i="46"/>
  <c r="BA190" i="46" s="1"/>
  <c r="DO190" i="46"/>
  <c r="AZ190" i="46" s="1"/>
  <c r="DN190" i="46"/>
  <c r="AY190" i="46" s="1"/>
  <c r="DM190" i="46"/>
  <c r="AX190" i="46" s="1"/>
  <c r="DL190" i="46"/>
  <c r="AW190" i="46" s="1"/>
  <c r="DK190" i="46"/>
  <c r="AV190" i="46" s="1"/>
  <c r="DJ190" i="46"/>
  <c r="AU190" i="46" s="1"/>
  <c r="DI190" i="46"/>
  <c r="AT190" i="46" s="1"/>
  <c r="DH190" i="46"/>
  <c r="AS190" i="46" s="1"/>
  <c r="DG190" i="46"/>
  <c r="DF190" i="46"/>
  <c r="AQ190" i="46" s="1"/>
  <c r="DE190" i="46"/>
  <c r="DD190" i="46"/>
  <c r="DC190" i="46"/>
  <c r="AN190" i="46" s="1"/>
  <c r="DB190" i="46"/>
  <c r="AM190" i="46" s="1"/>
  <c r="DA190" i="46"/>
  <c r="AL190" i="46" s="1"/>
  <c r="CZ190" i="46"/>
  <c r="AK190" i="46" s="1"/>
  <c r="CY190" i="46"/>
  <c r="AJ190" i="46" s="1"/>
  <c r="CX190" i="46"/>
  <c r="AI190" i="46" s="1"/>
  <c r="CW190" i="46"/>
  <c r="AH190" i="46" s="1"/>
  <c r="CV190" i="46"/>
  <c r="AG190" i="46" s="1"/>
  <c r="CU190" i="46"/>
  <c r="CT190" i="46"/>
  <c r="AE190" i="46" s="1"/>
  <c r="CS190" i="46"/>
  <c r="AD190" i="46" s="1"/>
  <c r="CR190" i="46"/>
  <c r="AC190" i="46" s="1"/>
  <c r="CQ190" i="46"/>
  <c r="AB190" i="46" s="1"/>
  <c r="CP190" i="46"/>
  <c r="AA190" i="46" s="1"/>
  <c r="CO190" i="46"/>
  <c r="CN190" i="46"/>
  <c r="Y190" i="46" s="1"/>
  <c r="CM190" i="46"/>
  <c r="X190" i="46" s="1"/>
  <c r="CL190" i="46"/>
  <c r="W190" i="46" s="1"/>
  <c r="CK190" i="46"/>
  <c r="V190" i="46" s="1"/>
  <c r="CJ190" i="46"/>
  <c r="U190" i="46" s="1"/>
  <c r="CI190" i="46"/>
  <c r="CH190" i="46"/>
  <c r="S190" i="46" s="1"/>
  <c r="CG190" i="46"/>
  <c r="CF190" i="46"/>
  <c r="CE190" i="46"/>
  <c r="CD190" i="46"/>
  <c r="O190" i="46" s="1"/>
  <c r="CC190" i="46"/>
  <c r="N190" i="46" s="1"/>
  <c r="CB190" i="46"/>
  <c r="M190" i="46" s="1"/>
  <c r="CA190" i="46"/>
  <c r="L190" i="46" s="1"/>
  <c r="BZ190" i="46"/>
  <c r="K190" i="46" s="1"/>
  <c r="BY190" i="46"/>
  <c r="BX190" i="46"/>
  <c r="I190" i="46" s="1"/>
  <c r="BW190" i="46"/>
  <c r="H190" i="46" s="1"/>
  <c r="BV190" i="46"/>
  <c r="G190" i="46" s="1"/>
  <c r="BU190" i="46"/>
  <c r="F190" i="46" s="1"/>
  <c r="BT190" i="46"/>
  <c r="E190" i="46" s="1"/>
  <c r="BS190" i="46"/>
  <c r="B190" i="46"/>
  <c r="B190" i="44" s="1"/>
  <c r="A190" i="46"/>
  <c r="A190" i="44" s="1"/>
  <c r="EF189" i="46"/>
  <c r="BQ189" i="46" s="1"/>
  <c r="EE189" i="46"/>
  <c r="BP189" i="46" s="1"/>
  <c r="ED189" i="46"/>
  <c r="BO189" i="44" s="1"/>
  <c r="EC189" i="46"/>
  <c r="BN189" i="46" s="1"/>
  <c r="EB189" i="46"/>
  <c r="BM189" i="46" s="1"/>
  <c r="EA189" i="46"/>
  <c r="DZ189" i="46"/>
  <c r="BK189" i="46" s="1"/>
  <c r="DY189" i="46"/>
  <c r="BJ189" i="46" s="1"/>
  <c r="DX189" i="46"/>
  <c r="BI189" i="46" s="1"/>
  <c r="DW189" i="46"/>
  <c r="BH189" i="46" s="1"/>
  <c r="DV189" i="46"/>
  <c r="BG189" i="46" s="1"/>
  <c r="DU189" i="46"/>
  <c r="BF189" i="46" s="1"/>
  <c r="DT189" i="46"/>
  <c r="BE189" i="46" s="1"/>
  <c r="DS189" i="46"/>
  <c r="DR189" i="46"/>
  <c r="BC189" i="46" s="1"/>
  <c r="DQ189" i="46"/>
  <c r="BB189" i="46" s="1"/>
  <c r="DP189" i="46"/>
  <c r="DO189" i="46"/>
  <c r="DN189" i="46"/>
  <c r="AY189" i="46" s="1"/>
  <c r="DM189" i="46"/>
  <c r="AX189" i="46" s="1"/>
  <c r="DL189" i="46"/>
  <c r="AW189" i="46" s="1"/>
  <c r="DK189" i="46"/>
  <c r="AV189" i="46" s="1"/>
  <c r="DJ189" i="46"/>
  <c r="AU189" i="46" s="1"/>
  <c r="DI189" i="46"/>
  <c r="AT189" i="46" s="1"/>
  <c r="DH189" i="46"/>
  <c r="AS189" i="46" s="1"/>
  <c r="DG189" i="46"/>
  <c r="DF189" i="46"/>
  <c r="AQ189" i="46" s="1"/>
  <c r="DE189" i="46"/>
  <c r="AP189" i="46" s="1"/>
  <c r="DD189" i="46"/>
  <c r="AO189" i="46" s="1"/>
  <c r="DC189" i="46"/>
  <c r="AN189" i="46" s="1"/>
  <c r="DB189" i="46"/>
  <c r="AM189" i="46" s="1"/>
  <c r="DA189" i="46"/>
  <c r="AL189" i="46" s="1"/>
  <c r="CZ189" i="46"/>
  <c r="AK189" i="46" s="1"/>
  <c r="CY189" i="46"/>
  <c r="AJ189" i="46" s="1"/>
  <c r="CX189" i="46"/>
  <c r="AI189" i="46" s="1"/>
  <c r="CW189" i="46"/>
  <c r="AH189" i="46" s="1"/>
  <c r="CV189" i="46"/>
  <c r="AG189" i="46" s="1"/>
  <c r="CU189" i="46"/>
  <c r="CT189" i="46"/>
  <c r="AE189" i="46" s="1"/>
  <c r="CS189" i="46"/>
  <c r="AD189" i="46" s="1"/>
  <c r="CR189" i="46"/>
  <c r="AC189" i="46" s="1"/>
  <c r="CQ189" i="46"/>
  <c r="AB189" i="46" s="1"/>
  <c r="CP189" i="46"/>
  <c r="AA189" i="46" s="1"/>
  <c r="CO189" i="46"/>
  <c r="Z189" i="46" s="1"/>
  <c r="CN189" i="46"/>
  <c r="Y189" i="46" s="1"/>
  <c r="CM189" i="46"/>
  <c r="CL189" i="46"/>
  <c r="W189" i="46" s="1"/>
  <c r="CK189" i="46"/>
  <c r="V189" i="46" s="1"/>
  <c r="CJ189" i="46"/>
  <c r="CI189" i="46"/>
  <c r="T189" i="46" s="1"/>
  <c r="CH189" i="46"/>
  <c r="S189" i="46" s="1"/>
  <c r="CG189" i="46"/>
  <c r="R189" i="46" s="1"/>
  <c r="CF189" i="46"/>
  <c r="Q189" i="46" s="1"/>
  <c r="CE189" i="46"/>
  <c r="P189" i="46" s="1"/>
  <c r="CD189" i="46"/>
  <c r="O189" i="46" s="1"/>
  <c r="CC189" i="46"/>
  <c r="N189" i="46" s="1"/>
  <c r="CB189" i="46"/>
  <c r="M189" i="46" s="1"/>
  <c r="CA189" i="46"/>
  <c r="BZ189" i="46"/>
  <c r="K189" i="46" s="1"/>
  <c r="BY189" i="46"/>
  <c r="J189" i="46" s="1"/>
  <c r="BX189" i="46"/>
  <c r="I189" i="46" s="1"/>
  <c r="BW189" i="46"/>
  <c r="BV189" i="46"/>
  <c r="G189" i="46" s="1"/>
  <c r="BU189" i="46"/>
  <c r="F189" i="46" s="1"/>
  <c r="BT189" i="46"/>
  <c r="E189" i="46" s="1"/>
  <c r="BS189" i="46"/>
  <c r="D189" i="46" s="1"/>
  <c r="BO189" i="46"/>
  <c r="B189" i="46"/>
  <c r="B189" i="44" s="1"/>
  <c r="A189" i="46"/>
  <c r="A189" i="44" s="1"/>
  <c r="EF188" i="46"/>
  <c r="BQ188" i="46" s="1"/>
  <c r="EE188" i="46"/>
  <c r="BP188" i="46" s="1"/>
  <c r="ED188" i="46"/>
  <c r="EC188" i="46"/>
  <c r="EB188" i="46"/>
  <c r="BM188" i="46" s="1"/>
  <c r="EA188" i="46"/>
  <c r="BL188" i="46" s="1"/>
  <c r="DZ188" i="46"/>
  <c r="BK188" i="46" s="1"/>
  <c r="DY188" i="46"/>
  <c r="BJ188" i="46" s="1"/>
  <c r="DX188" i="46"/>
  <c r="DW188" i="46"/>
  <c r="BH188" i="46" s="1"/>
  <c r="DV188" i="46"/>
  <c r="DU188" i="46"/>
  <c r="BF188" i="46" s="1"/>
  <c r="DT188" i="46"/>
  <c r="BE188" i="46" s="1"/>
  <c r="DS188" i="46"/>
  <c r="BD188" i="46" s="1"/>
  <c r="DR188" i="46"/>
  <c r="BC188" i="46" s="1"/>
  <c r="DQ188" i="46"/>
  <c r="BB188" i="46" s="1"/>
  <c r="DP188" i="46"/>
  <c r="DO188" i="46"/>
  <c r="AZ188" i="46" s="1"/>
  <c r="DN188" i="46"/>
  <c r="DM188" i="46"/>
  <c r="AX188" i="46" s="1"/>
  <c r="DL188" i="46"/>
  <c r="AW188" i="46" s="1"/>
  <c r="DK188" i="46"/>
  <c r="AV188" i="46" s="1"/>
  <c r="DJ188" i="46"/>
  <c r="AU188" i="46" s="1"/>
  <c r="DI188" i="46"/>
  <c r="AT188" i="46" s="1"/>
  <c r="DH188" i="46"/>
  <c r="DG188" i="46"/>
  <c r="AR188" i="46" s="1"/>
  <c r="DF188" i="46"/>
  <c r="DE188" i="46"/>
  <c r="AP188" i="46" s="1"/>
  <c r="DD188" i="46"/>
  <c r="DC188" i="46"/>
  <c r="AN188" i="46" s="1"/>
  <c r="DB188" i="46"/>
  <c r="AM188" i="46" s="1"/>
  <c r="DA188" i="46"/>
  <c r="AL188" i="46" s="1"/>
  <c r="CZ188" i="46"/>
  <c r="CY188" i="46"/>
  <c r="AJ188" i="46" s="1"/>
  <c r="CX188" i="46"/>
  <c r="CW188" i="46"/>
  <c r="AH188" i="46" s="1"/>
  <c r="CV188" i="46"/>
  <c r="AG188" i="46" s="1"/>
  <c r="CU188" i="46"/>
  <c r="CT188" i="46"/>
  <c r="AE188" i="46" s="1"/>
  <c r="CS188" i="46"/>
  <c r="AD188" i="46" s="1"/>
  <c r="CR188" i="46"/>
  <c r="CQ188" i="46"/>
  <c r="AB188" i="46" s="1"/>
  <c r="CP188" i="46"/>
  <c r="CO188" i="46"/>
  <c r="CN188" i="46"/>
  <c r="Y188" i="46" s="1"/>
  <c r="CM188" i="46"/>
  <c r="X188" i="46" s="1"/>
  <c r="CL188" i="46"/>
  <c r="W188" i="46" s="1"/>
  <c r="CK188" i="46"/>
  <c r="V188" i="46" s="1"/>
  <c r="CJ188" i="46"/>
  <c r="CI188" i="46"/>
  <c r="T188" i="46" s="1"/>
  <c r="CH188" i="46"/>
  <c r="CG188" i="46"/>
  <c r="R188" i="46" s="1"/>
  <c r="CF188" i="46"/>
  <c r="CE188" i="46"/>
  <c r="P188" i="46" s="1"/>
  <c r="CD188" i="46"/>
  <c r="O188" i="46" s="1"/>
  <c r="CC188" i="46"/>
  <c r="N188" i="46" s="1"/>
  <c r="CB188" i="46"/>
  <c r="CA188" i="46"/>
  <c r="L188" i="46" s="1"/>
  <c r="BZ188" i="46"/>
  <c r="BY188" i="46"/>
  <c r="J188" i="46" s="1"/>
  <c r="BX188" i="46"/>
  <c r="BW188" i="46"/>
  <c r="H188" i="46" s="1"/>
  <c r="BV188" i="46"/>
  <c r="G188" i="46" s="1"/>
  <c r="BU188" i="46"/>
  <c r="F188" i="46" s="1"/>
  <c r="BT188" i="46"/>
  <c r="BS188" i="46"/>
  <c r="D188" i="46" s="1"/>
  <c r="B188" i="46"/>
  <c r="B188" i="44" s="1"/>
  <c r="A188" i="46"/>
  <c r="C188" i="46" s="1"/>
  <c r="C188" i="44" s="1"/>
  <c r="EF187" i="46"/>
  <c r="BQ187" i="46" s="1"/>
  <c r="EE187" i="46"/>
  <c r="BP187" i="46" s="1"/>
  <c r="ED187" i="46"/>
  <c r="BO187" i="44" s="1"/>
  <c r="EC187" i="46"/>
  <c r="BN187" i="44" s="1"/>
  <c r="EB187" i="46"/>
  <c r="EA187" i="46"/>
  <c r="BL187" i="46" s="1"/>
  <c r="DZ187" i="46"/>
  <c r="DY187" i="46"/>
  <c r="BJ187" i="46" s="1"/>
  <c r="DX187" i="46"/>
  <c r="BI187" i="46" s="1"/>
  <c r="DW187" i="46"/>
  <c r="BH187" i="46" s="1"/>
  <c r="DV187" i="46"/>
  <c r="BG187" i="46" s="1"/>
  <c r="DU187" i="46"/>
  <c r="BF187" i="46" s="1"/>
  <c r="DT187" i="46"/>
  <c r="DS187" i="46"/>
  <c r="BD187" i="46" s="1"/>
  <c r="DR187" i="46"/>
  <c r="DQ187" i="46"/>
  <c r="BB187" i="46" s="1"/>
  <c r="DP187" i="46"/>
  <c r="DO187" i="46"/>
  <c r="AZ187" i="46" s="1"/>
  <c r="DN187" i="46"/>
  <c r="AY187" i="46" s="1"/>
  <c r="DM187" i="46"/>
  <c r="AX187" i="46" s="1"/>
  <c r="DL187" i="46"/>
  <c r="DK187" i="46"/>
  <c r="AV187" i="46" s="1"/>
  <c r="DJ187" i="46"/>
  <c r="DI187" i="46"/>
  <c r="AT187" i="46" s="1"/>
  <c r="DH187" i="46"/>
  <c r="AS187" i="46" s="1"/>
  <c r="DG187" i="46"/>
  <c r="AR187" i="46" s="1"/>
  <c r="DF187" i="46"/>
  <c r="AQ187" i="46" s="1"/>
  <c r="DE187" i="46"/>
  <c r="AP187" i="46" s="1"/>
  <c r="DD187" i="46"/>
  <c r="AO187" i="46" s="1"/>
  <c r="DC187" i="46"/>
  <c r="AN187" i="46" s="1"/>
  <c r="DB187" i="46"/>
  <c r="DA187" i="46"/>
  <c r="AL187" i="46" s="1"/>
  <c r="CZ187" i="46"/>
  <c r="AK187" i="46" s="1"/>
  <c r="CY187" i="46"/>
  <c r="AJ187" i="46" s="1"/>
  <c r="CX187" i="46"/>
  <c r="AI187" i="46" s="1"/>
  <c r="CW187" i="46"/>
  <c r="AH187" i="46" s="1"/>
  <c r="CV187" i="46"/>
  <c r="CU187" i="46"/>
  <c r="AF187" i="46" s="1"/>
  <c r="CT187" i="46"/>
  <c r="CS187" i="46"/>
  <c r="CR187" i="46"/>
  <c r="AC187" i="46" s="1"/>
  <c r="CQ187" i="46"/>
  <c r="AB187" i="46" s="1"/>
  <c r="CP187" i="46"/>
  <c r="AA187" i="46" s="1"/>
  <c r="CO187" i="46"/>
  <c r="Z187" i="46" s="1"/>
  <c r="CN187" i="46"/>
  <c r="Y187" i="46" s="1"/>
  <c r="CM187" i="46"/>
  <c r="X187" i="46" s="1"/>
  <c r="CL187" i="46"/>
  <c r="CK187" i="46"/>
  <c r="V187" i="46" s="1"/>
  <c r="CJ187" i="46"/>
  <c r="CI187" i="46"/>
  <c r="T187" i="46" s="1"/>
  <c r="CH187" i="46"/>
  <c r="S187" i="46" s="1"/>
  <c r="CG187" i="46"/>
  <c r="R187" i="46" s="1"/>
  <c r="CF187" i="46"/>
  <c r="CE187" i="46"/>
  <c r="P187" i="46" s="1"/>
  <c r="CD187" i="46"/>
  <c r="CC187" i="46"/>
  <c r="N187" i="46" s="1"/>
  <c r="CB187" i="46"/>
  <c r="M187" i="46" s="1"/>
  <c r="CA187" i="46"/>
  <c r="L187" i="46" s="1"/>
  <c r="BZ187" i="46"/>
  <c r="K187" i="46" s="1"/>
  <c r="BY187" i="46"/>
  <c r="J187" i="46" s="1"/>
  <c r="BX187" i="46"/>
  <c r="I187" i="46" s="1"/>
  <c r="BW187" i="46"/>
  <c r="H187" i="46" s="1"/>
  <c r="BV187" i="46"/>
  <c r="BU187" i="46"/>
  <c r="F187" i="46" s="1"/>
  <c r="BT187" i="46"/>
  <c r="E187" i="46" s="1"/>
  <c r="BS187" i="46"/>
  <c r="D187" i="46" s="1"/>
  <c r="BO187" i="46"/>
  <c r="BN187" i="46"/>
  <c r="B187" i="46"/>
  <c r="B187" i="44" s="1"/>
  <c r="A187" i="46"/>
  <c r="C187" i="46" s="1"/>
  <c r="C187" i="44" s="1"/>
  <c r="EF186" i="46"/>
  <c r="EE186" i="46"/>
  <c r="BP186" i="46" s="1"/>
  <c r="ED186" i="46"/>
  <c r="BO186" i="46" s="1"/>
  <c r="EC186" i="46"/>
  <c r="EB186" i="46"/>
  <c r="BM186" i="46" s="1"/>
  <c r="EA186" i="46"/>
  <c r="BL186" i="46" s="1"/>
  <c r="DZ186" i="46"/>
  <c r="BK186" i="46" s="1"/>
  <c r="DY186" i="46"/>
  <c r="BJ186" i="46" s="1"/>
  <c r="DX186" i="46"/>
  <c r="BI186" i="46" s="1"/>
  <c r="DW186" i="46"/>
  <c r="BH186" i="46" s="1"/>
  <c r="DV186" i="46"/>
  <c r="BG186" i="46" s="1"/>
  <c r="DU186" i="46"/>
  <c r="DT186" i="46"/>
  <c r="BE186" i="46" s="1"/>
  <c r="DS186" i="46"/>
  <c r="BD186" i="46" s="1"/>
  <c r="DR186" i="46"/>
  <c r="BC186" i="46" s="1"/>
  <c r="DQ186" i="46"/>
  <c r="BB186" i="46" s="1"/>
  <c r="DP186" i="46"/>
  <c r="DO186" i="46"/>
  <c r="AZ186" i="46" s="1"/>
  <c r="DN186" i="46"/>
  <c r="AY186" i="46" s="1"/>
  <c r="DM186" i="46"/>
  <c r="DL186" i="46"/>
  <c r="AW186" i="46" s="1"/>
  <c r="DK186" i="46"/>
  <c r="AV186" i="46" s="1"/>
  <c r="DJ186" i="46"/>
  <c r="DI186" i="46"/>
  <c r="AT186" i="46" s="1"/>
  <c r="DH186" i="46"/>
  <c r="DG186" i="46"/>
  <c r="AR186" i="46" s="1"/>
  <c r="DF186" i="46"/>
  <c r="AQ186" i="46" s="1"/>
  <c r="DE186" i="46"/>
  <c r="DD186" i="46"/>
  <c r="AO186" i="46" s="1"/>
  <c r="DC186" i="46"/>
  <c r="AN186" i="46" s="1"/>
  <c r="DB186" i="46"/>
  <c r="DA186" i="46"/>
  <c r="AL186" i="46" s="1"/>
  <c r="CZ186" i="46"/>
  <c r="CY186" i="46"/>
  <c r="AJ186" i="46" s="1"/>
  <c r="CX186" i="46"/>
  <c r="AI186" i="46" s="1"/>
  <c r="CW186" i="46"/>
  <c r="CV186" i="46"/>
  <c r="AG186" i="46" s="1"/>
  <c r="CU186" i="46"/>
  <c r="AF186" i="46" s="1"/>
  <c r="CT186" i="46"/>
  <c r="AE186" i="46" s="1"/>
  <c r="CS186" i="46"/>
  <c r="AD186" i="46" s="1"/>
  <c r="CR186" i="46"/>
  <c r="CQ186" i="46"/>
  <c r="AB186" i="46" s="1"/>
  <c r="CP186" i="46"/>
  <c r="AA186" i="46" s="1"/>
  <c r="CO186" i="46"/>
  <c r="CN186" i="46"/>
  <c r="Y186" i="46" s="1"/>
  <c r="CM186" i="46"/>
  <c r="X186" i="46" s="1"/>
  <c r="CL186" i="46"/>
  <c r="W186" i="46" s="1"/>
  <c r="CK186" i="46"/>
  <c r="V186" i="46" s="1"/>
  <c r="CJ186" i="46"/>
  <c r="U186" i="46" s="1"/>
  <c r="CI186" i="46"/>
  <c r="T186" i="46" s="1"/>
  <c r="CH186" i="46"/>
  <c r="S186" i="46" s="1"/>
  <c r="CG186" i="46"/>
  <c r="CF186" i="46"/>
  <c r="Q186" i="46" s="1"/>
  <c r="CE186" i="46"/>
  <c r="P186" i="46" s="1"/>
  <c r="CD186" i="46"/>
  <c r="O186" i="46" s="1"/>
  <c r="CC186" i="46"/>
  <c r="N186" i="46" s="1"/>
  <c r="CB186" i="46"/>
  <c r="M186" i="46" s="1"/>
  <c r="CA186" i="46"/>
  <c r="L186" i="46" s="1"/>
  <c r="BZ186" i="46"/>
  <c r="K186" i="46" s="1"/>
  <c r="BY186" i="46"/>
  <c r="BX186" i="46"/>
  <c r="I186" i="46" s="1"/>
  <c r="BW186" i="46"/>
  <c r="H186" i="46" s="1"/>
  <c r="BV186" i="46"/>
  <c r="BU186" i="46"/>
  <c r="F186" i="46" s="1"/>
  <c r="BT186" i="46"/>
  <c r="BS186" i="46"/>
  <c r="B186" i="46"/>
  <c r="B186" i="44" s="1"/>
  <c r="A186" i="46"/>
  <c r="A186" i="44" s="1"/>
  <c r="EF185" i="46"/>
  <c r="BQ185" i="46" s="1"/>
  <c r="EE185" i="46"/>
  <c r="BP185" i="46" s="1"/>
  <c r="ED185" i="46"/>
  <c r="EC185" i="46"/>
  <c r="BN185" i="46" s="1"/>
  <c r="EB185" i="46"/>
  <c r="EA185" i="46"/>
  <c r="BL185" i="46" s="1"/>
  <c r="DZ185" i="46"/>
  <c r="BK185" i="46" s="1"/>
  <c r="DY185" i="46"/>
  <c r="BJ185" i="46" s="1"/>
  <c r="DX185" i="46"/>
  <c r="BI185" i="46" s="1"/>
  <c r="DW185" i="46"/>
  <c r="BH185" i="46" s="1"/>
  <c r="DV185" i="46"/>
  <c r="BG185" i="46" s="1"/>
  <c r="DU185" i="46"/>
  <c r="BF185" i="46" s="1"/>
  <c r="DT185" i="46"/>
  <c r="DS185" i="46"/>
  <c r="BD185" i="46" s="1"/>
  <c r="DR185" i="46"/>
  <c r="BC185" i="46" s="1"/>
  <c r="DQ185" i="46"/>
  <c r="BB185" i="46" s="1"/>
  <c r="DP185" i="46"/>
  <c r="BA185" i="46" s="1"/>
  <c r="DO185" i="46"/>
  <c r="AZ185" i="46" s="1"/>
  <c r="DN185" i="46"/>
  <c r="DM185" i="46"/>
  <c r="AX185" i="46" s="1"/>
  <c r="DL185" i="46"/>
  <c r="DK185" i="46"/>
  <c r="AV185" i="46" s="1"/>
  <c r="DJ185" i="46"/>
  <c r="DI185" i="46"/>
  <c r="AT185" i="46" s="1"/>
  <c r="DH185" i="46"/>
  <c r="AS185" i="46" s="1"/>
  <c r="DG185" i="46"/>
  <c r="AR185" i="46" s="1"/>
  <c r="DF185" i="46"/>
  <c r="DE185" i="46"/>
  <c r="AP185" i="46" s="1"/>
  <c r="DD185" i="46"/>
  <c r="DC185" i="46"/>
  <c r="AN185" i="46" s="1"/>
  <c r="DB185" i="46"/>
  <c r="AM185" i="46" s="1"/>
  <c r="DA185" i="46"/>
  <c r="AL185" i="46" s="1"/>
  <c r="CZ185" i="46"/>
  <c r="AK185" i="46" s="1"/>
  <c r="CY185" i="46"/>
  <c r="AJ185" i="46" s="1"/>
  <c r="CX185" i="46"/>
  <c r="AI185" i="46" s="1"/>
  <c r="CW185" i="46"/>
  <c r="AH185" i="46" s="1"/>
  <c r="CV185" i="46"/>
  <c r="CU185" i="46"/>
  <c r="AF185" i="46" s="1"/>
  <c r="CT185" i="46"/>
  <c r="AE185" i="46" s="1"/>
  <c r="CS185" i="46"/>
  <c r="AD185" i="46" s="1"/>
  <c r="CR185" i="46"/>
  <c r="AC185" i="46" s="1"/>
  <c r="CQ185" i="46"/>
  <c r="AB185" i="46" s="1"/>
  <c r="CP185" i="46"/>
  <c r="AA185" i="46" s="1"/>
  <c r="CO185" i="46"/>
  <c r="Z185" i="46" s="1"/>
  <c r="CN185" i="46"/>
  <c r="CM185" i="46"/>
  <c r="X185" i="46" s="1"/>
  <c r="CL185" i="46"/>
  <c r="W185" i="46" s="1"/>
  <c r="CK185" i="46"/>
  <c r="V185" i="46" s="1"/>
  <c r="CJ185" i="46"/>
  <c r="U185" i="46" s="1"/>
  <c r="CI185" i="46"/>
  <c r="T185" i="46" s="1"/>
  <c r="CH185" i="46"/>
  <c r="CG185" i="46"/>
  <c r="R185" i="46" s="1"/>
  <c r="CF185" i="46"/>
  <c r="CE185" i="46"/>
  <c r="P185" i="46" s="1"/>
  <c r="CD185" i="46"/>
  <c r="CC185" i="46"/>
  <c r="N185" i="46" s="1"/>
  <c r="CB185" i="46"/>
  <c r="M185" i="46" s="1"/>
  <c r="CA185" i="46"/>
  <c r="L185" i="46" s="1"/>
  <c r="BZ185" i="46"/>
  <c r="BY185" i="46"/>
  <c r="J185" i="46" s="1"/>
  <c r="BX185" i="46"/>
  <c r="BW185" i="46"/>
  <c r="H185" i="46" s="1"/>
  <c r="BV185" i="46"/>
  <c r="G185" i="46" s="1"/>
  <c r="BU185" i="46"/>
  <c r="F185" i="46" s="1"/>
  <c r="BT185" i="46"/>
  <c r="E185" i="46" s="1"/>
  <c r="BS185" i="46"/>
  <c r="D185" i="46" s="1"/>
  <c r="B185" i="46"/>
  <c r="B185" i="44" s="1"/>
  <c r="A185" i="46"/>
  <c r="C185" i="46" s="1"/>
  <c r="C185" i="44" s="1"/>
  <c r="EF184" i="46"/>
  <c r="EE184" i="46"/>
  <c r="BP184" i="46" s="1"/>
  <c r="ED184" i="46"/>
  <c r="EC184" i="46"/>
  <c r="BN184" i="46" s="1"/>
  <c r="EB184" i="46"/>
  <c r="BM184" i="46" s="1"/>
  <c r="EA184" i="46"/>
  <c r="BL184" i="46" s="1"/>
  <c r="DZ184" i="46"/>
  <c r="DY184" i="46"/>
  <c r="BJ184" i="46" s="1"/>
  <c r="DX184" i="46"/>
  <c r="DW184" i="46"/>
  <c r="DV184" i="46"/>
  <c r="BG184" i="46" s="1"/>
  <c r="DU184" i="46"/>
  <c r="DT184" i="46"/>
  <c r="BE184" i="46" s="1"/>
  <c r="DS184" i="46"/>
  <c r="BD184" i="46" s="1"/>
  <c r="DR184" i="46"/>
  <c r="DQ184" i="46"/>
  <c r="BB184" i="46" s="1"/>
  <c r="DP184" i="46"/>
  <c r="DO184" i="46"/>
  <c r="AZ184" i="46" s="1"/>
  <c r="DN184" i="46"/>
  <c r="AY184" i="46" s="1"/>
  <c r="DM184" i="46"/>
  <c r="AX184" i="46" s="1"/>
  <c r="DL184" i="46"/>
  <c r="AW184" i="46" s="1"/>
  <c r="DK184" i="46"/>
  <c r="AV184" i="46" s="1"/>
  <c r="DJ184" i="46"/>
  <c r="AU184" i="46" s="1"/>
  <c r="DI184" i="46"/>
  <c r="AT184" i="46" s="1"/>
  <c r="DH184" i="46"/>
  <c r="DG184" i="46"/>
  <c r="AR184" i="46" s="1"/>
  <c r="DF184" i="46"/>
  <c r="AQ184" i="46" s="1"/>
  <c r="DE184" i="46"/>
  <c r="AP184" i="46" s="1"/>
  <c r="DD184" i="46"/>
  <c r="AO184" i="46" s="1"/>
  <c r="DC184" i="46"/>
  <c r="AN184" i="46" s="1"/>
  <c r="DB184" i="46"/>
  <c r="DA184" i="46"/>
  <c r="AL184" i="46" s="1"/>
  <c r="CZ184" i="46"/>
  <c r="CY184" i="46"/>
  <c r="AJ184" i="46" s="1"/>
  <c r="CX184" i="46"/>
  <c r="CW184" i="46"/>
  <c r="AH184" i="46" s="1"/>
  <c r="CV184" i="46"/>
  <c r="AG184" i="46" s="1"/>
  <c r="CU184" i="46"/>
  <c r="AF184" i="46" s="1"/>
  <c r="CT184" i="46"/>
  <c r="CS184" i="46"/>
  <c r="AD184" i="46" s="1"/>
  <c r="CR184" i="46"/>
  <c r="CQ184" i="46"/>
  <c r="CP184" i="46"/>
  <c r="AA184" i="46" s="1"/>
  <c r="CO184" i="46"/>
  <c r="Z184" i="46" s="1"/>
  <c r="CN184" i="46"/>
  <c r="Y184" i="46" s="1"/>
  <c r="CM184" i="46"/>
  <c r="X184" i="46" s="1"/>
  <c r="CL184" i="46"/>
  <c r="CK184" i="46"/>
  <c r="V184" i="46" s="1"/>
  <c r="CJ184" i="46"/>
  <c r="CI184" i="46"/>
  <c r="T184" i="46" s="1"/>
  <c r="CH184" i="46"/>
  <c r="S184" i="46" s="1"/>
  <c r="CG184" i="46"/>
  <c r="R184" i="46" s="1"/>
  <c r="CF184" i="46"/>
  <c r="Q184" i="46" s="1"/>
  <c r="CE184" i="46"/>
  <c r="P184" i="46" s="1"/>
  <c r="CD184" i="46"/>
  <c r="O184" i="46" s="1"/>
  <c r="CC184" i="46"/>
  <c r="N184" i="46" s="1"/>
  <c r="CB184" i="46"/>
  <c r="CA184" i="46"/>
  <c r="L184" i="46" s="1"/>
  <c r="BZ184" i="46"/>
  <c r="K184" i="46" s="1"/>
  <c r="BY184" i="46"/>
  <c r="J184" i="46" s="1"/>
  <c r="BX184" i="46"/>
  <c r="I184" i="46" s="1"/>
  <c r="BW184" i="46"/>
  <c r="H184" i="46" s="1"/>
  <c r="BV184" i="46"/>
  <c r="BU184" i="46"/>
  <c r="F184" i="46" s="1"/>
  <c r="BT184" i="46"/>
  <c r="BS184" i="46"/>
  <c r="D184" i="46" s="1"/>
  <c r="B184" i="46"/>
  <c r="B184" i="44" s="1"/>
  <c r="A184" i="46"/>
  <c r="C184" i="46" s="1"/>
  <c r="C184" i="44" s="1"/>
  <c r="EF183" i="46"/>
  <c r="BQ183" i="46" s="1"/>
  <c r="EE183" i="46"/>
  <c r="BP183" i="46" s="1"/>
  <c r="ED183" i="46"/>
  <c r="EC183" i="46"/>
  <c r="BN183" i="44" s="1"/>
  <c r="EB183" i="46"/>
  <c r="BM183" i="46" s="1"/>
  <c r="EA183" i="46"/>
  <c r="BL183" i="46" s="1"/>
  <c r="DZ183" i="46"/>
  <c r="BK183" i="46" s="1"/>
  <c r="DY183" i="46"/>
  <c r="BJ183" i="46" s="1"/>
  <c r="DX183" i="46"/>
  <c r="BI183" i="46" s="1"/>
  <c r="DW183" i="46"/>
  <c r="BH183" i="46" s="1"/>
  <c r="DV183" i="46"/>
  <c r="BG183" i="46" s="1"/>
  <c r="DU183" i="46"/>
  <c r="BF183" i="46" s="1"/>
  <c r="DT183" i="46"/>
  <c r="BE183" i="46" s="1"/>
  <c r="DS183" i="46"/>
  <c r="BD183" i="46" s="1"/>
  <c r="DR183" i="46"/>
  <c r="BC183" i="46" s="1"/>
  <c r="DQ183" i="46"/>
  <c r="BB183" i="46" s="1"/>
  <c r="DP183" i="46"/>
  <c r="BA183" i="46" s="1"/>
  <c r="DO183" i="46"/>
  <c r="AZ183" i="46" s="1"/>
  <c r="DN183" i="46"/>
  <c r="AY183" i="46" s="1"/>
  <c r="DM183" i="46"/>
  <c r="AX183" i="46" s="1"/>
  <c r="DL183" i="46"/>
  <c r="AW183" i="46" s="1"/>
  <c r="DK183" i="46"/>
  <c r="AV183" i="46" s="1"/>
  <c r="DJ183" i="46"/>
  <c r="AU183" i="46" s="1"/>
  <c r="DI183" i="46"/>
  <c r="AT183" i="46" s="1"/>
  <c r="DH183" i="46"/>
  <c r="AS183" i="46" s="1"/>
  <c r="DG183" i="46"/>
  <c r="AR183" i="46" s="1"/>
  <c r="DF183" i="46"/>
  <c r="AQ183" i="46" s="1"/>
  <c r="DE183" i="46"/>
  <c r="AP183" i="46" s="1"/>
  <c r="DD183" i="46"/>
  <c r="AO183" i="46" s="1"/>
  <c r="DC183" i="46"/>
  <c r="AN183" i="46" s="1"/>
  <c r="DB183" i="46"/>
  <c r="AM183" i="46" s="1"/>
  <c r="DA183" i="46"/>
  <c r="AL183" i="46" s="1"/>
  <c r="CZ183" i="46"/>
  <c r="AK183" i="46" s="1"/>
  <c r="CY183" i="46"/>
  <c r="AJ183" i="46" s="1"/>
  <c r="CX183" i="46"/>
  <c r="AI183" i="46" s="1"/>
  <c r="CW183" i="46"/>
  <c r="AH183" i="46" s="1"/>
  <c r="CV183" i="46"/>
  <c r="AG183" i="46" s="1"/>
  <c r="CU183" i="46"/>
  <c r="AF183" i="46" s="1"/>
  <c r="CT183" i="46"/>
  <c r="AE183" i="46" s="1"/>
  <c r="CS183" i="46"/>
  <c r="CR183" i="46"/>
  <c r="AC183" i="46" s="1"/>
  <c r="CQ183" i="46"/>
  <c r="AB183" i="46" s="1"/>
  <c r="CP183" i="46"/>
  <c r="AA183" i="46" s="1"/>
  <c r="CO183" i="46"/>
  <c r="Z183" i="46" s="1"/>
  <c r="CN183" i="46"/>
  <c r="Y183" i="46" s="1"/>
  <c r="CM183" i="46"/>
  <c r="X183" i="46" s="1"/>
  <c r="CL183" i="46"/>
  <c r="W183" i="46" s="1"/>
  <c r="CK183" i="46"/>
  <c r="V183" i="46" s="1"/>
  <c r="CJ183" i="46"/>
  <c r="U183" i="46" s="1"/>
  <c r="CI183" i="46"/>
  <c r="T183" i="46" s="1"/>
  <c r="CH183" i="46"/>
  <c r="S183" i="46" s="1"/>
  <c r="CG183" i="46"/>
  <c r="R183" i="46" s="1"/>
  <c r="CF183" i="46"/>
  <c r="Q183" i="46" s="1"/>
  <c r="CE183" i="46"/>
  <c r="P183" i="46" s="1"/>
  <c r="CD183" i="46"/>
  <c r="O183" i="46" s="1"/>
  <c r="CC183" i="46"/>
  <c r="N183" i="46" s="1"/>
  <c r="CB183" i="46"/>
  <c r="M183" i="46" s="1"/>
  <c r="CA183" i="46"/>
  <c r="L183" i="46" s="1"/>
  <c r="BZ183" i="46"/>
  <c r="K183" i="46" s="1"/>
  <c r="BY183" i="46"/>
  <c r="J183" i="46" s="1"/>
  <c r="BX183" i="46"/>
  <c r="I183" i="46" s="1"/>
  <c r="BW183" i="46"/>
  <c r="H183" i="46" s="1"/>
  <c r="BV183" i="46"/>
  <c r="G183" i="46" s="1"/>
  <c r="BU183" i="46"/>
  <c r="F183" i="46" s="1"/>
  <c r="BT183" i="46"/>
  <c r="E183" i="46" s="1"/>
  <c r="BS183" i="46"/>
  <c r="D183" i="46" s="1"/>
  <c r="BO183" i="46"/>
  <c r="BN183" i="46"/>
  <c r="B183" i="46"/>
  <c r="B183" i="44" s="1"/>
  <c r="A183" i="46"/>
  <c r="C183" i="46" s="1"/>
  <c r="C183" i="44" s="1"/>
  <c r="EF182" i="46"/>
  <c r="BQ182" i="46" s="1"/>
  <c r="EE182" i="46"/>
  <c r="ED182" i="46"/>
  <c r="BO182" i="46" s="1"/>
  <c r="EC182" i="46"/>
  <c r="BN182" i="46" s="1"/>
  <c r="EB182" i="46"/>
  <c r="BM182" i="46" s="1"/>
  <c r="EA182" i="46"/>
  <c r="BL182" i="46" s="1"/>
  <c r="DZ182" i="46"/>
  <c r="DY182" i="46"/>
  <c r="BJ182" i="46" s="1"/>
  <c r="DX182" i="46"/>
  <c r="BI182" i="46" s="1"/>
  <c r="DW182" i="46"/>
  <c r="BH182" i="46" s="1"/>
  <c r="DV182" i="46"/>
  <c r="BG182" i="44" s="1"/>
  <c r="DU182" i="46"/>
  <c r="BF182" i="46" s="1"/>
  <c r="DT182" i="46"/>
  <c r="DS182" i="46"/>
  <c r="BD182" i="46" s="1"/>
  <c r="DR182" i="46"/>
  <c r="DQ182" i="46"/>
  <c r="BB182" i="46" s="1"/>
  <c r="DP182" i="46"/>
  <c r="DO182" i="46"/>
  <c r="AZ182" i="46" s="1"/>
  <c r="DN182" i="46"/>
  <c r="AY182" i="46" s="1"/>
  <c r="DM182" i="46"/>
  <c r="AX182" i="46" s="1"/>
  <c r="DL182" i="46"/>
  <c r="AW182" i="46" s="1"/>
  <c r="DK182" i="46"/>
  <c r="AV182" i="46" s="1"/>
  <c r="DJ182" i="46"/>
  <c r="DI182" i="46"/>
  <c r="DH182" i="46"/>
  <c r="AS182" i="46" s="1"/>
  <c r="DG182" i="46"/>
  <c r="AR182" i="46" s="1"/>
  <c r="DF182" i="46"/>
  <c r="AQ182" i="46" s="1"/>
  <c r="DE182" i="46"/>
  <c r="AP182" i="46" s="1"/>
  <c r="DD182" i="46"/>
  <c r="AO182" i="46" s="1"/>
  <c r="DC182" i="46"/>
  <c r="AN182" i="46" s="1"/>
  <c r="DB182" i="46"/>
  <c r="DA182" i="46"/>
  <c r="AL182" i="46" s="1"/>
  <c r="CZ182" i="46"/>
  <c r="AK182" i="46" s="1"/>
  <c r="CY182" i="46"/>
  <c r="AJ182" i="46" s="1"/>
  <c r="CX182" i="46"/>
  <c r="AI182" i="46" s="1"/>
  <c r="CW182" i="46"/>
  <c r="AH182" i="46" s="1"/>
  <c r="CV182" i="46"/>
  <c r="AG182" i="46" s="1"/>
  <c r="CU182" i="46"/>
  <c r="AF182" i="46" s="1"/>
  <c r="CT182" i="46"/>
  <c r="CS182" i="46"/>
  <c r="AD182" i="46" s="1"/>
  <c r="CR182" i="46"/>
  <c r="AC182" i="46" s="1"/>
  <c r="CQ182" i="46"/>
  <c r="CP182" i="46"/>
  <c r="AA182" i="46" s="1"/>
  <c r="CO182" i="46"/>
  <c r="Z182" i="46" s="1"/>
  <c r="CN182" i="46"/>
  <c r="CM182" i="46"/>
  <c r="X182" i="46" s="1"/>
  <c r="CL182" i="46"/>
  <c r="CK182" i="46"/>
  <c r="V182" i="46" s="1"/>
  <c r="CJ182" i="46"/>
  <c r="CI182" i="46"/>
  <c r="T182" i="46" s="1"/>
  <c r="CH182" i="46"/>
  <c r="S182" i="46" s="1"/>
  <c r="CG182" i="46"/>
  <c r="R182" i="46" s="1"/>
  <c r="CF182" i="46"/>
  <c r="CE182" i="46"/>
  <c r="P182" i="46" s="1"/>
  <c r="CD182" i="46"/>
  <c r="CC182" i="46"/>
  <c r="N182" i="46" s="1"/>
  <c r="CB182" i="46"/>
  <c r="M182" i="46" s="1"/>
  <c r="CA182" i="46"/>
  <c r="L182" i="46" s="1"/>
  <c r="BZ182" i="46"/>
  <c r="K182" i="46" s="1"/>
  <c r="BY182" i="46"/>
  <c r="J182" i="46" s="1"/>
  <c r="BX182" i="46"/>
  <c r="BW182" i="46"/>
  <c r="H182" i="46" s="1"/>
  <c r="BV182" i="46"/>
  <c r="BU182" i="46"/>
  <c r="BT182" i="46"/>
  <c r="E182" i="46" s="1"/>
  <c r="BS182" i="46"/>
  <c r="D182" i="46" s="1"/>
  <c r="BG182" i="46"/>
  <c r="B182" i="46"/>
  <c r="B182" i="44" s="1"/>
  <c r="A182" i="46"/>
  <c r="C182" i="46" s="1"/>
  <c r="C182" i="44" s="1"/>
  <c r="EF181" i="46"/>
  <c r="BQ181" i="46" s="1"/>
  <c r="EE181" i="46"/>
  <c r="ED181" i="46"/>
  <c r="BO181" i="46" s="1"/>
  <c r="EC181" i="46"/>
  <c r="BN181" i="46" s="1"/>
  <c r="EB181" i="46"/>
  <c r="BM181" i="46" s="1"/>
  <c r="EA181" i="46"/>
  <c r="BL181" i="46" s="1"/>
  <c r="DZ181" i="46"/>
  <c r="BK181" i="46" s="1"/>
  <c r="DY181" i="46"/>
  <c r="BJ181" i="46" s="1"/>
  <c r="DX181" i="46"/>
  <c r="BI181" i="46" s="1"/>
  <c r="DW181" i="46"/>
  <c r="BH181" i="46" s="1"/>
  <c r="DV181" i="46"/>
  <c r="BG181" i="46" s="1"/>
  <c r="DU181" i="46"/>
  <c r="BF181" i="46" s="1"/>
  <c r="DT181" i="46"/>
  <c r="BE181" i="46" s="1"/>
  <c r="DS181" i="46"/>
  <c r="BD181" i="46" s="1"/>
  <c r="DR181" i="46"/>
  <c r="BC181" i="46" s="1"/>
  <c r="DQ181" i="46"/>
  <c r="BB181" i="46" s="1"/>
  <c r="DP181" i="46"/>
  <c r="BA181" i="46" s="1"/>
  <c r="DO181" i="46"/>
  <c r="AZ181" i="46" s="1"/>
  <c r="DN181" i="46"/>
  <c r="AY181" i="46" s="1"/>
  <c r="DM181" i="46"/>
  <c r="AX181" i="46" s="1"/>
  <c r="DL181" i="46"/>
  <c r="AW181" i="46" s="1"/>
  <c r="DK181" i="46"/>
  <c r="AV181" i="46" s="1"/>
  <c r="DJ181" i="46"/>
  <c r="AU181" i="46" s="1"/>
  <c r="DI181" i="46"/>
  <c r="DH181" i="46"/>
  <c r="AS181" i="46" s="1"/>
  <c r="DG181" i="46"/>
  <c r="DF181" i="46"/>
  <c r="AQ181" i="46" s="1"/>
  <c r="DE181" i="46"/>
  <c r="AP181" i="46" s="1"/>
  <c r="DD181" i="46"/>
  <c r="AO181" i="46" s="1"/>
  <c r="DC181" i="46"/>
  <c r="AN181" i="46" s="1"/>
  <c r="DB181" i="46"/>
  <c r="AM181" i="46" s="1"/>
  <c r="DA181" i="46"/>
  <c r="AL181" i="46" s="1"/>
  <c r="CZ181" i="46"/>
  <c r="AK181" i="46" s="1"/>
  <c r="CY181" i="46"/>
  <c r="AJ181" i="46" s="1"/>
  <c r="CX181" i="46"/>
  <c r="AI181" i="46" s="1"/>
  <c r="CW181" i="46"/>
  <c r="AH181" i="46" s="1"/>
  <c r="CV181" i="46"/>
  <c r="AG181" i="46" s="1"/>
  <c r="CU181" i="46"/>
  <c r="AF181" i="46" s="1"/>
  <c r="CT181" i="46"/>
  <c r="AE181" i="46" s="1"/>
  <c r="CS181" i="46"/>
  <c r="AD181" i="46" s="1"/>
  <c r="CR181" i="46"/>
  <c r="AC181" i="46" s="1"/>
  <c r="CQ181" i="46"/>
  <c r="CP181" i="46"/>
  <c r="CO181" i="46"/>
  <c r="Z181" i="46" s="1"/>
  <c r="CN181" i="46"/>
  <c r="Y181" i="46" s="1"/>
  <c r="CM181" i="46"/>
  <c r="X181" i="46" s="1"/>
  <c r="CL181" i="46"/>
  <c r="W181" i="46" s="1"/>
  <c r="CK181" i="46"/>
  <c r="CJ181" i="46"/>
  <c r="U181" i="46" s="1"/>
  <c r="CI181" i="46"/>
  <c r="CH181" i="46"/>
  <c r="S181" i="46" s="1"/>
  <c r="CG181" i="46"/>
  <c r="R181" i="46" s="1"/>
  <c r="CF181" i="46"/>
  <c r="Q181" i="46" s="1"/>
  <c r="CE181" i="46"/>
  <c r="P181" i="46" s="1"/>
  <c r="CD181" i="46"/>
  <c r="O181" i="46" s="1"/>
  <c r="CC181" i="46"/>
  <c r="CB181" i="46"/>
  <c r="M181" i="46" s="1"/>
  <c r="CA181" i="46"/>
  <c r="BZ181" i="46"/>
  <c r="K181" i="46" s="1"/>
  <c r="BY181" i="46"/>
  <c r="J181" i="46" s="1"/>
  <c r="BX181" i="46"/>
  <c r="I181" i="46" s="1"/>
  <c r="BW181" i="46"/>
  <c r="H181" i="46" s="1"/>
  <c r="BV181" i="46"/>
  <c r="G181" i="46" s="1"/>
  <c r="BU181" i="46"/>
  <c r="BT181" i="46"/>
  <c r="E181" i="46" s="1"/>
  <c r="BS181" i="46"/>
  <c r="B181" i="46"/>
  <c r="B181" i="44" s="1"/>
  <c r="A181" i="46"/>
  <c r="C181" i="46" s="1"/>
  <c r="C181" i="44" s="1"/>
  <c r="EF180" i="46"/>
  <c r="BQ180" i="46" s="1"/>
  <c r="EE180" i="46"/>
  <c r="BP180" i="46" s="1"/>
  <c r="ED180" i="46"/>
  <c r="BO180" i="46" s="1"/>
  <c r="EC180" i="46"/>
  <c r="EB180" i="46"/>
  <c r="BM180" i="46" s="1"/>
  <c r="EA180" i="46"/>
  <c r="BL180" i="46" s="1"/>
  <c r="DZ180" i="46"/>
  <c r="BK180" i="46" s="1"/>
  <c r="DY180" i="46"/>
  <c r="BJ180" i="46" s="1"/>
  <c r="DX180" i="46"/>
  <c r="DW180" i="46"/>
  <c r="BH180" i="46" s="1"/>
  <c r="DV180" i="46"/>
  <c r="BG180" i="46" s="1"/>
  <c r="DU180" i="46"/>
  <c r="DT180" i="46"/>
  <c r="BE180" i="46" s="1"/>
  <c r="DS180" i="46"/>
  <c r="BD180" i="46" s="1"/>
  <c r="DR180" i="46"/>
  <c r="BC180" i="46" s="1"/>
  <c r="DQ180" i="46"/>
  <c r="BB180" i="46" s="1"/>
  <c r="DP180" i="46"/>
  <c r="BA180" i="46" s="1"/>
  <c r="DO180" i="46"/>
  <c r="AZ180" i="46" s="1"/>
  <c r="DN180" i="46"/>
  <c r="AY180" i="46" s="1"/>
  <c r="DM180" i="46"/>
  <c r="DL180" i="46"/>
  <c r="AW180" i="46" s="1"/>
  <c r="DK180" i="46"/>
  <c r="AV180" i="46" s="1"/>
  <c r="DJ180" i="46"/>
  <c r="AU180" i="46" s="1"/>
  <c r="DI180" i="46"/>
  <c r="AT180" i="46" s="1"/>
  <c r="DH180" i="46"/>
  <c r="AS180" i="46" s="1"/>
  <c r="DG180" i="46"/>
  <c r="AR180" i="46" s="1"/>
  <c r="DF180" i="46"/>
  <c r="AQ180" i="46" s="1"/>
  <c r="DE180" i="46"/>
  <c r="DD180" i="46"/>
  <c r="AO180" i="46" s="1"/>
  <c r="DC180" i="46"/>
  <c r="AN180" i="46" s="1"/>
  <c r="DB180" i="46"/>
  <c r="AM180" i="46" s="1"/>
  <c r="DA180" i="46"/>
  <c r="AL180" i="46" s="1"/>
  <c r="CZ180" i="46"/>
  <c r="AK180" i="46" s="1"/>
  <c r="CY180" i="46"/>
  <c r="AJ180" i="46" s="1"/>
  <c r="CX180" i="46"/>
  <c r="AI180" i="46" s="1"/>
  <c r="CW180" i="46"/>
  <c r="CV180" i="46"/>
  <c r="AG180" i="46" s="1"/>
  <c r="CU180" i="46"/>
  <c r="AF180" i="46" s="1"/>
  <c r="CT180" i="46"/>
  <c r="AE180" i="46" s="1"/>
  <c r="CS180" i="46"/>
  <c r="AD180" i="46" s="1"/>
  <c r="CR180" i="46"/>
  <c r="AC180" i="46" s="1"/>
  <c r="CQ180" i="46"/>
  <c r="AB180" i="46" s="1"/>
  <c r="CP180" i="46"/>
  <c r="AA180" i="46" s="1"/>
  <c r="CO180" i="46"/>
  <c r="CN180" i="46"/>
  <c r="Y180" i="46" s="1"/>
  <c r="CM180" i="46"/>
  <c r="X180" i="46" s="1"/>
  <c r="CL180" i="46"/>
  <c r="W180" i="46" s="1"/>
  <c r="CK180" i="46"/>
  <c r="V180" i="46" s="1"/>
  <c r="CJ180" i="46"/>
  <c r="U180" i="46" s="1"/>
  <c r="CI180" i="46"/>
  <c r="T180" i="46" s="1"/>
  <c r="CH180" i="46"/>
  <c r="S180" i="46" s="1"/>
  <c r="CG180" i="46"/>
  <c r="CF180" i="46"/>
  <c r="Q180" i="46" s="1"/>
  <c r="CE180" i="46"/>
  <c r="P180" i="46" s="1"/>
  <c r="CD180" i="46"/>
  <c r="O180" i="46" s="1"/>
  <c r="CC180" i="46"/>
  <c r="N180" i="46" s="1"/>
  <c r="CB180" i="46"/>
  <c r="M180" i="46" s="1"/>
  <c r="CA180" i="46"/>
  <c r="L180" i="46" s="1"/>
  <c r="BZ180" i="46"/>
  <c r="K180" i="46" s="1"/>
  <c r="BY180" i="46"/>
  <c r="BX180" i="46"/>
  <c r="I180" i="46" s="1"/>
  <c r="BW180" i="46"/>
  <c r="H180" i="46" s="1"/>
  <c r="BV180" i="46"/>
  <c r="G180" i="46" s="1"/>
  <c r="BU180" i="46"/>
  <c r="F180" i="46" s="1"/>
  <c r="BT180" i="46"/>
  <c r="E180" i="46" s="1"/>
  <c r="BS180" i="46"/>
  <c r="D180" i="46" s="1"/>
  <c r="B180" i="46"/>
  <c r="B180" i="44" s="1"/>
  <c r="A180" i="46"/>
  <c r="C180" i="46" s="1"/>
  <c r="C180" i="44" s="1"/>
  <c r="EF179" i="46"/>
  <c r="BQ179" i="46" s="1"/>
  <c r="EE179" i="46"/>
  <c r="BP179" i="46" s="1"/>
  <c r="ED179" i="46"/>
  <c r="BO179" i="46" s="1"/>
  <c r="EC179" i="46"/>
  <c r="BN179" i="46" s="1"/>
  <c r="EB179" i="46"/>
  <c r="BM179" i="46" s="1"/>
  <c r="EA179" i="46"/>
  <c r="BL179" i="46" s="1"/>
  <c r="DZ179" i="46"/>
  <c r="BK179" i="46" s="1"/>
  <c r="DY179" i="46"/>
  <c r="DX179" i="46"/>
  <c r="BI179" i="46" s="1"/>
  <c r="DW179" i="46"/>
  <c r="BH179" i="46" s="1"/>
  <c r="DV179" i="46"/>
  <c r="BG179" i="46" s="1"/>
  <c r="DU179" i="46"/>
  <c r="BF179" i="46" s="1"/>
  <c r="DT179" i="46"/>
  <c r="BE179" i="46" s="1"/>
  <c r="DS179" i="46"/>
  <c r="BD179" i="46" s="1"/>
  <c r="DR179" i="46"/>
  <c r="BC179" i="46" s="1"/>
  <c r="DQ179" i="46"/>
  <c r="BB179" i="46" s="1"/>
  <c r="DP179" i="46"/>
  <c r="BA179" i="46" s="1"/>
  <c r="DO179" i="46"/>
  <c r="AZ179" i="46" s="1"/>
  <c r="DN179" i="46"/>
  <c r="DM179" i="46"/>
  <c r="AX179" i="46" s="1"/>
  <c r="DL179" i="46"/>
  <c r="AW179" i="46" s="1"/>
  <c r="DK179" i="46"/>
  <c r="AV179" i="46" s="1"/>
  <c r="DJ179" i="46"/>
  <c r="AU179" i="46" s="1"/>
  <c r="DI179" i="46"/>
  <c r="DH179" i="46"/>
  <c r="AS179" i="46" s="1"/>
  <c r="DG179" i="46"/>
  <c r="AR179" i="46" s="1"/>
  <c r="DF179" i="46"/>
  <c r="AQ179" i="46" s="1"/>
  <c r="DE179" i="46"/>
  <c r="AP179" i="46" s="1"/>
  <c r="DD179" i="46"/>
  <c r="AO179" i="46" s="1"/>
  <c r="DC179" i="46"/>
  <c r="AN179" i="46" s="1"/>
  <c r="DB179" i="46"/>
  <c r="AM179" i="46" s="1"/>
  <c r="DA179" i="46"/>
  <c r="AL179" i="46" s="1"/>
  <c r="CZ179" i="46"/>
  <c r="AK179" i="46" s="1"/>
  <c r="CY179" i="46"/>
  <c r="AJ179" i="46" s="1"/>
  <c r="CX179" i="46"/>
  <c r="AI179" i="46" s="1"/>
  <c r="CW179" i="46"/>
  <c r="AH179" i="46" s="1"/>
  <c r="CV179" i="46"/>
  <c r="AG179" i="46" s="1"/>
  <c r="CU179" i="46"/>
  <c r="AF179" i="46" s="1"/>
  <c r="CT179" i="46"/>
  <c r="AE179" i="46" s="1"/>
  <c r="CS179" i="46"/>
  <c r="AD179" i="46" s="1"/>
  <c r="CR179" i="46"/>
  <c r="AC179" i="46" s="1"/>
  <c r="CQ179" i="46"/>
  <c r="AB179" i="46" s="1"/>
  <c r="CP179" i="46"/>
  <c r="AA179" i="46" s="1"/>
  <c r="CO179" i="46"/>
  <c r="Z179" i="46" s="1"/>
  <c r="CN179" i="46"/>
  <c r="Y179" i="46" s="1"/>
  <c r="CM179" i="46"/>
  <c r="X179" i="46" s="1"/>
  <c r="CL179" i="46"/>
  <c r="W179" i="46" s="1"/>
  <c r="CK179" i="46"/>
  <c r="V179" i="46" s="1"/>
  <c r="CJ179" i="46"/>
  <c r="U179" i="46" s="1"/>
  <c r="CI179" i="46"/>
  <c r="T179" i="46" s="1"/>
  <c r="CH179" i="46"/>
  <c r="S179" i="46" s="1"/>
  <c r="CG179" i="46"/>
  <c r="R179" i="46" s="1"/>
  <c r="CF179" i="46"/>
  <c r="Q179" i="46" s="1"/>
  <c r="CE179" i="46"/>
  <c r="P179" i="46" s="1"/>
  <c r="CD179" i="46"/>
  <c r="O179" i="46" s="1"/>
  <c r="CC179" i="46"/>
  <c r="N179" i="46" s="1"/>
  <c r="CB179" i="46"/>
  <c r="M179" i="46" s="1"/>
  <c r="CA179" i="46"/>
  <c r="L179" i="46" s="1"/>
  <c r="BZ179" i="46"/>
  <c r="BY179" i="46"/>
  <c r="J179" i="46" s="1"/>
  <c r="BX179" i="46"/>
  <c r="I179" i="46" s="1"/>
  <c r="BW179" i="46"/>
  <c r="H179" i="46" s="1"/>
  <c r="BV179" i="46"/>
  <c r="G179" i="46" s="1"/>
  <c r="BU179" i="46"/>
  <c r="BT179" i="46"/>
  <c r="E179" i="46" s="1"/>
  <c r="BS179" i="46"/>
  <c r="D179" i="46" s="1"/>
  <c r="B179" i="46"/>
  <c r="B179" i="44" s="1"/>
  <c r="A179" i="46"/>
  <c r="C179" i="46" s="1"/>
  <c r="C179" i="44" s="1"/>
  <c r="EF178" i="46"/>
  <c r="BQ178" i="46" s="1"/>
  <c r="EE178" i="46"/>
  <c r="BP178" i="46" s="1"/>
  <c r="ED178" i="46"/>
  <c r="BO178" i="46" s="1"/>
  <c r="EC178" i="46"/>
  <c r="EB178" i="46"/>
  <c r="BM178" i="46" s="1"/>
  <c r="EA178" i="46"/>
  <c r="DZ178" i="46"/>
  <c r="BK178" i="46" s="1"/>
  <c r="DY178" i="46"/>
  <c r="DX178" i="46"/>
  <c r="BI178" i="46" s="1"/>
  <c r="DW178" i="46"/>
  <c r="BH178" i="46" s="1"/>
  <c r="DV178" i="46"/>
  <c r="BG178" i="46" s="1"/>
  <c r="DU178" i="46"/>
  <c r="BF178" i="46" s="1"/>
  <c r="DT178" i="46"/>
  <c r="BE178" i="46" s="1"/>
  <c r="DS178" i="46"/>
  <c r="DR178" i="46"/>
  <c r="BC178" i="46" s="1"/>
  <c r="DQ178" i="46"/>
  <c r="BB178" i="46" s="1"/>
  <c r="DP178" i="46"/>
  <c r="BA178" i="46" s="1"/>
  <c r="DO178" i="46"/>
  <c r="AZ178" i="46" s="1"/>
  <c r="DN178" i="46"/>
  <c r="AY178" i="46" s="1"/>
  <c r="DM178" i="46"/>
  <c r="DL178" i="46"/>
  <c r="AW178" i="46" s="1"/>
  <c r="DK178" i="46"/>
  <c r="DJ178" i="46"/>
  <c r="DI178" i="46"/>
  <c r="AT178" i="46" s="1"/>
  <c r="DH178" i="46"/>
  <c r="AS178" i="46" s="1"/>
  <c r="DG178" i="46"/>
  <c r="AR178" i="46" s="1"/>
  <c r="DF178" i="46"/>
  <c r="AQ178" i="46" s="1"/>
  <c r="DE178" i="46"/>
  <c r="AP178" i="46" s="1"/>
  <c r="DD178" i="46"/>
  <c r="AO178" i="46" s="1"/>
  <c r="DC178" i="46"/>
  <c r="DB178" i="46"/>
  <c r="AM178" i="46" s="1"/>
  <c r="DA178" i="46"/>
  <c r="AL178" i="46" s="1"/>
  <c r="CZ178" i="46"/>
  <c r="AK178" i="46" s="1"/>
  <c r="CY178" i="46"/>
  <c r="AJ178" i="46" s="1"/>
  <c r="CX178" i="46"/>
  <c r="AI178" i="46" s="1"/>
  <c r="CW178" i="46"/>
  <c r="CV178" i="46"/>
  <c r="AG178" i="46" s="1"/>
  <c r="CU178" i="46"/>
  <c r="CT178" i="46"/>
  <c r="AE178" i="46" s="1"/>
  <c r="CS178" i="46"/>
  <c r="CR178" i="46"/>
  <c r="AC178" i="46" s="1"/>
  <c r="CQ178" i="46"/>
  <c r="AB178" i="46" s="1"/>
  <c r="CP178" i="46"/>
  <c r="AA178" i="46" s="1"/>
  <c r="CO178" i="46"/>
  <c r="Z178" i="46" s="1"/>
  <c r="CN178" i="46"/>
  <c r="Y178" i="46" s="1"/>
  <c r="CM178" i="46"/>
  <c r="CL178" i="46"/>
  <c r="W178" i="46" s="1"/>
  <c r="CK178" i="46"/>
  <c r="V178" i="46" s="1"/>
  <c r="CJ178" i="46"/>
  <c r="U178" i="46" s="1"/>
  <c r="CI178" i="46"/>
  <c r="T178" i="46" s="1"/>
  <c r="CH178" i="46"/>
  <c r="S178" i="46" s="1"/>
  <c r="CG178" i="46"/>
  <c r="CF178" i="46"/>
  <c r="Q178" i="46" s="1"/>
  <c r="CE178" i="46"/>
  <c r="CD178" i="46"/>
  <c r="O178" i="46" s="1"/>
  <c r="CC178" i="46"/>
  <c r="N178" i="46" s="1"/>
  <c r="CB178" i="46"/>
  <c r="M178" i="46" s="1"/>
  <c r="CA178" i="46"/>
  <c r="L178" i="46" s="1"/>
  <c r="BZ178" i="46"/>
  <c r="K178" i="46" s="1"/>
  <c r="BY178" i="46"/>
  <c r="J178" i="46" s="1"/>
  <c r="BX178" i="46"/>
  <c r="I178" i="46" s="1"/>
  <c r="BW178" i="46"/>
  <c r="BV178" i="46"/>
  <c r="G178" i="46" s="1"/>
  <c r="BU178" i="46"/>
  <c r="F178" i="46" s="1"/>
  <c r="BT178" i="46"/>
  <c r="E178" i="46" s="1"/>
  <c r="BS178" i="46"/>
  <c r="D178" i="46" s="1"/>
  <c r="B178" i="46"/>
  <c r="B178" i="44" s="1"/>
  <c r="A178" i="46"/>
  <c r="A178" i="44" s="1"/>
  <c r="EF177" i="46"/>
  <c r="BQ177" i="46" s="1"/>
  <c r="EE177" i="46"/>
  <c r="ED177" i="46"/>
  <c r="BO177" i="46" s="1"/>
  <c r="EC177" i="46"/>
  <c r="BN177" i="46" s="1"/>
  <c r="EB177" i="46"/>
  <c r="BM177" i="46" s="1"/>
  <c r="EA177" i="46"/>
  <c r="BL177" i="46" s="1"/>
  <c r="DZ177" i="46"/>
  <c r="BK177" i="46" s="1"/>
  <c r="DY177" i="46"/>
  <c r="DX177" i="46"/>
  <c r="BI177" i="46" s="1"/>
  <c r="DW177" i="46"/>
  <c r="BH177" i="46" s="1"/>
  <c r="DV177" i="46"/>
  <c r="BG177" i="46" s="1"/>
  <c r="DU177" i="46"/>
  <c r="BF177" i="46" s="1"/>
  <c r="DT177" i="46"/>
  <c r="BE177" i="46" s="1"/>
  <c r="DS177" i="46"/>
  <c r="BD177" i="46" s="1"/>
  <c r="DR177" i="46"/>
  <c r="BC177" i="46" s="1"/>
  <c r="DQ177" i="46"/>
  <c r="DP177" i="46"/>
  <c r="BA177" i="46" s="1"/>
  <c r="DO177" i="46"/>
  <c r="AZ177" i="46" s="1"/>
  <c r="DN177" i="46"/>
  <c r="AY177" i="46" s="1"/>
  <c r="DM177" i="46"/>
  <c r="DL177" i="46"/>
  <c r="AW177" i="46" s="1"/>
  <c r="DK177" i="46"/>
  <c r="AV177" i="46" s="1"/>
  <c r="DJ177" i="46"/>
  <c r="AU177" i="46" s="1"/>
  <c r="DI177" i="46"/>
  <c r="AT177" i="46" s="1"/>
  <c r="DH177" i="46"/>
  <c r="AS177" i="46" s="1"/>
  <c r="DG177" i="46"/>
  <c r="DF177" i="46"/>
  <c r="AQ177" i="46" s="1"/>
  <c r="DE177" i="46"/>
  <c r="AP177" i="46" s="1"/>
  <c r="DD177" i="46"/>
  <c r="AO177" i="46" s="1"/>
  <c r="DC177" i="46"/>
  <c r="AN177" i="46" s="1"/>
  <c r="DB177" i="46"/>
  <c r="AM177" i="46" s="1"/>
  <c r="DA177" i="46"/>
  <c r="CZ177" i="46"/>
  <c r="AK177" i="46" s="1"/>
  <c r="CY177" i="46"/>
  <c r="AJ177" i="46" s="1"/>
  <c r="CX177" i="46"/>
  <c r="AI177" i="46" s="1"/>
  <c r="CW177" i="46"/>
  <c r="AH177" i="46" s="1"/>
  <c r="CV177" i="46"/>
  <c r="AG177" i="46" s="1"/>
  <c r="CU177" i="46"/>
  <c r="AF177" i="46" s="1"/>
  <c r="CT177" i="46"/>
  <c r="AE177" i="46" s="1"/>
  <c r="CS177" i="46"/>
  <c r="CR177" i="46"/>
  <c r="AC177" i="46" s="1"/>
  <c r="CQ177" i="46"/>
  <c r="CP177" i="46"/>
  <c r="AA177" i="46" s="1"/>
  <c r="CO177" i="46"/>
  <c r="Z177" i="46" s="1"/>
  <c r="CN177" i="46"/>
  <c r="Y177" i="46" s="1"/>
  <c r="CM177" i="46"/>
  <c r="X177" i="46" s="1"/>
  <c r="CL177" i="46"/>
  <c r="W177" i="46" s="1"/>
  <c r="CK177" i="46"/>
  <c r="CJ177" i="46"/>
  <c r="U177" i="46" s="1"/>
  <c r="CI177" i="46"/>
  <c r="CH177" i="46"/>
  <c r="S177" i="46" s="1"/>
  <c r="CG177" i="46"/>
  <c r="R177" i="46" s="1"/>
  <c r="CF177" i="46"/>
  <c r="Q177" i="46" s="1"/>
  <c r="CE177" i="46"/>
  <c r="P177" i="46" s="1"/>
  <c r="CD177" i="46"/>
  <c r="O177" i="46" s="1"/>
  <c r="CC177" i="46"/>
  <c r="N177" i="46" s="1"/>
  <c r="CB177" i="46"/>
  <c r="M177" i="46" s="1"/>
  <c r="CA177" i="46"/>
  <c r="BZ177" i="46"/>
  <c r="BY177" i="46"/>
  <c r="J177" i="46" s="1"/>
  <c r="BX177" i="46"/>
  <c r="I177" i="46" s="1"/>
  <c r="BW177" i="46"/>
  <c r="H177" i="46" s="1"/>
  <c r="BV177" i="46"/>
  <c r="G177" i="46" s="1"/>
  <c r="BU177" i="46"/>
  <c r="F177" i="46" s="1"/>
  <c r="BT177" i="46"/>
  <c r="E177" i="46" s="1"/>
  <c r="BS177" i="46"/>
  <c r="B177" i="46"/>
  <c r="B177" i="44" s="1"/>
  <c r="A177" i="46"/>
  <c r="C177" i="46" s="1"/>
  <c r="C177" i="44" s="1"/>
  <c r="EF176" i="46"/>
  <c r="BQ176" i="46" s="1"/>
  <c r="EE176" i="46"/>
  <c r="BP176" i="46" s="1"/>
  <c r="ED176" i="46"/>
  <c r="BO176" i="46" s="1"/>
  <c r="EC176" i="46"/>
  <c r="EB176" i="46"/>
  <c r="BM176" i="46" s="1"/>
  <c r="EA176" i="46"/>
  <c r="BL176" i="46" s="1"/>
  <c r="DZ176" i="46"/>
  <c r="BK176" i="46" s="1"/>
  <c r="DY176" i="46"/>
  <c r="BJ176" i="46" s="1"/>
  <c r="DX176" i="46"/>
  <c r="DW176" i="46"/>
  <c r="BH176" i="46" s="1"/>
  <c r="DV176" i="46"/>
  <c r="BG176" i="46" s="1"/>
  <c r="DU176" i="46"/>
  <c r="BF176" i="46" s="1"/>
  <c r="DT176" i="46"/>
  <c r="BE176" i="46" s="1"/>
  <c r="DS176" i="46"/>
  <c r="BD176" i="46" s="1"/>
  <c r="DR176" i="46"/>
  <c r="BC176" i="46" s="1"/>
  <c r="DQ176" i="46"/>
  <c r="BB176" i="46" s="1"/>
  <c r="DP176" i="46"/>
  <c r="BA176" i="46" s="1"/>
  <c r="DO176" i="46"/>
  <c r="AZ176" i="46" s="1"/>
  <c r="DN176" i="46"/>
  <c r="AY176" i="46" s="1"/>
  <c r="DM176" i="46"/>
  <c r="AX176" i="46" s="1"/>
  <c r="DL176" i="46"/>
  <c r="AW176" i="46" s="1"/>
  <c r="DK176" i="46"/>
  <c r="AV176" i="46" s="1"/>
  <c r="DJ176" i="46"/>
  <c r="AU176" i="46" s="1"/>
  <c r="DI176" i="46"/>
  <c r="DH176" i="46"/>
  <c r="AS176" i="46" s="1"/>
  <c r="DG176" i="46"/>
  <c r="AR176" i="46" s="1"/>
  <c r="DF176" i="46"/>
  <c r="AQ176" i="46" s="1"/>
  <c r="DE176" i="46"/>
  <c r="DD176" i="46"/>
  <c r="AO176" i="46" s="1"/>
  <c r="DC176" i="46"/>
  <c r="AN176" i="46" s="1"/>
  <c r="DB176" i="46"/>
  <c r="AM176" i="46" s="1"/>
  <c r="DA176" i="46"/>
  <c r="AL176" i="46" s="1"/>
  <c r="CZ176" i="46"/>
  <c r="AK176" i="46" s="1"/>
  <c r="CY176" i="46"/>
  <c r="AJ176" i="46" s="1"/>
  <c r="CX176" i="46"/>
  <c r="AI176" i="46" s="1"/>
  <c r="CW176" i="46"/>
  <c r="AH176" i="46" s="1"/>
  <c r="CV176" i="46"/>
  <c r="AG176" i="46" s="1"/>
  <c r="CU176" i="46"/>
  <c r="AF176" i="46" s="1"/>
  <c r="CT176" i="46"/>
  <c r="AE176" i="46" s="1"/>
  <c r="CS176" i="46"/>
  <c r="AD176" i="46" s="1"/>
  <c r="CR176" i="46"/>
  <c r="AC176" i="46" s="1"/>
  <c r="CQ176" i="46"/>
  <c r="AB176" i="46" s="1"/>
  <c r="CP176" i="46"/>
  <c r="AA176" i="46" s="1"/>
  <c r="CO176" i="46"/>
  <c r="Z176" i="46" s="1"/>
  <c r="CN176" i="46"/>
  <c r="Y176" i="46" s="1"/>
  <c r="CM176" i="46"/>
  <c r="X176" i="46" s="1"/>
  <c r="CL176" i="46"/>
  <c r="W176" i="46" s="1"/>
  <c r="CK176" i="46"/>
  <c r="V176" i="46" s="1"/>
  <c r="CJ176" i="46"/>
  <c r="CI176" i="46"/>
  <c r="T176" i="46" s="1"/>
  <c r="CH176" i="46"/>
  <c r="S176" i="46" s="1"/>
  <c r="CG176" i="46"/>
  <c r="CF176" i="46"/>
  <c r="Q176" i="46" s="1"/>
  <c r="CE176" i="46"/>
  <c r="P176" i="46" s="1"/>
  <c r="CD176" i="46"/>
  <c r="O176" i="46" s="1"/>
  <c r="CC176" i="46"/>
  <c r="CB176" i="46"/>
  <c r="M176" i="46" s="1"/>
  <c r="CA176" i="46"/>
  <c r="L176" i="46" s="1"/>
  <c r="BZ176" i="46"/>
  <c r="K176" i="46" s="1"/>
  <c r="BY176" i="46"/>
  <c r="BX176" i="46"/>
  <c r="I176" i="46" s="1"/>
  <c r="BW176" i="46"/>
  <c r="H176" i="46" s="1"/>
  <c r="BV176" i="46"/>
  <c r="G176" i="46" s="1"/>
  <c r="BU176" i="46"/>
  <c r="BT176" i="46"/>
  <c r="E176" i="46" s="1"/>
  <c r="BS176" i="46"/>
  <c r="D176" i="46" s="1"/>
  <c r="B176" i="46"/>
  <c r="B176" i="44" s="1"/>
  <c r="A176" i="46"/>
  <c r="C176" i="46" s="1"/>
  <c r="C176" i="44" s="1"/>
  <c r="EF175" i="46"/>
  <c r="BQ175" i="46" s="1"/>
  <c r="EE175" i="46"/>
  <c r="BP175" i="46" s="1"/>
  <c r="ED175" i="46"/>
  <c r="BO175" i="44" s="1"/>
  <c r="EC175" i="46"/>
  <c r="BN175" i="46" s="1"/>
  <c r="EB175" i="46"/>
  <c r="BM175" i="46" s="1"/>
  <c r="EA175" i="46"/>
  <c r="BL175" i="46" s="1"/>
  <c r="DZ175" i="46"/>
  <c r="BK175" i="46" s="1"/>
  <c r="DY175" i="46"/>
  <c r="DX175" i="46"/>
  <c r="BI175" i="46" s="1"/>
  <c r="DW175" i="46"/>
  <c r="BH175" i="46" s="1"/>
  <c r="DV175" i="46"/>
  <c r="BG175" i="46" s="1"/>
  <c r="DU175" i="46"/>
  <c r="BF175" i="44" s="1"/>
  <c r="DT175" i="46"/>
  <c r="BE175" i="46" s="1"/>
  <c r="DS175" i="46"/>
  <c r="BD175" i="46" s="1"/>
  <c r="DR175" i="46"/>
  <c r="BC175" i="46" s="1"/>
  <c r="DQ175" i="46"/>
  <c r="DP175" i="46"/>
  <c r="BA175" i="46" s="1"/>
  <c r="DO175" i="46"/>
  <c r="AZ175" i="46" s="1"/>
  <c r="DN175" i="46"/>
  <c r="AY175" i="46" s="1"/>
  <c r="DM175" i="46"/>
  <c r="AX175" i="46" s="1"/>
  <c r="DL175" i="46"/>
  <c r="AW175" i="46" s="1"/>
  <c r="DK175" i="46"/>
  <c r="AV175" i="46" s="1"/>
  <c r="DJ175" i="46"/>
  <c r="AU175" i="46" s="1"/>
  <c r="DI175" i="46"/>
  <c r="DH175" i="46"/>
  <c r="AS175" i="46" s="1"/>
  <c r="DG175" i="46"/>
  <c r="AR175" i="46" s="1"/>
  <c r="DF175" i="46"/>
  <c r="AQ175" i="46" s="1"/>
  <c r="DE175" i="46"/>
  <c r="AP175" i="46" s="1"/>
  <c r="DD175" i="46"/>
  <c r="DC175" i="46"/>
  <c r="AN175" i="46" s="1"/>
  <c r="DB175" i="46"/>
  <c r="AM175" i="46" s="1"/>
  <c r="DA175" i="46"/>
  <c r="CZ175" i="46"/>
  <c r="AK175" i="46" s="1"/>
  <c r="CY175" i="46"/>
  <c r="AJ175" i="46" s="1"/>
  <c r="CX175" i="46"/>
  <c r="AI175" i="46" s="1"/>
  <c r="CW175" i="46"/>
  <c r="AH175" i="46" s="1"/>
  <c r="CV175" i="46"/>
  <c r="AG175" i="46" s="1"/>
  <c r="CU175" i="46"/>
  <c r="AF175" i="46" s="1"/>
  <c r="CT175" i="46"/>
  <c r="AE175" i="46" s="1"/>
  <c r="CS175" i="46"/>
  <c r="CR175" i="46"/>
  <c r="AC175" i="46" s="1"/>
  <c r="CQ175" i="46"/>
  <c r="AB175" i="46" s="1"/>
  <c r="CP175" i="46"/>
  <c r="AA175" i="46" s="1"/>
  <c r="CO175" i="46"/>
  <c r="Z175" i="46" s="1"/>
  <c r="CN175" i="46"/>
  <c r="Y175" i="46" s="1"/>
  <c r="CM175" i="46"/>
  <c r="X175" i="46" s="1"/>
  <c r="CL175" i="46"/>
  <c r="W175" i="46" s="1"/>
  <c r="CK175" i="46"/>
  <c r="CJ175" i="46"/>
  <c r="U175" i="46" s="1"/>
  <c r="CI175" i="46"/>
  <c r="T175" i="46" s="1"/>
  <c r="CH175" i="46"/>
  <c r="S175" i="46" s="1"/>
  <c r="CG175" i="46"/>
  <c r="R175" i="46" s="1"/>
  <c r="CF175" i="46"/>
  <c r="Q175" i="46" s="1"/>
  <c r="CE175" i="46"/>
  <c r="P175" i="46" s="1"/>
  <c r="CD175" i="46"/>
  <c r="O175" i="46" s="1"/>
  <c r="CC175" i="46"/>
  <c r="CB175" i="46"/>
  <c r="M175" i="46" s="1"/>
  <c r="CA175" i="46"/>
  <c r="L175" i="46" s="1"/>
  <c r="BZ175" i="46"/>
  <c r="BY175" i="46"/>
  <c r="J175" i="46" s="1"/>
  <c r="BX175" i="46"/>
  <c r="I175" i="46" s="1"/>
  <c r="BW175" i="46"/>
  <c r="H175" i="46" s="1"/>
  <c r="BV175" i="46"/>
  <c r="G175" i="46" s="1"/>
  <c r="BU175" i="46"/>
  <c r="BT175" i="46"/>
  <c r="E175" i="46" s="1"/>
  <c r="BS175" i="46"/>
  <c r="D175" i="46" s="1"/>
  <c r="B175" i="46"/>
  <c r="B175" i="44" s="1"/>
  <c r="A175" i="46"/>
  <c r="C175" i="46" s="1"/>
  <c r="C175" i="44" s="1"/>
  <c r="EF174" i="46"/>
  <c r="BQ174" i="46" s="1"/>
  <c r="EE174" i="46"/>
  <c r="ED174" i="46"/>
  <c r="BO174" i="46" s="1"/>
  <c r="EC174" i="46"/>
  <c r="EB174" i="46"/>
  <c r="BM174" i="46" s="1"/>
  <c r="EA174" i="46"/>
  <c r="DZ174" i="46"/>
  <c r="BK174" i="46" s="1"/>
  <c r="DY174" i="46"/>
  <c r="BJ174" i="46" s="1"/>
  <c r="DX174" i="46"/>
  <c r="BI174" i="46" s="1"/>
  <c r="DW174" i="46"/>
  <c r="DV174" i="46"/>
  <c r="BG174" i="46" s="1"/>
  <c r="DU174" i="46"/>
  <c r="BF174" i="46" s="1"/>
  <c r="DT174" i="46"/>
  <c r="BE174" i="46" s="1"/>
  <c r="DS174" i="46"/>
  <c r="BD174" i="46" s="1"/>
  <c r="DR174" i="46"/>
  <c r="BC174" i="46" s="1"/>
  <c r="DQ174" i="46"/>
  <c r="BB174" i="46" s="1"/>
  <c r="DP174" i="46"/>
  <c r="BA174" i="46" s="1"/>
  <c r="DO174" i="46"/>
  <c r="AZ174" i="46" s="1"/>
  <c r="DN174" i="46"/>
  <c r="AY174" i="46" s="1"/>
  <c r="DM174" i="46"/>
  <c r="AX174" i="46" s="1"/>
  <c r="DL174" i="46"/>
  <c r="AW174" i="46" s="1"/>
  <c r="DK174" i="46"/>
  <c r="DJ174" i="46"/>
  <c r="AU174" i="46" s="1"/>
  <c r="DI174" i="46"/>
  <c r="AT174" i="46" s="1"/>
  <c r="DH174" i="46"/>
  <c r="AS174" i="46" s="1"/>
  <c r="DG174" i="46"/>
  <c r="AR174" i="46" s="1"/>
  <c r="DF174" i="46"/>
  <c r="AQ174" i="46" s="1"/>
  <c r="DE174" i="46"/>
  <c r="DD174" i="46"/>
  <c r="DC174" i="46"/>
  <c r="DB174" i="46"/>
  <c r="AM174" i="46" s="1"/>
  <c r="DA174" i="46"/>
  <c r="AL174" i="46" s="1"/>
  <c r="CZ174" i="46"/>
  <c r="AK174" i="46" s="1"/>
  <c r="CY174" i="46"/>
  <c r="AJ174" i="46" s="1"/>
  <c r="CX174" i="46"/>
  <c r="AI174" i="46" s="1"/>
  <c r="CW174" i="46"/>
  <c r="AH174" i="46" s="1"/>
  <c r="CV174" i="46"/>
  <c r="AG174" i="46" s="1"/>
  <c r="CU174" i="46"/>
  <c r="CT174" i="46"/>
  <c r="AE174" i="46" s="1"/>
  <c r="CS174" i="46"/>
  <c r="AD174" i="46" s="1"/>
  <c r="CR174" i="46"/>
  <c r="AC174" i="46" s="1"/>
  <c r="CQ174" i="46"/>
  <c r="AB174" i="46" s="1"/>
  <c r="CP174" i="46"/>
  <c r="AA174" i="46" s="1"/>
  <c r="CO174" i="46"/>
  <c r="CN174" i="46"/>
  <c r="Y174" i="46" s="1"/>
  <c r="CM174" i="46"/>
  <c r="X174" i="46" s="1"/>
  <c r="CL174" i="46"/>
  <c r="W174" i="46" s="1"/>
  <c r="CK174" i="46"/>
  <c r="V174" i="46" s="1"/>
  <c r="CJ174" i="46"/>
  <c r="U174" i="46" s="1"/>
  <c r="CI174" i="46"/>
  <c r="T174" i="46" s="1"/>
  <c r="CH174" i="46"/>
  <c r="S174" i="46" s="1"/>
  <c r="CG174" i="46"/>
  <c r="R174" i="46" s="1"/>
  <c r="CF174" i="46"/>
  <c r="Q174" i="46" s="1"/>
  <c r="CE174" i="46"/>
  <c r="CD174" i="46"/>
  <c r="O174" i="46" s="1"/>
  <c r="CC174" i="46"/>
  <c r="N174" i="46" s="1"/>
  <c r="CB174" i="46"/>
  <c r="M174" i="46" s="1"/>
  <c r="CA174" i="46"/>
  <c r="BZ174" i="46"/>
  <c r="K174" i="46" s="1"/>
  <c r="BY174" i="46"/>
  <c r="BX174" i="46"/>
  <c r="I174" i="46" s="1"/>
  <c r="BW174" i="46"/>
  <c r="H174" i="46" s="1"/>
  <c r="BV174" i="46"/>
  <c r="G174" i="46" s="1"/>
  <c r="BU174" i="46"/>
  <c r="F174" i="46" s="1"/>
  <c r="BT174" i="46"/>
  <c r="E174" i="46" s="1"/>
  <c r="BS174" i="46"/>
  <c r="B174" i="46"/>
  <c r="B174" i="44" s="1"/>
  <c r="A174" i="46"/>
  <c r="C174" i="46" s="1"/>
  <c r="C174" i="44" s="1"/>
  <c r="EF173" i="46"/>
  <c r="BQ173" i="46" s="1"/>
  <c r="EE173" i="46"/>
  <c r="ED173" i="46"/>
  <c r="BO173" i="46" s="1"/>
  <c r="EC173" i="46"/>
  <c r="BN173" i="46" s="1"/>
  <c r="EB173" i="46"/>
  <c r="BM173" i="46" s="1"/>
  <c r="EA173" i="46"/>
  <c r="BL173" i="46" s="1"/>
  <c r="DZ173" i="46"/>
  <c r="BK173" i="46" s="1"/>
  <c r="DY173" i="46"/>
  <c r="BJ173" i="46" s="1"/>
  <c r="DX173" i="46"/>
  <c r="BI173" i="46" s="1"/>
  <c r="DW173" i="46"/>
  <c r="DV173" i="46"/>
  <c r="BG173" i="46" s="1"/>
  <c r="DU173" i="46"/>
  <c r="BF173" i="46" s="1"/>
  <c r="DT173" i="46"/>
  <c r="BE173" i="46" s="1"/>
  <c r="DS173" i="46"/>
  <c r="BD173" i="46" s="1"/>
  <c r="DR173" i="46"/>
  <c r="BC173" i="46" s="1"/>
  <c r="DQ173" i="46"/>
  <c r="BB173" i="46" s="1"/>
  <c r="DP173" i="46"/>
  <c r="BA173" i="46" s="1"/>
  <c r="DO173" i="46"/>
  <c r="DN173" i="46"/>
  <c r="AY173" i="46" s="1"/>
  <c r="DM173" i="46"/>
  <c r="AX173" i="46" s="1"/>
  <c r="DL173" i="46"/>
  <c r="AW173" i="46" s="1"/>
  <c r="DK173" i="46"/>
  <c r="DJ173" i="46"/>
  <c r="AU173" i="46" s="1"/>
  <c r="DI173" i="46"/>
  <c r="AT173" i="46" s="1"/>
  <c r="DH173" i="46"/>
  <c r="AS173" i="46" s="1"/>
  <c r="DG173" i="46"/>
  <c r="DF173" i="46"/>
  <c r="AQ173" i="46" s="1"/>
  <c r="DE173" i="46"/>
  <c r="AP173" i="46" s="1"/>
  <c r="DD173" i="46"/>
  <c r="AO173" i="46" s="1"/>
  <c r="DC173" i="46"/>
  <c r="DB173" i="46"/>
  <c r="AM173" i="46" s="1"/>
  <c r="DA173" i="46"/>
  <c r="AL173" i="46" s="1"/>
  <c r="CZ173" i="46"/>
  <c r="CY173" i="46"/>
  <c r="CX173" i="46"/>
  <c r="AI173" i="46" s="1"/>
  <c r="CW173" i="46"/>
  <c r="AH173" i="46" s="1"/>
  <c r="CV173" i="46"/>
  <c r="AG173" i="46" s="1"/>
  <c r="CU173" i="46"/>
  <c r="AF173" i="46" s="1"/>
  <c r="CT173" i="46"/>
  <c r="AE173" i="46" s="1"/>
  <c r="CS173" i="46"/>
  <c r="AD173" i="46" s="1"/>
  <c r="CR173" i="46"/>
  <c r="AC173" i="46" s="1"/>
  <c r="CQ173" i="46"/>
  <c r="CP173" i="46"/>
  <c r="AA173" i="46" s="1"/>
  <c r="CO173" i="46"/>
  <c r="Z173" i="46" s="1"/>
  <c r="CN173" i="46"/>
  <c r="Y173" i="46" s="1"/>
  <c r="CM173" i="46"/>
  <c r="CL173" i="46"/>
  <c r="W173" i="46" s="1"/>
  <c r="CK173" i="46"/>
  <c r="V173" i="46" s="1"/>
  <c r="CJ173" i="46"/>
  <c r="U173" i="46" s="1"/>
  <c r="CI173" i="46"/>
  <c r="CH173" i="46"/>
  <c r="S173" i="46" s="1"/>
  <c r="CG173" i="46"/>
  <c r="R173" i="46" s="1"/>
  <c r="CF173" i="46"/>
  <c r="Q173" i="46" s="1"/>
  <c r="CE173" i="46"/>
  <c r="P173" i="46" s="1"/>
  <c r="CD173" i="46"/>
  <c r="O173" i="46" s="1"/>
  <c r="CC173" i="46"/>
  <c r="N173" i="46" s="1"/>
  <c r="CB173" i="46"/>
  <c r="M173" i="46" s="1"/>
  <c r="CA173" i="46"/>
  <c r="BZ173" i="46"/>
  <c r="BY173" i="46"/>
  <c r="J173" i="46" s="1"/>
  <c r="BX173" i="46"/>
  <c r="I173" i="46" s="1"/>
  <c r="BW173" i="46"/>
  <c r="H173" i="46" s="1"/>
  <c r="BV173" i="46"/>
  <c r="G173" i="46" s="1"/>
  <c r="BU173" i="46"/>
  <c r="F173" i="46" s="1"/>
  <c r="BT173" i="46"/>
  <c r="E173" i="46" s="1"/>
  <c r="BS173" i="46"/>
  <c r="B173" i="46"/>
  <c r="B173" i="44" s="1"/>
  <c r="A173" i="46"/>
  <c r="C173" i="46" s="1"/>
  <c r="C173" i="44" s="1"/>
  <c r="EF172" i="46"/>
  <c r="BQ172" i="46" s="1"/>
  <c r="EE172" i="46"/>
  <c r="BP172" i="46" s="1"/>
  <c r="ED172" i="46"/>
  <c r="BO172" i="44" s="1"/>
  <c r="EC172" i="46"/>
  <c r="BN172" i="46" s="1"/>
  <c r="EB172" i="46"/>
  <c r="BM172" i="46" s="1"/>
  <c r="EA172" i="46"/>
  <c r="DZ172" i="46"/>
  <c r="BK172" i="46" s="1"/>
  <c r="DY172" i="46"/>
  <c r="BJ172" i="46" s="1"/>
  <c r="DX172" i="46"/>
  <c r="BI172" i="46" s="1"/>
  <c r="DW172" i="46"/>
  <c r="DV172" i="46"/>
  <c r="BG172" i="46" s="1"/>
  <c r="DU172" i="46"/>
  <c r="BF172" i="46" s="1"/>
  <c r="DT172" i="46"/>
  <c r="BE172" i="46" s="1"/>
  <c r="DS172" i="46"/>
  <c r="DR172" i="46"/>
  <c r="BC172" i="46" s="1"/>
  <c r="DQ172" i="46"/>
  <c r="BB172" i="46" s="1"/>
  <c r="DP172" i="46"/>
  <c r="BA172" i="46" s="1"/>
  <c r="DO172" i="46"/>
  <c r="DN172" i="46"/>
  <c r="AY172" i="46" s="1"/>
  <c r="DM172" i="46"/>
  <c r="AX172" i="46" s="1"/>
  <c r="DL172" i="46"/>
  <c r="AW172" i="46" s="1"/>
  <c r="DK172" i="46"/>
  <c r="DJ172" i="46"/>
  <c r="AU172" i="46" s="1"/>
  <c r="DI172" i="46"/>
  <c r="AT172" i="46" s="1"/>
  <c r="DH172" i="46"/>
  <c r="AS172" i="46" s="1"/>
  <c r="DG172" i="46"/>
  <c r="DF172" i="46"/>
  <c r="AQ172" i="46" s="1"/>
  <c r="DE172" i="46"/>
  <c r="AP172" i="46" s="1"/>
  <c r="DD172" i="46"/>
  <c r="DC172" i="46"/>
  <c r="DB172" i="46"/>
  <c r="AM172" i="46" s="1"/>
  <c r="DA172" i="46"/>
  <c r="AL172" i="46" s="1"/>
  <c r="CZ172" i="46"/>
  <c r="AK172" i="46" s="1"/>
  <c r="CY172" i="46"/>
  <c r="AJ172" i="46" s="1"/>
  <c r="CX172" i="46"/>
  <c r="AI172" i="46" s="1"/>
  <c r="CW172" i="46"/>
  <c r="AH172" i="46" s="1"/>
  <c r="CV172" i="46"/>
  <c r="AG172" i="46" s="1"/>
  <c r="CU172" i="46"/>
  <c r="CT172" i="46"/>
  <c r="AE172" i="46" s="1"/>
  <c r="CS172" i="46"/>
  <c r="AD172" i="46" s="1"/>
  <c r="CR172" i="46"/>
  <c r="AC172" i="46" s="1"/>
  <c r="CQ172" i="46"/>
  <c r="AB172" i="46" s="1"/>
  <c r="CP172" i="46"/>
  <c r="AA172" i="46" s="1"/>
  <c r="CO172" i="46"/>
  <c r="Z172" i="46" s="1"/>
  <c r="CN172" i="46"/>
  <c r="Y172" i="46" s="1"/>
  <c r="CM172" i="46"/>
  <c r="CL172" i="46"/>
  <c r="W172" i="46" s="1"/>
  <c r="CK172" i="46"/>
  <c r="V172" i="46" s="1"/>
  <c r="CJ172" i="46"/>
  <c r="U172" i="46" s="1"/>
  <c r="CI172" i="46"/>
  <c r="CH172" i="46"/>
  <c r="S172" i="46" s="1"/>
  <c r="CG172" i="46"/>
  <c r="R172" i="46" s="1"/>
  <c r="CF172" i="46"/>
  <c r="Q172" i="46" s="1"/>
  <c r="CE172" i="46"/>
  <c r="CD172" i="46"/>
  <c r="O172" i="46" s="1"/>
  <c r="CC172" i="46"/>
  <c r="N172" i="46" s="1"/>
  <c r="CB172" i="46"/>
  <c r="M172" i="46" s="1"/>
  <c r="CA172" i="46"/>
  <c r="BZ172" i="46"/>
  <c r="K172" i="46" s="1"/>
  <c r="BY172" i="46"/>
  <c r="J172" i="46" s="1"/>
  <c r="BX172" i="46"/>
  <c r="I172" i="46" s="1"/>
  <c r="BW172" i="46"/>
  <c r="BV172" i="46"/>
  <c r="G172" i="46" s="1"/>
  <c r="BU172" i="46"/>
  <c r="F172" i="46" s="1"/>
  <c r="BT172" i="46"/>
  <c r="E172" i="46" s="1"/>
  <c r="BS172" i="46"/>
  <c r="BO172" i="46"/>
  <c r="B172" i="46"/>
  <c r="B172" i="44" s="1"/>
  <c r="A172" i="46"/>
  <c r="EF171" i="46"/>
  <c r="EE171" i="46"/>
  <c r="BP171" i="46" s="1"/>
  <c r="ED171" i="46"/>
  <c r="BO171" i="46" s="1"/>
  <c r="EC171" i="46"/>
  <c r="BN171" i="46" s="1"/>
  <c r="EB171" i="46"/>
  <c r="EA171" i="46"/>
  <c r="BL171" i="46" s="1"/>
  <c r="DZ171" i="46"/>
  <c r="DY171" i="46"/>
  <c r="BJ171" i="46" s="1"/>
  <c r="DX171" i="46"/>
  <c r="DW171" i="46"/>
  <c r="BH171" i="46" s="1"/>
  <c r="DV171" i="46"/>
  <c r="BG171" i="46" s="1"/>
  <c r="DU171" i="46"/>
  <c r="BF171" i="46" s="1"/>
  <c r="DT171" i="46"/>
  <c r="DS171" i="46"/>
  <c r="BD171" i="46" s="1"/>
  <c r="DR171" i="46"/>
  <c r="DQ171" i="46"/>
  <c r="DP171" i="46"/>
  <c r="BA171" i="46" s="1"/>
  <c r="DO171" i="46"/>
  <c r="AZ171" i="46" s="1"/>
  <c r="DN171" i="46"/>
  <c r="AY171" i="46" s="1"/>
  <c r="DM171" i="46"/>
  <c r="AX171" i="46" s="1"/>
  <c r="DL171" i="46"/>
  <c r="AW171" i="46" s="1"/>
  <c r="DK171" i="46"/>
  <c r="AV171" i="46" s="1"/>
  <c r="DJ171" i="46"/>
  <c r="DI171" i="46"/>
  <c r="AT171" i="46" s="1"/>
  <c r="DH171" i="46"/>
  <c r="DG171" i="46"/>
  <c r="AR171" i="46" s="1"/>
  <c r="DF171" i="46"/>
  <c r="AQ171" i="46" s="1"/>
  <c r="DE171" i="46"/>
  <c r="AP171" i="46" s="1"/>
  <c r="DD171" i="46"/>
  <c r="DC171" i="46"/>
  <c r="AN171" i="46" s="1"/>
  <c r="DB171" i="46"/>
  <c r="DA171" i="46"/>
  <c r="AL171" i="46" s="1"/>
  <c r="CZ171" i="46"/>
  <c r="CY171" i="46"/>
  <c r="CX171" i="46"/>
  <c r="AI171" i="46" s="1"/>
  <c r="CW171" i="46"/>
  <c r="AH171" i="46" s="1"/>
  <c r="CV171" i="46"/>
  <c r="CU171" i="46"/>
  <c r="AF171" i="46" s="1"/>
  <c r="CT171" i="46"/>
  <c r="CS171" i="46"/>
  <c r="AD171" i="46" s="1"/>
  <c r="CR171" i="46"/>
  <c r="AC171" i="46" s="1"/>
  <c r="CQ171" i="46"/>
  <c r="AB171" i="46" s="1"/>
  <c r="CP171" i="46"/>
  <c r="AA171" i="46" s="1"/>
  <c r="CO171" i="46"/>
  <c r="Z171" i="46" s="1"/>
  <c r="CN171" i="46"/>
  <c r="Y171" i="46" s="1"/>
  <c r="CM171" i="46"/>
  <c r="X171" i="46" s="1"/>
  <c r="CL171" i="46"/>
  <c r="CK171" i="46"/>
  <c r="V171" i="46" s="1"/>
  <c r="CJ171" i="46"/>
  <c r="U171" i="46" s="1"/>
  <c r="CI171" i="46"/>
  <c r="T171" i="46" s="1"/>
  <c r="CH171" i="46"/>
  <c r="S171" i="46" s="1"/>
  <c r="CG171" i="46"/>
  <c r="R171" i="46" s="1"/>
  <c r="CF171" i="46"/>
  <c r="Q171" i="46" s="1"/>
  <c r="CE171" i="46"/>
  <c r="P171" i="46" s="1"/>
  <c r="CD171" i="46"/>
  <c r="CC171" i="46"/>
  <c r="N171" i="46" s="1"/>
  <c r="CB171" i="46"/>
  <c r="CA171" i="46"/>
  <c r="L171" i="46" s="1"/>
  <c r="BZ171" i="46"/>
  <c r="K171" i="46" s="1"/>
  <c r="BY171" i="46"/>
  <c r="J171" i="46" s="1"/>
  <c r="BX171" i="46"/>
  <c r="BW171" i="46"/>
  <c r="H171" i="46" s="1"/>
  <c r="BV171" i="46"/>
  <c r="BU171" i="46"/>
  <c r="F171" i="46" s="1"/>
  <c r="BT171" i="46"/>
  <c r="E171" i="46" s="1"/>
  <c r="BS171" i="46"/>
  <c r="D171" i="46" s="1"/>
  <c r="B171" i="46"/>
  <c r="B171" i="44" s="1"/>
  <c r="A171" i="46"/>
  <c r="A171" i="44" s="1"/>
  <c r="EF170" i="46"/>
  <c r="EE170" i="46"/>
  <c r="BP170" i="46" s="1"/>
  <c r="ED170" i="46"/>
  <c r="BO170" i="44" s="1"/>
  <c r="EC170" i="46"/>
  <c r="BN170" i="46" s="1"/>
  <c r="EB170" i="46"/>
  <c r="BM170" i="46" s="1"/>
  <c r="EA170" i="46"/>
  <c r="BL170" i="46" s="1"/>
  <c r="DZ170" i="46"/>
  <c r="BK170" i="46" s="1"/>
  <c r="DY170" i="46"/>
  <c r="BJ170" i="46" s="1"/>
  <c r="DX170" i="46"/>
  <c r="DW170" i="46"/>
  <c r="BH170" i="46" s="1"/>
  <c r="DV170" i="46"/>
  <c r="BG170" i="46" s="1"/>
  <c r="DU170" i="46"/>
  <c r="BF170" i="46" s="1"/>
  <c r="DT170" i="46"/>
  <c r="BE170" i="46" s="1"/>
  <c r="DS170" i="46"/>
  <c r="BD170" i="46" s="1"/>
  <c r="DR170" i="46"/>
  <c r="BC170" i="46" s="1"/>
  <c r="DQ170" i="46"/>
  <c r="BB170" i="46" s="1"/>
  <c r="DP170" i="46"/>
  <c r="DO170" i="46"/>
  <c r="AZ170" i="46" s="1"/>
  <c r="DN170" i="46"/>
  <c r="AY170" i="46" s="1"/>
  <c r="DM170" i="46"/>
  <c r="AX170" i="46" s="1"/>
  <c r="DL170" i="46"/>
  <c r="AW170" i="46" s="1"/>
  <c r="DK170" i="46"/>
  <c r="AV170" i="46" s="1"/>
  <c r="DJ170" i="46"/>
  <c r="AU170" i="46" s="1"/>
  <c r="DI170" i="46"/>
  <c r="AT170" i="46" s="1"/>
  <c r="DH170" i="46"/>
  <c r="DG170" i="46"/>
  <c r="AR170" i="46" s="1"/>
  <c r="DF170" i="46"/>
  <c r="AQ170" i="46" s="1"/>
  <c r="DE170" i="46"/>
  <c r="AP170" i="46" s="1"/>
  <c r="DD170" i="46"/>
  <c r="AO170" i="46" s="1"/>
  <c r="DC170" i="46"/>
  <c r="AN170" i="46" s="1"/>
  <c r="DB170" i="46"/>
  <c r="AM170" i="46" s="1"/>
  <c r="DA170" i="46"/>
  <c r="AL170" i="46" s="1"/>
  <c r="CZ170" i="46"/>
  <c r="CY170" i="46"/>
  <c r="AJ170" i="46" s="1"/>
  <c r="CX170" i="46"/>
  <c r="AI170" i="46" s="1"/>
  <c r="CW170" i="46"/>
  <c r="AH170" i="46" s="1"/>
  <c r="CV170" i="46"/>
  <c r="AG170" i="46" s="1"/>
  <c r="CU170" i="46"/>
  <c r="AF170" i="46" s="1"/>
  <c r="CT170" i="46"/>
  <c r="AE170" i="46" s="1"/>
  <c r="CS170" i="46"/>
  <c r="AD170" i="46" s="1"/>
  <c r="CR170" i="46"/>
  <c r="CQ170" i="46"/>
  <c r="AB170" i="46" s="1"/>
  <c r="CP170" i="46"/>
  <c r="AA170" i="46" s="1"/>
  <c r="CO170" i="46"/>
  <c r="Z170" i="46" s="1"/>
  <c r="CN170" i="46"/>
  <c r="Y170" i="46" s="1"/>
  <c r="CM170" i="46"/>
  <c r="CL170" i="46"/>
  <c r="W170" i="46" s="1"/>
  <c r="CK170" i="46"/>
  <c r="V170" i="46" s="1"/>
  <c r="CJ170" i="46"/>
  <c r="CI170" i="46"/>
  <c r="T170" i="46" s="1"/>
  <c r="CH170" i="46"/>
  <c r="S170" i="46" s="1"/>
  <c r="CG170" i="46"/>
  <c r="R170" i="46" s="1"/>
  <c r="CF170" i="46"/>
  <c r="Q170" i="46" s="1"/>
  <c r="CE170" i="46"/>
  <c r="P170" i="46" s="1"/>
  <c r="CD170" i="46"/>
  <c r="O170" i="46" s="1"/>
  <c r="CC170" i="46"/>
  <c r="N170" i="46" s="1"/>
  <c r="CB170" i="46"/>
  <c r="CA170" i="46"/>
  <c r="L170" i="46" s="1"/>
  <c r="BZ170" i="46"/>
  <c r="K170" i="46" s="1"/>
  <c r="BY170" i="46"/>
  <c r="J170" i="46" s="1"/>
  <c r="BX170" i="46"/>
  <c r="I170" i="46" s="1"/>
  <c r="BW170" i="46"/>
  <c r="H170" i="46" s="1"/>
  <c r="BV170" i="46"/>
  <c r="G170" i="46" s="1"/>
  <c r="BU170" i="46"/>
  <c r="F170" i="46" s="1"/>
  <c r="BT170" i="46"/>
  <c r="BS170" i="46"/>
  <c r="D170" i="46" s="1"/>
  <c r="BO170" i="46"/>
  <c r="B170" i="46"/>
  <c r="B170" i="44" s="1"/>
  <c r="A170" i="46"/>
  <c r="C170" i="46" s="1"/>
  <c r="C170" i="44" s="1"/>
  <c r="EF169" i="46"/>
  <c r="EE169" i="46"/>
  <c r="BP169" i="46" s="1"/>
  <c r="ED169" i="46"/>
  <c r="BO169" i="46" s="1"/>
  <c r="EC169" i="46"/>
  <c r="EB169" i="46"/>
  <c r="BM169" i="46" s="1"/>
  <c r="EA169" i="46"/>
  <c r="BL169" i="46" s="1"/>
  <c r="DZ169" i="46"/>
  <c r="BK169" i="46" s="1"/>
  <c r="DY169" i="46"/>
  <c r="BJ169" i="46" s="1"/>
  <c r="DX169" i="46"/>
  <c r="BI169" i="46" s="1"/>
  <c r="DW169" i="46"/>
  <c r="BH169" i="46" s="1"/>
  <c r="DV169" i="46"/>
  <c r="BG169" i="46" s="1"/>
  <c r="DU169" i="46"/>
  <c r="DT169" i="46"/>
  <c r="BE169" i="46" s="1"/>
  <c r="DS169" i="46"/>
  <c r="BD169" i="46" s="1"/>
  <c r="DR169" i="46"/>
  <c r="BC169" i="46" s="1"/>
  <c r="DQ169" i="46"/>
  <c r="BB169" i="46" s="1"/>
  <c r="DP169" i="46"/>
  <c r="BA169" i="46" s="1"/>
  <c r="DO169" i="46"/>
  <c r="AZ169" i="46" s="1"/>
  <c r="DN169" i="46"/>
  <c r="AY169" i="46" s="1"/>
  <c r="DM169" i="46"/>
  <c r="DL169" i="46"/>
  <c r="AW169" i="46" s="1"/>
  <c r="DK169" i="46"/>
  <c r="AV169" i="46" s="1"/>
  <c r="DJ169" i="46"/>
  <c r="AU169" i="46" s="1"/>
  <c r="DI169" i="46"/>
  <c r="AT169" i="46" s="1"/>
  <c r="DH169" i="46"/>
  <c r="AS169" i="46" s="1"/>
  <c r="DG169" i="46"/>
  <c r="AR169" i="46" s="1"/>
  <c r="DF169" i="46"/>
  <c r="AQ169" i="46" s="1"/>
  <c r="DE169" i="46"/>
  <c r="DD169" i="46"/>
  <c r="AO169" i="46" s="1"/>
  <c r="DC169" i="46"/>
  <c r="AN169" i="46" s="1"/>
  <c r="DB169" i="46"/>
  <c r="AM169" i="46" s="1"/>
  <c r="DA169" i="46"/>
  <c r="AL169" i="46" s="1"/>
  <c r="CZ169" i="46"/>
  <c r="CY169" i="46"/>
  <c r="AJ169" i="46" s="1"/>
  <c r="CX169" i="46"/>
  <c r="AI169" i="46" s="1"/>
  <c r="CW169" i="46"/>
  <c r="CV169" i="46"/>
  <c r="AG169" i="46" s="1"/>
  <c r="CU169" i="46"/>
  <c r="AF169" i="46" s="1"/>
  <c r="CT169" i="46"/>
  <c r="AE169" i="46" s="1"/>
  <c r="CS169" i="46"/>
  <c r="AD169" i="46" s="1"/>
  <c r="CR169" i="46"/>
  <c r="AC169" i="46" s="1"/>
  <c r="CQ169" i="46"/>
  <c r="AB169" i="46" s="1"/>
  <c r="CP169" i="46"/>
  <c r="AA169" i="46" s="1"/>
  <c r="CO169" i="46"/>
  <c r="CN169" i="46"/>
  <c r="Y169" i="46" s="1"/>
  <c r="CM169" i="46"/>
  <c r="X169" i="46" s="1"/>
  <c r="CL169" i="46"/>
  <c r="W169" i="46" s="1"/>
  <c r="CK169" i="46"/>
  <c r="V169" i="46" s="1"/>
  <c r="CJ169" i="46"/>
  <c r="U169" i="46" s="1"/>
  <c r="CI169" i="46"/>
  <c r="T169" i="46" s="1"/>
  <c r="CH169" i="46"/>
  <c r="S169" i="46" s="1"/>
  <c r="CG169" i="46"/>
  <c r="CF169" i="46"/>
  <c r="Q169" i="46" s="1"/>
  <c r="CE169" i="46"/>
  <c r="P169" i="46" s="1"/>
  <c r="CD169" i="46"/>
  <c r="O169" i="46" s="1"/>
  <c r="CC169" i="46"/>
  <c r="N169" i="46" s="1"/>
  <c r="CB169" i="46"/>
  <c r="CA169" i="46"/>
  <c r="L169" i="46" s="1"/>
  <c r="BZ169" i="46"/>
  <c r="K169" i="46" s="1"/>
  <c r="BY169" i="46"/>
  <c r="BX169" i="46"/>
  <c r="I169" i="46" s="1"/>
  <c r="BW169" i="46"/>
  <c r="H169" i="46" s="1"/>
  <c r="BV169" i="46"/>
  <c r="BU169" i="46"/>
  <c r="F169" i="46" s="1"/>
  <c r="BT169" i="46"/>
  <c r="E169" i="46" s="1"/>
  <c r="BS169" i="46"/>
  <c r="D169" i="46" s="1"/>
  <c r="B169" i="46"/>
  <c r="B169" i="44" s="1"/>
  <c r="A169" i="46"/>
  <c r="C169" i="46" s="1"/>
  <c r="C169" i="44" s="1"/>
  <c r="EF168" i="46"/>
  <c r="BQ168" i="46" s="1"/>
  <c r="EE168" i="46"/>
  <c r="ED168" i="46"/>
  <c r="BO168" i="44" s="1"/>
  <c r="EC168" i="46"/>
  <c r="BN168" i="46" s="1"/>
  <c r="EB168" i="46"/>
  <c r="BM168" i="46" s="1"/>
  <c r="EA168" i="46"/>
  <c r="BL168" i="46" s="1"/>
  <c r="DZ168" i="46"/>
  <c r="BK168" i="46" s="1"/>
  <c r="DY168" i="46"/>
  <c r="DX168" i="46"/>
  <c r="BI168" i="46" s="1"/>
  <c r="DW168" i="46"/>
  <c r="DV168" i="46"/>
  <c r="BG168" i="46" s="1"/>
  <c r="DU168" i="46"/>
  <c r="BF168" i="46" s="1"/>
  <c r="DT168" i="46"/>
  <c r="BE168" i="46" s="1"/>
  <c r="DS168" i="46"/>
  <c r="BD168" i="46" s="1"/>
  <c r="DR168" i="46"/>
  <c r="BC168" i="46" s="1"/>
  <c r="DQ168" i="46"/>
  <c r="DP168" i="46"/>
  <c r="BA168" i="46" s="1"/>
  <c r="DO168" i="46"/>
  <c r="DN168" i="46"/>
  <c r="DM168" i="46"/>
  <c r="AX168" i="46" s="1"/>
  <c r="DL168" i="46"/>
  <c r="AW168" i="46" s="1"/>
  <c r="DK168" i="46"/>
  <c r="AV168" i="46" s="1"/>
  <c r="DJ168" i="46"/>
  <c r="AU168" i="46" s="1"/>
  <c r="DI168" i="46"/>
  <c r="AT168" i="46" s="1"/>
  <c r="DH168" i="46"/>
  <c r="AS168" i="46" s="1"/>
  <c r="DG168" i="46"/>
  <c r="DF168" i="46"/>
  <c r="AQ168" i="46" s="1"/>
  <c r="DE168" i="46"/>
  <c r="DD168" i="46"/>
  <c r="AO168" i="46" s="1"/>
  <c r="DC168" i="46"/>
  <c r="AN168" i="46" s="1"/>
  <c r="DB168" i="46"/>
  <c r="AM168" i="46" s="1"/>
  <c r="DA168" i="46"/>
  <c r="AL168" i="46" s="1"/>
  <c r="CZ168" i="46"/>
  <c r="AK168" i="46" s="1"/>
  <c r="CY168" i="46"/>
  <c r="CX168" i="46"/>
  <c r="AI168" i="46" s="1"/>
  <c r="CW168" i="46"/>
  <c r="AH168" i="46" s="1"/>
  <c r="CV168" i="46"/>
  <c r="AG168" i="46" s="1"/>
  <c r="CU168" i="46"/>
  <c r="AF168" i="46" s="1"/>
  <c r="CT168" i="46"/>
  <c r="AE168" i="46" s="1"/>
  <c r="CS168" i="46"/>
  <c r="CR168" i="46"/>
  <c r="AC168" i="46" s="1"/>
  <c r="CQ168" i="46"/>
  <c r="CP168" i="46"/>
  <c r="AA168" i="46" s="1"/>
  <c r="CO168" i="46"/>
  <c r="CN168" i="46"/>
  <c r="Y168" i="46" s="1"/>
  <c r="CM168" i="46"/>
  <c r="X168" i="46" s="1"/>
  <c r="CL168" i="46"/>
  <c r="W168" i="46" s="1"/>
  <c r="CK168" i="46"/>
  <c r="CJ168" i="46"/>
  <c r="U168" i="46" s="1"/>
  <c r="CI168" i="46"/>
  <c r="CH168" i="46"/>
  <c r="S168" i="46" s="1"/>
  <c r="CG168" i="46"/>
  <c r="CF168" i="46"/>
  <c r="Q168" i="46" s="1"/>
  <c r="CE168" i="46"/>
  <c r="P168" i="46" s="1"/>
  <c r="CD168" i="46"/>
  <c r="O168" i="46" s="1"/>
  <c r="CC168" i="46"/>
  <c r="CB168" i="46"/>
  <c r="M168" i="46" s="1"/>
  <c r="CA168" i="46"/>
  <c r="BZ168" i="46"/>
  <c r="K168" i="46" s="1"/>
  <c r="BY168" i="46"/>
  <c r="BX168" i="46"/>
  <c r="I168" i="46" s="1"/>
  <c r="BW168" i="46"/>
  <c r="H168" i="46" s="1"/>
  <c r="BV168" i="46"/>
  <c r="G168" i="46" s="1"/>
  <c r="BU168" i="46"/>
  <c r="BT168" i="46"/>
  <c r="E168" i="46" s="1"/>
  <c r="BS168" i="46"/>
  <c r="B168" i="46"/>
  <c r="B168" i="44" s="1"/>
  <c r="A168" i="46"/>
  <c r="A168" i="44" s="1"/>
  <c r="EF167" i="46"/>
  <c r="BQ167" i="46" s="1"/>
  <c r="EE167" i="46"/>
  <c r="BP167" i="46" s="1"/>
  <c r="ED167" i="46"/>
  <c r="EC167" i="46"/>
  <c r="BN167" i="46" s="1"/>
  <c r="EB167" i="46"/>
  <c r="BM167" i="46" s="1"/>
  <c r="EA167" i="46"/>
  <c r="BL167" i="46" s="1"/>
  <c r="DZ167" i="46"/>
  <c r="DY167" i="46"/>
  <c r="BJ167" i="46" s="1"/>
  <c r="DX167" i="46"/>
  <c r="BI167" i="46" s="1"/>
  <c r="DW167" i="46"/>
  <c r="BH167" i="46" s="1"/>
  <c r="DV167" i="46"/>
  <c r="BG167" i="46" s="1"/>
  <c r="DU167" i="46"/>
  <c r="BF167" i="46" s="1"/>
  <c r="DT167" i="46"/>
  <c r="BE167" i="46" s="1"/>
  <c r="DS167" i="46"/>
  <c r="BD167" i="46" s="1"/>
  <c r="DR167" i="46"/>
  <c r="DQ167" i="46"/>
  <c r="BB167" i="46" s="1"/>
  <c r="DP167" i="46"/>
  <c r="BA167" i="46" s="1"/>
  <c r="DO167" i="46"/>
  <c r="AZ167" i="46" s="1"/>
  <c r="DN167" i="46"/>
  <c r="DM167" i="46"/>
  <c r="AX167" i="46" s="1"/>
  <c r="DL167" i="46"/>
  <c r="AW167" i="46" s="1"/>
  <c r="DK167" i="46"/>
  <c r="AV167" i="46" s="1"/>
  <c r="DJ167" i="46"/>
  <c r="DI167" i="46"/>
  <c r="AT167" i="46" s="1"/>
  <c r="DH167" i="46"/>
  <c r="AS167" i="46" s="1"/>
  <c r="DG167" i="46"/>
  <c r="AR167" i="46" s="1"/>
  <c r="DF167" i="46"/>
  <c r="DE167" i="46"/>
  <c r="AP167" i="46" s="1"/>
  <c r="DD167" i="46"/>
  <c r="AO167" i="46" s="1"/>
  <c r="DC167" i="46"/>
  <c r="AN167" i="46" s="1"/>
  <c r="DB167" i="46"/>
  <c r="DA167" i="46"/>
  <c r="AL167" i="46" s="1"/>
  <c r="CZ167" i="46"/>
  <c r="AK167" i="46" s="1"/>
  <c r="CY167" i="46"/>
  <c r="AJ167" i="46" s="1"/>
  <c r="CX167" i="46"/>
  <c r="AI167" i="46" s="1"/>
  <c r="CW167" i="46"/>
  <c r="AH167" i="46" s="1"/>
  <c r="CV167" i="46"/>
  <c r="AG167" i="46" s="1"/>
  <c r="CU167" i="46"/>
  <c r="AF167" i="46" s="1"/>
  <c r="CT167" i="46"/>
  <c r="CS167" i="46"/>
  <c r="AD167" i="46" s="1"/>
  <c r="CR167" i="46"/>
  <c r="AC167" i="46" s="1"/>
  <c r="CQ167" i="46"/>
  <c r="AB167" i="46" s="1"/>
  <c r="CP167" i="46"/>
  <c r="CO167" i="46"/>
  <c r="Z167" i="46" s="1"/>
  <c r="CN167" i="46"/>
  <c r="Y167" i="46" s="1"/>
  <c r="CM167" i="46"/>
  <c r="CL167" i="46"/>
  <c r="CK167" i="46"/>
  <c r="CJ167" i="46"/>
  <c r="U167" i="46" s="1"/>
  <c r="CI167" i="46"/>
  <c r="T167" i="46" s="1"/>
  <c r="CH167" i="46"/>
  <c r="CG167" i="46"/>
  <c r="R167" i="46" s="1"/>
  <c r="CF167" i="46"/>
  <c r="Q167" i="46" s="1"/>
  <c r="CE167" i="46"/>
  <c r="P167" i="46" s="1"/>
  <c r="CD167" i="46"/>
  <c r="CC167" i="46"/>
  <c r="N167" i="46" s="1"/>
  <c r="CB167" i="46"/>
  <c r="M167" i="46" s="1"/>
  <c r="CA167" i="46"/>
  <c r="L167" i="46" s="1"/>
  <c r="BZ167" i="46"/>
  <c r="BY167" i="46"/>
  <c r="J167" i="46" s="1"/>
  <c r="BX167" i="46"/>
  <c r="I167" i="46" s="1"/>
  <c r="BW167" i="46"/>
  <c r="H167" i="46" s="1"/>
  <c r="BV167" i="46"/>
  <c r="BU167" i="46"/>
  <c r="F167" i="46" s="1"/>
  <c r="BT167" i="46"/>
  <c r="E167" i="46" s="1"/>
  <c r="BS167" i="46"/>
  <c r="D167" i="46" s="1"/>
  <c r="B167" i="46"/>
  <c r="B167" i="44" s="1"/>
  <c r="A167" i="46"/>
  <c r="A167" i="44" s="1"/>
  <c r="EF166" i="46"/>
  <c r="EE166" i="46"/>
  <c r="BP166" i="46" s="1"/>
  <c r="ED166" i="46"/>
  <c r="BO166" i="46" s="1"/>
  <c r="EC166" i="46"/>
  <c r="EB166" i="46"/>
  <c r="BM166" i="46" s="1"/>
  <c r="EA166" i="46"/>
  <c r="BL166" i="46" s="1"/>
  <c r="DZ166" i="46"/>
  <c r="DY166" i="46"/>
  <c r="BJ166" i="46" s="1"/>
  <c r="DX166" i="46"/>
  <c r="DW166" i="46"/>
  <c r="BH166" i="46" s="1"/>
  <c r="DV166" i="46"/>
  <c r="BG166" i="46" s="1"/>
  <c r="DU166" i="46"/>
  <c r="DT166" i="46"/>
  <c r="BE166" i="46" s="1"/>
  <c r="DS166" i="46"/>
  <c r="BD166" i="46" s="1"/>
  <c r="DR166" i="46"/>
  <c r="DQ166" i="46"/>
  <c r="BB166" i="46" s="1"/>
  <c r="DP166" i="46"/>
  <c r="DO166" i="46"/>
  <c r="AZ166" i="46" s="1"/>
  <c r="DN166" i="46"/>
  <c r="AY166" i="46" s="1"/>
  <c r="DM166" i="46"/>
  <c r="DL166" i="46"/>
  <c r="AW166" i="46" s="1"/>
  <c r="DK166" i="46"/>
  <c r="AV166" i="46" s="1"/>
  <c r="DJ166" i="46"/>
  <c r="DI166" i="46"/>
  <c r="AT166" i="46" s="1"/>
  <c r="DH166" i="46"/>
  <c r="AS166" i="46" s="1"/>
  <c r="DG166" i="46"/>
  <c r="AR166" i="46" s="1"/>
  <c r="DF166" i="46"/>
  <c r="DE166" i="46"/>
  <c r="DD166" i="46"/>
  <c r="AO166" i="46" s="1"/>
  <c r="DC166" i="46"/>
  <c r="AN166" i="46" s="1"/>
  <c r="DB166" i="46"/>
  <c r="DA166" i="46"/>
  <c r="AL166" i="46" s="1"/>
  <c r="CZ166" i="46"/>
  <c r="CY166" i="46"/>
  <c r="AJ166" i="46" s="1"/>
  <c r="CX166" i="46"/>
  <c r="AI166" i="46" s="1"/>
  <c r="CW166" i="46"/>
  <c r="CV166" i="46"/>
  <c r="AG166" i="46" s="1"/>
  <c r="CU166" i="46"/>
  <c r="AF166" i="46" s="1"/>
  <c r="CT166" i="46"/>
  <c r="CS166" i="46"/>
  <c r="AD166" i="46" s="1"/>
  <c r="CR166" i="46"/>
  <c r="CQ166" i="46"/>
  <c r="AB166" i="46" s="1"/>
  <c r="CP166" i="46"/>
  <c r="CO166" i="46"/>
  <c r="CN166" i="46"/>
  <c r="Y166" i="46" s="1"/>
  <c r="CM166" i="46"/>
  <c r="X166" i="46" s="1"/>
  <c r="CL166" i="46"/>
  <c r="W166" i="46" s="1"/>
  <c r="CK166" i="46"/>
  <c r="V166" i="46" s="1"/>
  <c r="CJ166" i="46"/>
  <c r="CI166" i="46"/>
  <c r="CH166" i="46"/>
  <c r="S166" i="46" s="1"/>
  <c r="CG166" i="46"/>
  <c r="CF166" i="46"/>
  <c r="Q166" i="46" s="1"/>
  <c r="CE166" i="46"/>
  <c r="P166" i="46" s="1"/>
  <c r="CD166" i="46"/>
  <c r="CC166" i="46"/>
  <c r="N166" i="46" s="1"/>
  <c r="CB166" i="46"/>
  <c r="CA166" i="46"/>
  <c r="L166" i="46" s="1"/>
  <c r="BZ166" i="46"/>
  <c r="BY166" i="46"/>
  <c r="BX166" i="46"/>
  <c r="I166" i="46" s="1"/>
  <c r="BW166" i="46"/>
  <c r="H166" i="46" s="1"/>
  <c r="BV166" i="46"/>
  <c r="G166" i="46" s="1"/>
  <c r="BU166" i="46"/>
  <c r="F166" i="46" s="1"/>
  <c r="BT166" i="46"/>
  <c r="BS166" i="46"/>
  <c r="B166" i="46"/>
  <c r="B166" i="44" s="1"/>
  <c r="A166" i="46"/>
  <c r="C166" i="46" s="1"/>
  <c r="C166" i="44" s="1"/>
  <c r="EF165" i="46"/>
  <c r="BQ165" i="46" s="1"/>
  <c r="EE165" i="46"/>
  <c r="BP165" i="46" s="1"/>
  <c r="ED165" i="46"/>
  <c r="EC165" i="46"/>
  <c r="BN165" i="46" s="1"/>
  <c r="EB165" i="46"/>
  <c r="EA165" i="46"/>
  <c r="BL165" i="46" s="1"/>
  <c r="DZ165" i="46"/>
  <c r="BK165" i="46" s="1"/>
  <c r="DY165" i="46"/>
  <c r="BJ165" i="46" s="1"/>
  <c r="DX165" i="46"/>
  <c r="BI165" i="46" s="1"/>
  <c r="DW165" i="46"/>
  <c r="BH165" i="46" s="1"/>
  <c r="DV165" i="46"/>
  <c r="DU165" i="46"/>
  <c r="BF165" i="46" s="1"/>
  <c r="DT165" i="46"/>
  <c r="DS165" i="46"/>
  <c r="BD165" i="46" s="1"/>
  <c r="DR165" i="46"/>
  <c r="DQ165" i="46"/>
  <c r="BB165" i="46" s="1"/>
  <c r="DP165" i="46"/>
  <c r="BA165" i="46" s="1"/>
  <c r="DO165" i="46"/>
  <c r="AZ165" i="46" s="1"/>
  <c r="DN165" i="46"/>
  <c r="DM165" i="46"/>
  <c r="AX165" i="46" s="1"/>
  <c r="DL165" i="46"/>
  <c r="DK165" i="46"/>
  <c r="AV165" i="46" s="1"/>
  <c r="DJ165" i="46"/>
  <c r="DI165" i="46"/>
  <c r="AT165" i="46" s="1"/>
  <c r="DH165" i="46"/>
  <c r="AS165" i="46" s="1"/>
  <c r="DG165" i="46"/>
  <c r="AR165" i="46" s="1"/>
  <c r="DF165" i="46"/>
  <c r="DE165" i="46"/>
  <c r="AP165" i="46" s="1"/>
  <c r="DD165" i="46"/>
  <c r="DC165" i="46"/>
  <c r="AN165" i="46" s="1"/>
  <c r="DB165" i="46"/>
  <c r="DA165" i="46"/>
  <c r="AL165" i="46" s="1"/>
  <c r="CZ165" i="46"/>
  <c r="AK165" i="46" s="1"/>
  <c r="CY165" i="46"/>
  <c r="AJ165" i="46" s="1"/>
  <c r="CX165" i="46"/>
  <c r="AI165" i="46" s="1"/>
  <c r="CW165" i="46"/>
  <c r="AH165" i="46" s="1"/>
  <c r="CV165" i="46"/>
  <c r="CU165" i="46"/>
  <c r="AF165" i="46" s="1"/>
  <c r="CT165" i="46"/>
  <c r="AE165" i="46" s="1"/>
  <c r="CS165" i="46"/>
  <c r="AD165" i="46" s="1"/>
  <c r="CR165" i="46"/>
  <c r="AC165" i="46" s="1"/>
  <c r="CQ165" i="46"/>
  <c r="AB165" i="46" s="1"/>
  <c r="CP165" i="46"/>
  <c r="CO165" i="46"/>
  <c r="Z165" i="46" s="1"/>
  <c r="CN165" i="46"/>
  <c r="CM165" i="46"/>
  <c r="CL165" i="46"/>
  <c r="CK165" i="46"/>
  <c r="V165" i="46" s="1"/>
  <c r="CJ165" i="46"/>
  <c r="U165" i="46" s="1"/>
  <c r="CI165" i="46"/>
  <c r="T165" i="46" s="1"/>
  <c r="CH165" i="46"/>
  <c r="S165" i="46" s="1"/>
  <c r="CG165" i="46"/>
  <c r="R165" i="46" s="1"/>
  <c r="CF165" i="46"/>
  <c r="CE165" i="46"/>
  <c r="P165" i="46" s="1"/>
  <c r="CD165" i="46"/>
  <c r="O165" i="46" s="1"/>
  <c r="CC165" i="46"/>
  <c r="N165" i="46" s="1"/>
  <c r="CB165" i="46"/>
  <c r="M165" i="46" s="1"/>
  <c r="CA165" i="46"/>
  <c r="L165" i="46" s="1"/>
  <c r="BZ165" i="46"/>
  <c r="BY165" i="46"/>
  <c r="J165" i="46" s="1"/>
  <c r="BX165" i="46"/>
  <c r="BW165" i="46"/>
  <c r="H165" i="46" s="1"/>
  <c r="BV165" i="46"/>
  <c r="BU165" i="46"/>
  <c r="F165" i="46" s="1"/>
  <c r="BT165" i="46"/>
  <c r="E165" i="46" s="1"/>
  <c r="BS165" i="46"/>
  <c r="D165" i="46" s="1"/>
  <c r="B165" i="46"/>
  <c r="B165" i="44" s="1"/>
  <c r="A165" i="46"/>
  <c r="C165" i="46" s="1"/>
  <c r="C165" i="44" s="1"/>
  <c r="EF164" i="46"/>
  <c r="EE164" i="46"/>
  <c r="BP164" i="46" s="1"/>
  <c r="ED164" i="46"/>
  <c r="BO164" i="44" s="1"/>
  <c r="EC164" i="46"/>
  <c r="BN164" i="46" s="1"/>
  <c r="EB164" i="46"/>
  <c r="BM164" i="46" s="1"/>
  <c r="EA164" i="46"/>
  <c r="BL164" i="46" s="1"/>
  <c r="DZ164" i="46"/>
  <c r="BK164" i="46" s="1"/>
  <c r="DY164" i="46"/>
  <c r="BJ164" i="46" s="1"/>
  <c r="DX164" i="46"/>
  <c r="DW164" i="46"/>
  <c r="BH164" i="46" s="1"/>
  <c r="DV164" i="46"/>
  <c r="DU164" i="46"/>
  <c r="BF164" i="46" s="1"/>
  <c r="DT164" i="46"/>
  <c r="BE164" i="46" s="1"/>
  <c r="DS164" i="46"/>
  <c r="BD164" i="46" s="1"/>
  <c r="DR164" i="46"/>
  <c r="BC164" i="46" s="1"/>
  <c r="DQ164" i="46"/>
  <c r="BB164" i="46" s="1"/>
  <c r="DP164" i="46"/>
  <c r="DO164" i="46"/>
  <c r="AZ164" i="46" s="1"/>
  <c r="DN164" i="46"/>
  <c r="AY164" i="46" s="1"/>
  <c r="DM164" i="46"/>
  <c r="AX164" i="46" s="1"/>
  <c r="DL164" i="46"/>
  <c r="AW164" i="46" s="1"/>
  <c r="DK164" i="46"/>
  <c r="AV164" i="46" s="1"/>
  <c r="DJ164" i="46"/>
  <c r="AU164" i="46" s="1"/>
  <c r="DI164" i="46"/>
  <c r="AT164" i="46" s="1"/>
  <c r="DH164" i="46"/>
  <c r="DG164" i="46"/>
  <c r="AR164" i="46" s="1"/>
  <c r="DF164" i="46"/>
  <c r="AQ164" i="46" s="1"/>
  <c r="DE164" i="46"/>
  <c r="AP164" i="46" s="1"/>
  <c r="DD164" i="46"/>
  <c r="AO164" i="46" s="1"/>
  <c r="DC164" i="46"/>
  <c r="AN164" i="46" s="1"/>
  <c r="DB164" i="46"/>
  <c r="DA164" i="46"/>
  <c r="AL164" i="46" s="1"/>
  <c r="CZ164" i="46"/>
  <c r="CY164" i="46"/>
  <c r="AJ164" i="46" s="1"/>
  <c r="CX164" i="46"/>
  <c r="CW164" i="46"/>
  <c r="AH164" i="46" s="1"/>
  <c r="CV164" i="46"/>
  <c r="AG164" i="46" s="1"/>
  <c r="CU164" i="46"/>
  <c r="AF164" i="46" s="1"/>
  <c r="CT164" i="46"/>
  <c r="CS164" i="46"/>
  <c r="AD164" i="46" s="1"/>
  <c r="CR164" i="46"/>
  <c r="CQ164" i="46"/>
  <c r="AB164" i="46" s="1"/>
  <c r="CP164" i="46"/>
  <c r="CO164" i="46"/>
  <c r="Z164" i="46" s="1"/>
  <c r="CN164" i="46"/>
  <c r="Y164" i="46" s="1"/>
  <c r="CM164" i="46"/>
  <c r="X164" i="46" s="1"/>
  <c r="CL164" i="46"/>
  <c r="W164" i="46" s="1"/>
  <c r="CK164" i="46"/>
  <c r="V164" i="46" s="1"/>
  <c r="CJ164" i="46"/>
  <c r="CI164" i="46"/>
  <c r="T164" i="46" s="1"/>
  <c r="CH164" i="46"/>
  <c r="S164" i="46" s="1"/>
  <c r="CG164" i="46"/>
  <c r="R164" i="46" s="1"/>
  <c r="CF164" i="46"/>
  <c r="Q164" i="46" s="1"/>
  <c r="CE164" i="46"/>
  <c r="P164" i="46" s="1"/>
  <c r="CD164" i="46"/>
  <c r="O164" i="46" s="1"/>
  <c r="CC164" i="46"/>
  <c r="N164" i="46" s="1"/>
  <c r="CB164" i="46"/>
  <c r="CA164" i="46"/>
  <c r="L164" i="46" s="1"/>
  <c r="BZ164" i="46"/>
  <c r="K164" i="46" s="1"/>
  <c r="BY164" i="46"/>
  <c r="J164" i="46" s="1"/>
  <c r="BX164" i="46"/>
  <c r="I164" i="46" s="1"/>
  <c r="BW164" i="46"/>
  <c r="H164" i="46" s="1"/>
  <c r="BV164" i="46"/>
  <c r="BU164" i="46"/>
  <c r="F164" i="46" s="1"/>
  <c r="BT164" i="46"/>
  <c r="BS164" i="46"/>
  <c r="D164" i="46" s="1"/>
  <c r="BO164" i="46"/>
  <c r="B164" i="46"/>
  <c r="B164" i="44" s="1"/>
  <c r="A164" i="46"/>
  <c r="C164" i="46" s="1"/>
  <c r="C164" i="44" s="1"/>
  <c r="EF163" i="46"/>
  <c r="BQ163" i="46" s="1"/>
  <c r="EE163" i="46"/>
  <c r="ED163" i="46"/>
  <c r="BO163" i="44" s="1"/>
  <c r="EC163" i="46"/>
  <c r="BN163" i="44" s="1"/>
  <c r="EB163" i="46"/>
  <c r="BM163" i="44" s="1"/>
  <c r="EA163" i="46"/>
  <c r="DZ163" i="46"/>
  <c r="BK163" i="46" s="1"/>
  <c r="DY163" i="46"/>
  <c r="BJ163" i="46" s="1"/>
  <c r="DX163" i="46"/>
  <c r="BI163" i="46" s="1"/>
  <c r="DW163" i="46"/>
  <c r="BH163" i="46" s="1"/>
  <c r="DV163" i="46"/>
  <c r="BG163" i="46" s="1"/>
  <c r="DU163" i="46"/>
  <c r="BF163" i="46" s="1"/>
  <c r="DT163" i="46"/>
  <c r="BE163" i="46" s="1"/>
  <c r="DS163" i="46"/>
  <c r="DR163" i="46"/>
  <c r="BC163" i="46" s="1"/>
  <c r="DQ163" i="46"/>
  <c r="BB163" i="46" s="1"/>
  <c r="DP163" i="46"/>
  <c r="BA163" i="46" s="1"/>
  <c r="DO163" i="46"/>
  <c r="DN163" i="46"/>
  <c r="AY163" i="46" s="1"/>
  <c r="DM163" i="46"/>
  <c r="AX163" i="46" s="1"/>
  <c r="DL163" i="46"/>
  <c r="AW163" i="46" s="1"/>
  <c r="DK163" i="46"/>
  <c r="DJ163" i="46"/>
  <c r="DI163" i="46"/>
  <c r="AT163" i="46" s="1"/>
  <c r="DH163" i="46"/>
  <c r="AS163" i="46" s="1"/>
  <c r="DG163" i="46"/>
  <c r="DF163" i="46"/>
  <c r="AQ163" i="46" s="1"/>
  <c r="DE163" i="46"/>
  <c r="AP163" i="46" s="1"/>
  <c r="DD163" i="46"/>
  <c r="AO163" i="46" s="1"/>
  <c r="DC163" i="46"/>
  <c r="DB163" i="46"/>
  <c r="AM163" i="46" s="1"/>
  <c r="DA163" i="46"/>
  <c r="AL163" i="46" s="1"/>
  <c r="CZ163" i="46"/>
  <c r="AK163" i="46" s="1"/>
  <c r="CY163" i="46"/>
  <c r="AJ163" i="46" s="1"/>
  <c r="CX163" i="46"/>
  <c r="AI163" i="46" s="1"/>
  <c r="CW163" i="46"/>
  <c r="AH163" i="46" s="1"/>
  <c r="CV163" i="46"/>
  <c r="AG163" i="46" s="1"/>
  <c r="CU163" i="46"/>
  <c r="CT163" i="46"/>
  <c r="AE163" i="46" s="1"/>
  <c r="CS163" i="46"/>
  <c r="AD163" i="46" s="1"/>
  <c r="CR163" i="46"/>
  <c r="AC163" i="46" s="1"/>
  <c r="CQ163" i="46"/>
  <c r="AB163" i="46" s="1"/>
  <c r="CP163" i="46"/>
  <c r="AA163" i="46" s="1"/>
  <c r="CO163" i="46"/>
  <c r="Z163" i="46" s="1"/>
  <c r="CN163" i="46"/>
  <c r="Y163" i="46" s="1"/>
  <c r="CM163" i="46"/>
  <c r="CL163" i="46"/>
  <c r="W163" i="46" s="1"/>
  <c r="CK163" i="46"/>
  <c r="V163" i="46" s="1"/>
  <c r="CJ163" i="46"/>
  <c r="U163" i="46" s="1"/>
  <c r="CI163" i="46"/>
  <c r="CH163" i="46"/>
  <c r="S163" i="46" s="1"/>
  <c r="CG163" i="46"/>
  <c r="R163" i="46" s="1"/>
  <c r="CF163" i="46"/>
  <c r="Q163" i="46" s="1"/>
  <c r="CE163" i="46"/>
  <c r="CD163" i="46"/>
  <c r="O163" i="46" s="1"/>
  <c r="CC163" i="46"/>
  <c r="N163" i="46" s="1"/>
  <c r="CB163" i="46"/>
  <c r="M163" i="46" s="1"/>
  <c r="CA163" i="46"/>
  <c r="BZ163" i="46"/>
  <c r="K163" i="46" s="1"/>
  <c r="BY163" i="46"/>
  <c r="J163" i="46" s="1"/>
  <c r="BX163" i="46"/>
  <c r="I163" i="46" s="1"/>
  <c r="BW163" i="46"/>
  <c r="BV163" i="46"/>
  <c r="G163" i="46" s="1"/>
  <c r="BU163" i="46"/>
  <c r="F163" i="46" s="1"/>
  <c r="BT163" i="46"/>
  <c r="E163" i="46" s="1"/>
  <c r="BS163" i="46"/>
  <c r="BO163" i="46"/>
  <c r="BN163" i="46"/>
  <c r="BM163" i="46"/>
  <c r="B163" i="46"/>
  <c r="B163" i="44" s="1"/>
  <c r="A163" i="46"/>
  <c r="C163" i="46" s="1"/>
  <c r="C163" i="44" s="1"/>
  <c r="EF162" i="46"/>
  <c r="BQ162" i="46" s="1"/>
  <c r="EE162" i="46"/>
  <c r="BP162" i="46" s="1"/>
  <c r="ED162" i="46"/>
  <c r="BO162" i="44" s="1"/>
  <c r="EC162" i="46"/>
  <c r="BN162" i="46" s="1"/>
  <c r="EB162" i="46"/>
  <c r="EA162" i="46"/>
  <c r="BL162" i="46" s="1"/>
  <c r="DZ162" i="46"/>
  <c r="DY162" i="46"/>
  <c r="BJ162" i="46" s="1"/>
  <c r="DX162" i="46"/>
  <c r="BI162" i="46" s="1"/>
  <c r="DW162" i="46"/>
  <c r="BH162" i="46" s="1"/>
  <c r="DV162" i="46"/>
  <c r="BG162" i="46" s="1"/>
  <c r="DU162" i="46"/>
  <c r="BF162" i="46" s="1"/>
  <c r="DT162" i="46"/>
  <c r="DS162" i="46"/>
  <c r="BD162" i="46" s="1"/>
  <c r="DR162" i="46"/>
  <c r="DQ162" i="46"/>
  <c r="BB162" i="46" s="1"/>
  <c r="DP162" i="46"/>
  <c r="BA162" i="46" s="1"/>
  <c r="DO162" i="46"/>
  <c r="AZ162" i="46" s="1"/>
  <c r="DN162" i="46"/>
  <c r="DM162" i="46"/>
  <c r="AX162" i="46" s="1"/>
  <c r="DL162" i="46"/>
  <c r="DK162" i="46"/>
  <c r="AV162" i="46" s="1"/>
  <c r="DJ162" i="46"/>
  <c r="DI162" i="46"/>
  <c r="AT162" i="46" s="1"/>
  <c r="DH162" i="46"/>
  <c r="AS162" i="46" s="1"/>
  <c r="DG162" i="46"/>
  <c r="AR162" i="46" s="1"/>
  <c r="DF162" i="46"/>
  <c r="DE162" i="46"/>
  <c r="AP162" i="46" s="1"/>
  <c r="DD162" i="46"/>
  <c r="DC162" i="46"/>
  <c r="AN162" i="46" s="1"/>
  <c r="DB162" i="46"/>
  <c r="AM162" i="46" s="1"/>
  <c r="DA162" i="46"/>
  <c r="AL162" i="46" s="1"/>
  <c r="CZ162" i="46"/>
  <c r="AK162" i="46" s="1"/>
  <c r="CY162" i="46"/>
  <c r="AJ162" i="46" s="1"/>
  <c r="CX162" i="46"/>
  <c r="AI162" i="46" s="1"/>
  <c r="CW162" i="46"/>
  <c r="AH162" i="46" s="1"/>
  <c r="CV162" i="46"/>
  <c r="CU162" i="46"/>
  <c r="AF162" i="46" s="1"/>
  <c r="CT162" i="46"/>
  <c r="CS162" i="46"/>
  <c r="AD162" i="46" s="1"/>
  <c r="CR162" i="46"/>
  <c r="AC162" i="46" s="1"/>
  <c r="CQ162" i="46"/>
  <c r="AB162" i="46" s="1"/>
  <c r="CP162" i="46"/>
  <c r="CO162" i="46"/>
  <c r="Z162" i="46" s="1"/>
  <c r="CN162" i="46"/>
  <c r="CM162" i="46"/>
  <c r="X162" i="46" s="1"/>
  <c r="CL162" i="46"/>
  <c r="CK162" i="46"/>
  <c r="V162" i="46" s="1"/>
  <c r="CJ162" i="46"/>
  <c r="U162" i="46" s="1"/>
  <c r="CI162" i="46"/>
  <c r="T162" i="46" s="1"/>
  <c r="CH162" i="46"/>
  <c r="S162" i="46" s="1"/>
  <c r="CG162" i="46"/>
  <c r="R162" i="46" s="1"/>
  <c r="CF162" i="46"/>
  <c r="CE162" i="46"/>
  <c r="P162" i="46" s="1"/>
  <c r="CD162" i="46"/>
  <c r="O162" i="46" s="1"/>
  <c r="CC162" i="46"/>
  <c r="N162" i="46" s="1"/>
  <c r="CB162" i="46"/>
  <c r="M162" i="46" s="1"/>
  <c r="CA162" i="46"/>
  <c r="L162" i="46" s="1"/>
  <c r="BZ162" i="46"/>
  <c r="K162" i="46" s="1"/>
  <c r="BY162" i="46"/>
  <c r="J162" i="46" s="1"/>
  <c r="BX162" i="46"/>
  <c r="BW162" i="46"/>
  <c r="H162" i="46" s="1"/>
  <c r="BV162" i="46"/>
  <c r="G162" i="46" s="1"/>
  <c r="BU162" i="46"/>
  <c r="F162" i="46" s="1"/>
  <c r="BT162" i="46"/>
  <c r="E162" i="46" s="1"/>
  <c r="BS162" i="46"/>
  <c r="D162" i="46" s="1"/>
  <c r="BO162" i="46"/>
  <c r="B162" i="46"/>
  <c r="B162" i="44" s="1"/>
  <c r="A162" i="46"/>
  <c r="A162" i="44" s="1"/>
  <c r="EF161" i="46"/>
  <c r="BQ161" i="46" s="1"/>
  <c r="EE161" i="46"/>
  <c r="BP161" i="46" s="1"/>
  <c r="ED161" i="46"/>
  <c r="BO161" i="44" s="1"/>
  <c r="EC161" i="46"/>
  <c r="BN161" i="44" s="1"/>
  <c r="EB161" i="46"/>
  <c r="BM161" i="44" s="1"/>
  <c r="EA161" i="46"/>
  <c r="DZ161" i="46"/>
  <c r="BK161" i="46" s="1"/>
  <c r="DY161" i="46"/>
  <c r="BJ161" i="46" s="1"/>
  <c r="DX161" i="46"/>
  <c r="BI161" i="46" s="1"/>
  <c r="DW161" i="46"/>
  <c r="BH161" i="46" s="1"/>
  <c r="DV161" i="46"/>
  <c r="BG161" i="46" s="1"/>
  <c r="DU161" i="46"/>
  <c r="BF161" i="46" s="1"/>
  <c r="DT161" i="46"/>
  <c r="BE161" i="46" s="1"/>
  <c r="DS161" i="46"/>
  <c r="BD161" i="46" s="1"/>
  <c r="DR161" i="46"/>
  <c r="BC161" i="46" s="1"/>
  <c r="DQ161" i="46"/>
  <c r="BB161" i="46" s="1"/>
  <c r="DP161" i="46"/>
  <c r="BA161" i="46" s="1"/>
  <c r="DO161" i="46"/>
  <c r="AZ161" i="46" s="1"/>
  <c r="DN161" i="46"/>
  <c r="AY161" i="46" s="1"/>
  <c r="DM161" i="46"/>
  <c r="AX161" i="46" s="1"/>
  <c r="DL161" i="46"/>
  <c r="AW161" i="46" s="1"/>
  <c r="DK161" i="46"/>
  <c r="AV161" i="46" s="1"/>
  <c r="DJ161" i="46"/>
  <c r="AU161" i="46" s="1"/>
  <c r="DI161" i="46"/>
  <c r="AT161" i="46" s="1"/>
  <c r="DH161" i="46"/>
  <c r="DG161" i="46"/>
  <c r="AR161" i="46" s="1"/>
  <c r="DF161" i="46"/>
  <c r="AQ161" i="46" s="1"/>
  <c r="DE161" i="46"/>
  <c r="AP161" i="46" s="1"/>
  <c r="DD161" i="46"/>
  <c r="AO161" i="46" s="1"/>
  <c r="DC161" i="46"/>
  <c r="AN161" i="46" s="1"/>
  <c r="DB161" i="46"/>
  <c r="AM161" i="46" s="1"/>
  <c r="DA161" i="46"/>
  <c r="AL161" i="46" s="1"/>
  <c r="CZ161" i="46"/>
  <c r="AK161" i="46" s="1"/>
  <c r="CY161" i="46"/>
  <c r="AJ161" i="46" s="1"/>
  <c r="CX161" i="46"/>
  <c r="AI161" i="46" s="1"/>
  <c r="CW161" i="46"/>
  <c r="AH161" i="46" s="1"/>
  <c r="CV161" i="46"/>
  <c r="AG161" i="46" s="1"/>
  <c r="CU161" i="46"/>
  <c r="CT161" i="46"/>
  <c r="AE161" i="46" s="1"/>
  <c r="CS161" i="46"/>
  <c r="AD161" i="46" s="1"/>
  <c r="CR161" i="46"/>
  <c r="AC161" i="46" s="1"/>
  <c r="CQ161" i="46"/>
  <c r="AB161" i="46" s="1"/>
  <c r="CP161" i="46"/>
  <c r="AA161" i="46" s="1"/>
  <c r="CO161" i="46"/>
  <c r="Z161" i="46" s="1"/>
  <c r="CN161" i="46"/>
  <c r="Y161" i="46" s="1"/>
  <c r="CM161" i="46"/>
  <c r="CL161" i="46"/>
  <c r="W161" i="46" s="1"/>
  <c r="CK161" i="46"/>
  <c r="V161" i="46" s="1"/>
  <c r="CJ161" i="46"/>
  <c r="U161" i="46" s="1"/>
  <c r="CI161" i="46"/>
  <c r="T161" i="46" s="1"/>
  <c r="CH161" i="46"/>
  <c r="S161" i="46" s="1"/>
  <c r="CG161" i="46"/>
  <c r="R161" i="46" s="1"/>
  <c r="CF161" i="46"/>
  <c r="Q161" i="46" s="1"/>
  <c r="CE161" i="46"/>
  <c r="CD161" i="46"/>
  <c r="O161" i="46" s="1"/>
  <c r="CC161" i="46"/>
  <c r="N161" i="46" s="1"/>
  <c r="CB161" i="46"/>
  <c r="M161" i="46" s="1"/>
  <c r="CA161" i="46"/>
  <c r="L161" i="46" s="1"/>
  <c r="BZ161" i="46"/>
  <c r="K161" i="46" s="1"/>
  <c r="BY161" i="46"/>
  <c r="J161" i="46" s="1"/>
  <c r="BX161" i="46"/>
  <c r="I161" i="46" s="1"/>
  <c r="BW161" i="46"/>
  <c r="H161" i="46" s="1"/>
  <c r="BV161" i="46"/>
  <c r="G161" i="46" s="1"/>
  <c r="BU161" i="46"/>
  <c r="F161" i="46" s="1"/>
  <c r="BT161" i="46"/>
  <c r="E161" i="46" s="1"/>
  <c r="BS161" i="46"/>
  <c r="D161" i="46" s="1"/>
  <c r="BO161" i="46"/>
  <c r="BN161" i="46"/>
  <c r="BM161" i="46"/>
  <c r="B161" i="46"/>
  <c r="B161" i="44" s="1"/>
  <c r="A161" i="46"/>
  <c r="C161" i="46" s="1"/>
  <c r="C161" i="44" s="1"/>
  <c r="EF160" i="46"/>
  <c r="EE160" i="46"/>
  <c r="BP160" i="46" s="1"/>
  <c r="ED160" i="46"/>
  <c r="EC160" i="46"/>
  <c r="BN160" i="46" s="1"/>
  <c r="EB160" i="46"/>
  <c r="BM160" i="46" s="1"/>
  <c r="EA160" i="46"/>
  <c r="BL160" i="46" s="1"/>
  <c r="DZ160" i="46"/>
  <c r="BK160" i="46" s="1"/>
  <c r="DY160" i="46"/>
  <c r="BJ160" i="46" s="1"/>
  <c r="DX160" i="46"/>
  <c r="DW160" i="46"/>
  <c r="BH160" i="46" s="1"/>
  <c r="DV160" i="46"/>
  <c r="BG160" i="46" s="1"/>
  <c r="DU160" i="46"/>
  <c r="BF160" i="46" s="1"/>
  <c r="DT160" i="46"/>
  <c r="BE160" i="46" s="1"/>
  <c r="DS160" i="46"/>
  <c r="BD160" i="46" s="1"/>
  <c r="DR160" i="46"/>
  <c r="DQ160" i="46"/>
  <c r="BB160" i="46" s="1"/>
  <c r="DP160" i="46"/>
  <c r="DO160" i="46"/>
  <c r="AZ160" i="46" s="1"/>
  <c r="DN160" i="46"/>
  <c r="AY160" i="46" s="1"/>
  <c r="DM160" i="46"/>
  <c r="DL160" i="46"/>
  <c r="AW160" i="46" s="1"/>
  <c r="DK160" i="46"/>
  <c r="AV160" i="46" s="1"/>
  <c r="DJ160" i="46"/>
  <c r="AU160" i="46" s="1"/>
  <c r="DI160" i="46"/>
  <c r="AT160" i="46" s="1"/>
  <c r="DH160" i="46"/>
  <c r="DG160" i="46"/>
  <c r="DF160" i="46"/>
  <c r="AQ160" i="46" s="1"/>
  <c r="DE160" i="46"/>
  <c r="AP160" i="46" s="1"/>
  <c r="DD160" i="46"/>
  <c r="AO160" i="46" s="1"/>
  <c r="DC160" i="46"/>
  <c r="AN160" i="46" s="1"/>
  <c r="DB160" i="46"/>
  <c r="AM160" i="46" s="1"/>
  <c r="DA160" i="46"/>
  <c r="AL160" i="46" s="1"/>
  <c r="CZ160" i="46"/>
  <c r="CY160" i="46"/>
  <c r="AJ160" i="46" s="1"/>
  <c r="CX160" i="46"/>
  <c r="CW160" i="46"/>
  <c r="AH160" i="46" s="1"/>
  <c r="CV160" i="46"/>
  <c r="AG160" i="46" s="1"/>
  <c r="CU160" i="46"/>
  <c r="AF160" i="46" s="1"/>
  <c r="CT160" i="46"/>
  <c r="AE160" i="46" s="1"/>
  <c r="CS160" i="46"/>
  <c r="AD160" i="46" s="1"/>
  <c r="CR160" i="46"/>
  <c r="CQ160" i="46"/>
  <c r="AB160" i="46" s="1"/>
  <c r="CP160" i="46"/>
  <c r="AA160" i="46" s="1"/>
  <c r="CO160" i="46"/>
  <c r="Z160" i="46" s="1"/>
  <c r="CN160" i="46"/>
  <c r="Y160" i="46" s="1"/>
  <c r="CM160" i="46"/>
  <c r="X160" i="46" s="1"/>
  <c r="CL160" i="46"/>
  <c r="W160" i="46" s="1"/>
  <c r="CK160" i="46"/>
  <c r="V160" i="46" s="1"/>
  <c r="CJ160" i="46"/>
  <c r="CI160" i="46"/>
  <c r="CH160" i="46"/>
  <c r="CG160" i="46"/>
  <c r="R160" i="46" s="1"/>
  <c r="CF160" i="46"/>
  <c r="Q160" i="46" s="1"/>
  <c r="CE160" i="46"/>
  <c r="P160" i="46" s="1"/>
  <c r="CD160" i="46"/>
  <c r="CC160" i="46"/>
  <c r="N160" i="46" s="1"/>
  <c r="CB160" i="46"/>
  <c r="CA160" i="46"/>
  <c r="L160" i="46" s="1"/>
  <c r="BZ160" i="46"/>
  <c r="BY160" i="46"/>
  <c r="J160" i="46" s="1"/>
  <c r="BX160" i="46"/>
  <c r="I160" i="46" s="1"/>
  <c r="BW160" i="46"/>
  <c r="H160" i="46" s="1"/>
  <c r="BV160" i="46"/>
  <c r="BU160" i="46"/>
  <c r="F160" i="46" s="1"/>
  <c r="BT160" i="46"/>
  <c r="BS160" i="46"/>
  <c r="D160" i="46" s="1"/>
  <c r="B160" i="46"/>
  <c r="B160" i="44" s="1"/>
  <c r="A160" i="46"/>
  <c r="C160" i="46" s="1"/>
  <c r="C160" i="44" s="1"/>
  <c r="EF159" i="46"/>
  <c r="BQ159" i="46" s="1"/>
  <c r="EE159" i="46"/>
  <c r="BP159" i="46" s="1"/>
  <c r="ED159" i="46"/>
  <c r="EC159" i="46"/>
  <c r="BN159" i="46" s="1"/>
  <c r="EB159" i="46"/>
  <c r="BM159" i="46" s="1"/>
  <c r="EA159" i="46"/>
  <c r="DZ159" i="46"/>
  <c r="BK159" i="46" s="1"/>
  <c r="DY159" i="46"/>
  <c r="BJ159" i="46" s="1"/>
  <c r="DX159" i="46"/>
  <c r="BI159" i="46" s="1"/>
  <c r="DW159" i="46"/>
  <c r="BH159" i="46" s="1"/>
  <c r="DV159" i="46"/>
  <c r="DU159" i="46"/>
  <c r="BF159" i="46" s="1"/>
  <c r="DT159" i="46"/>
  <c r="BE159" i="46" s="1"/>
  <c r="DS159" i="46"/>
  <c r="DR159" i="46"/>
  <c r="BC159" i="46" s="1"/>
  <c r="DQ159" i="46"/>
  <c r="BB159" i="46" s="1"/>
  <c r="DP159" i="46"/>
  <c r="BA159" i="46" s="1"/>
  <c r="DO159" i="46"/>
  <c r="AZ159" i="46" s="1"/>
  <c r="DN159" i="46"/>
  <c r="AY159" i="46" s="1"/>
  <c r="DM159" i="46"/>
  <c r="AX159" i="46" s="1"/>
  <c r="DL159" i="46"/>
  <c r="AW159" i="46" s="1"/>
  <c r="DK159" i="46"/>
  <c r="DJ159" i="46"/>
  <c r="AU159" i="46" s="1"/>
  <c r="DI159" i="46"/>
  <c r="AT159" i="46" s="1"/>
  <c r="DH159" i="46"/>
  <c r="AS159" i="46" s="1"/>
  <c r="DG159" i="46"/>
  <c r="AR159" i="46" s="1"/>
  <c r="DF159" i="46"/>
  <c r="DE159" i="46"/>
  <c r="AP159" i="46" s="1"/>
  <c r="DD159" i="46"/>
  <c r="AO159" i="46" s="1"/>
  <c r="DC159" i="46"/>
  <c r="DB159" i="46"/>
  <c r="AM159" i="46" s="1"/>
  <c r="DA159" i="46"/>
  <c r="AL159" i="46" s="1"/>
  <c r="CZ159" i="46"/>
  <c r="AK159" i="46" s="1"/>
  <c r="CY159" i="46"/>
  <c r="AJ159" i="46" s="1"/>
  <c r="CX159" i="46"/>
  <c r="AI159" i="46" s="1"/>
  <c r="CW159" i="46"/>
  <c r="AH159" i="46" s="1"/>
  <c r="CV159" i="46"/>
  <c r="AG159" i="46" s="1"/>
  <c r="CU159" i="46"/>
  <c r="CT159" i="46"/>
  <c r="AE159" i="46" s="1"/>
  <c r="CS159" i="46"/>
  <c r="AD159" i="46" s="1"/>
  <c r="CR159" i="46"/>
  <c r="AC159" i="46" s="1"/>
  <c r="CQ159" i="46"/>
  <c r="AB159" i="46" s="1"/>
  <c r="CP159" i="46"/>
  <c r="AA159" i="46" s="1"/>
  <c r="CO159" i="46"/>
  <c r="Z159" i="46" s="1"/>
  <c r="CN159" i="46"/>
  <c r="Y159" i="46" s="1"/>
  <c r="CM159" i="46"/>
  <c r="CL159" i="46"/>
  <c r="W159" i="46" s="1"/>
  <c r="CK159" i="46"/>
  <c r="V159" i="46" s="1"/>
  <c r="CJ159" i="46"/>
  <c r="U159" i="46" s="1"/>
  <c r="CI159" i="46"/>
  <c r="T159" i="46" s="1"/>
  <c r="CH159" i="46"/>
  <c r="S159" i="46" s="1"/>
  <c r="CG159" i="46"/>
  <c r="R159" i="46" s="1"/>
  <c r="CF159" i="46"/>
  <c r="Q159" i="46" s="1"/>
  <c r="CE159" i="46"/>
  <c r="CD159" i="46"/>
  <c r="O159" i="46" s="1"/>
  <c r="CC159" i="46"/>
  <c r="N159" i="46" s="1"/>
  <c r="CB159" i="46"/>
  <c r="M159" i="46" s="1"/>
  <c r="CA159" i="46"/>
  <c r="L159" i="46" s="1"/>
  <c r="BZ159" i="46"/>
  <c r="BY159" i="46"/>
  <c r="J159" i="46" s="1"/>
  <c r="BX159" i="46"/>
  <c r="I159" i="46" s="1"/>
  <c r="BW159" i="46"/>
  <c r="BV159" i="46"/>
  <c r="G159" i="46" s="1"/>
  <c r="BU159" i="46"/>
  <c r="F159" i="46" s="1"/>
  <c r="BT159" i="46"/>
  <c r="E159" i="46" s="1"/>
  <c r="BS159" i="46"/>
  <c r="D159" i="46" s="1"/>
  <c r="B159" i="46"/>
  <c r="B159" i="44" s="1"/>
  <c r="A159" i="46"/>
  <c r="C159" i="46" s="1"/>
  <c r="C159" i="44" s="1"/>
  <c r="EF158" i="46"/>
  <c r="EE158" i="46"/>
  <c r="BP158" i="46" s="1"/>
  <c r="ED158" i="46"/>
  <c r="BO158" i="46" s="1"/>
  <c r="EC158" i="46"/>
  <c r="EB158" i="46"/>
  <c r="BM158" i="46" s="1"/>
  <c r="EA158" i="46"/>
  <c r="BL158" i="46" s="1"/>
  <c r="DZ158" i="46"/>
  <c r="DY158" i="46"/>
  <c r="BJ158" i="46" s="1"/>
  <c r="DX158" i="46"/>
  <c r="DW158" i="46"/>
  <c r="BH158" i="46" s="1"/>
  <c r="DV158" i="46"/>
  <c r="DU158" i="46"/>
  <c r="DT158" i="46"/>
  <c r="BE158" i="46" s="1"/>
  <c r="DS158" i="46"/>
  <c r="BD158" i="46" s="1"/>
  <c r="DR158" i="46"/>
  <c r="DQ158" i="46"/>
  <c r="BB158" i="46" s="1"/>
  <c r="DP158" i="46"/>
  <c r="DO158" i="46"/>
  <c r="AZ158" i="46" s="1"/>
  <c r="DN158" i="46"/>
  <c r="AY158" i="46" s="1"/>
  <c r="DM158" i="46"/>
  <c r="DL158" i="46"/>
  <c r="AW158" i="46" s="1"/>
  <c r="DK158" i="46"/>
  <c r="AV158" i="46" s="1"/>
  <c r="DJ158" i="46"/>
  <c r="AU158" i="46" s="1"/>
  <c r="DI158" i="46"/>
  <c r="AT158" i="46" s="1"/>
  <c r="DH158" i="46"/>
  <c r="DG158" i="46"/>
  <c r="AR158" i="46" s="1"/>
  <c r="DF158" i="46"/>
  <c r="DE158" i="46"/>
  <c r="DD158" i="46"/>
  <c r="AO158" i="46" s="1"/>
  <c r="DC158" i="46"/>
  <c r="AN158" i="46" s="1"/>
  <c r="DB158" i="46"/>
  <c r="DA158" i="46"/>
  <c r="AL158" i="46" s="1"/>
  <c r="CZ158" i="46"/>
  <c r="CY158" i="46"/>
  <c r="CX158" i="46"/>
  <c r="AI158" i="46" s="1"/>
  <c r="CW158" i="46"/>
  <c r="CV158" i="46"/>
  <c r="AG158" i="46" s="1"/>
  <c r="CU158" i="46"/>
  <c r="AF158" i="46" s="1"/>
  <c r="CT158" i="46"/>
  <c r="CS158" i="46"/>
  <c r="AD158" i="46" s="1"/>
  <c r="CR158" i="46"/>
  <c r="CQ158" i="46"/>
  <c r="AB158" i="46" s="1"/>
  <c r="CP158" i="46"/>
  <c r="CO158" i="46"/>
  <c r="CN158" i="46"/>
  <c r="Y158" i="46" s="1"/>
  <c r="CM158" i="46"/>
  <c r="X158" i="46" s="1"/>
  <c r="CL158" i="46"/>
  <c r="CK158" i="46"/>
  <c r="V158" i="46" s="1"/>
  <c r="CJ158" i="46"/>
  <c r="CI158" i="46"/>
  <c r="T158" i="46" s="1"/>
  <c r="CH158" i="46"/>
  <c r="S158" i="46" s="1"/>
  <c r="CG158" i="46"/>
  <c r="CF158" i="46"/>
  <c r="Q158" i="46" s="1"/>
  <c r="CE158" i="46"/>
  <c r="P158" i="46" s="1"/>
  <c r="CD158" i="46"/>
  <c r="CC158" i="46"/>
  <c r="N158" i="46" s="1"/>
  <c r="CB158" i="46"/>
  <c r="M158" i="46" s="1"/>
  <c r="CA158" i="46"/>
  <c r="L158" i="46" s="1"/>
  <c r="BZ158" i="46"/>
  <c r="K158" i="46" s="1"/>
  <c r="BY158" i="46"/>
  <c r="BX158" i="46"/>
  <c r="I158" i="46" s="1"/>
  <c r="BW158" i="46"/>
  <c r="BV158" i="46"/>
  <c r="G158" i="46" s="1"/>
  <c r="BU158" i="46"/>
  <c r="F158" i="46" s="1"/>
  <c r="BT158" i="46"/>
  <c r="BS158" i="46"/>
  <c r="D158" i="46" s="1"/>
  <c r="B158" i="46"/>
  <c r="B158" i="44" s="1"/>
  <c r="A158" i="46"/>
  <c r="C158" i="46" s="1"/>
  <c r="C158" i="44" s="1"/>
  <c r="EF157" i="46"/>
  <c r="BQ157" i="46" s="1"/>
  <c r="EE157" i="46"/>
  <c r="BP157" i="46" s="1"/>
  <c r="ED157" i="46"/>
  <c r="BO157" i="46" s="1"/>
  <c r="EC157" i="46"/>
  <c r="BN157" i="46" s="1"/>
  <c r="EB157" i="46"/>
  <c r="BM157" i="46" s="1"/>
  <c r="EA157" i="46"/>
  <c r="BL157" i="46" s="1"/>
  <c r="DZ157" i="46"/>
  <c r="DY157" i="46"/>
  <c r="BJ157" i="46" s="1"/>
  <c r="DX157" i="46"/>
  <c r="BI157" i="46" s="1"/>
  <c r="DW157" i="46"/>
  <c r="BH157" i="46" s="1"/>
  <c r="DV157" i="46"/>
  <c r="BG157" i="46" s="1"/>
  <c r="DU157" i="46"/>
  <c r="BF157" i="46" s="1"/>
  <c r="DT157" i="46"/>
  <c r="BE157" i="46" s="1"/>
  <c r="DS157" i="46"/>
  <c r="BD157" i="46" s="1"/>
  <c r="DR157" i="46"/>
  <c r="DQ157" i="46"/>
  <c r="BB157" i="46" s="1"/>
  <c r="DP157" i="46"/>
  <c r="BA157" i="46" s="1"/>
  <c r="DO157" i="46"/>
  <c r="DN157" i="46"/>
  <c r="AY157" i="46" s="1"/>
  <c r="DM157" i="46"/>
  <c r="AX157" i="46" s="1"/>
  <c r="DL157" i="46"/>
  <c r="AW157" i="46" s="1"/>
  <c r="DK157" i="46"/>
  <c r="AV157" i="46" s="1"/>
  <c r="DJ157" i="46"/>
  <c r="AU157" i="46" s="1"/>
  <c r="DI157" i="46"/>
  <c r="AT157" i="46" s="1"/>
  <c r="DH157" i="46"/>
  <c r="AS157" i="46" s="1"/>
  <c r="DG157" i="46"/>
  <c r="AR157" i="46" s="1"/>
  <c r="DF157" i="46"/>
  <c r="AQ157" i="46" s="1"/>
  <c r="DE157" i="46"/>
  <c r="AP157" i="46" s="1"/>
  <c r="DD157" i="46"/>
  <c r="AO157" i="46" s="1"/>
  <c r="DC157" i="46"/>
  <c r="AN157" i="46" s="1"/>
  <c r="DB157" i="46"/>
  <c r="DA157" i="46"/>
  <c r="AL157" i="46" s="1"/>
  <c r="CZ157" i="46"/>
  <c r="AK157" i="46" s="1"/>
  <c r="CY157" i="46"/>
  <c r="AJ157" i="46" s="1"/>
  <c r="CX157" i="46"/>
  <c r="CW157" i="46"/>
  <c r="AH157" i="46" s="1"/>
  <c r="CV157" i="46"/>
  <c r="AG157" i="46" s="1"/>
  <c r="CU157" i="46"/>
  <c r="CT157" i="46"/>
  <c r="AE157" i="46" s="1"/>
  <c r="CS157" i="46"/>
  <c r="CR157" i="46"/>
  <c r="AC157" i="46" s="1"/>
  <c r="CQ157" i="46"/>
  <c r="AB157" i="46" s="1"/>
  <c r="CP157" i="46"/>
  <c r="AA157" i="46" s="1"/>
  <c r="CO157" i="46"/>
  <c r="Z157" i="46" s="1"/>
  <c r="CN157" i="46"/>
  <c r="Y157" i="46" s="1"/>
  <c r="CM157" i="46"/>
  <c r="X157" i="46" s="1"/>
  <c r="CL157" i="46"/>
  <c r="CK157" i="46"/>
  <c r="V157" i="46" s="1"/>
  <c r="CJ157" i="46"/>
  <c r="U157" i="46" s="1"/>
  <c r="CI157" i="46"/>
  <c r="T157" i="46" s="1"/>
  <c r="CH157" i="46"/>
  <c r="S157" i="46" s="1"/>
  <c r="CG157" i="46"/>
  <c r="R157" i="46" s="1"/>
  <c r="CF157" i="46"/>
  <c r="Q157" i="46" s="1"/>
  <c r="CE157" i="46"/>
  <c r="P157" i="46" s="1"/>
  <c r="CD157" i="46"/>
  <c r="CC157" i="46"/>
  <c r="N157" i="46" s="1"/>
  <c r="CB157" i="46"/>
  <c r="M157" i="46" s="1"/>
  <c r="CA157" i="46"/>
  <c r="L157" i="46" s="1"/>
  <c r="BZ157" i="46"/>
  <c r="K157" i="46" s="1"/>
  <c r="BY157" i="46"/>
  <c r="J157" i="46" s="1"/>
  <c r="BX157" i="46"/>
  <c r="I157" i="46" s="1"/>
  <c r="BW157" i="46"/>
  <c r="H157" i="46" s="1"/>
  <c r="BV157" i="46"/>
  <c r="G157" i="46" s="1"/>
  <c r="BU157" i="46"/>
  <c r="F157" i="46" s="1"/>
  <c r="BT157" i="46"/>
  <c r="E157" i="46" s="1"/>
  <c r="BS157" i="46"/>
  <c r="D157" i="46" s="1"/>
  <c r="B157" i="46"/>
  <c r="B157" i="44" s="1"/>
  <c r="A157" i="46"/>
  <c r="A157" i="44" s="1"/>
  <c r="EF156" i="46"/>
  <c r="EE156" i="46"/>
  <c r="BP156" i="46" s="1"/>
  <c r="ED156" i="46"/>
  <c r="EC156" i="46"/>
  <c r="BN156" i="46" s="1"/>
  <c r="EB156" i="46"/>
  <c r="BM156" i="46" s="1"/>
  <c r="EA156" i="46"/>
  <c r="BL156" i="46" s="1"/>
  <c r="DZ156" i="46"/>
  <c r="DY156" i="46"/>
  <c r="BJ156" i="46" s="1"/>
  <c r="DX156" i="46"/>
  <c r="DW156" i="46"/>
  <c r="BH156" i="46" s="1"/>
  <c r="DV156" i="46"/>
  <c r="BG156" i="46" s="1"/>
  <c r="DU156" i="46"/>
  <c r="DT156" i="46"/>
  <c r="BE156" i="46" s="1"/>
  <c r="DS156" i="46"/>
  <c r="BD156" i="46" s="1"/>
  <c r="DR156" i="46"/>
  <c r="DQ156" i="46"/>
  <c r="BB156" i="46" s="1"/>
  <c r="DP156" i="46"/>
  <c r="DO156" i="46"/>
  <c r="AZ156" i="46" s="1"/>
  <c r="DN156" i="46"/>
  <c r="AY156" i="46" s="1"/>
  <c r="DM156" i="46"/>
  <c r="AX156" i="46" s="1"/>
  <c r="DL156" i="46"/>
  <c r="AW156" i="46" s="1"/>
  <c r="DK156" i="46"/>
  <c r="AV156" i="46" s="1"/>
  <c r="DJ156" i="46"/>
  <c r="DI156" i="46"/>
  <c r="AT156" i="46" s="1"/>
  <c r="DH156" i="46"/>
  <c r="DG156" i="46"/>
  <c r="DF156" i="46"/>
  <c r="DE156" i="46"/>
  <c r="AP156" i="46" s="1"/>
  <c r="DD156" i="46"/>
  <c r="AO156" i="46" s="1"/>
  <c r="DC156" i="46"/>
  <c r="AN156" i="46" s="1"/>
  <c r="DB156" i="46"/>
  <c r="AM156" i="46" s="1"/>
  <c r="DA156" i="46"/>
  <c r="AL156" i="46" s="1"/>
  <c r="CZ156" i="46"/>
  <c r="CY156" i="46"/>
  <c r="AJ156" i="46" s="1"/>
  <c r="CX156" i="46"/>
  <c r="AI156" i="46" s="1"/>
  <c r="CW156" i="46"/>
  <c r="AH156" i="46" s="1"/>
  <c r="CV156" i="46"/>
  <c r="AG156" i="46" s="1"/>
  <c r="CU156" i="46"/>
  <c r="AF156" i="46" s="1"/>
  <c r="CT156" i="46"/>
  <c r="AE156" i="46" s="1"/>
  <c r="CS156" i="46"/>
  <c r="AD156" i="46" s="1"/>
  <c r="CR156" i="46"/>
  <c r="CQ156" i="46"/>
  <c r="AB156" i="46" s="1"/>
  <c r="CP156" i="46"/>
  <c r="AA156" i="46" s="1"/>
  <c r="CO156" i="46"/>
  <c r="Z156" i="46" s="1"/>
  <c r="CN156" i="46"/>
  <c r="Y156" i="46" s="1"/>
  <c r="CM156" i="46"/>
  <c r="X156" i="46" s="1"/>
  <c r="CL156" i="46"/>
  <c r="W156" i="46" s="1"/>
  <c r="CK156" i="46"/>
  <c r="V156" i="46" s="1"/>
  <c r="CJ156" i="46"/>
  <c r="CI156" i="46"/>
  <c r="T156" i="46" s="1"/>
  <c r="CH156" i="46"/>
  <c r="S156" i="46" s="1"/>
  <c r="CG156" i="46"/>
  <c r="R156" i="46" s="1"/>
  <c r="CF156" i="46"/>
  <c r="Q156" i="46" s="1"/>
  <c r="CE156" i="46"/>
  <c r="P156" i="46" s="1"/>
  <c r="CD156" i="46"/>
  <c r="O156" i="46" s="1"/>
  <c r="CC156" i="46"/>
  <c r="N156" i="46" s="1"/>
  <c r="CB156" i="46"/>
  <c r="CA156" i="46"/>
  <c r="BZ156" i="46"/>
  <c r="BY156" i="46"/>
  <c r="J156" i="46" s="1"/>
  <c r="BX156" i="46"/>
  <c r="I156" i="46" s="1"/>
  <c r="BW156" i="46"/>
  <c r="H156" i="46" s="1"/>
  <c r="BV156" i="46"/>
  <c r="BU156" i="46"/>
  <c r="F156" i="46" s="1"/>
  <c r="BT156" i="46"/>
  <c r="BS156" i="46"/>
  <c r="D156" i="46" s="1"/>
  <c r="B156" i="46"/>
  <c r="B156" i="44" s="1"/>
  <c r="A156" i="46"/>
  <c r="C156" i="46" s="1"/>
  <c r="C156" i="44" s="1"/>
  <c r="EF155" i="46"/>
  <c r="BQ155" i="46" s="1"/>
  <c r="EE155" i="46"/>
  <c r="BP155" i="46" s="1"/>
  <c r="ED155" i="46"/>
  <c r="BO155" i="46" s="1"/>
  <c r="EC155" i="46"/>
  <c r="BN155" i="46" s="1"/>
  <c r="EB155" i="46"/>
  <c r="EA155" i="46"/>
  <c r="BL155" i="46" s="1"/>
  <c r="DZ155" i="46"/>
  <c r="DY155" i="46"/>
  <c r="BJ155" i="46" s="1"/>
  <c r="DX155" i="46"/>
  <c r="BI155" i="46" s="1"/>
  <c r="DW155" i="46"/>
  <c r="BH155" i="46" s="1"/>
  <c r="DV155" i="46"/>
  <c r="DU155" i="46"/>
  <c r="BF155" i="46" s="1"/>
  <c r="DT155" i="46"/>
  <c r="DS155" i="46"/>
  <c r="BD155" i="46" s="1"/>
  <c r="DR155" i="46"/>
  <c r="BC155" i="46" s="1"/>
  <c r="DQ155" i="46"/>
  <c r="BB155" i="46" s="1"/>
  <c r="DP155" i="46"/>
  <c r="BA155" i="46" s="1"/>
  <c r="DO155" i="46"/>
  <c r="DN155" i="46"/>
  <c r="AY155" i="46" s="1"/>
  <c r="DM155" i="46"/>
  <c r="AX155" i="46" s="1"/>
  <c r="DL155" i="46"/>
  <c r="DK155" i="46"/>
  <c r="AV155" i="46" s="1"/>
  <c r="DJ155" i="46"/>
  <c r="DI155" i="46"/>
  <c r="AT155" i="46" s="1"/>
  <c r="DH155" i="46"/>
  <c r="AS155" i="46" s="1"/>
  <c r="DG155" i="46"/>
  <c r="AR155" i="46" s="1"/>
  <c r="DF155" i="46"/>
  <c r="AQ155" i="46" s="1"/>
  <c r="DE155" i="46"/>
  <c r="AP155" i="46" s="1"/>
  <c r="DD155" i="46"/>
  <c r="DC155" i="46"/>
  <c r="DB155" i="46"/>
  <c r="AM155" i="46" s="1"/>
  <c r="DA155" i="46"/>
  <c r="AL155" i="46" s="1"/>
  <c r="CZ155" i="46"/>
  <c r="AK155" i="46" s="1"/>
  <c r="CY155" i="46"/>
  <c r="CX155" i="46"/>
  <c r="AI155" i="46" s="1"/>
  <c r="CW155" i="46"/>
  <c r="AH155" i="46" s="1"/>
  <c r="CV155" i="46"/>
  <c r="CU155" i="46"/>
  <c r="AF155" i="46" s="1"/>
  <c r="CT155" i="46"/>
  <c r="CS155" i="46"/>
  <c r="AD155" i="46" s="1"/>
  <c r="CR155" i="46"/>
  <c r="AC155" i="46" s="1"/>
  <c r="CQ155" i="46"/>
  <c r="AB155" i="46" s="1"/>
  <c r="CP155" i="46"/>
  <c r="AA155" i="46" s="1"/>
  <c r="CO155" i="46"/>
  <c r="Z155" i="46" s="1"/>
  <c r="CN155" i="46"/>
  <c r="CM155" i="46"/>
  <c r="CL155" i="46"/>
  <c r="CK155" i="46"/>
  <c r="CJ155" i="46"/>
  <c r="U155" i="46" s="1"/>
  <c r="CI155" i="46"/>
  <c r="T155" i="46" s="1"/>
  <c r="CH155" i="46"/>
  <c r="CG155" i="46"/>
  <c r="R155" i="46" s="1"/>
  <c r="CF155" i="46"/>
  <c r="CE155" i="46"/>
  <c r="P155" i="46" s="1"/>
  <c r="CD155" i="46"/>
  <c r="O155" i="46" s="1"/>
  <c r="CC155" i="46"/>
  <c r="N155" i="46" s="1"/>
  <c r="CB155" i="46"/>
  <c r="M155" i="46" s="1"/>
  <c r="CA155" i="46"/>
  <c r="L155" i="46" s="1"/>
  <c r="BZ155" i="46"/>
  <c r="BY155" i="46"/>
  <c r="J155" i="46" s="1"/>
  <c r="BX155" i="46"/>
  <c r="BW155" i="46"/>
  <c r="H155" i="46" s="1"/>
  <c r="BV155" i="46"/>
  <c r="G155" i="46" s="1"/>
  <c r="BU155" i="46"/>
  <c r="BT155" i="46"/>
  <c r="E155" i="46" s="1"/>
  <c r="BS155" i="46"/>
  <c r="B155" i="46"/>
  <c r="B155" i="44" s="1"/>
  <c r="A155" i="46"/>
  <c r="C155" i="46" s="1"/>
  <c r="C155" i="44" s="1"/>
  <c r="EF154" i="46"/>
  <c r="EE154" i="46"/>
  <c r="BP154" i="46" s="1"/>
  <c r="ED154" i="46"/>
  <c r="BO154" i="46" s="1"/>
  <c r="EC154" i="46"/>
  <c r="EB154" i="46"/>
  <c r="BM154" i="46" s="1"/>
  <c r="EA154" i="46"/>
  <c r="BL154" i="46" s="1"/>
  <c r="DZ154" i="46"/>
  <c r="DY154" i="46"/>
  <c r="BJ154" i="46" s="1"/>
  <c r="DX154" i="46"/>
  <c r="DW154" i="46"/>
  <c r="BH154" i="46" s="1"/>
  <c r="DV154" i="46"/>
  <c r="DU154" i="46"/>
  <c r="DT154" i="46"/>
  <c r="BE154" i="46" s="1"/>
  <c r="DS154" i="46"/>
  <c r="BD154" i="46" s="1"/>
  <c r="DR154" i="46"/>
  <c r="BC154" i="46" s="1"/>
  <c r="DQ154" i="46"/>
  <c r="BB154" i="46" s="1"/>
  <c r="DP154" i="46"/>
  <c r="DO154" i="46"/>
  <c r="AZ154" i="46" s="1"/>
  <c r="DN154" i="46"/>
  <c r="AY154" i="46" s="1"/>
  <c r="DM154" i="46"/>
  <c r="DL154" i="46"/>
  <c r="AW154" i="46" s="1"/>
  <c r="DK154" i="46"/>
  <c r="AV154" i="46" s="1"/>
  <c r="DJ154" i="46"/>
  <c r="DI154" i="46"/>
  <c r="AT154" i="46" s="1"/>
  <c r="DH154" i="46"/>
  <c r="DG154" i="46"/>
  <c r="AR154" i="46" s="1"/>
  <c r="DF154" i="46"/>
  <c r="DE154" i="46"/>
  <c r="DD154" i="46"/>
  <c r="AO154" i="46" s="1"/>
  <c r="DC154" i="46"/>
  <c r="AN154" i="46" s="1"/>
  <c r="DB154" i="46"/>
  <c r="AM154" i="46" s="1"/>
  <c r="DA154" i="46"/>
  <c r="AL154" i="46" s="1"/>
  <c r="CZ154" i="46"/>
  <c r="AK154" i="46" s="1"/>
  <c r="CY154" i="46"/>
  <c r="AJ154" i="46" s="1"/>
  <c r="CX154" i="46"/>
  <c r="AI154" i="46" s="1"/>
  <c r="CW154" i="46"/>
  <c r="CV154" i="46"/>
  <c r="AG154" i="46" s="1"/>
  <c r="CU154" i="46"/>
  <c r="CT154" i="46"/>
  <c r="AE154" i="46" s="1"/>
  <c r="CS154" i="46"/>
  <c r="AD154" i="46" s="1"/>
  <c r="CR154" i="46"/>
  <c r="CQ154" i="46"/>
  <c r="AB154" i="46" s="1"/>
  <c r="CP154" i="46"/>
  <c r="CO154" i="46"/>
  <c r="CN154" i="46"/>
  <c r="Y154" i="46" s="1"/>
  <c r="CM154" i="46"/>
  <c r="X154" i="46" s="1"/>
  <c r="CL154" i="46"/>
  <c r="CK154" i="46"/>
  <c r="V154" i="46" s="1"/>
  <c r="CJ154" i="46"/>
  <c r="CI154" i="46"/>
  <c r="T154" i="46" s="1"/>
  <c r="CH154" i="46"/>
  <c r="S154" i="46" s="1"/>
  <c r="CG154" i="46"/>
  <c r="CF154" i="46"/>
  <c r="Q154" i="46" s="1"/>
  <c r="CE154" i="46"/>
  <c r="CD154" i="46"/>
  <c r="O154" i="46" s="1"/>
  <c r="CC154" i="46"/>
  <c r="N154" i="46" s="1"/>
  <c r="CB154" i="46"/>
  <c r="CA154" i="46"/>
  <c r="L154" i="46" s="1"/>
  <c r="BZ154" i="46"/>
  <c r="BY154" i="46"/>
  <c r="BX154" i="46"/>
  <c r="I154" i="46" s="1"/>
  <c r="BW154" i="46"/>
  <c r="BV154" i="46"/>
  <c r="BU154" i="46"/>
  <c r="F154" i="46" s="1"/>
  <c r="BT154" i="46"/>
  <c r="BS154" i="46"/>
  <c r="D154" i="46" s="1"/>
  <c r="B154" i="46"/>
  <c r="B154" i="44" s="1"/>
  <c r="A154" i="46"/>
  <c r="A154" i="44" s="1"/>
  <c r="EF153" i="46"/>
  <c r="BQ153" i="46" s="1"/>
  <c r="EE153" i="46"/>
  <c r="BP153" i="46" s="1"/>
  <c r="ED153" i="46"/>
  <c r="BO153" i="46" s="1"/>
  <c r="EC153" i="46"/>
  <c r="BN153" i="46" s="1"/>
  <c r="EB153" i="46"/>
  <c r="BM153" i="46" s="1"/>
  <c r="EA153" i="46"/>
  <c r="DZ153" i="46"/>
  <c r="DY153" i="46"/>
  <c r="BJ153" i="46" s="1"/>
  <c r="DX153" i="46"/>
  <c r="BI153" i="46" s="1"/>
  <c r="DW153" i="46"/>
  <c r="BH153" i="46" s="1"/>
  <c r="DV153" i="46"/>
  <c r="BG153" i="46" s="1"/>
  <c r="DU153" i="46"/>
  <c r="BF153" i="46" s="1"/>
  <c r="DT153" i="46"/>
  <c r="BE153" i="46" s="1"/>
  <c r="DS153" i="46"/>
  <c r="BD153" i="46" s="1"/>
  <c r="DR153" i="46"/>
  <c r="BC153" i="46" s="1"/>
  <c r="DQ153" i="46"/>
  <c r="BB153" i="46" s="1"/>
  <c r="DP153" i="46"/>
  <c r="BA153" i="46" s="1"/>
  <c r="DO153" i="46"/>
  <c r="AZ153" i="46" s="1"/>
  <c r="DN153" i="46"/>
  <c r="DM153" i="46"/>
  <c r="AX153" i="46" s="1"/>
  <c r="DL153" i="46"/>
  <c r="AW153" i="46" s="1"/>
  <c r="DK153" i="46"/>
  <c r="AV153" i="46" s="1"/>
  <c r="DJ153" i="46"/>
  <c r="DI153" i="46"/>
  <c r="DH153" i="46"/>
  <c r="AS153" i="46" s="1"/>
  <c r="DG153" i="46"/>
  <c r="AR153" i="46" s="1"/>
  <c r="DF153" i="46"/>
  <c r="AQ153" i="46" s="1"/>
  <c r="DE153" i="46"/>
  <c r="AP153" i="46" s="1"/>
  <c r="DD153" i="46"/>
  <c r="AO153" i="46" s="1"/>
  <c r="DC153" i="46"/>
  <c r="DB153" i="46"/>
  <c r="DA153" i="46"/>
  <c r="AL153" i="46" s="1"/>
  <c r="CZ153" i="46"/>
  <c r="AK153" i="46" s="1"/>
  <c r="CY153" i="46"/>
  <c r="AJ153" i="46" s="1"/>
  <c r="CX153" i="46"/>
  <c r="AI153" i="44" s="1"/>
  <c r="CW153" i="46"/>
  <c r="AH153" i="46" s="1"/>
  <c r="CV153" i="46"/>
  <c r="AG153" i="46" s="1"/>
  <c r="CU153" i="46"/>
  <c r="AF153" i="46" s="1"/>
  <c r="CT153" i="46"/>
  <c r="CS153" i="46"/>
  <c r="AD153" i="46" s="1"/>
  <c r="CR153" i="46"/>
  <c r="AC153" i="46" s="1"/>
  <c r="CQ153" i="46"/>
  <c r="AB153" i="46" s="1"/>
  <c r="CP153" i="46"/>
  <c r="AA153" i="46" s="1"/>
  <c r="CO153" i="46"/>
  <c r="Z153" i="46" s="1"/>
  <c r="CN153" i="46"/>
  <c r="Y153" i="46" s="1"/>
  <c r="CM153" i="46"/>
  <c r="X153" i="46" s="1"/>
  <c r="CL153" i="46"/>
  <c r="CK153" i="46"/>
  <c r="V153" i="46" s="1"/>
  <c r="CJ153" i="46"/>
  <c r="U153" i="46" s="1"/>
  <c r="CI153" i="46"/>
  <c r="CH153" i="46"/>
  <c r="S153" i="46" s="1"/>
  <c r="CG153" i="46"/>
  <c r="R153" i="46" s="1"/>
  <c r="CF153" i="46"/>
  <c r="CE153" i="46"/>
  <c r="P153" i="46" s="1"/>
  <c r="CD153" i="46"/>
  <c r="O153" i="46" s="1"/>
  <c r="CC153" i="46"/>
  <c r="N153" i="46" s="1"/>
  <c r="CB153" i="46"/>
  <c r="M153" i="46" s="1"/>
  <c r="CA153" i="46"/>
  <c r="L153" i="46" s="1"/>
  <c r="BZ153" i="46"/>
  <c r="BY153" i="46"/>
  <c r="J153" i="46" s="1"/>
  <c r="BX153" i="46"/>
  <c r="BW153" i="46"/>
  <c r="H153" i="46" s="1"/>
  <c r="BV153" i="46"/>
  <c r="BU153" i="46"/>
  <c r="F153" i="46" s="1"/>
  <c r="BT153" i="46"/>
  <c r="E153" i="46" s="1"/>
  <c r="BS153" i="46"/>
  <c r="D153" i="46" s="1"/>
  <c r="AI153" i="46"/>
  <c r="B153" i="46"/>
  <c r="B153" i="44" s="1"/>
  <c r="A153" i="46"/>
  <c r="A153" i="44" s="1"/>
  <c r="EF152" i="46"/>
  <c r="BQ152" i="46" s="1"/>
  <c r="EE152" i="46"/>
  <c r="ED152" i="46"/>
  <c r="EC152" i="46"/>
  <c r="BN152" i="46" s="1"/>
  <c r="EB152" i="46"/>
  <c r="BM152" i="46" s="1"/>
  <c r="EA152" i="46"/>
  <c r="BL152" i="46" s="1"/>
  <c r="DZ152" i="46"/>
  <c r="BK152" i="46" s="1"/>
  <c r="DY152" i="46"/>
  <c r="DX152" i="46"/>
  <c r="DW152" i="46"/>
  <c r="DV152" i="46"/>
  <c r="DU152" i="46"/>
  <c r="BF152" i="46" s="1"/>
  <c r="DT152" i="46"/>
  <c r="BE152" i="46" s="1"/>
  <c r="DS152" i="46"/>
  <c r="DR152" i="46"/>
  <c r="BC152" i="46" s="1"/>
  <c r="DQ152" i="46"/>
  <c r="BB152" i="46" s="1"/>
  <c r="DP152" i="46"/>
  <c r="BA152" i="46" s="1"/>
  <c r="DO152" i="46"/>
  <c r="AZ152" i="46" s="1"/>
  <c r="DN152" i="46"/>
  <c r="DM152" i="46"/>
  <c r="AX152" i="46" s="1"/>
  <c r="DL152" i="46"/>
  <c r="AW152" i="46" s="1"/>
  <c r="DK152" i="46"/>
  <c r="DJ152" i="46"/>
  <c r="AU152" i="46" s="1"/>
  <c r="DI152" i="46"/>
  <c r="DH152" i="46"/>
  <c r="AS152" i="46" s="1"/>
  <c r="DG152" i="46"/>
  <c r="AR152" i="46" s="1"/>
  <c r="DF152" i="46"/>
  <c r="DE152" i="46"/>
  <c r="AP152" i="46" s="1"/>
  <c r="DD152" i="46"/>
  <c r="DC152" i="46"/>
  <c r="AN152" i="46" s="1"/>
  <c r="DB152" i="46"/>
  <c r="AM152" i="46" s="1"/>
  <c r="DA152" i="46"/>
  <c r="CZ152" i="46"/>
  <c r="AK152" i="46" s="1"/>
  <c r="CY152" i="46"/>
  <c r="CX152" i="46"/>
  <c r="CW152" i="46"/>
  <c r="AH152" i="46" s="1"/>
  <c r="CV152" i="46"/>
  <c r="AG152" i="46" s="1"/>
  <c r="CU152" i="46"/>
  <c r="AF152" i="46" s="1"/>
  <c r="CT152" i="46"/>
  <c r="AE152" i="46" s="1"/>
  <c r="CS152" i="46"/>
  <c r="CR152" i="46"/>
  <c r="AC152" i="46" s="1"/>
  <c r="CQ152" i="46"/>
  <c r="CP152" i="46"/>
  <c r="CO152" i="46"/>
  <c r="Z152" i="46" s="1"/>
  <c r="CN152" i="46"/>
  <c r="Y152" i="46" s="1"/>
  <c r="CM152" i="46"/>
  <c r="CL152" i="46"/>
  <c r="W152" i="46" s="1"/>
  <c r="CK152" i="46"/>
  <c r="CJ152" i="46"/>
  <c r="U152" i="46" s="1"/>
  <c r="CI152" i="46"/>
  <c r="CH152" i="46"/>
  <c r="CG152" i="46"/>
  <c r="R152" i="46" s="1"/>
  <c r="CF152" i="46"/>
  <c r="Q152" i="46" s="1"/>
  <c r="CE152" i="46"/>
  <c r="P152" i="46" s="1"/>
  <c r="CD152" i="46"/>
  <c r="O152" i="46" s="1"/>
  <c r="CC152" i="46"/>
  <c r="CB152" i="46"/>
  <c r="CA152" i="46"/>
  <c r="BZ152" i="46"/>
  <c r="BY152" i="46"/>
  <c r="J152" i="46" s="1"/>
  <c r="BX152" i="46"/>
  <c r="I152" i="46" s="1"/>
  <c r="BW152" i="46"/>
  <c r="BV152" i="46"/>
  <c r="G152" i="46" s="1"/>
  <c r="BU152" i="46"/>
  <c r="BT152" i="46"/>
  <c r="E152" i="46" s="1"/>
  <c r="BS152" i="46"/>
  <c r="D152" i="46" s="1"/>
  <c r="B152" i="46"/>
  <c r="B152" i="44" s="1"/>
  <c r="A152" i="46"/>
  <c r="A152" i="44" s="1"/>
  <c r="EF151" i="46"/>
  <c r="EE151" i="46"/>
  <c r="ED151" i="46"/>
  <c r="BO151" i="44" s="1"/>
  <c r="EC151" i="46"/>
  <c r="EB151" i="46"/>
  <c r="BM151" i="46" s="1"/>
  <c r="EA151" i="46"/>
  <c r="DZ151" i="46"/>
  <c r="BK151" i="46" s="1"/>
  <c r="DY151" i="46"/>
  <c r="BJ151" i="46" s="1"/>
  <c r="DX151" i="46"/>
  <c r="BI151" i="46" s="1"/>
  <c r="DW151" i="46"/>
  <c r="BH151" i="46" s="1"/>
  <c r="DV151" i="46"/>
  <c r="BG151" i="46" s="1"/>
  <c r="DU151" i="46"/>
  <c r="DT151" i="46"/>
  <c r="BE151" i="46" s="1"/>
  <c r="DS151" i="46"/>
  <c r="BD151" i="46" s="1"/>
  <c r="DR151" i="46"/>
  <c r="BC151" i="46" s="1"/>
  <c r="DQ151" i="46"/>
  <c r="BB151" i="46" s="1"/>
  <c r="DP151" i="46"/>
  <c r="BA151" i="46" s="1"/>
  <c r="DO151" i="46"/>
  <c r="DN151" i="46"/>
  <c r="AY151" i="46" s="1"/>
  <c r="DM151" i="46"/>
  <c r="DL151" i="46"/>
  <c r="AW151" i="46" s="1"/>
  <c r="DK151" i="46"/>
  <c r="DJ151" i="46"/>
  <c r="AU151" i="46" s="1"/>
  <c r="DI151" i="46"/>
  <c r="AT151" i="46" s="1"/>
  <c r="DH151" i="46"/>
  <c r="AS151" i="46" s="1"/>
  <c r="DG151" i="46"/>
  <c r="DF151" i="46"/>
  <c r="AQ151" i="46" s="1"/>
  <c r="DE151" i="46"/>
  <c r="DD151" i="46"/>
  <c r="AO151" i="46" s="1"/>
  <c r="DC151" i="46"/>
  <c r="DB151" i="46"/>
  <c r="AM151" i="46" s="1"/>
  <c r="DA151" i="46"/>
  <c r="AL151" i="46" s="1"/>
  <c r="CZ151" i="46"/>
  <c r="CY151" i="46"/>
  <c r="CX151" i="46"/>
  <c r="AI151" i="46" s="1"/>
  <c r="CW151" i="46"/>
  <c r="CV151" i="46"/>
  <c r="AG151" i="46" s="1"/>
  <c r="CU151" i="46"/>
  <c r="AF151" i="46" s="1"/>
  <c r="CT151" i="46"/>
  <c r="AE151" i="46" s="1"/>
  <c r="CS151" i="46"/>
  <c r="AD151" i="46" s="1"/>
  <c r="CR151" i="46"/>
  <c r="AC151" i="46" s="1"/>
  <c r="CQ151" i="46"/>
  <c r="CP151" i="46"/>
  <c r="AA151" i="46" s="1"/>
  <c r="CO151" i="46"/>
  <c r="CN151" i="46"/>
  <c r="Y151" i="46" s="1"/>
  <c r="CM151" i="46"/>
  <c r="CL151" i="46"/>
  <c r="W151" i="46" s="1"/>
  <c r="CK151" i="46"/>
  <c r="CJ151" i="46"/>
  <c r="U151" i="46" s="1"/>
  <c r="CI151" i="46"/>
  <c r="T151" i="46" s="1"/>
  <c r="CH151" i="46"/>
  <c r="S151" i="46" s="1"/>
  <c r="CG151" i="46"/>
  <c r="CF151" i="46"/>
  <c r="Q151" i="46" s="1"/>
  <c r="CE151" i="46"/>
  <c r="CD151" i="46"/>
  <c r="O151" i="46" s="1"/>
  <c r="CC151" i="46"/>
  <c r="N151" i="46" s="1"/>
  <c r="CB151" i="46"/>
  <c r="M151" i="46" s="1"/>
  <c r="CA151" i="46"/>
  <c r="BZ151" i="46"/>
  <c r="K151" i="46" s="1"/>
  <c r="BY151" i="46"/>
  <c r="BX151" i="46"/>
  <c r="I151" i="46" s="1"/>
  <c r="BW151" i="46"/>
  <c r="BV151" i="46"/>
  <c r="BU151" i="46"/>
  <c r="F151" i="46" s="1"/>
  <c r="BT151" i="46"/>
  <c r="BS151" i="46"/>
  <c r="D151" i="46" s="1"/>
  <c r="BO151" i="46"/>
  <c r="B151" i="46"/>
  <c r="B151" i="44" s="1"/>
  <c r="A151" i="46"/>
  <c r="A151" i="44" s="1"/>
  <c r="EF150" i="46"/>
  <c r="BQ150" i="46" s="1"/>
  <c r="EE150" i="46"/>
  <c r="BP150" i="46" s="1"/>
  <c r="ED150" i="46"/>
  <c r="BO150" i="46" s="1"/>
  <c r="EC150" i="46"/>
  <c r="BN150" i="46" s="1"/>
  <c r="EB150" i="46"/>
  <c r="EA150" i="46"/>
  <c r="BL150" i="46" s="1"/>
  <c r="DZ150" i="46"/>
  <c r="DY150" i="46"/>
  <c r="BJ150" i="46" s="1"/>
  <c r="DX150" i="46"/>
  <c r="DW150" i="46"/>
  <c r="BH150" i="46" s="1"/>
  <c r="DV150" i="46"/>
  <c r="BG150" i="46" s="1"/>
  <c r="DU150" i="46"/>
  <c r="BF150" i="46" s="1"/>
  <c r="DT150" i="46"/>
  <c r="BE150" i="46" s="1"/>
  <c r="DS150" i="46"/>
  <c r="BD150" i="46" s="1"/>
  <c r="DR150" i="46"/>
  <c r="DQ150" i="46"/>
  <c r="BB150" i="46" s="1"/>
  <c r="DP150" i="46"/>
  <c r="DO150" i="46"/>
  <c r="AZ150" i="46" s="1"/>
  <c r="DN150" i="46"/>
  <c r="AY150" i="46" s="1"/>
  <c r="DM150" i="46"/>
  <c r="AX150" i="46" s="1"/>
  <c r="DL150" i="46"/>
  <c r="AW150" i="46" s="1"/>
  <c r="DK150" i="46"/>
  <c r="AV150" i="46" s="1"/>
  <c r="DJ150" i="46"/>
  <c r="DI150" i="46"/>
  <c r="AT150" i="46" s="1"/>
  <c r="DH150" i="46"/>
  <c r="AS150" i="46" s="1"/>
  <c r="DG150" i="46"/>
  <c r="AR150" i="46" s="1"/>
  <c r="DF150" i="46"/>
  <c r="AQ150" i="46" s="1"/>
  <c r="DE150" i="46"/>
  <c r="DD150" i="46"/>
  <c r="DC150" i="46"/>
  <c r="AN150" i="46" s="1"/>
  <c r="DB150" i="46"/>
  <c r="DA150" i="46"/>
  <c r="AL150" i="46" s="1"/>
  <c r="CZ150" i="46"/>
  <c r="CY150" i="46"/>
  <c r="AJ150" i="46" s="1"/>
  <c r="CX150" i="46"/>
  <c r="AI150" i="46" s="1"/>
  <c r="CW150" i="46"/>
  <c r="AH150" i="46" s="1"/>
  <c r="CV150" i="46"/>
  <c r="CU150" i="46"/>
  <c r="AF150" i="46" s="1"/>
  <c r="CT150" i="46"/>
  <c r="CS150" i="46"/>
  <c r="AD150" i="46" s="1"/>
  <c r="CR150" i="46"/>
  <c r="CQ150" i="46"/>
  <c r="AB150" i="46" s="1"/>
  <c r="CP150" i="46"/>
  <c r="AA150" i="46" s="1"/>
  <c r="CO150" i="46"/>
  <c r="CN150" i="46"/>
  <c r="Y150" i="46" s="1"/>
  <c r="CM150" i="46"/>
  <c r="X150" i="46" s="1"/>
  <c r="CL150" i="46"/>
  <c r="CK150" i="46"/>
  <c r="V150" i="46" s="1"/>
  <c r="CJ150" i="46"/>
  <c r="CI150" i="46"/>
  <c r="T150" i="46" s="1"/>
  <c r="CH150" i="46"/>
  <c r="S150" i="46" s="1"/>
  <c r="CG150" i="46"/>
  <c r="R150" i="46" s="1"/>
  <c r="CF150" i="46"/>
  <c r="Q150" i="46" s="1"/>
  <c r="CE150" i="46"/>
  <c r="P150" i="46" s="1"/>
  <c r="CD150" i="46"/>
  <c r="CC150" i="46"/>
  <c r="N150" i="46" s="1"/>
  <c r="CB150" i="46"/>
  <c r="CA150" i="46"/>
  <c r="L150" i="46" s="1"/>
  <c r="BZ150" i="46"/>
  <c r="K150" i="46" s="1"/>
  <c r="BY150" i="46"/>
  <c r="J150" i="46" s="1"/>
  <c r="BX150" i="46"/>
  <c r="I150" i="46" s="1"/>
  <c r="BW150" i="46"/>
  <c r="H150" i="46" s="1"/>
  <c r="BV150" i="46"/>
  <c r="BU150" i="46"/>
  <c r="F150" i="46" s="1"/>
  <c r="BT150" i="46"/>
  <c r="BS150" i="46"/>
  <c r="D150" i="46" s="1"/>
  <c r="B150" i="46"/>
  <c r="B150" i="44" s="1"/>
  <c r="A150" i="46"/>
  <c r="A150" i="44" s="1"/>
  <c r="EF149" i="46"/>
  <c r="EE149" i="46"/>
  <c r="BP149" i="46" s="1"/>
  <c r="ED149" i="46"/>
  <c r="EC149" i="46"/>
  <c r="BN149" i="46" s="1"/>
  <c r="EB149" i="46"/>
  <c r="EA149" i="46"/>
  <c r="DZ149" i="46"/>
  <c r="BK149" i="46" s="1"/>
  <c r="DY149" i="46"/>
  <c r="DX149" i="46"/>
  <c r="DW149" i="46"/>
  <c r="BH149" i="46" s="1"/>
  <c r="DV149" i="46"/>
  <c r="DU149" i="46"/>
  <c r="BF149" i="46" s="1"/>
  <c r="DT149" i="46"/>
  <c r="DS149" i="46"/>
  <c r="BD149" i="46" s="1"/>
  <c r="DR149" i="46"/>
  <c r="BC149" i="46" s="1"/>
  <c r="DQ149" i="46"/>
  <c r="BB149" i="46" s="1"/>
  <c r="DP149" i="46"/>
  <c r="BA149" i="46" s="1"/>
  <c r="DO149" i="46"/>
  <c r="AZ149" i="46" s="1"/>
  <c r="DN149" i="46"/>
  <c r="DM149" i="46"/>
  <c r="DL149" i="46"/>
  <c r="AW149" i="46" s="1"/>
  <c r="DK149" i="46"/>
  <c r="AV149" i="46" s="1"/>
  <c r="DJ149" i="46"/>
  <c r="DI149" i="46"/>
  <c r="AT149" i="46" s="1"/>
  <c r="DH149" i="46"/>
  <c r="DG149" i="46"/>
  <c r="AR149" i="46" s="1"/>
  <c r="DF149" i="46"/>
  <c r="DE149" i="46"/>
  <c r="AP149" i="46" s="1"/>
  <c r="DD149" i="46"/>
  <c r="DC149" i="46"/>
  <c r="AN149" i="46" s="1"/>
  <c r="DB149" i="46"/>
  <c r="AM149" i="46" s="1"/>
  <c r="DA149" i="46"/>
  <c r="AL149" i="46" s="1"/>
  <c r="CZ149" i="46"/>
  <c r="CY149" i="46"/>
  <c r="AJ149" i="46" s="1"/>
  <c r="CX149" i="46"/>
  <c r="CW149" i="46"/>
  <c r="AH149" i="46" s="1"/>
  <c r="CV149" i="46"/>
  <c r="CU149" i="46"/>
  <c r="AF149" i="46" s="1"/>
  <c r="CT149" i="46"/>
  <c r="AE149" i="46" s="1"/>
  <c r="CS149" i="46"/>
  <c r="CR149" i="46"/>
  <c r="CQ149" i="46"/>
  <c r="AB149" i="46" s="1"/>
  <c r="CP149" i="46"/>
  <c r="CO149" i="46"/>
  <c r="Z149" i="46" s="1"/>
  <c r="CN149" i="46"/>
  <c r="CM149" i="46"/>
  <c r="X149" i="46" s="1"/>
  <c r="CL149" i="46"/>
  <c r="W149" i="46" s="1"/>
  <c r="CK149" i="46"/>
  <c r="V149" i="46" s="1"/>
  <c r="CJ149" i="46"/>
  <c r="CI149" i="46"/>
  <c r="T149" i="46" s="1"/>
  <c r="CH149" i="46"/>
  <c r="CG149" i="46"/>
  <c r="R149" i="46" s="1"/>
  <c r="CF149" i="46"/>
  <c r="Q149" i="46" s="1"/>
  <c r="CE149" i="46"/>
  <c r="P149" i="46" s="1"/>
  <c r="CD149" i="46"/>
  <c r="O149" i="46" s="1"/>
  <c r="CC149" i="46"/>
  <c r="N149" i="46" s="1"/>
  <c r="CB149" i="46"/>
  <c r="M149" i="46" s="1"/>
  <c r="CA149" i="46"/>
  <c r="L149" i="46" s="1"/>
  <c r="BZ149" i="46"/>
  <c r="BY149" i="46"/>
  <c r="J149" i="46" s="1"/>
  <c r="BX149" i="46"/>
  <c r="BW149" i="46"/>
  <c r="BV149" i="46"/>
  <c r="G149" i="46" s="1"/>
  <c r="BU149" i="46"/>
  <c r="F149" i="46" s="1"/>
  <c r="BT149" i="46"/>
  <c r="E149" i="46" s="1"/>
  <c r="BS149" i="46"/>
  <c r="D149" i="46" s="1"/>
  <c r="B149" i="46"/>
  <c r="B149" i="44" s="1"/>
  <c r="A149" i="46"/>
  <c r="A147" i="27" s="1"/>
  <c r="EF148" i="46"/>
  <c r="BQ148" i="46" s="1"/>
  <c r="EE148" i="46"/>
  <c r="BP148" i="46" s="1"/>
  <c r="ED148" i="46"/>
  <c r="BO148" i="46" s="1"/>
  <c r="EC148" i="46"/>
  <c r="BN148" i="46" s="1"/>
  <c r="EB148" i="46"/>
  <c r="EA148" i="46"/>
  <c r="BL148" i="46" s="1"/>
  <c r="DZ148" i="46"/>
  <c r="DY148" i="46"/>
  <c r="BJ148" i="46" s="1"/>
  <c r="DX148" i="46"/>
  <c r="BI148" i="46" s="1"/>
  <c r="DW148" i="46"/>
  <c r="BH148" i="46" s="1"/>
  <c r="DV148" i="46"/>
  <c r="BG148" i="46" s="1"/>
  <c r="DU148" i="46"/>
  <c r="BF148" i="46" s="1"/>
  <c r="DT148" i="46"/>
  <c r="DS148" i="46"/>
  <c r="BD148" i="46" s="1"/>
  <c r="DR148" i="46"/>
  <c r="DQ148" i="46"/>
  <c r="BB148" i="46" s="1"/>
  <c r="DP148" i="46"/>
  <c r="DO148" i="46"/>
  <c r="AZ148" i="46" s="1"/>
  <c r="DN148" i="46"/>
  <c r="AY148" i="46" s="1"/>
  <c r="DM148" i="46"/>
  <c r="DL148" i="46"/>
  <c r="DK148" i="46"/>
  <c r="AV148" i="46" s="1"/>
  <c r="DJ148" i="46"/>
  <c r="DI148" i="46"/>
  <c r="AT148" i="46" s="1"/>
  <c r="DH148" i="46"/>
  <c r="AS148" i="46" s="1"/>
  <c r="DG148" i="46"/>
  <c r="AR148" i="46" s="1"/>
  <c r="DF148" i="46"/>
  <c r="DE148" i="46"/>
  <c r="AP148" i="46" s="1"/>
  <c r="DD148" i="46"/>
  <c r="AO148" i="46" s="1"/>
  <c r="DC148" i="46"/>
  <c r="AN148" i="46" s="1"/>
  <c r="DB148" i="46"/>
  <c r="DA148" i="46"/>
  <c r="AL148" i="46" s="1"/>
  <c r="CZ148" i="46"/>
  <c r="CY148" i="46"/>
  <c r="AJ148" i="46" s="1"/>
  <c r="CX148" i="46"/>
  <c r="AI148" i="46" s="1"/>
  <c r="CW148" i="46"/>
  <c r="AH148" i="46" s="1"/>
  <c r="CV148" i="46"/>
  <c r="AG148" i="46" s="1"/>
  <c r="CU148" i="46"/>
  <c r="AF148" i="46" s="1"/>
  <c r="CT148" i="46"/>
  <c r="CS148" i="46"/>
  <c r="AD148" i="46" s="1"/>
  <c r="CR148" i="46"/>
  <c r="CQ148" i="46"/>
  <c r="AB148" i="46" s="1"/>
  <c r="CP148" i="46"/>
  <c r="AA148" i="46" s="1"/>
  <c r="CO148" i="46"/>
  <c r="CN148" i="46"/>
  <c r="Y148" i="46" s="1"/>
  <c r="CM148" i="46"/>
  <c r="X148" i="46" s="1"/>
  <c r="CL148" i="46"/>
  <c r="CK148" i="46"/>
  <c r="V148" i="46" s="1"/>
  <c r="CJ148" i="46"/>
  <c r="CI148" i="46"/>
  <c r="T148" i="46" s="1"/>
  <c r="CH148" i="46"/>
  <c r="S148" i="46" s="1"/>
  <c r="CG148" i="46"/>
  <c r="R148" i="46" s="1"/>
  <c r="CF148" i="46"/>
  <c r="CE148" i="46"/>
  <c r="P148" i="46" s="1"/>
  <c r="CD148" i="46"/>
  <c r="CC148" i="46"/>
  <c r="CB148" i="46"/>
  <c r="M148" i="46" s="1"/>
  <c r="CA148" i="46"/>
  <c r="L148" i="46" s="1"/>
  <c r="BZ148" i="46"/>
  <c r="BY148" i="46"/>
  <c r="J148" i="46" s="1"/>
  <c r="BX148" i="46"/>
  <c r="BW148" i="46"/>
  <c r="H148" i="46" s="1"/>
  <c r="BV148" i="46"/>
  <c r="BU148" i="46"/>
  <c r="F148" i="46" s="1"/>
  <c r="BT148" i="46"/>
  <c r="BS148" i="46"/>
  <c r="D148" i="46" s="1"/>
  <c r="B148" i="46"/>
  <c r="B148" i="44" s="1"/>
  <c r="A148" i="46"/>
  <c r="EF147" i="46"/>
  <c r="BQ147" i="46" s="1"/>
  <c r="EE147" i="46"/>
  <c r="BP147" i="46" s="1"/>
  <c r="ED147" i="46"/>
  <c r="EC147" i="46"/>
  <c r="EB147" i="46"/>
  <c r="BM147" i="46" s="1"/>
  <c r="EA147" i="46"/>
  <c r="DZ147" i="46"/>
  <c r="BK147" i="46" s="1"/>
  <c r="DY147" i="46"/>
  <c r="BJ147" i="46" s="1"/>
  <c r="DX147" i="46"/>
  <c r="DW147" i="46"/>
  <c r="BH147" i="46" s="1"/>
  <c r="DV147" i="46"/>
  <c r="DU147" i="46"/>
  <c r="BF147" i="46" s="1"/>
  <c r="DT147" i="46"/>
  <c r="DS147" i="46"/>
  <c r="DR147" i="46"/>
  <c r="BC147" i="46" s="1"/>
  <c r="DQ147" i="46"/>
  <c r="DP147" i="46"/>
  <c r="DO147" i="46"/>
  <c r="DN147" i="46"/>
  <c r="DM147" i="46"/>
  <c r="AX147" i="46" s="1"/>
  <c r="DL147" i="46"/>
  <c r="DK147" i="46"/>
  <c r="DJ147" i="46"/>
  <c r="AU147" i="46" s="1"/>
  <c r="DI147" i="46"/>
  <c r="AT147" i="46" s="1"/>
  <c r="DH147" i="46"/>
  <c r="DG147" i="46"/>
  <c r="AR147" i="46" s="1"/>
  <c r="DF147" i="46"/>
  <c r="DE147" i="46"/>
  <c r="AP147" i="46" s="1"/>
  <c r="DD147" i="46"/>
  <c r="DC147" i="46"/>
  <c r="DB147" i="46"/>
  <c r="DA147" i="46"/>
  <c r="CZ147" i="46"/>
  <c r="CY147" i="46"/>
  <c r="AJ147" i="46" s="1"/>
  <c r="CX147" i="46"/>
  <c r="CW147" i="46"/>
  <c r="CV147" i="46"/>
  <c r="CU147" i="46"/>
  <c r="CT147" i="46"/>
  <c r="AE147" i="46" s="1"/>
  <c r="CS147" i="46"/>
  <c r="AD147" i="46" s="1"/>
  <c r="CR147" i="46"/>
  <c r="AC147" i="46" s="1"/>
  <c r="CQ147" i="46"/>
  <c r="AB147" i="46" s="1"/>
  <c r="CP147" i="46"/>
  <c r="CO147" i="46"/>
  <c r="Z147" i="46" s="1"/>
  <c r="CN147" i="46"/>
  <c r="CM147" i="46"/>
  <c r="CL147" i="46"/>
  <c r="W147" i="46" s="1"/>
  <c r="CK147" i="46"/>
  <c r="V147" i="46" s="1"/>
  <c r="CJ147" i="46"/>
  <c r="CI147" i="46"/>
  <c r="T147" i="46" s="1"/>
  <c r="CH147" i="46"/>
  <c r="CG147" i="46"/>
  <c r="CF147" i="46"/>
  <c r="Q147" i="46" s="1"/>
  <c r="CE147" i="46"/>
  <c r="CD147" i="46"/>
  <c r="CC147" i="46"/>
  <c r="N147" i="46" s="1"/>
  <c r="CB147" i="46"/>
  <c r="M147" i="46" s="1"/>
  <c r="CA147" i="46"/>
  <c r="L147" i="46" s="1"/>
  <c r="BZ147" i="46"/>
  <c r="BY147" i="46"/>
  <c r="J147" i="46" s="1"/>
  <c r="BX147" i="46"/>
  <c r="I147" i="46" s="1"/>
  <c r="BW147" i="46"/>
  <c r="BV147" i="46"/>
  <c r="G147" i="46" s="1"/>
  <c r="BU147" i="46"/>
  <c r="F147" i="46" s="1"/>
  <c r="BT147" i="46"/>
  <c r="BS147" i="46"/>
  <c r="B147" i="46"/>
  <c r="B147" i="44" s="1"/>
  <c r="A147" i="46"/>
  <c r="A145" i="27" s="1"/>
  <c r="EF146" i="46"/>
  <c r="BQ146" i="46" s="1"/>
  <c r="EE146" i="46"/>
  <c r="BP146" i="46" s="1"/>
  <c r="ED146" i="46"/>
  <c r="BO146" i="46" s="1"/>
  <c r="EC146" i="46"/>
  <c r="BN146" i="46" s="1"/>
  <c r="EB146" i="46"/>
  <c r="EA146" i="46"/>
  <c r="BL146" i="46" s="1"/>
  <c r="DZ146" i="46"/>
  <c r="DY146" i="46"/>
  <c r="BJ146" i="46" s="1"/>
  <c r="DX146" i="46"/>
  <c r="DW146" i="46"/>
  <c r="DV146" i="46"/>
  <c r="DU146" i="46"/>
  <c r="BF146" i="46" s="1"/>
  <c r="DT146" i="46"/>
  <c r="DS146" i="46"/>
  <c r="BD146" i="46" s="1"/>
  <c r="DR146" i="46"/>
  <c r="DQ146" i="46"/>
  <c r="BB146" i="46" s="1"/>
  <c r="DP146" i="46"/>
  <c r="DO146" i="46"/>
  <c r="AZ146" i="46" s="1"/>
  <c r="DN146" i="46"/>
  <c r="AY146" i="46" s="1"/>
  <c r="DM146" i="46"/>
  <c r="AX146" i="46" s="1"/>
  <c r="DL146" i="46"/>
  <c r="DK146" i="46"/>
  <c r="AV146" i="46" s="1"/>
  <c r="DJ146" i="46"/>
  <c r="DI146" i="46"/>
  <c r="AT146" i="46" s="1"/>
  <c r="DH146" i="46"/>
  <c r="AS146" i="46" s="1"/>
  <c r="DG146" i="46"/>
  <c r="AR146" i="46" s="1"/>
  <c r="DF146" i="46"/>
  <c r="AQ146" i="46" s="1"/>
  <c r="DE146" i="46"/>
  <c r="AP146" i="46" s="1"/>
  <c r="DD146" i="46"/>
  <c r="AO146" i="46" s="1"/>
  <c r="DC146" i="46"/>
  <c r="AN146" i="46" s="1"/>
  <c r="DB146" i="46"/>
  <c r="DA146" i="46"/>
  <c r="AL146" i="46" s="1"/>
  <c r="CZ146" i="46"/>
  <c r="CY146" i="46"/>
  <c r="AJ146" i="46" s="1"/>
  <c r="CX146" i="46"/>
  <c r="AI146" i="46" s="1"/>
  <c r="CW146" i="46"/>
  <c r="CV146" i="46"/>
  <c r="CU146" i="46"/>
  <c r="AF146" i="46" s="1"/>
  <c r="CT146" i="46"/>
  <c r="CS146" i="46"/>
  <c r="AD146" i="46" s="1"/>
  <c r="CR146" i="46"/>
  <c r="AC146" i="46" s="1"/>
  <c r="CQ146" i="46"/>
  <c r="AB146" i="46" s="1"/>
  <c r="CP146" i="46"/>
  <c r="CO146" i="46"/>
  <c r="CN146" i="46"/>
  <c r="Y146" i="46" s="1"/>
  <c r="CM146" i="46"/>
  <c r="X146" i="46" s="1"/>
  <c r="CL146" i="46"/>
  <c r="CK146" i="46"/>
  <c r="CJ146" i="46"/>
  <c r="CI146" i="46"/>
  <c r="T146" i="46" s="1"/>
  <c r="CH146" i="46"/>
  <c r="S146" i="46" s="1"/>
  <c r="CG146" i="46"/>
  <c r="R146" i="46" s="1"/>
  <c r="CF146" i="46"/>
  <c r="CE146" i="46"/>
  <c r="P146" i="46" s="1"/>
  <c r="CD146" i="46"/>
  <c r="CC146" i="46"/>
  <c r="N146" i="46" s="1"/>
  <c r="CB146" i="46"/>
  <c r="CA146" i="46"/>
  <c r="L146" i="46" s="1"/>
  <c r="BZ146" i="46"/>
  <c r="K146" i="46" s="1"/>
  <c r="BY146" i="46"/>
  <c r="J146" i="46" s="1"/>
  <c r="BX146" i="46"/>
  <c r="I146" i="46" s="1"/>
  <c r="BW146" i="46"/>
  <c r="H146" i="46" s="1"/>
  <c r="BV146" i="46"/>
  <c r="BU146" i="46"/>
  <c r="BT146" i="46"/>
  <c r="BS146" i="46"/>
  <c r="D146" i="46" s="1"/>
  <c r="B146" i="46"/>
  <c r="B146" i="44" s="1"/>
  <c r="A146" i="46"/>
  <c r="A144" i="27" s="1"/>
  <c r="EF145" i="46"/>
  <c r="BQ145" i="46" s="1"/>
  <c r="EE145" i="46"/>
  <c r="BP145" i="46" s="1"/>
  <c r="ED145" i="46"/>
  <c r="EC145" i="46"/>
  <c r="BN145" i="46" s="1"/>
  <c r="EB145" i="46"/>
  <c r="BM145" i="46" s="1"/>
  <c r="EA145" i="46"/>
  <c r="BL145" i="46" s="1"/>
  <c r="DZ145" i="46"/>
  <c r="BK145" i="46" s="1"/>
  <c r="DY145" i="46"/>
  <c r="BJ145" i="46" s="1"/>
  <c r="DX145" i="46"/>
  <c r="BI145" i="46" s="1"/>
  <c r="DW145" i="46"/>
  <c r="BH145" i="46" s="1"/>
  <c r="DV145" i="46"/>
  <c r="DU145" i="46"/>
  <c r="BF145" i="46" s="1"/>
  <c r="DT145" i="46"/>
  <c r="BE145" i="46" s="1"/>
  <c r="DS145" i="46"/>
  <c r="BD145" i="46" s="1"/>
  <c r="DR145" i="46"/>
  <c r="BC145" i="46" s="1"/>
  <c r="DQ145" i="46"/>
  <c r="BB145" i="46" s="1"/>
  <c r="DP145" i="46"/>
  <c r="DO145" i="46"/>
  <c r="AZ145" i="46" s="1"/>
  <c r="DN145" i="46"/>
  <c r="DM145" i="46"/>
  <c r="AX145" i="46" s="1"/>
  <c r="DL145" i="46"/>
  <c r="DK145" i="46"/>
  <c r="AV145" i="46" s="1"/>
  <c r="DJ145" i="46"/>
  <c r="AU145" i="46" s="1"/>
  <c r="DI145" i="46"/>
  <c r="AT145" i="46" s="1"/>
  <c r="DH145" i="46"/>
  <c r="AS145" i="46" s="1"/>
  <c r="DG145" i="46"/>
  <c r="AR145" i="46" s="1"/>
  <c r="DF145" i="46"/>
  <c r="DE145" i="46"/>
  <c r="AP145" i="46" s="1"/>
  <c r="DD145" i="46"/>
  <c r="DC145" i="46"/>
  <c r="AN145" i="46" s="1"/>
  <c r="DB145" i="46"/>
  <c r="AM145" i="46" s="1"/>
  <c r="DA145" i="46"/>
  <c r="AL145" i="46" s="1"/>
  <c r="CZ145" i="46"/>
  <c r="AK145" i="46" s="1"/>
  <c r="CY145" i="46"/>
  <c r="AJ145" i="46" s="1"/>
  <c r="CX145" i="46"/>
  <c r="CW145" i="46"/>
  <c r="AH145" i="46" s="1"/>
  <c r="CV145" i="46"/>
  <c r="CU145" i="46"/>
  <c r="AF145" i="46" s="1"/>
  <c r="CT145" i="46"/>
  <c r="CS145" i="46"/>
  <c r="AD145" i="46" s="1"/>
  <c r="CR145" i="46"/>
  <c r="CQ145" i="46"/>
  <c r="AB145" i="46" s="1"/>
  <c r="CP145" i="46"/>
  <c r="CO145" i="46"/>
  <c r="Z145" i="46" s="1"/>
  <c r="CN145" i="46"/>
  <c r="CM145" i="46"/>
  <c r="X145" i="46" s="1"/>
  <c r="CL145" i="46"/>
  <c r="W145" i="46" s="1"/>
  <c r="CK145" i="46"/>
  <c r="V145" i="46" s="1"/>
  <c r="CJ145" i="46"/>
  <c r="U145" i="46" s="1"/>
  <c r="CI145" i="46"/>
  <c r="T145" i="46" s="1"/>
  <c r="CH145" i="46"/>
  <c r="CG145" i="46"/>
  <c r="R145" i="46" s="1"/>
  <c r="CF145" i="46"/>
  <c r="Q145" i="46" s="1"/>
  <c r="CE145" i="46"/>
  <c r="CD145" i="46"/>
  <c r="O145" i="46" s="1"/>
  <c r="CC145" i="46"/>
  <c r="CB145" i="46"/>
  <c r="CA145" i="46"/>
  <c r="L145" i="46" s="1"/>
  <c r="BZ145" i="46"/>
  <c r="BY145" i="46"/>
  <c r="J145" i="46" s="1"/>
  <c r="BX145" i="46"/>
  <c r="BW145" i="46"/>
  <c r="H145" i="46" s="1"/>
  <c r="BV145" i="46"/>
  <c r="G145" i="46" s="1"/>
  <c r="BU145" i="46"/>
  <c r="F145" i="46" s="1"/>
  <c r="BT145" i="46"/>
  <c r="BS145" i="46"/>
  <c r="D145" i="46" s="1"/>
  <c r="B145" i="46"/>
  <c r="B145" i="44" s="1"/>
  <c r="A145" i="46"/>
  <c r="A143" i="27" s="1"/>
  <c r="EF144" i="46"/>
  <c r="EE144" i="46"/>
  <c r="BP144" i="46" s="1"/>
  <c r="ED144" i="46"/>
  <c r="BO144" i="46" s="1"/>
  <c r="EC144" i="46"/>
  <c r="BN144" i="46" s="1"/>
  <c r="EB144" i="46"/>
  <c r="BM144" i="46" s="1"/>
  <c r="EA144" i="46"/>
  <c r="BL144" i="46" s="1"/>
  <c r="DZ144" i="46"/>
  <c r="DY144" i="46"/>
  <c r="BJ144" i="46" s="1"/>
  <c r="DX144" i="46"/>
  <c r="DW144" i="46"/>
  <c r="BH144" i="46" s="1"/>
  <c r="DV144" i="46"/>
  <c r="BG144" i="46" s="1"/>
  <c r="DU144" i="46"/>
  <c r="BF144" i="46" s="1"/>
  <c r="DT144" i="46"/>
  <c r="BE144" i="46" s="1"/>
  <c r="DS144" i="46"/>
  <c r="DR144" i="46"/>
  <c r="DQ144" i="46"/>
  <c r="BB144" i="46" s="1"/>
  <c r="DP144" i="46"/>
  <c r="DO144" i="46"/>
  <c r="DN144" i="46"/>
  <c r="AY144" i="46" s="1"/>
  <c r="DM144" i="46"/>
  <c r="AX144" i="46" s="1"/>
  <c r="DL144" i="46"/>
  <c r="DK144" i="46"/>
  <c r="AV144" i="46" s="1"/>
  <c r="DJ144" i="46"/>
  <c r="DI144" i="46"/>
  <c r="AT144" i="46" s="1"/>
  <c r="DH144" i="46"/>
  <c r="DG144" i="46"/>
  <c r="AR144" i="46" s="1"/>
  <c r="DF144" i="46"/>
  <c r="DE144" i="46"/>
  <c r="AP144" i="46" s="1"/>
  <c r="DD144" i="46"/>
  <c r="AO144" i="46" s="1"/>
  <c r="DC144" i="46"/>
  <c r="AN144" i="46" s="1"/>
  <c r="DB144" i="46"/>
  <c r="DA144" i="46"/>
  <c r="AL144" i="46" s="1"/>
  <c r="CZ144" i="46"/>
  <c r="AK144" i="46" s="1"/>
  <c r="CY144" i="46"/>
  <c r="AJ144" i="46" s="1"/>
  <c r="CX144" i="46"/>
  <c r="AI144" i="46" s="1"/>
  <c r="CW144" i="46"/>
  <c r="AH144" i="46" s="1"/>
  <c r="CV144" i="46"/>
  <c r="AG144" i="46" s="1"/>
  <c r="CU144" i="46"/>
  <c r="AF144" i="46" s="1"/>
  <c r="CT144" i="46"/>
  <c r="CS144" i="46"/>
  <c r="AD144" i="46" s="1"/>
  <c r="CR144" i="46"/>
  <c r="CQ144" i="46"/>
  <c r="AB144" i="46" s="1"/>
  <c r="CP144" i="46"/>
  <c r="AA144" i="46" s="1"/>
  <c r="CO144" i="46"/>
  <c r="CN144" i="46"/>
  <c r="CM144" i="46"/>
  <c r="X144" i="46" s="1"/>
  <c r="CL144" i="46"/>
  <c r="CK144" i="46"/>
  <c r="V144" i="46" s="1"/>
  <c r="CJ144" i="46"/>
  <c r="U144" i="46" s="1"/>
  <c r="CI144" i="46"/>
  <c r="T144" i="46" s="1"/>
  <c r="CH144" i="46"/>
  <c r="S144" i="46" s="1"/>
  <c r="CG144" i="46"/>
  <c r="R144" i="46" s="1"/>
  <c r="CF144" i="46"/>
  <c r="Q144" i="46" s="1"/>
  <c r="CE144" i="46"/>
  <c r="CD144" i="46"/>
  <c r="CC144" i="46"/>
  <c r="N144" i="46" s="1"/>
  <c r="CB144" i="46"/>
  <c r="CA144" i="46"/>
  <c r="L144" i="46" s="1"/>
  <c r="BZ144" i="46"/>
  <c r="K144" i="46" s="1"/>
  <c r="BY144" i="46"/>
  <c r="J144" i="46" s="1"/>
  <c r="BX144" i="46"/>
  <c r="BW144" i="46"/>
  <c r="H144" i="46" s="1"/>
  <c r="BV144" i="46"/>
  <c r="BU144" i="46"/>
  <c r="F144" i="46" s="1"/>
  <c r="BT144" i="46"/>
  <c r="E144" i="46" s="1"/>
  <c r="BS144" i="46"/>
  <c r="D144" i="46" s="1"/>
  <c r="B144" i="46"/>
  <c r="B144" i="44" s="1"/>
  <c r="A144" i="46"/>
  <c r="A142" i="27" s="1"/>
  <c r="EF143" i="46"/>
  <c r="BQ143" i="46" s="1"/>
  <c r="EE143" i="46"/>
  <c r="BP143" i="46" s="1"/>
  <c r="ED143" i="46"/>
  <c r="BO143" i="44" s="1"/>
  <c r="EC143" i="46"/>
  <c r="BN143" i="46" s="1"/>
  <c r="EB143" i="46"/>
  <c r="EA143" i="46"/>
  <c r="DZ143" i="46"/>
  <c r="BK143" i="46" s="1"/>
  <c r="DY143" i="46"/>
  <c r="BJ143" i="46" s="1"/>
  <c r="DX143" i="46"/>
  <c r="DW143" i="46"/>
  <c r="BH143" i="46" s="1"/>
  <c r="DV143" i="46"/>
  <c r="DU143" i="46"/>
  <c r="BF143" i="46" s="1"/>
  <c r="DT143" i="46"/>
  <c r="DS143" i="46"/>
  <c r="DR143" i="46"/>
  <c r="BC143" i="46" s="1"/>
  <c r="DQ143" i="46"/>
  <c r="BB143" i="46" s="1"/>
  <c r="DP143" i="46"/>
  <c r="BA143" i="46" s="1"/>
  <c r="DO143" i="46"/>
  <c r="AZ143" i="46" s="1"/>
  <c r="DN143" i="46"/>
  <c r="DM143" i="46"/>
  <c r="AX143" i="46" s="1"/>
  <c r="DL143" i="46"/>
  <c r="DK143" i="46"/>
  <c r="DJ143" i="46"/>
  <c r="AU143" i="46" s="1"/>
  <c r="DI143" i="46"/>
  <c r="AT143" i="46" s="1"/>
  <c r="DH143" i="46"/>
  <c r="DG143" i="46"/>
  <c r="AR143" i="46" s="1"/>
  <c r="DF143" i="46"/>
  <c r="DE143" i="46"/>
  <c r="AP143" i="46" s="1"/>
  <c r="DD143" i="46"/>
  <c r="AO143" i="46" s="1"/>
  <c r="DC143" i="46"/>
  <c r="DB143" i="46"/>
  <c r="AM143" i="46" s="1"/>
  <c r="DA143" i="46"/>
  <c r="AL143" i="46" s="1"/>
  <c r="CZ143" i="46"/>
  <c r="CY143" i="46"/>
  <c r="AJ143" i="46" s="1"/>
  <c r="CX143" i="46"/>
  <c r="CW143" i="46"/>
  <c r="AH143" i="46" s="1"/>
  <c r="CV143" i="46"/>
  <c r="CU143" i="46"/>
  <c r="CT143" i="46"/>
  <c r="AE143" i="46" s="1"/>
  <c r="CS143" i="46"/>
  <c r="AD143" i="46" s="1"/>
  <c r="CR143" i="46"/>
  <c r="CQ143" i="46"/>
  <c r="AB143" i="46" s="1"/>
  <c r="CP143" i="46"/>
  <c r="AA143" i="46" s="1"/>
  <c r="CO143" i="46"/>
  <c r="Z143" i="46" s="1"/>
  <c r="CN143" i="46"/>
  <c r="Y143" i="46" s="1"/>
  <c r="CM143" i="46"/>
  <c r="CL143" i="46"/>
  <c r="W143" i="46" s="1"/>
  <c r="CK143" i="46"/>
  <c r="CJ143" i="46"/>
  <c r="CI143" i="46"/>
  <c r="T143" i="46" s="1"/>
  <c r="CH143" i="46"/>
  <c r="CG143" i="46"/>
  <c r="R143" i="46" s="1"/>
  <c r="CF143" i="46"/>
  <c r="Q143" i="46" s="1"/>
  <c r="CE143" i="46"/>
  <c r="CD143" i="46"/>
  <c r="O143" i="46" s="1"/>
  <c r="CC143" i="46"/>
  <c r="N143" i="46" s="1"/>
  <c r="CB143" i="46"/>
  <c r="M143" i="46" s="1"/>
  <c r="CA143" i="46"/>
  <c r="BZ143" i="46"/>
  <c r="BY143" i="46"/>
  <c r="J143" i="46" s="1"/>
  <c r="BX143" i="46"/>
  <c r="I143" i="46" s="1"/>
  <c r="BW143" i="46"/>
  <c r="BV143" i="46"/>
  <c r="BU143" i="46"/>
  <c r="F143" i="46" s="1"/>
  <c r="BT143" i="46"/>
  <c r="E143" i="46" s="1"/>
  <c r="BS143" i="46"/>
  <c r="D143" i="46" s="1"/>
  <c r="BO143" i="46"/>
  <c r="B143" i="46"/>
  <c r="B143" i="44" s="1"/>
  <c r="A143" i="46"/>
  <c r="A141" i="27" s="1"/>
  <c r="EF142" i="46"/>
  <c r="BQ142" i="46" s="1"/>
  <c r="EE142" i="46"/>
  <c r="BP142" i="46" s="1"/>
  <c r="ED142" i="46"/>
  <c r="BO142" i="46" s="1"/>
  <c r="EC142" i="46"/>
  <c r="BN142" i="46" s="1"/>
  <c r="EB142" i="46"/>
  <c r="BM142" i="46" s="1"/>
  <c r="EA142" i="46"/>
  <c r="DZ142" i="46"/>
  <c r="BK142" i="46" s="1"/>
  <c r="DY142" i="46"/>
  <c r="BJ142" i="46" s="1"/>
  <c r="DX142" i="46"/>
  <c r="BI142" i="46" s="1"/>
  <c r="DW142" i="46"/>
  <c r="BH142" i="46" s="1"/>
  <c r="DV142" i="46"/>
  <c r="DU142" i="46"/>
  <c r="BF142" i="46" s="1"/>
  <c r="DT142" i="46"/>
  <c r="BE142" i="46" s="1"/>
  <c r="DS142" i="46"/>
  <c r="DR142" i="46"/>
  <c r="BC142" i="46" s="1"/>
  <c r="DQ142" i="46"/>
  <c r="BB142" i="46" s="1"/>
  <c r="DP142" i="46"/>
  <c r="BA142" i="46" s="1"/>
  <c r="DO142" i="46"/>
  <c r="AZ142" i="46" s="1"/>
  <c r="DN142" i="46"/>
  <c r="AY142" i="46" s="1"/>
  <c r="DM142" i="46"/>
  <c r="DL142" i="46"/>
  <c r="AW142" i="46" s="1"/>
  <c r="DK142" i="46"/>
  <c r="DJ142" i="46"/>
  <c r="AU142" i="46" s="1"/>
  <c r="DI142" i="46"/>
  <c r="DH142" i="46"/>
  <c r="AS142" i="46" s="1"/>
  <c r="DG142" i="46"/>
  <c r="AR142" i="46" s="1"/>
  <c r="DF142" i="46"/>
  <c r="AQ142" i="46" s="1"/>
  <c r="DE142" i="46"/>
  <c r="AP142" i="46" s="1"/>
  <c r="DD142" i="46"/>
  <c r="AO142" i="46" s="1"/>
  <c r="DC142" i="46"/>
  <c r="DB142" i="46"/>
  <c r="AM142" i="46" s="1"/>
  <c r="DA142" i="46"/>
  <c r="CZ142" i="46"/>
  <c r="AK142" i="46" s="1"/>
  <c r="CY142" i="46"/>
  <c r="AJ142" i="46" s="1"/>
  <c r="CX142" i="46"/>
  <c r="AI142" i="46" s="1"/>
  <c r="CW142" i="46"/>
  <c r="CV142" i="46"/>
  <c r="AG142" i="46" s="1"/>
  <c r="CU142" i="46"/>
  <c r="CT142" i="46"/>
  <c r="AE142" i="46" s="1"/>
  <c r="CS142" i="46"/>
  <c r="AD142" i="46" s="1"/>
  <c r="CR142" i="46"/>
  <c r="AC142" i="46" s="1"/>
  <c r="CQ142" i="46"/>
  <c r="AB142" i="46" s="1"/>
  <c r="CP142" i="46"/>
  <c r="AA142" i="46" s="1"/>
  <c r="CO142" i="46"/>
  <c r="CN142" i="46"/>
  <c r="Y142" i="46" s="1"/>
  <c r="CM142" i="46"/>
  <c r="CL142" i="46"/>
  <c r="W142" i="46" s="1"/>
  <c r="CK142" i="46"/>
  <c r="CJ142" i="46"/>
  <c r="U142" i="46" s="1"/>
  <c r="CI142" i="46"/>
  <c r="T142" i="46" s="1"/>
  <c r="CH142" i="46"/>
  <c r="S142" i="46" s="1"/>
  <c r="CG142" i="46"/>
  <c r="CF142" i="46"/>
  <c r="CE142" i="46"/>
  <c r="CD142" i="46"/>
  <c r="O142" i="46" s="1"/>
  <c r="CC142" i="46"/>
  <c r="N142" i="46" s="1"/>
  <c r="CB142" i="46"/>
  <c r="M142" i="46" s="1"/>
  <c r="CA142" i="46"/>
  <c r="L142" i="46" s="1"/>
  <c r="BZ142" i="46"/>
  <c r="BY142" i="46"/>
  <c r="BX142" i="46"/>
  <c r="I142" i="46" s="1"/>
  <c r="BW142" i="46"/>
  <c r="BV142" i="46"/>
  <c r="G142" i="46" s="1"/>
  <c r="BU142" i="46"/>
  <c r="F142" i="46" s="1"/>
  <c r="BT142" i="46"/>
  <c r="E142" i="46" s="1"/>
  <c r="BS142" i="46"/>
  <c r="D142" i="46" s="1"/>
  <c r="B142" i="46"/>
  <c r="B142" i="44" s="1"/>
  <c r="A142" i="46"/>
  <c r="A140" i="27" s="1"/>
  <c r="EF141" i="46"/>
  <c r="BQ141" i="46" s="1"/>
  <c r="EE141" i="46"/>
  <c r="ED141" i="46"/>
  <c r="BO141" i="46" s="1"/>
  <c r="EC141" i="46"/>
  <c r="EB141" i="46"/>
  <c r="EA141" i="46"/>
  <c r="BL141" i="46" s="1"/>
  <c r="DZ141" i="46"/>
  <c r="BK141" i="46" s="1"/>
  <c r="DY141" i="46"/>
  <c r="BJ141" i="46" s="1"/>
  <c r="DX141" i="46"/>
  <c r="BI141" i="46" s="1"/>
  <c r="DW141" i="46"/>
  <c r="DV141" i="46"/>
  <c r="BG141" i="46" s="1"/>
  <c r="DU141" i="46"/>
  <c r="DT141" i="46"/>
  <c r="DS141" i="46"/>
  <c r="BD141" i="46" s="1"/>
  <c r="DR141" i="46"/>
  <c r="BC141" i="46" s="1"/>
  <c r="DQ141" i="46"/>
  <c r="BB141" i="46" s="1"/>
  <c r="DP141" i="46"/>
  <c r="BA141" i="46" s="1"/>
  <c r="DO141" i="46"/>
  <c r="DN141" i="46"/>
  <c r="AY141" i="46" s="1"/>
  <c r="DM141" i="46"/>
  <c r="DL141" i="46"/>
  <c r="AW141" i="46" s="1"/>
  <c r="DK141" i="46"/>
  <c r="AV141" i="46" s="1"/>
  <c r="DJ141" i="46"/>
  <c r="AU141" i="46" s="1"/>
  <c r="DI141" i="46"/>
  <c r="AT141" i="46" s="1"/>
  <c r="DH141" i="46"/>
  <c r="DG141" i="46"/>
  <c r="DF141" i="46"/>
  <c r="DE141" i="46"/>
  <c r="AP141" i="46" s="1"/>
  <c r="DD141" i="46"/>
  <c r="DC141" i="46"/>
  <c r="AN141" i="46" s="1"/>
  <c r="DB141" i="46"/>
  <c r="AM141" i="46" s="1"/>
  <c r="DA141" i="46"/>
  <c r="AL141" i="46" s="1"/>
  <c r="CZ141" i="46"/>
  <c r="AK141" i="46" s="1"/>
  <c r="CY141" i="46"/>
  <c r="CX141" i="46"/>
  <c r="AI141" i="46" s="1"/>
  <c r="CW141" i="46"/>
  <c r="CV141" i="46"/>
  <c r="AG141" i="46" s="1"/>
  <c r="CU141" i="46"/>
  <c r="AF141" i="46" s="1"/>
  <c r="CT141" i="46"/>
  <c r="CS141" i="46"/>
  <c r="AD141" i="46" s="1"/>
  <c r="CR141" i="46"/>
  <c r="AC141" i="46" s="1"/>
  <c r="CQ141" i="46"/>
  <c r="CP141" i="46"/>
  <c r="AA141" i="46" s="1"/>
  <c r="CO141" i="46"/>
  <c r="CN141" i="46"/>
  <c r="Y141" i="46" s="1"/>
  <c r="CM141" i="46"/>
  <c r="X141" i="46" s="1"/>
  <c r="CL141" i="46"/>
  <c r="W141" i="46" s="1"/>
  <c r="CK141" i="46"/>
  <c r="V141" i="46" s="1"/>
  <c r="CJ141" i="46"/>
  <c r="U141" i="46" s="1"/>
  <c r="CI141" i="46"/>
  <c r="CH141" i="46"/>
  <c r="S141" i="46" s="1"/>
  <c r="CG141" i="46"/>
  <c r="CF141" i="46"/>
  <c r="Q141" i="46" s="1"/>
  <c r="CE141" i="46"/>
  <c r="P141" i="46" s="1"/>
  <c r="CD141" i="46"/>
  <c r="CC141" i="46"/>
  <c r="N141" i="46" s="1"/>
  <c r="CB141" i="46"/>
  <c r="M141" i="46" s="1"/>
  <c r="CA141" i="46"/>
  <c r="BZ141" i="46"/>
  <c r="K141" i="46" s="1"/>
  <c r="BY141" i="46"/>
  <c r="BX141" i="46"/>
  <c r="BW141" i="46"/>
  <c r="H141" i="46" s="1"/>
  <c r="BV141" i="46"/>
  <c r="G141" i="46" s="1"/>
  <c r="BU141" i="46"/>
  <c r="F141" i="46" s="1"/>
  <c r="BT141" i="46"/>
  <c r="E141" i="46" s="1"/>
  <c r="BS141" i="46"/>
  <c r="B141" i="46"/>
  <c r="B141" i="44" s="1"/>
  <c r="A141" i="46"/>
  <c r="A139" i="27" s="1"/>
  <c r="EF140" i="46"/>
  <c r="BQ140" i="46" s="1"/>
  <c r="EE140" i="46"/>
  <c r="BP140" i="46" s="1"/>
  <c r="ED140" i="46"/>
  <c r="EC140" i="46"/>
  <c r="BN140" i="46" s="1"/>
  <c r="EB140" i="46"/>
  <c r="BM140" i="46" s="1"/>
  <c r="EA140" i="46"/>
  <c r="DZ140" i="46"/>
  <c r="BK140" i="46" s="1"/>
  <c r="DY140" i="46"/>
  <c r="DX140" i="46"/>
  <c r="BI140" i="46" s="1"/>
  <c r="DW140" i="46"/>
  <c r="DV140" i="46"/>
  <c r="BG140" i="46" s="1"/>
  <c r="DU140" i="46"/>
  <c r="DT140" i="46"/>
  <c r="DS140" i="46"/>
  <c r="DR140" i="46"/>
  <c r="BC140" i="46" s="1"/>
  <c r="DQ140" i="46"/>
  <c r="BB140" i="46" s="1"/>
  <c r="DP140" i="46"/>
  <c r="BA140" i="46" s="1"/>
  <c r="DO140" i="46"/>
  <c r="AZ140" i="46" s="1"/>
  <c r="DN140" i="46"/>
  <c r="AY140" i="46" s="1"/>
  <c r="DM140" i="46"/>
  <c r="AX140" i="46" s="1"/>
  <c r="DL140" i="46"/>
  <c r="AW140" i="46" s="1"/>
  <c r="DK140" i="46"/>
  <c r="DJ140" i="46"/>
  <c r="AU140" i="46" s="1"/>
  <c r="DI140" i="46"/>
  <c r="DH140" i="46"/>
  <c r="AS140" i="46" s="1"/>
  <c r="DG140" i="46"/>
  <c r="AR140" i="46" s="1"/>
  <c r="DF140" i="46"/>
  <c r="DE140" i="46"/>
  <c r="AP140" i="46" s="1"/>
  <c r="DD140" i="46"/>
  <c r="AO140" i="46" s="1"/>
  <c r="DC140" i="46"/>
  <c r="DB140" i="46"/>
  <c r="AM140" i="46" s="1"/>
  <c r="DA140" i="46"/>
  <c r="CZ140" i="46"/>
  <c r="AK140" i="46" s="1"/>
  <c r="CY140" i="46"/>
  <c r="AJ140" i="46" s="1"/>
  <c r="CX140" i="46"/>
  <c r="AI140" i="44" s="1"/>
  <c r="CW140" i="46"/>
  <c r="AH140" i="46" s="1"/>
  <c r="CV140" i="46"/>
  <c r="AG140" i="46" s="1"/>
  <c r="CU140" i="46"/>
  <c r="CT140" i="46"/>
  <c r="CS140" i="46"/>
  <c r="AD140" i="46" s="1"/>
  <c r="CR140" i="46"/>
  <c r="AC140" i="46" s="1"/>
  <c r="CQ140" i="46"/>
  <c r="CP140" i="46"/>
  <c r="AA140" i="46" s="1"/>
  <c r="CO140" i="46"/>
  <c r="Z140" i="46" s="1"/>
  <c r="CN140" i="46"/>
  <c r="Y140" i="46" s="1"/>
  <c r="CM140" i="46"/>
  <c r="CL140" i="46"/>
  <c r="W140" i="46" s="1"/>
  <c r="CK140" i="46"/>
  <c r="CJ140" i="46"/>
  <c r="U140" i="46" s="1"/>
  <c r="CI140" i="46"/>
  <c r="T140" i="46" s="1"/>
  <c r="CH140" i="46"/>
  <c r="S140" i="46" s="1"/>
  <c r="CG140" i="46"/>
  <c r="R140" i="46" s="1"/>
  <c r="CF140" i="46"/>
  <c r="Q140" i="46" s="1"/>
  <c r="CE140" i="46"/>
  <c r="CD140" i="46"/>
  <c r="O140" i="46" s="1"/>
  <c r="CC140" i="46"/>
  <c r="CB140" i="46"/>
  <c r="M140" i="46" s="1"/>
  <c r="CA140" i="46"/>
  <c r="L140" i="46" s="1"/>
  <c r="BZ140" i="46"/>
  <c r="K140" i="46" s="1"/>
  <c r="BY140" i="46"/>
  <c r="J140" i="46" s="1"/>
  <c r="BX140" i="46"/>
  <c r="I140" i="46" s="1"/>
  <c r="BW140" i="46"/>
  <c r="BV140" i="46"/>
  <c r="G140" i="46" s="1"/>
  <c r="BU140" i="46"/>
  <c r="BT140" i="46"/>
  <c r="BS140" i="46"/>
  <c r="D140" i="46" s="1"/>
  <c r="AI140" i="46"/>
  <c r="B140" i="46"/>
  <c r="B140" i="44" s="1"/>
  <c r="A140" i="46"/>
  <c r="A138" i="27" s="1"/>
  <c r="EF139" i="46"/>
  <c r="EE139" i="46"/>
  <c r="BP139" i="46" s="1"/>
  <c r="ED139" i="46"/>
  <c r="BO139" i="44" s="1"/>
  <c r="EC139" i="46"/>
  <c r="BN139" i="44" s="1"/>
  <c r="EB139" i="46"/>
  <c r="BM139" i="44" s="1"/>
  <c r="EA139" i="46"/>
  <c r="DZ139" i="46"/>
  <c r="DY139" i="46"/>
  <c r="BJ139" i="46" s="1"/>
  <c r="DX139" i="46"/>
  <c r="DW139" i="46"/>
  <c r="BH139" i="46" s="1"/>
  <c r="DV139" i="46"/>
  <c r="DU139" i="46"/>
  <c r="BF139" i="46" s="1"/>
  <c r="DT139" i="46"/>
  <c r="BE139" i="46" s="1"/>
  <c r="DS139" i="46"/>
  <c r="DR139" i="46"/>
  <c r="BC139" i="46" s="1"/>
  <c r="DQ139" i="46"/>
  <c r="BB139" i="46" s="1"/>
  <c r="DP139" i="46"/>
  <c r="DO139" i="46"/>
  <c r="AZ139" i="46" s="1"/>
  <c r="DN139" i="46"/>
  <c r="AY139" i="46" s="1"/>
  <c r="DM139" i="46"/>
  <c r="AX139" i="46" s="1"/>
  <c r="DL139" i="46"/>
  <c r="DK139" i="46"/>
  <c r="AV139" i="46" s="1"/>
  <c r="DJ139" i="46"/>
  <c r="DI139" i="46"/>
  <c r="AT139" i="46" s="1"/>
  <c r="DH139" i="46"/>
  <c r="DG139" i="46"/>
  <c r="AR139" i="46" s="1"/>
  <c r="DF139" i="46"/>
  <c r="AQ139" i="46" s="1"/>
  <c r="DE139" i="46"/>
  <c r="AP139" i="46" s="1"/>
  <c r="DD139" i="46"/>
  <c r="AO139" i="46" s="1"/>
  <c r="DC139" i="46"/>
  <c r="AN139" i="46" s="1"/>
  <c r="DB139" i="46"/>
  <c r="DA139" i="46"/>
  <c r="AL139" i="46" s="1"/>
  <c r="CZ139" i="46"/>
  <c r="CY139" i="46"/>
  <c r="AJ139" i="46" s="1"/>
  <c r="CX139" i="46"/>
  <c r="AI139" i="46" s="1"/>
  <c r="CW139" i="46"/>
  <c r="AH139" i="46" s="1"/>
  <c r="CV139" i="46"/>
  <c r="AG139" i="46" s="1"/>
  <c r="CU139" i="46"/>
  <c r="AF139" i="46" s="1"/>
  <c r="CT139" i="46"/>
  <c r="AE139" i="46" s="1"/>
  <c r="CS139" i="46"/>
  <c r="AD139" i="46" s="1"/>
  <c r="CR139" i="46"/>
  <c r="AC139" i="46" s="1"/>
  <c r="CQ139" i="46"/>
  <c r="AB139" i="46" s="1"/>
  <c r="CP139" i="46"/>
  <c r="CO139" i="46"/>
  <c r="Z139" i="46" s="1"/>
  <c r="CN139" i="46"/>
  <c r="CM139" i="46"/>
  <c r="CL139" i="46"/>
  <c r="W139" i="46" s="1"/>
  <c r="CK139" i="46"/>
  <c r="V139" i="46" s="1"/>
  <c r="CJ139" i="46"/>
  <c r="CI139" i="46"/>
  <c r="T139" i="46" s="1"/>
  <c r="CH139" i="46"/>
  <c r="CG139" i="46"/>
  <c r="R139" i="46" s="1"/>
  <c r="CF139" i="46"/>
  <c r="Q139" i="46" s="1"/>
  <c r="CE139" i="46"/>
  <c r="P139" i="46" s="1"/>
  <c r="CD139" i="46"/>
  <c r="CC139" i="46"/>
  <c r="N139" i="46" s="1"/>
  <c r="CB139" i="46"/>
  <c r="CA139" i="46"/>
  <c r="L139" i="46" s="1"/>
  <c r="BZ139" i="46"/>
  <c r="K139" i="46" s="1"/>
  <c r="BY139" i="46"/>
  <c r="J139" i="46" s="1"/>
  <c r="BX139" i="46"/>
  <c r="I139" i="46" s="1"/>
  <c r="BW139" i="46"/>
  <c r="H139" i="46" s="1"/>
  <c r="BV139" i="46"/>
  <c r="BU139" i="46"/>
  <c r="F139" i="46" s="1"/>
  <c r="BT139" i="46"/>
  <c r="BS139" i="46"/>
  <c r="D139" i="46" s="1"/>
  <c r="BO139" i="46"/>
  <c r="BN139" i="46"/>
  <c r="BM139" i="46"/>
  <c r="B139" i="46"/>
  <c r="B139" i="44" s="1"/>
  <c r="A139" i="46"/>
  <c r="EF138" i="46"/>
  <c r="BQ138" i="46" s="1"/>
  <c r="EE138" i="46"/>
  <c r="ED138" i="46"/>
  <c r="BO138" i="46" s="1"/>
  <c r="EC138" i="46"/>
  <c r="BN138" i="46" s="1"/>
  <c r="EB138" i="46"/>
  <c r="BM138" i="46" s="1"/>
  <c r="EA138" i="46"/>
  <c r="BL138" i="46" s="1"/>
  <c r="DZ138" i="46"/>
  <c r="DY138" i="46"/>
  <c r="DX138" i="46"/>
  <c r="BI138" i="46" s="1"/>
  <c r="DW138" i="46"/>
  <c r="DV138" i="46"/>
  <c r="BG138" i="46" s="1"/>
  <c r="DU138" i="46"/>
  <c r="BF138" i="46" s="1"/>
  <c r="DT138" i="46"/>
  <c r="BE138" i="46" s="1"/>
  <c r="DS138" i="46"/>
  <c r="BD138" i="46" s="1"/>
  <c r="DR138" i="46"/>
  <c r="BC138" i="46" s="1"/>
  <c r="DQ138" i="46"/>
  <c r="BB138" i="46" s="1"/>
  <c r="DP138" i="46"/>
  <c r="BA138" i="46" s="1"/>
  <c r="DO138" i="46"/>
  <c r="DN138" i="46"/>
  <c r="DM138" i="46"/>
  <c r="DL138" i="46"/>
  <c r="AW138" i="46" s="1"/>
  <c r="DK138" i="46"/>
  <c r="DJ138" i="46"/>
  <c r="AU138" i="46" s="1"/>
  <c r="DI138" i="46"/>
  <c r="AT138" i="46" s="1"/>
  <c r="DH138" i="46"/>
  <c r="AS138" i="46" s="1"/>
  <c r="DG138" i="46"/>
  <c r="DF138" i="46"/>
  <c r="AQ138" i="46" s="1"/>
  <c r="DE138" i="46"/>
  <c r="AP138" i="46" s="1"/>
  <c r="DD138" i="46"/>
  <c r="AO138" i="46" s="1"/>
  <c r="DC138" i="46"/>
  <c r="AN138" i="46" s="1"/>
  <c r="DB138" i="46"/>
  <c r="DA138" i="46"/>
  <c r="CZ138" i="46"/>
  <c r="CY138" i="46"/>
  <c r="CX138" i="46"/>
  <c r="AI138" i="46" s="1"/>
  <c r="CW138" i="46"/>
  <c r="CV138" i="46"/>
  <c r="AG138" i="46" s="1"/>
  <c r="CU138" i="46"/>
  <c r="AF138" i="46" s="1"/>
  <c r="CT138" i="46"/>
  <c r="AE138" i="46" s="1"/>
  <c r="CS138" i="46"/>
  <c r="AD138" i="46" s="1"/>
  <c r="CR138" i="46"/>
  <c r="AC138" i="46" s="1"/>
  <c r="CQ138" i="46"/>
  <c r="CP138" i="46"/>
  <c r="AA138" i="46" s="1"/>
  <c r="CO138" i="46"/>
  <c r="CN138" i="46"/>
  <c r="Y138" i="46" s="1"/>
  <c r="CM138" i="46"/>
  <c r="X138" i="46" s="1"/>
  <c r="CL138" i="46"/>
  <c r="W138" i="46" s="1"/>
  <c r="CK138" i="46"/>
  <c r="V138" i="46" s="1"/>
  <c r="CJ138" i="46"/>
  <c r="U138" i="46" s="1"/>
  <c r="CI138" i="46"/>
  <c r="CH138" i="46"/>
  <c r="S138" i="46" s="1"/>
  <c r="CG138" i="46"/>
  <c r="R138" i="46" s="1"/>
  <c r="CF138" i="46"/>
  <c r="Q138" i="46" s="1"/>
  <c r="CE138" i="46"/>
  <c r="CD138" i="46"/>
  <c r="O138" i="46" s="1"/>
  <c r="CC138" i="46"/>
  <c r="N138" i="46" s="1"/>
  <c r="CB138" i="46"/>
  <c r="M138" i="46" s="1"/>
  <c r="CA138" i="46"/>
  <c r="BZ138" i="46"/>
  <c r="K138" i="46" s="1"/>
  <c r="BY138" i="46"/>
  <c r="J138" i="46" s="1"/>
  <c r="BX138" i="46"/>
  <c r="I138" i="46" s="1"/>
  <c r="BW138" i="46"/>
  <c r="H138" i="46" s="1"/>
  <c r="BV138" i="46"/>
  <c r="G138" i="46" s="1"/>
  <c r="BU138" i="46"/>
  <c r="BT138" i="46"/>
  <c r="BS138" i="46"/>
  <c r="B138" i="46"/>
  <c r="B138" i="44" s="1"/>
  <c r="A138" i="46"/>
  <c r="A136" i="27" s="1"/>
  <c r="EF137" i="46"/>
  <c r="BQ137" i="46" s="1"/>
  <c r="EE137" i="46"/>
  <c r="BP137" i="46" s="1"/>
  <c r="ED137" i="46"/>
  <c r="EC137" i="46"/>
  <c r="EB137" i="46"/>
  <c r="BM137" i="46" s="1"/>
  <c r="EA137" i="46"/>
  <c r="DZ137" i="46"/>
  <c r="BK137" i="46" s="1"/>
  <c r="DY137" i="46"/>
  <c r="DX137" i="46"/>
  <c r="BI137" i="46" s="1"/>
  <c r="DW137" i="46"/>
  <c r="BH137" i="46" s="1"/>
  <c r="DV137" i="46"/>
  <c r="BG137" i="46" s="1"/>
  <c r="DU137" i="46"/>
  <c r="BF137" i="46" s="1"/>
  <c r="DT137" i="46"/>
  <c r="BE137" i="46" s="1"/>
  <c r="DS137" i="46"/>
  <c r="DR137" i="46"/>
  <c r="BC137" i="46" s="1"/>
  <c r="DQ137" i="46"/>
  <c r="BB137" i="46" s="1"/>
  <c r="DP137" i="46"/>
  <c r="BA137" i="46" s="1"/>
  <c r="DO137" i="46"/>
  <c r="AZ137" i="46" s="1"/>
  <c r="DN137" i="46"/>
  <c r="AY137" i="46" s="1"/>
  <c r="DM137" i="46"/>
  <c r="DL137" i="46"/>
  <c r="AW137" i="46" s="1"/>
  <c r="DK137" i="46"/>
  <c r="DJ137" i="46"/>
  <c r="AU137" i="46" s="1"/>
  <c r="DI137" i="46"/>
  <c r="AT137" i="46" s="1"/>
  <c r="DH137" i="46"/>
  <c r="AS137" i="46" s="1"/>
  <c r="DG137" i="46"/>
  <c r="AR137" i="46" s="1"/>
  <c r="DF137" i="46"/>
  <c r="AQ137" i="46" s="1"/>
  <c r="DE137" i="46"/>
  <c r="AP137" i="46" s="1"/>
  <c r="DD137" i="46"/>
  <c r="AO137" i="46" s="1"/>
  <c r="DC137" i="46"/>
  <c r="DB137" i="46"/>
  <c r="DA137" i="46"/>
  <c r="CZ137" i="46"/>
  <c r="AK137" i="46" s="1"/>
  <c r="CY137" i="46"/>
  <c r="AJ137" i="46" s="1"/>
  <c r="CX137" i="46"/>
  <c r="AI137" i="46" s="1"/>
  <c r="CW137" i="46"/>
  <c r="CV137" i="46"/>
  <c r="AG137" i="46" s="1"/>
  <c r="CU137" i="46"/>
  <c r="CT137" i="46"/>
  <c r="AE137" i="46" s="1"/>
  <c r="CS137" i="46"/>
  <c r="CR137" i="46"/>
  <c r="AC137" i="46" s="1"/>
  <c r="CQ137" i="46"/>
  <c r="AB137" i="46" s="1"/>
  <c r="CP137" i="46"/>
  <c r="CO137" i="46"/>
  <c r="Z137" i="46" s="1"/>
  <c r="CN137" i="46"/>
  <c r="Y137" i="46" s="1"/>
  <c r="CM137" i="46"/>
  <c r="CL137" i="46"/>
  <c r="W137" i="46" s="1"/>
  <c r="CK137" i="46"/>
  <c r="V137" i="46" s="1"/>
  <c r="CJ137" i="46"/>
  <c r="U137" i="46" s="1"/>
  <c r="CI137" i="46"/>
  <c r="T137" i="46" s="1"/>
  <c r="CH137" i="46"/>
  <c r="CG137" i="46"/>
  <c r="R137" i="46" s="1"/>
  <c r="CF137" i="46"/>
  <c r="Q137" i="46" s="1"/>
  <c r="CE137" i="46"/>
  <c r="P137" i="46" s="1"/>
  <c r="CD137" i="46"/>
  <c r="O137" i="46" s="1"/>
  <c r="CC137" i="46"/>
  <c r="CB137" i="46"/>
  <c r="M137" i="46" s="1"/>
  <c r="CA137" i="46"/>
  <c r="L137" i="46" s="1"/>
  <c r="BZ137" i="46"/>
  <c r="BY137" i="46"/>
  <c r="J137" i="46" s="1"/>
  <c r="BX137" i="46"/>
  <c r="I137" i="46" s="1"/>
  <c r="BW137" i="46"/>
  <c r="BV137" i="46"/>
  <c r="G137" i="46" s="1"/>
  <c r="BU137" i="46"/>
  <c r="BT137" i="46"/>
  <c r="E137" i="46" s="1"/>
  <c r="BS137" i="46"/>
  <c r="D137" i="46" s="1"/>
  <c r="B137" i="46"/>
  <c r="B137" i="44" s="1"/>
  <c r="A137" i="46"/>
  <c r="A135" i="27" s="1"/>
  <c r="EF136" i="46"/>
  <c r="BQ136" i="46" s="1"/>
  <c r="EE136" i="46"/>
  <c r="ED136" i="46"/>
  <c r="BO136" i="44" s="1"/>
  <c r="EC136" i="46"/>
  <c r="BN136" i="44" s="1"/>
  <c r="EB136" i="46"/>
  <c r="EA136" i="46"/>
  <c r="BL136" i="46" s="1"/>
  <c r="DZ136" i="46"/>
  <c r="BK136" i="46" s="1"/>
  <c r="DY136" i="46"/>
  <c r="DX136" i="46"/>
  <c r="BI136" i="46" s="1"/>
  <c r="DW136" i="46"/>
  <c r="DV136" i="46"/>
  <c r="BG136" i="46" s="1"/>
  <c r="DU136" i="46"/>
  <c r="DT136" i="46"/>
  <c r="DS136" i="46"/>
  <c r="BD136" i="46" s="1"/>
  <c r="DR136" i="46"/>
  <c r="DQ136" i="46"/>
  <c r="DP136" i="46"/>
  <c r="BA136" i="46" s="1"/>
  <c r="DO136" i="46"/>
  <c r="DN136" i="46"/>
  <c r="AY136" i="46" s="1"/>
  <c r="DM136" i="46"/>
  <c r="DL136" i="46"/>
  <c r="DK136" i="46"/>
  <c r="AV136" i="46" s="1"/>
  <c r="DJ136" i="46"/>
  <c r="AU136" i="46" s="1"/>
  <c r="DI136" i="46"/>
  <c r="DH136" i="46"/>
  <c r="AS136" i="46" s="1"/>
  <c r="DG136" i="46"/>
  <c r="DF136" i="46"/>
  <c r="AQ136" i="46" s="1"/>
  <c r="DE136" i="46"/>
  <c r="DD136" i="46"/>
  <c r="AO136" i="44" s="1"/>
  <c r="DC136" i="46"/>
  <c r="AN136" i="46" s="1"/>
  <c r="DB136" i="46"/>
  <c r="AM136" i="46" s="1"/>
  <c r="DA136" i="46"/>
  <c r="CZ136" i="46"/>
  <c r="CY136" i="46"/>
  <c r="CX136" i="46"/>
  <c r="AI136" i="46" s="1"/>
  <c r="CW136" i="46"/>
  <c r="CV136" i="46"/>
  <c r="CU136" i="46"/>
  <c r="CT136" i="46"/>
  <c r="AE136" i="46" s="1"/>
  <c r="CS136" i="46"/>
  <c r="CR136" i="46"/>
  <c r="AC136" i="46" s="1"/>
  <c r="CQ136" i="46"/>
  <c r="CP136" i="46"/>
  <c r="AA136" i="46" s="1"/>
  <c r="CO136" i="46"/>
  <c r="CN136" i="46"/>
  <c r="Y136" i="46" s="1"/>
  <c r="CM136" i="46"/>
  <c r="X136" i="46" s="1"/>
  <c r="CL136" i="46"/>
  <c r="CK136" i="46"/>
  <c r="CJ136" i="46"/>
  <c r="U136" i="46" s="1"/>
  <c r="CI136" i="46"/>
  <c r="CH136" i="46"/>
  <c r="S136" i="46" s="1"/>
  <c r="CG136" i="46"/>
  <c r="CF136" i="46"/>
  <c r="Q136" i="46" s="1"/>
  <c r="CE136" i="46"/>
  <c r="CD136" i="46"/>
  <c r="O136" i="46" s="1"/>
  <c r="CC136" i="46"/>
  <c r="CB136" i="46"/>
  <c r="M136" i="46" s="1"/>
  <c r="CA136" i="46"/>
  <c r="BZ136" i="46"/>
  <c r="K136" i="46" s="1"/>
  <c r="BY136" i="46"/>
  <c r="J136" i="46" s="1"/>
  <c r="BX136" i="46"/>
  <c r="BW136" i="46"/>
  <c r="H136" i="46" s="1"/>
  <c r="BV136" i="46"/>
  <c r="G136" i="46" s="1"/>
  <c r="BU136" i="46"/>
  <c r="BT136" i="46"/>
  <c r="E136" i="46" s="1"/>
  <c r="BS136" i="46"/>
  <c r="BO136" i="46"/>
  <c r="BN136" i="46"/>
  <c r="AO136" i="46"/>
  <c r="B136" i="46"/>
  <c r="B136" i="44" s="1"/>
  <c r="A136" i="46"/>
  <c r="A136" i="44" s="1"/>
  <c r="EF135" i="46"/>
  <c r="BQ135" i="46" s="1"/>
  <c r="EE135" i="46"/>
  <c r="BP135" i="46" s="1"/>
  <c r="ED135" i="46"/>
  <c r="EC135" i="46"/>
  <c r="EB135" i="46"/>
  <c r="BM135" i="46" s="1"/>
  <c r="EA135" i="46"/>
  <c r="DZ135" i="46"/>
  <c r="BK135" i="46" s="1"/>
  <c r="DY135" i="46"/>
  <c r="DX135" i="46"/>
  <c r="BI135" i="46" s="1"/>
  <c r="DW135" i="46"/>
  <c r="BH135" i="46" s="1"/>
  <c r="DV135" i="46"/>
  <c r="DU135" i="46"/>
  <c r="BF135" i="46" s="1"/>
  <c r="DT135" i="46"/>
  <c r="BE135" i="46" s="1"/>
  <c r="DS135" i="46"/>
  <c r="DR135" i="46"/>
  <c r="DQ135" i="46"/>
  <c r="BB135" i="46" s="1"/>
  <c r="DP135" i="46"/>
  <c r="BA135" i="46" s="1"/>
  <c r="DO135" i="46"/>
  <c r="DN135" i="46"/>
  <c r="DM135" i="46"/>
  <c r="DL135" i="46"/>
  <c r="DK135" i="46"/>
  <c r="DJ135" i="46"/>
  <c r="AU135" i="46" s="1"/>
  <c r="DI135" i="46"/>
  <c r="AT135" i="46" s="1"/>
  <c r="DH135" i="46"/>
  <c r="AS135" i="46" s="1"/>
  <c r="DG135" i="46"/>
  <c r="AR135" i="46" s="1"/>
  <c r="DF135" i="46"/>
  <c r="DE135" i="46"/>
  <c r="AP135" i="46" s="1"/>
  <c r="DD135" i="46"/>
  <c r="DC135" i="46"/>
  <c r="DB135" i="46"/>
  <c r="AM135" i="46" s="1"/>
  <c r="DA135" i="46"/>
  <c r="AL135" i="46" s="1"/>
  <c r="CZ135" i="46"/>
  <c r="CY135" i="46"/>
  <c r="AJ135" i="46" s="1"/>
  <c r="CX135" i="46"/>
  <c r="CW135" i="46"/>
  <c r="AH135" i="46" s="1"/>
  <c r="CV135" i="46"/>
  <c r="CU135" i="46"/>
  <c r="CT135" i="46"/>
  <c r="AE135" i="46" s="1"/>
  <c r="CS135" i="46"/>
  <c r="AD135" i="46" s="1"/>
  <c r="CR135" i="46"/>
  <c r="CQ135" i="46"/>
  <c r="AB135" i="46" s="1"/>
  <c r="CP135" i="46"/>
  <c r="CO135" i="46"/>
  <c r="Z135" i="46" s="1"/>
  <c r="CN135" i="46"/>
  <c r="Y135" i="46" s="1"/>
  <c r="CM135" i="46"/>
  <c r="CL135" i="46"/>
  <c r="W135" i="46" s="1"/>
  <c r="CK135" i="46"/>
  <c r="V135" i="46" s="1"/>
  <c r="CJ135" i="46"/>
  <c r="CI135" i="46"/>
  <c r="T135" i="46" s="1"/>
  <c r="CH135" i="46"/>
  <c r="CG135" i="46"/>
  <c r="R135" i="46" s="1"/>
  <c r="CF135" i="46"/>
  <c r="CE135" i="46"/>
  <c r="CD135" i="46"/>
  <c r="O135" i="46" s="1"/>
  <c r="CC135" i="46"/>
  <c r="CB135" i="46"/>
  <c r="M135" i="46" s="1"/>
  <c r="CA135" i="46"/>
  <c r="L135" i="46" s="1"/>
  <c r="BZ135" i="46"/>
  <c r="BY135" i="46"/>
  <c r="J135" i="46" s="1"/>
  <c r="BX135" i="46"/>
  <c r="BW135" i="46"/>
  <c r="BV135" i="46"/>
  <c r="G135" i="46" s="1"/>
  <c r="BU135" i="46"/>
  <c r="F135" i="46" s="1"/>
  <c r="BT135" i="46"/>
  <c r="E135" i="46" s="1"/>
  <c r="BS135" i="46"/>
  <c r="D135" i="46" s="1"/>
  <c r="B135" i="46"/>
  <c r="B135" i="44" s="1"/>
  <c r="A135" i="46"/>
  <c r="A133" i="27" s="1"/>
  <c r="EF134" i="46"/>
  <c r="BQ134" i="46" s="1"/>
  <c r="EE134" i="46"/>
  <c r="BP134" i="46" s="1"/>
  <c r="ED134" i="46"/>
  <c r="BO134" i="44" s="1"/>
  <c r="EC134" i="46"/>
  <c r="BN134" i="44" s="1"/>
  <c r="EB134" i="46"/>
  <c r="EA134" i="46"/>
  <c r="BL134" i="46" s="1"/>
  <c r="DZ134" i="46"/>
  <c r="DY134" i="46"/>
  <c r="BJ134" i="46" s="1"/>
  <c r="DX134" i="46"/>
  <c r="DW134" i="46"/>
  <c r="DV134" i="46"/>
  <c r="BG134" i="46" s="1"/>
  <c r="DU134" i="46"/>
  <c r="DT134" i="46"/>
  <c r="DS134" i="46"/>
  <c r="BD134" i="46" s="1"/>
  <c r="DR134" i="46"/>
  <c r="DQ134" i="46"/>
  <c r="BB134" i="46" s="1"/>
  <c r="DP134" i="46"/>
  <c r="DO134" i="46"/>
  <c r="AZ134" i="46" s="1"/>
  <c r="DN134" i="46"/>
  <c r="AY134" i="46" s="1"/>
  <c r="DM134" i="46"/>
  <c r="AX134" i="46" s="1"/>
  <c r="DL134" i="46"/>
  <c r="AW134" i="46" s="1"/>
  <c r="DK134" i="46"/>
  <c r="AV134" i="46" s="1"/>
  <c r="DJ134" i="46"/>
  <c r="DI134" i="46"/>
  <c r="DH134" i="46"/>
  <c r="DG134" i="46"/>
  <c r="AR134" i="46" s="1"/>
  <c r="DF134" i="46"/>
  <c r="AQ134" i="46" s="1"/>
  <c r="DE134" i="46"/>
  <c r="AP134" i="46" s="1"/>
  <c r="DD134" i="46"/>
  <c r="DC134" i="46"/>
  <c r="AN134" i="46" s="1"/>
  <c r="DB134" i="46"/>
  <c r="DA134" i="46"/>
  <c r="AL134" i="46" s="1"/>
  <c r="CZ134" i="46"/>
  <c r="AK134" i="46" s="1"/>
  <c r="CY134" i="46"/>
  <c r="CX134" i="46"/>
  <c r="AI134" i="46" s="1"/>
  <c r="CW134" i="46"/>
  <c r="CV134" i="46"/>
  <c r="CU134" i="46"/>
  <c r="AF134" i="46" s="1"/>
  <c r="CT134" i="46"/>
  <c r="CS134" i="46"/>
  <c r="AD134" i="46" s="1"/>
  <c r="CR134" i="46"/>
  <c r="CQ134" i="46"/>
  <c r="AB134" i="46" s="1"/>
  <c r="CP134" i="46"/>
  <c r="AA134" i="46" s="1"/>
  <c r="CO134" i="46"/>
  <c r="CN134" i="46"/>
  <c r="Y134" i="46" s="1"/>
  <c r="CM134" i="46"/>
  <c r="X134" i="46" s="1"/>
  <c r="CL134" i="46"/>
  <c r="CK134" i="46"/>
  <c r="V134" i="46" s="1"/>
  <c r="CJ134" i="46"/>
  <c r="U134" i="46" s="1"/>
  <c r="CI134" i="46"/>
  <c r="CH134" i="46"/>
  <c r="S134" i="46" s="1"/>
  <c r="CG134" i="46"/>
  <c r="R134" i="46" s="1"/>
  <c r="CF134" i="46"/>
  <c r="Q134" i="46" s="1"/>
  <c r="CE134" i="46"/>
  <c r="CD134" i="46"/>
  <c r="CC134" i="46"/>
  <c r="N134" i="46" s="1"/>
  <c r="CB134" i="46"/>
  <c r="CA134" i="46"/>
  <c r="BZ134" i="46"/>
  <c r="K134" i="46" s="1"/>
  <c r="BY134" i="46"/>
  <c r="J134" i="46" s="1"/>
  <c r="BX134" i="46"/>
  <c r="BW134" i="46"/>
  <c r="H134" i="46" s="1"/>
  <c r="BV134" i="46"/>
  <c r="BU134" i="46"/>
  <c r="F134" i="46" s="1"/>
  <c r="BT134" i="46"/>
  <c r="E134" i="46" s="1"/>
  <c r="BS134" i="46"/>
  <c r="BO134" i="46"/>
  <c r="BN134" i="46"/>
  <c r="B134" i="46"/>
  <c r="B134" i="44" s="1"/>
  <c r="A134" i="46"/>
  <c r="A132" i="27" s="1"/>
  <c r="EF133" i="46"/>
  <c r="EE133" i="46"/>
  <c r="BP133" i="46" s="1"/>
  <c r="ED133" i="46"/>
  <c r="BO133" i="44" s="1"/>
  <c r="EC133" i="46"/>
  <c r="BN133" i="46" s="1"/>
  <c r="EB133" i="46"/>
  <c r="BM133" i="46" s="1"/>
  <c r="EA133" i="46"/>
  <c r="BL133" i="46" s="1"/>
  <c r="DZ133" i="46"/>
  <c r="BK133" i="46" s="1"/>
  <c r="DY133" i="46"/>
  <c r="BJ133" i="46" s="1"/>
  <c r="DX133" i="46"/>
  <c r="DW133" i="46"/>
  <c r="BH133" i="46" s="1"/>
  <c r="DV133" i="46"/>
  <c r="BG133" i="46" s="1"/>
  <c r="DU133" i="46"/>
  <c r="BF133" i="46" s="1"/>
  <c r="DT133" i="46"/>
  <c r="BE133" i="46" s="1"/>
  <c r="DS133" i="46"/>
  <c r="BD133" i="46" s="1"/>
  <c r="DR133" i="46"/>
  <c r="BC133" i="46" s="1"/>
  <c r="DQ133" i="46"/>
  <c r="BB133" i="46" s="1"/>
  <c r="DP133" i="46"/>
  <c r="BA133" i="46" s="1"/>
  <c r="DO133" i="46"/>
  <c r="DN133" i="46"/>
  <c r="DM133" i="46"/>
  <c r="AX133" i="46" s="1"/>
  <c r="DL133" i="46"/>
  <c r="AW133" i="46" s="1"/>
  <c r="DK133" i="46"/>
  <c r="AV133" i="46" s="1"/>
  <c r="DJ133" i="46"/>
  <c r="AU133" i="46" s="1"/>
  <c r="DI133" i="46"/>
  <c r="AT133" i="46" s="1"/>
  <c r="DH133" i="46"/>
  <c r="AS133" i="46" s="1"/>
  <c r="DG133" i="46"/>
  <c r="AR133" i="46" s="1"/>
  <c r="DF133" i="46"/>
  <c r="DE133" i="46"/>
  <c r="AP133" i="46" s="1"/>
  <c r="DD133" i="46"/>
  <c r="AO133" i="46" s="1"/>
  <c r="DC133" i="46"/>
  <c r="AN133" i="46" s="1"/>
  <c r="DB133" i="46"/>
  <c r="AM133" i="46" s="1"/>
  <c r="DA133" i="46"/>
  <c r="AL133" i="46" s="1"/>
  <c r="CZ133" i="46"/>
  <c r="CY133" i="46"/>
  <c r="AJ133" i="46" s="1"/>
  <c r="CX133" i="46"/>
  <c r="CW133" i="46"/>
  <c r="AH133" i="46" s="1"/>
  <c r="CV133" i="46"/>
  <c r="AG133" i="46" s="1"/>
  <c r="CU133" i="46"/>
  <c r="AF133" i="46" s="1"/>
  <c r="CT133" i="46"/>
  <c r="AE133" i="46" s="1"/>
  <c r="CS133" i="46"/>
  <c r="AD133" i="46" s="1"/>
  <c r="CR133" i="46"/>
  <c r="CQ133" i="46"/>
  <c r="AB133" i="46" s="1"/>
  <c r="CP133" i="46"/>
  <c r="CO133" i="46"/>
  <c r="Z133" i="46" s="1"/>
  <c r="CN133" i="46"/>
  <c r="Y133" i="46" s="1"/>
  <c r="CM133" i="46"/>
  <c r="X133" i="46" s="1"/>
  <c r="CL133" i="46"/>
  <c r="CK133" i="46"/>
  <c r="V133" i="46" s="1"/>
  <c r="CJ133" i="46"/>
  <c r="CI133" i="46"/>
  <c r="T133" i="46" s="1"/>
  <c r="CH133" i="46"/>
  <c r="CG133" i="46"/>
  <c r="R133" i="46" s="1"/>
  <c r="CF133" i="46"/>
  <c r="Q133" i="46" s="1"/>
  <c r="CE133" i="46"/>
  <c r="P133" i="46" s="1"/>
  <c r="CD133" i="46"/>
  <c r="O133" i="46" s="1"/>
  <c r="CC133" i="46"/>
  <c r="N133" i="46" s="1"/>
  <c r="CB133" i="46"/>
  <c r="CA133" i="46"/>
  <c r="BZ133" i="46"/>
  <c r="BY133" i="46"/>
  <c r="J133" i="44" s="1"/>
  <c r="BX133" i="46"/>
  <c r="I133" i="46" s="1"/>
  <c r="BW133" i="46"/>
  <c r="H133" i="46" s="1"/>
  <c r="BV133" i="46"/>
  <c r="G133" i="46" s="1"/>
  <c r="BU133" i="46"/>
  <c r="F133" i="46" s="1"/>
  <c r="BT133" i="46"/>
  <c r="BS133" i="46"/>
  <c r="D133" i="46" s="1"/>
  <c r="BO133" i="46"/>
  <c r="J133" i="46"/>
  <c r="B133" i="46"/>
  <c r="B133" i="44" s="1"/>
  <c r="A133" i="46"/>
  <c r="A131" i="27" s="1"/>
  <c r="EF132" i="46"/>
  <c r="EE132" i="46"/>
  <c r="ED132" i="46"/>
  <c r="EC132" i="46"/>
  <c r="BN132" i="46" s="1"/>
  <c r="EB132" i="46"/>
  <c r="EA132" i="46"/>
  <c r="BL132" i="46" s="1"/>
  <c r="DZ132" i="46"/>
  <c r="BK132" i="46" s="1"/>
  <c r="DY132" i="46"/>
  <c r="BJ132" i="46" s="1"/>
  <c r="DX132" i="46"/>
  <c r="DW132" i="46"/>
  <c r="BH132" i="46" s="1"/>
  <c r="DV132" i="46"/>
  <c r="DU132" i="46"/>
  <c r="BF132" i="46" s="1"/>
  <c r="DT132" i="46"/>
  <c r="DS132" i="46"/>
  <c r="BD132" i="46" s="1"/>
  <c r="DR132" i="46"/>
  <c r="BC132" i="46" s="1"/>
  <c r="DQ132" i="46"/>
  <c r="BB132" i="46" s="1"/>
  <c r="DP132" i="46"/>
  <c r="DO132" i="46"/>
  <c r="DN132" i="46"/>
  <c r="DM132" i="46"/>
  <c r="AX132" i="46" s="1"/>
  <c r="DL132" i="46"/>
  <c r="DK132" i="46"/>
  <c r="AV132" i="46" s="1"/>
  <c r="DJ132" i="46"/>
  <c r="AU132" i="46" s="1"/>
  <c r="DI132" i="46"/>
  <c r="AT132" i="46" s="1"/>
  <c r="DH132" i="46"/>
  <c r="DG132" i="46"/>
  <c r="AR132" i="46" s="1"/>
  <c r="DF132" i="46"/>
  <c r="AQ132" i="46" s="1"/>
  <c r="DE132" i="46"/>
  <c r="AP132" i="46" s="1"/>
  <c r="DD132" i="46"/>
  <c r="AO132" i="46" s="1"/>
  <c r="DC132" i="46"/>
  <c r="DB132" i="46"/>
  <c r="AM132" i="46" s="1"/>
  <c r="DA132" i="46"/>
  <c r="CZ132" i="46"/>
  <c r="AK132" i="46" s="1"/>
  <c r="CY132" i="46"/>
  <c r="AJ132" i="46" s="1"/>
  <c r="CX132" i="46"/>
  <c r="CW132" i="46"/>
  <c r="AH132" i="46" s="1"/>
  <c r="CV132" i="46"/>
  <c r="AG132" i="46" s="1"/>
  <c r="CU132" i="46"/>
  <c r="AF132" i="46" s="1"/>
  <c r="CT132" i="46"/>
  <c r="AE132" i="46" s="1"/>
  <c r="CS132" i="46"/>
  <c r="AD132" i="46" s="1"/>
  <c r="CR132" i="46"/>
  <c r="AC132" i="46" s="1"/>
  <c r="CQ132" i="46"/>
  <c r="AB132" i="46" s="1"/>
  <c r="CP132" i="46"/>
  <c r="CO132" i="46"/>
  <c r="Z132" i="46" s="1"/>
  <c r="CN132" i="46"/>
  <c r="CM132" i="46"/>
  <c r="CL132" i="46"/>
  <c r="W132" i="46" s="1"/>
  <c r="CK132" i="46"/>
  <c r="CJ132" i="46"/>
  <c r="CI132" i="46"/>
  <c r="T132" i="46" s="1"/>
  <c r="CH132" i="46"/>
  <c r="CG132" i="46"/>
  <c r="R132" i="46" s="1"/>
  <c r="CF132" i="46"/>
  <c r="CE132" i="46"/>
  <c r="CD132" i="46"/>
  <c r="O132" i="46" s="1"/>
  <c r="CC132" i="46"/>
  <c r="CB132" i="46"/>
  <c r="CA132" i="46"/>
  <c r="L132" i="46" s="1"/>
  <c r="BZ132" i="46"/>
  <c r="BY132" i="46"/>
  <c r="J132" i="46" s="1"/>
  <c r="BX132" i="46"/>
  <c r="BW132" i="46"/>
  <c r="H132" i="46" s="1"/>
  <c r="BV132" i="46"/>
  <c r="G132" i="46" s="1"/>
  <c r="BU132" i="46"/>
  <c r="F132" i="46" s="1"/>
  <c r="BT132" i="46"/>
  <c r="E132" i="46" s="1"/>
  <c r="BS132" i="46"/>
  <c r="D132" i="46" s="1"/>
  <c r="B132" i="46"/>
  <c r="B132" i="44" s="1"/>
  <c r="A132" i="46"/>
  <c r="A130" i="27" s="1"/>
  <c r="EF131" i="46"/>
  <c r="EE131" i="46"/>
  <c r="BP131" i="46" s="1"/>
  <c r="ED131" i="46"/>
  <c r="EC131" i="46"/>
  <c r="EB131" i="46"/>
  <c r="EA131" i="46"/>
  <c r="BL131" i="46" s="1"/>
  <c r="DZ131" i="46"/>
  <c r="DY131" i="46"/>
  <c r="BJ131" i="46" s="1"/>
  <c r="DX131" i="46"/>
  <c r="DW131" i="46"/>
  <c r="DV131" i="46"/>
  <c r="BG131" i="46" s="1"/>
  <c r="DU131" i="46"/>
  <c r="BF131" i="46" s="1"/>
  <c r="DT131" i="46"/>
  <c r="DS131" i="46"/>
  <c r="BD131" i="46" s="1"/>
  <c r="DR131" i="46"/>
  <c r="DQ131" i="46"/>
  <c r="BB131" i="46" s="1"/>
  <c r="DP131" i="46"/>
  <c r="DO131" i="46"/>
  <c r="DN131" i="46"/>
  <c r="AY131" i="46" s="1"/>
  <c r="DM131" i="46"/>
  <c r="AX131" i="46" s="1"/>
  <c r="DL131" i="46"/>
  <c r="DK131" i="46"/>
  <c r="AV131" i="46" s="1"/>
  <c r="DJ131" i="46"/>
  <c r="DI131" i="46"/>
  <c r="AT131" i="46" s="1"/>
  <c r="DH131" i="46"/>
  <c r="DG131" i="46"/>
  <c r="AR131" i="46" s="1"/>
  <c r="DF131" i="46"/>
  <c r="AQ131" i="46" s="1"/>
  <c r="DE131" i="46"/>
  <c r="AP131" i="46" s="1"/>
  <c r="DD131" i="46"/>
  <c r="DC131" i="46"/>
  <c r="AN131" i="46" s="1"/>
  <c r="DB131" i="46"/>
  <c r="DA131" i="46"/>
  <c r="AL131" i="46" s="1"/>
  <c r="CZ131" i="46"/>
  <c r="AK131" i="46" s="1"/>
  <c r="CY131" i="46"/>
  <c r="AJ131" i="46" s="1"/>
  <c r="CX131" i="46"/>
  <c r="AI131" i="46" s="1"/>
  <c r="CW131" i="46"/>
  <c r="AH131" i="46" s="1"/>
  <c r="CV131" i="46"/>
  <c r="CU131" i="46"/>
  <c r="AF131" i="46" s="1"/>
  <c r="CT131" i="46"/>
  <c r="CS131" i="46"/>
  <c r="CR131" i="46"/>
  <c r="CQ131" i="46"/>
  <c r="CP131" i="46"/>
  <c r="AA131" i="46" s="1"/>
  <c r="CO131" i="46"/>
  <c r="CN131" i="46"/>
  <c r="CM131" i="46"/>
  <c r="X131" i="46" s="1"/>
  <c r="CL131" i="46"/>
  <c r="CK131" i="46"/>
  <c r="V131" i="46" s="1"/>
  <c r="CJ131" i="46"/>
  <c r="CI131" i="46"/>
  <c r="T131" i="46" s="1"/>
  <c r="CH131" i="46"/>
  <c r="S131" i="46" s="1"/>
  <c r="CG131" i="46"/>
  <c r="R131" i="46" s="1"/>
  <c r="CF131" i="46"/>
  <c r="CE131" i="46"/>
  <c r="P131" i="46" s="1"/>
  <c r="CD131" i="46"/>
  <c r="CC131" i="46"/>
  <c r="N131" i="46" s="1"/>
  <c r="CB131" i="46"/>
  <c r="M131" i="46" s="1"/>
  <c r="CA131" i="46"/>
  <c r="L131" i="46" s="1"/>
  <c r="BZ131" i="46"/>
  <c r="K131" i="46" s="1"/>
  <c r="BY131" i="46"/>
  <c r="BX131" i="46"/>
  <c r="BW131" i="46"/>
  <c r="H131" i="46" s="1"/>
  <c r="BV131" i="46"/>
  <c r="BU131" i="46"/>
  <c r="F131" i="46" s="1"/>
  <c r="BT131" i="46"/>
  <c r="BS131" i="46"/>
  <c r="D131" i="46" s="1"/>
  <c r="B131" i="46"/>
  <c r="B131" i="44" s="1"/>
  <c r="A131" i="46"/>
  <c r="C131" i="46" s="1"/>
  <c r="C131" i="44" s="1"/>
  <c r="EF130" i="46"/>
  <c r="BQ130" i="46" s="1"/>
  <c r="EE130" i="46"/>
  <c r="BP130" i="46" s="1"/>
  <c r="ED130" i="46"/>
  <c r="EC130" i="46"/>
  <c r="EB130" i="46"/>
  <c r="EA130" i="46"/>
  <c r="DZ130" i="46"/>
  <c r="BK130" i="46" s="1"/>
  <c r="DY130" i="46"/>
  <c r="BJ130" i="46" s="1"/>
  <c r="DX130" i="46"/>
  <c r="BI130" i="46" s="1"/>
  <c r="DW130" i="46"/>
  <c r="BH130" i="46" s="1"/>
  <c r="DV130" i="46"/>
  <c r="DU130" i="46"/>
  <c r="BF130" i="46" s="1"/>
  <c r="DT130" i="46"/>
  <c r="DS130" i="46"/>
  <c r="DR130" i="46"/>
  <c r="BC130" i="46" s="1"/>
  <c r="DQ130" i="46"/>
  <c r="DP130" i="46"/>
  <c r="BA130" i="46" s="1"/>
  <c r="DO130" i="46"/>
  <c r="AZ130" i="46" s="1"/>
  <c r="DN130" i="46"/>
  <c r="DM130" i="46"/>
  <c r="AX130" i="46" s="1"/>
  <c r="DL130" i="46"/>
  <c r="DK130" i="46"/>
  <c r="DJ130" i="46"/>
  <c r="AU130" i="46" s="1"/>
  <c r="DI130" i="46"/>
  <c r="AT130" i="46" s="1"/>
  <c r="DH130" i="46"/>
  <c r="AS130" i="46" s="1"/>
  <c r="DG130" i="46"/>
  <c r="AR130" i="46" s="1"/>
  <c r="DF130" i="46"/>
  <c r="DE130" i="46"/>
  <c r="AP130" i="46" s="1"/>
  <c r="DD130" i="46"/>
  <c r="DC130" i="46"/>
  <c r="DB130" i="46"/>
  <c r="DA130" i="46"/>
  <c r="CZ130" i="46"/>
  <c r="AK130" i="46" s="1"/>
  <c r="CY130" i="46"/>
  <c r="AJ130" i="46" s="1"/>
  <c r="CX130" i="46"/>
  <c r="AI130" i="46" s="1"/>
  <c r="CW130" i="46"/>
  <c r="AH130" i="46" s="1"/>
  <c r="CV130" i="46"/>
  <c r="CU130" i="46"/>
  <c r="CT130" i="46"/>
  <c r="CS130" i="46"/>
  <c r="CR130" i="46"/>
  <c r="AC130" i="46" s="1"/>
  <c r="CQ130" i="46"/>
  <c r="AB130" i="46" s="1"/>
  <c r="CP130" i="46"/>
  <c r="CO130" i="46"/>
  <c r="Z130" i="46" s="1"/>
  <c r="CN130" i="46"/>
  <c r="CM130" i="46"/>
  <c r="X130" i="46" s="1"/>
  <c r="CL130" i="46"/>
  <c r="CK130" i="46"/>
  <c r="CJ130" i="46"/>
  <c r="CI130" i="46"/>
  <c r="T130" i="46" s="1"/>
  <c r="CH130" i="46"/>
  <c r="CG130" i="46"/>
  <c r="R130" i="46" s="1"/>
  <c r="CF130" i="46"/>
  <c r="CE130" i="46"/>
  <c r="P130" i="46" s="1"/>
  <c r="CD130" i="46"/>
  <c r="CC130" i="46"/>
  <c r="N130" i="46" s="1"/>
  <c r="CB130" i="46"/>
  <c r="M130" i="46" s="1"/>
  <c r="CA130" i="46"/>
  <c r="L130" i="46" s="1"/>
  <c r="BZ130" i="46"/>
  <c r="K130" i="46" s="1"/>
  <c r="BY130" i="46"/>
  <c r="BX130" i="46"/>
  <c r="BW130" i="46"/>
  <c r="H130" i="46" s="1"/>
  <c r="BV130" i="46"/>
  <c r="BU130" i="46"/>
  <c r="BT130" i="46"/>
  <c r="E130" i="46" s="1"/>
  <c r="BS130" i="46"/>
  <c r="D130" i="46" s="1"/>
  <c r="B130" i="46"/>
  <c r="B130" i="44" s="1"/>
  <c r="A130" i="46"/>
  <c r="A128" i="27" s="1"/>
  <c r="EF129" i="46"/>
  <c r="EE129" i="46"/>
  <c r="BP129" i="46" s="1"/>
  <c r="ED129" i="46"/>
  <c r="BO129" i="44" s="1"/>
  <c r="EC129" i="46"/>
  <c r="BN129" i="44" s="1"/>
  <c r="EB129" i="46"/>
  <c r="BM129" i="46" s="1"/>
  <c r="EA129" i="46"/>
  <c r="BL129" i="46" s="1"/>
  <c r="DZ129" i="46"/>
  <c r="DY129" i="46"/>
  <c r="BJ129" i="46" s="1"/>
  <c r="DX129" i="46"/>
  <c r="DW129" i="46"/>
  <c r="BH129" i="46" s="1"/>
  <c r="DV129" i="46"/>
  <c r="DU129" i="46"/>
  <c r="BF129" i="46" s="1"/>
  <c r="DT129" i="46"/>
  <c r="DS129" i="46"/>
  <c r="BD129" i="46" s="1"/>
  <c r="DR129" i="46"/>
  <c r="DQ129" i="46"/>
  <c r="DP129" i="46"/>
  <c r="DO129" i="46"/>
  <c r="AZ129" i="46" s="1"/>
  <c r="DN129" i="46"/>
  <c r="DM129" i="46"/>
  <c r="AX129" i="46" s="1"/>
  <c r="DL129" i="46"/>
  <c r="AW129" i="46" s="1"/>
  <c r="DK129" i="46"/>
  <c r="AV129" i="46" s="1"/>
  <c r="DJ129" i="46"/>
  <c r="AU129" i="46" s="1"/>
  <c r="DI129" i="46"/>
  <c r="AT129" i="46" s="1"/>
  <c r="DH129" i="46"/>
  <c r="AS129" i="46" s="1"/>
  <c r="DG129" i="46"/>
  <c r="AR129" i="46" s="1"/>
  <c r="DF129" i="46"/>
  <c r="DE129" i="46"/>
  <c r="AP129" i="46" s="1"/>
  <c r="DD129" i="46"/>
  <c r="DC129" i="46"/>
  <c r="DB129" i="46"/>
  <c r="DA129" i="46"/>
  <c r="CZ129" i="46"/>
  <c r="AK129" i="46" s="1"/>
  <c r="CY129" i="46"/>
  <c r="AJ129" i="46" s="1"/>
  <c r="CX129" i="46"/>
  <c r="CW129" i="46"/>
  <c r="AH129" i="46" s="1"/>
  <c r="CV129" i="46"/>
  <c r="CU129" i="46"/>
  <c r="AF129" i="46" s="1"/>
  <c r="CT129" i="46"/>
  <c r="CS129" i="46"/>
  <c r="AD129" i="46" s="1"/>
  <c r="CR129" i="46"/>
  <c r="CQ129" i="46"/>
  <c r="CP129" i="46"/>
  <c r="CO129" i="46"/>
  <c r="Z129" i="46" s="1"/>
  <c r="CN129" i="46"/>
  <c r="Y129" i="46" s="1"/>
  <c r="CM129" i="46"/>
  <c r="X129" i="46" s="1"/>
  <c r="CL129" i="46"/>
  <c r="W129" i="46" s="1"/>
  <c r="CK129" i="46"/>
  <c r="V129" i="46" s="1"/>
  <c r="CJ129" i="46"/>
  <c r="CI129" i="46"/>
  <c r="CH129" i="46"/>
  <c r="CG129" i="46"/>
  <c r="R129" i="46" s="1"/>
  <c r="CF129" i="46"/>
  <c r="CE129" i="46"/>
  <c r="P129" i="46" s="1"/>
  <c r="CD129" i="46"/>
  <c r="CC129" i="46"/>
  <c r="N129" i="46" s="1"/>
  <c r="CB129" i="46"/>
  <c r="CA129" i="46"/>
  <c r="BZ129" i="46"/>
  <c r="BY129" i="46"/>
  <c r="BX129" i="46"/>
  <c r="I129" i="46" s="1"/>
  <c r="BW129" i="46"/>
  <c r="H129" i="46" s="1"/>
  <c r="BV129" i="46"/>
  <c r="BU129" i="46"/>
  <c r="BT129" i="46"/>
  <c r="BS129" i="46"/>
  <c r="D129" i="46" s="1"/>
  <c r="BO129" i="46"/>
  <c r="BN129" i="46"/>
  <c r="B129" i="46"/>
  <c r="B129" i="44" s="1"/>
  <c r="A129" i="46"/>
  <c r="A127" i="27" s="1"/>
  <c r="EF128" i="46"/>
  <c r="EE128" i="46"/>
  <c r="BP128" i="46" s="1"/>
  <c r="ED128" i="46"/>
  <c r="EC128" i="46"/>
  <c r="EB128" i="46"/>
  <c r="BM128" i="46" s="1"/>
  <c r="EA128" i="46"/>
  <c r="BL128" i="46" s="1"/>
  <c r="DZ128" i="46"/>
  <c r="BK128" i="46" s="1"/>
  <c r="DY128" i="46"/>
  <c r="DX128" i="46"/>
  <c r="DW128" i="46"/>
  <c r="DV128" i="46"/>
  <c r="DU128" i="46"/>
  <c r="BF128" i="46" s="1"/>
  <c r="DT128" i="46"/>
  <c r="BE128" i="46" s="1"/>
  <c r="DS128" i="46"/>
  <c r="DR128" i="46"/>
  <c r="DQ128" i="46"/>
  <c r="BB128" i="46" s="1"/>
  <c r="DP128" i="46"/>
  <c r="DO128" i="46"/>
  <c r="AZ128" i="46" s="1"/>
  <c r="DN128" i="46"/>
  <c r="DM128" i="46"/>
  <c r="AX128" i="46" s="1"/>
  <c r="DL128" i="46"/>
  <c r="AW128" i="46" s="1"/>
  <c r="DK128" i="46"/>
  <c r="AV128" i="46" s="1"/>
  <c r="DJ128" i="46"/>
  <c r="DI128" i="46"/>
  <c r="DH128" i="46"/>
  <c r="DG128" i="46"/>
  <c r="AR128" i="46" s="1"/>
  <c r="DF128" i="46"/>
  <c r="AQ128" i="46" s="1"/>
  <c r="DE128" i="46"/>
  <c r="AP128" i="46" s="1"/>
  <c r="DD128" i="46"/>
  <c r="AO128" i="46" s="1"/>
  <c r="DC128" i="46"/>
  <c r="AN128" i="46" s="1"/>
  <c r="DB128" i="46"/>
  <c r="DA128" i="46"/>
  <c r="AL128" i="46" s="1"/>
  <c r="CZ128" i="46"/>
  <c r="CY128" i="46"/>
  <c r="AJ128" i="46" s="1"/>
  <c r="CX128" i="46"/>
  <c r="CW128" i="46"/>
  <c r="AH128" i="46" s="1"/>
  <c r="CV128" i="46"/>
  <c r="AG128" i="46" s="1"/>
  <c r="CU128" i="46"/>
  <c r="AF128" i="46" s="1"/>
  <c r="CT128" i="46"/>
  <c r="AE128" i="46" s="1"/>
  <c r="CS128" i="46"/>
  <c r="AD128" i="46" s="1"/>
  <c r="CR128" i="46"/>
  <c r="CQ128" i="46"/>
  <c r="AB128" i="46" s="1"/>
  <c r="CP128" i="46"/>
  <c r="AA128" i="46" s="1"/>
  <c r="CO128" i="46"/>
  <c r="Z128" i="46" s="1"/>
  <c r="CN128" i="46"/>
  <c r="Y128" i="46" s="1"/>
  <c r="CM128" i="46"/>
  <c r="CL128" i="46"/>
  <c r="CK128" i="46"/>
  <c r="V128" i="46" s="1"/>
  <c r="CJ128" i="46"/>
  <c r="CI128" i="46"/>
  <c r="T128" i="46" s="1"/>
  <c r="CH128" i="46"/>
  <c r="CG128" i="46"/>
  <c r="CF128" i="46"/>
  <c r="Q128" i="46" s="1"/>
  <c r="CE128" i="46"/>
  <c r="P128" i="46" s="1"/>
  <c r="CD128" i="46"/>
  <c r="O128" i="46" s="1"/>
  <c r="CC128" i="46"/>
  <c r="N128" i="46" s="1"/>
  <c r="CB128" i="46"/>
  <c r="CA128" i="46"/>
  <c r="L128" i="46" s="1"/>
  <c r="BZ128" i="46"/>
  <c r="BY128" i="46"/>
  <c r="BX128" i="46"/>
  <c r="BW128" i="46"/>
  <c r="BV128" i="46"/>
  <c r="BU128" i="46"/>
  <c r="F128" i="46" s="1"/>
  <c r="BT128" i="46"/>
  <c r="BS128" i="46"/>
  <c r="D128" i="46" s="1"/>
  <c r="B128" i="46"/>
  <c r="B128" i="44" s="1"/>
  <c r="A128" i="46"/>
  <c r="A126" i="27" s="1"/>
  <c r="EF127" i="46"/>
  <c r="EE127" i="46"/>
  <c r="BP127" i="46" s="1"/>
  <c r="ED127" i="46"/>
  <c r="BO127" i="44" s="1"/>
  <c r="EC127" i="46"/>
  <c r="BN127" i="44" s="1"/>
  <c r="EB127" i="46"/>
  <c r="BM127" i="44" s="1"/>
  <c r="EA127" i="46"/>
  <c r="BL127" i="46" s="1"/>
  <c r="DZ127" i="46"/>
  <c r="BK127" i="46" s="1"/>
  <c r="DY127" i="46"/>
  <c r="BJ127" i="46" s="1"/>
  <c r="DX127" i="46"/>
  <c r="DW127" i="46"/>
  <c r="BH127" i="46" s="1"/>
  <c r="DV127" i="46"/>
  <c r="BG127" i="46" s="1"/>
  <c r="DU127" i="46"/>
  <c r="BF127" i="46" s="1"/>
  <c r="DT127" i="46"/>
  <c r="DS127" i="46"/>
  <c r="BD127" i="46" s="1"/>
  <c r="DR127" i="46"/>
  <c r="DQ127" i="46"/>
  <c r="BB127" i="46" s="1"/>
  <c r="DP127" i="46"/>
  <c r="DO127" i="46"/>
  <c r="AZ127" i="46" s="1"/>
  <c r="DN127" i="46"/>
  <c r="DM127" i="46"/>
  <c r="AX127" i="46" s="1"/>
  <c r="DL127" i="46"/>
  <c r="DK127" i="46"/>
  <c r="AV127" i="46" s="1"/>
  <c r="DJ127" i="46"/>
  <c r="DI127" i="46"/>
  <c r="AT127" i="46" s="1"/>
  <c r="DH127" i="46"/>
  <c r="DG127" i="46"/>
  <c r="DF127" i="46"/>
  <c r="AQ127" i="46" s="1"/>
  <c r="DE127" i="46"/>
  <c r="AP127" i="46" s="1"/>
  <c r="DD127" i="46"/>
  <c r="DC127" i="46"/>
  <c r="AN127" i="46" s="1"/>
  <c r="DB127" i="46"/>
  <c r="AM127" i="46" s="1"/>
  <c r="DA127" i="46"/>
  <c r="AL127" i="46" s="1"/>
  <c r="CZ127" i="46"/>
  <c r="CY127" i="46"/>
  <c r="AJ127" i="46" s="1"/>
  <c r="CX127" i="46"/>
  <c r="AI127" i="46" s="1"/>
  <c r="CW127" i="46"/>
  <c r="AH127" i="46" s="1"/>
  <c r="CV127" i="46"/>
  <c r="CU127" i="46"/>
  <c r="AF127" i="46" s="1"/>
  <c r="CT127" i="46"/>
  <c r="AE127" i="46" s="1"/>
  <c r="CS127" i="46"/>
  <c r="AD127" i="46" s="1"/>
  <c r="CR127" i="46"/>
  <c r="CQ127" i="46"/>
  <c r="CP127" i="46"/>
  <c r="AA127" i="46" s="1"/>
  <c r="CO127" i="46"/>
  <c r="Z127" i="46" s="1"/>
  <c r="CN127" i="46"/>
  <c r="CM127" i="46"/>
  <c r="CL127" i="46"/>
  <c r="CK127" i="46"/>
  <c r="V127" i="46" s="1"/>
  <c r="CJ127" i="46"/>
  <c r="CI127" i="46"/>
  <c r="CH127" i="46"/>
  <c r="S127" i="46" s="1"/>
  <c r="CG127" i="46"/>
  <c r="R127" i="46" s="1"/>
  <c r="CF127" i="46"/>
  <c r="CE127" i="46"/>
  <c r="P127" i="46" s="1"/>
  <c r="CD127" i="46"/>
  <c r="CC127" i="46"/>
  <c r="CB127" i="46"/>
  <c r="CA127" i="46"/>
  <c r="L127" i="46" s="1"/>
  <c r="BZ127" i="46"/>
  <c r="K127" i="46" s="1"/>
  <c r="BY127" i="46"/>
  <c r="J127" i="46" s="1"/>
  <c r="BX127" i="46"/>
  <c r="BW127" i="46"/>
  <c r="H127" i="46" s="1"/>
  <c r="BV127" i="46"/>
  <c r="G127" i="46" s="1"/>
  <c r="BU127" i="46"/>
  <c r="F127" i="46" s="1"/>
  <c r="BT127" i="46"/>
  <c r="BS127" i="46"/>
  <c r="D127" i="46" s="1"/>
  <c r="BO127" i="46"/>
  <c r="B127" i="46"/>
  <c r="B127" i="44" s="1"/>
  <c r="A127" i="46"/>
  <c r="A125" i="27" s="1"/>
  <c r="EF126" i="46"/>
  <c r="BQ126" i="46" s="1"/>
  <c r="EE126" i="46"/>
  <c r="ED126" i="46"/>
  <c r="EC126" i="46"/>
  <c r="EB126" i="46"/>
  <c r="BM126" i="46" s="1"/>
  <c r="EA126" i="46"/>
  <c r="DZ126" i="46"/>
  <c r="BK126" i="46" s="1"/>
  <c r="DY126" i="46"/>
  <c r="DX126" i="46"/>
  <c r="BI126" i="46" s="1"/>
  <c r="DW126" i="46"/>
  <c r="DV126" i="46"/>
  <c r="BG126" i="46" s="1"/>
  <c r="DU126" i="46"/>
  <c r="DT126" i="46"/>
  <c r="BE126" i="46" s="1"/>
  <c r="DS126" i="46"/>
  <c r="DR126" i="46"/>
  <c r="BC126" i="46" s="1"/>
  <c r="DQ126" i="46"/>
  <c r="BB126" i="46" s="1"/>
  <c r="DP126" i="46"/>
  <c r="BA126" i="46" s="1"/>
  <c r="DO126" i="46"/>
  <c r="DN126" i="46"/>
  <c r="DM126" i="46"/>
  <c r="DL126" i="46"/>
  <c r="AW126" i="46" s="1"/>
  <c r="DK126" i="46"/>
  <c r="DJ126" i="46"/>
  <c r="AU126" i="46" s="1"/>
  <c r="DI126" i="46"/>
  <c r="DH126" i="46"/>
  <c r="AS126" i="46" s="1"/>
  <c r="DG126" i="46"/>
  <c r="DF126" i="46"/>
  <c r="AQ126" i="46" s="1"/>
  <c r="DE126" i="46"/>
  <c r="AP126" i="46" s="1"/>
  <c r="DD126" i="46"/>
  <c r="AO126" i="46" s="1"/>
  <c r="DC126" i="46"/>
  <c r="DB126" i="46"/>
  <c r="DA126" i="46"/>
  <c r="CZ126" i="46"/>
  <c r="AK126" i="46" s="1"/>
  <c r="CY126" i="46"/>
  <c r="CX126" i="46"/>
  <c r="AI126" i="46" s="1"/>
  <c r="CW126" i="46"/>
  <c r="CV126" i="46"/>
  <c r="AG126" i="46" s="1"/>
  <c r="CU126" i="46"/>
  <c r="AF126" i="46" s="1"/>
  <c r="CT126" i="46"/>
  <c r="AE126" i="46" s="1"/>
  <c r="CS126" i="46"/>
  <c r="CR126" i="46"/>
  <c r="AC126" i="46" s="1"/>
  <c r="CQ126" i="46"/>
  <c r="CP126" i="46"/>
  <c r="AA126" i="46" s="1"/>
  <c r="CO126" i="46"/>
  <c r="CN126" i="46"/>
  <c r="CM126" i="46"/>
  <c r="CL126" i="46"/>
  <c r="W126" i="46" s="1"/>
  <c r="CK126" i="46"/>
  <c r="CJ126" i="46"/>
  <c r="CI126" i="46"/>
  <c r="CH126" i="46"/>
  <c r="S126" i="46" s="1"/>
  <c r="CG126" i="46"/>
  <c r="R126" i="46" s="1"/>
  <c r="CF126" i="46"/>
  <c r="Q126" i="46" s="1"/>
  <c r="CE126" i="46"/>
  <c r="CD126" i="46"/>
  <c r="O126" i="46" s="1"/>
  <c r="CC126" i="46"/>
  <c r="CB126" i="46"/>
  <c r="M126" i="46" s="1"/>
  <c r="CA126" i="46"/>
  <c r="BZ126" i="46"/>
  <c r="K126" i="46" s="1"/>
  <c r="BY126" i="46"/>
  <c r="BX126" i="46"/>
  <c r="BW126" i="46"/>
  <c r="BV126" i="46"/>
  <c r="G126" i="46" s="1"/>
  <c r="BU126" i="46"/>
  <c r="F126" i="46" s="1"/>
  <c r="BT126" i="46"/>
  <c r="E126" i="46" s="1"/>
  <c r="BS126" i="46"/>
  <c r="B126" i="46"/>
  <c r="B126" i="44" s="1"/>
  <c r="A126" i="46"/>
  <c r="A126" i="44" s="1"/>
  <c r="EF125" i="46"/>
  <c r="BQ125" i="46" s="1"/>
  <c r="EE125" i="46"/>
  <c r="ED125" i="46"/>
  <c r="BO125" i="46" s="1"/>
  <c r="EC125" i="46"/>
  <c r="EB125" i="46"/>
  <c r="BM125" i="46" s="1"/>
  <c r="EA125" i="46"/>
  <c r="DZ125" i="46"/>
  <c r="BK125" i="46" s="1"/>
  <c r="DY125" i="46"/>
  <c r="DX125" i="46"/>
  <c r="DW125" i="46"/>
  <c r="DV125" i="46"/>
  <c r="BG125" i="46" s="1"/>
  <c r="DU125" i="46"/>
  <c r="DT125" i="46"/>
  <c r="DS125" i="46"/>
  <c r="BD125" i="46" s="1"/>
  <c r="DR125" i="46"/>
  <c r="DQ125" i="46"/>
  <c r="DP125" i="46"/>
  <c r="BA125" i="46" s="1"/>
  <c r="DO125" i="46"/>
  <c r="DN125" i="46"/>
  <c r="AY125" i="46" s="1"/>
  <c r="DM125" i="46"/>
  <c r="DL125" i="46"/>
  <c r="AW125" i="46" s="1"/>
  <c r="DK125" i="46"/>
  <c r="DJ125" i="46"/>
  <c r="DI125" i="46"/>
  <c r="DH125" i="46"/>
  <c r="AS125" i="46" s="1"/>
  <c r="DG125" i="46"/>
  <c r="DF125" i="46"/>
  <c r="DE125" i="46"/>
  <c r="DD125" i="46"/>
  <c r="AO125" i="46" s="1"/>
  <c r="DC125" i="46"/>
  <c r="AN125" i="46" s="1"/>
  <c r="DB125" i="46"/>
  <c r="DA125" i="46"/>
  <c r="CZ125" i="46"/>
  <c r="AK125" i="46" s="1"/>
  <c r="CY125" i="46"/>
  <c r="CX125" i="46"/>
  <c r="AI125" i="46" s="1"/>
  <c r="CW125" i="46"/>
  <c r="CV125" i="46"/>
  <c r="AG125" i="46" s="1"/>
  <c r="CU125" i="46"/>
  <c r="AF125" i="46" s="1"/>
  <c r="CT125" i="46"/>
  <c r="AE125" i="46" s="1"/>
  <c r="CS125" i="46"/>
  <c r="CR125" i="46"/>
  <c r="AC125" i="46" s="1"/>
  <c r="CQ125" i="46"/>
  <c r="AB125" i="46" s="1"/>
  <c r="CP125" i="46"/>
  <c r="AA125" i="46" s="1"/>
  <c r="CO125" i="46"/>
  <c r="CN125" i="46"/>
  <c r="Y125" i="46" s="1"/>
  <c r="CM125" i="46"/>
  <c r="X125" i="46" s="1"/>
  <c r="CL125" i="46"/>
  <c r="CK125" i="46"/>
  <c r="CJ125" i="46"/>
  <c r="U125" i="46" s="1"/>
  <c r="CI125" i="46"/>
  <c r="CH125" i="46"/>
  <c r="S125" i="46" s="1"/>
  <c r="CG125" i="46"/>
  <c r="R125" i="46" s="1"/>
  <c r="CF125" i="46"/>
  <c r="Q125" i="46" s="1"/>
  <c r="CE125" i="46"/>
  <c r="P125" i="46" s="1"/>
  <c r="CD125" i="46"/>
  <c r="O125" i="46" s="1"/>
  <c r="CC125" i="46"/>
  <c r="CB125" i="46"/>
  <c r="M125" i="46" s="1"/>
  <c r="CA125" i="46"/>
  <c r="BZ125" i="46"/>
  <c r="K125" i="46" s="1"/>
  <c r="BY125" i="46"/>
  <c r="BX125" i="46"/>
  <c r="I125" i="46" s="1"/>
  <c r="BW125" i="46"/>
  <c r="H125" i="46" s="1"/>
  <c r="BV125" i="46"/>
  <c r="G125" i="46" s="1"/>
  <c r="BU125" i="46"/>
  <c r="BT125" i="46"/>
  <c r="BS125" i="46"/>
  <c r="B125" i="46"/>
  <c r="B125" i="44" s="1"/>
  <c r="A125" i="46"/>
  <c r="A123" i="27" s="1"/>
  <c r="EF124" i="46"/>
  <c r="BQ124" i="46" s="1"/>
  <c r="EE124" i="46"/>
  <c r="ED124" i="46"/>
  <c r="BO124" i="44" s="1"/>
  <c r="EC124" i="46"/>
  <c r="BN124" i="46" s="1"/>
  <c r="EB124" i="46"/>
  <c r="BM124" i="46" s="1"/>
  <c r="EA124" i="46"/>
  <c r="DZ124" i="46"/>
  <c r="BK124" i="46" s="1"/>
  <c r="DY124" i="46"/>
  <c r="DX124" i="46"/>
  <c r="BI124" i="46" s="1"/>
  <c r="DW124" i="46"/>
  <c r="DV124" i="46"/>
  <c r="DU124" i="46"/>
  <c r="BF124" i="46" s="1"/>
  <c r="DT124" i="46"/>
  <c r="BE124" i="46" s="1"/>
  <c r="DS124" i="46"/>
  <c r="BD124" i="46" s="1"/>
  <c r="DR124" i="46"/>
  <c r="BC124" i="46" s="1"/>
  <c r="DQ124" i="46"/>
  <c r="DP124" i="46"/>
  <c r="BA124" i="46" s="1"/>
  <c r="DO124" i="46"/>
  <c r="DN124" i="46"/>
  <c r="AY124" i="46" s="1"/>
  <c r="DM124" i="46"/>
  <c r="DL124" i="46"/>
  <c r="AW124" i="46" s="1"/>
  <c r="DK124" i="46"/>
  <c r="DJ124" i="46"/>
  <c r="AU124" i="46" s="1"/>
  <c r="DI124" i="46"/>
  <c r="AT124" i="46" s="1"/>
  <c r="DH124" i="46"/>
  <c r="AS124" i="46" s="1"/>
  <c r="DG124" i="46"/>
  <c r="DF124" i="46"/>
  <c r="DE124" i="46"/>
  <c r="AP124" i="46" s="1"/>
  <c r="DD124" i="46"/>
  <c r="AO124" i="46" s="1"/>
  <c r="DC124" i="46"/>
  <c r="DB124" i="46"/>
  <c r="AM124" i="46" s="1"/>
  <c r="DA124" i="46"/>
  <c r="CZ124" i="46"/>
  <c r="AK124" i="46" s="1"/>
  <c r="CY124" i="46"/>
  <c r="CX124" i="46"/>
  <c r="AI124" i="46" s="1"/>
  <c r="CW124" i="46"/>
  <c r="AH124" i="46" s="1"/>
  <c r="CV124" i="46"/>
  <c r="AG124" i="46" s="1"/>
  <c r="CU124" i="46"/>
  <c r="AF124" i="46" s="1"/>
  <c r="CT124" i="46"/>
  <c r="AE124" i="46" s="1"/>
  <c r="CS124" i="46"/>
  <c r="CR124" i="46"/>
  <c r="CQ124" i="46"/>
  <c r="CP124" i="46"/>
  <c r="AA124" i="46" s="1"/>
  <c r="CO124" i="46"/>
  <c r="CN124" i="46"/>
  <c r="Y124" i="46" s="1"/>
  <c r="CM124" i="46"/>
  <c r="CL124" i="46"/>
  <c r="W124" i="46" s="1"/>
  <c r="CK124" i="46"/>
  <c r="CJ124" i="46"/>
  <c r="U124" i="46" s="1"/>
  <c r="CI124" i="46"/>
  <c r="CH124" i="46"/>
  <c r="S124" i="46" s="1"/>
  <c r="CG124" i="46"/>
  <c r="R124" i="46" s="1"/>
  <c r="CF124" i="46"/>
  <c r="Q124" i="46" s="1"/>
  <c r="CE124" i="46"/>
  <c r="CD124" i="46"/>
  <c r="O124" i="46" s="1"/>
  <c r="CC124" i="46"/>
  <c r="CB124" i="46"/>
  <c r="M124" i="46" s="1"/>
  <c r="CA124" i="46"/>
  <c r="BZ124" i="46"/>
  <c r="BY124" i="46"/>
  <c r="BX124" i="46"/>
  <c r="BW124" i="46"/>
  <c r="BV124" i="46"/>
  <c r="BU124" i="46"/>
  <c r="BT124" i="46"/>
  <c r="E124" i="46" s="1"/>
  <c r="BS124" i="46"/>
  <c r="BO124" i="46"/>
  <c r="B124" i="46"/>
  <c r="B124" i="44" s="1"/>
  <c r="A124" i="46"/>
  <c r="A122" i="27" s="1"/>
  <c r="EF123" i="46"/>
  <c r="EE123" i="46"/>
  <c r="BP123" i="46" s="1"/>
  <c r="ED123" i="46"/>
  <c r="EC123" i="46"/>
  <c r="BN123" i="46" s="1"/>
  <c r="EB123" i="46"/>
  <c r="EA123" i="46"/>
  <c r="BL123" i="46" s="1"/>
  <c r="DZ123" i="46"/>
  <c r="DY123" i="46"/>
  <c r="BJ123" i="46" s="1"/>
  <c r="DX123" i="46"/>
  <c r="DW123" i="46"/>
  <c r="BH123" i="46" s="1"/>
  <c r="DV123" i="46"/>
  <c r="DU123" i="46"/>
  <c r="BF123" i="46" s="1"/>
  <c r="DT123" i="46"/>
  <c r="DS123" i="46"/>
  <c r="DR123" i="46"/>
  <c r="DQ123" i="46"/>
  <c r="BB123" i="46" s="1"/>
  <c r="DP123" i="46"/>
  <c r="DO123" i="46"/>
  <c r="DN123" i="46"/>
  <c r="DM123" i="46"/>
  <c r="AX123" i="46" s="1"/>
  <c r="DL123" i="46"/>
  <c r="DK123" i="46"/>
  <c r="AV123" i="46" s="1"/>
  <c r="DJ123" i="46"/>
  <c r="DI123" i="46"/>
  <c r="AT123" i="46" s="1"/>
  <c r="DH123" i="46"/>
  <c r="DG123" i="46"/>
  <c r="AR123" i="46" s="1"/>
  <c r="DF123" i="46"/>
  <c r="AQ123" i="46" s="1"/>
  <c r="DE123" i="46"/>
  <c r="AP123" i="46" s="1"/>
  <c r="DD123" i="46"/>
  <c r="DC123" i="46"/>
  <c r="AN123" i="46" s="1"/>
  <c r="DB123" i="46"/>
  <c r="DA123" i="46"/>
  <c r="AL123" i="46" s="1"/>
  <c r="CZ123" i="46"/>
  <c r="AK123" i="46" s="1"/>
  <c r="CY123" i="46"/>
  <c r="AJ123" i="46" s="1"/>
  <c r="CX123" i="46"/>
  <c r="CW123" i="46"/>
  <c r="AH123" i="46" s="1"/>
  <c r="CV123" i="46"/>
  <c r="CU123" i="46"/>
  <c r="AF123" i="46" s="1"/>
  <c r="CT123" i="46"/>
  <c r="CS123" i="46"/>
  <c r="CR123" i="46"/>
  <c r="CQ123" i="46"/>
  <c r="AB123" i="46" s="1"/>
  <c r="CP123" i="46"/>
  <c r="CO123" i="46"/>
  <c r="Z123" i="46" s="1"/>
  <c r="CN123" i="46"/>
  <c r="CM123" i="46"/>
  <c r="X123" i="46" s="1"/>
  <c r="CL123" i="46"/>
  <c r="W123" i="46" s="1"/>
  <c r="CK123" i="46"/>
  <c r="V123" i="46" s="1"/>
  <c r="CJ123" i="46"/>
  <c r="CI123" i="46"/>
  <c r="T123" i="46" s="1"/>
  <c r="CH123" i="46"/>
  <c r="CG123" i="46"/>
  <c r="R123" i="46" s="1"/>
  <c r="CF123" i="46"/>
  <c r="CE123" i="46"/>
  <c r="P123" i="46" s="1"/>
  <c r="CD123" i="46"/>
  <c r="O123" i="46" s="1"/>
  <c r="CC123" i="46"/>
  <c r="N123" i="46" s="1"/>
  <c r="CB123" i="46"/>
  <c r="CA123" i="46"/>
  <c r="L123" i="46" s="1"/>
  <c r="BZ123" i="46"/>
  <c r="BY123" i="46"/>
  <c r="BX123" i="46"/>
  <c r="BW123" i="46"/>
  <c r="H123" i="46" s="1"/>
  <c r="BV123" i="46"/>
  <c r="BU123" i="46"/>
  <c r="BT123" i="46"/>
  <c r="E123" i="46" s="1"/>
  <c r="BS123" i="46"/>
  <c r="D123" i="46" s="1"/>
  <c r="B123" i="46"/>
  <c r="B123" i="44" s="1"/>
  <c r="A123" i="46"/>
  <c r="A123" i="44" s="1"/>
  <c r="EF122" i="46"/>
  <c r="EE122" i="46"/>
  <c r="BP122" i="46" s="1"/>
  <c r="ED122" i="46"/>
  <c r="EC122" i="46"/>
  <c r="BN122" i="46" s="1"/>
  <c r="EB122" i="46"/>
  <c r="EA122" i="46"/>
  <c r="BL122" i="46" s="1"/>
  <c r="DZ122" i="46"/>
  <c r="DY122" i="46"/>
  <c r="BJ122" i="46" s="1"/>
  <c r="DX122" i="46"/>
  <c r="DW122" i="46"/>
  <c r="BH122" i="46" s="1"/>
  <c r="DV122" i="46"/>
  <c r="DU122" i="46"/>
  <c r="BF122" i="46" s="1"/>
  <c r="DT122" i="46"/>
  <c r="BE122" i="46" s="1"/>
  <c r="DS122" i="46"/>
  <c r="BD122" i="46" s="1"/>
  <c r="DR122" i="46"/>
  <c r="DQ122" i="46"/>
  <c r="BB122" i="46" s="1"/>
  <c r="DP122" i="46"/>
  <c r="DO122" i="46"/>
  <c r="AZ122" i="46" s="1"/>
  <c r="DN122" i="46"/>
  <c r="DM122" i="46"/>
  <c r="AX122" i="46" s="1"/>
  <c r="DL122" i="46"/>
  <c r="DK122" i="46"/>
  <c r="AV122" i="46" s="1"/>
  <c r="DJ122" i="46"/>
  <c r="DI122" i="46"/>
  <c r="AT122" i="46" s="1"/>
  <c r="DH122" i="46"/>
  <c r="DG122" i="46"/>
  <c r="AR122" i="46" s="1"/>
  <c r="DF122" i="46"/>
  <c r="AQ122" i="46" s="1"/>
  <c r="DE122" i="46"/>
  <c r="AP122" i="46" s="1"/>
  <c r="DD122" i="46"/>
  <c r="DC122" i="46"/>
  <c r="AN122" i="46" s="1"/>
  <c r="DB122" i="46"/>
  <c r="AM122" i="46" s="1"/>
  <c r="DA122" i="46"/>
  <c r="AL122" i="46" s="1"/>
  <c r="CZ122" i="46"/>
  <c r="CY122" i="46"/>
  <c r="AJ122" i="46" s="1"/>
  <c r="CX122" i="46"/>
  <c r="CW122" i="46"/>
  <c r="AH122" i="46" s="1"/>
  <c r="CV122" i="46"/>
  <c r="CU122" i="46"/>
  <c r="AF122" i="46" s="1"/>
  <c r="CT122" i="46"/>
  <c r="AE122" i="46" s="1"/>
  <c r="CS122" i="46"/>
  <c r="AD122" i="46" s="1"/>
  <c r="CR122" i="46"/>
  <c r="CQ122" i="46"/>
  <c r="AB122" i="46" s="1"/>
  <c r="CP122" i="46"/>
  <c r="CO122" i="46"/>
  <c r="Z122" i="46" s="1"/>
  <c r="CN122" i="46"/>
  <c r="CM122" i="46"/>
  <c r="X122" i="46" s="1"/>
  <c r="CL122" i="46"/>
  <c r="CK122" i="46"/>
  <c r="CJ122" i="46"/>
  <c r="CI122" i="46"/>
  <c r="T122" i="46" s="1"/>
  <c r="CH122" i="46"/>
  <c r="CG122" i="46"/>
  <c r="R122" i="46" s="1"/>
  <c r="CF122" i="46"/>
  <c r="CE122" i="46"/>
  <c r="P122" i="46" s="1"/>
  <c r="CD122" i="46"/>
  <c r="CC122" i="46"/>
  <c r="CB122" i="46"/>
  <c r="CA122" i="46"/>
  <c r="L122" i="46" s="1"/>
  <c r="BZ122" i="46"/>
  <c r="BY122" i="46"/>
  <c r="J122" i="46" s="1"/>
  <c r="BX122" i="46"/>
  <c r="BW122" i="46"/>
  <c r="H122" i="46" s="1"/>
  <c r="BV122" i="46"/>
  <c r="BU122" i="46"/>
  <c r="F122" i="46" s="1"/>
  <c r="BT122" i="46"/>
  <c r="BS122" i="46"/>
  <c r="B122" i="46"/>
  <c r="B122" i="44" s="1"/>
  <c r="A122" i="46"/>
  <c r="A120" i="27" s="1"/>
  <c r="EF121" i="46"/>
  <c r="EE121" i="46"/>
  <c r="BP121" i="46" s="1"/>
  <c r="ED121" i="46"/>
  <c r="BO121" i="44" s="1"/>
  <c r="EC121" i="46"/>
  <c r="BN121" i="44" s="1"/>
  <c r="EB121" i="46"/>
  <c r="EA121" i="46"/>
  <c r="DZ121" i="46"/>
  <c r="DY121" i="46"/>
  <c r="BJ121" i="46" s="1"/>
  <c r="DX121" i="46"/>
  <c r="DW121" i="46"/>
  <c r="BH121" i="46" s="1"/>
  <c r="DV121" i="46"/>
  <c r="BG121" i="46" s="1"/>
  <c r="DU121" i="46"/>
  <c r="BF121" i="46" s="1"/>
  <c r="DT121" i="46"/>
  <c r="DS121" i="46"/>
  <c r="BD121" i="46" s="1"/>
  <c r="DR121" i="46"/>
  <c r="DQ121" i="46"/>
  <c r="BB121" i="46" s="1"/>
  <c r="DP121" i="46"/>
  <c r="DO121" i="46"/>
  <c r="AZ121" i="46" s="1"/>
  <c r="DN121" i="46"/>
  <c r="AY121" i="46" s="1"/>
  <c r="DM121" i="46"/>
  <c r="AX121" i="46" s="1"/>
  <c r="DL121" i="46"/>
  <c r="DK121" i="46"/>
  <c r="AV121" i="46" s="1"/>
  <c r="DJ121" i="46"/>
  <c r="DI121" i="46"/>
  <c r="AT121" i="46" s="1"/>
  <c r="DH121" i="46"/>
  <c r="DG121" i="46"/>
  <c r="AR121" i="46" s="1"/>
  <c r="DF121" i="46"/>
  <c r="DE121" i="46"/>
  <c r="DD121" i="46"/>
  <c r="DC121" i="46"/>
  <c r="DB121" i="46"/>
  <c r="DA121" i="46"/>
  <c r="AL121" i="46" s="1"/>
  <c r="CZ121" i="46"/>
  <c r="CY121" i="46"/>
  <c r="AJ121" i="46" s="1"/>
  <c r="CX121" i="46"/>
  <c r="CW121" i="46"/>
  <c r="AH121" i="46" s="1"/>
  <c r="CV121" i="46"/>
  <c r="CU121" i="46"/>
  <c r="AF121" i="46" s="1"/>
  <c r="CT121" i="46"/>
  <c r="CS121" i="46"/>
  <c r="AD121" i="46" s="1"/>
  <c r="CR121" i="46"/>
  <c r="CQ121" i="46"/>
  <c r="AB121" i="46" s="1"/>
  <c r="CP121" i="46"/>
  <c r="CO121" i="46"/>
  <c r="CN121" i="46"/>
  <c r="CM121" i="46"/>
  <c r="X121" i="46" s="1"/>
  <c r="CL121" i="46"/>
  <c r="CK121" i="46"/>
  <c r="V121" i="46" s="1"/>
  <c r="CJ121" i="46"/>
  <c r="CI121" i="46"/>
  <c r="T121" i="46" s="1"/>
  <c r="CH121" i="46"/>
  <c r="CG121" i="46"/>
  <c r="R121" i="46" s="1"/>
  <c r="CF121" i="46"/>
  <c r="CE121" i="46"/>
  <c r="CD121" i="46"/>
  <c r="CC121" i="46"/>
  <c r="CB121" i="46"/>
  <c r="CA121" i="46"/>
  <c r="L121" i="46" s="1"/>
  <c r="BZ121" i="46"/>
  <c r="BY121" i="46"/>
  <c r="BX121" i="46"/>
  <c r="BW121" i="46"/>
  <c r="H121" i="46" s="1"/>
  <c r="BV121" i="46"/>
  <c r="BU121" i="46"/>
  <c r="F121" i="46" s="1"/>
  <c r="BT121" i="46"/>
  <c r="E121" i="46" s="1"/>
  <c r="BS121" i="46"/>
  <c r="D121" i="46" s="1"/>
  <c r="BO121" i="46"/>
  <c r="B121" i="46"/>
  <c r="B121" i="44" s="1"/>
  <c r="A121" i="46"/>
  <c r="A119" i="27" s="1"/>
  <c r="EF120" i="46"/>
  <c r="EE120" i="46"/>
  <c r="BP120" i="46" s="1"/>
  <c r="ED120" i="46"/>
  <c r="EC120" i="46"/>
  <c r="BN120" i="46" s="1"/>
  <c r="EB120" i="46"/>
  <c r="EA120" i="46"/>
  <c r="BL120" i="46" s="1"/>
  <c r="DZ120" i="46"/>
  <c r="DY120" i="46"/>
  <c r="DX120" i="46"/>
  <c r="BI120" i="46" s="1"/>
  <c r="DW120" i="46"/>
  <c r="BH120" i="46" s="1"/>
  <c r="DV120" i="46"/>
  <c r="DU120" i="46"/>
  <c r="BF120" i="46" s="1"/>
  <c r="DT120" i="46"/>
  <c r="DS120" i="46"/>
  <c r="BD120" i="46" s="1"/>
  <c r="DR120" i="46"/>
  <c r="DQ120" i="46"/>
  <c r="BB120" i="46" s="1"/>
  <c r="DP120" i="46"/>
  <c r="BA120" i="46" s="1"/>
  <c r="DO120" i="46"/>
  <c r="AZ120" i="46" s="1"/>
  <c r="DN120" i="46"/>
  <c r="DM120" i="46"/>
  <c r="AX120" i="46" s="1"/>
  <c r="DL120" i="46"/>
  <c r="DK120" i="46"/>
  <c r="AV120" i="46" s="1"/>
  <c r="DJ120" i="46"/>
  <c r="DI120" i="46"/>
  <c r="DH120" i="46"/>
  <c r="DG120" i="46"/>
  <c r="AR120" i="46" s="1"/>
  <c r="DF120" i="46"/>
  <c r="DE120" i="46"/>
  <c r="AP120" i="46" s="1"/>
  <c r="DD120" i="46"/>
  <c r="DC120" i="46"/>
  <c r="AN120" i="46" s="1"/>
  <c r="DB120" i="46"/>
  <c r="DA120" i="46"/>
  <c r="CZ120" i="46"/>
  <c r="AK120" i="46" s="1"/>
  <c r="CY120" i="46"/>
  <c r="CX120" i="46"/>
  <c r="CW120" i="46"/>
  <c r="AH120" i="46" s="1"/>
  <c r="CV120" i="46"/>
  <c r="CU120" i="46"/>
  <c r="AF120" i="46" s="1"/>
  <c r="CT120" i="46"/>
  <c r="CS120" i="46"/>
  <c r="CR120" i="46"/>
  <c r="AC120" i="46" s="1"/>
  <c r="CQ120" i="46"/>
  <c r="AB120" i="46" s="1"/>
  <c r="CP120" i="46"/>
  <c r="CO120" i="46"/>
  <c r="Z120" i="46" s="1"/>
  <c r="CN120" i="46"/>
  <c r="CM120" i="46"/>
  <c r="X120" i="46" s="1"/>
  <c r="CL120" i="46"/>
  <c r="CK120" i="46"/>
  <c r="V120" i="46" s="1"/>
  <c r="CJ120" i="46"/>
  <c r="U120" i="46" s="1"/>
  <c r="CI120" i="46"/>
  <c r="T120" i="46" s="1"/>
  <c r="CH120" i="46"/>
  <c r="CG120" i="46"/>
  <c r="R120" i="46" s="1"/>
  <c r="CF120" i="46"/>
  <c r="CE120" i="46"/>
  <c r="P120" i="46" s="1"/>
  <c r="CD120" i="46"/>
  <c r="CC120" i="46"/>
  <c r="CB120" i="46"/>
  <c r="CA120" i="46"/>
  <c r="L120" i="46" s="1"/>
  <c r="BZ120" i="46"/>
  <c r="BY120" i="46"/>
  <c r="J120" i="46" s="1"/>
  <c r="BX120" i="46"/>
  <c r="BW120" i="46"/>
  <c r="H120" i="46" s="1"/>
  <c r="BV120" i="46"/>
  <c r="BU120" i="46"/>
  <c r="BT120" i="46"/>
  <c r="BS120" i="46"/>
  <c r="D120" i="46" s="1"/>
  <c r="B120" i="46"/>
  <c r="B120" i="44" s="1"/>
  <c r="A120" i="46"/>
  <c r="A118" i="27" s="1"/>
  <c r="EF119" i="46"/>
  <c r="EE119" i="46"/>
  <c r="ED119" i="46"/>
  <c r="BO119" i="44" s="1"/>
  <c r="EC119" i="46"/>
  <c r="BN119" i="44" s="1"/>
  <c r="EB119" i="46"/>
  <c r="BM119" i="44" s="1"/>
  <c r="EA119" i="46"/>
  <c r="DZ119" i="46"/>
  <c r="DY119" i="46"/>
  <c r="BJ119" i="46" s="1"/>
  <c r="DX119" i="46"/>
  <c r="DW119" i="46"/>
  <c r="DV119" i="46"/>
  <c r="DU119" i="46"/>
  <c r="DT119" i="46"/>
  <c r="DS119" i="46"/>
  <c r="BD119" i="46" s="1"/>
  <c r="DR119" i="46"/>
  <c r="DQ119" i="46"/>
  <c r="BB119" i="46" s="1"/>
  <c r="DP119" i="46"/>
  <c r="DO119" i="46"/>
  <c r="AZ119" i="46" s="1"/>
  <c r="DN119" i="46"/>
  <c r="DM119" i="46"/>
  <c r="AX119" i="46" s="1"/>
  <c r="DL119" i="46"/>
  <c r="DK119" i="46"/>
  <c r="AV119" i="46" s="1"/>
  <c r="DJ119" i="46"/>
  <c r="DI119" i="46"/>
  <c r="AT119" i="46" s="1"/>
  <c r="DH119" i="46"/>
  <c r="DG119" i="46"/>
  <c r="AR119" i="46" s="1"/>
  <c r="DF119" i="46"/>
  <c r="DE119" i="46"/>
  <c r="AP119" i="46" s="1"/>
  <c r="DD119" i="46"/>
  <c r="DC119" i="46"/>
  <c r="AN119" i="46" s="1"/>
  <c r="DB119" i="46"/>
  <c r="DA119" i="46"/>
  <c r="AL119" i="46" s="1"/>
  <c r="CZ119" i="46"/>
  <c r="CY119" i="46"/>
  <c r="CX119" i="46"/>
  <c r="CW119" i="46"/>
  <c r="AH119" i="46" s="1"/>
  <c r="CV119" i="46"/>
  <c r="AG119" i="46" s="1"/>
  <c r="CU119" i="46"/>
  <c r="AF119" i="46" s="1"/>
  <c r="CT119" i="46"/>
  <c r="CS119" i="46"/>
  <c r="AD119" i="46" s="1"/>
  <c r="CR119" i="46"/>
  <c r="CQ119" i="46"/>
  <c r="AB119" i="46" s="1"/>
  <c r="CP119" i="46"/>
  <c r="AA119" i="46" s="1"/>
  <c r="CO119" i="46"/>
  <c r="Z119" i="46" s="1"/>
  <c r="CN119" i="46"/>
  <c r="CM119" i="46"/>
  <c r="X119" i="46" s="1"/>
  <c r="CL119" i="46"/>
  <c r="CK119" i="46"/>
  <c r="V119" i="46" s="1"/>
  <c r="CJ119" i="46"/>
  <c r="CI119" i="46"/>
  <c r="T119" i="46" s="1"/>
  <c r="CH119" i="46"/>
  <c r="S119" i="46" s="1"/>
  <c r="CG119" i="46"/>
  <c r="R119" i="46" s="1"/>
  <c r="CF119" i="46"/>
  <c r="CE119" i="46"/>
  <c r="P119" i="46" s="1"/>
  <c r="CD119" i="46"/>
  <c r="O119" i="46" s="1"/>
  <c r="CC119" i="46"/>
  <c r="N119" i="46" s="1"/>
  <c r="CB119" i="46"/>
  <c r="CA119" i="46"/>
  <c r="L119" i="46" s="1"/>
  <c r="BZ119" i="46"/>
  <c r="BY119" i="46"/>
  <c r="J119" i="46" s="1"/>
  <c r="BX119" i="46"/>
  <c r="I119" i="46" s="1"/>
  <c r="BW119" i="46"/>
  <c r="H119" i="46" s="1"/>
  <c r="BV119" i="46"/>
  <c r="BU119" i="46"/>
  <c r="F119" i="46" s="1"/>
  <c r="BT119" i="46"/>
  <c r="BS119" i="46"/>
  <c r="BO119" i="46"/>
  <c r="BN119" i="46"/>
  <c r="BM119" i="46"/>
  <c r="B119" i="46"/>
  <c r="B119" i="44" s="1"/>
  <c r="A119" i="46"/>
  <c r="A119" i="44" s="1"/>
  <c r="EF118" i="46"/>
  <c r="BQ118" i="46" s="1"/>
  <c r="EE118" i="46"/>
  <c r="ED118" i="46"/>
  <c r="BO118" i="46" s="1"/>
  <c r="EC118" i="46"/>
  <c r="EB118" i="46"/>
  <c r="EA118" i="46"/>
  <c r="BL118" i="46" s="1"/>
  <c r="DZ118" i="46"/>
  <c r="BK118" i="46" s="1"/>
  <c r="DY118" i="46"/>
  <c r="DX118" i="46"/>
  <c r="BI118" i="46" s="1"/>
  <c r="DW118" i="46"/>
  <c r="DV118" i="46"/>
  <c r="BG118" i="46" s="1"/>
  <c r="DU118" i="46"/>
  <c r="DT118" i="46"/>
  <c r="BE118" i="46" s="1"/>
  <c r="DS118" i="46"/>
  <c r="DR118" i="46"/>
  <c r="BC118" i="46" s="1"/>
  <c r="DQ118" i="46"/>
  <c r="DP118" i="46"/>
  <c r="BA118" i="46" s="1"/>
  <c r="DO118" i="46"/>
  <c r="DN118" i="46"/>
  <c r="AY118" i="46" s="1"/>
  <c r="DM118" i="46"/>
  <c r="DL118" i="46"/>
  <c r="DK118" i="46"/>
  <c r="DJ118" i="46"/>
  <c r="AU118" i="46" s="1"/>
  <c r="DI118" i="46"/>
  <c r="DH118" i="46"/>
  <c r="AS118" i="46" s="1"/>
  <c r="DG118" i="46"/>
  <c r="DF118" i="46"/>
  <c r="AQ118" i="46" s="1"/>
  <c r="DE118" i="46"/>
  <c r="DD118" i="46"/>
  <c r="AO118" i="46" s="1"/>
  <c r="DC118" i="46"/>
  <c r="DB118" i="46"/>
  <c r="AM118" i="46" s="1"/>
  <c r="DA118" i="46"/>
  <c r="CZ118" i="46"/>
  <c r="AK118" i="46" s="1"/>
  <c r="CY118" i="46"/>
  <c r="CX118" i="46"/>
  <c r="AI118" i="46" s="1"/>
  <c r="CW118" i="46"/>
  <c r="CV118" i="46"/>
  <c r="AG118" i="46" s="1"/>
  <c r="CU118" i="46"/>
  <c r="AF118" i="46" s="1"/>
  <c r="CT118" i="46"/>
  <c r="AE118" i="46" s="1"/>
  <c r="CS118" i="46"/>
  <c r="CR118" i="46"/>
  <c r="AC118" i="46" s="1"/>
  <c r="CQ118" i="46"/>
  <c r="CP118" i="46"/>
  <c r="CO118" i="46"/>
  <c r="CN118" i="46"/>
  <c r="Y118" i="46" s="1"/>
  <c r="CM118" i="46"/>
  <c r="CL118" i="46"/>
  <c r="W118" i="46" s="1"/>
  <c r="CK118" i="46"/>
  <c r="CJ118" i="46"/>
  <c r="U118" i="46" s="1"/>
  <c r="CI118" i="46"/>
  <c r="CH118" i="46"/>
  <c r="S118" i="46" s="1"/>
  <c r="CG118" i="46"/>
  <c r="CF118" i="46"/>
  <c r="CE118" i="46"/>
  <c r="CD118" i="46"/>
  <c r="O118" i="46" s="1"/>
  <c r="CC118" i="46"/>
  <c r="CB118" i="46"/>
  <c r="M118" i="46" s="1"/>
  <c r="CA118" i="46"/>
  <c r="BZ118" i="46"/>
  <c r="BY118" i="46"/>
  <c r="BX118" i="46"/>
  <c r="BW118" i="46"/>
  <c r="H118" i="46" s="1"/>
  <c r="BV118" i="46"/>
  <c r="BU118" i="46"/>
  <c r="BT118" i="46"/>
  <c r="E118" i="46" s="1"/>
  <c r="BS118" i="46"/>
  <c r="D118" i="46" s="1"/>
  <c r="B118" i="46"/>
  <c r="B118" i="44" s="1"/>
  <c r="A118" i="46"/>
  <c r="A116" i="27" s="1"/>
  <c r="EF117" i="46"/>
  <c r="BQ117" i="46" s="1"/>
  <c r="EE117" i="46"/>
  <c r="ED117" i="46"/>
  <c r="BO117" i="44" s="1"/>
  <c r="EC117" i="46"/>
  <c r="BN117" i="44" s="1"/>
  <c r="EB117" i="46"/>
  <c r="BM117" i="46" s="1"/>
  <c r="EA117" i="46"/>
  <c r="DZ117" i="46"/>
  <c r="BK117" i="46" s="1"/>
  <c r="DY117" i="46"/>
  <c r="DX117" i="46"/>
  <c r="BI117" i="46" s="1"/>
  <c r="DW117" i="46"/>
  <c r="BH117" i="46" s="1"/>
  <c r="DV117" i="46"/>
  <c r="BG117" i="46" s="1"/>
  <c r="DU117" i="46"/>
  <c r="DT117" i="46"/>
  <c r="BE117" i="46" s="1"/>
  <c r="DS117" i="46"/>
  <c r="DR117" i="46"/>
  <c r="BC117" i="46" s="1"/>
  <c r="DQ117" i="46"/>
  <c r="DP117" i="46"/>
  <c r="BA117" i="46" s="1"/>
  <c r="DO117" i="46"/>
  <c r="AZ117" i="46" s="1"/>
  <c r="DN117" i="46"/>
  <c r="DM117" i="46"/>
  <c r="DL117" i="46"/>
  <c r="AW117" i="46" s="1"/>
  <c r="DK117" i="46"/>
  <c r="DJ117" i="46"/>
  <c r="AU117" i="46" s="1"/>
  <c r="DI117" i="46"/>
  <c r="DH117" i="46"/>
  <c r="DG117" i="46"/>
  <c r="DF117" i="46"/>
  <c r="AQ117" i="46" s="1"/>
  <c r="DE117" i="46"/>
  <c r="DD117" i="46"/>
  <c r="AO117" i="46" s="1"/>
  <c r="DC117" i="46"/>
  <c r="DB117" i="46"/>
  <c r="DA117" i="46"/>
  <c r="CZ117" i="46"/>
  <c r="AK117" i="46" s="1"/>
  <c r="CY117" i="46"/>
  <c r="AJ117" i="46" s="1"/>
  <c r="CX117" i="46"/>
  <c r="CW117" i="46"/>
  <c r="CV117" i="46"/>
  <c r="AG117" i="46" s="1"/>
  <c r="CU117" i="46"/>
  <c r="CT117" i="46"/>
  <c r="CS117" i="46"/>
  <c r="CR117" i="46"/>
  <c r="CQ117" i="46"/>
  <c r="AB117" i="46" s="1"/>
  <c r="CP117" i="46"/>
  <c r="AA117" i="46" s="1"/>
  <c r="CO117" i="46"/>
  <c r="Z117" i="46" s="1"/>
  <c r="CN117" i="46"/>
  <c r="Y117" i="46" s="1"/>
  <c r="CM117" i="46"/>
  <c r="CL117" i="46"/>
  <c r="W117" i="46" s="1"/>
  <c r="CK117" i="46"/>
  <c r="CJ117" i="46"/>
  <c r="U117" i="46" s="1"/>
  <c r="CI117" i="46"/>
  <c r="CH117" i="46"/>
  <c r="S117" i="46" s="1"/>
  <c r="CG117" i="46"/>
  <c r="CF117" i="46"/>
  <c r="Q117" i="46" s="1"/>
  <c r="CE117" i="46"/>
  <c r="CD117" i="46"/>
  <c r="O117" i="46" s="1"/>
  <c r="CC117" i="46"/>
  <c r="CB117" i="46"/>
  <c r="CA117" i="46"/>
  <c r="L117" i="46" s="1"/>
  <c r="BZ117" i="46"/>
  <c r="K117" i="46" s="1"/>
  <c r="BY117" i="46"/>
  <c r="BX117" i="46"/>
  <c r="BW117" i="46"/>
  <c r="BV117" i="46"/>
  <c r="G117" i="46" s="1"/>
  <c r="BU117" i="46"/>
  <c r="BT117" i="46"/>
  <c r="E117" i="46" s="1"/>
  <c r="BS117" i="46"/>
  <c r="D117" i="46" s="1"/>
  <c r="BO117" i="46"/>
  <c r="B117" i="46"/>
  <c r="B117" i="44" s="1"/>
  <c r="A117" i="46"/>
  <c r="A117" i="44" s="1"/>
  <c r="EF116" i="46"/>
  <c r="BQ116" i="46" s="1"/>
  <c r="EE116" i="46"/>
  <c r="ED116" i="46"/>
  <c r="BO116" i="46" s="1"/>
  <c r="EC116" i="46"/>
  <c r="BN116" i="46" s="1"/>
  <c r="EB116" i="46"/>
  <c r="EA116" i="46"/>
  <c r="DZ116" i="46"/>
  <c r="BK116" i="46" s="1"/>
  <c r="DY116" i="46"/>
  <c r="DX116" i="46"/>
  <c r="BI116" i="46" s="1"/>
  <c r="DW116" i="46"/>
  <c r="DV116" i="46"/>
  <c r="DU116" i="46"/>
  <c r="DT116" i="46"/>
  <c r="BE116" i="46" s="1"/>
  <c r="DS116" i="46"/>
  <c r="DR116" i="46"/>
  <c r="BC116" i="46" s="1"/>
  <c r="DQ116" i="46"/>
  <c r="DP116" i="46"/>
  <c r="DO116" i="46"/>
  <c r="DN116" i="46"/>
  <c r="AY116" i="46" s="1"/>
  <c r="DM116" i="46"/>
  <c r="AX116" i="46" s="1"/>
  <c r="DL116" i="46"/>
  <c r="DK116" i="46"/>
  <c r="DJ116" i="46"/>
  <c r="AU116" i="46" s="1"/>
  <c r="DI116" i="46"/>
  <c r="DH116" i="46"/>
  <c r="AS116" i="46" s="1"/>
  <c r="DG116" i="46"/>
  <c r="DF116" i="46"/>
  <c r="AQ116" i="46" s="1"/>
  <c r="DE116" i="46"/>
  <c r="DD116" i="46"/>
  <c r="AO116" i="46" s="1"/>
  <c r="DC116" i="46"/>
  <c r="DB116" i="46"/>
  <c r="AM116" i="46" s="1"/>
  <c r="DA116" i="46"/>
  <c r="CZ116" i="46"/>
  <c r="AK116" i="46" s="1"/>
  <c r="CY116" i="46"/>
  <c r="CX116" i="46"/>
  <c r="AI116" i="46" s="1"/>
  <c r="CW116" i="46"/>
  <c r="AH116" i="46" s="1"/>
  <c r="CV116" i="46"/>
  <c r="AG116" i="46" s="1"/>
  <c r="CU116" i="46"/>
  <c r="CT116" i="46"/>
  <c r="AE116" i="46" s="1"/>
  <c r="CS116" i="46"/>
  <c r="CR116" i="46"/>
  <c r="AC116" i="46" s="1"/>
  <c r="CQ116" i="46"/>
  <c r="CP116" i="46"/>
  <c r="AA116" i="46" s="1"/>
  <c r="CO116" i="46"/>
  <c r="Z116" i="46" s="1"/>
  <c r="CN116" i="46"/>
  <c r="Y116" i="46" s="1"/>
  <c r="CM116" i="46"/>
  <c r="CL116" i="46"/>
  <c r="W116" i="46" s="1"/>
  <c r="CK116" i="46"/>
  <c r="CJ116" i="46"/>
  <c r="CI116" i="46"/>
  <c r="CH116" i="46"/>
  <c r="S116" i="46" s="1"/>
  <c r="CG116" i="46"/>
  <c r="CF116" i="46"/>
  <c r="Q116" i="46" s="1"/>
  <c r="CE116" i="46"/>
  <c r="CD116" i="46"/>
  <c r="O116" i="46" s="1"/>
  <c r="CC116" i="46"/>
  <c r="CB116" i="46"/>
  <c r="M116" i="46" s="1"/>
  <c r="CA116" i="46"/>
  <c r="BZ116" i="46"/>
  <c r="K116" i="46" s="1"/>
  <c r="BY116" i="46"/>
  <c r="J116" i="46" s="1"/>
  <c r="BX116" i="46"/>
  <c r="BW116" i="46"/>
  <c r="BV116" i="46"/>
  <c r="G116" i="46" s="1"/>
  <c r="BU116" i="46"/>
  <c r="BT116" i="46"/>
  <c r="BS116" i="46"/>
  <c r="B116" i="46"/>
  <c r="B116" i="44" s="1"/>
  <c r="A116" i="46"/>
  <c r="C116" i="46" s="1"/>
  <c r="C116" i="44" s="1"/>
  <c r="EF115" i="46"/>
  <c r="BQ115" i="46" s="1"/>
  <c r="EE115" i="46"/>
  <c r="ED115" i="46"/>
  <c r="BO115" i="44" s="1"/>
  <c r="EC115" i="46"/>
  <c r="BN115" i="44" s="1"/>
  <c r="EB115" i="46"/>
  <c r="BM115" i="44" s="1"/>
  <c r="EA115" i="46"/>
  <c r="DZ115" i="46"/>
  <c r="BK115" i="46" s="1"/>
  <c r="DY115" i="46"/>
  <c r="DX115" i="46"/>
  <c r="BI115" i="46" s="1"/>
  <c r="DW115" i="46"/>
  <c r="BH115" i="46" s="1"/>
  <c r="DV115" i="46"/>
  <c r="BG115" i="46" s="1"/>
  <c r="DU115" i="46"/>
  <c r="DT115" i="46"/>
  <c r="BE115" i="46" s="1"/>
  <c r="DS115" i="46"/>
  <c r="DR115" i="46"/>
  <c r="BC115" i="46" s="1"/>
  <c r="DQ115" i="46"/>
  <c r="BB115" i="46" s="1"/>
  <c r="DP115" i="46"/>
  <c r="BA115" i="46" s="1"/>
  <c r="DO115" i="46"/>
  <c r="DN115" i="46"/>
  <c r="AY115" i="46" s="1"/>
  <c r="DM115" i="46"/>
  <c r="DL115" i="46"/>
  <c r="AW115" i="46" s="1"/>
  <c r="DK115" i="46"/>
  <c r="DJ115" i="46"/>
  <c r="AU115" i="46" s="1"/>
  <c r="DI115" i="46"/>
  <c r="AT115" i="46" s="1"/>
  <c r="DH115" i="46"/>
  <c r="AS115" i="46" s="1"/>
  <c r="DG115" i="46"/>
  <c r="DF115" i="46"/>
  <c r="AQ115" i="46" s="1"/>
  <c r="DE115" i="46"/>
  <c r="DD115" i="46"/>
  <c r="AO115" i="46" s="1"/>
  <c r="DC115" i="46"/>
  <c r="DB115" i="46"/>
  <c r="DA115" i="46"/>
  <c r="CZ115" i="46"/>
  <c r="CY115" i="46"/>
  <c r="CX115" i="46"/>
  <c r="AI115" i="46" s="1"/>
  <c r="CW115" i="46"/>
  <c r="CV115" i="46"/>
  <c r="AG115" i="46" s="1"/>
  <c r="CU115" i="46"/>
  <c r="CT115" i="46"/>
  <c r="CS115" i="46"/>
  <c r="CR115" i="46"/>
  <c r="AC115" i="46" s="1"/>
  <c r="CQ115" i="46"/>
  <c r="CP115" i="46"/>
  <c r="AA115" i="46" s="1"/>
  <c r="CO115" i="46"/>
  <c r="CN115" i="46"/>
  <c r="Y115" i="46" s="1"/>
  <c r="CM115" i="46"/>
  <c r="CL115" i="46"/>
  <c r="CK115" i="46"/>
  <c r="V115" i="46" s="1"/>
  <c r="CJ115" i="46"/>
  <c r="U115" i="46" s="1"/>
  <c r="CI115" i="46"/>
  <c r="CH115" i="46"/>
  <c r="S115" i="46" s="1"/>
  <c r="CG115" i="46"/>
  <c r="CF115" i="46"/>
  <c r="Q115" i="46" s="1"/>
  <c r="CE115" i="46"/>
  <c r="CD115" i="46"/>
  <c r="O115" i="46" s="1"/>
  <c r="CC115" i="46"/>
  <c r="N115" i="46" s="1"/>
  <c r="CB115" i="46"/>
  <c r="M115" i="46" s="1"/>
  <c r="CA115" i="46"/>
  <c r="BZ115" i="46"/>
  <c r="K115" i="46" s="1"/>
  <c r="BY115" i="46"/>
  <c r="BX115" i="46"/>
  <c r="BW115" i="46"/>
  <c r="H115" i="46" s="1"/>
  <c r="BV115" i="46"/>
  <c r="G115" i="46" s="1"/>
  <c r="BU115" i="46"/>
  <c r="BT115" i="46"/>
  <c r="E115" i="46" s="1"/>
  <c r="BS115" i="46"/>
  <c r="B115" i="46"/>
  <c r="B115" i="44" s="1"/>
  <c r="A115" i="46"/>
  <c r="A113" i="27" s="1"/>
  <c r="EF114" i="46"/>
  <c r="BQ114" i="46" s="1"/>
  <c r="EE114" i="46"/>
  <c r="BP114" i="46" s="1"/>
  <c r="ED114" i="46"/>
  <c r="EC114" i="46"/>
  <c r="BN114" i="46" s="1"/>
  <c r="EB114" i="46"/>
  <c r="EA114" i="46"/>
  <c r="DZ114" i="46"/>
  <c r="DY114" i="46"/>
  <c r="BJ114" i="46" s="1"/>
  <c r="DX114" i="46"/>
  <c r="BI114" i="46" s="1"/>
  <c r="DW114" i="46"/>
  <c r="DV114" i="46"/>
  <c r="DU114" i="46"/>
  <c r="BF114" i="46" s="1"/>
  <c r="DT114" i="46"/>
  <c r="DS114" i="46"/>
  <c r="BD114" i="46" s="1"/>
  <c r="DR114" i="46"/>
  <c r="DQ114" i="46"/>
  <c r="DP114" i="46"/>
  <c r="BA114" i="46" s="1"/>
  <c r="DO114" i="46"/>
  <c r="AZ114" i="46" s="1"/>
  <c r="DN114" i="46"/>
  <c r="DM114" i="46"/>
  <c r="AX114" i="46" s="1"/>
  <c r="DL114" i="46"/>
  <c r="DK114" i="46"/>
  <c r="AV114" i="46" s="1"/>
  <c r="DJ114" i="46"/>
  <c r="AU114" i="46" s="1"/>
  <c r="DI114" i="46"/>
  <c r="DH114" i="46"/>
  <c r="DG114" i="46"/>
  <c r="AR114" i="46" s="1"/>
  <c r="DF114" i="46"/>
  <c r="DE114" i="46"/>
  <c r="AP114" i="46" s="1"/>
  <c r="DD114" i="46"/>
  <c r="DC114" i="46"/>
  <c r="AN114" i="46" s="1"/>
  <c r="DB114" i="46"/>
  <c r="DA114" i="46"/>
  <c r="AL114" i="46" s="1"/>
  <c r="CZ114" i="46"/>
  <c r="AK114" i="46" s="1"/>
  <c r="CY114" i="46"/>
  <c r="CX114" i="46"/>
  <c r="CW114" i="46"/>
  <c r="AH114" i="46" s="1"/>
  <c r="CV114" i="46"/>
  <c r="CU114" i="46"/>
  <c r="AF114" i="46" s="1"/>
  <c r="CT114" i="46"/>
  <c r="CS114" i="46"/>
  <c r="AD114" i="46" s="1"/>
  <c r="CR114" i="46"/>
  <c r="AC114" i="46" s="1"/>
  <c r="CQ114" i="46"/>
  <c r="AB114" i="46" s="1"/>
  <c r="CP114" i="46"/>
  <c r="CO114" i="46"/>
  <c r="Z114" i="46" s="1"/>
  <c r="CN114" i="46"/>
  <c r="CM114" i="46"/>
  <c r="X114" i="46" s="1"/>
  <c r="CL114" i="46"/>
  <c r="CK114" i="46"/>
  <c r="V114" i="46" s="1"/>
  <c r="CJ114" i="46"/>
  <c r="CI114" i="46"/>
  <c r="T114" i="46" s="1"/>
  <c r="CH114" i="46"/>
  <c r="CG114" i="46"/>
  <c r="R114" i="46" s="1"/>
  <c r="CF114" i="46"/>
  <c r="CE114" i="46"/>
  <c r="P114" i="46" s="1"/>
  <c r="CD114" i="46"/>
  <c r="CC114" i="46"/>
  <c r="CB114" i="46"/>
  <c r="M114" i="46" s="1"/>
  <c r="CA114" i="46"/>
  <c r="L114" i="46" s="1"/>
  <c r="BZ114" i="46"/>
  <c r="BY114" i="46"/>
  <c r="J114" i="46" s="1"/>
  <c r="BX114" i="46"/>
  <c r="BW114" i="46"/>
  <c r="H114" i="46" s="1"/>
  <c r="BV114" i="46"/>
  <c r="BU114" i="46"/>
  <c r="F114" i="46" s="1"/>
  <c r="BT114" i="46"/>
  <c r="E114" i="46" s="1"/>
  <c r="BS114" i="46"/>
  <c r="B114" i="46"/>
  <c r="B114" i="44" s="1"/>
  <c r="A114" i="46"/>
  <c r="A112" i="27" s="1"/>
  <c r="EF113" i="46"/>
  <c r="EE113" i="46"/>
  <c r="BP113" i="46" s="1"/>
  <c r="ED113" i="46"/>
  <c r="EC113" i="46"/>
  <c r="BN113" i="46" s="1"/>
  <c r="EB113" i="46"/>
  <c r="EA113" i="46"/>
  <c r="BL113" i="46" s="1"/>
  <c r="DZ113" i="46"/>
  <c r="DY113" i="46"/>
  <c r="BJ113" i="46" s="1"/>
  <c r="DX113" i="46"/>
  <c r="DW113" i="46"/>
  <c r="BH113" i="46" s="1"/>
  <c r="DV113" i="46"/>
  <c r="DU113" i="46"/>
  <c r="BF113" i="46" s="1"/>
  <c r="DT113" i="46"/>
  <c r="DS113" i="46"/>
  <c r="BD113" i="46" s="1"/>
  <c r="DR113" i="46"/>
  <c r="DQ113" i="46"/>
  <c r="BB113" i="46" s="1"/>
  <c r="DP113" i="46"/>
  <c r="DO113" i="46"/>
  <c r="AZ113" i="46" s="1"/>
  <c r="DN113" i="46"/>
  <c r="DM113" i="46"/>
  <c r="DL113" i="46"/>
  <c r="AW113" i="46" s="1"/>
  <c r="DK113" i="46"/>
  <c r="AV113" i="46" s="1"/>
  <c r="DJ113" i="46"/>
  <c r="DI113" i="46"/>
  <c r="AT113" i="46" s="1"/>
  <c r="DH113" i="46"/>
  <c r="DG113" i="46"/>
  <c r="DF113" i="46"/>
  <c r="DE113" i="46"/>
  <c r="AP113" i="46" s="1"/>
  <c r="DD113" i="46"/>
  <c r="DC113" i="46"/>
  <c r="AN113" i="46" s="1"/>
  <c r="DB113" i="46"/>
  <c r="DA113" i="46"/>
  <c r="AL113" i="46" s="1"/>
  <c r="CZ113" i="46"/>
  <c r="CY113" i="46"/>
  <c r="CX113" i="46"/>
  <c r="CW113" i="46"/>
  <c r="CV113" i="46"/>
  <c r="CU113" i="46"/>
  <c r="CT113" i="46"/>
  <c r="CS113" i="46"/>
  <c r="AD113" i="46" s="1"/>
  <c r="CR113" i="46"/>
  <c r="CQ113" i="46"/>
  <c r="AB113" i="46" s="1"/>
  <c r="CP113" i="46"/>
  <c r="CO113" i="46"/>
  <c r="Z113" i="46" s="1"/>
  <c r="CN113" i="46"/>
  <c r="Y113" i="46" s="1"/>
  <c r="CM113" i="46"/>
  <c r="CL113" i="46"/>
  <c r="CK113" i="46"/>
  <c r="V113" i="46" s="1"/>
  <c r="CJ113" i="46"/>
  <c r="CI113" i="46"/>
  <c r="T113" i="46" s="1"/>
  <c r="CH113" i="46"/>
  <c r="CG113" i="46"/>
  <c r="R113" i="46" s="1"/>
  <c r="CF113" i="46"/>
  <c r="CE113" i="46"/>
  <c r="P113" i="46" s="1"/>
  <c r="CD113" i="46"/>
  <c r="CC113" i="46"/>
  <c r="N113" i="46" s="1"/>
  <c r="CB113" i="46"/>
  <c r="CA113" i="46"/>
  <c r="BZ113" i="46"/>
  <c r="BY113" i="46"/>
  <c r="BX113" i="46"/>
  <c r="BW113" i="46"/>
  <c r="BV113" i="46"/>
  <c r="BU113" i="46"/>
  <c r="F113" i="46" s="1"/>
  <c r="BT113" i="46"/>
  <c r="BS113" i="46"/>
  <c r="D113" i="46" s="1"/>
  <c r="B113" i="46"/>
  <c r="B113" i="44" s="1"/>
  <c r="A113" i="46"/>
  <c r="A111" i="27" s="1"/>
  <c r="EF112" i="46"/>
  <c r="BQ112" i="46" s="1"/>
  <c r="EE112" i="46"/>
  <c r="BP112" i="46" s="1"/>
  <c r="ED112" i="46"/>
  <c r="BO112" i="44" s="1"/>
  <c r="EC112" i="46"/>
  <c r="BN112" i="44" s="1"/>
  <c r="EB112" i="46"/>
  <c r="EA112" i="46"/>
  <c r="DZ112" i="46"/>
  <c r="DY112" i="46"/>
  <c r="DX112" i="46"/>
  <c r="DW112" i="46"/>
  <c r="BH112" i="46" s="1"/>
  <c r="DV112" i="46"/>
  <c r="DU112" i="46"/>
  <c r="BF112" i="46" s="1"/>
  <c r="DT112" i="46"/>
  <c r="DS112" i="46"/>
  <c r="BD112" i="46" s="1"/>
  <c r="DR112" i="46"/>
  <c r="DQ112" i="46"/>
  <c r="BB112" i="46" s="1"/>
  <c r="DP112" i="46"/>
  <c r="DO112" i="46"/>
  <c r="AZ112" i="46" s="1"/>
  <c r="DN112" i="46"/>
  <c r="DM112" i="46"/>
  <c r="AX112" i="46" s="1"/>
  <c r="DL112" i="46"/>
  <c r="DK112" i="46"/>
  <c r="AV112" i="46" s="1"/>
  <c r="DJ112" i="46"/>
  <c r="DI112" i="46"/>
  <c r="AT112" i="46" s="1"/>
  <c r="DH112" i="46"/>
  <c r="DG112" i="46"/>
  <c r="AR112" i="46" s="1"/>
  <c r="DF112" i="46"/>
  <c r="DE112" i="46"/>
  <c r="AP112" i="46" s="1"/>
  <c r="DD112" i="46"/>
  <c r="DC112" i="46"/>
  <c r="AN112" i="46" s="1"/>
  <c r="DB112" i="46"/>
  <c r="DA112" i="46"/>
  <c r="AL112" i="46" s="1"/>
  <c r="CZ112" i="46"/>
  <c r="AK112" i="46" s="1"/>
  <c r="CY112" i="46"/>
  <c r="AJ112" i="46" s="1"/>
  <c r="CX112" i="46"/>
  <c r="AI112" i="46" s="1"/>
  <c r="CW112" i="46"/>
  <c r="AH112" i="46" s="1"/>
  <c r="CV112" i="46"/>
  <c r="CU112" i="46"/>
  <c r="CT112" i="46"/>
  <c r="CS112" i="46"/>
  <c r="AD112" i="46" s="1"/>
  <c r="CR112" i="46"/>
  <c r="CQ112" i="46"/>
  <c r="AB112" i="46" s="1"/>
  <c r="CP112" i="46"/>
  <c r="CO112" i="46"/>
  <c r="Z112" i="46" s="1"/>
  <c r="CN112" i="46"/>
  <c r="CM112" i="46"/>
  <c r="X112" i="46" s="1"/>
  <c r="CL112" i="46"/>
  <c r="CK112" i="46"/>
  <c r="V112" i="46" s="1"/>
  <c r="CJ112" i="46"/>
  <c r="CI112" i="46"/>
  <c r="T112" i="46" s="1"/>
  <c r="CH112" i="46"/>
  <c r="CG112" i="46"/>
  <c r="R112" i="46" s="1"/>
  <c r="CF112" i="46"/>
  <c r="CE112" i="46"/>
  <c r="P112" i="46" s="1"/>
  <c r="CD112" i="46"/>
  <c r="O112" i="46" s="1"/>
  <c r="CC112" i="46"/>
  <c r="CB112" i="46"/>
  <c r="CA112" i="46"/>
  <c r="L112" i="46" s="1"/>
  <c r="BZ112" i="46"/>
  <c r="BY112" i="46"/>
  <c r="J112" i="46" s="1"/>
  <c r="BX112" i="46"/>
  <c r="BW112" i="46"/>
  <c r="H112" i="46" s="1"/>
  <c r="BV112" i="46"/>
  <c r="BU112" i="46"/>
  <c r="F112" i="46" s="1"/>
  <c r="BT112" i="46"/>
  <c r="E112" i="46" s="1"/>
  <c r="BS112" i="46"/>
  <c r="BO112" i="46"/>
  <c r="B112" i="46"/>
  <c r="B112" i="44" s="1"/>
  <c r="A112" i="46"/>
  <c r="A110" i="27" s="1"/>
  <c r="EF111" i="46"/>
  <c r="EE111" i="46"/>
  <c r="BP111" i="46" s="1"/>
  <c r="ED111" i="46"/>
  <c r="BO111" i="46" s="1"/>
  <c r="EC111" i="46"/>
  <c r="BN111" i="46" s="1"/>
  <c r="EB111" i="46"/>
  <c r="EA111" i="46"/>
  <c r="BL111" i="46" s="1"/>
  <c r="DZ111" i="46"/>
  <c r="DY111" i="46"/>
  <c r="BJ111" i="46" s="1"/>
  <c r="DX111" i="46"/>
  <c r="DW111" i="46"/>
  <c r="BH111" i="46" s="1"/>
  <c r="DV111" i="46"/>
  <c r="DU111" i="46"/>
  <c r="DT111" i="46"/>
  <c r="DS111" i="46"/>
  <c r="BD111" i="46" s="1"/>
  <c r="DR111" i="46"/>
  <c r="DQ111" i="46"/>
  <c r="BB111" i="46" s="1"/>
  <c r="DP111" i="46"/>
  <c r="BA111" i="46" s="1"/>
  <c r="DO111" i="46"/>
  <c r="DN111" i="46"/>
  <c r="DM111" i="46"/>
  <c r="AX111" i="46" s="1"/>
  <c r="DL111" i="46"/>
  <c r="DK111" i="46"/>
  <c r="AV111" i="46" s="1"/>
  <c r="DJ111" i="46"/>
  <c r="DI111" i="46"/>
  <c r="AT111" i="46" s="1"/>
  <c r="DH111" i="46"/>
  <c r="DG111" i="46"/>
  <c r="AR111" i="46" s="1"/>
  <c r="DF111" i="46"/>
  <c r="DE111" i="46"/>
  <c r="AP111" i="46" s="1"/>
  <c r="DD111" i="46"/>
  <c r="DC111" i="46"/>
  <c r="AN111" i="46" s="1"/>
  <c r="DB111" i="46"/>
  <c r="DA111" i="46"/>
  <c r="CZ111" i="46"/>
  <c r="CY111" i="46"/>
  <c r="AJ111" i="46" s="1"/>
  <c r="CX111" i="46"/>
  <c r="AI111" i="46" s="1"/>
  <c r="CW111" i="46"/>
  <c r="AH111" i="46" s="1"/>
  <c r="CV111" i="46"/>
  <c r="CU111" i="46"/>
  <c r="AF111" i="46" s="1"/>
  <c r="CT111" i="46"/>
  <c r="CS111" i="46"/>
  <c r="AD111" i="46" s="1"/>
  <c r="CR111" i="46"/>
  <c r="CQ111" i="46"/>
  <c r="CP111" i="46"/>
  <c r="AA111" i="46" s="1"/>
  <c r="CO111" i="46"/>
  <c r="Z111" i="46" s="1"/>
  <c r="CN111" i="46"/>
  <c r="CM111" i="46"/>
  <c r="X111" i="46" s="1"/>
  <c r="CL111" i="46"/>
  <c r="CK111" i="46"/>
  <c r="V111" i="46" s="1"/>
  <c r="CJ111" i="46"/>
  <c r="CI111" i="46"/>
  <c r="T111" i="46" s="1"/>
  <c r="CH111" i="46"/>
  <c r="CG111" i="46"/>
  <c r="CF111" i="46"/>
  <c r="CE111" i="46"/>
  <c r="P111" i="46" s="1"/>
  <c r="CD111" i="46"/>
  <c r="CC111" i="46"/>
  <c r="N111" i="46" s="1"/>
  <c r="CB111" i="46"/>
  <c r="CA111" i="46"/>
  <c r="L111" i="46" s="1"/>
  <c r="BZ111" i="46"/>
  <c r="BY111" i="46"/>
  <c r="J111" i="46" s="1"/>
  <c r="BX111" i="46"/>
  <c r="BW111" i="46"/>
  <c r="H111" i="46" s="1"/>
  <c r="BV111" i="46"/>
  <c r="BU111" i="46"/>
  <c r="F111" i="46" s="1"/>
  <c r="BT111" i="46"/>
  <c r="BS111" i="46"/>
  <c r="B111" i="46"/>
  <c r="B111" i="44" s="1"/>
  <c r="A111" i="46"/>
  <c r="A109" i="27" s="1"/>
  <c r="EF110" i="46"/>
  <c r="EE110" i="46"/>
  <c r="BP110" i="46" s="1"/>
  <c r="ED110" i="46"/>
  <c r="BO110" i="44" s="1"/>
  <c r="EC110" i="46"/>
  <c r="BN110" i="46" s="1"/>
  <c r="EB110" i="46"/>
  <c r="EA110" i="46"/>
  <c r="DZ110" i="46"/>
  <c r="BK110" i="46" s="1"/>
  <c r="DY110" i="46"/>
  <c r="DX110" i="46"/>
  <c r="BI110" i="46" s="1"/>
  <c r="DW110" i="46"/>
  <c r="BH110" i="46" s="1"/>
  <c r="DV110" i="46"/>
  <c r="DU110" i="46"/>
  <c r="BF110" i="46" s="1"/>
  <c r="DT110" i="46"/>
  <c r="DS110" i="46"/>
  <c r="BD110" i="46" s="1"/>
  <c r="DR110" i="46"/>
  <c r="DQ110" i="46"/>
  <c r="BB110" i="46" s="1"/>
  <c r="DP110" i="46"/>
  <c r="DO110" i="46"/>
  <c r="AZ110" i="46" s="1"/>
  <c r="DN110" i="46"/>
  <c r="DM110" i="46"/>
  <c r="AX110" i="46" s="1"/>
  <c r="DL110" i="46"/>
  <c r="DK110" i="46"/>
  <c r="AV110" i="46" s="1"/>
  <c r="DJ110" i="46"/>
  <c r="AU110" i="46" s="1"/>
  <c r="DI110" i="46"/>
  <c r="AT110" i="46" s="1"/>
  <c r="DH110" i="46"/>
  <c r="DG110" i="46"/>
  <c r="AR110" i="46" s="1"/>
  <c r="DF110" i="46"/>
  <c r="DE110" i="46"/>
  <c r="AP110" i="46" s="1"/>
  <c r="DD110" i="46"/>
  <c r="DC110" i="46"/>
  <c r="DB110" i="46"/>
  <c r="DA110" i="46"/>
  <c r="AL110" i="46" s="1"/>
  <c r="CZ110" i="46"/>
  <c r="CY110" i="46"/>
  <c r="AJ110" i="46" s="1"/>
  <c r="CX110" i="46"/>
  <c r="CW110" i="46"/>
  <c r="AH110" i="46" s="1"/>
  <c r="CV110" i="46"/>
  <c r="CU110" i="46"/>
  <c r="AF110" i="46" s="1"/>
  <c r="CT110" i="46"/>
  <c r="CS110" i="46"/>
  <c r="CR110" i="46"/>
  <c r="CQ110" i="46"/>
  <c r="AB110" i="46" s="1"/>
  <c r="CP110" i="46"/>
  <c r="CO110" i="46"/>
  <c r="CN110" i="46"/>
  <c r="Y110" i="46" s="1"/>
  <c r="CM110" i="46"/>
  <c r="X110" i="46" s="1"/>
  <c r="CL110" i="46"/>
  <c r="CK110" i="46"/>
  <c r="V110" i="46" s="1"/>
  <c r="CJ110" i="46"/>
  <c r="U110" i="46" s="1"/>
  <c r="CI110" i="46"/>
  <c r="T110" i="46" s="1"/>
  <c r="CH110" i="46"/>
  <c r="CG110" i="46"/>
  <c r="R110" i="46" s="1"/>
  <c r="CF110" i="46"/>
  <c r="Q110" i="46" s="1"/>
  <c r="CE110" i="46"/>
  <c r="CD110" i="46"/>
  <c r="CC110" i="46"/>
  <c r="CB110" i="46"/>
  <c r="CA110" i="46"/>
  <c r="L110" i="46" s="1"/>
  <c r="BZ110" i="46"/>
  <c r="BY110" i="46"/>
  <c r="BX110" i="46"/>
  <c r="I110" i="46" s="1"/>
  <c r="BW110" i="46"/>
  <c r="H110" i="46" s="1"/>
  <c r="BV110" i="46"/>
  <c r="G110" i="46" s="1"/>
  <c r="BU110" i="46"/>
  <c r="F110" i="46" s="1"/>
  <c r="BT110" i="46"/>
  <c r="BS110" i="46"/>
  <c r="D110" i="46" s="1"/>
  <c r="BO110" i="46"/>
  <c r="B110" i="46"/>
  <c r="B110" i="44" s="1"/>
  <c r="A110" i="46"/>
  <c r="A108" i="27" s="1"/>
  <c r="EF109" i="46"/>
  <c r="BQ109" i="46" s="1"/>
  <c r="EE109" i="46"/>
  <c r="ED109" i="46"/>
  <c r="BO109" i="46" s="1"/>
  <c r="EC109" i="46"/>
  <c r="EB109" i="46"/>
  <c r="BM109" i="46" s="1"/>
  <c r="EA109" i="46"/>
  <c r="DZ109" i="46"/>
  <c r="BK109" i="46" s="1"/>
  <c r="DY109" i="46"/>
  <c r="DX109" i="46"/>
  <c r="DW109" i="46"/>
  <c r="BH109" i="46" s="1"/>
  <c r="DV109" i="46"/>
  <c r="DU109" i="46"/>
  <c r="DT109" i="46"/>
  <c r="BE109" i="46" s="1"/>
  <c r="DS109" i="46"/>
  <c r="BD109" i="46" s="1"/>
  <c r="DR109" i="46"/>
  <c r="BC109" i="46" s="1"/>
  <c r="DQ109" i="46"/>
  <c r="DP109" i="46"/>
  <c r="BA109" i="46" s="1"/>
  <c r="DO109" i="46"/>
  <c r="AZ109" i="46" s="1"/>
  <c r="DN109" i="46"/>
  <c r="AY109" i="46" s="1"/>
  <c r="DM109" i="46"/>
  <c r="DL109" i="46"/>
  <c r="AW109" i="46" s="1"/>
  <c r="DK109" i="46"/>
  <c r="AV109" i="46" s="1"/>
  <c r="DJ109" i="46"/>
  <c r="AU109" i="46" s="1"/>
  <c r="DI109" i="46"/>
  <c r="DH109" i="46"/>
  <c r="DG109" i="46"/>
  <c r="DF109" i="46"/>
  <c r="AQ109" i="46" s="1"/>
  <c r="DE109" i="46"/>
  <c r="DD109" i="46"/>
  <c r="AO109" i="46" s="1"/>
  <c r="DC109" i="46"/>
  <c r="DB109" i="46"/>
  <c r="DA109" i="46"/>
  <c r="CZ109" i="46"/>
  <c r="AK109" i="46" s="1"/>
  <c r="CY109" i="46"/>
  <c r="CX109" i="46"/>
  <c r="AI109" i="46" s="1"/>
  <c r="CW109" i="46"/>
  <c r="CV109" i="46"/>
  <c r="AG109" i="46" s="1"/>
  <c r="CU109" i="46"/>
  <c r="AF109" i="46" s="1"/>
  <c r="CT109" i="46"/>
  <c r="AE109" i="46" s="1"/>
  <c r="CS109" i="46"/>
  <c r="CR109" i="46"/>
  <c r="AC109" i="46" s="1"/>
  <c r="CQ109" i="46"/>
  <c r="CP109" i="46"/>
  <c r="CO109" i="46"/>
  <c r="CN109" i="46"/>
  <c r="Y109" i="46" s="1"/>
  <c r="CM109" i="46"/>
  <c r="CL109" i="46"/>
  <c r="W109" i="46" s="1"/>
  <c r="CK109" i="46"/>
  <c r="CJ109" i="46"/>
  <c r="CI109" i="46"/>
  <c r="CH109" i="46"/>
  <c r="S109" i="46" s="1"/>
  <c r="CG109" i="46"/>
  <c r="CF109" i="46"/>
  <c r="Q109" i="46" s="1"/>
  <c r="CE109" i="46"/>
  <c r="P109" i="46" s="1"/>
  <c r="CD109" i="46"/>
  <c r="O109" i="46" s="1"/>
  <c r="CC109" i="46"/>
  <c r="CB109" i="46"/>
  <c r="M109" i="46" s="1"/>
  <c r="CA109" i="46"/>
  <c r="L109" i="46" s="1"/>
  <c r="BZ109" i="46"/>
  <c r="BY109" i="46"/>
  <c r="BX109" i="46"/>
  <c r="I109" i="46" s="1"/>
  <c r="BW109" i="46"/>
  <c r="BV109" i="46"/>
  <c r="G109" i="46" s="1"/>
  <c r="BU109" i="46"/>
  <c r="BT109" i="46"/>
  <c r="BS109" i="46"/>
  <c r="B109" i="46"/>
  <c r="B109" i="44" s="1"/>
  <c r="A109" i="46"/>
  <c r="A109" i="44" s="1"/>
  <c r="EF108" i="46"/>
  <c r="EE108" i="46"/>
  <c r="ED108" i="46"/>
  <c r="BO108" i="44" s="1"/>
  <c r="EC108" i="46"/>
  <c r="BN108" i="44" s="1"/>
  <c r="EB108" i="46"/>
  <c r="BM108" i="46" s="1"/>
  <c r="EA108" i="46"/>
  <c r="BL108" i="46" s="1"/>
  <c r="DZ108" i="46"/>
  <c r="DY108" i="46"/>
  <c r="DX108" i="46"/>
  <c r="BI108" i="46" s="1"/>
  <c r="DW108" i="46"/>
  <c r="DV108" i="46"/>
  <c r="DU108" i="46"/>
  <c r="DT108" i="46"/>
  <c r="BE108" i="46" s="1"/>
  <c r="DS108" i="46"/>
  <c r="DR108" i="46"/>
  <c r="BC108" i="46" s="1"/>
  <c r="DQ108" i="46"/>
  <c r="DP108" i="46"/>
  <c r="BA108" i="46" s="1"/>
  <c r="DO108" i="46"/>
  <c r="DN108" i="46"/>
  <c r="AY108" i="46" s="1"/>
  <c r="DM108" i="46"/>
  <c r="AX108" i="46" s="1"/>
  <c r="DL108" i="46"/>
  <c r="AW108" i="46" s="1"/>
  <c r="DK108" i="46"/>
  <c r="AV108" i="46" s="1"/>
  <c r="DJ108" i="46"/>
  <c r="AU108" i="46" s="1"/>
  <c r="DI108" i="46"/>
  <c r="DH108" i="46"/>
  <c r="AS108" i="46" s="1"/>
  <c r="DG108" i="46"/>
  <c r="DF108" i="46"/>
  <c r="AQ108" i="46" s="1"/>
  <c r="DE108" i="46"/>
  <c r="AP108" i="46" s="1"/>
  <c r="DD108" i="46"/>
  <c r="DC108" i="46"/>
  <c r="DB108" i="46"/>
  <c r="AM108" i="46" s="1"/>
  <c r="DA108" i="46"/>
  <c r="CZ108" i="46"/>
  <c r="AK108" i="46" s="1"/>
  <c r="CY108" i="46"/>
  <c r="CX108" i="46"/>
  <c r="AI108" i="46" s="1"/>
  <c r="CW108" i="46"/>
  <c r="AH108" i="46" s="1"/>
  <c r="CV108" i="46"/>
  <c r="AG108" i="46" s="1"/>
  <c r="CU108" i="46"/>
  <c r="CT108" i="46"/>
  <c r="CS108" i="46"/>
  <c r="CR108" i="46"/>
  <c r="AC108" i="46" s="1"/>
  <c r="CQ108" i="46"/>
  <c r="CP108" i="46"/>
  <c r="AA108" i="46" s="1"/>
  <c r="CO108" i="46"/>
  <c r="Z108" i="46" s="1"/>
  <c r="CN108" i="46"/>
  <c r="Y108" i="46" s="1"/>
  <c r="CM108" i="46"/>
  <c r="CL108" i="46"/>
  <c r="W108" i="46" s="1"/>
  <c r="CK108" i="46"/>
  <c r="CJ108" i="46"/>
  <c r="U108" i="46" s="1"/>
  <c r="CI108" i="46"/>
  <c r="CH108" i="46"/>
  <c r="CG108" i="46"/>
  <c r="R108" i="46" s="1"/>
  <c r="CF108" i="46"/>
  <c r="CE108" i="46"/>
  <c r="P108" i="46" s="1"/>
  <c r="CD108" i="46"/>
  <c r="CC108" i="46"/>
  <c r="CB108" i="46"/>
  <c r="M108" i="46" s="1"/>
  <c r="CA108" i="46"/>
  <c r="BZ108" i="46"/>
  <c r="K108" i="46" s="1"/>
  <c r="BY108" i="46"/>
  <c r="J108" i="46" s="1"/>
  <c r="BX108" i="46"/>
  <c r="BW108" i="46"/>
  <c r="BV108" i="46"/>
  <c r="BU108" i="46"/>
  <c r="BT108" i="46"/>
  <c r="E108" i="46" s="1"/>
  <c r="BS108" i="46"/>
  <c r="BO108" i="46"/>
  <c r="B108" i="46"/>
  <c r="B108" i="44" s="1"/>
  <c r="A108" i="46"/>
  <c r="EF107" i="46"/>
  <c r="BQ107" i="46" s="1"/>
  <c r="EE107" i="46"/>
  <c r="BP107" i="46" s="1"/>
  <c r="ED107" i="46"/>
  <c r="BO107" i="46" s="1"/>
  <c r="EC107" i="46"/>
  <c r="EB107" i="46"/>
  <c r="BM107" i="46" s="1"/>
  <c r="EA107" i="46"/>
  <c r="DZ107" i="46"/>
  <c r="BK107" i="46" s="1"/>
  <c r="DY107" i="46"/>
  <c r="DX107" i="46"/>
  <c r="BI107" i="46" s="1"/>
  <c r="DW107" i="46"/>
  <c r="DV107" i="46"/>
  <c r="BG107" i="46" s="1"/>
  <c r="DU107" i="46"/>
  <c r="DT107" i="46"/>
  <c r="BE107" i="46" s="1"/>
  <c r="DS107" i="46"/>
  <c r="DR107" i="46"/>
  <c r="BC107" i="46" s="1"/>
  <c r="DQ107" i="46"/>
  <c r="DP107" i="46"/>
  <c r="BA107" i="46" s="1"/>
  <c r="DO107" i="46"/>
  <c r="DN107" i="46"/>
  <c r="AY107" i="46" s="1"/>
  <c r="DM107" i="46"/>
  <c r="DL107" i="46"/>
  <c r="DK107" i="46"/>
  <c r="DJ107" i="46"/>
  <c r="DI107" i="46"/>
  <c r="DH107" i="46"/>
  <c r="DG107" i="46"/>
  <c r="DF107" i="46"/>
  <c r="AQ107" i="46" s="1"/>
  <c r="DE107" i="46"/>
  <c r="DD107" i="46"/>
  <c r="AO107" i="46" s="1"/>
  <c r="DC107" i="46"/>
  <c r="DB107" i="46"/>
  <c r="AM107" i="46" s="1"/>
  <c r="DA107" i="46"/>
  <c r="CZ107" i="46"/>
  <c r="AK107" i="46" s="1"/>
  <c r="CY107" i="46"/>
  <c r="CX107" i="46"/>
  <c r="AI107" i="46" s="1"/>
  <c r="CW107" i="46"/>
  <c r="CV107" i="46"/>
  <c r="AG107" i="46" s="1"/>
  <c r="CU107" i="46"/>
  <c r="CT107" i="46"/>
  <c r="AE107" i="46" s="1"/>
  <c r="CS107" i="46"/>
  <c r="AD107" i="46" s="1"/>
  <c r="CR107" i="46"/>
  <c r="CQ107" i="46"/>
  <c r="CP107" i="46"/>
  <c r="AA107" i="46" s="1"/>
  <c r="CO107" i="46"/>
  <c r="CN107" i="46"/>
  <c r="Y107" i="46" s="1"/>
  <c r="CM107" i="46"/>
  <c r="CL107" i="46"/>
  <c r="CK107" i="46"/>
  <c r="CJ107" i="46"/>
  <c r="U107" i="46" s="1"/>
  <c r="CI107" i="46"/>
  <c r="CH107" i="46"/>
  <c r="S107" i="46" s="1"/>
  <c r="CG107" i="46"/>
  <c r="CF107" i="46"/>
  <c r="CE107" i="46"/>
  <c r="CD107" i="46"/>
  <c r="CC107" i="46"/>
  <c r="CB107" i="46"/>
  <c r="M107" i="46" s="1"/>
  <c r="CA107" i="46"/>
  <c r="BZ107" i="46"/>
  <c r="K107" i="46" s="1"/>
  <c r="BY107" i="46"/>
  <c r="BX107" i="46"/>
  <c r="I107" i="46" s="1"/>
  <c r="BW107" i="46"/>
  <c r="BV107" i="46"/>
  <c r="G107" i="46" s="1"/>
  <c r="BU107" i="46"/>
  <c r="BT107" i="46"/>
  <c r="E107" i="46" s="1"/>
  <c r="BS107" i="46"/>
  <c r="B107" i="46"/>
  <c r="B107" i="44" s="1"/>
  <c r="A107" i="46"/>
  <c r="EF106" i="46"/>
  <c r="BQ106" i="46" s="1"/>
  <c r="EE106" i="46"/>
  <c r="ED106" i="46"/>
  <c r="BO106" i="46" s="1"/>
  <c r="EC106" i="46"/>
  <c r="EB106" i="46"/>
  <c r="EA106" i="46"/>
  <c r="DZ106" i="46"/>
  <c r="BK106" i="46" s="1"/>
  <c r="DY106" i="46"/>
  <c r="DX106" i="46"/>
  <c r="BI106" i="46" s="1"/>
  <c r="DW106" i="46"/>
  <c r="DV106" i="46"/>
  <c r="DU106" i="46"/>
  <c r="DT106" i="46"/>
  <c r="BE106" i="46" s="1"/>
  <c r="DS106" i="46"/>
  <c r="DR106" i="46"/>
  <c r="BC106" i="46" s="1"/>
  <c r="DQ106" i="46"/>
  <c r="DP106" i="46"/>
  <c r="DO106" i="46"/>
  <c r="DN106" i="46"/>
  <c r="AY106" i="46" s="1"/>
  <c r="DM106" i="46"/>
  <c r="DL106" i="46"/>
  <c r="AW106" i="46" s="1"/>
  <c r="DK106" i="46"/>
  <c r="DJ106" i="46"/>
  <c r="AU106" i="46" s="1"/>
  <c r="DI106" i="46"/>
  <c r="DH106" i="46"/>
  <c r="AS106" i="46" s="1"/>
  <c r="DG106" i="46"/>
  <c r="DF106" i="46"/>
  <c r="AQ106" i="46" s="1"/>
  <c r="DE106" i="46"/>
  <c r="AP106" i="46" s="1"/>
  <c r="DD106" i="46"/>
  <c r="DC106" i="46"/>
  <c r="DB106" i="46"/>
  <c r="AM106" i="46" s="1"/>
  <c r="DA106" i="46"/>
  <c r="CZ106" i="46"/>
  <c r="AK106" i="46" s="1"/>
  <c r="CY106" i="46"/>
  <c r="CX106" i="46"/>
  <c r="AI106" i="46" s="1"/>
  <c r="CW106" i="46"/>
  <c r="CV106" i="46"/>
  <c r="AG106" i="46" s="1"/>
  <c r="CU106" i="46"/>
  <c r="CT106" i="46"/>
  <c r="AE106" i="46" s="1"/>
  <c r="CS106" i="46"/>
  <c r="CR106" i="46"/>
  <c r="AC106" i="46" s="1"/>
  <c r="CQ106" i="46"/>
  <c r="CP106" i="46"/>
  <c r="AA106" i="46" s="1"/>
  <c r="CO106" i="46"/>
  <c r="Z106" i="46" s="1"/>
  <c r="CN106" i="46"/>
  <c r="Y106" i="46" s="1"/>
  <c r="CM106" i="46"/>
  <c r="CL106" i="46"/>
  <c r="CK106" i="46"/>
  <c r="CJ106" i="46"/>
  <c r="U106" i="46" s="1"/>
  <c r="CI106" i="46"/>
  <c r="CH106" i="46"/>
  <c r="CG106" i="46"/>
  <c r="CF106" i="46"/>
  <c r="Q106" i="46" s="1"/>
  <c r="CE106" i="46"/>
  <c r="CD106" i="46"/>
  <c r="O106" i="46" s="1"/>
  <c r="CC106" i="46"/>
  <c r="CB106" i="46"/>
  <c r="CA106" i="46"/>
  <c r="BZ106" i="46"/>
  <c r="K106" i="46" s="1"/>
  <c r="BY106" i="46"/>
  <c r="BX106" i="46"/>
  <c r="BW106" i="46"/>
  <c r="BV106" i="46"/>
  <c r="G106" i="46" s="1"/>
  <c r="BU106" i="46"/>
  <c r="BT106" i="46"/>
  <c r="E106" i="46" s="1"/>
  <c r="BS106" i="46"/>
  <c r="B106" i="46"/>
  <c r="B106" i="44" s="1"/>
  <c r="A106" i="46"/>
  <c r="EF105" i="46"/>
  <c r="BQ105" i="46" s="1"/>
  <c r="EE105" i="46"/>
  <c r="ED105" i="46"/>
  <c r="BO105" i="46" s="1"/>
  <c r="EC105" i="46"/>
  <c r="EB105" i="46"/>
  <c r="BM105" i="46" s="1"/>
  <c r="EA105" i="46"/>
  <c r="DZ105" i="46"/>
  <c r="BK105" i="46" s="1"/>
  <c r="DY105" i="46"/>
  <c r="DX105" i="46"/>
  <c r="BI105" i="46" s="1"/>
  <c r="DW105" i="46"/>
  <c r="DV105" i="46"/>
  <c r="BG105" i="46" s="1"/>
  <c r="DU105" i="46"/>
  <c r="DT105" i="46"/>
  <c r="BE105" i="46" s="1"/>
  <c r="DS105" i="46"/>
  <c r="DR105" i="46"/>
  <c r="BC105" i="46" s="1"/>
  <c r="DQ105" i="46"/>
  <c r="DP105" i="46"/>
  <c r="DO105" i="46"/>
  <c r="DN105" i="46"/>
  <c r="AY105" i="46" s="1"/>
  <c r="DM105" i="46"/>
  <c r="DL105" i="46"/>
  <c r="AW105" i="46" s="1"/>
  <c r="DK105" i="46"/>
  <c r="DJ105" i="46"/>
  <c r="AU105" i="46" s="1"/>
  <c r="DI105" i="46"/>
  <c r="AT105" i="46" s="1"/>
  <c r="DH105" i="46"/>
  <c r="DG105" i="46"/>
  <c r="DF105" i="46"/>
  <c r="AQ105" i="46" s="1"/>
  <c r="DE105" i="46"/>
  <c r="AP105" i="46" s="1"/>
  <c r="DD105" i="46"/>
  <c r="AO105" i="46" s="1"/>
  <c r="DC105" i="46"/>
  <c r="DB105" i="46"/>
  <c r="AM105" i="46" s="1"/>
  <c r="DA105" i="46"/>
  <c r="CZ105" i="46"/>
  <c r="AK105" i="46" s="1"/>
  <c r="CY105" i="46"/>
  <c r="CX105" i="46"/>
  <c r="AI105" i="46" s="1"/>
  <c r="CW105" i="46"/>
  <c r="CV105" i="46"/>
  <c r="AG105" i="46" s="1"/>
  <c r="CU105" i="46"/>
  <c r="CT105" i="46"/>
  <c r="AE105" i="46" s="1"/>
  <c r="CS105" i="46"/>
  <c r="AD105" i="46" s="1"/>
  <c r="CR105" i="46"/>
  <c r="CQ105" i="46"/>
  <c r="CP105" i="46"/>
  <c r="CO105" i="46"/>
  <c r="CN105" i="46"/>
  <c r="Y105" i="46" s="1"/>
  <c r="CM105" i="46"/>
  <c r="CL105" i="46"/>
  <c r="W105" i="46" s="1"/>
  <c r="CK105" i="46"/>
  <c r="CJ105" i="46"/>
  <c r="CI105" i="46"/>
  <c r="CH105" i="46"/>
  <c r="S105" i="46" s="1"/>
  <c r="CG105" i="46"/>
  <c r="CF105" i="46"/>
  <c r="CE105" i="46"/>
  <c r="CD105" i="46"/>
  <c r="O105" i="46" s="1"/>
  <c r="CC105" i="46"/>
  <c r="N105" i="46" s="1"/>
  <c r="CB105" i="46"/>
  <c r="CA105" i="46"/>
  <c r="BZ105" i="46"/>
  <c r="K105" i="46" s="1"/>
  <c r="BY105" i="46"/>
  <c r="J105" i="46" s="1"/>
  <c r="BX105" i="46"/>
  <c r="BW105" i="46"/>
  <c r="BV105" i="46"/>
  <c r="G105" i="46" s="1"/>
  <c r="BU105" i="46"/>
  <c r="F105" i="46" s="1"/>
  <c r="BT105" i="46"/>
  <c r="E105" i="46" s="1"/>
  <c r="BS105" i="46"/>
  <c r="B105" i="46"/>
  <c r="B105" i="44" s="1"/>
  <c r="A105" i="46"/>
  <c r="A103" i="27" s="1"/>
  <c r="EF104" i="46"/>
  <c r="BQ104" i="46" s="1"/>
  <c r="EE104" i="46"/>
  <c r="ED104" i="46"/>
  <c r="BO104" i="46" s="1"/>
  <c r="EC104" i="46"/>
  <c r="EB104" i="46"/>
  <c r="EA104" i="46"/>
  <c r="DZ104" i="46"/>
  <c r="DY104" i="46"/>
  <c r="DX104" i="46"/>
  <c r="DW104" i="46"/>
  <c r="DV104" i="46"/>
  <c r="BG104" i="46" s="1"/>
  <c r="DU104" i="46"/>
  <c r="BF104" i="46" s="1"/>
  <c r="DT104" i="46"/>
  <c r="DS104" i="46"/>
  <c r="DR104" i="46"/>
  <c r="DQ104" i="46"/>
  <c r="DP104" i="46"/>
  <c r="BA104" i="46" s="1"/>
  <c r="DO104" i="46"/>
  <c r="DN104" i="46"/>
  <c r="AY104" i="46" s="1"/>
  <c r="DM104" i="46"/>
  <c r="DL104" i="46"/>
  <c r="AW104" i="46" s="1"/>
  <c r="DK104" i="46"/>
  <c r="DJ104" i="46"/>
  <c r="DI104" i="46"/>
  <c r="DH104" i="46"/>
  <c r="AS104" i="46" s="1"/>
  <c r="DG104" i="46"/>
  <c r="DF104" i="46"/>
  <c r="DE104" i="46"/>
  <c r="AP104" i="46" s="1"/>
  <c r="DD104" i="46"/>
  <c r="AO104" i="46" s="1"/>
  <c r="DC104" i="46"/>
  <c r="DB104" i="46"/>
  <c r="DA104" i="46"/>
  <c r="AL104" i="46" s="1"/>
  <c r="CZ104" i="46"/>
  <c r="AK104" i="46" s="1"/>
  <c r="CY104" i="46"/>
  <c r="CX104" i="46"/>
  <c r="AI104" i="46" s="1"/>
  <c r="CW104" i="46"/>
  <c r="CV104" i="46"/>
  <c r="CU104" i="46"/>
  <c r="CT104" i="46"/>
  <c r="CS104" i="46"/>
  <c r="CR104" i="46"/>
  <c r="AC104" i="46" s="1"/>
  <c r="CQ104" i="46"/>
  <c r="CP104" i="46"/>
  <c r="AA104" i="46" s="1"/>
  <c r="CO104" i="46"/>
  <c r="CN104" i="46"/>
  <c r="Y104" i="46" s="1"/>
  <c r="CM104" i="46"/>
  <c r="CL104" i="46"/>
  <c r="CK104" i="46"/>
  <c r="CJ104" i="46"/>
  <c r="U104" i="46" s="1"/>
  <c r="CI104" i="46"/>
  <c r="CH104" i="46"/>
  <c r="S104" i="46" s="1"/>
  <c r="CG104" i="46"/>
  <c r="CF104" i="46"/>
  <c r="Q104" i="46" s="1"/>
  <c r="CE104" i="46"/>
  <c r="CD104" i="46"/>
  <c r="CC104" i="46"/>
  <c r="CB104" i="46"/>
  <c r="CA104" i="46"/>
  <c r="BZ104" i="46"/>
  <c r="BY104" i="46"/>
  <c r="BX104" i="46"/>
  <c r="I104" i="46" s="1"/>
  <c r="BW104" i="46"/>
  <c r="BV104" i="46"/>
  <c r="BU104" i="46"/>
  <c r="BT104" i="46"/>
  <c r="E104" i="46" s="1"/>
  <c r="BS104" i="46"/>
  <c r="B104" i="46"/>
  <c r="B104" i="44" s="1"/>
  <c r="A104" i="46"/>
  <c r="A102" i="27" s="1"/>
  <c r="EF103" i="46"/>
  <c r="EE103" i="46"/>
  <c r="ED103" i="46"/>
  <c r="EC103" i="46"/>
  <c r="EB103" i="46"/>
  <c r="EA103" i="46"/>
  <c r="DZ103" i="46"/>
  <c r="DY103" i="46"/>
  <c r="DX103" i="46"/>
  <c r="DW103" i="46"/>
  <c r="DV103" i="46"/>
  <c r="DU103" i="46"/>
  <c r="DT103" i="46"/>
  <c r="DS103" i="46"/>
  <c r="DR103" i="46"/>
  <c r="BC103" i="46" s="1"/>
  <c r="DQ103" i="46"/>
  <c r="DP103" i="46"/>
  <c r="BA103" i="46" s="1"/>
  <c r="DO103" i="46"/>
  <c r="DN103" i="46"/>
  <c r="DM103" i="46"/>
  <c r="DL103" i="46"/>
  <c r="DK103" i="46"/>
  <c r="DJ103" i="46"/>
  <c r="AU103" i="46" s="1"/>
  <c r="DI103" i="46"/>
  <c r="DH103" i="46"/>
  <c r="AS103" i="46" s="1"/>
  <c r="DG103" i="46"/>
  <c r="DF103" i="46"/>
  <c r="DE103" i="46"/>
  <c r="DD103" i="46"/>
  <c r="AO103" i="46" s="1"/>
  <c r="DC103" i="46"/>
  <c r="DB103" i="46"/>
  <c r="AM103" i="46" s="1"/>
  <c r="DA103" i="46"/>
  <c r="CZ103" i="46"/>
  <c r="CY103" i="46"/>
  <c r="AJ103" i="46" s="1"/>
  <c r="CX103" i="46"/>
  <c r="CW103" i="46"/>
  <c r="CV103" i="46"/>
  <c r="AG103" i="46" s="1"/>
  <c r="CU103" i="46"/>
  <c r="CT103" i="46"/>
  <c r="AE103" i="46" s="1"/>
  <c r="CS103" i="46"/>
  <c r="AD103" i="46" s="1"/>
  <c r="CR103" i="46"/>
  <c r="AC103" i="46" s="1"/>
  <c r="CQ103" i="46"/>
  <c r="CP103" i="46"/>
  <c r="CO103" i="46"/>
  <c r="CN103" i="46"/>
  <c r="CM103" i="46"/>
  <c r="CL103" i="46"/>
  <c r="W103" i="46" s="1"/>
  <c r="CK103" i="46"/>
  <c r="CJ103" i="46"/>
  <c r="CI103" i="46"/>
  <c r="CH103" i="46"/>
  <c r="CG103" i="46"/>
  <c r="CF103" i="46"/>
  <c r="CE103" i="46"/>
  <c r="CD103" i="46"/>
  <c r="O103" i="46" s="1"/>
  <c r="CC103" i="46"/>
  <c r="CB103" i="46"/>
  <c r="M103" i="46" s="1"/>
  <c r="CA103" i="46"/>
  <c r="BZ103" i="46"/>
  <c r="BY103" i="46"/>
  <c r="BX103" i="46"/>
  <c r="BW103" i="46"/>
  <c r="BV103" i="46"/>
  <c r="BU103" i="46"/>
  <c r="BT103" i="46"/>
  <c r="E103" i="46" s="1"/>
  <c r="BS103" i="46"/>
  <c r="B103" i="46"/>
  <c r="B103" i="44" s="1"/>
  <c r="A103" i="46"/>
  <c r="EF102" i="46"/>
  <c r="EE102" i="46"/>
  <c r="ED102" i="46"/>
  <c r="BO102" i="44" s="1"/>
  <c r="EC102" i="46"/>
  <c r="BN102" i="44" s="1"/>
  <c r="EB102" i="46"/>
  <c r="BM102" i="46" s="1"/>
  <c r="EA102" i="46"/>
  <c r="DZ102" i="46"/>
  <c r="BK102" i="46" s="1"/>
  <c r="DY102" i="46"/>
  <c r="DX102" i="46"/>
  <c r="BI102" i="46" s="1"/>
  <c r="DW102" i="46"/>
  <c r="DV102" i="46"/>
  <c r="BG102" i="46" s="1"/>
  <c r="DU102" i="46"/>
  <c r="DT102" i="46"/>
  <c r="BE102" i="46" s="1"/>
  <c r="DS102" i="46"/>
  <c r="DR102" i="46"/>
  <c r="BC102" i="46" s="1"/>
  <c r="DQ102" i="46"/>
  <c r="DP102" i="46"/>
  <c r="DO102" i="46"/>
  <c r="DN102" i="46"/>
  <c r="AY102" i="46" s="1"/>
  <c r="DM102" i="46"/>
  <c r="DL102" i="46"/>
  <c r="AW102" i="46" s="1"/>
  <c r="DK102" i="46"/>
  <c r="DJ102" i="46"/>
  <c r="AU102" i="46" s="1"/>
  <c r="DI102" i="46"/>
  <c r="DH102" i="46"/>
  <c r="AS102" i="46" s="1"/>
  <c r="DG102" i="46"/>
  <c r="DF102" i="46"/>
  <c r="DE102" i="46"/>
  <c r="AP102" i="46" s="1"/>
  <c r="DD102" i="46"/>
  <c r="AO102" i="46" s="1"/>
  <c r="DC102" i="46"/>
  <c r="DB102" i="46"/>
  <c r="AM102" i="46" s="1"/>
  <c r="DA102" i="46"/>
  <c r="CZ102" i="46"/>
  <c r="AK102" i="46" s="1"/>
  <c r="CY102" i="46"/>
  <c r="CX102" i="46"/>
  <c r="AI102" i="46" s="1"/>
  <c r="CW102" i="46"/>
  <c r="CV102" i="46"/>
  <c r="AG102" i="46" s="1"/>
  <c r="CU102" i="46"/>
  <c r="CT102" i="46"/>
  <c r="AE102" i="46" s="1"/>
  <c r="CS102" i="46"/>
  <c r="CR102" i="46"/>
  <c r="CQ102" i="46"/>
  <c r="CP102" i="46"/>
  <c r="CO102" i="46"/>
  <c r="CN102" i="46"/>
  <c r="Y102" i="46" s="1"/>
  <c r="CM102" i="46"/>
  <c r="X102" i="46" s="1"/>
  <c r="CL102" i="46"/>
  <c r="W102" i="46" s="1"/>
  <c r="CK102" i="46"/>
  <c r="CJ102" i="46"/>
  <c r="U102" i="46" s="1"/>
  <c r="CI102" i="46"/>
  <c r="CH102" i="46"/>
  <c r="S102" i="46" s="1"/>
  <c r="CG102" i="46"/>
  <c r="R102" i="46" s="1"/>
  <c r="CF102" i="46"/>
  <c r="Q102" i="46" s="1"/>
  <c r="CE102" i="46"/>
  <c r="CD102" i="46"/>
  <c r="O102" i="46" s="1"/>
  <c r="CC102" i="46"/>
  <c r="CB102" i="46"/>
  <c r="CA102" i="46"/>
  <c r="BZ102" i="46"/>
  <c r="BY102" i="46"/>
  <c r="BX102" i="46"/>
  <c r="BW102" i="46"/>
  <c r="BV102" i="46"/>
  <c r="G102" i="46" s="1"/>
  <c r="BU102" i="46"/>
  <c r="BT102" i="46"/>
  <c r="BS102" i="46"/>
  <c r="B102" i="46"/>
  <c r="B102" i="44" s="1"/>
  <c r="A102" i="46"/>
  <c r="EF101" i="46"/>
  <c r="EE101" i="46"/>
  <c r="ED101" i="46"/>
  <c r="EC101" i="46"/>
  <c r="BN101" i="46" s="1"/>
  <c r="EB101" i="46"/>
  <c r="BM101" i="46" s="1"/>
  <c r="EA101" i="46"/>
  <c r="BL101" i="46" s="1"/>
  <c r="DZ101" i="46"/>
  <c r="BK101" i="46" s="1"/>
  <c r="DY101" i="46"/>
  <c r="DX101" i="46"/>
  <c r="DW101" i="46"/>
  <c r="DV101" i="46"/>
  <c r="DU101" i="46"/>
  <c r="DT101" i="46"/>
  <c r="BE101" i="46" s="1"/>
  <c r="DS101" i="46"/>
  <c r="BD101" i="46" s="1"/>
  <c r="DR101" i="46"/>
  <c r="DQ101" i="46"/>
  <c r="DP101" i="46"/>
  <c r="DO101" i="46"/>
  <c r="DN101" i="46"/>
  <c r="DM101" i="46"/>
  <c r="DL101" i="46"/>
  <c r="DK101" i="46"/>
  <c r="DJ101" i="46"/>
  <c r="AU101" i="46" s="1"/>
  <c r="DI101" i="46"/>
  <c r="DH101" i="46"/>
  <c r="DG101" i="46"/>
  <c r="DF101" i="46"/>
  <c r="DE101" i="46"/>
  <c r="DD101" i="46"/>
  <c r="AO101" i="46" s="1"/>
  <c r="DC101" i="46"/>
  <c r="DB101" i="46"/>
  <c r="DA101" i="46"/>
  <c r="CZ101" i="46"/>
  <c r="CY101" i="46"/>
  <c r="CX101" i="46"/>
  <c r="AI101" i="46" s="1"/>
  <c r="CW101" i="46"/>
  <c r="CV101" i="46"/>
  <c r="AG101" i="46" s="1"/>
  <c r="CU101" i="46"/>
  <c r="CT101" i="46"/>
  <c r="AE101" i="46" s="1"/>
  <c r="CS101" i="46"/>
  <c r="CR101" i="46"/>
  <c r="CQ101" i="46"/>
  <c r="CP101" i="46"/>
  <c r="CO101" i="46"/>
  <c r="Z101" i="46" s="1"/>
  <c r="CN101" i="46"/>
  <c r="Y101" i="46" s="1"/>
  <c r="CM101" i="46"/>
  <c r="X101" i="46" s="1"/>
  <c r="CL101" i="46"/>
  <c r="CK101" i="46"/>
  <c r="CJ101" i="46"/>
  <c r="CI101" i="46"/>
  <c r="CH101" i="46"/>
  <c r="CG101" i="46"/>
  <c r="CF101" i="46"/>
  <c r="Q101" i="46" s="1"/>
  <c r="CE101" i="46"/>
  <c r="CD101" i="46"/>
  <c r="O101" i="46" s="1"/>
  <c r="CC101" i="46"/>
  <c r="N101" i="46" s="1"/>
  <c r="CB101" i="46"/>
  <c r="CA101" i="46"/>
  <c r="BZ101" i="46"/>
  <c r="BY101" i="46"/>
  <c r="BX101" i="46"/>
  <c r="I101" i="46" s="1"/>
  <c r="BW101" i="46"/>
  <c r="BV101" i="46"/>
  <c r="G101" i="46" s="1"/>
  <c r="BU101" i="46"/>
  <c r="BT101" i="46"/>
  <c r="BS101" i="46"/>
  <c r="B101" i="46"/>
  <c r="B101" i="44" s="1"/>
  <c r="A101" i="46"/>
  <c r="A99" i="27" s="1"/>
  <c r="EF100" i="46"/>
  <c r="BQ100" i="46" s="1"/>
  <c r="EE100" i="46"/>
  <c r="ED100" i="46"/>
  <c r="BO100" i="44" s="1"/>
  <c r="EC100" i="46"/>
  <c r="BN100" i="46" s="1"/>
  <c r="EB100" i="46"/>
  <c r="EA100" i="46"/>
  <c r="DZ100" i="46"/>
  <c r="DY100" i="46"/>
  <c r="DX100" i="46"/>
  <c r="BI100" i="46" s="1"/>
  <c r="DW100" i="46"/>
  <c r="BH100" i="46" s="1"/>
  <c r="DV100" i="46"/>
  <c r="BG100" i="46" s="1"/>
  <c r="DU100" i="46"/>
  <c r="DT100" i="46"/>
  <c r="DS100" i="46"/>
  <c r="DR100" i="46"/>
  <c r="DQ100" i="46"/>
  <c r="DP100" i="46"/>
  <c r="BA100" i="46" s="1"/>
  <c r="DO100" i="46"/>
  <c r="DN100" i="46"/>
  <c r="AY100" i="46" s="1"/>
  <c r="DM100" i="46"/>
  <c r="DL100" i="46"/>
  <c r="DK100" i="46"/>
  <c r="DJ100" i="46"/>
  <c r="AU100" i="46" s="1"/>
  <c r="DI100" i="46"/>
  <c r="DH100" i="46"/>
  <c r="AS100" i="46" s="1"/>
  <c r="DG100" i="46"/>
  <c r="AR100" i="46" s="1"/>
  <c r="DF100" i="46"/>
  <c r="AQ100" i="46" s="1"/>
  <c r="DE100" i="46"/>
  <c r="DD100" i="46"/>
  <c r="DC100" i="46"/>
  <c r="DB100" i="46"/>
  <c r="DA100" i="46"/>
  <c r="CZ100" i="46"/>
  <c r="AK100" i="46" s="1"/>
  <c r="CY100" i="46"/>
  <c r="CX100" i="46"/>
  <c r="CW100" i="46"/>
  <c r="CV100" i="46"/>
  <c r="CU100" i="46"/>
  <c r="CT100" i="46"/>
  <c r="AE100" i="46" s="1"/>
  <c r="CS100" i="46"/>
  <c r="CR100" i="46"/>
  <c r="CQ100" i="46"/>
  <c r="CP100" i="46"/>
  <c r="AA100" i="46" s="1"/>
  <c r="CO100" i="46"/>
  <c r="CN100" i="46"/>
  <c r="CM100" i="46"/>
  <c r="CL100" i="46"/>
  <c r="CK100" i="46"/>
  <c r="CJ100" i="46"/>
  <c r="U100" i="46" s="1"/>
  <c r="CI100" i="46"/>
  <c r="CH100" i="46"/>
  <c r="S100" i="46" s="1"/>
  <c r="CG100" i="46"/>
  <c r="CF100" i="46"/>
  <c r="CE100" i="46"/>
  <c r="CD100" i="46"/>
  <c r="CC100" i="46"/>
  <c r="CB100" i="46"/>
  <c r="M100" i="46" s="1"/>
  <c r="CA100" i="46"/>
  <c r="L100" i="46" s="1"/>
  <c r="BZ100" i="46"/>
  <c r="BY100" i="46"/>
  <c r="BX100" i="46"/>
  <c r="BW100" i="46"/>
  <c r="H100" i="46" s="1"/>
  <c r="BV100" i="46"/>
  <c r="G100" i="46" s="1"/>
  <c r="BU100" i="46"/>
  <c r="BT100" i="46"/>
  <c r="E100" i="46" s="1"/>
  <c r="BS100" i="46"/>
  <c r="BO100" i="46"/>
  <c r="B100" i="46"/>
  <c r="B100" i="44" s="1"/>
  <c r="A100" i="46"/>
  <c r="A98" i="27" s="1"/>
  <c r="EF99" i="46"/>
  <c r="EE99" i="46"/>
  <c r="ED99" i="46"/>
  <c r="EC99" i="46"/>
  <c r="BN99" i="46" s="1"/>
  <c r="EB99" i="46"/>
  <c r="BM99" i="46" s="1"/>
  <c r="EA99" i="46"/>
  <c r="BL99" i="46" s="1"/>
  <c r="DZ99" i="46"/>
  <c r="DY99" i="46"/>
  <c r="DX99" i="46"/>
  <c r="DW99" i="46"/>
  <c r="DV99" i="46"/>
  <c r="DU99" i="46"/>
  <c r="BF99" i="46" s="1"/>
  <c r="DT99" i="46"/>
  <c r="BE99" i="46" s="1"/>
  <c r="DS99" i="46"/>
  <c r="BD99" i="46" s="1"/>
  <c r="DR99" i="46"/>
  <c r="DQ99" i="46"/>
  <c r="DP99" i="46"/>
  <c r="DO99" i="46"/>
  <c r="AZ99" i="46" s="1"/>
  <c r="DN99" i="46"/>
  <c r="DM99" i="46"/>
  <c r="AX99" i="46" s="1"/>
  <c r="DL99" i="46"/>
  <c r="DK99" i="46"/>
  <c r="DJ99" i="46"/>
  <c r="DI99" i="46"/>
  <c r="DH99" i="46"/>
  <c r="DG99" i="46"/>
  <c r="DF99" i="46"/>
  <c r="DE99" i="46"/>
  <c r="DD99" i="46"/>
  <c r="DC99" i="46"/>
  <c r="AN99" i="46" s="1"/>
  <c r="DB99" i="46"/>
  <c r="DA99" i="46"/>
  <c r="CZ99" i="46"/>
  <c r="CY99" i="46"/>
  <c r="CX99" i="46"/>
  <c r="CW99" i="46"/>
  <c r="AH99" i="46" s="1"/>
  <c r="CV99" i="46"/>
  <c r="AG99" i="46" s="1"/>
  <c r="CU99" i="46"/>
  <c r="AF99" i="46" s="1"/>
  <c r="CT99" i="46"/>
  <c r="CS99" i="46"/>
  <c r="CR99" i="46"/>
  <c r="CQ99" i="46"/>
  <c r="CP99" i="46"/>
  <c r="CO99" i="46"/>
  <c r="Z99" i="46" s="1"/>
  <c r="CN99" i="46"/>
  <c r="Y99" i="46" s="1"/>
  <c r="CM99" i="46"/>
  <c r="CL99" i="46"/>
  <c r="CK99" i="46"/>
  <c r="CJ99" i="46"/>
  <c r="CI99" i="46"/>
  <c r="CH99" i="46"/>
  <c r="CG99" i="46"/>
  <c r="R99" i="46" s="1"/>
  <c r="CF99" i="46"/>
  <c r="CE99" i="46"/>
  <c r="P99" i="46" s="1"/>
  <c r="CD99" i="46"/>
  <c r="O99" i="46" s="1"/>
  <c r="CC99" i="46"/>
  <c r="CB99" i="46"/>
  <c r="CA99" i="46"/>
  <c r="L99" i="46" s="1"/>
  <c r="BZ99" i="46"/>
  <c r="BY99" i="46"/>
  <c r="J99" i="46" s="1"/>
  <c r="BX99" i="46"/>
  <c r="BW99" i="46"/>
  <c r="H99" i="46" s="1"/>
  <c r="BV99" i="46"/>
  <c r="BU99" i="46"/>
  <c r="BT99" i="46"/>
  <c r="BS99" i="46"/>
  <c r="D99" i="46" s="1"/>
  <c r="B99" i="46"/>
  <c r="B99" i="44" s="1"/>
  <c r="A99" i="46"/>
  <c r="A97" i="27" s="1"/>
  <c r="EF98" i="46"/>
  <c r="EE98" i="46"/>
  <c r="BP98" i="46" s="1"/>
  <c r="ED98" i="46"/>
  <c r="BO98" i="46" s="1"/>
  <c r="EC98" i="46"/>
  <c r="EB98" i="46"/>
  <c r="EA98" i="46"/>
  <c r="BL98" i="46" s="1"/>
  <c r="DZ98" i="46"/>
  <c r="DY98" i="46"/>
  <c r="BJ98" i="46" s="1"/>
  <c r="DX98" i="46"/>
  <c r="DW98" i="46"/>
  <c r="BH98" i="46" s="1"/>
  <c r="DV98" i="46"/>
  <c r="BG98" i="46" s="1"/>
  <c r="DU98" i="46"/>
  <c r="DT98" i="46"/>
  <c r="DS98" i="46"/>
  <c r="DR98" i="46"/>
  <c r="DQ98" i="46"/>
  <c r="DP98" i="46"/>
  <c r="DO98" i="46"/>
  <c r="DN98" i="46"/>
  <c r="AY98" i="46" s="1"/>
  <c r="DM98" i="46"/>
  <c r="DL98" i="46"/>
  <c r="DK98" i="46"/>
  <c r="AV98" i="46" s="1"/>
  <c r="DJ98" i="46"/>
  <c r="DI98" i="46"/>
  <c r="AT98" i="46" s="1"/>
  <c r="DH98" i="46"/>
  <c r="DG98" i="46"/>
  <c r="AR98" i="46" s="1"/>
  <c r="DF98" i="46"/>
  <c r="AQ98" i="46" s="1"/>
  <c r="DE98" i="46"/>
  <c r="DD98" i="46"/>
  <c r="DC98" i="46"/>
  <c r="AN98" i="46" s="1"/>
  <c r="DB98" i="46"/>
  <c r="DA98" i="46"/>
  <c r="AL98" i="46" s="1"/>
  <c r="CZ98" i="46"/>
  <c r="CY98" i="46"/>
  <c r="AJ98" i="46" s="1"/>
  <c r="CX98" i="46"/>
  <c r="CW98" i="46"/>
  <c r="CV98" i="46"/>
  <c r="CU98" i="46"/>
  <c r="CT98" i="46"/>
  <c r="CS98" i="46"/>
  <c r="AD98" i="46" s="1"/>
  <c r="CR98" i="46"/>
  <c r="CQ98" i="46"/>
  <c r="AB98" i="46" s="1"/>
  <c r="CP98" i="46"/>
  <c r="CO98" i="46"/>
  <c r="CN98" i="46"/>
  <c r="CM98" i="46"/>
  <c r="CL98" i="46"/>
  <c r="CK98" i="46"/>
  <c r="V98" i="46" s="1"/>
  <c r="CJ98" i="46"/>
  <c r="CI98" i="46"/>
  <c r="CH98" i="46"/>
  <c r="CG98" i="46"/>
  <c r="CF98" i="46"/>
  <c r="CE98" i="46"/>
  <c r="CD98" i="46"/>
  <c r="CC98" i="46"/>
  <c r="N98" i="46" s="1"/>
  <c r="CB98" i="46"/>
  <c r="CA98" i="46"/>
  <c r="L98" i="46" s="1"/>
  <c r="BZ98" i="46"/>
  <c r="BY98" i="46"/>
  <c r="BX98" i="46"/>
  <c r="BW98" i="46"/>
  <c r="BV98" i="46"/>
  <c r="BU98" i="46"/>
  <c r="BT98" i="46"/>
  <c r="E98" i="46" s="1"/>
  <c r="BS98" i="46"/>
  <c r="D98" i="46" s="1"/>
  <c r="B98" i="46"/>
  <c r="B98" i="44" s="1"/>
  <c r="A98" i="46"/>
  <c r="A96" i="27" s="1"/>
  <c r="EF97" i="46"/>
  <c r="EE97" i="46"/>
  <c r="ED97" i="46"/>
  <c r="EC97" i="46"/>
  <c r="BN97" i="46" s="1"/>
  <c r="EB97" i="46"/>
  <c r="EA97" i="46"/>
  <c r="BL97" i="46" s="1"/>
  <c r="DZ97" i="46"/>
  <c r="DY97" i="46"/>
  <c r="DX97" i="46"/>
  <c r="DW97" i="46"/>
  <c r="BH97" i="46" s="1"/>
  <c r="DV97" i="46"/>
  <c r="BG97" i="44" s="1"/>
  <c r="DU97" i="46"/>
  <c r="BF97" i="44" s="1"/>
  <c r="DT97" i="46"/>
  <c r="DS97" i="46"/>
  <c r="DR97" i="46"/>
  <c r="DQ97" i="46"/>
  <c r="DP97" i="46"/>
  <c r="DO97" i="46"/>
  <c r="DN97" i="46"/>
  <c r="DM97" i="46"/>
  <c r="DL97" i="46"/>
  <c r="DK97" i="46"/>
  <c r="AV97" i="46" s="1"/>
  <c r="DJ97" i="46"/>
  <c r="DI97" i="46"/>
  <c r="DH97" i="46"/>
  <c r="DG97" i="46"/>
  <c r="DF97" i="46"/>
  <c r="DE97" i="46"/>
  <c r="DD97" i="46"/>
  <c r="DC97" i="46"/>
  <c r="AN97" i="46" s="1"/>
  <c r="DB97" i="46"/>
  <c r="DA97" i="46"/>
  <c r="CZ97" i="46"/>
  <c r="CY97" i="46"/>
  <c r="AJ97" i="46" s="1"/>
  <c r="CX97" i="46"/>
  <c r="CW97" i="46"/>
  <c r="AH97" i="46" s="1"/>
  <c r="CV97" i="46"/>
  <c r="AG97" i="46" s="1"/>
  <c r="CU97" i="46"/>
  <c r="AF97" i="46" s="1"/>
  <c r="CT97" i="46"/>
  <c r="CS97" i="46"/>
  <c r="CR97" i="46"/>
  <c r="CQ97" i="46"/>
  <c r="AB97" i="46" s="1"/>
  <c r="CP97" i="46"/>
  <c r="CO97" i="46"/>
  <c r="Z97" i="46" s="1"/>
  <c r="CN97" i="46"/>
  <c r="CM97" i="46"/>
  <c r="X97" i="46" s="1"/>
  <c r="CL97" i="46"/>
  <c r="CK97" i="46"/>
  <c r="CJ97" i="46"/>
  <c r="CI97" i="46"/>
  <c r="CH97" i="46"/>
  <c r="CG97" i="46"/>
  <c r="CF97" i="46"/>
  <c r="CE97" i="46"/>
  <c r="P97" i="46" s="1"/>
  <c r="CD97" i="46"/>
  <c r="O97" i="46" s="1"/>
  <c r="CC97" i="46"/>
  <c r="CB97" i="46"/>
  <c r="CA97" i="46"/>
  <c r="L97" i="46" s="1"/>
  <c r="BZ97" i="46"/>
  <c r="BY97" i="46"/>
  <c r="J97" i="46" s="1"/>
  <c r="BX97" i="46"/>
  <c r="BW97" i="46"/>
  <c r="H97" i="46" s="1"/>
  <c r="BV97" i="46"/>
  <c r="BU97" i="46"/>
  <c r="BT97" i="46"/>
  <c r="BS97" i="46"/>
  <c r="BG97" i="46"/>
  <c r="B97" i="46"/>
  <c r="B97" i="44" s="1"/>
  <c r="A97" i="46"/>
  <c r="A95" i="27" s="1"/>
  <c r="EF96" i="46"/>
  <c r="EE96" i="46"/>
  <c r="ED96" i="46"/>
  <c r="BO96" i="44" s="1"/>
  <c r="EC96" i="46"/>
  <c r="BN96" i="46" s="1"/>
  <c r="EB96" i="46"/>
  <c r="EA96" i="46"/>
  <c r="BL96" i="46" s="1"/>
  <c r="DZ96" i="46"/>
  <c r="DY96" i="46"/>
  <c r="DX96" i="46"/>
  <c r="DW96" i="46"/>
  <c r="DV96" i="46"/>
  <c r="DU96" i="46"/>
  <c r="BF96" i="46" s="1"/>
  <c r="DT96" i="46"/>
  <c r="DS96" i="46"/>
  <c r="BD96" i="46" s="1"/>
  <c r="DR96" i="46"/>
  <c r="DQ96" i="46"/>
  <c r="BB96" i="46" s="1"/>
  <c r="DP96" i="46"/>
  <c r="DO96" i="46"/>
  <c r="DN96" i="46"/>
  <c r="DM96" i="46"/>
  <c r="AX96" i="46" s="1"/>
  <c r="DL96" i="46"/>
  <c r="DK96" i="46"/>
  <c r="AV96" i="46" s="1"/>
  <c r="DJ96" i="46"/>
  <c r="DI96" i="46"/>
  <c r="AT96" i="46" s="1"/>
  <c r="DH96" i="46"/>
  <c r="DG96" i="46"/>
  <c r="DF96" i="46"/>
  <c r="DE96" i="46"/>
  <c r="DD96" i="46"/>
  <c r="DC96" i="46"/>
  <c r="AN96" i="46" s="1"/>
  <c r="DB96" i="46"/>
  <c r="DA96" i="46"/>
  <c r="AL96" i="46" s="1"/>
  <c r="CZ96" i="46"/>
  <c r="CY96" i="46"/>
  <c r="CX96" i="46"/>
  <c r="CW96" i="46"/>
  <c r="AH96" i="46" s="1"/>
  <c r="CV96" i="46"/>
  <c r="CU96" i="46"/>
  <c r="CT96" i="46"/>
  <c r="AE96" i="46" s="1"/>
  <c r="CS96" i="46"/>
  <c r="AD96" i="46" s="1"/>
  <c r="CR96" i="46"/>
  <c r="CQ96" i="46"/>
  <c r="CP96" i="46"/>
  <c r="CO96" i="46"/>
  <c r="CN96" i="46"/>
  <c r="CM96" i="46"/>
  <c r="X96" i="46" s="1"/>
  <c r="CL96" i="46"/>
  <c r="CK96" i="46"/>
  <c r="V96" i="46" s="1"/>
  <c r="CJ96" i="46"/>
  <c r="CI96" i="46"/>
  <c r="CH96" i="46"/>
  <c r="CG96" i="46"/>
  <c r="R96" i="46" s="1"/>
  <c r="CF96" i="46"/>
  <c r="CE96" i="46"/>
  <c r="P96" i="46" s="1"/>
  <c r="CD96" i="46"/>
  <c r="CC96" i="46"/>
  <c r="N96" i="46" s="1"/>
  <c r="CB96" i="46"/>
  <c r="CA96" i="46"/>
  <c r="BZ96" i="46"/>
  <c r="K96" i="46" s="1"/>
  <c r="BY96" i="46"/>
  <c r="J96" i="46" s="1"/>
  <c r="BX96" i="46"/>
  <c r="BW96" i="46"/>
  <c r="H96" i="46" s="1"/>
  <c r="BV96" i="46"/>
  <c r="G96" i="46" s="1"/>
  <c r="BU96" i="46"/>
  <c r="F96" i="46" s="1"/>
  <c r="BT96" i="46"/>
  <c r="BS96" i="46"/>
  <c r="BO96" i="46"/>
  <c r="B96" i="46"/>
  <c r="B96" i="44" s="1"/>
  <c r="A96" i="46"/>
  <c r="A94" i="27" s="1"/>
  <c r="EF95" i="46"/>
  <c r="BQ95" i="46" s="1"/>
  <c r="EE95" i="46"/>
  <c r="ED95" i="46"/>
  <c r="BO95" i="46" s="1"/>
  <c r="EC95" i="46"/>
  <c r="BN95" i="46" s="1"/>
  <c r="EB95" i="46"/>
  <c r="EA95" i="46"/>
  <c r="DZ95" i="46"/>
  <c r="BK95" i="46" s="1"/>
  <c r="DY95" i="46"/>
  <c r="DX95" i="46"/>
  <c r="BI95" i="46" s="1"/>
  <c r="DW95" i="46"/>
  <c r="BH95" i="46" s="1"/>
  <c r="DV95" i="46"/>
  <c r="DU95" i="46"/>
  <c r="DT95" i="46"/>
  <c r="DS95" i="46"/>
  <c r="DR95" i="46"/>
  <c r="DQ95" i="46"/>
  <c r="DP95" i="46"/>
  <c r="DO95" i="46"/>
  <c r="DN95" i="46"/>
  <c r="AY95" i="46" s="1"/>
  <c r="DM95" i="46"/>
  <c r="DL95" i="46"/>
  <c r="DK95" i="46"/>
  <c r="DJ95" i="46"/>
  <c r="DI95" i="46"/>
  <c r="DH95" i="46"/>
  <c r="AS95" i="46" s="1"/>
  <c r="DG95" i="46"/>
  <c r="AR95" i="46" s="1"/>
  <c r="DF95" i="46"/>
  <c r="AQ95" i="46" s="1"/>
  <c r="DE95" i="46"/>
  <c r="DD95" i="46"/>
  <c r="DC95" i="46"/>
  <c r="DB95" i="46"/>
  <c r="AM95" i="46" s="1"/>
  <c r="DA95" i="46"/>
  <c r="CZ95" i="46"/>
  <c r="CY95" i="46"/>
  <c r="CX95" i="46"/>
  <c r="AI95" i="46" s="1"/>
  <c r="CW95" i="46"/>
  <c r="CV95" i="46"/>
  <c r="CU95" i="46"/>
  <c r="CT95" i="46"/>
  <c r="AE95" i="46" s="1"/>
  <c r="CS95" i="46"/>
  <c r="CR95" i="46"/>
  <c r="AC95" i="46" s="1"/>
  <c r="CQ95" i="46"/>
  <c r="AB95" i="46" s="1"/>
  <c r="CP95" i="46"/>
  <c r="CO95" i="46"/>
  <c r="CN95" i="46"/>
  <c r="CM95" i="46"/>
  <c r="CL95" i="46"/>
  <c r="CK95" i="46"/>
  <c r="CJ95" i="46"/>
  <c r="U95" i="46" s="1"/>
  <c r="CI95" i="46"/>
  <c r="T95" i="46" s="1"/>
  <c r="CH95" i="46"/>
  <c r="S95" i="46" s="1"/>
  <c r="CG95" i="46"/>
  <c r="CF95" i="46"/>
  <c r="CE95" i="46"/>
  <c r="CD95" i="46"/>
  <c r="O95" i="46" s="1"/>
  <c r="CC95" i="46"/>
  <c r="CB95" i="46"/>
  <c r="M95" i="46" s="1"/>
  <c r="CA95" i="46"/>
  <c r="L95" i="46" s="1"/>
  <c r="BZ95" i="46"/>
  <c r="K95" i="46" s="1"/>
  <c r="BY95" i="46"/>
  <c r="BX95" i="46"/>
  <c r="BW95" i="46"/>
  <c r="BV95" i="46"/>
  <c r="G95" i="46" s="1"/>
  <c r="BU95" i="46"/>
  <c r="BT95" i="46"/>
  <c r="BS95" i="46"/>
  <c r="D95" i="46" s="1"/>
  <c r="B95" i="46"/>
  <c r="B95" i="44" s="1"/>
  <c r="A95" i="46"/>
  <c r="EF94" i="46"/>
  <c r="EE94" i="46"/>
  <c r="ED94" i="46"/>
  <c r="BO94" i="46" s="1"/>
  <c r="EC94" i="46"/>
  <c r="EB94" i="46"/>
  <c r="BM94" i="46" s="1"/>
  <c r="EA94" i="46"/>
  <c r="DZ94" i="46"/>
  <c r="DY94" i="46"/>
  <c r="DX94" i="46"/>
  <c r="DW94" i="46"/>
  <c r="DV94" i="46"/>
  <c r="BG94" i="46" s="1"/>
  <c r="DU94" i="46"/>
  <c r="DT94" i="46"/>
  <c r="BE94" i="46" s="1"/>
  <c r="DS94" i="46"/>
  <c r="BD94" i="46" s="1"/>
  <c r="DR94" i="46"/>
  <c r="DQ94" i="46"/>
  <c r="DP94" i="46"/>
  <c r="DO94" i="46"/>
  <c r="DN94" i="46"/>
  <c r="DM94" i="46"/>
  <c r="DL94" i="46"/>
  <c r="AW94" i="46" s="1"/>
  <c r="DK94" i="46"/>
  <c r="DJ94" i="46"/>
  <c r="AU94" i="46" s="1"/>
  <c r="DI94" i="46"/>
  <c r="DH94" i="46"/>
  <c r="DG94" i="46"/>
  <c r="DF94" i="46"/>
  <c r="AQ94" i="46" s="1"/>
  <c r="DE94" i="46"/>
  <c r="DD94" i="46"/>
  <c r="AO94" i="46" s="1"/>
  <c r="DC94" i="46"/>
  <c r="DB94" i="46"/>
  <c r="AM94" i="46" s="1"/>
  <c r="DA94" i="46"/>
  <c r="CZ94" i="46"/>
  <c r="CY94" i="46"/>
  <c r="CX94" i="46"/>
  <c r="CW94" i="46"/>
  <c r="CV94" i="46"/>
  <c r="AG94" i="46" s="1"/>
  <c r="CU94" i="46"/>
  <c r="CT94" i="46"/>
  <c r="AE94" i="46" s="1"/>
  <c r="CS94" i="46"/>
  <c r="AD94" i="46" s="1"/>
  <c r="CR94" i="46"/>
  <c r="CQ94" i="46"/>
  <c r="CP94" i="46"/>
  <c r="CO94" i="46"/>
  <c r="CN94" i="46"/>
  <c r="Y94" i="46" s="1"/>
  <c r="CM94" i="46"/>
  <c r="CL94" i="46"/>
  <c r="W94" i="46" s="1"/>
  <c r="CK94" i="46"/>
  <c r="CJ94" i="46"/>
  <c r="CI94" i="46"/>
  <c r="CH94" i="46"/>
  <c r="CG94" i="46"/>
  <c r="CF94" i="46"/>
  <c r="CE94" i="46"/>
  <c r="P94" i="46" s="1"/>
  <c r="CD94" i="46"/>
  <c r="O94" i="46" s="1"/>
  <c r="CC94" i="46"/>
  <c r="N94" i="46" s="1"/>
  <c r="CB94" i="46"/>
  <c r="CA94" i="46"/>
  <c r="BZ94" i="46"/>
  <c r="BY94" i="46"/>
  <c r="BX94" i="46"/>
  <c r="BW94" i="46"/>
  <c r="H94" i="46" s="1"/>
  <c r="BV94" i="46"/>
  <c r="BU94" i="46"/>
  <c r="BT94" i="46"/>
  <c r="BS94" i="46"/>
  <c r="B94" i="46"/>
  <c r="B94" i="44" s="1"/>
  <c r="A94" i="46"/>
  <c r="A92" i="27" s="1"/>
  <c r="EF93" i="46"/>
  <c r="EE93" i="46"/>
  <c r="ED93" i="46"/>
  <c r="BO93" i="46" s="1"/>
  <c r="EC93" i="46"/>
  <c r="EB93" i="46"/>
  <c r="BM93" i="46" s="1"/>
  <c r="EA93" i="46"/>
  <c r="DZ93" i="46"/>
  <c r="BK93" i="46" s="1"/>
  <c r="DY93" i="46"/>
  <c r="DX93" i="46"/>
  <c r="BI93" i="46" s="1"/>
  <c r="DW93" i="46"/>
  <c r="BH93" i="46" s="1"/>
  <c r="DV93" i="46"/>
  <c r="BG93" i="46" s="1"/>
  <c r="DU93" i="46"/>
  <c r="DT93" i="46"/>
  <c r="BE93" i="46" s="1"/>
  <c r="DS93" i="46"/>
  <c r="DR93" i="46"/>
  <c r="DQ93" i="46"/>
  <c r="DP93" i="46"/>
  <c r="DO93" i="46"/>
  <c r="DN93" i="46"/>
  <c r="AY93" i="46" s="1"/>
  <c r="DM93" i="46"/>
  <c r="AX93" i="46" s="1"/>
  <c r="DL93" i="46"/>
  <c r="AW93" i="46" s="1"/>
  <c r="DK93" i="46"/>
  <c r="DJ93" i="46"/>
  <c r="DI93" i="46"/>
  <c r="DH93" i="46"/>
  <c r="DG93" i="46"/>
  <c r="AR93" i="46" s="1"/>
  <c r="DF93" i="46"/>
  <c r="AQ93" i="46" s="1"/>
  <c r="DE93" i="46"/>
  <c r="DD93" i="46"/>
  <c r="AO93" i="46" s="1"/>
  <c r="DC93" i="46"/>
  <c r="DB93" i="46"/>
  <c r="DA93" i="46"/>
  <c r="CZ93" i="46"/>
  <c r="AK93" i="46" s="1"/>
  <c r="CY93" i="46"/>
  <c r="CX93" i="46"/>
  <c r="AI93" i="46" s="1"/>
  <c r="CW93" i="46"/>
  <c r="CV93" i="46"/>
  <c r="CU93" i="46"/>
  <c r="CT93" i="46"/>
  <c r="CS93" i="46"/>
  <c r="CR93" i="46"/>
  <c r="CQ93" i="46"/>
  <c r="CP93" i="46"/>
  <c r="AA93" i="46" s="1"/>
  <c r="CO93" i="46"/>
  <c r="Z93" i="46" s="1"/>
  <c r="CN93" i="46"/>
  <c r="Y93" i="46" s="1"/>
  <c r="CM93" i="46"/>
  <c r="CL93" i="46"/>
  <c r="W93" i="46" s="1"/>
  <c r="CK93" i="46"/>
  <c r="CJ93" i="46"/>
  <c r="U93" i="46" s="1"/>
  <c r="CI93" i="46"/>
  <c r="T93" i="46" s="1"/>
  <c r="CH93" i="46"/>
  <c r="CG93" i="46"/>
  <c r="CF93" i="46"/>
  <c r="Q93" i="46" s="1"/>
  <c r="CE93" i="46"/>
  <c r="CD93" i="46"/>
  <c r="O93" i="46" s="1"/>
  <c r="CC93" i="46"/>
  <c r="CB93" i="46"/>
  <c r="CA93" i="46"/>
  <c r="BZ93" i="46"/>
  <c r="K93" i="46" s="1"/>
  <c r="BY93" i="46"/>
  <c r="BX93" i="46"/>
  <c r="I93" i="46" s="1"/>
  <c r="BW93" i="46"/>
  <c r="BV93" i="46"/>
  <c r="G93" i="46" s="1"/>
  <c r="BU93" i="46"/>
  <c r="BT93" i="46"/>
  <c r="BS93" i="46"/>
  <c r="D93" i="46" s="1"/>
  <c r="B93" i="46"/>
  <c r="B93" i="44" s="1"/>
  <c r="A93" i="46"/>
  <c r="EF92" i="46"/>
  <c r="BQ92" i="46" s="1"/>
  <c r="EE92" i="46"/>
  <c r="ED92" i="46"/>
  <c r="BO92" i="44" s="1"/>
  <c r="EC92" i="46"/>
  <c r="EB92" i="46"/>
  <c r="BM92" i="46" s="1"/>
  <c r="EA92" i="46"/>
  <c r="BL92" i="46" s="1"/>
  <c r="DZ92" i="46"/>
  <c r="BK92" i="46" s="1"/>
  <c r="DY92" i="46"/>
  <c r="DX92" i="46"/>
  <c r="BI92" i="46" s="1"/>
  <c r="DW92" i="46"/>
  <c r="DV92" i="46"/>
  <c r="DU92" i="46"/>
  <c r="DT92" i="46"/>
  <c r="DS92" i="46"/>
  <c r="DR92" i="46"/>
  <c r="DQ92" i="46"/>
  <c r="DP92" i="46"/>
  <c r="BA92" i="46" s="1"/>
  <c r="DO92" i="46"/>
  <c r="DN92" i="46"/>
  <c r="DM92" i="46"/>
  <c r="DL92" i="46"/>
  <c r="AW92" i="46" s="1"/>
  <c r="DK92" i="46"/>
  <c r="DJ92" i="46"/>
  <c r="AU92" i="46" s="1"/>
  <c r="DI92" i="46"/>
  <c r="DH92" i="46"/>
  <c r="AS92" i="46" s="1"/>
  <c r="DG92" i="46"/>
  <c r="DF92" i="46"/>
  <c r="AQ92" i="46" s="1"/>
  <c r="DE92" i="46"/>
  <c r="DD92" i="46"/>
  <c r="DC92" i="46"/>
  <c r="DB92" i="46"/>
  <c r="AM92" i="46" s="1"/>
  <c r="DA92" i="46"/>
  <c r="CZ92" i="46"/>
  <c r="AK92" i="46" s="1"/>
  <c r="CY92" i="46"/>
  <c r="CX92" i="46"/>
  <c r="CW92" i="46"/>
  <c r="CV92" i="46"/>
  <c r="CU92" i="46"/>
  <c r="CT92" i="46"/>
  <c r="AE92" i="46" s="1"/>
  <c r="CS92" i="46"/>
  <c r="CR92" i="46"/>
  <c r="AC92" i="46" s="1"/>
  <c r="CQ92" i="46"/>
  <c r="CP92" i="46"/>
  <c r="CO92" i="46"/>
  <c r="CN92" i="46"/>
  <c r="CM92" i="46"/>
  <c r="X92" i="46" s="1"/>
  <c r="CL92" i="46"/>
  <c r="CK92" i="46"/>
  <c r="CJ92" i="46"/>
  <c r="U92" i="46" s="1"/>
  <c r="CI92" i="46"/>
  <c r="CH92" i="46"/>
  <c r="CG92" i="46"/>
  <c r="CF92" i="46"/>
  <c r="Q92" i="46" s="1"/>
  <c r="CE92" i="46"/>
  <c r="CD92" i="46"/>
  <c r="O92" i="46" s="1"/>
  <c r="CC92" i="46"/>
  <c r="CB92" i="46"/>
  <c r="M92" i="46" s="1"/>
  <c r="CA92" i="46"/>
  <c r="BZ92" i="46"/>
  <c r="BY92" i="46"/>
  <c r="BX92" i="46"/>
  <c r="BW92" i="46"/>
  <c r="BV92" i="46"/>
  <c r="G92" i="46" s="1"/>
  <c r="BU92" i="46"/>
  <c r="BT92" i="46"/>
  <c r="E92" i="46" s="1"/>
  <c r="BS92" i="46"/>
  <c r="D92" i="46" s="1"/>
  <c r="BO92" i="46"/>
  <c r="B92" i="46"/>
  <c r="B92" i="44" s="1"/>
  <c r="A92" i="46"/>
  <c r="A90" i="27" s="1"/>
  <c r="EF91" i="46"/>
  <c r="BQ91" i="46" s="1"/>
  <c r="EE91" i="46"/>
  <c r="BP91" i="46" s="1"/>
  <c r="ED91" i="46"/>
  <c r="EC91" i="46"/>
  <c r="EB91" i="46"/>
  <c r="EA91" i="46"/>
  <c r="BL91" i="46" s="1"/>
  <c r="DZ91" i="46"/>
  <c r="DY91" i="46"/>
  <c r="DX91" i="46"/>
  <c r="DW91" i="46"/>
  <c r="DV91" i="46"/>
  <c r="DU91" i="46"/>
  <c r="DT91" i="46"/>
  <c r="DS91" i="46"/>
  <c r="BD91" i="46" s="1"/>
  <c r="DR91" i="46"/>
  <c r="DQ91" i="46"/>
  <c r="DP91" i="46"/>
  <c r="DO91" i="46"/>
  <c r="AZ91" i="46" s="1"/>
  <c r="DN91" i="46"/>
  <c r="DM91" i="46"/>
  <c r="DL91" i="46"/>
  <c r="DK91" i="46"/>
  <c r="DJ91" i="46"/>
  <c r="DI91" i="46"/>
  <c r="AT91" i="46" s="1"/>
  <c r="DH91" i="46"/>
  <c r="AS91" i="46" s="1"/>
  <c r="DG91" i="46"/>
  <c r="AR91" i="46" s="1"/>
  <c r="DF91" i="46"/>
  <c r="DE91" i="46"/>
  <c r="DD91" i="46"/>
  <c r="DC91" i="46"/>
  <c r="DB91" i="46"/>
  <c r="DA91" i="46"/>
  <c r="AL91" i="46" s="1"/>
  <c r="CZ91" i="46"/>
  <c r="AK91" i="46" s="1"/>
  <c r="CY91" i="46"/>
  <c r="CX91" i="46"/>
  <c r="AI91" i="46" s="1"/>
  <c r="CW91" i="46"/>
  <c r="CV91" i="46"/>
  <c r="CU91" i="46"/>
  <c r="CT91" i="46"/>
  <c r="CS91" i="46"/>
  <c r="CR91" i="46"/>
  <c r="AC91" i="46" s="1"/>
  <c r="CQ91" i="46"/>
  <c r="AB91" i="46" s="1"/>
  <c r="CP91" i="46"/>
  <c r="CO91" i="46"/>
  <c r="CN91" i="46"/>
  <c r="CM91" i="46"/>
  <c r="CL91" i="46"/>
  <c r="CK91" i="46"/>
  <c r="CJ91" i="46"/>
  <c r="CI91" i="46"/>
  <c r="T91" i="46" s="1"/>
  <c r="CH91" i="46"/>
  <c r="S91" i="46" s="1"/>
  <c r="CG91" i="46"/>
  <c r="CF91" i="46"/>
  <c r="CE91" i="46"/>
  <c r="CD91" i="46"/>
  <c r="CC91" i="46"/>
  <c r="N91" i="46" s="1"/>
  <c r="CB91" i="46"/>
  <c r="CA91" i="46"/>
  <c r="L91" i="46" s="1"/>
  <c r="BZ91" i="46"/>
  <c r="BY91" i="46"/>
  <c r="BX91" i="46"/>
  <c r="BW91" i="46"/>
  <c r="BV91" i="46"/>
  <c r="G91" i="46" s="1"/>
  <c r="BU91" i="46"/>
  <c r="F91" i="46" s="1"/>
  <c r="BT91" i="46"/>
  <c r="BS91" i="46"/>
  <c r="B91" i="46"/>
  <c r="B91" i="44" s="1"/>
  <c r="A91" i="46"/>
  <c r="A89" i="27" s="1"/>
  <c r="EF90" i="46"/>
  <c r="EE90" i="46"/>
  <c r="BP90" i="46" s="1"/>
  <c r="ED90" i="46"/>
  <c r="BO90" i="44" s="1"/>
  <c r="EC90" i="46"/>
  <c r="BN90" i="44" s="1"/>
  <c r="EB90" i="46"/>
  <c r="EA90" i="46"/>
  <c r="BL90" i="46" s="1"/>
  <c r="DZ90" i="46"/>
  <c r="DY90" i="46"/>
  <c r="DX90" i="46"/>
  <c r="DW90" i="46"/>
  <c r="BH90" i="46" s="1"/>
  <c r="DV90" i="46"/>
  <c r="DU90" i="46"/>
  <c r="DT90" i="46"/>
  <c r="DS90" i="46"/>
  <c r="BD90" i="46" s="1"/>
  <c r="DR90" i="46"/>
  <c r="DQ90" i="46"/>
  <c r="DP90" i="46"/>
  <c r="DO90" i="46"/>
  <c r="DN90" i="46"/>
  <c r="DM90" i="46"/>
  <c r="DL90" i="46"/>
  <c r="DK90" i="46"/>
  <c r="AV90" i="46" s="1"/>
  <c r="DJ90" i="46"/>
  <c r="DI90" i="46"/>
  <c r="DH90" i="46"/>
  <c r="DG90" i="46"/>
  <c r="AR90" i="46" s="1"/>
  <c r="DF90" i="46"/>
  <c r="DE90" i="46"/>
  <c r="AP90" i="46" s="1"/>
  <c r="DD90" i="46"/>
  <c r="AO90" i="46" s="1"/>
  <c r="DC90" i="46"/>
  <c r="DB90" i="46"/>
  <c r="DA90" i="46"/>
  <c r="CZ90" i="46"/>
  <c r="CY90" i="46"/>
  <c r="CX90" i="46"/>
  <c r="CW90" i="46"/>
  <c r="CV90" i="46"/>
  <c r="AG90" i="46" s="1"/>
  <c r="CU90" i="46"/>
  <c r="AF90" i="46" s="1"/>
  <c r="CT90" i="46"/>
  <c r="AE90" i="46" s="1"/>
  <c r="CS90" i="46"/>
  <c r="CR90" i="46"/>
  <c r="CQ90" i="46"/>
  <c r="AB90" i="46" s="1"/>
  <c r="CP90" i="46"/>
  <c r="CO90" i="46"/>
  <c r="Z90" i="46" s="1"/>
  <c r="CN90" i="46"/>
  <c r="CM90" i="46"/>
  <c r="CL90" i="46"/>
  <c r="CK90" i="46"/>
  <c r="CJ90" i="46"/>
  <c r="CI90" i="46"/>
  <c r="T90" i="46" s="1"/>
  <c r="CH90" i="46"/>
  <c r="CG90" i="46"/>
  <c r="R90" i="46" s="1"/>
  <c r="CF90" i="46"/>
  <c r="CE90" i="46"/>
  <c r="CD90" i="46"/>
  <c r="CC90" i="46"/>
  <c r="CB90" i="46"/>
  <c r="CA90" i="46"/>
  <c r="L90" i="46" s="1"/>
  <c r="BZ90" i="46"/>
  <c r="BY90" i="46"/>
  <c r="BX90" i="46"/>
  <c r="BW90" i="46"/>
  <c r="H90" i="46" s="1"/>
  <c r="BV90" i="46"/>
  <c r="BU90" i="46"/>
  <c r="BT90" i="46"/>
  <c r="BS90" i="46"/>
  <c r="D90" i="46" s="1"/>
  <c r="BO90" i="46"/>
  <c r="BN90" i="46"/>
  <c r="B90" i="46"/>
  <c r="B90" i="44" s="1"/>
  <c r="A90" i="46"/>
  <c r="A88" i="27" s="1"/>
  <c r="EF89" i="46"/>
  <c r="EE89" i="46"/>
  <c r="ED89" i="46"/>
  <c r="BO89" i="44" s="1"/>
  <c r="EC89" i="46"/>
  <c r="BN89" i="44" s="1"/>
  <c r="EB89" i="46"/>
  <c r="EA89" i="46"/>
  <c r="DZ89" i="46"/>
  <c r="BK89" i="46" s="1"/>
  <c r="DY89" i="46"/>
  <c r="DX89" i="46"/>
  <c r="DW89" i="46"/>
  <c r="DV89" i="46"/>
  <c r="BG89" i="46" s="1"/>
  <c r="DU89" i="46"/>
  <c r="BF89" i="46" s="1"/>
  <c r="DT89" i="46"/>
  <c r="DS89" i="46"/>
  <c r="BD89" i="46" s="1"/>
  <c r="DR89" i="46"/>
  <c r="DQ89" i="46"/>
  <c r="DP89" i="46"/>
  <c r="DO89" i="46"/>
  <c r="DN89" i="46"/>
  <c r="DM89" i="46"/>
  <c r="DL89" i="46"/>
  <c r="DK89" i="46"/>
  <c r="DJ89" i="46"/>
  <c r="DI89" i="46"/>
  <c r="AT89" i="46" s="1"/>
  <c r="DH89" i="46"/>
  <c r="DG89" i="46"/>
  <c r="DF89" i="46"/>
  <c r="DE89" i="46"/>
  <c r="AP89" i="46" s="1"/>
  <c r="DD89" i="46"/>
  <c r="DC89" i="46"/>
  <c r="AN89" i="46" s="1"/>
  <c r="DB89" i="46"/>
  <c r="DA89" i="46"/>
  <c r="CZ89" i="46"/>
  <c r="CY89" i="46"/>
  <c r="CX89" i="46"/>
  <c r="CW89" i="46"/>
  <c r="AH89" i="46" s="1"/>
  <c r="CV89" i="46"/>
  <c r="CU89" i="46"/>
  <c r="CT89" i="46"/>
  <c r="CS89" i="46"/>
  <c r="AD89" i="46" s="1"/>
  <c r="CR89" i="46"/>
  <c r="CQ89" i="46"/>
  <c r="CP89" i="46"/>
  <c r="AA89" i="46" s="1"/>
  <c r="CO89" i="46"/>
  <c r="CN89" i="46"/>
  <c r="CM89" i="46"/>
  <c r="CL89" i="46"/>
  <c r="W89" i="46" s="1"/>
  <c r="CK89" i="46"/>
  <c r="V89" i="46" s="1"/>
  <c r="CJ89" i="46"/>
  <c r="CI89" i="46"/>
  <c r="CH89" i="46"/>
  <c r="CG89" i="46"/>
  <c r="R89" i="46" s="1"/>
  <c r="CF89" i="46"/>
  <c r="CE89" i="46"/>
  <c r="CD89" i="46"/>
  <c r="CC89" i="46"/>
  <c r="CB89" i="46"/>
  <c r="CA89" i="46"/>
  <c r="BZ89" i="46"/>
  <c r="BY89" i="46"/>
  <c r="BX89" i="46"/>
  <c r="BW89" i="46"/>
  <c r="BV89" i="46"/>
  <c r="BU89" i="46"/>
  <c r="F89" i="46" s="1"/>
  <c r="BT89" i="46"/>
  <c r="BS89" i="46"/>
  <c r="BO89" i="46"/>
  <c r="BN89" i="46"/>
  <c r="B89" i="46"/>
  <c r="B89" i="44" s="1"/>
  <c r="A89" i="46"/>
  <c r="A87" i="27" s="1"/>
  <c r="EF88" i="46"/>
  <c r="EE88" i="46"/>
  <c r="BP88" i="46" s="1"/>
  <c r="ED88" i="46"/>
  <c r="EC88" i="46"/>
  <c r="EB88" i="46"/>
  <c r="BM88" i="46" s="1"/>
  <c r="EA88" i="46"/>
  <c r="DZ88" i="46"/>
  <c r="DY88" i="46"/>
  <c r="BJ88" i="46" s="1"/>
  <c r="DX88" i="46"/>
  <c r="DW88" i="46"/>
  <c r="BH88" i="46" s="1"/>
  <c r="DV88" i="46"/>
  <c r="DU88" i="46"/>
  <c r="DT88" i="46"/>
  <c r="DS88" i="46"/>
  <c r="BD88" i="46" s="1"/>
  <c r="DR88" i="46"/>
  <c r="DQ88" i="46"/>
  <c r="BB88" i="46" s="1"/>
  <c r="DP88" i="46"/>
  <c r="DO88" i="46"/>
  <c r="AZ88" i="46" s="1"/>
  <c r="DN88" i="46"/>
  <c r="DM88" i="46"/>
  <c r="DL88" i="46"/>
  <c r="DK88" i="46"/>
  <c r="DJ88" i="46"/>
  <c r="DI88" i="46"/>
  <c r="AT88" i="46" s="1"/>
  <c r="DH88" i="46"/>
  <c r="DG88" i="46"/>
  <c r="AR88" i="46" s="1"/>
  <c r="DF88" i="46"/>
  <c r="DE88" i="46"/>
  <c r="DD88" i="46"/>
  <c r="DC88" i="46"/>
  <c r="AN88" i="46" s="1"/>
  <c r="DB88" i="46"/>
  <c r="DA88" i="46"/>
  <c r="CZ88" i="46"/>
  <c r="AK88" i="46" s="1"/>
  <c r="CY88" i="46"/>
  <c r="AJ88" i="46" s="1"/>
  <c r="CX88" i="46"/>
  <c r="CW88" i="46"/>
  <c r="CV88" i="46"/>
  <c r="CU88" i="46"/>
  <c r="AF88" i="46" s="1"/>
  <c r="CT88" i="46"/>
  <c r="CS88" i="46"/>
  <c r="AD88" i="46" s="1"/>
  <c r="CR88" i="46"/>
  <c r="AC88" i="46" s="1"/>
  <c r="CQ88" i="46"/>
  <c r="AB88" i="46" s="1"/>
  <c r="CP88" i="46"/>
  <c r="CO88" i="46"/>
  <c r="CN88" i="46"/>
  <c r="CM88" i="46"/>
  <c r="X88" i="46" s="1"/>
  <c r="CL88" i="46"/>
  <c r="CK88" i="46"/>
  <c r="V88" i="46" s="1"/>
  <c r="CJ88" i="46"/>
  <c r="CI88" i="46"/>
  <c r="T88" i="46" s="1"/>
  <c r="CH88" i="46"/>
  <c r="CG88" i="46"/>
  <c r="CF88" i="46"/>
  <c r="CE88" i="46"/>
  <c r="CD88" i="46"/>
  <c r="CC88" i="46"/>
  <c r="N88" i="46" s="1"/>
  <c r="CB88" i="46"/>
  <c r="M88" i="46" s="1"/>
  <c r="CA88" i="46"/>
  <c r="L88" i="46" s="1"/>
  <c r="BZ88" i="46"/>
  <c r="BY88" i="46"/>
  <c r="BX88" i="46"/>
  <c r="BW88" i="46"/>
  <c r="H88" i="46" s="1"/>
  <c r="BV88" i="46"/>
  <c r="BU88" i="46"/>
  <c r="BT88" i="46"/>
  <c r="E88" i="46" s="1"/>
  <c r="BS88" i="46"/>
  <c r="D88" i="46" s="1"/>
  <c r="B88" i="46"/>
  <c r="B88" i="44" s="1"/>
  <c r="A88" i="46"/>
  <c r="A86" i="27" s="1"/>
  <c r="EF87" i="46"/>
  <c r="EE87" i="46"/>
  <c r="BP87" i="46" s="1"/>
  <c r="ED87" i="46"/>
  <c r="EC87" i="46"/>
  <c r="BN87" i="46" s="1"/>
  <c r="EB87" i="46"/>
  <c r="EA87" i="46"/>
  <c r="DZ87" i="46"/>
  <c r="DY87" i="46"/>
  <c r="DX87" i="46"/>
  <c r="DW87" i="46"/>
  <c r="DV87" i="46"/>
  <c r="DU87" i="46"/>
  <c r="BF87" i="46" s="1"/>
  <c r="DT87" i="46"/>
  <c r="DS87" i="46"/>
  <c r="BD87" i="46" s="1"/>
  <c r="DR87" i="46"/>
  <c r="DQ87" i="46"/>
  <c r="DP87" i="46"/>
  <c r="DO87" i="46"/>
  <c r="AZ87" i="46" s="1"/>
  <c r="DN87" i="46"/>
  <c r="DM87" i="46"/>
  <c r="DL87" i="46"/>
  <c r="AW87" i="46" s="1"/>
  <c r="DK87" i="46"/>
  <c r="AV87" i="46" s="1"/>
  <c r="DJ87" i="46"/>
  <c r="DI87" i="46"/>
  <c r="DH87" i="46"/>
  <c r="DG87" i="46"/>
  <c r="DF87" i="46"/>
  <c r="AQ87" i="46" s="1"/>
  <c r="DE87" i="46"/>
  <c r="AP87" i="46" s="1"/>
  <c r="DD87" i="46"/>
  <c r="AO87" i="46" s="1"/>
  <c r="DC87" i="46"/>
  <c r="AN87" i="46" s="1"/>
  <c r="DB87" i="46"/>
  <c r="DA87" i="46"/>
  <c r="CZ87" i="46"/>
  <c r="CY87" i="46"/>
  <c r="AJ87" i="46" s="1"/>
  <c r="CX87" i="46"/>
  <c r="CW87" i="46"/>
  <c r="AH87" i="46" s="1"/>
  <c r="CV87" i="46"/>
  <c r="AG87" i="46" s="1"/>
  <c r="CU87" i="46"/>
  <c r="CT87" i="46"/>
  <c r="CS87" i="46"/>
  <c r="CR87" i="46"/>
  <c r="CQ87" i="46"/>
  <c r="AB87" i="46" s="1"/>
  <c r="CP87" i="46"/>
  <c r="CO87" i="46"/>
  <c r="Z87" i="46" s="1"/>
  <c r="CN87" i="46"/>
  <c r="Y87" i="46" s="1"/>
  <c r="CM87" i="46"/>
  <c r="X87" i="46" s="1"/>
  <c r="CL87" i="46"/>
  <c r="CK87" i="46"/>
  <c r="CJ87" i="46"/>
  <c r="CI87" i="46"/>
  <c r="T87" i="46" s="1"/>
  <c r="CH87" i="46"/>
  <c r="CG87" i="46"/>
  <c r="R87" i="46" s="1"/>
  <c r="CF87" i="46"/>
  <c r="Q87" i="46" s="1"/>
  <c r="CE87" i="46"/>
  <c r="P87" i="46" s="1"/>
  <c r="CD87" i="46"/>
  <c r="CC87" i="46"/>
  <c r="CB87" i="46"/>
  <c r="CA87" i="46"/>
  <c r="BZ87" i="46"/>
  <c r="BY87" i="46"/>
  <c r="J87" i="46" s="1"/>
  <c r="BX87" i="46"/>
  <c r="BW87" i="46"/>
  <c r="BV87" i="46"/>
  <c r="BU87" i="46"/>
  <c r="BT87" i="46"/>
  <c r="BS87" i="46"/>
  <c r="D87" i="46" s="1"/>
  <c r="B87" i="46"/>
  <c r="B87" i="44" s="1"/>
  <c r="A87" i="46"/>
  <c r="A85" i="27" s="1"/>
  <c r="EF86" i="46"/>
  <c r="EE86" i="46"/>
  <c r="BP86" i="46" s="1"/>
  <c r="ED86" i="46"/>
  <c r="EC86" i="46"/>
  <c r="EB86" i="46"/>
  <c r="EA86" i="46"/>
  <c r="BL86" i="46" s="1"/>
  <c r="DZ86" i="46"/>
  <c r="DY86" i="46"/>
  <c r="BJ86" i="46" s="1"/>
  <c r="DX86" i="46"/>
  <c r="DW86" i="46"/>
  <c r="BH86" i="46" s="1"/>
  <c r="DV86" i="46"/>
  <c r="DU86" i="46"/>
  <c r="DT86" i="46"/>
  <c r="DS86" i="46"/>
  <c r="BD86" i="46" s="1"/>
  <c r="DR86" i="46"/>
  <c r="DQ86" i="46"/>
  <c r="BB86" i="46" s="1"/>
  <c r="DP86" i="46"/>
  <c r="BA86" i="46" s="1"/>
  <c r="DO86" i="46"/>
  <c r="AZ86" i="46" s="1"/>
  <c r="DN86" i="46"/>
  <c r="DM86" i="46"/>
  <c r="DL86" i="46"/>
  <c r="AW86" i="46" s="1"/>
  <c r="DK86" i="46"/>
  <c r="AV86" i="46" s="1"/>
  <c r="DJ86" i="46"/>
  <c r="DI86" i="46"/>
  <c r="AT86" i="46" s="1"/>
  <c r="DH86" i="46"/>
  <c r="DG86" i="46"/>
  <c r="DF86" i="46"/>
  <c r="AQ86" i="46" s="1"/>
  <c r="DE86" i="46"/>
  <c r="DD86" i="46"/>
  <c r="DC86" i="46"/>
  <c r="AN86" i="46" s="1"/>
  <c r="DB86" i="46"/>
  <c r="DA86" i="46"/>
  <c r="CZ86" i="46"/>
  <c r="CY86" i="46"/>
  <c r="AJ86" i="46" s="1"/>
  <c r="CX86" i="46"/>
  <c r="CW86" i="46"/>
  <c r="CV86" i="46"/>
  <c r="CU86" i="46"/>
  <c r="CT86" i="46"/>
  <c r="CS86" i="46"/>
  <c r="CR86" i="46"/>
  <c r="AC86" i="46" s="1"/>
  <c r="CQ86" i="46"/>
  <c r="AB86" i="46" s="1"/>
  <c r="CP86" i="46"/>
  <c r="CO86" i="46"/>
  <c r="CN86" i="46"/>
  <c r="CM86" i="46"/>
  <c r="X86" i="46" s="1"/>
  <c r="CL86" i="46"/>
  <c r="CK86" i="46"/>
  <c r="V86" i="46" s="1"/>
  <c r="CJ86" i="46"/>
  <c r="CI86" i="46"/>
  <c r="T86" i="46" s="1"/>
  <c r="CH86" i="46"/>
  <c r="CG86" i="46"/>
  <c r="CF86" i="46"/>
  <c r="CE86" i="46"/>
  <c r="CD86" i="46"/>
  <c r="CC86" i="46"/>
  <c r="CB86" i="46"/>
  <c r="CA86" i="46"/>
  <c r="L86" i="46" s="1"/>
  <c r="BZ86" i="46"/>
  <c r="BY86" i="46"/>
  <c r="BX86" i="46"/>
  <c r="BW86" i="46"/>
  <c r="H86" i="46" s="1"/>
  <c r="BV86" i="46"/>
  <c r="BU86" i="46"/>
  <c r="F86" i="46" s="1"/>
  <c r="BT86" i="46"/>
  <c r="E86" i="46" s="1"/>
  <c r="BS86" i="46"/>
  <c r="D86" i="46" s="1"/>
  <c r="B86" i="46"/>
  <c r="B86" i="44" s="1"/>
  <c r="A86" i="46"/>
  <c r="A84" i="27" s="1"/>
  <c r="EF85" i="46"/>
  <c r="EE85" i="46"/>
  <c r="ED85" i="46"/>
  <c r="EC85" i="46"/>
  <c r="BN85" i="46" s="1"/>
  <c r="EB85" i="46"/>
  <c r="EA85" i="46"/>
  <c r="BL85" i="46" s="1"/>
  <c r="DZ85" i="46"/>
  <c r="DY85" i="46"/>
  <c r="DX85" i="46"/>
  <c r="DW85" i="46"/>
  <c r="BH85" i="46" s="1"/>
  <c r="DV85" i="46"/>
  <c r="DU85" i="46"/>
  <c r="DT85" i="46"/>
  <c r="DS85" i="46"/>
  <c r="BD85" i="46" s="1"/>
  <c r="DR85" i="46"/>
  <c r="DQ85" i="46"/>
  <c r="DP85" i="46"/>
  <c r="DO85" i="46"/>
  <c r="AZ85" i="46" s="1"/>
  <c r="DN85" i="46"/>
  <c r="DM85" i="46"/>
  <c r="AX85" i="46" s="1"/>
  <c r="DL85" i="46"/>
  <c r="DK85" i="46"/>
  <c r="AV85" i="46" s="1"/>
  <c r="DJ85" i="46"/>
  <c r="DI85" i="46"/>
  <c r="DH85" i="46"/>
  <c r="DG85" i="46"/>
  <c r="DF85" i="46"/>
  <c r="DE85" i="46"/>
  <c r="DD85" i="46"/>
  <c r="AO85" i="46" s="1"/>
  <c r="DC85" i="46"/>
  <c r="AN85" i="46" s="1"/>
  <c r="DB85" i="46"/>
  <c r="DA85" i="46"/>
  <c r="CZ85" i="46"/>
  <c r="CY85" i="46"/>
  <c r="AJ85" i="46" s="1"/>
  <c r="CX85" i="46"/>
  <c r="CW85" i="46"/>
  <c r="AH85" i="46" s="1"/>
  <c r="CV85" i="46"/>
  <c r="CU85" i="46"/>
  <c r="AF85" i="46" s="1"/>
  <c r="CT85" i="46"/>
  <c r="CS85" i="46"/>
  <c r="CR85" i="46"/>
  <c r="CQ85" i="46"/>
  <c r="CP85" i="46"/>
  <c r="CO85" i="46"/>
  <c r="Z85" i="46" s="1"/>
  <c r="CN85" i="46"/>
  <c r="Y85" i="46" s="1"/>
  <c r="CM85" i="46"/>
  <c r="X85" i="46" s="1"/>
  <c r="CL85" i="46"/>
  <c r="CK85" i="46"/>
  <c r="CJ85" i="46"/>
  <c r="CI85" i="46"/>
  <c r="T85" i="46" s="1"/>
  <c r="CH85" i="46"/>
  <c r="CG85" i="46"/>
  <c r="R85" i="46" s="1"/>
  <c r="CF85" i="46"/>
  <c r="Q85" i="46" s="1"/>
  <c r="CE85" i="46"/>
  <c r="P85" i="46" s="1"/>
  <c r="CD85" i="46"/>
  <c r="CC85" i="46"/>
  <c r="CB85" i="46"/>
  <c r="CA85" i="46"/>
  <c r="L85" i="46" s="1"/>
  <c r="BZ85" i="46"/>
  <c r="BY85" i="46"/>
  <c r="BX85" i="46"/>
  <c r="BW85" i="46"/>
  <c r="H85" i="46" s="1"/>
  <c r="BV85" i="46"/>
  <c r="BU85" i="46"/>
  <c r="BT85" i="46"/>
  <c r="BS85" i="46"/>
  <c r="B85" i="46"/>
  <c r="B85" i="44" s="1"/>
  <c r="A85" i="46"/>
  <c r="A83" i="27" s="1"/>
  <c r="EF84" i="46"/>
  <c r="BQ84" i="46" s="1"/>
  <c r="EE84" i="46"/>
  <c r="BP84" i="46" s="1"/>
  <c r="ED84" i="46"/>
  <c r="EC84" i="46"/>
  <c r="EB84" i="46"/>
  <c r="EA84" i="46"/>
  <c r="DZ84" i="46"/>
  <c r="DY84" i="46"/>
  <c r="DX84" i="46"/>
  <c r="DW84" i="46"/>
  <c r="BH84" i="46" s="1"/>
  <c r="DV84" i="46"/>
  <c r="DU84" i="46"/>
  <c r="DT84" i="46"/>
  <c r="DS84" i="46"/>
  <c r="BD84" i="46" s="1"/>
  <c r="DR84" i="46"/>
  <c r="DQ84" i="46"/>
  <c r="BB84" i="46" s="1"/>
  <c r="DP84" i="46"/>
  <c r="DO84" i="46"/>
  <c r="AZ84" i="46" s="1"/>
  <c r="DN84" i="46"/>
  <c r="DM84" i="46"/>
  <c r="DL84" i="46"/>
  <c r="DK84" i="46"/>
  <c r="DJ84" i="46"/>
  <c r="DI84" i="46"/>
  <c r="AT84" i="46" s="1"/>
  <c r="DH84" i="46"/>
  <c r="AS84" i="46" s="1"/>
  <c r="DG84" i="46"/>
  <c r="AR84" i="46" s="1"/>
  <c r="DF84" i="46"/>
  <c r="DE84" i="46"/>
  <c r="DD84" i="46"/>
  <c r="DC84" i="46"/>
  <c r="AN84" i="46" s="1"/>
  <c r="DB84" i="46"/>
  <c r="DA84" i="46"/>
  <c r="AL84" i="46" s="1"/>
  <c r="CZ84" i="46"/>
  <c r="CY84" i="46"/>
  <c r="CX84" i="46"/>
  <c r="AI84" i="46" s="1"/>
  <c r="CW84" i="46"/>
  <c r="CV84" i="46"/>
  <c r="CU84" i="46"/>
  <c r="CT84" i="46"/>
  <c r="CS84" i="46"/>
  <c r="AD84" i="46" s="1"/>
  <c r="CR84" i="46"/>
  <c r="CQ84" i="46"/>
  <c r="CP84" i="46"/>
  <c r="CO84" i="46"/>
  <c r="CN84" i="46"/>
  <c r="CM84" i="46"/>
  <c r="CL84" i="46"/>
  <c r="CK84" i="46"/>
  <c r="CJ84" i="46"/>
  <c r="CI84" i="46"/>
  <c r="CH84" i="46"/>
  <c r="CG84" i="46"/>
  <c r="CF84" i="46"/>
  <c r="CE84" i="46"/>
  <c r="P84" i="46" s="1"/>
  <c r="CD84" i="46"/>
  <c r="CC84" i="46"/>
  <c r="N84" i="46" s="1"/>
  <c r="CB84" i="46"/>
  <c r="CA84" i="46"/>
  <c r="L84" i="46" s="1"/>
  <c r="BZ84" i="46"/>
  <c r="BY84" i="46"/>
  <c r="BX84" i="46"/>
  <c r="BW84" i="46"/>
  <c r="BV84" i="46"/>
  <c r="BU84" i="46"/>
  <c r="BT84" i="46"/>
  <c r="E84" i="46" s="1"/>
  <c r="BS84" i="46"/>
  <c r="D84" i="46" s="1"/>
  <c r="B84" i="46"/>
  <c r="B84" i="44" s="1"/>
  <c r="A84" i="46"/>
  <c r="A82" i="27" s="1"/>
  <c r="EF83" i="46"/>
  <c r="EE83" i="46"/>
  <c r="BP83" i="46" s="1"/>
  <c r="ED83" i="46"/>
  <c r="BO83" i="44" s="1"/>
  <c r="EC83" i="46"/>
  <c r="EB83" i="46"/>
  <c r="BM83" i="46" s="1"/>
  <c r="EA83" i="46"/>
  <c r="BL83" i="46" s="1"/>
  <c r="DZ83" i="46"/>
  <c r="DY83" i="46"/>
  <c r="DX83" i="46"/>
  <c r="DW83" i="46"/>
  <c r="DV83" i="46"/>
  <c r="DU83" i="46"/>
  <c r="BF83" i="44" s="1"/>
  <c r="DT83" i="46"/>
  <c r="DS83" i="46"/>
  <c r="DR83" i="46"/>
  <c r="DQ83" i="46"/>
  <c r="DP83" i="46"/>
  <c r="DO83" i="46"/>
  <c r="AZ83" i="46" s="1"/>
  <c r="DN83" i="46"/>
  <c r="DM83" i="46"/>
  <c r="DL83" i="46"/>
  <c r="AW83" i="46" s="1"/>
  <c r="DK83" i="46"/>
  <c r="AV83" i="46" s="1"/>
  <c r="DJ83" i="46"/>
  <c r="DI83" i="46"/>
  <c r="DH83" i="46"/>
  <c r="DG83" i="46"/>
  <c r="DF83" i="46"/>
  <c r="DE83" i="46"/>
  <c r="AP83" i="46" s="1"/>
  <c r="DD83" i="46"/>
  <c r="DC83" i="46"/>
  <c r="AN83" i="46" s="1"/>
  <c r="DB83" i="46"/>
  <c r="DA83" i="46"/>
  <c r="CZ83" i="46"/>
  <c r="CY83" i="46"/>
  <c r="CX83" i="46"/>
  <c r="CW83" i="46"/>
  <c r="AH83" i="46" s="1"/>
  <c r="CV83" i="46"/>
  <c r="CU83" i="46"/>
  <c r="AF83" i="46" s="1"/>
  <c r="CT83" i="46"/>
  <c r="CS83" i="46"/>
  <c r="CR83" i="46"/>
  <c r="CQ83" i="46"/>
  <c r="AB83" i="46" s="1"/>
  <c r="CP83" i="46"/>
  <c r="CO83" i="46"/>
  <c r="CN83" i="46"/>
  <c r="CM83" i="46"/>
  <c r="X83" i="46" s="1"/>
  <c r="CL83" i="46"/>
  <c r="CK83" i="46"/>
  <c r="CJ83" i="46"/>
  <c r="CI83" i="46"/>
  <c r="CH83" i="46"/>
  <c r="CG83" i="46"/>
  <c r="R83" i="46" s="1"/>
  <c r="CF83" i="46"/>
  <c r="CE83" i="46"/>
  <c r="P83" i="46" s="1"/>
  <c r="CD83" i="46"/>
  <c r="CC83" i="46"/>
  <c r="CB83" i="46"/>
  <c r="CA83" i="46"/>
  <c r="BZ83" i="46"/>
  <c r="BY83" i="46"/>
  <c r="J83" i="46" s="1"/>
  <c r="BX83" i="46"/>
  <c r="BW83" i="46"/>
  <c r="H83" i="46" s="1"/>
  <c r="BV83" i="46"/>
  <c r="BU83" i="46"/>
  <c r="BT83" i="46"/>
  <c r="BS83" i="46"/>
  <c r="BO83" i="46"/>
  <c r="BF83" i="46"/>
  <c r="B83" i="46"/>
  <c r="B83" i="44" s="1"/>
  <c r="A83" i="46"/>
  <c r="A81" i="27" s="1"/>
  <c r="EF82" i="46"/>
  <c r="BQ82" i="46" s="1"/>
  <c r="EE82" i="46"/>
  <c r="ED82" i="46"/>
  <c r="EC82" i="46"/>
  <c r="EB82" i="46"/>
  <c r="BM82" i="46" s="1"/>
  <c r="EA82" i="46"/>
  <c r="DZ82" i="46"/>
  <c r="DY82" i="46"/>
  <c r="BJ82" i="46" s="1"/>
  <c r="DX82" i="46"/>
  <c r="DW82" i="46"/>
  <c r="DV82" i="46"/>
  <c r="DU82" i="46"/>
  <c r="DT82" i="46"/>
  <c r="DS82" i="46"/>
  <c r="DR82" i="46"/>
  <c r="BC82" i="46" s="1"/>
  <c r="DQ82" i="46"/>
  <c r="BB82" i="46" s="1"/>
  <c r="DP82" i="46"/>
  <c r="DO82" i="46"/>
  <c r="DN82" i="46"/>
  <c r="DM82" i="46"/>
  <c r="DL82" i="46"/>
  <c r="DK82" i="46"/>
  <c r="AV82" i="46" s="1"/>
  <c r="DJ82" i="46"/>
  <c r="DI82" i="46"/>
  <c r="DH82" i="46"/>
  <c r="DG82" i="46"/>
  <c r="DF82" i="46"/>
  <c r="DE82" i="46"/>
  <c r="AP82" i="46" s="1"/>
  <c r="DD82" i="46"/>
  <c r="DC82" i="46"/>
  <c r="AN82" i="46" s="1"/>
  <c r="DB82" i="46"/>
  <c r="DA82" i="46"/>
  <c r="AL82" i="46" s="1"/>
  <c r="CZ82" i="46"/>
  <c r="CY82" i="46"/>
  <c r="CX82" i="46"/>
  <c r="CW82" i="46"/>
  <c r="CV82" i="46"/>
  <c r="CU82" i="46"/>
  <c r="AF82" i="46" s="1"/>
  <c r="CT82" i="46"/>
  <c r="CS82" i="46"/>
  <c r="AD82" i="46" s="1"/>
  <c r="CR82" i="46"/>
  <c r="CQ82" i="46"/>
  <c r="CP82" i="46"/>
  <c r="CO82" i="46"/>
  <c r="CN82" i="46"/>
  <c r="CM82" i="46"/>
  <c r="CL82" i="46"/>
  <c r="CK82" i="46"/>
  <c r="V82" i="46" s="1"/>
  <c r="CJ82" i="46"/>
  <c r="CI82" i="46"/>
  <c r="CH82" i="46"/>
  <c r="CG82" i="46"/>
  <c r="R82" i="46" s="1"/>
  <c r="CF82" i="46"/>
  <c r="CE82" i="46"/>
  <c r="CD82" i="46"/>
  <c r="CC82" i="46"/>
  <c r="N82" i="46" s="1"/>
  <c r="CB82" i="46"/>
  <c r="CA82" i="46"/>
  <c r="BZ82" i="46"/>
  <c r="BY82" i="46"/>
  <c r="BX82" i="46"/>
  <c r="BW82" i="46"/>
  <c r="H82" i="46" s="1"/>
  <c r="BV82" i="46"/>
  <c r="BU82" i="46"/>
  <c r="F82" i="46" s="1"/>
  <c r="BT82" i="46"/>
  <c r="BS82" i="46"/>
  <c r="B82" i="46"/>
  <c r="B82" i="44" s="1"/>
  <c r="A82" i="46"/>
  <c r="A80" i="27" s="1"/>
  <c r="EF81" i="46"/>
  <c r="EE81" i="46"/>
  <c r="BP81" i="46" s="1"/>
  <c r="ED81" i="46"/>
  <c r="BO81" i="46" s="1"/>
  <c r="EC81" i="46"/>
  <c r="EB81" i="46"/>
  <c r="EA81" i="46"/>
  <c r="DZ81" i="46"/>
  <c r="DY81" i="46"/>
  <c r="BJ81" i="46" s="1"/>
  <c r="DX81" i="46"/>
  <c r="DW81" i="46"/>
  <c r="BH81" i="46" s="1"/>
  <c r="DV81" i="46"/>
  <c r="DU81" i="46"/>
  <c r="DT81" i="46"/>
  <c r="DS81" i="46"/>
  <c r="DR81" i="46"/>
  <c r="DQ81" i="46"/>
  <c r="DP81" i="46"/>
  <c r="DO81" i="46"/>
  <c r="DN81" i="46"/>
  <c r="AY81" i="46" s="1"/>
  <c r="DM81" i="46"/>
  <c r="AX81" i="46" s="1"/>
  <c r="DL81" i="46"/>
  <c r="DK81" i="46"/>
  <c r="DJ81" i="46"/>
  <c r="DI81" i="46"/>
  <c r="DH81" i="46"/>
  <c r="DG81" i="46"/>
  <c r="DF81" i="46"/>
  <c r="AQ81" i="46" s="1"/>
  <c r="DE81" i="46"/>
  <c r="AP81" i="46" s="1"/>
  <c r="DD81" i="46"/>
  <c r="DC81" i="46"/>
  <c r="DB81" i="46"/>
  <c r="DA81" i="46"/>
  <c r="CZ81" i="46"/>
  <c r="CY81" i="46"/>
  <c r="AJ81" i="46" s="1"/>
  <c r="CX81" i="46"/>
  <c r="AI81" i="46" s="1"/>
  <c r="CW81" i="46"/>
  <c r="AH81" i="46" s="1"/>
  <c r="CV81" i="46"/>
  <c r="CU81" i="46"/>
  <c r="CT81" i="46"/>
  <c r="AE81" i="46" s="1"/>
  <c r="CS81" i="46"/>
  <c r="CR81" i="46"/>
  <c r="AC81" i="46" s="1"/>
  <c r="CQ81" i="46"/>
  <c r="AB81" i="46" s="1"/>
  <c r="CP81" i="46"/>
  <c r="CO81" i="46"/>
  <c r="Z81" i="46" s="1"/>
  <c r="CN81" i="46"/>
  <c r="CM81" i="46"/>
  <c r="CL81" i="46"/>
  <c r="CK81" i="46"/>
  <c r="V81" i="46" s="1"/>
  <c r="CJ81" i="46"/>
  <c r="CI81" i="46"/>
  <c r="CH81" i="46"/>
  <c r="S81" i="46" s="1"/>
  <c r="CG81" i="46"/>
  <c r="R81" i="46" s="1"/>
  <c r="CF81" i="46"/>
  <c r="CE81" i="46"/>
  <c r="CD81" i="46"/>
  <c r="CC81" i="46"/>
  <c r="CB81" i="46"/>
  <c r="CA81" i="46"/>
  <c r="L81" i="46" s="1"/>
  <c r="BZ81" i="46"/>
  <c r="BY81" i="46"/>
  <c r="BX81" i="46"/>
  <c r="BW81" i="46"/>
  <c r="BV81" i="46"/>
  <c r="BU81" i="46"/>
  <c r="BT81" i="46"/>
  <c r="E81" i="46" s="1"/>
  <c r="BS81" i="46"/>
  <c r="B81" i="46"/>
  <c r="B81" i="44" s="1"/>
  <c r="A81" i="46"/>
  <c r="A79" i="27" s="1"/>
  <c r="EF80" i="46"/>
  <c r="EE80" i="46"/>
  <c r="ED80" i="46"/>
  <c r="BO80" i="44" s="1"/>
  <c r="EC80" i="46"/>
  <c r="BN80" i="46" s="1"/>
  <c r="EB80" i="46"/>
  <c r="EA80" i="46"/>
  <c r="BL80" i="46" s="1"/>
  <c r="DZ80" i="46"/>
  <c r="DY80" i="46"/>
  <c r="BJ80" i="46" s="1"/>
  <c r="DX80" i="46"/>
  <c r="DW80" i="46"/>
  <c r="DV80" i="46"/>
  <c r="DU80" i="46"/>
  <c r="BF80" i="46" s="1"/>
  <c r="DT80" i="46"/>
  <c r="DS80" i="46"/>
  <c r="DR80" i="46"/>
  <c r="DQ80" i="46"/>
  <c r="BB80" i="46" s="1"/>
  <c r="DP80" i="46"/>
  <c r="DO80" i="46"/>
  <c r="DN80" i="46"/>
  <c r="DM80" i="46"/>
  <c r="DL80" i="46"/>
  <c r="DK80" i="46"/>
  <c r="AV80" i="46" s="1"/>
  <c r="DJ80" i="46"/>
  <c r="DI80" i="46"/>
  <c r="AT80" i="46" s="1"/>
  <c r="DH80" i="46"/>
  <c r="DG80" i="46"/>
  <c r="DF80" i="46"/>
  <c r="DE80" i="46"/>
  <c r="DD80" i="46"/>
  <c r="DC80" i="46"/>
  <c r="DB80" i="46"/>
  <c r="AM80" i="46" s="1"/>
  <c r="DA80" i="46"/>
  <c r="AL80" i="46" s="1"/>
  <c r="CZ80" i="46"/>
  <c r="AK80" i="46" s="1"/>
  <c r="CY80" i="46"/>
  <c r="CX80" i="46"/>
  <c r="CW80" i="46"/>
  <c r="AH80" i="46" s="1"/>
  <c r="CV80" i="46"/>
  <c r="CU80" i="46"/>
  <c r="CT80" i="46"/>
  <c r="AE80" i="46" s="1"/>
  <c r="CS80" i="46"/>
  <c r="AD80" i="46" s="1"/>
  <c r="CR80" i="46"/>
  <c r="CQ80" i="46"/>
  <c r="CP80" i="46"/>
  <c r="CO80" i="46"/>
  <c r="CN80" i="46"/>
  <c r="CM80" i="46"/>
  <c r="X80" i="46" s="1"/>
  <c r="CL80" i="46"/>
  <c r="W80" i="46" s="1"/>
  <c r="CK80" i="46"/>
  <c r="V80" i="46" s="1"/>
  <c r="CJ80" i="46"/>
  <c r="CI80" i="46"/>
  <c r="CH80" i="46"/>
  <c r="CG80" i="46"/>
  <c r="CF80" i="46"/>
  <c r="CE80" i="46"/>
  <c r="CD80" i="46"/>
  <c r="O80" i="46" s="1"/>
  <c r="CC80" i="46"/>
  <c r="N80" i="46" s="1"/>
  <c r="CB80" i="46"/>
  <c r="CA80" i="46"/>
  <c r="BZ80" i="46"/>
  <c r="BY80" i="46"/>
  <c r="BX80" i="46"/>
  <c r="BW80" i="46"/>
  <c r="BV80" i="46"/>
  <c r="G80" i="46" s="1"/>
  <c r="BU80" i="46"/>
  <c r="F80" i="46" s="1"/>
  <c r="BT80" i="46"/>
  <c r="BS80" i="46"/>
  <c r="BO80" i="46"/>
  <c r="B80" i="46"/>
  <c r="B80" i="44" s="1"/>
  <c r="A80" i="46"/>
  <c r="A78" i="27" s="1"/>
  <c r="EF79" i="46"/>
  <c r="EE79" i="46"/>
  <c r="BP79" i="46" s="1"/>
  <c r="ED79" i="46"/>
  <c r="BO79" i="44" s="1"/>
  <c r="EC79" i="46"/>
  <c r="BN79" i="44" s="1"/>
  <c r="EB79" i="46"/>
  <c r="EA79" i="46"/>
  <c r="DZ79" i="46"/>
  <c r="DY79" i="46"/>
  <c r="DX79" i="46"/>
  <c r="BI79" i="46" s="1"/>
  <c r="DW79" i="46"/>
  <c r="DV79" i="46"/>
  <c r="BG79" i="46" s="1"/>
  <c r="DU79" i="46"/>
  <c r="DT79" i="46"/>
  <c r="DS79" i="46"/>
  <c r="DR79" i="46"/>
  <c r="DQ79" i="46"/>
  <c r="DP79" i="46"/>
  <c r="BA79" i="46" s="1"/>
  <c r="DO79" i="46"/>
  <c r="DN79" i="46"/>
  <c r="AY79" i="46" s="1"/>
  <c r="DM79" i="46"/>
  <c r="DL79" i="46"/>
  <c r="DK79" i="46"/>
  <c r="DJ79" i="46"/>
  <c r="DI79" i="46"/>
  <c r="DH79" i="46"/>
  <c r="AS79" i="46" s="1"/>
  <c r="DG79" i="46"/>
  <c r="DF79" i="46"/>
  <c r="AQ79" i="46" s="1"/>
  <c r="DE79" i="46"/>
  <c r="AP79" i="46" s="1"/>
  <c r="DD79" i="46"/>
  <c r="DC79" i="46"/>
  <c r="DB79" i="46"/>
  <c r="DA79" i="46"/>
  <c r="CZ79" i="46"/>
  <c r="AK79" i="46" s="1"/>
  <c r="CY79" i="46"/>
  <c r="AJ79" i="46" s="1"/>
  <c r="CX79" i="46"/>
  <c r="AI79" i="46" s="1"/>
  <c r="CW79" i="46"/>
  <c r="AH79" i="46" s="1"/>
  <c r="CV79" i="46"/>
  <c r="CU79" i="46"/>
  <c r="CT79" i="46"/>
  <c r="AE79" i="46" s="1"/>
  <c r="CS79" i="46"/>
  <c r="CR79" i="46"/>
  <c r="AC79" i="46" s="1"/>
  <c r="CQ79" i="46"/>
  <c r="CP79" i="46"/>
  <c r="CO79" i="46"/>
  <c r="CN79" i="46"/>
  <c r="CM79" i="46"/>
  <c r="CL79" i="46"/>
  <c r="CK79" i="46"/>
  <c r="CJ79" i="46"/>
  <c r="U79" i="46" s="1"/>
  <c r="CI79" i="46"/>
  <c r="CH79" i="46"/>
  <c r="S79" i="46" s="1"/>
  <c r="CG79" i="46"/>
  <c r="CF79" i="46"/>
  <c r="CE79" i="46"/>
  <c r="CD79" i="46"/>
  <c r="O79" i="46" s="1"/>
  <c r="CC79" i="46"/>
  <c r="CB79" i="46"/>
  <c r="M79" i="46" s="1"/>
  <c r="CA79" i="46"/>
  <c r="BZ79" i="46"/>
  <c r="K79" i="46" s="1"/>
  <c r="BY79" i="46"/>
  <c r="BX79" i="46"/>
  <c r="BW79" i="46"/>
  <c r="BV79" i="46"/>
  <c r="BU79" i="46"/>
  <c r="BT79" i="46"/>
  <c r="E79" i="46" s="1"/>
  <c r="BS79" i="46"/>
  <c r="D79" i="46" s="1"/>
  <c r="B79" i="46"/>
  <c r="B79" i="44" s="1"/>
  <c r="A79" i="46"/>
  <c r="C79" i="46" s="1"/>
  <c r="C79" i="44" s="1"/>
  <c r="EF78" i="46"/>
  <c r="EE78" i="46"/>
  <c r="ED78" i="46"/>
  <c r="EC78" i="46"/>
  <c r="BN78" i="46" s="1"/>
  <c r="EB78" i="46"/>
  <c r="BM78" i="46" s="1"/>
  <c r="EA78" i="46"/>
  <c r="BL78" i="46" s="1"/>
  <c r="DZ78" i="46"/>
  <c r="BK78" i="46" s="1"/>
  <c r="DY78" i="46"/>
  <c r="DX78" i="46"/>
  <c r="DW78" i="46"/>
  <c r="DV78" i="46"/>
  <c r="DU78" i="46"/>
  <c r="BF78" i="46" s="1"/>
  <c r="DT78" i="46"/>
  <c r="BE78" i="46" s="1"/>
  <c r="DS78" i="46"/>
  <c r="DR78" i="46"/>
  <c r="BC78" i="46" s="1"/>
  <c r="DQ78" i="46"/>
  <c r="DP78" i="46"/>
  <c r="DO78" i="46"/>
  <c r="DN78" i="46"/>
  <c r="AY78" i="46" s="1"/>
  <c r="DM78" i="46"/>
  <c r="AX78" i="46" s="1"/>
  <c r="DL78" i="46"/>
  <c r="AW78" i="46" s="1"/>
  <c r="DK78" i="46"/>
  <c r="AV78" i="46" s="1"/>
  <c r="DJ78" i="46"/>
  <c r="AU78" i="46" s="1"/>
  <c r="DI78" i="46"/>
  <c r="DH78" i="46"/>
  <c r="AS78" i="46" s="1"/>
  <c r="DG78" i="46"/>
  <c r="DF78" i="46"/>
  <c r="DE78" i="46"/>
  <c r="AP78" i="46" s="1"/>
  <c r="DD78" i="46"/>
  <c r="AO78" i="46" s="1"/>
  <c r="DC78" i="46"/>
  <c r="DB78" i="46"/>
  <c r="AM78" i="46" s="1"/>
  <c r="DA78" i="46"/>
  <c r="CZ78" i="46"/>
  <c r="AK78" i="46" s="1"/>
  <c r="CY78" i="46"/>
  <c r="CX78" i="46"/>
  <c r="CW78" i="46"/>
  <c r="AH78" i="46" s="1"/>
  <c r="CV78" i="46"/>
  <c r="CU78" i="46"/>
  <c r="AF78" i="46" s="1"/>
  <c r="CT78" i="46"/>
  <c r="AE78" i="46" s="1"/>
  <c r="CS78" i="46"/>
  <c r="AD78" i="46" s="1"/>
  <c r="CR78" i="46"/>
  <c r="AC78" i="46" s="1"/>
  <c r="CQ78" i="46"/>
  <c r="CP78" i="46"/>
  <c r="AA78" i="46" s="1"/>
  <c r="CO78" i="46"/>
  <c r="Z78" i="46" s="1"/>
  <c r="CN78" i="46"/>
  <c r="CM78" i="46"/>
  <c r="X78" i="46" s="1"/>
  <c r="CL78" i="46"/>
  <c r="W78" i="46" s="1"/>
  <c r="CK78" i="46"/>
  <c r="CJ78" i="46"/>
  <c r="CI78" i="46"/>
  <c r="CH78" i="46"/>
  <c r="CG78" i="46"/>
  <c r="CF78" i="46"/>
  <c r="Q78" i="46" s="1"/>
  <c r="CE78" i="46"/>
  <c r="P78" i="46" s="1"/>
  <c r="CD78" i="46"/>
  <c r="O78" i="46" s="1"/>
  <c r="CC78" i="46"/>
  <c r="CB78" i="46"/>
  <c r="CA78" i="46"/>
  <c r="BZ78" i="46"/>
  <c r="K78" i="46" s="1"/>
  <c r="BY78" i="46"/>
  <c r="BX78" i="46"/>
  <c r="I78" i="46" s="1"/>
  <c r="BW78" i="46"/>
  <c r="BV78" i="46"/>
  <c r="G78" i="46" s="1"/>
  <c r="BU78" i="46"/>
  <c r="BT78" i="46"/>
  <c r="BS78" i="46"/>
  <c r="B78" i="46"/>
  <c r="B78" i="44" s="1"/>
  <c r="A78" i="46"/>
  <c r="A76" i="27" s="1"/>
  <c r="EF77" i="46"/>
  <c r="BQ77" i="46" s="1"/>
  <c r="EE77" i="46"/>
  <c r="ED77" i="46"/>
  <c r="BO77" i="44" s="1"/>
  <c r="EC77" i="46"/>
  <c r="EB77" i="46"/>
  <c r="BM77" i="46" s="1"/>
  <c r="EA77" i="46"/>
  <c r="DZ77" i="46"/>
  <c r="DY77" i="46"/>
  <c r="BJ77" i="46" s="1"/>
  <c r="DX77" i="46"/>
  <c r="DW77" i="46"/>
  <c r="DV77" i="46"/>
  <c r="BG77" i="46" s="1"/>
  <c r="DU77" i="46"/>
  <c r="DT77" i="46"/>
  <c r="BE77" i="46" s="1"/>
  <c r="DS77" i="46"/>
  <c r="DR77" i="46"/>
  <c r="BC77" i="46" s="1"/>
  <c r="DQ77" i="46"/>
  <c r="DP77" i="46"/>
  <c r="BA77" i="46" s="1"/>
  <c r="DO77" i="46"/>
  <c r="DN77" i="46"/>
  <c r="AY77" i="46" s="1"/>
  <c r="DM77" i="46"/>
  <c r="DL77" i="46"/>
  <c r="DK77" i="46"/>
  <c r="DJ77" i="46"/>
  <c r="AU77" i="46" s="1"/>
  <c r="DI77" i="46"/>
  <c r="AT77" i="46" s="1"/>
  <c r="DH77" i="46"/>
  <c r="AS77" i="46" s="1"/>
  <c r="DG77" i="46"/>
  <c r="DF77" i="46"/>
  <c r="AQ77" i="46" s="1"/>
  <c r="DE77" i="46"/>
  <c r="DD77" i="46"/>
  <c r="DC77" i="46"/>
  <c r="DB77" i="46"/>
  <c r="DA77" i="46"/>
  <c r="AL77" i="46" s="1"/>
  <c r="CZ77" i="46"/>
  <c r="AK77" i="46" s="1"/>
  <c r="CY77" i="46"/>
  <c r="CX77" i="46"/>
  <c r="AI77" i="46" s="1"/>
  <c r="CW77" i="46"/>
  <c r="CV77" i="46"/>
  <c r="AG77" i="46" s="1"/>
  <c r="CU77" i="46"/>
  <c r="CT77" i="46"/>
  <c r="CS77" i="46"/>
  <c r="CR77" i="46"/>
  <c r="AC77" i="46" s="1"/>
  <c r="CQ77" i="46"/>
  <c r="AB77" i="46" s="1"/>
  <c r="CP77" i="46"/>
  <c r="AA77" i="46" s="1"/>
  <c r="CO77" i="46"/>
  <c r="CN77" i="46"/>
  <c r="CM77" i="46"/>
  <c r="CL77" i="46"/>
  <c r="W77" i="46" s="1"/>
  <c r="CK77" i="46"/>
  <c r="CJ77" i="46"/>
  <c r="U77" i="46" s="1"/>
  <c r="CI77" i="46"/>
  <c r="CH77" i="46"/>
  <c r="S77" i="46" s="1"/>
  <c r="CG77" i="46"/>
  <c r="CF77" i="46"/>
  <c r="CE77" i="46"/>
  <c r="CD77" i="46"/>
  <c r="CC77" i="46"/>
  <c r="N77" i="46" s="1"/>
  <c r="CB77" i="46"/>
  <c r="M77" i="46" s="1"/>
  <c r="CA77" i="46"/>
  <c r="L77" i="46" s="1"/>
  <c r="BZ77" i="46"/>
  <c r="K77" i="46" s="1"/>
  <c r="BY77" i="46"/>
  <c r="BX77" i="46"/>
  <c r="I77" i="46" s="1"/>
  <c r="BW77" i="46"/>
  <c r="BV77" i="46"/>
  <c r="G77" i="46" s="1"/>
  <c r="BU77" i="46"/>
  <c r="F77" i="46" s="1"/>
  <c r="BT77" i="46"/>
  <c r="E77" i="46" s="1"/>
  <c r="BS77" i="46"/>
  <c r="D77" i="46" s="1"/>
  <c r="BO77" i="46"/>
  <c r="B77" i="46"/>
  <c r="B77" i="44" s="1"/>
  <c r="A77" i="46"/>
  <c r="EF76" i="46"/>
  <c r="EE76" i="46"/>
  <c r="ED76" i="46"/>
  <c r="BO76" i="44" s="1"/>
  <c r="EC76" i="46"/>
  <c r="BN76" i="46" s="1"/>
  <c r="EB76" i="46"/>
  <c r="EA76" i="46"/>
  <c r="DZ76" i="46"/>
  <c r="DY76" i="46"/>
  <c r="DX76" i="46"/>
  <c r="DW76" i="46"/>
  <c r="BH76" i="46" s="1"/>
  <c r="DV76" i="46"/>
  <c r="DU76" i="46"/>
  <c r="BF76" i="46" s="1"/>
  <c r="DT76" i="46"/>
  <c r="DS76" i="46"/>
  <c r="DR76" i="46"/>
  <c r="DQ76" i="46"/>
  <c r="BB76" i="46" s="1"/>
  <c r="DP76" i="46"/>
  <c r="DO76" i="46"/>
  <c r="DN76" i="46"/>
  <c r="DM76" i="46"/>
  <c r="DL76" i="46"/>
  <c r="AW76" i="46" s="1"/>
  <c r="DK76" i="46"/>
  <c r="DJ76" i="46"/>
  <c r="DI76" i="46"/>
  <c r="AT76" i="46" s="1"/>
  <c r="DH76" i="46"/>
  <c r="DG76" i="46"/>
  <c r="AR76" i="46" s="1"/>
  <c r="DF76" i="46"/>
  <c r="AQ76" i="46" s="1"/>
  <c r="DE76" i="46"/>
  <c r="AP76" i="46" s="1"/>
  <c r="DD76" i="46"/>
  <c r="DC76" i="46"/>
  <c r="DB76" i="46"/>
  <c r="DA76" i="46"/>
  <c r="CZ76" i="46"/>
  <c r="CY76" i="46"/>
  <c r="CX76" i="46"/>
  <c r="CW76" i="46"/>
  <c r="AH76" i="46" s="1"/>
  <c r="CV76" i="46"/>
  <c r="CU76" i="46"/>
  <c r="CT76" i="46"/>
  <c r="CS76" i="46"/>
  <c r="AD76" i="46" s="1"/>
  <c r="CR76" i="46"/>
  <c r="CQ76" i="46"/>
  <c r="AB76" i="46" s="1"/>
  <c r="CP76" i="46"/>
  <c r="AA76" i="46" s="1"/>
  <c r="CO76" i="46"/>
  <c r="CN76" i="46"/>
  <c r="Y76" i="46" s="1"/>
  <c r="CM76" i="46"/>
  <c r="CL76" i="46"/>
  <c r="CK76" i="46"/>
  <c r="CJ76" i="46"/>
  <c r="CI76" i="46"/>
  <c r="T76" i="46" s="1"/>
  <c r="CH76" i="46"/>
  <c r="CG76" i="46"/>
  <c r="CF76" i="46"/>
  <c r="CE76" i="46"/>
  <c r="CD76" i="46"/>
  <c r="O76" i="46" s="1"/>
  <c r="CC76" i="46"/>
  <c r="CB76" i="46"/>
  <c r="CA76" i="46"/>
  <c r="BZ76" i="46"/>
  <c r="K76" i="46" s="1"/>
  <c r="BY76" i="46"/>
  <c r="J76" i="46" s="1"/>
  <c r="BX76" i="46"/>
  <c r="BW76" i="46"/>
  <c r="BV76" i="46"/>
  <c r="BU76" i="46"/>
  <c r="F76" i="46" s="1"/>
  <c r="BT76" i="46"/>
  <c r="BS76" i="46"/>
  <c r="D76" i="46" s="1"/>
  <c r="BO76" i="46"/>
  <c r="B76" i="46"/>
  <c r="B76" i="44" s="1"/>
  <c r="A76" i="46"/>
  <c r="A74" i="27" s="1"/>
  <c r="EF75" i="46"/>
  <c r="BQ75" i="46" s="1"/>
  <c r="EE75" i="46"/>
  <c r="ED75" i="46"/>
  <c r="EC75" i="46"/>
  <c r="EB75" i="46"/>
  <c r="BM75" i="46" s="1"/>
  <c r="EA75" i="46"/>
  <c r="DZ75" i="46"/>
  <c r="BK75" i="46" s="1"/>
  <c r="DY75" i="46"/>
  <c r="DX75" i="46"/>
  <c r="BI75" i="46" s="1"/>
  <c r="DW75" i="46"/>
  <c r="DV75" i="46"/>
  <c r="BG75" i="44" s="1"/>
  <c r="DU75" i="46"/>
  <c r="DT75" i="46"/>
  <c r="DS75" i="46"/>
  <c r="DR75" i="46"/>
  <c r="BC75" i="46" s="1"/>
  <c r="DQ75" i="46"/>
  <c r="BB75" i="46" s="1"/>
  <c r="DP75" i="46"/>
  <c r="BA75" i="46" s="1"/>
  <c r="DO75" i="46"/>
  <c r="DN75" i="46"/>
  <c r="DM75" i="46"/>
  <c r="DL75" i="46"/>
  <c r="AW75" i="46" s="1"/>
  <c r="DK75" i="46"/>
  <c r="DJ75" i="46"/>
  <c r="AU75" i="46" s="1"/>
  <c r="DI75" i="46"/>
  <c r="DH75" i="46"/>
  <c r="AS75" i="46" s="1"/>
  <c r="DG75" i="46"/>
  <c r="DF75" i="46"/>
  <c r="AQ75" i="46" s="1"/>
  <c r="DE75" i="46"/>
  <c r="DD75" i="46"/>
  <c r="DC75" i="46"/>
  <c r="DB75" i="46"/>
  <c r="DA75" i="46"/>
  <c r="CZ75" i="46"/>
  <c r="AK75" i="46" s="1"/>
  <c r="CY75" i="46"/>
  <c r="CX75" i="46"/>
  <c r="AI75" i="46" s="1"/>
  <c r="CW75" i="46"/>
  <c r="AH75" i="46" s="1"/>
  <c r="CV75" i="46"/>
  <c r="CU75" i="46"/>
  <c r="AF75" i="46" s="1"/>
  <c r="CT75" i="46"/>
  <c r="AE75" i="46" s="1"/>
  <c r="CS75" i="46"/>
  <c r="CR75" i="46"/>
  <c r="AC75" i="46" s="1"/>
  <c r="CQ75" i="46"/>
  <c r="CP75" i="46"/>
  <c r="AA75" i="46" s="1"/>
  <c r="CO75" i="46"/>
  <c r="CN75" i="46"/>
  <c r="Y75" i="46" s="1"/>
  <c r="CM75" i="46"/>
  <c r="X75" i="46" s="1"/>
  <c r="CL75" i="46"/>
  <c r="CK75" i="46"/>
  <c r="CJ75" i="46"/>
  <c r="U75" i="46" s="1"/>
  <c r="CI75" i="46"/>
  <c r="CH75" i="46"/>
  <c r="CG75" i="46"/>
  <c r="CF75" i="46"/>
  <c r="Q75" i="46" s="1"/>
  <c r="CE75" i="46"/>
  <c r="CD75" i="46"/>
  <c r="O75" i="46" s="1"/>
  <c r="CC75" i="46"/>
  <c r="CB75" i="46"/>
  <c r="M75" i="46" s="1"/>
  <c r="CA75" i="46"/>
  <c r="L75" i="46" s="1"/>
  <c r="BZ75" i="46"/>
  <c r="K75" i="46" s="1"/>
  <c r="BY75" i="46"/>
  <c r="BX75" i="46"/>
  <c r="BW75" i="46"/>
  <c r="H75" i="46" s="1"/>
  <c r="BV75" i="46"/>
  <c r="G75" i="46" s="1"/>
  <c r="BU75" i="46"/>
  <c r="BT75" i="46"/>
  <c r="E75" i="46" s="1"/>
  <c r="BS75" i="46"/>
  <c r="BG75" i="46"/>
  <c r="B75" i="46"/>
  <c r="B75" i="44" s="1"/>
  <c r="A75" i="46"/>
  <c r="A73" i="27" s="1"/>
  <c r="EF74" i="46"/>
  <c r="BQ74" i="46" s="1"/>
  <c r="EE74" i="46"/>
  <c r="ED74" i="46"/>
  <c r="BO74" i="44" s="1"/>
  <c r="EC74" i="46"/>
  <c r="EB74" i="46"/>
  <c r="EA74" i="46"/>
  <c r="BL74" i="46" s="1"/>
  <c r="DZ74" i="46"/>
  <c r="DY74" i="46"/>
  <c r="BJ74" i="46" s="1"/>
  <c r="DX74" i="46"/>
  <c r="BI74" i="46" s="1"/>
  <c r="DW74" i="46"/>
  <c r="DV74" i="46"/>
  <c r="DU74" i="46"/>
  <c r="DT74" i="46"/>
  <c r="DS74" i="46"/>
  <c r="BD74" i="46" s="1"/>
  <c r="DR74" i="46"/>
  <c r="DQ74" i="46"/>
  <c r="DP74" i="46"/>
  <c r="BA74" i="46" s="1"/>
  <c r="DO74" i="46"/>
  <c r="DN74" i="46"/>
  <c r="DM74" i="46"/>
  <c r="DL74" i="46"/>
  <c r="DK74" i="46"/>
  <c r="AV74" i="46" s="1"/>
  <c r="DJ74" i="46"/>
  <c r="DI74" i="46"/>
  <c r="AT74" i="46" s="1"/>
  <c r="DH74" i="46"/>
  <c r="DG74" i="46"/>
  <c r="AR74" i="46" s="1"/>
  <c r="DF74" i="46"/>
  <c r="DE74" i="46"/>
  <c r="DD74" i="46"/>
  <c r="DC74" i="46"/>
  <c r="AN74" i="46" s="1"/>
  <c r="DB74" i="46"/>
  <c r="DA74" i="46"/>
  <c r="CZ74" i="46"/>
  <c r="AK74" i="46" s="1"/>
  <c r="CY74" i="46"/>
  <c r="AJ74" i="46" s="1"/>
  <c r="CX74" i="46"/>
  <c r="CW74" i="46"/>
  <c r="CV74" i="46"/>
  <c r="CU74" i="46"/>
  <c r="CT74" i="46"/>
  <c r="CS74" i="46"/>
  <c r="CR74" i="46"/>
  <c r="AC74" i="46" s="1"/>
  <c r="CQ74" i="46"/>
  <c r="AB74" i="46" s="1"/>
  <c r="CP74" i="46"/>
  <c r="CO74" i="46"/>
  <c r="CN74" i="46"/>
  <c r="CM74" i="46"/>
  <c r="CL74" i="46"/>
  <c r="CK74" i="46"/>
  <c r="V74" i="46" s="1"/>
  <c r="CJ74" i="46"/>
  <c r="U74" i="46" s="1"/>
  <c r="CI74" i="46"/>
  <c r="T74" i="46" s="1"/>
  <c r="CH74" i="46"/>
  <c r="CG74" i="46"/>
  <c r="CF74" i="46"/>
  <c r="CE74" i="46"/>
  <c r="CD74" i="46"/>
  <c r="CC74" i="46"/>
  <c r="N74" i="46" s="1"/>
  <c r="CB74" i="46"/>
  <c r="CA74" i="46"/>
  <c r="BZ74" i="46"/>
  <c r="K74" i="46" s="1"/>
  <c r="BY74" i="46"/>
  <c r="BX74" i="46"/>
  <c r="BW74" i="46"/>
  <c r="BV74" i="46"/>
  <c r="BU74" i="46"/>
  <c r="BT74" i="46"/>
  <c r="E74" i="46" s="1"/>
  <c r="BS74" i="46"/>
  <c r="D74" i="46" s="1"/>
  <c r="BO74" i="46"/>
  <c r="B74" i="46"/>
  <c r="B74" i="44" s="1"/>
  <c r="A74" i="46"/>
  <c r="EF73" i="46"/>
  <c r="EE73" i="46"/>
  <c r="ED73" i="46"/>
  <c r="EC73" i="46"/>
  <c r="EB73" i="46"/>
  <c r="BM73" i="46" s="1"/>
  <c r="EA73" i="46"/>
  <c r="DZ73" i="46"/>
  <c r="DY73" i="46"/>
  <c r="BJ73" i="46" s="1"/>
  <c r="DX73" i="46"/>
  <c r="DW73" i="46"/>
  <c r="DV73" i="46"/>
  <c r="BG73" i="46" s="1"/>
  <c r="DU73" i="46"/>
  <c r="BF73" i="46" s="1"/>
  <c r="DT73" i="46"/>
  <c r="BE73" i="46" s="1"/>
  <c r="DS73" i="46"/>
  <c r="BD73" i="46" s="1"/>
  <c r="DR73" i="46"/>
  <c r="DQ73" i="46"/>
  <c r="DP73" i="46"/>
  <c r="DO73" i="46"/>
  <c r="DN73" i="46"/>
  <c r="DM73" i="46"/>
  <c r="AX73" i="46" s="1"/>
  <c r="DL73" i="46"/>
  <c r="AW73" i="46" s="1"/>
  <c r="DK73" i="46"/>
  <c r="DJ73" i="46"/>
  <c r="DI73" i="46"/>
  <c r="DH73" i="46"/>
  <c r="DG73" i="46"/>
  <c r="DF73" i="46"/>
  <c r="AQ73" i="46" s="1"/>
  <c r="DE73" i="46"/>
  <c r="AP73" i="46" s="1"/>
  <c r="DD73" i="46"/>
  <c r="AO73" i="46" s="1"/>
  <c r="DC73" i="46"/>
  <c r="DB73" i="46"/>
  <c r="DA73" i="46"/>
  <c r="CZ73" i="46"/>
  <c r="CY73" i="46"/>
  <c r="CX73" i="46"/>
  <c r="CW73" i="46"/>
  <c r="AH73" i="46" s="1"/>
  <c r="CV73" i="46"/>
  <c r="CU73" i="46"/>
  <c r="CT73" i="46"/>
  <c r="CS73" i="46"/>
  <c r="CR73" i="46"/>
  <c r="CQ73" i="46"/>
  <c r="CP73" i="46"/>
  <c r="CO73" i="46"/>
  <c r="CN73" i="46"/>
  <c r="Y73" i="46" s="1"/>
  <c r="CM73" i="46"/>
  <c r="CL73" i="46"/>
  <c r="CK73" i="46"/>
  <c r="CJ73" i="46"/>
  <c r="U73" i="46" s="1"/>
  <c r="CI73" i="46"/>
  <c r="CH73" i="46"/>
  <c r="S73" i="46" s="1"/>
  <c r="CG73" i="46"/>
  <c r="CF73" i="46"/>
  <c r="CE73" i="46"/>
  <c r="CD73" i="46"/>
  <c r="CC73" i="46"/>
  <c r="CB73" i="46"/>
  <c r="CA73" i="46"/>
  <c r="BZ73" i="46"/>
  <c r="K73" i="46" s="1"/>
  <c r="BY73" i="46"/>
  <c r="J73" i="46" s="1"/>
  <c r="BX73" i="46"/>
  <c r="I73" i="46" s="1"/>
  <c r="BW73" i="46"/>
  <c r="BV73" i="46"/>
  <c r="BU73" i="46"/>
  <c r="BT73" i="46"/>
  <c r="E73" i="46" s="1"/>
  <c r="BS73" i="46"/>
  <c r="D73" i="46" s="1"/>
  <c r="B73" i="46"/>
  <c r="B73" i="44" s="1"/>
  <c r="A73" i="46"/>
  <c r="EF72" i="46"/>
  <c r="BQ72" i="46" s="1"/>
  <c r="EE72" i="46"/>
  <c r="ED72" i="46"/>
  <c r="BO72" i="46" s="1"/>
  <c r="EC72" i="46"/>
  <c r="EB72" i="46"/>
  <c r="EA72" i="46"/>
  <c r="DZ72" i="46"/>
  <c r="BK72" i="46" s="1"/>
  <c r="DY72" i="46"/>
  <c r="DX72" i="46"/>
  <c r="BI72" i="46" s="1"/>
  <c r="DW72" i="46"/>
  <c r="DV72" i="46"/>
  <c r="BG72" i="46" s="1"/>
  <c r="DU72" i="46"/>
  <c r="DT72" i="46"/>
  <c r="DS72" i="46"/>
  <c r="DR72" i="46"/>
  <c r="DQ72" i="46"/>
  <c r="BB72" i="46" s="1"/>
  <c r="DP72" i="46"/>
  <c r="DO72" i="46"/>
  <c r="DN72" i="46"/>
  <c r="AY72" i="46" s="1"/>
  <c r="DM72" i="46"/>
  <c r="DL72" i="46"/>
  <c r="DK72" i="46"/>
  <c r="DJ72" i="46"/>
  <c r="DI72" i="46"/>
  <c r="AT72" i="46" s="1"/>
  <c r="DH72" i="46"/>
  <c r="AS72" i="46" s="1"/>
  <c r="DG72" i="46"/>
  <c r="DF72" i="46"/>
  <c r="AQ72" i="46" s="1"/>
  <c r="DE72" i="46"/>
  <c r="DD72" i="46"/>
  <c r="AO72" i="46" s="1"/>
  <c r="DC72" i="46"/>
  <c r="DB72" i="46"/>
  <c r="AM72" i="46" s="1"/>
  <c r="DA72" i="46"/>
  <c r="AL72" i="46" s="1"/>
  <c r="CZ72" i="46"/>
  <c r="AK72" i="46" s="1"/>
  <c r="CY72" i="46"/>
  <c r="CX72" i="46"/>
  <c r="AI72" i="46" s="1"/>
  <c r="CW72" i="46"/>
  <c r="CV72" i="46"/>
  <c r="CU72" i="46"/>
  <c r="CT72" i="46"/>
  <c r="AE72" i="46" s="1"/>
  <c r="CS72" i="46"/>
  <c r="CR72" i="46"/>
  <c r="AC72" i="46" s="1"/>
  <c r="CQ72" i="46"/>
  <c r="AB72" i="46" s="1"/>
  <c r="CP72" i="46"/>
  <c r="AA72" i="46" s="1"/>
  <c r="CO72" i="46"/>
  <c r="CN72" i="46"/>
  <c r="CM72" i="46"/>
  <c r="CL72" i="46"/>
  <c r="W72" i="46" s="1"/>
  <c r="CK72" i="46"/>
  <c r="V72" i="46" s="1"/>
  <c r="CJ72" i="46"/>
  <c r="U72" i="46" s="1"/>
  <c r="CI72" i="46"/>
  <c r="CH72" i="46"/>
  <c r="S72" i="46" s="1"/>
  <c r="CG72" i="46"/>
  <c r="CF72" i="46"/>
  <c r="CE72" i="46"/>
  <c r="CD72" i="46"/>
  <c r="O72" i="46" s="1"/>
  <c r="CC72" i="46"/>
  <c r="CB72" i="46"/>
  <c r="CA72" i="46"/>
  <c r="BZ72" i="46"/>
  <c r="K72" i="46" s="1"/>
  <c r="BY72" i="46"/>
  <c r="BX72" i="46"/>
  <c r="BW72" i="46"/>
  <c r="BV72" i="46"/>
  <c r="BU72" i="46"/>
  <c r="F72" i="46" s="1"/>
  <c r="BT72" i="46"/>
  <c r="E72" i="46" s="1"/>
  <c r="BS72" i="46"/>
  <c r="D72" i="46" s="1"/>
  <c r="B72" i="46"/>
  <c r="B72" i="44" s="1"/>
  <c r="A72" i="46"/>
  <c r="EF71" i="46"/>
  <c r="EE71" i="46"/>
  <c r="BP71" i="46" s="1"/>
  <c r="ED71" i="46"/>
  <c r="BO71" i="44" s="1"/>
  <c r="EC71" i="46"/>
  <c r="BN71" i="44" s="1"/>
  <c r="EB71" i="46"/>
  <c r="BM71" i="46" s="1"/>
  <c r="EA71" i="46"/>
  <c r="DZ71" i="46"/>
  <c r="BK71" i="46" s="1"/>
  <c r="DY71" i="46"/>
  <c r="DX71" i="46"/>
  <c r="DW71" i="46"/>
  <c r="DV71" i="46"/>
  <c r="DU71" i="46"/>
  <c r="BF71" i="46" s="1"/>
  <c r="DT71" i="46"/>
  <c r="BE71" i="46" s="1"/>
  <c r="DS71" i="46"/>
  <c r="DR71" i="46"/>
  <c r="BC71" i="46" s="1"/>
  <c r="DQ71" i="46"/>
  <c r="DP71" i="46"/>
  <c r="DO71" i="46"/>
  <c r="DN71" i="46"/>
  <c r="AY71" i="46" s="1"/>
  <c r="DM71" i="46"/>
  <c r="DL71" i="46"/>
  <c r="AW71" i="46" s="1"/>
  <c r="DK71" i="46"/>
  <c r="DJ71" i="46"/>
  <c r="AU71" i="46" s="1"/>
  <c r="DI71" i="46"/>
  <c r="DH71" i="46"/>
  <c r="AS71" i="46" s="1"/>
  <c r="DG71" i="46"/>
  <c r="DF71" i="46"/>
  <c r="DE71" i="46"/>
  <c r="AP71" i="46" s="1"/>
  <c r="DD71" i="46"/>
  <c r="AO71" i="46" s="1"/>
  <c r="DC71" i="46"/>
  <c r="DB71" i="46"/>
  <c r="AM71" i="46" s="1"/>
  <c r="DA71" i="46"/>
  <c r="CZ71" i="46"/>
  <c r="CY71" i="46"/>
  <c r="CX71" i="46"/>
  <c r="AI71" i="46" s="1"/>
  <c r="CW71" i="46"/>
  <c r="AH71" i="46" s="1"/>
  <c r="CV71" i="46"/>
  <c r="AG71" i="46" s="1"/>
  <c r="CU71" i="46"/>
  <c r="CT71" i="46"/>
  <c r="AE71" i="46" s="1"/>
  <c r="CS71" i="46"/>
  <c r="CR71" i="46"/>
  <c r="AC71" i="46" s="1"/>
  <c r="CQ71" i="46"/>
  <c r="CP71" i="46"/>
  <c r="AA71" i="46" s="1"/>
  <c r="CO71" i="46"/>
  <c r="CN71" i="46"/>
  <c r="Y71" i="46" s="1"/>
  <c r="CM71" i="46"/>
  <c r="X71" i="46" s="1"/>
  <c r="CL71" i="46"/>
  <c r="W71" i="46" s="1"/>
  <c r="CK71" i="46"/>
  <c r="CJ71" i="46"/>
  <c r="CI71" i="46"/>
  <c r="CH71" i="46"/>
  <c r="CG71" i="46"/>
  <c r="CF71" i="46"/>
  <c r="Q71" i="46" s="1"/>
  <c r="CE71" i="46"/>
  <c r="P71" i="46" s="1"/>
  <c r="CD71" i="46"/>
  <c r="O71" i="46" s="1"/>
  <c r="CC71" i="46"/>
  <c r="CB71" i="46"/>
  <c r="CA71" i="46"/>
  <c r="BZ71" i="46"/>
  <c r="K71" i="46" s="1"/>
  <c r="BY71" i="46"/>
  <c r="J71" i="46" s="1"/>
  <c r="BX71" i="46"/>
  <c r="I71" i="46" s="1"/>
  <c r="BW71" i="46"/>
  <c r="H71" i="46" s="1"/>
  <c r="BV71" i="46"/>
  <c r="G71" i="46" s="1"/>
  <c r="BU71" i="46"/>
  <c r="BT71" i="46"/>
  <c r="BS71" i="46"/>
  <c r="BO71" i="46"/>
  <c r="B71" i="46"/>
  <c r="B71" i="44" s="1"/>
  <c r="A71" i="46"/>
  <c r="EF70" i="46"/>
  <c r="EE70" i="46"/>
  <c r="ED70" i="46"/>
  <c r="EC70" i="46"/>
  <c r="BN70" i="46" s="1"/>
  <c r="EB70" i="46"/>
  <c r="EA70" i="46"/>
  <c r="DZ70" i="46"/>
  <c r="DY70" i="46"/>
  <c r="BJ70" i="46" s="1"/>
  <c r="DX70" i="46"/>
  <c r="DW70" i="46"/>
  <c r="DV70" i="46"/>
  <c r="DU70" i="46"/>
  <c r="DT70" i="46"/>
  <c r="DS70" i="46"/>
  <c r="DR70" i="46"/>
  <c r="BC70" i="46" s="1"/>
  <c r="DQ70" i="46"/>
  <c r="DP70" i="46"/>
  <c r="DO70" i="46"/>
  <c r="DN70" i="46"/>
  <c r="DM70" i="46"/>
  <c r="DL70" i="46"/>
  <c r="AW70" i="46" s="1"/>
  <c r="DK70" i="46"/>
  <c r="AV70" i="46" s="1"/>
  <c r="DJ70" i="46"/>
  <c r="AU70" i="46" s="1"/>
  <c r="DI70" i="46"/>
  <c r="DH70" i="46"/>
  <c r="DG70" i="46"/>
  <c r="DF70" i="46"/>
  <c r="DE70" i="46"/>
  <c r="AP70" i="46" s="1"/>
  <c r="DD70" i="46"/>
  <c r="AO70" i="46" s="1"/>
  <c r="DC70" i="46"/>
  <c r="AN70" i="46" s="1"/>
  <c r="DB70" i="46"/>
  <c r="AM70" i="46" s="1"/>
  <c r="DA70" i="46"/>
  <c r="CZ70" i="46"/>
  <c r="CY70" i="46"/>
  <c r="CX70" i="46"/>
  <c r="CW70" i="46"/>
  <c r="CV70" i="46"/>
  <c r="CU70" i="46"/>
  <c r="CT70" i="46"/>
  <c r="AE70" i="46" s="1"/>
  <c r="CS70" i="46"/>
  <c r="CR70" i="46"/>
  <c r="CQ70" i="46"/>
  <c r="CP70" i="46"/>
  <c r="CO70" i="46"/>
  <c r="CN70" i="46"/>
  <c r="Y70" i="46" s="1"/>
  <c r="CM70" i="46"/>
  <c r="CL70" i="46"/>
  <c r="W70" i="46" s="1"/>
  <c r="CK70" i="46"/>
  <c r="CJ70" i="46"/>
  <c r="CI70" i="46"/>
  <c r="CH70" i="46"/>
  <c r="CG70" i="46"/>
  <c r="CF70" i="46"/>
  <c r="CE70" i="46"/>
  <c r="CD70" i="46"/>
  <c r="O70" i="46" s="1"/>
  <c r="CC70" i="46"/>
  <c r="CB70" i="46"/>
  <c r="CA70" i="46"/>
  <c r="BZ70" i="46"/>
  <c r="K70" i="46" s="1"/>
  <c r="BY70" i="46"/>
  <c r="BX70" i="46"/>
  <c r="I70" i="46" s="1"/>
  <c r="BW70" i="46"/>
  <c r="H70" i="46" s="1"/>
  <c r="BV70" i="46"/>
  <c r="BU70" i="46"/>
  <c r="BT70" i="46"/>
  <c r="BS70" i="46"/>
  <c r="B70" i="46"/>
  <c r="B70" i="44" s="1"/>
  <c r="A70" i="46"/>
  <c r="A68" i="27" s="1"/>
  <c r="EF69" i="46"/>
  <c r="EE69" i="46"/>
  <c r="ED69" i="46"/>
  <c r="BO69" i="46" s="1"/>
  <c r="EC69" i="46"/>
  <c r="EB69" i="46"/>
  <c r="EA69" i="46"/>
  <c r="DZ69" i="46"/>
  <c r="BK69" i="46" s="1"/>
  <c r="DY69" i="46"/>
  <c r="DX69" i="46"/>
  <c r="BI69" i="46" s="1"/>
  <c r="DW69" i="46"/>
  <c r="BH69" i="46" s="1"/>
  <c r="DV69" i="46"/>
  <c r="BG69" i="46" s="1"/>
  <c r="DU69" i="46"/>
  <c r="DT69" i="46"/>
  <c r="BE69" i="46" s="1"/>
  <c r="DS69" i="46"/>
  <c r="DR69" i="46"/>
  <c r="BC69" i="46" s="1"/>
  <c r="DQ69" i="46"/>
  <c r="DP69" i="46"/>
  <c r="DO69" i="46"/>
  <c r="DN69" i="46"/>
  <c r="AY69" i="46" s="1"/>
  <c r="DM69" i="46"/>
  <c r="DL69" i="46"/>
  <c r="AW69" i="46" s="1"/>
  <c r="DK69" i="46"/>
  <c r="DJ69" i="46"/>
  <c r="DI69" i="46"/>
  <c r="DH69" i="46"/>
  <c r="AS69" i="46" s="1"/>
  <c r="DG69" i="46"/>
  <c r="AR69" i="46" s="1"/>
  <c r="DF69" i="46"/>
  <c r="AQ69" i="46" s="1"/>
  <c r="DE69" i="46"/>
  <c r="DD69" i="46"/>
  <c r="AO69" i="46" s="1"/>
  <c r="DC69" i="46"/>
  <c r="DB69" i="46"/>
  <c r="DA69" i="46"/>
  <c r="CZ69" i="46"/>
  <c r="CY69" i="46"/>
  <c r="CX69" i="46"/>
  <c r="AI69" i="46" s="1"/>
  <c r="CW69" i="46"/>
  <c r="AH69" i="46" s="1"/>
  <c r="CV69" i="46"/>
  <c r="AG69" i="46" s="1"/>
  <c r="CU69" i="46"/>
  <c r="CT69" i="46"/>
  <c r="CS69" i="46"/>
  <c r="CR69" i="46"/>
  <c r="CQ69" i="46"/>
  <c r="AB69" i="46" s="1"/>
  <c r="CP69" i="46"/>
  <c r="AA69" i="46" s="1"/>
  <c r="CO69" i="46"/>
  <c r="CN69" i="46"/>
  <c r="CM69" i="46"/>
  <c r="CL69" i="46"/>
  <c r="W69" i="46" s="1"/>
  <c r="CK69" i="46"/>
  <c r="CJ69" i="46"/>
  <c r="U69" i="46" s="1"/>
  <c r="CI69" i="46"/>
  <c r="T69" i="46" s="1"/>
  <c r="CH69" i="46"/>
  <c r="S69" i="46" s="1"/>
  <c r="CG69" i="46"/>
  <c r="CF69" i="46"/>
  <c r="Q69" i="46" s="1"/>
  <c r="CE69" i="46"/>
  <c r="CD69" i="46"/>
  <c r="O69" i="46" s="1"/>
  <c r="CC69" i="46"/>
  <c r="CB69" i="46"/>
  <c r="M69" i="46" s="1"/>
  <c r="CA69" i="46"/>
  <c r="BZ69" i="46"/>
  <c r="K69" i="46" s="1"/>
  <c r="BY69" i="46"/>
  <c r="BX69" i="46"/>
  <c r="BW69" i="46"/>
  <c r="BV69" i="46"/>
  <c r="G69" i="46" s="1"/>
  <c r="BU69" i="46"/>
  <c r="BT69" i="46"/>
  <c r="BS69" i="46"/>
  <c r="D69" i="46" s="1"/>
  <c r="B69" i="46"/>
  <c r="B69" i="44" s="1"/>
  <c r="A69" i="46"/>
  <c r="C69" i="46" s="1"/>
  <c r="C69" i="44" s="1"/>
  <c r="EF68" i="46"/>
  <c r="BQ68" i="46" s="1"/>
  <c r="EE68" i="46"/>
  <c r="ED68" i="46"/>
  <c r="BO68" i="44" s="1"/>
  <c r="EC68" i="46"/>
  <c r="EB68" i="46"/>
  <c r="EA68" i="46"/>
  <c r="BL68" i="46" s="1"/>
  <c r="DZ68" i="46"/>
  <c r="BK68" i="46" s="1"/>
  <c r="DY68" i="46"/>
  <c r="BJ68" i="46" s="1"/>
  <c r="DX68" i="46"/>
  <c r="DW68" i="46"/>
  <c r="DV68" i="46"/>
  <c r="DU68" i="46"/>
  <c r="DT68" i="46"/>
  <c r="BE68" i="46" s="1"/>
  <c r="DS68" i="46"/>
  <c r="DR68" i="46"/>
  <c r="BC68" i="46" s="1"/>
  <c r="DQ68" i="46"/>
  <c r="DP68" i="46"/>
  <c r="BA68" i="46" s="1"/>
  <c r="DO68" i="46"/>
  <c r="DN68" i="46"/>
  <c r="DM68" i="46"/>
  <c r="DL68" i="46"/>
  <c r="AW68" i="46" s="1"/>
  <c r="DK68" i="46"/>
  <c r="AV68" i="46" s="1"/>
  <c r="DJ68" i="46"/>
  <c r="AU68" i="46" s="1"/>
  <c r="DI68" i="46"/>
  <c r="DH68" i="46"/>
  <c r="DG68" i="46"/>
  <c r="DF68" i="46"/>
  <c r="DE68" i="46"/>
  <c r="DD68" i="46"/>
  <c r="AO68" i="46" s="1"/>
  <c r="DC68" i="46"/>
  <c r="AN68" i="46" s="1"/>
  <c r="DB68" i="46"/>
  <c r="AM68" i="46" s="1"/>
  <c r="DA68" i="46"/>
  <c r="AL68" i="46" s="1"/>
  <c r="CZ68" i="46"/>
  <c r="AK68" i="46" s="1"/>
  <c r="CY68" i="46"/>
  <c r="CX68" i="46"/>
  <c r="AI68" i="46" s="1"/>
  <c r="CW68" i="46"/>
  <c r="CV68" i="46"/>
  <c r="CU68" i="46"/>
  <c r="AF68" i="46" s="1"/>
  <c r="CT68" i="46"/>
  <c r="AE68" i="46" s="1"/>
  <c r="CS68" i="46"/>
  <c r="CR68" i="46"/>
  <c r="AC68" i="46" s="1"/>
  <c r="CQ68" i="46"/>
  <c r="CP68" i="46"/>
  <c r="AA68" i="46" s="1"/>
  <c r="CO68" i="46"/>
  <c r="CN68" i="46"/>
  <c r="Y68" i="46" s="1"/>
  <c r="CM68" i="46"/>
  <c r="X68" i="46" s="1"/>
  <c r="CL68" i="46"/>
  <c r="W68" i="46" s="1"/>
  <c r="CK68" i="46"/>
  <c r="V68" i="46" s="1"/>
  <c r="CJ68" i="46"/>
  <c r="U68" i="46" s="1"/>
  <c r="CI68" i="46"/>
  <c r="CH68" i="46"/>
  <c r="S68" i="46" s="1"/>
  <c r="CG68" i="46"/>
  <c r="CF68" i="46"/>
  <c r="Q68" i="46" s="1"/>
  <c r="CE68" i="46"/>
  <c r="P68" i="46" s="1"/>
  <c r="CD68" i="46"/>
  <c r="O68" i="46" s="1"/>
  <c r="CC68" i="46"/>
  <c r="N68" i="46" s="1"/>
  <c r="CB68" i="46"/>
  <c r="M68" i="46" s="1"/>
  <c r="CA68" i="46"/>
  <c r="BZ68" i="46"/>
  <c r="K68" i="46" s="1"/>
  <c r="BY68" i="46"/>
  <c r="BX68" i="46"/>
  <c r="I68" i="46" s="1"/>
  <c r="BW68" i="46"/>
  <c r="BV68" i="46"/>
  <c r="G68" i="46" s="1"/>
  <c r="BU68" i="46"/>
  <c r="F68" i="46" s="1"/>
  <c r="BT68" i="46"/>
  <c r="BS68" i="46"/>
  <c r="B68" i="46"/>
  <c r="B68" i="44" s="1"/>
  <c r="A68" i="46"/>
  <c r="A66" i="27" s="1"/>
  <c r="EF67" i="46"/>
  <c r="EE67" i="46"/>
  <c r="BP67" i="46" s="1"/>
  <c r="ED67" i="46"/>
  <c r="BO67" i="46" s="1"/>
  <c r="EC67" i="46"/>
  <c r="EB67" i="46"/>
  <c r="EA67" i="46"/>
  <c r="BL67" i="46" s="1"/>
  <c r="DZ67" i="46"/>
  <c r="DY67" i="46"/>
  <c r="BJ67" i="46" s="1"/>
  <c r="DX67" i="46"/>
  <c r="BI67" i="46" s="1"/>
  <c r="DW67" i="46"/>
  <c r="DV67" i="46"/>
  <c r="DU67" i="46"/>
  <c r="DT67" i="46"/>
  <c r="DS67" i="46"/>
  <c r="DR67" i="46"/>
  <c r="DQ67" i="46"/>
  <c r="BB67" i="46" s="1"/>
  <c r="DP67" i="46"/>
  <c r="BA67" i="46" s="1"/>
  <c r="DO67" i="46"/>
  <c r="AZ67" i="46" s="1"/>
  <c r="DN67" i="46"/>
  <c r="AY67" i="46" s="1"/>
  <c r="DM67" i="46"/>
  <c r="DL67" i="46"/>
  <c r="DK67" i="46"/>
  <c r="DJ67" i="46"/>
  <c r="DI67" i="46"/>
  <c r="AT67" i="46" s="1"/>
  <c r="DH67" i="46"/>
  <c r="DG67" i="46"/>
  <c r="AR67" i="46" s="1"/>
  <c r="DF67" i="46"/>
  <c r="DE67" i="46"/>
  <c r="DD67" i="46"/>
  <c r="DC67" i="46"/>
  <c r="DB67" i="46"/>
  <c r="DA67" i="46"/>
  <c r="CZ67" i="46"/>
  <c r="CY67" i="46"/>
  <c r="AJ67" i="46" s="1"/>
  <c r="CX67" i="46"/>
  <c r="AI67" i="46" s="1"/>
  <c r="CW67" i="46"/>
  <c r="CV67" i="46"/>
  <c r="CU67" i="46"/>
  <c r="AF67" i="46" s="1"/>
  <c r="CT67" i="46"/>
  <c r="CS67" i="46"/>
  <c r="AD67" i="46" s="1"/>
  <c r="CR67" i="46"/>
  <c r="CQ67" i="46"/>
  <c r="CP67" i="46"/>
  <c r="CO67" i="46"/>
  <c r="CN67" i="46"/>
  <c r="CM67" i="46"/>
  <c r="CL67" i="46"/>
  <c r="CK67" i="46"/>
  <c r="V67" i="46" s="1"/>
  <c r="CJ67" i="46"/>
  <c r="CI67" i="46"/>
  <c r="T67" i="46" s="1"/>
  <c r="CH67" i="46"/>
  <c r="S67" i="46" s="1"/>
  <c r="CG67" i="46"/>
  <c r="CF67" i="46"/>
  <c r="CE67" i="46"/>
  <c r="CD67" i="46"/>
  <c r="CC67" i="46"/>
  <c r="CB67" i="46"/>
  <c r="M67" i="46" s="1"/>
  <c r="CA67" i="46"/>
  <c r="L67" i="46" s="1"/>
  <c r="BZ67" i="46"/>
  <c r="BY67" i="46"/>
  <c r="BX67" i="46"/>
  <c r="BW67" i="46"/>
  <c r="H67" i="46" s="1"/>
  <c r="BV67" i="46"/>
  <c r="BU67" i="46"/>
  <c r="F67" i="46" s="1"/>
  <c r="BT67" i="46"/>
  <c r="E67" i="46" s="1"/>
  <c r="BS67" i="46"/>
  <c r="D67" i="46" s="1"/>
  <c r="B67" i="46"/>
  <c r="B67" i="44" s="1"/>
  <c r="A67" i="46"/>
  <c r="EF66" i="46"/>
  <c r="EE66" i="46"/>
  <c r="ED66" i="46"/>
  <c r="EC66" i="46"/>
  <c r="EB66" i="46"/>
  <c r="BM66" i="46" s="1"/>
  <c r="EA66" i="46"/>
  <c r="BL66" i="46" s="1"/>
  <c r="DZ66" i="46"/>
  <c r="BK66" i="46" s="1"/>
  <c r="DY66" i="46"/>
  <c r="DX66" i="46"/>
  <c r="DW66" i="46"/>
  <c r="DV66" i="46"/>
  <c r="DU66" i="46"/>
  <c r="DT66" i="46"/>
  <c r="BE66" i="46" s="1"/>
  <c r="DS66" i="46"/>
  <c r="BD66" i="46" s="1"/>
  <c r="DR66" i="46"/>
  <c r="DQ66" i="46"/>
  <c r="DP66" i="46"/>
  <c r="BA66" i="46" s="1"/>
  <c r="DO66" i="46"/>
  <c r="DN66" i="46"/>
  <c r="DM66" i="46"/>
  <c r="DL66" i="46"/>
  <c r="DK66" i="46"/>
  <c r="AV66" i="46" s="1"/>
  <c r="DJ66" i="46"/>
  <c r="DI66" i="46"/>
  <c r="DH66" i="46"/>
  <c r="DG66" i="46"/>
  <c r="DF66" i="46"/>
  <c r="AQ66" i="44" s="1"/>
  <c r="DE66" i="46"/>
  <c r="AP66" i="46" s="1"/>
  <c r="DD66" i="46"/>
  <c r="DC66" i="46"/>
  <c r="AN66" i="46" s="1"/>
  <c r="DB66" i="46"/>
  <c r="DA66" i="46"/>
  <c r="CZ66" i="46"/>
  <c r="CY66" i="46"/>
  <c r="CX66" i="46"/>
  <c r="CW66" i="46"/>
  <c r="AH66" i="46" s="1"/>
  <c r="CV66" i="46"/>
  <c r="AG66" i="46" s="1"/>
  <c r="CU66" i="46"/>
  <c r="AF66" i="46" s="1"/>
  <c r="CT66" i="46"/>
  <c r="CS66" i="46"/>
  <c r="CR66" i="46"/>
  <c r="CQ66" i="46"/>
  <c r="CP66" i="46"/>
  <c r="CO66" i="46"/>
  <c r="CN66" i="46"/>
  <c r="CM66" i="46"/>
  <c r="X66" i="46" s="1"/>
  <c r="CL66" i="46"/>
  <c r="CK66" i="46"/>
  <c r="CJ66" i="46"/>
  <c r="CI66" i="46"/>
  <c r="CH66" i="46"/>
  <c r="CG66" i="46"/>
  <c r="R66" i="46" s="1"/>
  <c r="CF66" i="46"/>
  <c r="Q66" i="46" s="1"/>
  <c r="CE66" i="46"/>
  <c r="P66" i="46" s="1"/>
  <c r="CD66" i="46"/>
  <c r="O66" i="46" s="1"/>
  <c r="CC66" i="46"/>
  <c r="CB66" i="46"/>
  <c r="CA66" i="46"/>
  <c r="L66" i="46" s="1"/>
  <c r="BZ66" i="46"/>
  <c r="K66" i="46" s="1"/>
  <c r="BY66" i="46"/>
  <c r="J66" i="46" s="1"/>
  <c r="BX66" i="46"/>
  <c r="I66" i="46" s="1"/>
  <c r="BW66" i="46"/>
  <c r="BV66" i="46"/>
  <c r="BU66" i="46"/>
  <c r="BT66" i="46"/>
  <c r="BS66" i="46"/>
  <c r="AQ66" i="46"/>
  <c r="B66" i="46"/>
  <c r="B66" i="44" s="1"/>
  <c r="A66" i="46"/>
  <c r="A64" i="27" s="1"/>
  <c r="EF65" i="46"/>
  <c r="BQ65" i="46" s="1"/>
  <c r="EE65" i="46"/>
  <c r="ED65" i="46"/>
  <c r="BO65" i="46" s="1"/>
  <c r="EC65" i="46"/>
  <c r="EB65" i="46"/>
  <c r="EA65" i="46"/>
  <c r="DZ65" i="46"/>
  <c r="BK65" i="46" s="1"/>
  <c r="DY65" i="46"/>
  <c r="BJ65" i="46" s="1"/>
  <c r="DX65" i="46"/>
  <c r="DW65" i="46"/>
  <c r="DV65" i="46"/>
  <c r="BG65" i="46" s="1"/>
  <c r="DU65" i="46"/>
  <c r="DT65" i="46"/>
  <c r="DS65" i="46"/>
  <c r="DR65" i="46"/>
  <c r="DQ65" i="46"/>
  <c r="BB65" i="46" s="1"/>
  <c r="DP65" i="46"/>
  <c r="BA65" i="46" s="1"/>
  <c r="DO65" i="46"/>
  <c r="DN65" i="46"/>
  <c r="AY65" i="46" s="1"/>
  <c r="DM65" i="46"/>
  <c r="DL65" i="46"/>
  <c r="AW65" i="46" s="1"/>
  <c r="DK65" i="46"/>
  <c r="DJ65" i="46"/>
  <c r="DI65" i="46"/>
  <c r="AT65" i="46" s="1"/>
  <c r="DH65" i="46"/>
  <c r="AS65" i="46" s="1"/>
  <c r="DG65" i="46"/>
  <c r="DF65" i="46"/>
  <c r="AQ65" i="46" s="1"/>
  <c r="DE65" i="46"/>
  <c r="DD65" i="46"/>
  <c r="DC65" i="46"/>
  <c r="DB65" i="46"/>
  <c r="DA65" i="46"/>
  <c r="AL65" i="46" s="1"/>
  <c r="CZ65" i="46"/>
  <c r="AK65" i="46" s="1"/>
  <c r="CY65" i="46"/>
  <c r="CX65" i="46"/>
  <c r="CW65" i="46"/>
  <c r="CV65" i="46"/>
  <c r="CU65" i="46"/>
  <c r="CT65" i="46"/>
  <c r="CS65" i="46"/>
  <c r="AD65" i="46" s="1"/>
  <c r="CR65" i="46"/>
  <c r="AC65" i="46" s="1"/>
  <c r="CQ65" i="46"/>
  <c r="CP65" i="46"/>
  <c r="CO65" i="46"/>
  <c r="CN65" i="46"/>
  <c r="CM65" i="46"/>
  <c r="CL65" i="46"/>
  <c r="W65" i="46" s="1"/>
  <c r="CK65" i="46"/>
  <c r="CJ65" i="46"/>
  <c r="U65" i="46" s="1"/>
  <c r="CI65" i="46"/>
  <c r="T65" i="46" s="1"/>
  <c r="CH65" i="46"/>
  <c r="S65" i="46" s="1"/>
  <c r="CG65" i="46"/>
  <c r="CF65" i="46"/>
  <c r="CE65" i="46"/>
  <c r="CD65" i="46"/>
  <c r="CC65" i="46"/>
  <c r="N65" i="46" s="1"/>
  <c r="CB65" i="46"/>
  <c r="M65" i="46" s="1"/>
  <c r="CA65" i="46"/>
  <c r="BZ65" i="46"/>
  <c r="K65" i="46" s="1"/>
  <c r="BY65" i="46"/>
  <c r="BX65" i="46"/>
  <c r="BW65" i="46"/>
  <c r="BV65" i="46"/>
  <c r="G65" i="46" s="1"/>
  <c r="BU65" i="46"/>
  <c r="BT65" i="46"/>
  <c r="E65" i="46" s="1"/>
  <c r="BS65" i="46"/>
  <c r="B65" i="46"/>
  <c r="B65" i="44" s="1"/>
  <c r="A65" i="46"/>
  <c r="EF64" i="46"/>
  <c r="EE64" i="46"/>
  <c r="ED64" i="46"/>
  <c r="BO64" i="46" s="1"/>
  <c r="EC64" i="46"/>
  <c r="BN64" i="46" s="1"/>
  <c r="EB64" i="46"/>
  <c r="BM64" i="46" s="1"/>
  <c r="EA64" i="46"/>
  <c r="DZ64" i="46"/>
  <c r="DY64" i="46"/>
  <c r="BJ64" i="46" s="1"/>
  <c r="DX64" i="46"/>
  <c r="DW64" i="46"/>
  <c r="DV64" i="46"/>
  <c r="DU64" i="46"/>
  <c r="BF64" i="46" s="1"/>
  <c r="DT64" i="46"/>
  <c r="BE64" i="46" s="1"/>
  <c r="DS64" i="46"/>
  <c r="BD64" i="46" s="1"/>
  <c r="DR64" i="46"/>
  <c r="DQ64" i="46"/>
  <c r="DP64" i="46"/>
  <c r="BA64" i="46" s="1"/>
  <c r="DO64" i="46"/>
  <c r="DN64" i="46"/>
  <c r="AY64" i="46" s="1"/>
  <c r="DM64" i="46"/>
  <c r="AX64" i="46" s="1"/>
  <c r="DL64" i="46"/>
  <c r="AW64" i="46" s="1"/>
  <c r="DK64" i="46"/>
  <c r="DJ64" i="46"/>
  <c r="DI64" i="46"/>
  <c r="DH64" i="46"/>
  <c r="DG64" i="46"/>
  <c r="DF64" i="46"/>
  <c r="DE64" i="46"/>
  <c r="AP64" i="46" s="1"/>
  <c r="DD64" i="46"/>
  <c r="DC64" i="46"/>
  <c r="AN64" i="46" s="1"/>
  <c r="DB64" i="46"/>
  <c r="DA64" i="46"/>
  <c r="CZ64" i="46"/>
  <c r="CY64" i="46"/>
  <c r="CX64" i="46"/>
  <c r="AI64" i="46" s="1"/>
  <c r="CW64" i="46"/>
  <c r="CV64" i="46"/>
  <c r="CU64" i="46"/>
  <c r="AF64" i="46" s="1"/>
  <c r="CT64" i="46"/>
  <c r="CS64" i="46"/>
  <c r="CR64" i="46"/>
  <c r="CQ64" i="46"/>
  <c r="CP64" i="46"/>
  <c r="CO64" i="46"/>
  <c r="CN64" i="46"/>
  <c r="Y64" i="46" s="1"/>
  <c r="CM64" i="46"/>
  <c r="X64" i="46" s="1"/>
  <c r="CL64" i="46"/>
  <c r="CK64" i="46"/>
  <c r="CJ64" i="46"/>
  <c r="CI64" i="46"/>
  <c r="CH64" i="46"/>
  <c r="S64" i="46" s="1"/>
  <c r="CG64" i="46"/>
  <c r="R64" i="46" s="1"/>
  <c r="CF64" i="46"/>
  <c r="Q64" i="46" s="1"/>
  <c r="CE64" i="46"/>
  <c r="P64" i="46" s="1"/>
  <c r="CD64" i="46"/>
  <c r="CC64" i="46"/>
  <c r="CB64" i="46"/>
  <c r="M64" i="46" s="1"/>
  <c r="CA64" i="46"/>
  <c r="BZ64" i="46"/>
  <c r="BY64" i="46"/>
  <c r="J64" i="46" s="1"/>
  <c r="BX64" i="46"/>
  <c r="I64" i="46" s="1"/>
  <c r="BW64" i="46"/>
  <c r="H64" i="46" s="1"/>
  <c r="BV64" i="46"/>
  <c r="BU64" i="46"/>
  <c r="BT64" i="46"/>
  <c r="E64" i="46" s="1"/>
  <c r="BS64" i="46"/>
  <c r="B64" i="46"/>
  <c r="B64" i="44" s="1"/>
  <c r="A64" i="46"/>
  <c r="A62" i="27" s="1"/>
  <c r="EF63" i="46"/>
  <c r="BQ63" i="46" s="1"/>
  <c r="EE63" i="46"/>
  <c r="BP63" i="46" s="1"/>
  <c r="ED63" i="46"/>
  <c r="BO63" i="44" s="1"/>
  <c r="EC63" i="46"/>
  <c r="BN63" i="44" s="1"/>
  <c r="EB63" i="46"/>
  <c r="BM63" i="44" s="1"/>
  <c r="EA63" i="46"/>
  <c r="DZ63" i="46"/>
  <c r="BK63" i="46" s="1"/>
  <c r="DY63" i="46"/>
  <c r="DX63" i="46"/>
  <c r="BI63" i="46" s="1"/>
  <c r="DW63" i="46"/>
  <c r="DV63" i="46"/>
  <c r="DU63" i="46"/>
  <c r="DT63" i="46"/>
  <c r="BE63" i="46" s="1"/>
  <c r="DS63" i="46"/>
  <c r="DR63" i="46"/>
  <c r="BC63" i="46" s="1"/>
  <c r="DQ63" i="46"/>
  <c r="BB63" i="46" s="1"/>
  <c r="DP63" i="46"/>
  <c r="BA63" i="46" s="1"/>
  <c r="DO63" i="46"/>
  <c r="DN63" i="46"/>
  <c r="DM63" i="46"/>
  <c r="AX63" i="46" s="1"/>
  <c r="DL63" i="46"/>
  <c r="DK63" i="46"/>
  <c r="DJ63" i="46"/>
  <c r="AU63" i="46" s="1"/>
  <c r="DI63" i="46"/>
  <c r="AT63" i="46" s="1"/>
  <c r="DH63" i="46"/>
  <c r="AS63" i="46" s="1"/>
  <c r="DG63" i="46"/>
  <c r="AR63" i="46" s="1"/>
  <c r="DF63" i="46"/>
  <c r="DE63" i="46"/>
  <c r="DD63" i="46"/>
  <c r="DC63" i="46"/>
  <c r="DB63" i="46"/>
  <c r="AM63" i="46" s="1"/>
  <c r="DA63" i="46"/>
  <c r="CZ63" i="46"/>
  <c r="AK63" i="46" s="1"/>
  <c r="CY63" i="46"/>
  <c r="AJ63" i="46" s="1"/>
  <c r="CX63" i="46"/>
  <c r="CW63" i="46"/>
  <c r="CV63" i="46"/>
  <c r="CU63" i="46"/>
  <c r="CT63" i="46"/>
  <c r="CS63" i="46"/>
  <c r="AD63" i="46" s="1"/>
  <c r="CR63" i="46"/>
  <c r="AC63" i="46" s="1"/>
  <c r="CQ63" i="46"/>
  <c r="AB63" i="46" s="1"/>
  <c r="CP63" i="46"/>
  <c r="CO63" i="46"/>
  <c r="CN63" i="46"/>
  <c r="CM63" i="46"/>
  <c r="CL63" i="46"/>
  <c r="W63" i="46" s="1"/>
  <c r="CK63" i="46"/>
  <c r="V63" i="46" s="1"/>
  <c r="CJ63" i="46"/>
  <c r="U63" i="46" s="1"/>
  <c r="CI63" i="46"/>
  <c r="T63" i="46" s="1"/>
  <c r="CH63" i="46"/>
  <c r="CG63" i="46"/>
  <c r="R63" i="46" s="1"/>
  <c r="CF63" i="46"/>
  <c r="CE63" i="46"/>
  <c r="CD63" i="46"/>
  <c r="CC63" i="46"/>
  <c r="CB63" i="46"/>
  <c r="M63" i="46" s="1"/>
  <c r="CA63" i="46"/>
  <c r="L63" i="46" s="1"/>
  <c r="BZ63" i="46"/>
  <c r="BY63" i="46"/>
  <c r="BX63" i="46"/>
  <c r="BW63" i="46"/>
  <c r="BV63" i="46"/>
  <c r="BU63" i="46"/>
  <c r="F63" i="46" s="1"/>
  <c r="BT63" i="46"/>
  <c r="E63" i="46" s="1"/>
  <c r="BS63" i="46"/>
  <c r="D63" i="46" s="1"/>
  <c r="BO63" i="46"/>
  <c r="B63" i="46"/>
  <c r="B63" i="44" s="1"/>
  <c r="A63" i="46"/>
  <c r="A61" i="27" s="1"/>
  <c r="EF62" i="46"/>
  <c r="EE62" i="46"/>
  <c r="BP62" i="46" s="1"/>
  <c r="ED62" i="46"/>
  <c r="BO62" i="46" s="1"/>
  <c r="EC62" i="46"/>
  <c r="EB62" i="46"/>
  <c r="EA62" i="46"/>
  <c r="DZ62" i="46"/>
  <c r="DY62" i="46"/>
  <c r="BJ62" i="46" s="1"/>
  <c r="DX62" i="46"/>
  <c r="BI62" i="46" s="1"/>
  <c r="DW62" i="46"/>
  <c r="BH62" i="46" s="1"/>
  <c r="DV62" i="46"/>
  <c r="BG62" i="46" s="1"/>
  <c r="DU62" i="46"/>
  <c r="DT62" i="46"/>
  <c r="DS62" i="46"/>
  <c r="DR62" i="46"/>
  <c r="DQ62" i="46"/>
  <c r="DP62" i="46"/>
  <c r="BA62" i="46" s="1"/>
  <c r="DO62" i="46"/>
  <c r="AZ62" i="46" s="1"/>
  <c r="DN62" i="46"/>
  <c r="AY62" i="46" s="1"/>
  <c r="DM62" i="46"/>
  <c r="DL62" i="46"/>
  <c r="DK62" i="46"/>
  <c r="AV62" i="46" s="1"/>
  <c r="DJ62" i="46"/>
  <c r="DI62" i="46"/>
  <c r="AT62" i="46" s="1"/>
  <c r="DH62" i="46"/>
  <c r="AS62" i="46" s="1"/>
  <c r="DG62" i="46"/>
  <c r="AR62" i="46" s="1"/>
  <c r="DF62" i="46"/>
  <c r="AQ62" i="46" s="1"/>
  <c r="DE62" i="46"/>
  <c r="DD62" i="46"/>
  <c r="DC62" i="46"/>
  <c r="DB62" i="46"/>
  <c r="AM62" i="46" s="1"/>
  <c r="DA62" i="46"/>
  <c r="AL62" i="46" s="1"/>
  <c r="CZ62" i="46"/>
  <c r="AK62" i="46" s="1"/>
  <c r="CY62" i="46"/>
  <c r="AJ62" i="46" s="1"/>
  <c r="CX62" i="46"/>
  <c r="AI62" i="46" s="1"/>
  <c r="CW62" i="46"/>
  <c r="CV62" i="46"/>
  <c r="CU62" i="46"/>
  <c r="AF62" i="46" s="1"/>
  <c r="CT62" i="46"/>
  <c r="CS62" i="46"/>
  <c r="CR62" i="46"/>
  <c r="AC62" i="46" s="1"/>
  <c r="CQ62" i="46"/>
  <c r="CP62" i="46"/>
  <c r="CO62" i="46"/>
  <c r="CN62" i="46"/>
  <c r="CM62" i="46"/>
  <c r="CL62" i="46"/>
  <c r="CK62" i="46"/>
  <c r="CJ62" i="46"/>
  <c r="U62" i="46" s="1"/>
  <c r="CI62" i="46"/>
  <c r="T62" i="46" s="1"/>
  <c r="CH62" i="46"/>
  <c r="CG62" i="46"/>
  <c r="CF62" i="46"/>
  <c r="CE62" i="46"/>
  <c r="CD62" i="46"/>
  <c r="CC62" i="46"/>
  <c r="N62" i="46" s="1"/>
  <c r="CB62" i="46"/>
  <c r="M62" i="46" s="1"/>
  <c r="CA62" i="46"/>
  <c r="L62" i="46" s="1"/>
  <c r="BZ62" i="46"/>
  <c r="K62" i="46" s="1"/>
  <c r="BY62" i="46"/>
  <c r="BX62" i="46"/>
  <c r="BW62" i="46"/>
  <c r="BV62" i="46"/>
  <c r="BU62" i="46"/>
  <c r="BT62" i="46"/>
  <c r="BS62" i="46"/>
  <c r="D62" i="46" s="1"/>
  <c r="B62" i="46"/>
  <c r="B62" i="44" s="1"/>
  <c r="A62" i="46"/>
  <c r="A60" i="27" s="1"/>
  <c r="EF61" i="46"/>
  <c r="EE61" i="46"/>
  <c r="BP61" i="46" s="1"/>
  <c r="ED61" i="46"/>
  <c r="EC61" i="46"/>
  <c r="BN61" i="46" s="1"/>
  <c r="EB61" i="46"/>
  <c r="BM61" i="46" s="1"/>
  <c r="EA61" i="46"/>
  <c r="BL61" i="46" s="1"/>
  <c r="DZ61" i="46"/>
  <c r="DY61" i="46"/>
  <c r="DX61" i="46"/>
  <c r="DW61" i="46"/>
  <c r="BH61" i="46" s="1"/>
  <c r="DV61" i="46"/>
  <c r="DU61" i="46"/>
  <c r="DT61" i="46"/>
  <c r="BE61" i="46" s="1"/>
  <c r="DS61" i="46"/>
  <c r="BD61" i="46" s="1"/>
  <c r="DR61" i="46"/>
  <c r="BC61" i="46" s="1"/>
  <c r="DQ61" i="46"/>
  <c r="DP61" i="46"/>
  <c r="BA61" i="46" s="1"/>
  <c r="DO61" i="46"/>
  <c r="DN61" i="46"/>
  <c r="DM61" i="46"/>
  <c r="DL61" i="46"/>
  <c r="AW61" i="46" s="1"/>
  <c r="DK61" i="46"/>
  <c r="AV61" i="46" s="1"/>
  <c r="DJ61" i="46"/>
  <c r="DI61" i="46"/>
  <c r="DH61" i="46"/>
  <c r="AS61" i="46" s="1"/>
  <c r="DG61" i="46"/>
  <c r="DF61" i="46"/>
  <c r="DE61" i="46"/>
  <c r="AP61" i="46" s="1"/>
  <c r="DD61" i="46"/>
  <c r="AO61" i="46" s="1"/>
  <c r="DC61" i="46"/>
  <c r="AN61" i="46" s="1"/>
  <c r="DB61" i="46"/>
  <c r="DA61" i="46"/>
  <c r="CZ61" i="46"/>
  <c r="CY61" i="46"/>
  <c r="CX61" i="46"/>
  <c r="CW61" i="46"/>
  <c r="AH61" i="46" s="1"/>
  <c r="CV61" i="46"/>
  <c r="CU61" i="46"/>
  <c r="CT61" i="46"/>
  <c r="AE61" i="46" s="1"/>
  <c r="CS61" i="46"/>
  <c r="CR61" i="46"/>
  <c r="CQ61" i="46"/>
  <c r="CP61" i="46"/>
  <c r="CO61" i="46"/>
  <c r="Z61" i="46" s="1"/>
  <c r="CN61" i="46"/>
  <c r="CM61" i="46"/>
  <c r="X61" i="46" s="1"/>
  <c r="CL61" i="46"/>
  <c r="CK61" i="46"/>
  <c r="CJ61" i="46"/>
  <c r="CI61" i="46"/>
  <c r="CH61" i="46"/>
  <c r="CG61" i="46"/>
  <c r="R61" i="46" s="1"/>
  <c r="CF61" i="46"/>
  <c r="CE61" i="46"/>
  <c r="P61" i="46" s="1"/>
  <c r="CD61" i="46"/>
  <c r="O61" i="46" s="1"/>
  <c r="CC61" i="46"/>
  <c r="CB61" i="46"/>
  <c r="CA61" i="46"/>
  <c r="L61" i="46" s="1"/>
  <c r="BZ61" i="46"/>
  <c r="BY61" i="46"/>
  <c r="J61" i="46" s="1"/>
  <c r="BX61" i="46"/>
  <c r="I61" i="46" s="1"/>
  <c r="BW61" i="46"/>
  <c r="H61" i="46" s="1"/>
  <c r="BV61" i="46"/>
  <c r="BU61" i="46"/>
  <c r="BT61" i="46"/>
  <c r="BS61" i="46"/>
  <c r="B61" i="46"/>
  <c r="B61" i="44" s="1"/>
  <c r="A61" i="46"/>
  <c r="A59" i="27" s="1"/>
  <c r="EF60" i="46"/>
  <c r="EE60" i="46"/>
  <c r="BP60" i="46" s="1"/>
  <c r="ED60" i="46"/>
  <c r="BO60" i="44" s="1"/>
  <c r="EC60" i="46"/>
  <c r="BN60" i="44" s="1"/>
  <c r="EB60" i="46"/>
  <c r="BM60" i="44" s="1"/>
  <c r="EA60" i="46"/>
  <c r="BL60" i="44" s="1"/>
  <c r="DZ60" i="46"/>
  <c r="BK60" i="44" s="1"/>
  <c r="DY60" i="46"/>
  <c r="BJ60" i="44" s="1"/>
  <c r="DX60" i="46"/>
  <c r="DW60" i="46"/>
  <c r="BH60" i="46" s="1"/>
  <c r="DV60" i="46"/>
  <c r="BG60" i="46" s="1"/>
  <c r="DU60" i="46"/>
  <c r="DT60" i="46"/>
  <c r="DS60" i="46"/>
  <c r="DR60" i="46"/>
  <c r="DQ60" i="46"/>
  <c r="BB60" i="46" s="1"/>
  <c r="DP60" i="46"/>
  <c r="DO60" i="46"/>
  <c r="AZ60" i="46" s="1"/>
  <c r="DN60" i="46"/>
  <c r="AY60" i="46" s="1"/>
  <c r="DM60" i="46"/>
  <c r="DL60" i="46"/>
  <c r="DK60" i="46"/>
  <c r="AV60" i="46" s="1"/>
  <c r="DJ60" i="46"/>
  <c r="DI60" i="46"/>
  <c r="AT60" i="46" s="1"/>
  <c r="DH60" i="46"/>
  <c r="AS60" i="46" s="1"/>
  <c r="DG60" i="46"/>
  <c r="AR60" i="46" s="1"/>
  <c r="DF60" i="46"/>
  <c r="AQ60" i="46" s="1"/>
  <c r="DE60" i="46"/>
  <c r="DD60" i="46"/>
  <c r="DC60" i="46"/>
  <c r="AN60" i="46" s="1"/>
  <c r="DB60" i="46"/>
  <c r="DA60" i="46"/>
  <c r="AL60" i="46" s="1"/>
  <c r="CZ60" i="46"/>
  <c r="CY60" i="46"/>
  <c r="AJ60" i="46" s="1"/>
  <c r="CX60" i="46"/>
  <c r="CW60" i="46"/>
  <c r="CV60" i="46"/>
  <c r="CU60" i="46"/>
  <c r="CT60" i="46"/>
  <c r="CS60" i="46"/>
  <c r="CR60" i="46"/>
  <c r="AC60" i="46" s="1"/>
  <c r="CQ60" i="46"/>
  <c r="AB60" i="46" s="1"/>
  <c r="CP60" i="46"/>
  <c r="AA60" i="46" s="1"/>
  <c r="CO60" i="46"/>
  <c r="CN60" i="46"/>
  <c r="CM60" i="46"/>
  <c r="CL60" i="46"/>
  <c r="CK60" i="46"/>
  <c r="CJ60" i="46"/>
  <c r="CI60" i="46"/>
  <c r="T60" i="46" s="1"/>
  <c r="CH60" i="46"/>
  <c r="S60" i="46" s="1"/>
  <c r="CG60" i="46"/>
  <c r="CF60" i="46"/>
  <c r="CE60" i="46"/>
  <c r="CD60" i="46"/>
  <c r="CC60" i="46"/>
  <c r="N60" i="46" s="1"/>
  <c r="CB60" i="46"/>
  <c r="M60" i="46" s="1"/>
  <c r="CA60" i="46"/>
  <c r="L60" i="46" s="1"/>
  <c r="BZ60" i="46"/>
  <c r="BY60" i="46"/>
  <c r="BX60" i="46"/>
  <c r="BW60" i="46"/>
  <c r="BV60" i="46"/>
  <c r="BU60" i="46"/>
  <c r="BT60" i="46"/>
  <c r="E60" i="46" s="1"/>
  <c r="BS60" i="46"/>
  <c r="D60" i="46" s="1"/>
  <c r="B60" i="46"/>
  <c r="B60" i="44" s="1"/>
  <c r="A60" i="46"/>
  <c r="A58" i="27" s="1"/>
  <c r="EF59" i="46"/>
  <c r="BQ59" i="46" s="1"/>
  <c r="EE59" i="46"/>
  <c r="ED59" i="46"/>
  <c r="EC59" i="46"/>
  <c r="EB59" i="46"/>
  <c r="EA59" i="46"/>
  <c r="DZ59" i="46"/>
  <c r="DY59" i="46"/>
  <c r="BJ59" i="46" s="1"/>
  <c r="DX59" i="46"/>
  <c r="DW59" i="46"/>
  <c r="DV59" i="46"/>
  <c r="BG59" i="46" s="1"/>
  <c r="DU59" i="46"/>
  <c r="DT59" i="46"/>
  <c r="DS59" i="46"/>
  <c r="DR59" i="46"/>
  <c r="BC59" i="46" s="1"/>
  <c r="DQ59" i="46"/>
  <c r="BB59" i="46" s="1"/>
  <c r="DP59" i="46"/>
  <c r="BA59" i="46" s="1"/>
  <c r="DO59" i="46"/>
  <c r="DN59" i="46"/>
  <c r="DM59" i="46"/>
  <c r="AX59" i="46" s="1"/>
  <c r="DL59" i="46"/>
  <c r="DK59" i="46"/>
  <c r="AV59" i="46" s="1"/>
  <c r="DJ59" i="46"/>
  <c r="DI59" i="46"/>
  <c r="AT59" i="46" s="1"/>
  <c r="DH59" i="46"/>
  <c r="DG59" i="46"/>
  <c r="DF59" i="46"/>
  <c r="DE59" i="46"/>
  <c r="DD59" i="46"/>
  <c r="DC59" i="46"/>
  <c r="AN59" i="46" s="1"/>
  <c r="DB59" i="46"/>
  <c r="DA59" i="46"/>
  <c r="AL59" i="46" s="1"/>
  <c r="CZ59" i="46"/>
  <c r="AK59" i="46" s="1"/>
  <c r="CY59" i="46"/>
  <c r="CX59" i="46"/>
  <c r="CW59" i="46"/>
  <c r="CV59" i="46"/>
  <c r="CU59" i="46"/>
  <c r="AF59" i="46" s="1"/>
  <c r="CT59" i="46"/>
  <c r="CS59" i="46"/>
  <c r="AD59" i="46" s="1"/>
  <c r="CR59" i="46"/>
  <c r="CQ59" i="46"/>
  <c r="CP59" i="46"/>
  <c r="CO59" i="46"/>
  <c r="CN59" i="46"/>
  <c r="CM59" i="46"/>
  <c r="X59" i="46" s="1"/>
  <c r="CL59" i="46"/>
  <c r="CK59" i="46"/>
  <c r="V59" i="46" s="1"/>
  <c r="CJ59" i="46"/>
  <c r="U59" i="46" s="1"/>
  <c r="CI59" i="46"/>
  <c r="CH59" i="46"/>
  <c r="CG59" i="46"/>
  <c r="CF59" i="46"/>
  <c r="Q59" i="46" s="1"/>
  <c r="CE59" i="46"/>
  <c r="CD59" i="46"/>
  <c r="CC59" i="46"/>
  <c r="N59" i="46" s="1"/>
  <c r="CB59" i="46"/>
  <c r="M59" i="46" s="1"/>
  <c r="CA59" i="46"/>
  <c r="BZ59" i="46"/>
  <c r="BY59" i="46"/>
  <c r="BX59" i="46"/>
  <c r="BW59" i="46"/>
  <c r="H59" i="46" s="1"/>
  <c r="BV59" i="46"/>
  <c r="G59" i="46" s="1"/>
  <c r="BU59" i="46"/>
  <c r="BT59" i="46"/>
  <c r="BS59" i="46"/>
  <c r="B59" i="46"/>
  <c r="B59" i="44" s="1"/>
  <c r="A59" i="46"/>
  <c r="A57" i="27" s="1"/>
  <c r="EF58" i="46"/>
  <c r="EE58" i="46"/>
  <c r="BP58" i="46" s="1"/>
  <c r="ED58" i="46"/>
  <c r="EC58" i="46"/>
  <c r="BN58" i="46" s="1"/>
  <c r="EB58" i="46"/>
  <c r="EA58" i="46"/>
  <c r="DZ58" i="46"/>
  <c r="DY58" i="46"/>
  <c r="DX58" i="46"/>
  <c r="DW58" i="46"/>
  <c r="DV58" i="46"/>
  <c r="BG58" i="44" s="1"/>
  <c r="DU58" i="46"/>
  <c r="BF58" i="46" s="1"/>
  <c r="DT58" i="46"/>
  <c r="BE58" i="46" s="1"/>
  <c r="DS58" i="46"/>
  <c r="DR58" i="46"/>
  <c r="DQ58" i="46"/>
  <c r="DP58" i="46"/>
  <c r="DO58" i="46"/>
  <c r="AZ58" i="46" s="1"/>
  <c r="DN58" i="46"/>
  <c r="AY58" i="46" s="1"/>
  <c r="DM58" i="46"/>
  <c r="AX58" i="46" s="1"/>
  <c r="DL58" i="46"/>
  <c r="AW58" i="46" s="1"/>
  <c r="DK58" i="46"/>
  <c r="DJ58" i="46"/>
  <c r="AU58" i="46" s="1"/>
  <c r="DI58" i="46"/>
  <c r="DH58" i="46"/>
  <c r="DG58" i="46"/>
  <c r="DF58" i="46"/>
  <c r="DE58" i="46"/>
  <c r="AP58" i="46" s="1"/>
  <c r="DD58" i="46"/>
  <c r="DC58" i="46"/>
  <c r="DB58" i="46"/>
  <c r="DA58" i="46"/>
  <c r="CZ58" i="46"/>
  <c r="CY58" i="46"/>
  <c r="AJ58" i="46" s="1"/>
  <c r="CX58" i="46"/>
  <c r="AI58" i="46" s="1"/>
  <c r="CW58" i="46"/>
  <c r="AH58" i="46" s="1"/>
  <c r="CV58" i="46"/>
  <c r="AG58" i="46" s="1"/>
  <c r="CU58" i="46"/>
  <c r="CT58" i="46"/>
  <c r="CS58" i="46"/>
  <c r="CR58" i="46"/>
  <c r="CQ58" i="46"/>
  <c r="AB58" i="46" s="1"/>
  <c r="CP58" i="46"/>
  <c r="CO58" i="46"/>
  <c r="Z58" i="46" s="1"/>
  <c r="CN58" i="46"/>
  <c r="CM58" i="46"/>
  <c r="CL58" i="46"/>
  <c r="CK58" i="46"/>
  <c r="CJ58" i="46"/>
  <c r="CI58" i="46"/>
  <c r="T58" i="46" s="1"/>
  <c r="CH58" i="46"/>
  <c r="CG58" i="46"/>
  <c r="CF58" i="46"/>
  <c r="CE58" i="46"/>
  <c r="CD58" i="46"/>
  <c r="CC58" i="46"/>
  <c r="CB58" i="46"/>
  <c r="CA58" i="46"/>
  <c r="L58" i="46" s="1"/>
  <c r="BZ58" i="46"/>
  <c r="BY58" i="46"/>
  <c r="BX58" i="46"/>
  <c r="I58" i="46" s="1"/>
  <c r="BW58" i="46"/>
  <c r="BV58" i="46"/>
  <c r="BU58" i="46"/>
  <c r="BT58" i="46"/>
  <c r="BS58" i="46"/>
  <c r="B58" i="46"/>
  <c r="B58" i="44" s="1"/>
  <c r="A58" i="46"/>
  <c r="A58" i="44" s="1"/>
  <c r="EF57" i="46"/>
  <c r="EE57" i="46"/>
  <c r="ED57" i="46"/>
  <c r="EC57" i="46"/>
  <c r="EB57" i="46"/>
  <c r="BM57" i="46" s="1"/>
  <c r="EA57" i="46"/>
  <c r="BL57" i="46" s="1"/>
  <c r="DZ57" i="46"/>
  <c r="DY57" i="46"/>
  <c r="DX57" i="46"/>
  <c r="DW57" i="46"/>
  <c r="DV57" i="46"/>
  <c r="BG57" i="44" s="1"/>
  <c r="DU57" i="46"/>
  <c r="BF57" i="44" s="1"/>
  <c r="DT57" i="46"/>
  <c r="DS57" i="46"/>
  <c r="DR57" i="46"/>
  <c r="DQ57" i="46"/>
  <c r="DP57" i="46"/>
  <c r="DO57" i="46"/>
  <c r="DN57" i="46"/>
  <c r="DM57" i="46"/>
  <c r="DL57" i="46"/>
  <c r="AW57" i="46" s="1"/>
  <c r="DK57" i="46"/>
  <c r="DJ57" i="46"/>
  <c r="DI57" i="46"/>
  <c r="AT57" i="46" s="1"/>
  <c r="DH57" i="46"/>
  <c r="DG57" i="46"/>
  <c r="DF57" i="46"/>
  <c r="DE57" i="46"/>
  <c r="DD57" i="46"/>
  <c r="AO57" i="46" s="1"/>
  <c r="DC57" i="46"/>
  <c r="DB57" i="46"/>
  <c r="DA57" i="46"/>
  <c r="AL57" i="46" s="1"/>
  <c r="CZ57" i="46"/>
  <c r="CY57" i="46"/>
  <c r="CX57" i="46"/>
  <c r="CW57" i="46"/>
  <c r="CV57" i="46"/>
  <c r="CU57" i="46"/>
  <c r="AF57" i="46" s="1"/>
  <c r="CT57" i="46"/>
  <c r="CS57" i="46"/>
  <c r="CR57" i="46"/>
  <c r="CQ57" i="46"/>
  <c r="CP57" i="46"/>
  <c r="CO57" i="46"/>
  <c r="CN57" i="46"/>
  <c r="Y57" i="46" s="1"/>
  <c r="CM57" i="46"/>
  <c r="CL57" i="46"/>
  <c r="CK57" i="46"/>
  <c r="CJ57" i="46"/>
  <c r="CI57" i="46"/>
  <c r="CH57" i="46"/>
  <c r="CG57" i="46"/>
  <c r="CF57" i="46"/>
  <c r="Q57" i="46" s="1"/>
  <c r="CE57" i="46"/>
  <c r="P57" i="46" s="1"/>
  <c r="CD57" i="46"/>
  <c r="CC57" i="46"/>
  <c r="N57" i="46" s="1"/>
  <c r="CB57" i="46"/>
  <c r="CA57" i="46"/>
  <c r="L57" i="46" s="1"/>
  <c r="BZ57" i="46"/>
  <c r="BY57" i="46"/>
  <c r="BX57" i="46"/>
  <c r="BW57" i="46"/>
  <c r="BV57" i="46"/>
  <c r="BU57" i="46"/>
  <c r="BT57" i="46"/>
  <c r="BS57" i="46"/>
  <c r="BG57" i="46"/>
  <c r="B57" i="46"/>
  <c r="B57" i="44" s="1"/>
  <c r="A57" i="46"/>
  <c r="A55" i="27" s="1"/>
  <c r="EF56" i="46"/>
  <c r="BQ56" i="46" s="1"/>
  <c r="EE56" i="46"/>
  <c r="ED56" i="46"/>
  <c r="BO56" i="44" s="1"/>
  <c r="EC56" i="46"/>
  <c r="BN56" i="44" s="1"/>
  <c r="EB56" i="46"/>
  <c r="BM56" i="44" s="1"/>
  <c r="EA56" i="46"/>
  <c r="BL56" i="44" s="1"/>
  <c r="DZ56" i="46"/>
  <c r="BK56" i="44" s="1"/>
  <c r="DY56" i="46"/>
  <c r="BJ56" i="44" s="1"/>
  <c r="DX56" i="46"/>
  <c r="BI56" i="46" s="1"/>
  <c r="DW56" i="46"/>
  <c r="DV56" i="46"/>
  <c r="BG56" i="46" s="1"/>
  <c r="DU56" i="46"/>
  <c r="DT56" i="46"/>
  <c r="DS56" i="46"/>
  <c r="DR56" i="46"/>
  <c r="BC56" i="46" s="1"/>
  <c r="DQ56" i="46"/>
  <c r="DP56" i="46"/>
  <c r="BA56" i="46" s="1"/>
  <c r="DO56" i="46"/>
  <c r="DN56" i="46"/>
  <c r="AY56" i="46" s="1"/>
  <c r="DM56" i="46"/>
  <c r="DL56" i="46"/>
  <c r="DK56" i="46"/>
  <c r="DJ56" i="46"/>
  <c r="DI56" i="46"/>
  <c r="AT56" i="46" s="1"/>
  <c r="DH56" i="46"/>
  <c r="AS56" i="46" s="1"/>
  <c r="DG56" i="46"/>
  <c r="AR56" i="46" s="1"/>
  <c r="DF56" i="46"/>
  <c r="AQ56" i="46" s="1"/>
  <c r="DE56" i="46"/>
  <c r="DD56" i="46"/>
  <c r="DC56" i="46"/>
  <c r="DB56" i="46"/>
  <c r="AM56" i="46" s="1"/>
  <c r="DA56" i="46"/>
  <c r="AL56" i="46" s="1"/>
  <c r="CZ56" i="46"/>
  <c r="AK56" i="46" s="1"/>
  <c r="CY56" i="46"/>
  <c r="CX56" i="46"/>
  <c r="AI56" i="46" s="1"/>
  <c r="CW56" i="46"/>
  <c r="CV56" i="46"/>
  <c r="CU56" i="46"/>
  <c r="CT56" i="46"/>
  <c r="CS56" i="46"/>
  <c r="CR56" i="46"/>
  <c r="AC56" i="46" s="1"/>
  <c r="CQ56" i="46"/>
  <c r="AB56" i="46" s="1"/>
  <c r="CP56" i="46"/>
  <c r="AA56" i="46" s="1"/>
  <c r="CO56" i="46"/>
  <c r="CN56" i="46"/>
  <c r="CM56" i="46"/>
  <c r="CL56" i="46"/>
  <c r="W56" i="46" s="1"/>
  <c r="CK56" i="46"/>
  <c r="CJ56" i="46"/>
  <c r="U56" i="46" s="1"/>
  <c r="CI56" i="46"/>
  <c r="CH56" i="46"/>
  <c r="S56" i="46" s="1"/>
  <c r="CG56" i="46"/>
  <c r="CF56" i="46"/>
  <c r="CE56" i="46"/>
  <c r="CD56" i="46"/>
  <c r="O56" i="46" s="1"/>
  <c r="CC56" i="46"/>
  <c r="N56" i="46" s="1"/>
  <c r="CB56" i="46"/>
  <c r="M56" i="46" s="1"/>
  <c r="CA56" i="46"/>
  <c r="BZ56" i="46"/>
  <c r="K56" i="46" s="1"/>
  <c r="BY56" i="46"/>
  <c r="BX56" i="46"/>
  <c r="BW56" i="46"/>
  <c r="BV56" i="46"/>
  <c r="BU56" i="46"/>
  <c r="BT56" i="46"/>
  <c r="E56" i="46" s="1"/>
  <c r="BS56" i="46"/>
  <c r="BO56" i="46"/>
  <c r="BN56" i="46"/>
  <c r="BM56" i="46"/>
  <c r="B56" i="46"/>
  <c r="B56" i="44" s="1"/>
  <c r="A56" i="46"/>
  <c r="A54" i="27" s="1"/>
  <c r="EF55" i="46"/>
  <c r="BQ55" i="46" s="1"/>
  <c r="EE55" i="46"/>
  <c r="ED55" i="46"/>
  <c r="EC55" i="46"/>
  <c r="EB55" i="46"/>
  <c r="EA55" i="46"/>
  <c r="DZ55" i="46"/>
  <c r="BK55" i="46" s="1"/>
  <c r="DY55" i="46"/>
  <c r="BJ55" i="46" s="1"/>
  <c r="DX55" i="46"/>
  <c r="BI55" i="46" s="1"/>
  <c r="DW55" i="46"/>
  <c r="DV55" i="46"/>
  <c r="DU55" i="46"/>
  <c r="DT55" i="46"/>
  <c r="BE55" i="46" s="1"/>
  <c r="DS55" i="46"/>
  <c r="BD55" i="46" s="1"/>
  <c r="DR55" i="46"/>
  <c r="BC55" i="46" s="1"/>
  <c r="DQ55" i="46"/>
  <c r="DP55" i="46"/>
  <c r="BA55" i="46" s="1"/>
  <c r="DO55" i="46"/>
  <c r="DN55" i="46"/>
  <c r="DM55" i="46"/>
  <c r="DL55" i="46"/>
  <c r="DK55" i="46"/>
  <c r="AV55" i="46" s="1"/>
  <c r="DJ55" i="46"/>
  <c r="DI55" i="46"/>
  <c r="AT55" i="46" s="1"/>
  <c r="DH55" i="46"/>
  <c r="AS55" i="46" s="1"/>
  <c r="DG55" i="46"/>
  <c r="DF55" i="46"/>
  <c r="DE55" i="46"/>
  <c r="DD55" i="46"/>
  <c r="AO55" i="46" s="1"/>
  <c r="DC55" i="46"/>
  <c r="AN55" i="46" s="1"/>
  <c r="DB55" i="46"/>
  <c r="AM55" i="46" s="1"/>
  <c r="DA55" i="46"/>
  <c r="CZ55" i="46"/>
  <c r="AK55" i="46" s="1"/>
  <c r="CY55" i="46"/>
  <c r="CX55" i="46"/>
  <c r="CW55" i="46"/>
  <c r="CV55" i="46"/>
  <c r="CU55" i="46"/>
  <c r="CT55" i="46"/>
  <c r="AE55" i="46" s="1"/>
  <c r="CS55" i="46"/>
  <c r="AD55" i="46" s="1"/>
  <c r="CR55" i="46"/>
  <c r="AC55" i="46" s="1"/>
  <c r="CQ55" i="46"/>
  <c r="CP55" i="46"/>
  <c r="CO55" i="46"/>
  <c r="CN55" i="46"/>
  <c r="CM55" i="46"/>
  <c r="CL55" i="46"/>
  <c r="W55" i="46" s="1"/>
  <c r="CK55" i="46"/>
  <c r="V55" i="46" s="1"/>
  <c r="CJ55" i="46"/>
  <c r="U55" i="46" s="1"/>
  <c r="CI55" i="46"/>
  <c r="CH55" i="46"/>
  <c r="CG55" i="46"/>
  <c r="R55" i="46" s="1"/>
  <c r="CF55" i="46"/>
  <c r="Q55" i="46" s="1"/>
  <c r="CE55" i="46"/>
  <c r="CD55" i="46"/>
  <c r="O55" i="46" s="1"/>
  <c r="CC55" i="46"/>
  <c r="N55" i="46" s="1"/>
  <c r="CB55" i="46"/>
  <c r="M55" i="46" s="1"/>
  <c r="CA55" i="46"/>
  <c r="BZ55" i="46"/>
  <c r="BY55" i="46"/>
  <c r="BX55" i="46"/>
  <c r="I55" i="46" s="1"/>
  <c r="BW55" i="46"/>
  <c r="H55" i="46" s="1"/>
  <c r="BV55" i="46"/>
  <c r="G55" i="46" s="1"/>
  <c r="BU55" i="46"/>
  <c r="BT55" i="46"/>
  <c r="E55" i="46" s="1"/>
  <c r="BS55" i="46"/>
  <c r="B55" i="46"/>
  <c r="B55" i="44" s="1"/>
  <c r="A55" i="46"/>
  <c r="EF54" i="46"/>
  <c r="BQ54" i="46" s="1"/>
  <c r="EE54" i="46"/>
  <c r="ED54" i="46"/>
  <c r="BO54" i="44" s="1"/>
  <c r="EC54" i="46"/>
  <c r="BN54" i="44" s="1"/>
  <c r="EB54" i="46"/>
  <c r="BM54" i="46" s="1"/>
  <c r="EA54" i="46"/>
  <c r="DZ54" i="46"/>
  <c r="DY54" i="46"/>
  <c r="DX54" i="46"/>
  <c r="BI54" i="46" s="1"/>
  <c r="DW54" i="46"/>
  <c r="BH54" i="46" s="1"/>
  <c r="DV54" i="46"/>
  <c r="DU54" i="46"/>
  <c r="BF54" i="46" s="1"/>
  <c r="DT54" i="46"/>
  <c r="DS54" i="46"/>
  <c r="DR54" i="46"/>
  <c r="DQ54" i="46"/>
  <c r="DP54" i="46"/>
  <c r="DO54" i="46"/>
  <c r="AZ54" i="46" s="1"/>
  <c r="DN54" i="46"/>
  <c r="DM54" i="46"/>
  <c r="DL54" i="46"/>
  <c r="AW54" i="46" s="1"/>
  <c r="DK54" i="46"/>
  <c r="DJ54" i="46"/>
  <c r="DI54" i="46"/>
  <c r="DH54" i="46"/>
  <c r="AS54" i="46" s="1"/>
  <c r="DG54" i="46"/>
  <c r="AR54" i="46" s="1"/>
  <c r="DF54" i="46"/>
  <c r="DE54" i="46"/>
  <c r="DD54" i="46"/>
  <c r="AO54" i="46" s="1"/>
  <c r="DC54" i="46"/>
  <c r="DB54" i="46"/>
  <c r="DA54" i="46"/>
  <c r="CZ54" i="46"/>
  <c r="CY54" i="46"/>
  <c r="CX54" i="46"/>
  <c r="CW54" i="46"/>
  <c r="CV54" i="46"/>
  <c r="CU54" i="46"/>
  <c r="CT54" i="46"/>
  <c r="CS54" i="46"/>
  <c r="CR54" i="46"/>
  <c r="AC54" i="46" s="1"/>
  <c r="CQ54" i="46"/>
  <c r="CP54" i="46"/>
  <c r="CO54" i="46"/>
  <c r="Z54" i="46" s="1"/>
  <c r="CN54" i="46"/>
  <c r="Y54" i="46" s="1"/>
  <c r="CM54" i="46"/>
  <c r="CL54" i="46"/>
  <c r="CK54" i="46"/>
  <c r="CJ54" i="46"/>
  <c r="CI54" i="46"/>
  <c r="CH54" i="46"/>
  <c r="CG54" i="46"/>
  <c r="R54" i="46" s="1"/>
  <c r="CF54" i="46"/>
  <c r="CE54" i="46"/>
  <c r="CD54" i="46"/>
  <c r="CC54" i="46"/>
  <c r="CB54" i="46"/>
  <c r="M54" i="46" s="1"/>
  <c r="CA54" i="46"/>
  <c r="L54" i="46" s="1"/>
  <c r="BZ54" i="46"/>
  <c r="BY54" i="46"/>
  <c r="BX54" i="46"/>
  <c r="BW54" i="46"/>
  <c r="BV54" i="46"/>
  <c r="BU54" i="46"/>
  <c r="BT54" i="46"/>
  <c r="E54" i="46" s="1"/>
  <c r="BS54" i="46"/>
  <c r="D54" i="46" s="1"/>
  <c r="BO54" i="46"/>
  <c r="BN54" i="46"/>
  <c r="B54" i="46"/>
  <c r="B54" i="44" s="1"/>
  <c r="A54" i="46"/>
  <c r="A54" i="44" s="1"/>
  <c r="EF53" i="46"/>
  <c r="EE53" i="46"/>
  <c r="BP53" i="46" s="1"/>
  <c r="ED53" i="46"/>
  <c r="EC53" i="46"/>
  <c r="EB53" i="46"/>
  <c r="BM53" i="46" s="1"/>
  <c r="EA53" i="46"/>
  <c r="BL53" i="46" s="1"/>
  <c r="DZ53" i="46"/>
  <c r="DY53" i="46"/>
  <c r="DX53" i="46"/>
  <c r="DW53" i="46"/>
  <c r="DV53" i="46"/>
  <c r="BG53" i="46" s="1"/>
  <c r="DU53" i="46"/>
  <c r="BF53" i="46" s="1"/>
  <c r="DT53" i="46"/>
  <c r="BE53" i="46" s="1"/>
  <c r="DS53" i="46"/>
  <c r="BD53" i="46" s="1"/>
  <c r="DR53" i="46"/>
  <c r="DQ53" i="46"/>
  <c r="DP53" i="46"/>
  <c r="DO53" i="46"/>
  <c r="DN53" i="46"/>
  <c r="AY53" i="46" s="1"/>
  <c r="DM53" i="46"/>
  <c r="DL53" i="46"/>
  <c r="AW53" i="46" s="1"/>
  <c r="DK53" i="46"/>
  <c r="DJ53" i="46"/>
  <c r="AU53" i="46" s="1"/>
  <c r="DI53" i="46"/>
  <c r="DH53" i="46"/>
  <c r="DG53" i="46"/>
  <c r="DF53" i="46"/>
  <c r="AQ53" i="46" s="1"/>
  <c r="DE53" i="46"/>
  <c r="AP53" i="46" s="1"/>
  <c r="DD53" i="46"/>
  <c r="AO53" i="46" s="1"/>
  <c r="DC53" i="46"/>
  <c r="AN53" i="46" s="1"/>
  <c r="DB53" i="46"/>
  <c r="DA53" i="46"/>
  <c r="AL53" i="46" s="1"/>
  <c r="CZ53" i="46"/>
  <c r="CY53" i="46"/>
  <c r="CX53" i="46"/>
  <c r="CW53" i="46"/>
  <c r="CV53" i="46"/>
  <c r="AG53" i="46" s="1"/>
  <c r="CU53" i="46"/>
  <c r="AF53" i="46" s="1"/>
  <c r="CT53" i="46"/>
  <c r="CS53" i="46"/>
  <c r="CR53" i="46"/>
  <c r="CQ53" i="46"/>
  <c r="AB53" i="46" s="1"/>
  <c r="CP53" i="46"/>
  <c r="CO53" i="46"/>
  <c r="Z53" i="46" s="1"/>
  <c r="CN53" i="46"/>
  <c r="Y53" i="46" s="1"/>
  <c r="CM53" i="46"/>
  <c r="X53" i="46" s="1"/>
  <c r="CL53" i="46"/>
  <c r="W53" i="46" s="1"/>
  <c r="CK53" i="46"/>
  <c r="V53" i="46" s="1"/>
  <c r="CJ53" i="46"/>
  <c r="CI53" i="46"/>
  <c r="CH53" i="46"/>
  <c r="S53" i="46" s="1"/>
  <c r="CG53" i="46"/>
  <c r="CF53" i="46"/>
  <c r="Q53" i="46" s="1"/>
  <c r="CE53" i="46"/>
  <c r="P53" i="46" s="1"/>
  <c r="CD53" i="46"/>
  <c r="O53" i="46" s="1"/>
  <c r="CC53" i="46"/>
  <c r="CB53" i="46"/>
  <c r="CA53" i="46"/>
  <c r="BZ53" i="46"/>
  <c r="BY53" i="46"/>
  <c r="J53" i="46" s="1"/>
  <c r="BX53" i="46"/>
  <c r="I53" i="46" s="1"/>
  <c r="BW53" i="46"/>
  <c r="BV53" i="46"/>
  <c r="G53" i="46" s="1"/>
  <c r="BU53" i="46"/>
  <c r="BT53" i="46"/>
  <c r="BS53" i="46"/>
  <c r="B53" i="46"/>
  <c r="B53" i="44" s="1"/>
  <c r="A53" i="46"/>
  <c r="A51" i="27" s="1"/>
  <c r="EF52" i="46"/>
  <c r="BQ52" i="46" s="1"/>
  <c r="EE52" i="46"/>
  <c r="BP52" i="46" s="1"/>
  <c r="ED52" i="46"/>
  <c r="BO52" i="44" s="1"/>
  <c r="EC52" i="46"/>
  <c r="BN52" i="44" s="1"/>
  <c r="EB52" i="46"/>
  <c r="BM52" i="44" s="1"/>
  <c r="EA52" i="46"/>
  <c r="BL52" i="44" s="1"/>
  <c r="DZ52" i="46"/>
  <c r="BK52" i="44" s="1"/>
  <c r="DY52" i="46"/>
  <c r="BJ52" i="44" s="1"/>
  <c r="DX52" i="46"/>
  <c r="BI52" i="46" s="1"/>
  <c r="DW52" i="46"/>
  <c r="DV52" i="46"/>
  <c r="DU52" i="46"/>
  <c r="BF52" i="46" s="1"/>
  <c r="DT52" i="46"/>
  <c r="DS52" i="46"/>
  <c r="DR52" i="46"/>
  <c r="DQ52" i="46"/>
  <c r="DP52" i="46"/>
  <c r="BA52" i="46" s="1"/>
  <c r="DO52" i="46"/>
  <c r="AZ52" i="46" s="1"/>
  <c r="DN52" i="46"/>
  <c r="DM52" i="46"/>
  <c r="DL52" i="46"/>
  <c r="DK52" i="46"/>
  <c r="DJ52" i="46"/>
  <c r="AU52" i="46" s="1"/>
  <c r="DI52" i="46"/>
  <c r="DH52" i="46"/>
  <c r="AS52" i="46" s="1"/>
  <c r="DG52" i="46"/>
  <c r="AR52" i="46" s="1"/>
  <c r="DF52" i="46"/>
  <c r="DE52" i="46"/>
  <c r="DD52" i="46"/>
  <c r="DC52" i="46"/>
  <c r="DB52" i="46"/>
  <c r="DA52" i="46"/>
  <c r="AL52" i="46" s="1"/>
  <c r="CZ52" i="46"/>
  <c r="AK52" i="46" s="1"/>
  <c r="CY52" i="46"/>
  <c r="AJ52" i="46" s="1"/>
  <c r="CX52" i="46"/>
  <c r="CW52" i="46"/>
  <c r="CV52" i="46"/>
  <c r="CU52" i="46"/>
  <c r="CT52" i="46"/>
  <c r="CS52" i="46"/>
  <c r="AD52" i="46" s="1"/>
  <c r="CR52" i="46"/>
  <c r="CQ52" i="46"/>
  <c r="CP52" i="46"/>
  <c r="CO52" i="46"/>
  <c r="Z52" i="46" s="1"/>
  <c r="CN52" i="46"/>
  <c r="CM52" i="46"/>
  <c r="CL52" i="46"/>
  <c r="W52" i="46" s="1"/>
  <c r="CK52" i="46"/>
  <c r="V52" i="46" s="1"/>
  <c r="CJ52" i="46"/>
  <c r="U52" i="46" s="1"/>
  <c r="CI52" i="46"/>
  <c r="T52" i="46" s="1"/>
  <c r="CH52" i="46"/>
  <c r="CG52" i="46"/>
  <c r="R52" i="46" s="1"/>
  <c r="CF52" i="46"/>
  <c r="CE52" i="46"/>
  <c r="CD52" i="46"/>
  <c r="CC52" i="46"/>
  <c r="CB52" i="46"/>
  <c r="M52" i="46" s="1"/>
  <c r="CA52" i="46"/>
  <c r="L52" i="46" s="1"/>
  <c r="BZ52" i="46"/>
  <c r="BY52" i="46"/>
  <c r="J52" i="46" s="1"/>
  <c r="BX52" i="46"/>
  <c r="BW52" i="46"/>
  <c r="BV52" i="46"/>
  <c r="BU52" i="46"/>
  <c r="F52" i="46" s="1"/>
  <c r="BT52" i="46"/>
  <c r="E52" i="46" s="1"/>
  <c r="BS52" i="46"/>
  <c r="D52" i="46" s="1"/>
  <c r="BO52" i="46"/>
  <c r="BN52" i="46"/>
  <c r="BM52" i="46"/>
  <c r="BL52" i="46"/>
  <c r="BK52" i="46"/>
  <c r="BJ52" i="46"/>
  <c r="B52" i="46"/>
  <c r="B52" i="44" s="1"/>
  <c r="A52" i="46"/>
  <c r="A50" i="27" s="1"/>
  <c r="EF51" i="46"/>
  <c r="EE51" i="46"/>
  <c r="ED51" i="46"/>
  <c r="EC51" i="46"/>
  <c r="EB51" i="46"/>
  <c r="EA51" i="46"/>
  <c r="DZ51" i="46"/>
  <c r="BK51" i="46" s="1"/>
  <c r="DY51" i="46"/>
  <c r="BJ51" i="46" s="1"/>
  <c r="DX51" i="46"/>
  <c r="DW51" i="46"/>
  <c r="DV51" i="46"/>
  <c r="DU51" i="46"/>
  <c r="DT51" i="46"/>
  <c r="BE51" i="46" s="1"/>
  <c r="DS51" i="46"/>
  <c r="BD51" i="46" s="1"/>
  <c r="DR51" i="46"/>
  <c r="BC51" i="46" s="1"/>
  <c r="DQ51" i="46"/>
  <c r="DP51" i="46"/>
  <c r="DO51" i="46"/>
  <c r="AZ51" i="46" s="1"/>
  <c r="DN51" i="46"/>
  <c r="DM51" i="46"/>
  <c r="DL51" i="46"/>
  <c r="DK51" i="46"/>
  <c r="AV51" i="46" s="1"/>
  <c r="DJ51" i="46"/>
  <c r="AU51" i="46" s="1"/>
  <c r="DI51" i="46"/>
  <c r="DH51" i="46"/>
  <c r="DG51" i="46"/>
  <c r="DF51" i="46"/>
  <c r="AQ51" i="46" s="1"/>
  <c r="DE51" i="46"/>
  <c r="DD51" i="46"/>
  <c r="DC51" i="46"/>
  <c r="AN51" i="46" s="1"/>
  <c r="DB51" i="46"/>
  <c r="AM51" i="46" s="1"/>
  <c r="DA51" i="46"/>
  <c r="CZ51" i="46"/>
  <c r="CY51" i="46"/>
  <c r="AJ51" i="46" s="1"/>
  <c r="CX51" i="46"/>
  <c r="AI51" i="46" s="1"/>
  <c r="CW51" i="46"/>
  <c r="CV51" i="46"/>
  <c r="AG51" i="46" s="1"/>
  <c r="CU51" i="46"/>
  <c r="CT51" i="46"/>
  <c r="AE51" i="46" s="1"/>
  <c r="CS51" i="46"/>
  <c r="CR51" i="46"/>
  <c r="CQ51" i="46"/>
  <c r="AB51" i="46" s="1"/>
  <c r="CP51" i="46"/>
  <c r="CO51" i="46"/>
  <c r="CN51" i="46"/>
  <c r="CM51" i="46"/>
  <c r="CL51" i="46"/>
  <c r="W51" i="46" s="1"/>
  <c r="CK51" i="46"/>
  <c r="CJ51" i="46"/>
  <c r="CI51" i="46"/>
  <c r="T51" i="46" s="1"/>
  <c r="CH51" i="46"/>
  <c r="CG51" i="46"/>
  <c r="CF51" i="46"/>
  <c r="Q51" i="46" s="1"/>
  <c r="CE51" i="46"/>
  <c r="P51" i="46" s="1"/>
  <c r="CD51" i="46"/>
  <c r="O51" i="46" s="1"/>
  <c r="CC51" i="46"/>
  <c r="CB51" i="46"/>
  <c r="CA51" i="46"/>
  <c r="L51" i="46" s="1"/>
  <c r="BZ51" i="46"/>
  <c r="BY51" i="46"/>
  <c r="BX51" i="46"/>
  <c r="I51" i="46" s="1"/>
  <c r="BW51" i="46"/>
  <c r="H51" i="46" s="1"/>
  <c r="BV51" i="46"/>
  <c r="G51" i="46" s="1"/>
  <c r="BU51" i="46"/>
  <c r="BT51" i="46"/>
  <c r="BS51" i="46"/>
  <c r="B51" i="46"/>
  <c r="B51" i="44" s="1"/>
  <c r="A51" i="46"/>
  <c r="EF50" i="46"/>
  <c r="BQ50" i="46" s="1"/>
  <c r="EE50" i="46"/>
  <c r="ED50" i="46"/>
  <c r="BO50" i="46" s="1"/>
  <c r="EC50" i="46"/>
  <c r="EB50" i="46"/>
  <c r="EA50" i="46"/>
  <c r="DZ50" i="46"/>
  <c r="DY50" i="46"/>
  <c r="DX50" i="46"/>
  <c r="BI50" i="46" s="1"/>
  <c r="DW50" i="46"/>
  <c r="BH50" i="46" s="1"/>
  <c r="DV50" i="46"/>
  <c r="BG50" i="46" s="1"/>
  <c r="DU50" i="46"/>
  <c r="BF50" i="46" s="1"/>
  <c r="DT50" i="46"/>
  <c r="DS50" i="46"/>
  <c r="BD50" i="46" s="1"/>
  <c r="DR50" i="46"/>
  <c r="DQ50" i="46"/>
  <c r="DP50" i="46"/>
  <c r="DO50" i="46"/>
  <c r="AZ50" i="46" s="1"/>
  <c r="DN50" i="46"/>
  <c r="AY50" i="46" s="1"/>
  <c r="DM50" i="46"/>
  <c r="DL50" i="46"/>
  <c r="DK50" i="46"/>
  <c r="DJ50" i="46"/>
  <c r="DI50" i="46"/>
  <c r="AT50" i="46" s="1"/>
  <c r="DH50" i="46"/>
  <c r="AS50" i="46" s="1"/>
  <c r="DG50" i="46"/>
  <c r="AR50" i="46" s="1"/>
  <c r="DF50" i="46"/>
  <c r="AQ50" i="46" s="1"/>
  <c r="DE50" i="46"/>
  <c r="DD50" i="46"/>
  <c r="DC50" i="46"/>
  <c r="DB50" i="46"/>
  <c r="DA50" i="46"/>
  <c r="CZ50" i="46"/>
  <c r="AK50" i="46" s="1"/>
  <c r="CY50" i="46"/>
  <c r="AJ50" i="46" s="1"/>
  <c r="CX50" i="46"/>
  <c r="AI50" i="46" s="1"/>
  <c r="CW50" i="46"/>
  <c r="AH50" i="46" s="1"/>
  <c r="CV50" i="46"/>
  <c r="CU50" i="46"/>
  <c r="CT50" i="46"/>
  <c r="CS50" i="46"/>
  <c r="CR50" i="46"/>
  <c r="AC50" i="46" s="1"/>
  <c r="CQ50" i="46"/>
  <c r="AB50" i="46" s="1"/>
  <c r="CP50" i="46"/>
  <c r="AA50" i="46" s="1"/>
  <c r="CO50" i="46"/>
  <c r="Z50" i="46" s="1"/>
  <c r="CN50" i="46"/>
  <c r="CM50" i="46"/>
  <c r="CL50" i="46"/>
  <c r="CK50" i="46"/>
  <c r="CJ50" i="46"/>
  <c r="CI50" i="46"/>
  <c r="T50" i="46" s="1"/>
  <c r="CH50" i="46"/>
  <c r="S50" i="46" s="1"/>
  <c r="CG50" i="46"/>
  <c r="R50" i="46" s="1"/>
  <c r="CF50" i="46"/>
  <c r="CE50" i="46"/>
  <c r="P50" i="46" s="1"/>
  <c r="CD50" i="46"/>
  <c r="CC50" i="46"/>
  <c r="CB50" i="46"/>
  <c r="M50" i="46" s="1"/>
  <c r="CA50" i="46"/>
  <c r="BZ50" i="46"/>
  <c r="BY50" i="46"/>
  <c r="J50" i="46" s="1"/>
  <c r="BX50" i="46"/>
  <c r="BW50" i="46"/>
  <c r="BV50" i="46"/>
  <c r="BU50" i="46"/>
  <c r="F50" i="46" s="1"/>
  <c r="BT50" i="46"/>
  <c r="E50" i="46" s="1"/>
  <c r="BS50" i="46"/>
  <c r="B50" i="46"/>
  <c r="B50" i="44" s="1"/>
  <c r="A50" i="46"/>
  <c r="C50" i="46" s="1"/>
  <c r="C50" i="44" s="1"/>
  <c r="EF49" i="46"/>
  <c r="BQ49" i="46" s="1"/>
  <c r="EE49" i="46"/>
  <c r="ED49" i="46"/>
  <c r="EC49" i="46"/>
  <c r="EB49" i="46"/>
  <c r="BM49" i="46" s="1"/>
  <c r="EA49" i="46"/>
  <c r="DZ49" i="46"/>
  <c r="BK49" i="46" s="1"/>
  <c r="DY49" i="46"/>
  <c r="DX49" i="46"/>
  <c r="BI49" i="46" s="1"/>
  <c r="DW49" i="46"/>
  <c r="BH49" i="46" s="1"/>
  <c r="DV49" i="46"/>
  <c r="DU49" i="46"/>
  <c r="DT49" i="46"/>
  <c r="BE49" i="46" s="1"/>
  <c r="DS49" i="46"/>
  <c r="DR49" i="46"/>
  <c r="BC49" i="46" s="1"/>
  <c r="DQ49" i="46"/>
  <c r="BB49" i="46" s="1"/>
  <c r="DP49" i="46"/>
  <c r="BA49" i="46" s="1"/>
  <c r="DO49" i="46"/>
  <c r="AZ49" i="46" s="1"/>
  <c r="DN49" i="46"/>
  <c r="DM49" i="46"/>
  <c r="DL49" i="46"/>
  <c r="DK49" i="46"/>
  <c r="AV49" i="46" s="1"/>
  <c r="DJ49" i="46"/>
  <c r="AU49" i="46" s="1"/>
  <c r="DI49" i="46"/>
  <c r="AT49" i="46" s="1"/>
  <c r="DH49" i="46"/>
  <c r="AS49" i="46" s="1"/>
  <c r="DG49" i="46"/>
  <c r="DF49" i="46"/>
  <c r="DE49" i="46"/>
  <c r="DD49" i="46"/>
  <c r="DC49" i="46"/>
  <c r="AN49" i="46" s="1"/>
  <c r="DB49" i="46"/>
  <c r="AM49" i="46" s="1"/>
  <c r="DA49" i="46"/>
  <c r="CZ49" i="46"/>
  <c r="AK49" i="46" s="1"/>
  <c r="CY49" i="46"/>
  <c r="CX49" i="46"/>
  <c r="CW49" i="46"/>
  <c r="CV49" i="46"/>
  <c r="AG49" i="46" s="1"/>
  <c r="CU49" i="46"/>
  <c r="AF49" i="46" s="1"/>
  <c r="CT49" i="46"/>
  <c r="AE49" i="46" s="1"/>
  <c r="CS49" i="46"/>
  <c r="CR49" i="46"/>
  <c r="AC49" i="46" s="1"/>
  <c r="CQ49" i="46"/>
  <c r="CP49" i="46"/>
  <c r="CO49" i="46"/>
  <c r="Z49" i="46" s="1"/>
  <c r="CN49" i="46"/>
  <c r="Y49" i="46" s="1"/>
  <c r="CM49" i="46"/>
  <c r="CL49" i="46"/>
  <c r="W49" i="46" s="1"/>
  <c r="CK49" i="46"/>
  <c r="V49" i="46" s="1"/>
  <c r="CJ49" i="46"/>
  <c r="U49" i="46" s="1"/>
  <c r="CI49" i="46"/>
  <c r="CH49" i="46"/>
  <c r="CG49" i="46"/>
  <c r="CF49" i="46"/>
  <c r="Q49" i="46" s="1"/>
  <c r="CE49" i="46"/>
  <c r="P49" i="46" s="1"/>
  <c r="CD49" i="46"/>
  <c r="O49" i="46" s="1"/>
  <c r="CC49" i="46"/>
  <c r="CB49" i="46"/>
  <c r="M49" i="46" s="1"/>
  <c r="CA49" i="46"/>
  <c r="BZ49" i="46"/>
  <c r="BY49" i="46"/>
  <c r="BX49" i="46"/>
  <c r="I49" i="46" s="1"/>
  <c r="BW49" i="46"/>
  <c r="BV49" i="46"/>
  <c r="G49" i="46" s="1"/>
  <c r="BU49" i="46"/>
  <c r="BT49" i="46"/>
  <c r="E49" i="46" s="1"/>
  <c r="BS49" i="46"/>
  <c r="B49" i="46"/>
  <c r="B49" i="44" s="1"/>
  <c r="A49" i="46"/>
  <c r="A47" i="27" s="1"/>
  <c r="EF48" i="46"/>
  <c r="BQ48" i="46" s="1"/>
  <c r="EE48" i="46"/>
  <c r="ED48" i="46"/>
  <c r="BO48" i="44" s="1"/>
  <c r="EC48" i="46"/>
  <c r="BN48" i="44" s="1"/>
  <c r="EB48" i="46"/>
  <c r="BM48" i="44" s="1"/>
  <c r="EA48" i="46"/>
  <c r="BL48" i="44" s="1"/>
  <c r="DZ48" i="46"/>
  <c r="BK48" i="44" s="1"/>
  <c r="DY48" i="46"/>
  <c r="BJ48" i="44" s="1"/>
  <c r="DX48" i="46"/>
  <c r="DW48" i="46"/>
  <c r="BH48" i="46" s="1"/>
  <c r="DV48" i="46"/>
  <c r="BG48" i="46" s="1"/>
  <c r="DU48" i="46"/>
  <c r="BF48" i="46" s="1"/>
  <c r="DT48" i="46"/>
  <c r="BE48" i="46" s="1"/>
  <c r="DS48" i="46"/>
  <c r="DR48" i="46"/>
  <c r="DQ48" i="46"/>
  <c r="DP48" i="46"/>
  <c r="BA48" i="46" s="1"/>
  <c r="DO48" i="46"/>
  <c r="DN48" i="46"/>
  <c r="AY48" i="46" s="1"/>
  <c r="DM48" i="46"/>
  <c r="AX48" i="46" s="1"/>
  <c r="DL48" i="46"/>
  <c r="AW48" i="46" s="1"/>
  <c r="DK48" i="46"/>
  <c r="DJ48" i="46"/>
  <c r="DI48" i="46"/>
  <c r="DH48" i="46"/>
  <c r="DG48" i="46"/>
  <c r="DF48" i="46"/>
  <c r="AQ48" i="46" s="1"/>
  <c r="DE48" i="46"/>
  <c r="DD48" i="46"/>
  <c r="AO48" i="46" s="1"/>
  <c r="DC48" i="46"/>
  <c r="DB48" i="46"/>
  <c r="DA48" i="46"/>
  <c r="CZ48" i="46"/>
  <c r="AK48" i="46" s="1"/>
  <c r="CY48" i="46"/>
  <c r="AJ48" i="46" s="1"/>
  <c r="CX48" i="46"/>
  <c r="AI48" i="46" s="1"/>
  <c r="CW48" i="46"/>
  <c r="AH48" i="46" s="1"/>
  <c r="CV48" i="46"/>
  <c r="AG48" i="46" s="1"/>
  <c r="CU48" i="46"/>
  <c r="CT48" i="46"/>
  <c r="CS48" i="46"/>
  <c r="CR48" i="46"/>
  <c r="CQ48" i="46"/>
  <c r="AB48" i="46" s="1"/>
  <c r="CP48" i="46"/>
  <c r="AA48" i="46" s="1"/>
  <c r="CO48" i="46"/>
  <c r="CN48" i="46"/>
  <c r="Y48" i="46" s="1"/>
  <c r="CM48" i="46"/>
  <c r="CL48" i="46"/>
  <c r="W48" i="46" s="1"/>
  <c r="CK48" i="46"/>
  <c r="CJ48" i="46"/>
  <c r="U48" i="46" s="1"/>
  <c r="CI48" i="46"/>
  <c r="CH48" i="46"/>
  <c r="S48" i="46" s="1"/>
  <c r="CG48" i="46"/>
  <c r="CF48" i="46"/>
  <c r="Q48" i="46" s="1"/>
  <c r="CE48" i="46"/>
  <c r="CD48" i="46"/>
  <c r="CC48" i="46"/>
  <c r="CB48" i="46"/>
  <c r="M48" i="46" s="1"/>
  <c r="CA48" i="46"/>
  <c r="BZ48" i="46"/>
  <c r="K48" i="46" s="1"/>
  <c r="BY48" i="46"/>
  <c r="J48" i="46" s="1"/>
  <c r="BX48" i="46"/>
  <c r="I48" i="46" s="1"/>
  <c r="BW48" i="46"/>
  <c r="BV48" i="46"/>
  <c r="BU48" i="46"/>
  <c r="BT48" i="46"/>
  <c r="E48" i="46" s="1"/>
  <c r="BS48" i="46"/>
  <c r="D48" i="46" s="1"/>
  <c r="BO48" i="46"/>
  <c r="B48" i="46"/>
  <c r="B48" i="44" s="1"/>
  <c r="A48" i="46"/>
  <c r="A46" i="27" s="1"/>
  <c r="EF47" i="46"/>
  <c r="BQ47" i="46" s="1"/>
  <c r="EE47" i="46"/>
  <c r="BP47" i="46" s="1"/>
  <c r="ED47" i="46"/>
  <c r="BO47" i="46" s="1"/>
  <c r="EC47" i="46"/>
  <c r="EB47" i="46"/>
  <c r="EA47" i="46"/>
  <c r="DZ47" i="46"/>
  <c r="DY47" i="46"/>
  <c r="BJ47" i="46" s="1"/>
  <c r="DX47" i="46"/>
  <c r="BI47" i="46" s="1"/>
  <c r="DW47" i="46"/>
  <c r="DV47" i="46"/>
  <c r="BG47" i="46" s="1"/>
  <c r="DU47" i="46"/>
  <c r="BF47" i="46" s="1"/>
  <c r="DT47" i="46"/>
  <c r="DS47" i="46"/>
  <c r="DR47" i="46"/>
  <c r="BC47" i="46" s="1"/>
  <c r="DQ47" i="46"/>
  <c r="BB47" i="46" s="1"/>
  <c r="DP47" i="46"/>
  <c r="BA47" i="46" s="1"/>
  <c r="DO47" i="46"/>
  <c r="DN47" i="46"/>
  <c r="AY47" i="46" s="1"/>
  <c r="DM47" i="46"/>
  <c r="DL47" i="46"/>
  <c r="DK47" i="46"/>
  <c r="DJ47" i="46"/>
  <c r="DI47" i="46"/>
  <c r="AT47" i="46" s="1"/>
  <c r="DH47" i="46"/>
  <c r="AS47" i="46" s="1"/>
  <c r="DG47" i="46"/>
  <c r="AR47" i="46" s="1"/>
  <c r="DF47" i="46"/>
  <c r="AQ47" i="46" s="1"/>
  <c r="DE47" i="46"/>
  <c r="DD47" i="46"/>
  <c r="DC47" i="46"/>
  <c r="DB47" i="46"/>
  <c r="DA47" i="46"/>
  <c r="AL47" i="46" s="1"/>
  <c r="CZ47" i="46"/>
  <c r="AK47" i="46" s="1"/>
  <c r="CY47" i="46"/>
  <c r="AJ47" i="46" s="1"/>
  <c r="CX47" i="46"/>
  <c r="AI47" i="46" s="1"/>
  <c r="CW47" i="46"/>
  <c r="CV47" i="46"/>
  <c r="CU47" i="46"/>
  <c r="CT47" i="46"/>
  <c r="CS47" i="46"/>
  <c r="AD47" i="46" s="1"/>
  <c r="CR47" i="46"/>
  <c r="AC47" i="46" s="1"/>
  <c r="CQ47" i="46"/>
  <c r="CP47" i="46"/>
  <c r="AA47" i="46" s="1"/>
  <c r="CO47" i="46"/>
  <c r="CN47" i="46"/>
  <c r="CM47" i="46"/>
  <c r="CL47" i="46"/>
  <c r="CK47" i="46"/>
  <c r="CJ47" i="46"/>
  <c r="U47" i="46" s="1"/>
  <c r="CI47" i="46"/>
  <c r="T47" i="46" s="1"/>
  <c r="CH47" i="46"/>
  <c r="S47" i="46" s="1"/>
  <c r="CG47" i="46"/>
  <c r="CF47" i="46"/>
  <c r="Q47" i="46" s="1"/>
  <c r="CE47" i="46"/>
  <c r="CD47" i="46"/>
  <c r="O47" i="46" s="1"/>
  <c r="CC47" i="46"/>
  <c r="N47" i="46" s="1"/>
  <c r="CB47" i="46"/>
  <c r="M47" i="46" s="1"/>
  <c r="CA47" i="46"/>
  <c r="BZ47" i="46"/>
  <c r="K47" i="46" s="1"/>
  <c r="BY47" i="46"/>
  <c r="J47" i="46" s="1"/>
  <c r="BX47" i="46"/>
  <c r="BW47" i="46"/>
  <c r="BV47" i="46"/>
  <c r="BU47" i="46"/>
  <c r="BT47" i="46"/>
  <c r="E47" i="46" s="1"/>
  <c r="BS47" i="46"/>
  <c r="D47" i="46" s="1"/>
  <c r="B47" i="46"/>
  <c r="B47" i="44" s="1"/>
  <c r="A47" i="46"/>
  <c r="A45" i="27" s="1"/>
  <c r="EF46" i="46"/>
  <c r="EE46" i="46"/>
  <c r="ED46" i="46"/>
  <c r="BO46" i="44" s="1"/>
  <c r="EC46" i="46"/>
  <c r="BN46" i="46" s="1"/>
  <c r="EB46" i="46"/>
  <c r="BM46" i="46" s="1"/>
  <c r="EA46" i="46"/>
  <c r="BL46" i="46" s="1"/>
  <c r="DZ46" i="46"/>
  <c r="DY46" i="46"/>
  <c r="BJ46" i="46" s="1"/>
  <c r="DX46" i="46"/>
  <c r="DW46" i="46"/>
  <c r="DV46" i="46"/>
  <c r="DU46" i="46"/>
  <c r="DT46" i="46"/>
  <c r="BE46" i="46" s="1"/>
  <c r="DS46" i="46"/>
  <c r="BD46" i="46" s="1"/>
  <c r="DR46" i="46"/>
  <c r="DQ46" i="46"/>
  <c r="DP46" i="46"/>
  <c r="DO46" i="46"/>
  <c r="DN46" i="46"/>
  <c r="DM46" i="46"/>
  <c r="AX46" i="46" s="1"/>
  <c r="DL46" i="46"/>
  <c r="AW46" i="46" s="1"/>
  <c r="DK46" i="46"/>
  <c r="AV46" i="46" s="1"/>
  <c r="DJ46" i="46"/>
  <c r="DI46" i="46"/>
  <c r="DH46" i="46"/>
  <c r="DG46" i="46"/>
  <c r="DF46" i="46"/>
  <c r="DE46" i="46"/>
  <c r="DD46" i="46"/>
  <c r="AO46" i="46" s="1"/>
  <c r="DC46" i="46"/>
  <c r="AN46" i="46" s="1"/>
  <c r="DB46" i="46"/>
  <c r="DA46" i="46"/>
  <c r="CZ46" i="46"/>
  <c r="CY46" i="46"/>
  <c r="CX46" i="46"/>
  <c r="AI46" i="46" s="1"/>
  <c r="CW46" i="46"/>
  <c r="CV46" i="46"/>
  <c r="AG46" i="46" s="1"/>
  <c r="CU46" i="46"/>
  <c r="CT46" i="46"/>
  <c r="CS46" i="46"/>
  <c r="AD46" i="46" s="1"/>
  <c r="CR46" i="46"/>
  <c r="AC46" i="46" s="1"/>
  <c r="CQ46" i="46"/>
  <c r="CP46" i="46"/>
  <c r="CO46" i="46"/>
  <c r="Z46" i="46" s="1"/>
  <c r="CN46" i="46"/>
  <c r="Y46" i="46" s="1"/>
  <c r="CM46" i="46"/>
  <c r="CL46" i="46"/>
  <c r="CK46" i="46"/>
  <c r="CJ46" i="46"/>
  <c r="CI46" i="46"/>
  <c r="CH46" i="46"/>
  <c r="CG46" i="46"/>
  <c r="R46" i="46" s="1"/>
  <c r="CF46" i="46"/>
  <c r="Q46" i="46" s="1"/>
  <c r="CE46" i="46"/>
  <c r="CD46" i="46"/>
  <c r="CC46" i="46"/>
  <c r="CB46" i="46"/>
  <c r="M46" i="46" s="1"/>
  <c r="CA46" i="46"/>
  <c r="BZ46" i="46"/>
  <c r="BY46" i="46"/>
  <c r="J46" i="46" s="1"/>
  <c r="BX46" i="46"/>
  <c r="I46" i="46" s="1"/>
  <c r="BW46" i="46"/>
  <c r="H46" i="46" s="1"/>
  <c r="BV46" i="46"/>
  <c r="BU46" i="46"/>
  <c r="BT46" i="46"/>
  <c r="BS46" i="46"/>
  <c r="BO46" i="46"/>
  <c r="B46" i="46"/>
  <c r="B46" i="44" s="1"/>
  <c r="A46" i="46"/>
  <c r="A44" i="27" s="1"/>
  <c r="EF45" i="46"/>
  <c r="EE45" i="46"/>
  <c r="BP45" i="46" s="1"/>
  <c r="ED45" i="46"/>
  <c r="EC45" i="46"/>
  <c r="EB45" i="46"/>
  <c r="EA45" i="46"/>
  <c r="DZ45" i="46"/>
  <c r="BK45" i="46" s="1"/>
  <c r="DY45" i="46"/>
  <c r="BJ45" i="46" s="1"/>
  <c r="DX45" i="46"/>
  <c r="DW45" i="46"/>
  <c r="BH45" i="46" s="1"/>
  <c r="DV45" i="46"/>
  <c r="BG45" i="46" s="1"/>
  <c r="DU45" i="46"/>
  <c r="DT45" i="46"/>
  <c r="DS45" i="46"/>
  <c r="DR45" i="46"/>
  <c r="BC45" i="46" s="1"/>
  <c r="DQ45" i="46"/>
  <c r="BB45" i="46" s="1"/>
  <c r="DP45" i="46"/>
  <c r="DO45" i="46"/>
  <c r="AZ45" i="46" s="1"/>
  <c r="DN45" i="46"/>
  <c r="DM45" i="46"/>
  <c r="DL45" i="46"/>
  <c r="DK45" i="46"/>
  <c r="DJ45" i="46"/>
  <c r="AU45" i="46" s="1"/>
  <c r="DI45" i="46"/>
  <c r="AT45" i="46" s="1"/>
  <c r="DH45" i="46"/>
  <c r="AS45" i="46" s="1"/>
  <c r="DG45" i="46"/>
  <c r="AR45" i="46" s="1"/>
  <c r="DF45" i="46"/>
  <c r="DE45" i="46"/>
  <c r="DD45" i="46"/>
  <c r="DC45" i="46"/>
  <c r="AN45" i="46" s="1"/>
  <c r="DB45" i="46"/>
  <c r="AM45" i="46" s="1"/>
  <c r="DA45" i="46"/>
  <c r="AL45" i="46" s="1"/>
  <c r="CZ45" i="46"/>
  <c r="AK45" i="46" s="1"/>
  <c r="CY45" i="46"/>
  <c r="AJ45" i="46" s="1"/>
  <c r="CX45" i="46"/>
  <c r="CW45" i="46"/>
  <c r="AH45" i="46" s="1"/>
  <c r="CV45" i="46"/>
  <c r="CU45" i="46"/>
  <c r="CT45" i="46"/>
  <c r="AE45" i="46" s="1"/>
  <c r="CS45" i="46"/>
  <c r="AD45" i="46" s="1"/>
  <c r="CR45" i="46"/>
  <c r="AC45" i="46" s="1"/>
  <c r="CQ45" i="46"/>
  <c r="AB45" i="46" s="1"/>
  <c r="CP45" i="46"/>
  <c r="CO45" i="46"/>
  <c r="CN45" i="46"/>
  <c r="CM45" i="46"/>
  <c r="CL45" i="46"/>
  <c r="W45" i="46" s="1"/>
  <c r="CK45" i="46"/>
  <c r="V45" i="46" s="1"/>
  <c r="CJ45" i="46"/>
  <c r="CI45" i="46"/>
  <c r="T45" i="46" s="1"/>
  <c r="CH45" i="46"/>
  <c r="CG45" i="46"/>
  <c r="R45" i="46" s="1"/>
  <c r="CF45" i="46"/>
  <c r="CE45" i="46"/>
  <c r="CD45" i="46"/>
  <c r="CC45" i="46"/>
  <c r="N45" i="46" s="1"/>
  <c r="CB45" i="46"/>
  <c r="M45" i="46" s="1"/>
  <c r="CA45" i="46"/>
  <c r="L45" i="46" s="1"/>
  <c r="BZ45" i="46"/>
  <c r="BY45" i="46"/>
  <c r="BX45" i="46"/>
  <c r="BW45" i="46"/>
  <c r="BV45" i="46"/>
  <c r="G45" i="46" s="1"/>
  <c r="BU45" i="46"/>
  <c r="F45" i="46" s="1"/>
  <c r="BT45" i="46"/>
  <c r="BS45" i="46"/>
  <c r="D45" i="46" s="1"/>
  <c r="B45" i="46"/>
  <c r="B45" i="44" s="1"/>
  <c r="A45" i="46"/>
  <c r="EF44" i="46"/>
  <c r="BQ44" i="46" s="1"/>
  <c r="EE44" i="46"/>
  <c r="ED44" i="46"/>
  <c r="BO44" i="44" s="1"/>
  <c r="EC44" i="46"/>
  <c r="BN44" i="44" s="1"/>
  <c r="EB44" i="46"/>
  <c r="BM44" i="44" s="1"/>
  <c r="EA44" i="46"/>
  <c r="BL44" i="44" s="1"/>
  <c r="DZ44" i="46"/>
  <c r="BK44" i="46" s="1"/>
  <c r="DY44" i="46"/>
  <c r="DX44" i="46"/>
  <c r="DW44" i="46"/>
  <c r="BH44" i="46" s="1"/>
  <c r="DV44" i="46"/>
  <c r="BG44" i="46" s="1"/>
  <c r="DU44" i="46"/>
  <c r="BF44" i="46" s="1"/>
  <c r="DT44" i="46"/>
  <c r="DS44" i="46"/>
  <c r="DR44" i="46"/>
  <c r="BC44" i="44" s="1"/>
  <c r="DQ44" i="46"/>
  <c r="DP44" i="46"/>
  <c r="DO44" i="46"/>
  <c r="DN44" i="46"/>
  <c r="AY44" i="46" s="1"/>
  <c r="DM44" i="46"/>
  <c r="AX44" i="46" s="1"/>
  <c r="DL44" i="46"/>
  <c r="AW44" i="46" s="1"/>
  <c r="DK44" i="46"/>
  <c r="DJ44" i="46"/>
  <c r="AU44" i="46" s="1"/>
  <c r="DI44" i="46"/>
  <c r="AT44" i="44" s="1"/>
  <c r="DH44" i="46"/>
  <c r="DG44" i="46"/>
  <c r="DF44" i="46"/>
  <c r="DE44" i="46"/>
  <c r="AP44" i="46" s="1"/>
  <c r="DD44" i="46"/>
  <c r="AO44" i="46" s="1"/>
  <c r="DC44" i="46"/>
  <c r="DB44" i="46"/>
  <c r="DA44" i="46"/>
  <c r="CZ44" i="46"/>
  <c r="CY44" i="46"/>
  <c r="CX44" i="46"/>
  <c r="CW44" i="46"/>
  <c r="AH44" i="46" s="1"/>
  <c r="CV44" i="46"/>
  <c r="AG44" i="46" s="1"/>
  <c r="CU44" i="46"/>
  <c r="CT44" i="46"/>
  <c r="CS44" i="46"/>
  <c r="CR44" i="46"/>
  <c r="CQ44" i="46"/>
  <c r="CP44" i="46"/>
  <c r="AA44" i="46" s="1"/>
  <c r="CO44" i="46"/>
  <c r="Z44" i="46" s="1"/>
  <c r="CN44" i="46"/>
  <c r="CM44" i="46"/>
  <c r="CL44" i="46"/>
  <c r="CK44" i="46"/>
  <c r="CJ44" i="46"/>
  <c r="CI44" i="46"/>
  <c r="T44" i="46" s="1"/>
  <c r="CH44" i="46"/>
  <c r="CG44" i="46"/>
  <c r="R44" i="46" s="1"/>
  <c r="CF44" i="46"/>
  <c r="Q44" i="46" s="1"/>
  <c r="CE44" i="46"/>
  <c r="CD44" i="46"/>
  <c r="O44" i="46" s="1"/>
  <c r="CC44" i="46"/>
  <c r="CB44" i="46"/>
  <c r="CA44" i="46"/>
  <c r="L44" i="46" s="1"/>
  <c r="BZ44" i="46"/>
  <c r="K44" i="46" s="1"/>
  <c r="BY44" i="46"/>
  <c r="J44" i="46" s="1"/>
  <c r="BX44" i="46"/>
  <c r="I44" i="46" s="1"/>
  <c r="BW44" i="46"/>
  <c r="BV44" i="46"/>
  <c r="G44" i="46" s="1"/>
  <c r="BU44" i="46"/>
  <c r="BT44" i="46"/>
  <c r="BS44" i="46"/>
  <c r="BO44" i="46"/>
  <c r="BN44" i="46"/>
  <c r="BM44" i="46"/>
  <c r="B44" i="46"/>
  <c r="B44" i="44" s="1"/>
  <c r="A44" i="46"/>
  <c r="A42" i="27" s="1"/>
  <c r="EF43" i="46"/>
  <c r="EE43" i="46"/>
  <c r="BP43" i="46" s="1"/>
  <c r="ED43" i="46"/>
  <c r="BO43" i="46" s="1"/>
  <c r="EC43" i="46"/>
  <c r="EB43" i="46"/>
  <c r="BM43" i="46" s="1"/>
  <c r="EA43" i="46"/>
  <c r="BL43" i="46" s="1"/>
  <c r="DZ43" i="46"/>
  <c r="DY43" i="46"/>
  <c r="DX43" i="46"/>
  <c r="BI43" i="46" s="1"/>
  <c r="DW43" i="46"/>
  <c r="BH43" i="46" s="1"/>
  <c r="DV43" i="46"/>
  <c r="BG43" i="46" s="1"/>
  <c r="DU43" i="46"/>
  <c r="DT43" i="46"/>
  <c r="DS43" i="46"/>
  <c r="DR43" i="46"/>
  <c r="DQ43" i="46"/>
  <c r="BB43" i="46" s="1"/>
  <c r="DP43" i="46"/>
  <c r="BA43" i="46" s="1"/>
  <c r="DO43" i="46"/>
  <c r="AZ43" i="46" s="1"/>
  <c r="DN43" i="46"/>
  <c r="DM43" i="46"/>
  <c r="DL43" i="46"/>
  <c r="DK43" i="46"/>
  <c r="DJ43" i="46"/>
  <c r="DI43" i="46"/>
  <c r="DH43" i="46"/>
  <c r="AS43" i="46" s="1"/>
  <c r="DG43" i="46"/>
  <c r="AR43" i="46" s="1"/>
  <c r="DF43" i="46"/>
  <c r="DE43" i="46"/>
  <c r="DD43" i="46"/>
  <c r="AO43" i="46" s="1"/>
  <c r="DC43" i="46"/>
  <c r="DB43" i="46"/>
  <c r="AM43" i="46" s="1"/>
  <c r="DA43" i="46"/>
  <c r="AL43" i="46" s="1"/>
  <c r="CZ43" i="46"/>
  <c r="AK43" i="46" s="1"/>
  <c r="CY43" i="46"/>
  <c r="AJ43" i="46" s="1"/>
  <c r="CX43" i="46"/>
  <c r="CW43" i="46"/>
  <c r="CV43" i="46"/>
  <c r="AG43" i="46" s="1"/>
  <c r="CU43" i="46"/>
  <c r="CT43" i="46"/>
  <c r="CS43" i="46"/>
  <c r="CR43" i="46"/>
  <c r="AC43" i="46" s="1"/>
  <c r="CQ43" i="46"/>
  <c r="AB43" i="46" s="1"/>
  <c r="CP43" i="46"/>
  <c r="AA43" i="46" s="1"/>
  <c r="CO43" i="46"/>
  <c r="CN43" i="46"/>
  <c r="CM43" i="46"/>
  <c r="CL43" i="46"/>
  <c r="CK43" i="46"/>
  <c r="CJ43" i="46"/>
  <c r="U43" i="46" s="1"/>
  <c r="CI43" i="46"/>
  <c r="T43" i="46" s="1"/>
  <c r="CH43" i="46"/>
  <c r="S43" i="46" s="1"/>
  <c r="CG43" i="46"/>
  <c r="CF43" i="46"/>
  <c r="CE43" i="46"/>
  <c r="CD43" i="46"/>
  <c r="CC43" i="46"/>
  <c r="N43" i="46" s="1"/>
  <c r="CB43" i="46"/>
  <c r="M43" i="46" s="1"/>
  <c r="CA43" i="46"/>
  <c r="L43" i="46" s="1"/>
  <c r="BZ43" i="46"/>
  <c r="BY43" i="46"/>
  <c r="BX43" i="46"/>
  <c r="I43" i="46" s="1"/>
  <c r="BW43" i="46"/>
  <c r="BV43" i="46"/>
  <c r="BU43" i="46"/>
  <c r="BT43" i="46"/>
  <c r="BS43" i="46"/>
  <c r="D43" i="46" s="1"/>
  <c r="B43" i="46"/>
  <c r="B43" i="44" s="1"/>
  <c r="A43" i="46"/>
  <c r="A41" i="27" s="1"/>
  <c r="EF42" i="46"/>
  <c r="EE42" i="46"/>
  <c r="ED42" i="46"/>
  <c r="EC42" i="46"/>
  <c r="BN42" i="46" s="1"/>
  <c r="EB42" i="46"/>
  <c r="EA42" i="46"/>
  <c r="BL42" i="46" s="1"/>
  <c r="DZ42" i="46"/>
  <c r="BK42" i="46" s="1"/>
  <c r="DY42" i="46"/>
  <c r="DX42" i="46"/>
  <c r="DW42" i="46"/>
  <c r="DV42" i="46"/>
  <c r="DU42" i="46"/>
  <c r="BF42" i="46" s="1"/>
  <c r="DT42" i="46"/>
  <c r="DS42" i="46"/>
  <c r="DR42" i="46"/>
  <c r="BC42" i="46" s="1"/>
  <c r="DQ42" i="46"/>
  <c r="DP42" i="46"/>
  <c r="BA42" i="46" s="1"/>
  <c r="DO42" i="46"/>
  <c r="DN42" i="46"/>
  <c r="DM42" i="46"/>
  <c r="DL42" i="46"/>
  <c r="AW42" i="46" s="1"/>
  <c r="DK42" i="46"/>
  <c r="AV42" i="46" s="1"/>
  <c r="DJ42" i="46"/>
  <c r="DI42" i="46"/>
  <c r="DH42" i="46"/>
  <c r="AS42" i="46" s="1"/>
  <c r="DG42" i="46"/>
  <c r="DF42" i="46"/>
  <c r="DE42" i="46"/>
  <c r="DD42" i="46"/>
  <c r="AO42" i="46" s="1"/>
  <c r="DC42" i="46"/>
  <c r="AN42" i="46" s="1"/>
  <c r="DB42" i="46"/>
  <c r="DA42" i="46"/>
  <c r="CZ42" i="46"/>
  <c r="AK42" i="46" s="1"/>
  <c r="CY42" i="46"/>
  <c r="AJ42" i="46" s="1"/>
  <c r="CX42" i="46"/>
  <c r="CW42" i="46"/>
  <c r="AH42" i="46" s="1"/>
  <c r="CV42" i="46"/>
  <c r="AG42" i="46" s="1"/>
  <c r="CU42" i="46"/>
  <c r="AF42" i="46" s="1"/>
  <c r="CT42" i="46"/>
  <c r="AE42" i="46" s="1"/>
  <c r="CS42" i="46"/>
  <c r="CR42" i="46"/>
  <c r="AC42" i="46" s="1"/>
  <c r="CQ42" i="46"/>
  <c r="CP42" i="46"/>
  <c r="CO42" i="46"/>
  <c r="Z42" i="46" s="1"/>
  <c r="CN42" i="46"/>
  <c r="CM42" i="46"/>
  <c r="CL42" i="46"/>
  <c r="CK42" i="46"/>
  <c r="CJ42" i="46"/>
  <c r="CI42" i="46"/>
  <c r="CH42" i="46"/>
  <c r="CG42" i="46"/>
  <c r="R42" i="46" s="1"/>
  <c r="CF42" i="46"/>
  <c r="Q42" i="46" s="1"/>
  <c r="CE42" i="46"/>
  <c r="P42" i="46" s="1"/>
  <c r="CD42" i="46"/>
  <c r="O42" i="46" s="1"/>
  <c r="CC42" i="46"/>
  <c r="CB42" i="46"/>
  <c r="CA42" i="46"/>
  <c r="BZ42" i="46"/>
  <c r="BY42" i="46"/>
  <c r="BX42" i="46"/>
  <c r="BW42" i="46"/>
  <c r="BV42" i="46"/>
  <c r="G42" i="46" s="1"/>
  <c r="BU42" i="46"/>
  <c r="BT42" i="46"/>
  <c r="BS42" i="46"/>
  <c r="B42" i="46"/>
  <c r="B42" i="44" s="1"/>
  <c r="A42" i="46"/>
  <c r="C42" i="46" s="1"/>
  <c r="C42" i="44" s="1"/>
  <c r="EF41" i="46"/>
  <c r="EE41" i="46"/>
  <c r="BP41" i="46" s="1"/>
  <c r="ED41" i="46"/>
  <c r="BO41" i="46" s="1"/>
  <c r="EC41" i="46"/>
  <c r="EB41" i="46"/>
  <c r="EA41" i="46"/>
  <c r="DZ41" i="46"/>
  <c r="DY41" i="46"/>
  <c r="DX41" i="46"/>
  <c r="DW41" i="46"/>
  <c r="BH41" i="46" s="1"/>
  <c r="DV41" i="46"/>
  <c r="BG41" i="46" s="1"/>
  <c r="DU41" i="46"/>
  <c r="BF41" i="46" s="1"/>
  <c r="DT41" i="46"/>
  <c r="BE41" i="46" s="1"/>
  <c r="DS41" i="46"/>
  <c r="DR41" i="46"/>
  <c r="DQ41" i="46"/>
  <c r="BB41" i="46" s="1"/>
  <c r="DP41" i="46"/>
  <c r="BA41" i="46" s="1"/>
  <c r="DO41" i="46"/>
  <c r="AZ41" i="46" s="1"/>
  <c r="DN41" i="46"/>
  <c r="DM41" i="46"/>
  <c r="AX41" i="46" s="1"/>
  <c r="DL41" i="46"/>
  <c r="DK41" i="46"/>
  <c r="DJ41" i="46"/>
  <c r="DI41" i="46"/>
  <c r="DH41" i="46"/>
  <c r="AS41" i="46" s="1"/>
  <c r="DG41" i="46"/>
  <c r="AR41" i="46" s="1"/>
  <c r="DF41" i="46"/>
  <c r="AQ41" i="46" s="1"/>
  <c r="DE41" i="46"/>
  <c r="AP41" i="46" s="1"/>
  <c r="DD41" i="46"/>
  <c r="AO41" i="46" s="1"/>
  <c r="DC41" i="46"/>
  <c r="DB41" i="46"/>
  <c r="DA41" i="46"/>
  <c r="CZ41" i="46"/>
  <c r="AK41" i="46" s="1"/>
  <c r="CY41" i="46"/>
  <c r="AJ41" i="46" s="1"/>
  <c r="CX41" i="46"/>
  <c r="AI41" i="46" s="1"/>
  <c r="CW41" i="46"/>
  <c r="AH41" i="46" s="1"/>
  <c r="CV41" i="46"/>
  <c r="AG41" i="46" s="1"/>
  <c r="CU41" i="46"/>
  <c r="CT41" i="46"/>
  <c r="CS41" i="46"/>
  <c r="CR41" i="46"/>
  <c r="AC41" i="46" s="1"/>
  <c r="CQ41" i="46"/>
  <c r="AB41" i="46" s="1"/>
  <c r="CP41" i="46"/>
  <c r="CO41" i="46"/>
  <c r="Z41" i="46" s="1"/>
  <c r="CN41" i="46"/>
  <c r="Y41" i="46" s="1"/>
  <c r="CM41" i="46"/>
  <c r="CL41" i="46"/>
  <c r="CK41" i="46"/>
  <c r="V41" i="46" s="1"/>
  <c r="CJ41" i="46"/>
  <c r="U41" i="46" s="1"/>
  <c r="CI41" i="46"/>
  <c r="T41" i="46" s="1"/>
  <c r="CH41" i="46"/>
  <c r="S41" i="46" s="1"/>
  <c r="CG41" i="46"/>
  <c r="R41" i="46" s="1"/>
  <c r="CF41" i="46"/>
  <c r="Q41" i="46" s="1"/>
  <c r="CE41" i="46"/>
  <c r="CD41" i="46"/>
  <c r="CC41" i="46"/>
  <c r="N41" i="46" s="1"/>
  <c r="CB41" i="46"/>
  <c r="CA41" i="46"/>
  <c r="L41" i="46" s="1"/>
  <c r="BZ41" i="46"/>
  <c r="K41" i="46" s="1"/>
  <c r="BY41" i="46"/>
  <c r="J41" i="46" s="1"/>
  <c r="BX41" i="46"/>
  <c r="I41" i="46" s="1"/>
  <c r="BW41" i="46"/>
  <c r="BV41" i="46"/>
  <c r="BU41" i="46"/>
  <c r="BT41" i="46"/>
  <c r="E41" i="46" s="1"/>
  <c r="BS41" i="46"/>
  <c r="D41" i="46" s="1"/>
  <c r="B41" i="46"/>
  <c r="B41" i="44" s="1"/>
  <c r="A41" i="46"/>
  <c r="A39" i="27" s="1"/>
  <c r="EF40" i="46"/>
  <c r="EE40" i="46"/>
  <c r="ED40" i="46"/>
  <c r="BO40" i="44" s="1"/>
  <c r="EC40" i="46"/>
  <c r="BN40" i="44" s="1"/>
  <c r="EB40" i="46"/>
  <c r="BM40" i="44" s="1"/>
  <c r="EA40" i="46"/>
  <c r="BL40" i="44" s="1"/>
  <c r="DZ40" i="46"/>
  <c r="BK40" i="44" s="1"/>
  <c r="DY40" i="46"/>
  <c r="BJ40" i="46" s="1"/>
  <c r="DX40" i="46"/>
  <c r="BI40" i="46" s="1"/>
  <c r="DW40" i="46"/>
  <c r="DV40" i="46"/>
  <c r="DU40" i="46"/>
  <c r="BF40" i="46" s="1"/>
  <c r="DT40" i="46"/>
  <c r="DS40" i="46"/>
  <c r="DR40" i="46"/>
  <c r="BC40" i="46" s="1"/>
  <c r="DQ40" i="46"/>
  <c r="BB40" i="46" s="1"/>
  <c r="DP40" i="46"/>
  <c r="DO40" i="46"/>
  <c r="DN40" i="46"/>
  <c r="DM40" i="46"/>
  <c r="DL40" i="46"/>
  <c r="AW40" i="46" s="1"/>
  <c r="DK40" i="46"/>
  <c r="DJ40" i="46"/>
  <c r="DI40" i="46"/>
  <c r="AT40" i="46" s="1"/>
  <c r="DH40" i="46"/>
  <c r="AS40" i="46" s="1"/>
  <c r="DG40" i="46"/>
  <c r="DF40" i="46"/>
  <c r="DE40" i="46"/>
  <c r="AP40" i="46" s="1"/>
  <c r="DD40" i="46"/>
  <c r="AO40" i="46" s="1"/>
  <c r="DC40" i="46"/>
  <c r="DB40" i="46"/>
  <c r="DA40" i="46"/>
  <c r="AL40" i="46" s="1"/>
  <c r="CZ40" i="46"/>
  <c r="AK40" i="46" s="1"/>
  <c r="CY40" i="46"/>
  <c r="CX40" i="46"/>
  <c r="CW40" i="46"/>
  <c r="AH40" i="46" s="1"/>
  <c r="CV40" i="46"/>
  <c r="CU40" i="46"/>
  <c r="CT40" i="46"/>
  <c r="CS40" i="46"/>
  <c r="AD40" i="46" s="1"/>
  <c r="CR40" i="46"/>
  <c r="AC40" i="46" s="1"/>
  <c r="CQ40" i="46"/>
  <c r="AB40" i="46" s="1"/>
  <c r="CP40" i="46"/>
  <c r="CO40" i="46"/>
  <c r="Z40" i="46" s="1"/>
  <c r="CN40" i="46"/>
  <c r="Y40" i="46" s="1"/>
  <c r="CM40" i="46"/>
  <c r="CL40" i="46"/>
  <c r="W40" i="46" s="1"/>
  <c r="CK40" i="46"/>
  <c r="V40" i="46" s="1"/>
  <c r="CJ40" i="46"/>
  <c r="U40" i="46" s="1"/>
  <c r="CI40" i="46"/>
  <c r="CH40" i="46"/>
  <c r="S40" i="46" s="1"/>
  <c r="CG40" i="46"/>
  <c r="CF40" i="46"/>
  <c r="CE40" i="46"/>
  <c r="CD40" i="46"/>
  <c r="CC40" i="46"/>
  <c r="N40" i="46" s="1"/>
  <c r="CB40" i="46"/>
  <c r="M40" i="46" s="1"/>
  <c r="CA40" i="46"/>
  <c r="BZ40" i="46"/>
  <c r="BY40" i="46"/>
  <c r="BX40" i="46"/>
  <c r="I40" i="46" s="1"/>
  <c r="BW40" i="46"/>
  <c r="BV40" i="46"/>
  <c r="G40" i="46" s="1"/>
  <c r="BU40" i="46"/>
  <c r="F40" i="46" s="1"/>
  <c r="BT40" i="46"/>
  <c r="BS40" i="46"/>
  <c r="BO40" i="46"/>
  <c r="BN40" i="46"/>
  <c r="BM40" i="46"/>
  <c r="BL40" i="46"/>
  <c r="BK40" i="46"/>
  <c r="B40" i="46"/>
  <c r="B40" i="44" s="1"/>
  <c r="A40" i="46"/>
  <c r="A38" i="27" s="1"/>
  <c r="EF39" i="46"/>
  <c r="EE39" i="46"/>
  <c r="ED39" i="46"/>
  <c r="EC39" i="46"/>
  <c r="EB39" i="46"/>
  <c r="BM39" i="46" s="1"/>
  <c r="EA39" i="46"/>
  <c r="BL39" i="46" s="1"/>
  <c r="DZ39" i="46"/>
  <c r="DY39" i="46"/>
  <c r="DX39" i="46"/>
  <c r="DW39" i="46"/>
  <c r="DV39" i="46"/>
  <c r="BG39" i="46" s="1"/>
  <c r="DU39" i="46"/>
  <c r="BF39" i="46" s="1"/>
  <c r="DT39" i="46"/>
  <c r="BE39" i="46" s="1"/>
  <c r="DS39" i="46"/>
  <c r="BD39" i="46" s="1"/>
  <c r="DR39" i="46"/>
  <c r="DQ39" i="46"/>
  <c r="BB39" i="46" s="1"/>
  <c r="DP39" i="46"/>
  <c r="DO39" i="46"/>
  <c r="DN39" i="46"/>
  <c r="DM39" i="46"/>
  <c r="DL39" i="46"/>
  <c r="AW39" i="46" s="1"/>
  <c r="DK39" i="46"/>
  <c r="AV39" i="46" s="1"/>
  <c r="DJ39" i="46"/>
  <c r="DI39" i="46"/>
  <c r="AT39" i="46" s="1"/>
  <c r="DH39" i="46"/>
  <c r="DG39" i="46"/>
  <c r="DF39" i="46"/>
  <c r="AQ39" i="46" s="1"/>
  <c r="DE39" i="46"/>
  <c r="DD39" i="46"/>
  <c r="AO39" i="46" s="1"/>
  <c r="DC39" i="46"/>
  <c r="AN39" i="46" s="1"/>
  <c r="DB39" i="46"/>
  <c r="DA39" i="46"/>
  <c r="AL39" i="46" s="1"/>
  <c r="CZ39" i="46"/>
  <c r="CY39" i="46"/>
  <c r="CX39" i="46"/>
  <c r="AI39" i="46" s="1"/>
  <c r="CW39" i="46"/>
  <c r="AH39" i="46" s="1"/>
  <c r="CV39" i="46"/>
  <c r="AG39" i="46" s="1"/>
  <c r="CU39" i="46"/>
  <c r="AF39" i="46" s="1"/>
  <c r="CT39" i="46"/>
  <c r="CS39" i="46"/>
  <c r="AD39" i="46" s="1"/>
  <c r="CR39" i="46"/>
  <c r="CQ39" i="46"/>
  <c r="CP39" i="46"/>
  <c r="CO39" i="46"/>
  <c r="Z39" i="46" s="1"/>
  <c r="CN39" i="46"/>
  <c r="Y39" i="46" s="1"/>
  <c r="CM39" i="46"/>
  <c r="CL39" i="46"/>
  <c r="CK39" i="46"/>
  <c r="V39" i="46" s="1"/>
  <c r="CJ39" i="46"/>
  <c r="CI39" i="46"/>
  <c r="CH39" i="46"/>
  <c r="CG39" i="46"/>
  <c r="R39" i="46" s="1"/>
  <c r="CF39" i="46"/>
  <c r="Q39" i="46" s="1"/>
  <c r="CE39" i="46"/>
  <c r="CD39" i="46"/>
  <c r="CC39" i="46"/>
  <c r="N39" i="46" s="1"/>
  <c r="CB39" i="46"/>
  <c r="CA39" i="46"/>
  <c r="BZ39" i="46"/>
  <c r="K39" i="46" s="1"/>
  <c r="BY39" i="46"/>
  <c r="J39" i="46" s="1"/>
  <c r="BX39" i="46"/>
  <c r="I39" i="46" s="1"/>
  <c r="BW39" i="46"/>
  <c r="H39" i="46" s="1"/>
  <c r="BV39" i="46"/>
  <c r="BU39" i="46"/>
  <c r="F39" i="46" s="1"/>
  <c r="BT39" i="46"/>
  <c r="BS39" i="46"/>
  <c r="B39" i="46"/>
  <c r="B39" i="44" s="1"/>
  <c r="A39" i="46"/>
  <c r="C39" i="46" s="1"/>
  <c r="C39" i="44" s="1"/>
  <c r="EF38" i="46"/>
  <c r="BQ38" i="46" s="1"/>
  <c r="EE38" i="46"/>
  <c r="BP38" i="46" s="1"/>
  <c r="ED38" i="46"/>
  <c r="BO38" i="46" s="1"/>
  <c r="EC38" i="46"/>
  <c r="EB38" i="46"/>
  <c r="BM38" i="46" s="1"/>
  <c r="EA38" i="46"/>
  <c r="DZ38" i="46"/>
  <c r="DY38" i="46"/>
  <c r="BJ38" i="46" s="1"/>
  <c r="DX38" i="46"/>
  <c r="DW38" i="46"/>
  <c r="DV38" i="46"/>
  <c r="BG38" i="44" s="1"/>
  <c r="DU38" i="46"/>
  <c r="BF38" i="44" s="1"/>
  <c r="DT38" i="46"/>
  <c r="DS38" i="46"/>
  <c r="DR38" i="46"/>
  <c r="DQ38" i="46"/>
  <c r="BB38" i="46" s="1"/>
  <c r="DP38" i="46"/>
  <c r="BA38" i="46" s="1"/>
  <c r="DO38" i="46"/>
  <c r="DN38" i="46"/>
  <c r="AY38" i="46" s="1"/>
  <c r="DM38" i="46"/>
  <c r="AX38" i="46" s="1"/>
  <c r="DL38" i="46"/>
  <c r="DK38" i="46"/>
  <c r="DJ38" i="46"/>
  <c r="AU38" i="46" s="1"/>
  <c r="DI38" i="46"/>
  <c r="AT38" i="46" s="1"/>
  <c r="DH38" i="46"/>
  <c r="AS38" i="46" s="1"/>
  <c r="DG38" i="46"/>
  <c r="AR38" i="46" s="1"/>
  <c r="DF38" i="46"/>
  <c r="AQ38" i="46" s="1"/>
  <c r="DE38" i="46"/>
  <c r="DD38" i="46"/>
  <c r="AO38" i="46" s="1"/>
  <c r="DC38" i="46"/>
  <c r="DB38" i="46"/>
  <c r="AM38" i="46" s="1"/>
  <c r="DA38" i="46"/>
  <c r="AL38" i="46" s="1"/>
  <c r="CZ38" i="46"/>
  <c r="AK38" i="46" s="1"/>
  <c r="CY38" i="46"/>
  <c r="AJ38" i="46" s="1"/>
  <c r="CX38" i="46"/>
  <c r="AI38" i="46" s="1"/>
  <c r="CW38" i="46"/>
  <c r="AH38" i="46" s="1"/>
  <c r="CV38" i="46"/>
  <c r="AG38" i="46" s="1"/>
  <c r="CU38" i="46"/>
  <c r="CT38" i="46"/>
  <c r="AE38" i="46" s="1"/>
  <c r="CS38" i="46"/>
  <c r="CR38" i="46"/>
  <c r="AC38" i="46" s="1"/>
  <c r="CQ38" i="46"/>
  <c r="AB38" i="46" s="1"/>
  <c r="CP38" i="46"/>
  <c r="AA38" i="46" s="1"/>
  <c r="CO38" i="46"/>
  <c r="CN38" i="46"/>
  <c r="CM38" i="46"/>
  <c r="CL38" i="46"/>
  <c r="CK38" i="46"/>
  <c r="CJ38" i="46"/>
  <c r="U38" i="46" s="1"/>
  <c r="CI38" i="46"/>
  <c r="T38" i="46" s="1"/>
  <c r="CH38" i="46"/>
  <c r="S38" i="46" s="1"/>
  <c r="CG38" i="46"/>
  <c r="CF38" i="46"/>
  <c r="CE38" i="46"/>
  <c r="CD38" i="46"/>
  <c r="CC38" i="46"/>
  <c r="N38" i="46" s="1"/>
  <c r="CB38" i="46"/>
  <c r="M38" i="46" s="1"/>
  <c r="CA38" i="46"/>
  <c r="L38" i="46" s="1"/>
  <c r="BZ38" i="46"/>
  <c r="K38" i="46" s="1"/>
  <c r="BY38" i="46"/>
  <c r="J38" i="46" s="1"/>
  <c r="BX38" i="46"/>
  <c r="BW38" i="46"/>
  <c r="BV38" i="46"/>
  <c r="BU38" i="46"/>
  <c r="BT38" i="46"/>
  <c r="E38" i="46" s="1"/>
  <c r="BS38" i="46"/>
  <c r="BG38" i="46"/>
  <c r="BF38" i="46"/>
  <c r="B38" i="46"/>
  <c r="B38" i="44" s="1"/>
  <c r="A38" i="46"/>
  <c r="EF37" i="46"/>
  <c r="EE37" i="46"/>
  <c r="BP37" i="46" s="1"/>
  <c r="ED37" i="46"/>
  <c r="EC37" i="46"/>
  <c r="BN37" i="46" s="1"/>
  <c r="EB37" i="46"/>
  <c r="EA37" i="46"/>
  <c r="BL37" i="46" s="1"/>
  <c r="DZ37" i="46"/>
  <c r="BK37" i="46" s="1"/>
  <c r="DY37" i="46"/>
  <c r="DX37" i="46"/>
  <c r="DW37" i="46"/>
  <c r="BH37" i="46" s="1"/>
  <c r="DV37" i="46"/>
  <c r="BG37" i="44" s="1"/>
  <c r="DU37" i="46"/>
  <c r="DT37" i="46"/>
  <c r="DS37" i="46"/>
  <c r="DR37" i="46"/>
  <c r="DQ37" i="46"/>
  <c r="DP37" i="46"/>
  <c r="BA37" i="46" s="1"/>
  <c r="DO37" i="46"/>
  <c r="AZ37" i="46" s="1"/>
  <c r="DN37" i="46"/>
  <c r="DM37" i="46"/>
  <c r="AX37" i="46" s="1"/>
  <c r="DL37" i="46"/>
  <c r="DK37" i="46"/>
  <c r="DJ37" i="46"/>
  <c r="AU37" i="46" s="1"/>
  <c r="DI37" i="46"/>
  <c r="DH37" i="46"/>
  <c r="DG37" i="46"/>
  <c r="AR37" i="46" s="1"/>
  <c r="DF37" i="46"/>
  <c r="DE37" i="46"/>
  <c r="AP37" i="46" s="1"/>
  <c r="DD37" i="46"/>
  <c r="DC37" i="46"/>
  <c r="AN37" i="46" s="1"/>
  <c r="DB37" i="46"/>
  <c r="DA37" i="46"/>
  <c r="CZ37" i="46"/>
  <c r="CY37" i="46"/>
  <c r="AJ37" i="46" s="1"/>
  <c r="CX37" i="46"/>
  <c r="CW37" i="46"/>
  <c r="AH37" i="44" s="1"/>
  <c r="CV37" i="46"/>
  <c r="CU37" i="46"/>
  <c r="AF37" i="46" s="1"/>
  <c r="CT37" i="46"/>
  <c r="AE37" i="46" s="1"/>
  <c r="CS37" i="46"/>
  <c r="CR37" i="46"/>
  <c r="CQ37" i="46"/>
  <c r="AB37" i="46" s="1"/>
  <c r="CP37" i="46"/>
  <c r="CO37" i="46"/>
  <c r="CN37" i="46"/>
  <c r="CM37" i="46"/>
  <c r="CL37" i="46"/>
  <c r="CK37" i="46"/>
  <c r="CJ37" i="46"/>
  <c r="U37" i="46" s="1"/>
  <c r="CI37" i="46"/>
  <c r="T37" i="46" s="1"/>
  <c r="CH37" i="46"/>
  <c r="CG37" i="46"/>
  <c r="R37" i="46" s="1"/>
  <c r="CF37" i="46"/>
  <c r="CE37" i="46"/>
  <c r="CD37" i="46"/>
  <c r="CC37" i="46"/>
  <c r="CB37" i="46"/>
  <c r="M37" i="46" s="1"/>
  <c r="CA37" i="46"/>
  <c r="BZ37" i="46"/>
  <c r="BY37" i="46"/>
  <c r="J37" i="46" s="1"/>
  <c r="BX37" i="46"/>
  <c r="BW37" i="46"/>
  <c r="H37" i="46" s="1"/>
  <c r="BV37" i="46"/>
  <c r="G37" i="46" s="1"/>
  <c r="BU37" i="46"/>
  <c r="BT37" i="46"/>
  <c r="BS37" i="46"/>
  <c r="D37" i="46" s="1"/>
  <c r="B37" i="46"/>
  <c r="B37" i="44" s="1"/>
  <c r="A37" i="46"/>
  <c r="EF36" i="46"/>
  <c r="EE36" i="46"/>
  <c r="ED36" i="46"/>
  <c r="BO36" i="46" s="1"/>
  <c r="EC36" i="46"/>
  <c r="BN36" i="46" s="1"/>
  <c r="EB36" i="46"/>
  <c r="BM36" i="46" s="1"/>
  <c r="EA36" i="46"/>
  <c r="DZ36" i="46"/>
  <c r="BK36" i="46" s="1"/>
  <c r="DY36" i="46"/>
  <c r="DX36" i="46"/>
  <c r="DW36" i="46"/>
  <c r="DV36" i="46"/>
  <c r="DU36" i="46"/>
  <c r="DT36" i="46"/>
  <c r="BE36" i="46" s="1"/>
  <c r="DS36" i="46"/>
  <c r="BD36" i="46" s="1"/>
  <c r="DR36" i="46"/>
  <c r="BC36" i="46" s="1"/>
  <c r="DQ36" i="46"/>
  <c r="DP36" i="46"/>
  <c r="BA36" i="46" s="1"/>
  <c r="DO36" i="46"/>
  <c r="DN36" i="46"/>
  <c r="AY36" i="46" s="1"/>
  <c r="DM36" i="46"/>
  <c r="DL36" i="46"/>
  <c r="DK36" i="46"/>
  <c r="AV36" i="46" s="1"/>
  <c r="DJ36" i="46"/>
  <c r="AU36" i="46" s="1"/>
  <c r="DI36" i="46"/>
  <c r="AT36" i="46" s="1"/>
  <c r="DH36" i="46"/>
  <c r="DG36" i="46"/>
  <c r="AR36" i="46" s="1"/>
  <c r="DF36" i="46"/>
  <c r="DE36" i="46"/>
  <c r="AP36" i="46" s="1"/>
  <c r="DD36" i="46"/>
  <c r="AO36" i="46" s="1"/>
  <c r="DC36" i="46"/>
  <c r="AN36" i="46" s="1"/>
  <c r="DB36" i="46"/>
  <c r="AM36" i="46" s="1"/>
  <c r="DA36" i="46"/>
  <c r="CZ36" i="46"/>
  <c r="CY36" i="46"/>
  <c r="CX36" i="46"/>
  <c r="CW36" i="46"/>
  <c r="AH36" i="46" s="1"/>
  <c r="CV36" i="46"/>
  <c r="AG36" i="46" s="1"/>
  <c r="CU36" i="46"/>
  <c r="CT36" i="46"/>
  <c r="AE36" i="46" s="1"/>
  <c r="CS36" i="46"/>
  <c r="AD36" i="46" s="1"/>
  <c r="CR36" i="46"/>
  <c r="AC36" i="46" s="1"/>
  <c r="CQ36" i="46"/>
  <c r="CP36" i="46"/>
  <c r="AA36" i="46" s="1"/>
  <c r="CO36" i="46"/>
  <c r="Z36" i="46" s="1"/>
  <c r="CN36" i="46"/>
  <c r="Y36" i="46" s="1"/>
  <c r="CM36" i="46"/>
  <c r="X36" i="46" s="1"/>
  <c r="CL36" i="46"/>
  <c r="W36" i="46" s="1"/>
  <c r="CK36" i="46"/>
  <c r="V36" i="46" s="1"/>
  <c r="CJ36" i="46"/>
  <c r="U36" i="46" s="1"/>
  <c r="CI36" i="46"/>
  <c r="CH36" i="46"/>
  <c r="S36" i="46" s="1"/>
  <c r="CG36" i="46"/>
  <c r="R36" i="46" s="1"/>
  <c r="CF36" i="46"/>
  <c r="Q36" i="46" s="1"/>
  <c r="CE36" i="46"/>
  <c r="CD36" i="46"/>
  <c r="O36" i="46" s="1"/>
  <c r="CC36" i="46"/>
  <c r="CB36" i="46"/>
  <c r="M36" i="46" s="1"/>
  <c r="CA36" i="46"/>
  <c r="BZ36" i="46"/>
  <c r="K36" i="46" s="1"/>
  <c r="BY36" i="46"/>
  <c r="J36" i="46" s="1"/>
  <c r="BX36" i="46"/>
  <c r="I36" i="46" s="1"/>
  <c r="BW36" i="46"/>
  <c r="H36" i="46" s="1"/>
  <c r="BV36" i="46"/>
  <c r="G36" i="46" s="1"/>
  <c r="BU36" i="46"/>
  <c r="F36" i="46" s="1"/>
  <c r="BT36" i="46"/>
  <c r="BS36" i="46"/>
  <c r="B36" i="46"/>
  <c r="B36" i="44" s="1"/>
  <c r="A36" i="46"/>
  <c r="A34" i="27" s="1"/>
  <c r="EF35" i="46"/>
  <c r="EE35" i="46"/>
  <c r="BP35" i="46" s="1"/>
  <c r="ED35" i="46"/>
  <c r="BO35" i="46" s="1"/>
  <c r="EC35" i="46"/>
  <c r="BN35" i="46" s="1"/>
  <c r="EB35" i="46"/>
  <c r="BM35" i="46" s="1"/>
  <c r="EA35" i="46"/>
  <c r="DZ35" i="46"/>
  <c r="BK35" i="46" s="1"/>
  <c r="DY35" i="46"/>
  <c r="DX35" i="46"/>
  <c r="DW35" i="46"/>
  <c r="BH35" i="46" s="1"/>
  <c r="DV35" i="46"/>
  <c r="BG35" i="46" s="1"/>
  <c r="DU35" i="46"/>
  <c r="DT35" i="46"/>
  <c r="BE35" i="46" s="1"/>
  <c r="DS35" i="46"/>
  <c r="DR35" i="46"/>
  <c r="BC35" i="46" s="1"/>
  <c r="DQ35" i="46"/>
  <c r="BB35" i="46" s="1"/>
  <c r="DP35" i="46"/>
  <c r="DO35" i="46"/>
  <c r="DN35" i="46"/>
  <c r="AY35" i="46" s="1"/>
  <c r="DM35" i="46"/>
  <c r="DL35" i="46"/>
  <c r="DK35" i="46"/>
  <c r="DJ35" i="46"/>
  <c r="AU35" i="46" s="1"/>
  <c r="DI35" i="46"/>
  <c r="DH35" i="46"/>
  <c r="DG35" i="46"/>
  <c r="AR35" i="46" s="1"/>
  <c r="DF35" i="46"/>
  <c r="AQ35" i="46" s="1"/>
  <c r="DE35" i="46"/>
  <c r="DD35" i="46"/>
  <c r="AO35" i="46" s="1"/>
  <c r="DC35" i="46"/>
  <c r="DB35" i="46"/>
  <c r="AM35" i="46" s="1"/>
  <c r="DA35" i="46"/>
  <c r="AL35" i="46" s="1"/>
  <c r="CZ35" i="46"/>
  <c r="CY35" i="46"/>
  <c r="AJ35" i="46" s="1"/>
  <c r="CX35" i="46"/>
  <c r="AI35" i="46" s="1"/>
  <c r="CW35" i="46"/>
  <c r="AH35" i="46" s="1"/>
  <c r="CV35" i="46"/>
  <c r="CU35" i="46"/>
  <c r="CT35" i="46"/>
  <c r="AE35" i="46" s="1"/>
  <c r="CS35" i="46"/>
  <c r="CR35" i="46"/>
  <c r="CQ35" i="46"/>
  <c r="AB35" i="46" s="1"/>
  <c r="CP35" i="46"/>
  <c r="AA35" i="46" s="1"/>
  <c r="CO35" i="46"/>
  <c r="Z35" i="46" s="1"/>
  <c r="CN35" i="46"/>
  <c r="CM35" i="46"/>
  <c r="CL35" i="46"/>
  <c r="W35" i="46" s="1"/>
  <c r="CK35" i="46"/>
  <c r="V35" i="46" s="1"/>
  <c r="CJ35" i="46"/>
  <c r="CI35" i="46"/>
  <c r="CH35" i="46"/>
  <c r="S35" i="46" s="1"/>
  <c r="CG35" i="46"/>
  <c r="CF35" i="46"/>
  <c r="CE35" i="46"/>
  <c r="CD35" i="46"/>
  <c r="CC35" i="46"/>
  <c r="N35" i="46" s="1"/>
  <c r="CB35" i="46"/>
  <c r="CA35" i="46"/>
  <c r="L35" i="46" s="1"/>
  <c r="BZ35" i="46"/>
  <c r="K35" i="46" s="1"/>
  <c r="BY35" i="46"/>
  <c r="BX35" i="46"/>
  <c r="I35" i="46" s="1"/>
  <c r="BW35" i="46"/>
  <c r="H35" i="46" s="1"/>
  <c r="BV35" i="46"/>
  <c r="BU35" i="46"/>
  <c r="BT35" i="46"/>
  <c r="BS35" i="46"/>
  <c r="D35" i="46" s="1"/>
  <c r="B35" i="46"/>
  <c r="B35" i="44" s="1"/>
  <c r="A35" i="46"/>
  <c r="A33" i="27" s="1"/>
  <c r="EF34" i="46"/>
  <c r="EE34" i="46"/>
  <c r="ED34" i="46"/>
  <c r="EC34" i="46"/>
  <c r="EB34" i="46"/>
  <c r="EA34" i="46"/>
  <c r="BL34" i="46" s="1"/>
  <c r="DZ34" i="46"/>
  <c r="DY34" i="46"/>
  <c r="BJ34" i="46" s="1"/>
  <c r="DX34" i="46"/>
  <c r="BI34" i="46" s="1"/>
  <c r="DW34" i="46"/>
  <c r="DV34" i="46"/>
  <c r="DU34" i="46"/>
  <c r="DT34" i="46"/>
  <c r="DS34" i="46"/>
  <c r="BD34" i="46" s="1"/>
  <c r="DR34" i="46"/>
  <c r="DQ34" i="46"/>
  <c r="BB34" i="46" s="1"/>
  <c r="DP34" i="46"/>
  <c r="BA34" i="46" s="1"/>
  <c r="DO34" i="46"/>
  <c r="DN34" i="46"/>
  <c r="DM34" i="46"/>
  <c r="AX34" i="46" s="1"/>
  <c r="DL34" i="46"/>
  <c r="DK34" i="46"/>
  <c r="AV34" i="46" s="1"/>
  <c r="DJ34" i="46"/>
  <c r="DI34" i="46"/>
  <c r="DH34" i="46"/>
  <c r="DG34" i="46"/>
  <c r="DF34" i="46"/>
  <c r="AQ34" i="46" s="1"/>
  <c r="DE34" i="46"/>
  <c r="DD34" i="46"/>
  <c r="DC34" i="46"/>
  <c r="AN34" i="46" s="1"/>
  <c r="DB34" i="46"/>
  <c r="DA34" i="46"/>
  <c r="AL34" i="46" s="1"/>
  <c r="CZ34" i="46"/>
  <c r="CY34" i="46"/>
  <c r="CX34" i="46"/>
  <c r="CW34" i="46"/>
  <c r="AH34" i="46" s="1"/>
  <c r="CV34" i="46"/>
  <c r="CU34" i="46"/>
  <c r="AF34" i="46" s="1"/>
  <c r="CT34" i="46"/>
  <c r="CS34" i="46"/>
  <c r="CR34" i="46"/>
  <c r="AC34" i="46" s="1"/>
  <c r="CQ34" i="46"/>
  <c r="CP34" i="46"/>
  <c r="CO34" i="46"/>
  <c r="Z34" i="46" s="1"/>
  <c r="CN34" i="46"/>
  <c r="CM34" i="46"/>
  <c r="X34" i="46" s="1"/>
  <c r="CL34" i="46"/>
  <c r="CK34" i="46"/>
  <c r="V34" i="46" s="1"/>
  <c r="CJ34" i="46"/>
  <c r="U34" i="46" s="1"/>
  <c r="CI34" i="46"/>
  <c r="CH34" i="46"/>
  <c r="S34" i="46" s="1"/>
  <c r="CG34" i="46"/>
  <c r="R34" i="46" s="1"/>
  <c r="CF34" i="46"/>
  <c r="CE34" i="46"/>
  <c r="P34" i="46" s="1"/>
  <c r="CD34" i="46"/>
  <c r="CC34" i="46"/>
  <c r="N34" i="46" s="1"/>
  <c r="CB34" i="46"/>
  <c r="CA34" i="46"/>
  <c r="BZ34" i="46"/>
  <c r="BY34" i="46"/>
  <c r="J34" i="46" s="1"/>
  <c r="BX34" i="46"/>
  <c r="BW34" i="46"/>
  <c r="H34" i="46" s="1"/>
  <c r="BV34" i="46"/>
  <c r="BU34" i="46"/>
  <c r="F34" i="46" s="1"/>
  <c r="BT34" i="46"/>
  <c r="BS34" i="46"/>
  <c r="B34" i="46"/>
  <c r="B34" i="44" s="1"/>
  <c r="A34" i="46"/>
  <c r="A32" i="27" s="1"/>
  <c r="EF33" i="46"/>
  <c r="BQ33" i="46" s="1"/>
  <c r="EE33" i="46"/>
  <c r="ED33" i="46"/>
  <c r="EC33" i="46"/>
  <c r="BN33" i="46" s="1"/>
  <c r="EB33" i="46"/>
  <c r="EA33" i="46"/>
  <c r="DZ33" i="46"/>
  <c r="DY33" i="46"/>
  <c r="BJ33" i="46" s="1"/>
  <c r="DX33" i="46"/>
  <c r="BI33" i="46" s="1"/>
  <c r="DW33" i="46"/>
  <c r="DV33" i="46"/>
  <c r="DU33" i="46"/>
  <c r="DT33" i="46"/>
  <c r="BE33" i="46" s="1"/>
  <c r="DS33" i="46"/>
  <c r="DR33" i="46"/>
  <c r="BC33" i="46" s="1"/>
  <c r="DQ33" i="46"/>
  <c r="DP33" i="46"/>
  <c r="BA33" i="46" s="1"/>
  <c r="DO33" i="46"/>
  <c r="AZ33" i="46" s="1"/>
  <c r="DN33" i="46"/>
  <c r="DM33" i="46"/>
  <c r="AX33" i="46" s="1"/>
  <c r="DL33" i="46"/>
  <c r="DK33" i="46"/>
  <c r="AV33" i="46" s="1"/>
  <c r="DJ33" i="46"/>
  <c r="AU33" i="46" s="1"/>
  <c r="DI33" i="46"/>
  <c r="AT33" i="46" s="1"/>
  <c r="DH33" i="46"/>
  <c r="AS33" i="46" s="1"/>
  <c r="DG33" i="46"/>
  <c r="DF33" i="46"/>
  <c r="DE33" i="46"/>
  <c r="AP33" i="46" s="1"/>
  <c r="DD33" i="46"/>
  <c r="DC33" i="46"/>
  <c r="DB33" i="46"/>
  <c r="DA33" i="46"/>
  <c r="CZ33" i="46"/>
  <c r="AK33" i="46" s="1"/>
  <c r="CY33" i="46"/>
  <c r="AJ33" i="46" s="1"/>
  <c r="CX33" i="46"/>
  <c r="CW33" i="46"/>
  <c r="AH33" i="46" s="1"/>
  <c r="CV33" i="46"/>
  <c r="CU33" i="46"/>
  <c r="CT33" i="46"/>
  <c r="AE33" i="46" s="1"/>
  <c r="CS33" i="46"/>
  <c r="CR33" i="46"/>
  <c r="AC33" i="46" s="1"/>
  <c r="CQ33" i="46"/>
  <c r="AB33" i="46" s="1"/>
  <c r="CP33" i="46"/>
  <c r="CO33" i="46"/>
  <c r="Z33" i="46" s="1"/>
  <c r="CN33" i="46"/>
  <c r="Y33" i="46" s="1"/>
  <c r="CM33" i="46"/>
  <c r="CL33" i="46"/>
  <c r="CK33" i="46"/>
  <c r="V33" i="46" s="1"/>
  <c r="CJ33" i="46"/>
  <c r="CI33" i="46"/>
  <c r="T33" i="46" s="1"/>
  <c r="CH33" i="46"/>
  <c r="CG33" i="46"/>
  <c r="R33" i="46" s="1"/>
  <c r="CF33" i="46"/>
  <c r="Q33" i="46" s="1"/>
  <c r="CE33" i="46"/>
  <c r="CD33" i="46"/>
  <c r="CC33" i="46"/>
  <c r="N33" i="46" s="1"/>
  <c r="CB33" i="46"/>
  <c r="M33" i="46" s="1"/>
  <c r="CA33" i="46"/>
  <c r="L33" i="46" s="1"/>
  <c r="BZ33" i="46"/>
  <c r="BY33" i="46"/>
  <c r="BX33" i="46"/>
  <c r="BW33" i="46"/>
  <c r="BV33" i="46"/>
  <c r="G33" i="46" s="1"/>
  <c r="BU33" i="46"/>
  <c r="F33" i="46" s="1"/>
  <c r="BT33" i="46"/>
  <c r="E33" i="46" s="1"/>
  <c r="BS33" i="46"/>
  <c r="B33" i="46"/>
  <c r="B33" i="44" s="1"/>
  <c r="A33" i="46"/>
  <c r="EF32" i="46"/>
  <c r="EE32" i="46"/>
  <c r="ED32" i="46"/>
  <c r="BO32" i="46" s="1"/>
  <c r="EC32" i="46"/>
  <c r="BN32" i="46" s="1"/>
  <c r="EB32" i="46"/>
  <c r="BM32" i="46" s="1"/>
  <c r="EA32" i="46"/>
  <c r="DZ32" i="46"/>
  <c r="BK32" i="46" s="1"/>
  <c r="DY32" i="46"/>
  <c r="BJ32" i="46" s="1"/>
  <c r="DX32" i="46"/>
  <c r="BI32" i="46" s="1"/>
  <c r="DW32" i="46"/>
  <c r="DV32" i="46"/>
  <c r="BG32" i="46" s="1"/>
  <c r="DU32" i="46"/>
  <c r="BF32" i="46" s="1"/>
  <c r="DT32" i="46"/>
  <c r="BE32" i="46" s="1"/>
  <c r="DS32" i="46"/>
  <c r="BD32" i="46" s="1"/>
  <c r="DR32" i="46"/>
  <c r="BC32" i="46" s="1"/>
  <c r="DQ32" i="46"/>
  <c r="BB32" i="46" s="1"/>
  <c r="DP32" i="46"/>
  <c r="BA32" i="46" s="1"/>
  <c r="DO32" i="46"/>
  <c r="DN32" i="46"/>
  <c r="DM32" i="46"/>
  <c r="AX32" i="46" s="1"/>
  <c r="DL32" i="46"/>
  <c r="AW32" i="46" s="1"/>
  <c r="DK32" i="46"/>
  <c r="AV32" i="46" s="1"/>
  <c r="DJ32" i="46"/>
  <c r="AU32" i="46" s="1"/>
  <c r="DI32" i="46"/>
  <c r="AT32" i="46" s="1"/>
  <c r="DH32" i="46"/>
  <c r="AS32" i="46" s="1"/>
  <c r="DG32" i="46"/>
  <c r="AR32" i="46" s="1"/>
  <c r="DF32" i="46"/>
  <c r="DE32" i="46"/>
  <c r="AP32" i="46" s="1"/>
  <c r="DD32" i="46"/>
  <c r="AO32" i="46" s="1"/>
  <c r="DC32" i="46"/>
  <c r="AN32" i="46" s="1"/>
  <c r="DB32" i="46"/>
  <c r="AM32" i="46" s="1"/>
  <c r="DA32" i="46"/>
  <c r="CZ32" i="46"/>
  <c r="CY32" i="46"/>
  <c r="CX32" i="46"/>
  <c r="CW32" i="46"/>
  <c r="AH32" i="46" s="1"/>
  <c r="CV32" i="46"/>
  <c r="AG32" i="46" s="1"/>
  <c r="CU32" i="46"/>
  <c r="AF32" i="46" s="1"/>
  <c r="CT32" i="46"/>
  <c r="AE32" i="46" s="1"/>
  <c r="CS32" i="46"/>
  <c r="AD32" i="46" s="1"/>
  <c r="CR32" i="46"/>
  <c r="CQ32" i="46"/>
  <c r="CP32" i="46"/>
  <c r="AA32" i="46" s="1"/>
  <c r="CO32" i="46"/>
  <c r="Z32" i="46" s="1"/>
  <c r="CN32" i="46"/>
  <c r="Y32" i="46" s="1"/>
  <c r="CM32" i="46"/>
  <c r="CL32" i="46"/>
  <c r="W32" i="46" s="1"/>
  <c r="CK32" i="46"/>
  <c r="CJ32" i="46"/>
  <c r="U32" i="46" s="1"/>
  <c r="CI32" i="46"/>
  <c r="CH32" i="46"/>
  <c r="S32" i="46" s="1"/>
  <c r="CG32" i="46"/>
  <c r="CF32" i="46"/>
  <c r="Q32" i="46" s="1"/>
  <c r="CE32" i="46"/>
  <c r="P32" i="46" s="1"/>
  <c r="CD32" i="46"/>
  <c r="O32" i="46" s="1"/>
  <c r="CC32" i="46"/>
  <c r="N32" i="46" s="1"/>
  <c r="CB32" i="46"/>
  <c r="M32" i="46" s="1"/>
  <c r="CA32" i="46"/>
  <c r="L32" i="46" s="1"/>
  <c r="BZ32" i="46"/>
  <c r="K32" i="46" s="1"/>
  <c r="BY32" i="46"/>
  <c r="J32" i="46" s="1"/>
  <c r="BX32" i="46"/>
  <c r="I32" i="46" s="1"/>
  <c r="BW32" i="46"/>
  <c r="H32" i="46" s="1"/>
  <c r="BV32" i="46"/>
  <c r="G32" i="46" s="1"/>
  <c r="BU32" i="46"/>
  <c r="BT32" i="46"/>
  <c r="BS32" i="46"/>
  <c r="B32" i="46"/>
  <c r="B32" i="44" s="1"/>
  <c r="A32" i="46"/>
  <c r="C32" i="46" s="1"/>
  <c r="C32" i="44" s="1"/>
  <c r="EF31" i="46"/>
  <c r="EE31" i="46"/>
  <c r="BP31" i="46" s="1"/>
  <c r="ED31" i="46"/>
  <c r="BO31" i="46" s="1"/>
  <c r="EC31" i="46"/>
  <c r="EB31" i="46"/>
  <c r="BM31" i="46" s="1"/>
  <c r="EA31" i="46"/>
  <c r="DZ31" i="46"/>
  <c r="DY31" i="46"/>
  <c r="BJ31" i="46" s="1"/>
  <c r="DX31" i="46"/>
  <c r="DW31" i="46"/>
  <c r="BH31" i="46" s="1"/>
  <c r="DV31" i="46"/>
  <c r="BG31" i="46" s="1"/>
  <c r="DU31" i="46"/>
  <c r="BF31" i="46" s="1"/>
  <c r="DT31" i="46"/>
  <c r="DS31" i="46"/>
  <c r="DR31" i="46"/>
  <c r="DQ31" i="46"/>
  <c r="BB31" i="46" s="1"/>
  <c r="DP31" i="46"/>
  <c r="DO31" i="46"/>
  <c r="AZ31" i="46" s="1"/>
  <c r="DN31" i="46"/>
  <c r="AY31" i="46" s="1"/>
  <c r="DM31" i="46"/>
  <c r="AX31" i="46" s="1"/>
  <c r="DL31" i="46"/>
  <c r="AW31" i="46" s="1"/>
  <c r="DK31" i="46"/>
  <c r="DJ31" i="46"/>
  <c r="AU31" i="46" s="1"/>
  <c r="DI31" i="46"/>
  <c r="AT31" i="46" s="1"/>
  <c r="DH31" i="46"/>
  <c r="DG31" i="46"/>
  <c r="AR31" i="46" s="1"/>
  <c r="DF31" i="46"/>
  <c r="AQ31" i="46" s="1"/>
  <c r="DE31" i="46"/>
  <c r="AP31" i="46" s="1"/>
  <c r="DD31" i="46"/>
  <c r="DC31" i="46"/>
  <c r="AN31" i="46" s="1"/>
  <c r="DB31" i="46"/>
  <c r="AM31" i="46" s="1"/>
  <c r="DA31" i="46"/>
  <c r="CZ31" i="46"/>
  <c r="CY31" i="46"/>
  <c r="AJ31" i="46" s="1"/>
  <c r="CX31" i="46"/>
  <c r="AI31" i="46" s="1"/>
  <c r="CW31" i="46"/>
  <c r="AH31" i="46" s="1"/>
  <c r="CV31" i="46"/>
  <c r="AG31" i="46" s="1"/>
  <c r="CU31" i="46"/>
  <c r="CT31" i="46"/>
  <c r="CS31" i="46"/>
  <c r="AD31" i="46" s="1"/>
  <c r="CR31" i="46"/>
  <c r="CQ31" i="46"/>
  <c r="CP31" i="46"/>
  <c r="AA31" i="46" s="1"/>
  <c r="CO31" i="46"/>
  <c r="Z31" i="46" s="1"/>
  <c r="CN31" i="46"/>
  <c r="CM31" i="46"/>
  <c r="X31" i="46" s="1"/>
  <c r="CL31" i="46"/>
  <c r="CK31" i="46"/>
  <c r="CJ31" i="46"/>
  <c r="CI31" i="46"/>
  <c r="T31" i="46" s="1"/>
  <c r="CH31" i="46"/>
  <c r="S31" i="46" s="1"/>
  <c r="CG31" i="46"/>
  <c r="R31" i="46" s="1"/>
  <c r="CF31" i="46"/>
  <c r="CE31" i="46"/>
  <c r="CD31" i="46"/>
  <c r="O31" i="46" s="1"/>
  <c r="CC31" i="46"/>
  <c r="CB31" i="46"/>
  <c r="CA31" i="46"/>
  <c r="L31" i="46" s="1"/>
  <c r="BZ31" i="46"/>
  <c r="K31" i="46" s="1"/>
  <c r="BY31" i="46"/>
  <c r="J31" i="46" s="1"/>
  <c r="BX31" i="46"/>
  <c r="BW31" i="46"/>
  <c r="BV31" i="46"/>
  <c r="G31" i="46" s="1"/>
  <c r="BU31" i="46"/>
  <c r="F31" i="46" s="1"/>
  <c r="BT31" i="46"/>
  <c r="BS31" i="46"/>
  <c r="D31" i="46" s="1"/>
  <c r="B31" i="46"/>
  <c r="B31" i="44" s="1"/>
  <c r="A31" i="46"/>
  <c r="A29" i="27" s="1"/>
  <c r="EF30" i="46"/>
  <c r="BQ30" i="46" s="1"/>
  <c r="EE30" i="46"/>
  <c r="ED30" i="46"/>
  <c r="BO30" i="44" s="1"/>
  <c r="EC30" i="46"/>
  <c r="BN30" i="44" s="1"/>
  <c r="EB30" i="46"/>
  <c r="EA30" i="46"/>
  <c r="DZ30" i="46"/>
  <c r="DY30" i="46"/>
  <c r="BJ30" i="46" s="1"/>
  <c r="DX30" i="46"/>
  <c r="DW30" i="46"/>
  <c r="BH30" i="46" s="1"/>
  <c r="DV30" i="46"/>
  <c r="BG30" i="46" s="1"/>
  <c r="DU30" i="46"/>
  <c r="BF30" i="46" s="1"/>
  <c r="DT30" i="46"/>
  <c r="DS30" i="46"/>
  <c r="BD30" i="46" s="1"/>
  <c r="DR30" i="46"/>
  <c r="DQ30" i="46"/>
  <c r="BB30" i="46" s="1"/>
  <c r="DP30" i="46"/>
  <c r="DO30" i="46"/>
  <c r="DN30" i="46"/>
  <c r="AY30" i="46" s="1"/>
  <c r="DM30" i="46"/>
  <c r="AX30" i="46" s="1"/>
  <c r="DL30" i="46"/>
  <c r="DK30" i="46"/>
  <c r="AV30" i="46" s="1"/>
  <c r="DJ30" i="46"/>
  <c r="DI30" i="46"/>
  <c r="AT30" i="46" s="1"/>
  <c r="DH30" i="46"/>
  <c r="AS30" i="46" s="1"/>
  <c r="DG30" i="46"/>
  <c r="AR30" i="46" s="1"/>
  <c r="DF30" i="46"/>
  <c r="AQ30" i="46" s="1"/>
  <c r="DE30" i="46"/>
  <c r="AP30" i="46" s="1"/>
  <c r="DD30" i="46"/>
  <c r="DC30" i="46"/>
  <c r="AN30" i="46" s="1"/>
  <c r="DB30" i="46"/>
  <c r="DA30" i="46"/>
  <c r="AL30" i="46" s="1"/>
  <c r="CZ30" i="46"/>
  <c r="CY30" i="46"/>
  <c r="CX30" i="46"/>
  <c r="AI30" i="46" s="1"/>
  <c r="CW30" i="46"/>
  <c r="AH30" i="46" s="1"/>
  <c r="CV30" i="46"/>
  <c r="CU30" i="46"/>
  <c r="AF30" i="46" s="1"/>
  <c r="CT30" i="46"/>
  <c r="CS30" i="46"/>
  <c r="CR30" i="46"/>
  <c r="CQ30" i="46"/>
  <c r="CP30" i="46"/>
  <c r="CO30" i="46"/>
  <c r="Z30" i="46" s="1"/>
  <c r="CN30" i="46"/>
  <c r="CM30" i="46"/>
  <c r="CL30" i="46"/>
  <c r="CK30" i="46"/>
  <c r="V30" i="46" s="1"/>
  <c r="CJ30" i="46"/>
  <c r="U30" i="46" s="1"/>
  <c r="CI30" i="46"/>
  <c r="CH30" i="46"/>
  <c r="S30" i="46" s="1"/>
  <c r="CG30" i="46"/>
  <c r="R30" i="46" s="1"/>
  <c r="CF30" i="46"/>
  <c r="CE30" i="46"/>
  <c r="P30" i="46" s="1"/>
  <c r="CD30" i="46"/>
  <c r="CC30" i="46"/>
  <c r="N30" i="46" s="1"/>
  <c r="CB30" i="46"/>
  <c r="CA30" i="46"/>
  <c r="BZ30" i="46"/>
  <c r="K30" i="46" s="1"/>
  <c r="BY30" i="46"/>
  <c r="BX30" i="46"/>
  <c r="BW30" i="46"/>
  <c r="H30" i="46" s="1"/>
  <c r="BV30" i="46"/>
  <c r="BU30" i="46"/>
  <c r="F30" i="46" s="1"/>
  <c r="BT30" i="46"/>
  <c r="BS30" i="46"/>
  <c r="BO30" i="46"/>
  <c r="BN30" i="46"/>
  <c r="B30" i="46"/>
  <c r="B30" i="44" s="1"/>
  <c r="A30" i="46"/>
  <c r="A28" i="27" s="1"/>
  <c r="EF29" i="46"/>
  <c r="BQ29" i="46" s="1"/>
  <c r="EE29" i="46"/>
  <c r="BP29" i="46" s="1"/>
  <c r="ED29" i="46"/>
  <c r="EC29" i="46"/>
  <c r="EB29" i="46"/>
  <c r="EA29" i="46"/>
  <c r="BL29" i="46" s="1"/>
  <c r="DZ29" i="46"/>
  <c r="BK29" i="46" s="1"/>
  <c r="DY29" i="46"/>
  <c r="BJ29" i="46" s="1"/>
  <c r="DX29" i="46"/>
  <c r="BI29" i="46" s="1"/>
  <c r="DW29" i="46"/>
  <c r="DV29" i="46"/>
  <c r="DU29" i="46"/>
  <c r="DT29" i="46"/>
  <c r="BE29" i="46" s="1"/>
  <c r="DS29" i="46"/>
  <c r="DR29" i="46"/>
  <c r="BC29" i="46" s="1"/>
  <c r="DQ29" i="46"/>
  <c r="BB29" i="46" s="1"/>
  <c r="DP29" i="46"/>
  <c r="BA29" i="46" s="1"/>
  <c r="DO29" i="46"/>
  <c r="DN29" i="46"/>
  <c r="AY29" i="46" s="1"/>
  <c r="DM29" i="46"/>
  <c r="AX29" i="46" s="1"/>
  <c r="DL29" i="46"/>
  <c r="DK29" i="46"/>
  <c r="AV29" i="46" s="1"/>
  <c r="DJ29" i="46"/>
  <c r="AU29" i="46" s="1"/>
  <c r="DI29" i="46"/>
  <c r="AT29" i="46" s="1"/>
  <c r="DH29" i="46"/>
  <c r="AS29" i="46" s="1"/>
  <c r="DG29" i="46"/>
  <c r="AR29" i="46" s="1"/>
  <c r="DF29" i="46"/>
  <c r="DE29" i="46"/>
  <c r="DD29" i="46"/>
  <c r="DC29" i="46"/>
  <c r="AN29" i="46" s="1"/>
  <c r="DB29" i="46"/>
  <c r="AM29" i="46" s="1"/>
  <c r="DA29" i="46"/>
  <c r="CZ29" i="46"/>
  <c r="AK29" i="46" s="1"/>
  <c r="CY29" i="46"/>
  <c r="AJ29" i="46" s="1"/>
  <c r="CX29" i="46"/>
  <c r="CW29" i="46"/>
  <c r="CV29" i="46"/>
  <c r="AG29" i="46" s="1"/>
  <c r="CU29" i="46"/>
  <c r="AF29" i="46" s="1"/>
  <c r="CT29" i="46"/>
  <c r="AE29" i="46" s="1"/>
  <c r="CS29" i="46"/>
  <c r="AD29" i="46" s="1"/>
  <c r="CR29" i="46"/>
  <c r="AC29" i="46" s="1"/>
  <c r="CQ29" i="46"/>
  <c r="AB29" i="46" s="1"/>
  <c r="CP29" i="46"/>
  <c r="AA29" i="46" s="1"/>
  <c r="CO29" i="46"/>
  <c r="CN29" i="46"/>
  <c r="Y29" i="46" s="1"/>
  <c r="CM29" i="46"/>
  <c r="CL29" i="46"/>
  <c r="W29" i="46" s="1"/>
  <c r="CK29" i="46"/>
  <c r="V29" i="46" s="1"/>
  <c r="CJ29" i="46"/>
  <c r="U29" i="46" s="1"/>
  <c r="CI29" i="46"/>
  <c r="T29" i="46" s="1"/>
  <c r="CH29" i="46"/>
  <c r="S29" i="44" s="1"/>
  <c r="CG29" i="46"/>
  <c r="CF29" i="46"/>
  <c r="Q29" i="46" s="1"/>
  <c r="CE29" i="46"/>
  <c r="P29" i="46" s="1"/>
  <c r="CD29" i="46"/>
  <c r="O29" i="46" s="1"/>
  <c r="CC29" i="46"/>
  <c r="N29" i="46" s="1"/>
  <c r="CB29" i="46"/>
  <c r="M29" i="46" s="1"/>
  <c r="CA29" i="46"/>
  <c r="BZ29" i="46"/>
  <c r="K29" i="46" s="1"/>
  <c r="BY29" i="46"/>
  <c r="BX29" i="46"/>
  <c r="I29" i="46" s="1"/>
  <c r="BW29" i="46"/>
  <c r="H29" i="46" s="1"/>
  <c r="BV29" i="46"/>
  <c r="G29" i="46" s="1"/>
  <c r="BU29" i="46"/>
  <c r="BT29" i="46"/>
  <c r="E29" i="46" s="1"/>
  <c r="BS29" i="46"/>
  <c r="B29" i="46"/>
  <c r="B29" i="44" s="1"/>
  <c r="A29" i="46"/>
  <c r="A27" i="27" s="1"/>
  <c r="EF28" i="46"/>
  <c r="BQ28" i="46" s="1"/>
  <c r="EE28" i="46"/>
  <c r="BP28" i="46" s="1"/>
  <c r="ED28" i="46"/>
  <c r="BO28" i="46" s="1"/>
  <c r="EC28" i="46"/>
  <c r="EB28" i="46"/>
  <c r="EA28" i="46"/>
  <c r="BL28" i="46" s="1"/>
  <c r="DZ28" i="46"/>
  <c r="DY28" i="46"/>
  <c r="BJ28" i="46" s="1"/>
  <c r="DX28" i="46"/>
  <c r="BI28" i="46" s="1"/>
  <c r="DW28" i="46"/>
  <c r="BH28" i="46" s="1"/>
  <c r="DV28" i="46"/>
  <c r="BG28" i="46" s="1"/>
  <c r="DU28" i="46"/>
  <c r="DT28" i="46"/>
  <c r="DS28" i="46"/>
  <c r="BD28" i="46" s="1"/>
  <c r="DR28" i="46"/>
  <c r="DQ28" i="46"/>
  <c r="DP28" i="46"/>
  <c r="DO28" i="46"/>
  <c r="AZ28" i="46" s="1"/>
  <c r="DN28" i="46"/>
  <c r="AY28" i="46" s="1"/>
  <c r="DM28" i="46"/>
  <c r="DL28" i="46"/>
  <c r="DK28" i="46"/>
  <c r="DJ28" i="46"/>
  <c r="AU28" i="46" s="1"/>
  <c r="DI28" i="46"/>
  <c r="AT28" i="46" s="1"/>
  <c r="DH28" i="46"/>
  <c r="AS28" i="46" s="1"/>
  <c r="DG28" i="46"/>
  <c r="AR28" i="46" s="1"/>
  <c r="DF28" i="46"/>
  <c r="AQ28" i="46" s="1"/>
  <c r="DE28" i="46"/>
  <c r="DD28" i="46"/>
  <c r="AO28" i="46" s="1"/>
  <c r="DC28" i="46"/>
  <c r="AN28" i="46" s="1"/>
  <c r="DB28" i="46"/>
  <c r="DA28" i="46"/>
  <c r="AL28" i="46" s="1"/>
  <c r="CZ28" i="46"/>
  <c r="AK28" i="46" s="1"/>
  <c r="CY28" i="46"/>
  <c r="AJ28" i="46" s="1"/>
  <c r="CX28" i="46"/>
  <c r="CW28" i="46"/>
  <c r="CV28" i="46"/>
  <c r="CU28" i="46"/>
  <c r="CT28" i="46"/>
  <c r="CS28" i="46"/>
  <c r="CR28" i="46"/>
  <c r="AC28" i="46" s="1"/>
  <c r="CQ28" i="46"/>
  <c r="AB28" i="46" s="1"/>
  <c r="CP28" i="46"/>
  <c r="AA28" i="46" s="1"/>
  <c r="CO28" i="46"/>
  <c r="CN28" i="46"/>
  <c r="Y28" i="46" s="1"/>
  <c r="CM28" i="46"/>
  <c r="CL28" i="46"/>
  <c r="W28" i="46" s="1"/>
  <c r="CK28" i="46"/>
  <c r="V28" i="46" s="1"/>
  <c r="CJ28" i="46"/>
  <c r="U28" i="46" s="1"/>
  <c r="CI28" i="46"/>
  <c r="T28" i="46" s="1"/>
  <c r="CH28" i="46"/>
  <c r="CG28" i="46"/>
  <c r="CF28" i="46"/>
  <c r="CE28" i="46"/>
  <c r="P28" i="46" s="1"/>
  <c r="CD28" i="46"/>
  <c r="O28" i="46" s="1"/>
  <c r="CC28" i="46"/>
  <c r="N28" i="46" s="1"/>
  <c r="CB28" i="46"/>
  <c r="M28" i="46" s="1"/>
  <c r="CA28" i="46"/>
  <c r="L28" i="46" s="1"/>
  <c r="BZ28" i="46"/>
  <c r="K28" i="46" s="1"/>
  <c r="BY28" i="46"/>
  <c r="BX28" i="46"/>
  <c r="BW28" i="46"/>
  <c r="H28" i="46" s="1"/>
  <c r="BV28" i="46"/>
  <c r="BU28" i="46"/>
  <c r="F28" i="46" s="1"/>
  <c r="BT28" i="46"/>
  <c r="E28" i="46" s="1"/>
  <c r="BS28" i="46"/>
  <c r="B28" i="46"/>
  <c r="A28" i="46"/>
  <c r="A26" i="27" s="1"/>
  <c r="EF27" i="46"/>
  <c r="EE27" i="46"/>
  <c r="BP27" i="46" s="1"/>
  <c r="ED27" i="46"/>
  <c r="EC27" i="46"/>
  <c r="BN27" i="46" s="1"/>
  <c r="EB27" i="46"/>
  <c r="BM27" i="46" s="1"/>
  <c r="EA27" i="46"/>
  <c r="BL27" i="46" s="1"/>
  <c r="DZ27" i="46"/>
  <c r="BK27" i="46" s="1"/>
  <c r="DY27" i="46"/>
  <c r="BJ27" i="46" s="1"/>
  <c r="DX27" i="46"/>
  <c r="DW27" i="46"/>
  <c r="BH27" i="46" s="1"/>
  <c r="DV27" i="46"/>
  <c r="BG27" i="46" s="1"/>
  <c r="DU27" i="46"/>
  <c r="BF27" i="46" s="1"/>
  <c r="DT27" i="46"/>
  <c r="BE27" i="46" s="1"/>
  <c r="DS27" i="46"/>
  <c r="BD27" i="46" s="1"/>
  <c r="DR27" i="46"/>
  <c r="BC27" i="46" s="1"/>
  <c r="DQ27" i="46"/>
  <c r="BB27" i="46" s="1"/>
  <c r="DP27" i="46"/>
  <c r="DO27" i="46"/>
  <c r="AZ27" i="46" s="1"/>
  <c r="DN27" i="46"/>
  <c r="DM27" i="46"/>
  <c r="DL27" i="46"/>
  <c r="AW27" i="46" s="1"/>
  <c r="DK27" i="46"/>
  <c r="AV27" i="46" s="1"/>
  <c r="DJ27" i="46"/>
  <c r="AU27" i="46" s="1"/>
  <c r="DI27" i="46"/>
  <c r="AT27" i="46" s="1"/>
  <c r="DH27" i="46"/>
  <c r="DG27" i="46"/>
  <c r="DF27" i="46"/>
  <c r="DE27" i="46"/>
  <c r="DD27" i="46"/>
  <c r="AO27" i="46" s="1"/>
  <c r="DC27" i="46"/>
  <c r="AN27" i="46" s="1"/>
  <c r="DB27" i="46"/>
  <c r="AM27" i="46" s="1"/>
  <c r="DA27" i="46"/>
  <c r="AL27" i="46" s="1"/>
  <c r="CZ27" i="46"/>
  <c r="CY27" i="46"/>
  <c r="AJ27" i="46" s="1"/>
  <c r="CX27" i="46"/>
  <c r="CW27" i="46"/>
  <c r="AH27" i="46" s="1"/>
  <c r="CV27" i="46"/>
  <c r="AG27" i="46" s="1"/>
  <c r="CU27" i="46"/>
  <c r="CT27" i="46"/>
  <c r="CS27" i="46"/>
  <c r="AD27" i="46" s="1"/>
  <c r="CR27" i="46"/>
  <c r="CQ27" i="46"/>
  <c r="CP27" i="46"/>
  <c r="AA27" i="46" s="1"/>
  <c r="CO27" i="46"/>
  <c r="Z27" i="46" s="1"/>
  <c r="CN27" i="46"/>
  <c r="Y27" i="46" s="1"/>
  <c r="CM27" i="46"/>
  <c r="X27" i="46" s="1"/>
  <c r="CL27" i="46"/>
  <c r="W27" i="46" s="1"/>
  <c r="CK27" i="46"/>
  <c r="V27" i="46" s="1"/>
  <c r="CJ27" i="46"/>
  <c r="CI27" i="46"/>
  <c r="CH27" i="46"/>
  <c r="CG27" i="46"/>
  <c r="R27" i="46" s="1"/>
  <c r="CF27" i="46"/>
  <c r="CE27" i="46"/>
  <c r="P27" i="46" s="1"/>
  <c r="CD27" i="46"/>
  <c r="O27" i="46" s="1"/>
  <c r="CC27" i="46"/>
  <c r="N27" i="46" s="1"/>
  <c r="CB27" i="46"/>
  <c r="CA27" i="46"/>
  <c r="BZ27" i="46"/>
  <c r="BY27" i="46"/>
  <c r="J27" i="46" s="1"/>
  <c r="BX27" i="46"/>
  <c r="I27" i="46" s="1"/>
  <c r="BW27" i="46"/>
  <c r="H27" i="46" s="1"/>
  <c r="BV27" i="46"/>
  <c r="G27" i="46" s="1"/>
  <c r="BU27" i="46"/>
  <c r="F27" i="46" s="1"/>
  <c r="BT27" i="46"/>
  <c r="E27" i="46" s="1"/>
  <c r="BS27" i="46"/>
  <c r="B27" i="46"/>
  <c r="A27" i="46"/>
  <c r="A25" i="27" s="1"/>
  <c r="EF26" i="46"/>
  <c r="BQ26" i="46" s="1"/>
  <c r="EE26" i="46"/>
  <c r="ED26" i="46"/>
  <c r="BO26" i="46" s="1"/>
  <c r="EC26" i="46"/>
  <c r="BN26" i="46" s="1"/>
  <c r="EB26" i="46"/>
  <c r="BM26" i="46" s="1"/>
  <c r="EA26" i="46"/>
  <c r="BL26" i="46" s="1"/>
  <c r="DZ26" i="46"/>
  <c r="DY26" i="46"/>
  <c r="BJ26" i="46" s="1"/>
  <c r="DX26" i="46"/>
  <c r="BI26" i="46" s="1"/>
  <c r="DW26" i="46"/>
  <c r="DV26" i="46"/>
  <c r="BG26" i="46" s="1"/>
  <c r="DU26" i="46"/>
  <c r="BF26" i="46" s="1"/>
  <c r="DT26" i="46"/>
  <c r="DS26" i="46"/>
  <c r="BD26" i="46" s="1"/>
  <c r="DR26" i="46"/>
  <c r="DQ26" i="46"/>
  <c r="DP26" i="46"/>
  <c r="BA26" i="46" s="1"/>
  <c r="DO26" i="46"/>
  <c r="DN26" i="46"/>
  <c r="AY26" i="46" s="1"/>
  <c r="DM26" i="46"/>
  <c r="AX26" i="46" s="1"/>
  <c r="DL26" i="46"/>
  <c r="AW26" i="46" s="1"/>
  <c r="DK26" i="46"/>
  <c r="AV26" i="46" s="1"/>
  <c r="DJ26" i="46"/>
  <c r="AU26" i="46" s="1"/>
  <c r="DI26" i="46"/>
  <c r="AT26" i="46" s="1"/>
  <c r="DH26" i="46"/>
  <c r="AS26" i="46" s="1"/>
  <c r="DG26" i="46"/>
  <c r="DF26" i="46"/>
  <c r="AQ26" i="46" s="1"/>
  <c r="DE26" i="46"/>
  <c r="AP26" i="46" s="1"/>
  <c r="DD26" i="46"/>
  <c r="AO26" i="46" s="1"/>
  <c r="DC26" i="46"/>
  <c r="DB26" i="46"/>
  <c r="AM26" i="46" s="1"/>
  <c r="DA26" i="46"/>
  <c r="AL26" i="46" s="1"/>
  <c r="CZ26" i="46"/>
  <c r="AK26" i="46" s="1"/>
  <c r="CY26" i="46"/>
  <c r="CX26" i="46"/>
  <c r="AI26" i="46" s="1"/>
  <c r="CW26" i="46"/>
  <c r="AH26" i="46" s="1"/>
  <c r="CV26" i="46"/>
  <c r="CU26" i="46"/>
  <c r="AF26" i="46" s="1"/>
  <c r="CT26" i="46"/>
  <c r="CS26" i="46"/>
  <c r="AD26" i="46" s="1"/>
  <c r="CR26" i="46"/>
  <c r="AC26" i="46" s="1"/>
  <c r="CQ26" i="46"/>
  <c r="CP26" i="46"/>
  <c r="AA26" i="46" s="1"/>
  <c r="CO26" i="46"/>
  <c r="Z26" i="46" s="1"/>
  <c r="CN26" i="46"/>
  <c r="Y26" i="46" s="1"/>
  <c r="CM26" i="46"/>
  <c r="CL26" i="46"/>
  <c r="CK26" i="46"/>
  <c r="CJ26" i="46"/>
  <c r="U26" i="46" s="1"/>
  <c r="CI26" i="46"/>
  <c r="CH26" i="46"/>
  <c r="S26" i="44" s="1"/>
  <c r="CG26" i="46"/>
  <c r="R26" i="46" s="1"/>
  <c r="CF26" i="46"/>
  <c r="Q26" i="46" s="1"/>
  <c r="CE26" i="46"/>
  <c r="P26" i="46" s="1"/>
  <c r="CD26" i="46"/>
  <c r="O26" i="46" s="1"/>
  <c r="CC26" i="46"/>
  <c r="N26" i="46" s="1"/>
  <c r="CB26" i="46"/>
  <c r="M26" i="46" s="1"/>
  <c r="CA26" i="46"/>
  <c r="BZ26" i="46"/>
  <c r="K26" i="46" s="1"/>
  <c r="BY26" i="46"/>
  <c r="J26" i="46" s="1"/>
  <c r="BX26" i="46"/>
  <c r="BW26" i="46"/>
  <c r="H26" i="46" s="1"/>
  <c r="BV26" i="46"/>
  <c r="BU26" i="46"/>
  <c r="F26" i="46" s="1"/>
  <c r="BT26" i="46"/>
  <c r="BS26" i="46"/>
  <c r="B26" i="46"/>
  <c r="A26" i="46"/>
  <c r="A24" i="27" s="1"/>
  <c r="EF25" i="46"/>
  <c r="BQ25" i="46" s="1"/>
  <c r="EE25" i="46"/>
  <c r="ED25" i="46"/>
  <c r="BO25" i="44" s="1"/>
  <c r="EC25" i="46"/>
  <c r="BN25" i="46" s="1"/>
  <c r="EB25" i="46"/>
  <c r="EA25" i="46"/>
  <c r="BL25" i="46" s="1"/>
  <c r="DZ25" i="46"/>
  <c r="BK25" i="46" s="1"/>
  <c r="DY25" i="46"/>
  <c r="BJ25" i="46" s="1"/>
  <c r="DX25" i="46"/>
  <c r="BI25" i="46" s="1"/>
  <c r="DW25" i="46"/>
  <c r="DV25" i="46"/>
  <c r="BG25" i="46" s="1"/>
  <c r="DU25" i="46"/>
  <c r="BF25" i="46" s="1"/>
  <c r="DT25" i="46"/>
  <c r="DS25" i="46"/>
  <c r="BD25" i="46" s="1"/>
  <c r="DR25" i="46"/>
  <c r="BC25" i="46" s="1"/>
  <c r="DQ25" i="46"/>
  <c r="DP25" i="46"/>
  <c r="DO25" i="46"/>
  <c r="DN25" i="46"/>
  <c r="DM25" i="46"/>
  <c r="AX25" i="46" s="1"/>
  <c r="DL25" i="46"/>
  <c r="DK25" i="46"/>
  <c r="AV25" i="46" s="1"/>
  <c r="DJ25" i="46"/>
  <c r="AU25" i="46" s="1"/>
  <c r="DI25" i="46"/>
  <c r="AT25" i="46" s="1"/>
  <c r="DH25" i="46"/>
  <c r="AS25" i="46" s="1"/>
  <c r="DG25" i="46"/>
  <c r="DF25" i="46"/>
  <c r="AQ25" i="46" s="1"/>
  <c r="DE25" i="46"/>
  <c r="AP25" i="44" s="1"/>
  <c r="DD25" i="46"/>
  <c r="DC25" i="46"/>
  <c r="AN25" i="46" s="1"/>
  <c r="DB25" i="46"/>
  <c r="AM25" i="46" s="1"/>
  <c r="DA25" i="46"/>
  <c r="AL25" i="46" s="1"/>
  <c r="CZ25" i="46"/>
  <c r="AK25" i="46" s="1"/>
  <c r="CY25" i="46"/>
  <c r="AJ25" i="46" s="1"/>
  <c r="CX25" i="46"/>
  <c r="AI25" i="46" s="1"/>
  <c r="CW25" i="46"/>
  <c r="AH25" i="46" s="1"/>
  <c r="CV25" i="46"/>
  <c r="CU25" i="46"/>
  <c r="AF25" i="46" s="1"/>
  <c r="CT25" i="46"/>
  <c r="AE25" i="46" s="1"/>
  <c r="CS25" i="46"/>
  <c r="AD25" i="46" s="1"/>
  <c r="CR25" i="46"/>
  <c r="CQ25" i="46"/>
  <c r="AB25" i="46" s="1"/>
  <c r="CP25" i="46"/>
  <c r="AA25" i="46" s="1"/>
  <c r="CO25" i="46"/>
  <c r="Z25" i="46" s="1"/>
  <c r="CN25" i="46"/>
  <c r="CM25" i="46"/>
  <c r="CL25" i="46"/>
  <c r="W25" i="46" s="1"/>
  <c r="CK25" i="46"/>
  <c r="CJ25" i="46"/>
  <c r="U25" i="46" s="1"/>
  <c r="CI25" i="46"/>
  <c r="CH25" i="46"/>
  <c r="S25" i="46" s="1"/>
  <c r="CG25" i="46"/>
  <c r="R25" i="46" s="1"/>
  <c r="CF25" i="46"/>
  <c r="CE25" i="46"/>
  <c r="P25" i="46" s="1"/>
  <c r="CD25" i="46"/>
  <c r="O25" i="46" s="1"/>
  <c r="CC25" i="46"/>
  <c r="N25" i="46" s="1"/>
  <c r="CB25" i="46"/>
  <c r="M25" i="46" s="1"/>
  <c r="CA25" i="46"/>
  <c r="BZ25" i="46"/>
  <c r="K25" i="46" s="1"/>
  <c r="BY25" i="46"/>
  <c r="J25" i="46" s="1"/>
  <c r="BX25" i="46"/>
  <c r="BW25" i="46"/>
  <c r="H25" i="46" s="1"/>
  <c r="BV25" i="46"/>
  <c r="G25" i="46" s="1"/>
  <c r="BU25" i="46"/>
  <c r="BT25" i="46"/>
  <c r="E25" i="46" s="1"/>
  <c r="BS25" i="46"/>
  <c r="D25" i="46" s="1"/>
  <c r="BO25" i="46"/>
  <c r="B25" i="46"/>
  <c r="A25" i="46"/>
  <c r="A23" i="27" s="1"/>
  <c r="EF24" i="46"/>
  <c r="EE24" i="46"/>
  <c r="ED24" i="46"/>
  <c r="EC24" i="46"/>
  <c r="EB24" i="46"/>
  <c r="BM24" i="46" s="1"/>
  <c r="EA24" i="46"/>
  <c r="BL24" i="46" s="1"/>
  <c r="DZ24" i="46"/>
  <c r="BK24" i="46" s="1"/>
  <c r="DY24" i="46"/>
  <c r="BJ24" i="46" s="1"/>
  <c r="DX24" i="46"/>
  <c r="DW24" i="46"/>
  <c r="DV24" i="46"/>
  <c r="BG24" i="46" s="1"/>
  <c r="DU24" i="46"/>
  <c r="DT24" i="46"/>
  <c r="BE24" i="46" s="1"/>
  <c r="DS24" i="46"/>
  <c r="BD24" i="46" s="1"/>
  <c r="DR24" i="46"/>
  <c r="BC24" i="46" s="1"/>
  <c r="DQ24" i="46"/>
  <c r="BB24" i="46" s="1"/>
  <c r="DP24" i="46"/>
  <c r="DO24" i="46"/>
  <c r="AZ24" i="46" s="1"/>
  <c r="DN24" i="46"/>
  <c r="DM24" i="46"/>
  <c r="DL24" i="46"/>
  <c r="DK24" i="46"/>
  <c r="AV24" i="46" s="1"/>
  <c r="DJ24" i="46"/>
  <c r="AU24" i="46" s="1"/>
  <c r="DI24" i="46"/>
  <c r="AT24" i="46" s="1"/>
  <c r="DH24" i="46"/>
  <c r="DG24" i="46"/>
  <c r="DF24" i="46"/>
  <c r="DE24" i="46"/>
  <c r="DD24" i="46"/>
  <c r="AO24" i="46" s="1"/>
  <c r="DC24" i="46"/>
  <c r="AN24" i="46" s="1"/>
  <c r="DB24" i="46"/>
  <c r="AM24" i="46" s="1"/>
  <c r="DA24" i="46"/>
  <c r="AL24" i="46" s="1"/>
  <c r="CZ24" i="46"/>
  <c r="CY24" i="46"/>
  <c r="AJ24" i="46" s="1"/>
  <c r="CX24" i="46"/>
  <c r="AI24" i="46" s="1"/>
  <c r="CW24" i="46"/>
  <c r="CV24" i="46"/>
  <c r="AG24" i="46" s="1"/>
  <c r="CU24" i="46"/>
  <c r="AF24" i="46" s="1"/>
  <c r="CT24" i="46"/>
  <c r="AE24" i="46" s="1"/>
  <c r="CS24" i="46"/>
  <c r="CR24" i="46"/>
  <c r="CQ24" i="46"/>
  <c r="AB24" i="46" s="1"/>
  <c r="CP24" i="46"/>
  <c r="CO24" i="46"/>
  <c r="CN24" i="46"/>
  <c r="Y24" i="46" s="1"/>
  <c r="CM24" i="46"/>
  <c r="X24" i="46" s="1"/>
  <c r="CL24" i="46"/>
  <c r="W24" i="46" s="1"/>
  <c r="CK24" i="46"/>
  <c r="V24" i="46" s="1"/>
  <c r="CJ24" i="46"/>
  <c r="CI24" i="46"/>
  <c r="T24" i="46" s="1"/>
  <c r="CH24" i="46"/>
  <c r="CG24" i="46"/>
  <c r="CF24" i="46"/>
  <c r="Q24" i="46" s="1"/>
  <c r="CE24" i="46"/>
  <c r="P24" i="46" s="1"/>
  <c r="CD24" i="46"/>
  <c r="O24" i="46" s="1"/>
  <c r="CC24" i="46"/>
  <c r="CB24" i="46"/>
  <c r="CA24" i="46"/>
  <c r="BZ24" i="46"/>
  <c r="BY24" i="46"/>
  <c r="BX24" i="46"/>
  <c r="I24" i="46" s="1"/>
  <c r="BW24" i="46"/>
  <c r="H24" i="46" s="1"/>
  <c r="BV24" i="46"/>
  <c r="G24" i="46" s="1"/>
  <c r="BU24" i="46"/>
  <c r="F24" i="46" s="1"/>
  <c r="BT24" i="46"/>
  <c r="BS24" i="46"/>
  <c r="B24" i="46"/>
  <c r="A24" i="46"/>
  <c r="EF23" i="46"/>
  <c r="EE23" i="46"/>
  <c r="BP23" i="46" s="1"/>
  <c r="ED23" i="46"/>
  <c r="BO23" i="46" s="1"/>
  <c r="EC23" i="46"/>
  <c r="BN23" i="46" s="1"/>
  <c r="EB23" i="46"/>
  <c r="BM23" i="46" s="1"/>
  <c r="EA23" i="46"/>
  <c r="BL23" i="46" s="1"/>
  <c r="DZ23" i="46"/>
  <c r="DY23" i="46"/>
  <c r="DX23" i="46"/>
  <c r="DW23" i="46"/>
  <c r="BH23" i="46" s="1"/>
  <c r="DV23" i="46"/>
  <c r="BG23" i="46" s="1"/>
  <c r="DU23" i="46"/>
  <c r="BF23" i="46" s="1"/>
  <c r="DT23" i="46"/>
  <c r="BE23" i="46" s="1"/>
  <c r="DS23" i="46"/>
  <c r="DR23" i="46"/>
  <c r="BC23" i="46" s="1"/>
  <c r="DQ23" i="46"/>
  <c r="BB23" i="46" s="1"/>
  <c r="DP23" i="46"/>
  <c r="BA23" i="46" s="1"/>
  <c r="DO23" i="46"/>
  <c r="AZ23" i="46" s="1"/>
  <c r="DN23" i="46"/>
  <c r="AY23" i="46" s="1"/>
  <c r="DM23" i="46"/>
  <c r="AX23" i="46" s="1"/>
  <c r="DL23" i="46"/>
  <c r="AW23" i="46" s="1"/>
  <c r="DK23" i="46"/>
  <c r="AV23" i="46" s="1"/>
  <c r="DJ23" i="46"/>
  <c r="DI23" i="46"/>
  <c r="DH23" i="46"/>
  <c r="AS23" i="46" s="1"/>
  <c r="DG23" i="46"/>
  <c r="AR23" i="46" s="1"/>
  <c r="DF23" i="46"/>
  <c r="AQ23" i="46" s="1"/>
  <c r="DE23" i="46"/>
  <c r="DD23" i="46"/>
  <c r="AO23" i="46" s="1"/>
  <c r="DC23" i="46"/>
  <c r="AN23" i="46" s="1"/>
  <c r="DB23" i="46"/>
  <c r="AM23" i="46" s="1"/>
  <c r="DA23" i="46"/>
  <c r="AL23" i="46" s="1"/>
  <c r="CZ23" i="46"/>
  <c r="AK23" i="46" s="1"/>
  <c r="CY23" i="46"/>
  <c r="AJ23" i="46" s="1"/>
  <c r="CX23" i="46"/>
  <c r="AI23" i="46" s="1"/>
  <c r="CW23" i="46"/>
  <c r="AH23" i="46" s="1"/>
  <c r="CV23" i="46"/>
  <c r="AG23" i="46" s="1"/>
  <c r="CU23" i="46"/>
  <c r="CT23" i="46"/>
  <c r="CS23" i="46"/>
  <c r="CR23" i="46"/>
  <c r="CQ23" i="46"/>
  <c r="AB23" i="46" s="1"/>
  <c r="CP23" i="46"/>
  <c r="AA23" i="46" s="1"/>
  <c r="CO23" i="46"/>
  <c r="Z23" i="46" s="1"/>
  <c r="CN23" i="46"/>
  <c r="Y23" i="46" s="1"/>
  <c r="CM23" i="46"/>
  <c r="CL23" i="46"/>
  <c r="CK23" i="46"/>
  <c r="V23" i="46" s="1"/>
  <c r="CJ23" i="46"/>
  <c r="U23" i="46" s="1"/>
  <c r="CI23" i="46"/>
  <c r="T23" i="46" s="1"/>
  <c r="CH23" i="46"/>
  <c r="S23" i="46" s="1"/>
  <c r="CG23" i="46"/>
  <c r="CF23" i="46"/>
  <c r="Q23" i="46" s="1"/>
  <c r="CE23" i="46"/>
  <c r="P23" i="46" s="1"/>
  <c r="CD23" i="46"/>
  <c r="CC23" i="46"/>
  <c r="CB23" i="46"/>
  <c r="M23" i="46" s="1"/>
  <c r="CA23" i="46"/>
  <c r="L23" i="46" s="1"/>
  <c r="BZ23" i="46"/>
  <c r="K23" i="46" s="1"/>
  <c r="BY23" i="46"/>
  <c r="J23" i="46" s="1"/>
  <c r="BX23" i="46"/>
  <c r="I23" i="46" s="1"/>
  <c r="BW23" i="46"/>
  <c r="BV23" i="46"/>
  <c r="BU23" i="46"/>
  <c r="F23" i="46" s="1"/>
  <c r="BT23" i="46"/>
  <c r="E23" i="46" s="1"/>
  <c r="BS23" i="46"/>
  <c r="D23" i="46" s="1"/>
  <c r="B23" i="46"/>
  <c r="A23" i="46"/>
  <c r="A21" i="27" s="1"/>
  <c r="EF22" i="46"/>
  <c r="BQ22" i="46" s="1"/>
  <c r="EE22" i="46"/>
  <c r="BP22" i="46" s="1"/>
  <c r="ED22" i="46"/>
  <c r="BO22" i="44" s="1"/>
  <c r="EC22" i="46"/>
  <c r="BN22" i="46" s="1"/>
  <c r="EB22" i="46"/>
  <c r="BM22" i="46" s="1"/>
  <c r="EA22" i="46"/>
  <c r="BL22" i="46" s="1"/>
  <c r="DZ22" i="46"/>
  <c r="DY22" i="46"/>
  <c r="BJ22" i="46" s="1"/>
  <c r="DX22" i="46"/>
  <c r="BI22" i="46" s="1"/>
  <c r="DW22" i="46"/>
  <c r="DV22" i="46"/>
  <c r="BG22" i="46" s="1"/>
  <c r="DU22" i="46"/>
  <c r="BF22" i="44" s="1"/>
  <c r="DT22" i="46"/>
  <c r="BE22" i="46" s="1"/>
  <c r="DS22" i="46"/>
  <c r="BD22" i="46" s="1"/>
  <c r="DR22" i="46"/>
  <c r="DQ22" i="46"/>
  <c r="BB22" i="46" s="1"/>
  <c r="DP22" i="46"/>
  <c r="BA22" i="46" s="1"/>
  <c r="DO22" i="46"/>
  <c r="DN22" i="46"/>
  <c r="DM22" i="46"/>
  <c r="DL22" i="46"/>
  <c r="AW22" i="46" s="1"/>
  <c r="DK22" i="46"/>
  <c r="DJ22" i="46"/>
  <c r="DI22" i="46"/>
  <c r="AT22" i="46" s="1"/>
  <c r="DH22" i="46"/>
  <c r="AS22" i="46" s="1"/>
  <c r="DG22" i="46"/>
  <c r="DF22" i="46"/>
  <c r="AQ22" i="46" s="1"/>
  <c r="DE22" i="46"/>
  <c r="DD22" i="46"/>
  <c r="DC22" i="46"/>
  <c r="AN22" i="46" s="1"/>
  <c r="DB22" i="46"/>
  <c r="DA22" i="46"/>
  <c r="AL22" i="46" s="1"/>
  <c r="CZ22" i="46"/>
  <c r="AK22" i="46" s="1"/>
  <c r="CY22" i="46"/>
  <c r="AJ22" i="46" s="1"/>
  <c r="CX22" i="46"/>
  <c r="CW22" i="46"/>
  <c r="CV22" i="46"/>
  <c r="AG22" i="46" s="1"/>
  <c r="CU22" i="46"/>
  <c r="AF22" i="46" s="1"/>
  <c r="CT22" i="46"/>
  <c r="CS22" i="46"/>
  <c r="AD22" i="46" s="1"/>
  <c r="CR22" i="46"/>
  <c r="AC22" i="46" s="1"/>
  <c r="CQ22" i="46"/>
  <c r="AB22" i="46" s="1"/>
  <c r="CP22" i="46"/>
  <c r="CO22" i="46"/>
  <c r="CN22" i="46"/>
  <c r="Y22" i="46" s="1"/>
  <c r="CM22" i="46"/>
  <c r="X22" i="46" s="1"/>
  <c r="CL22" i="46"/>
  <c r="CK22" i="46"/>
  <c r="V22" i="46" s="1"/>
  <c r="CJ22" i="46"/>
  <c r="U22" i="46" s="1"/>
  <c r="CI22" i="46"/>
  <c r="T22" i="46" s="1"/>
  <c r="CH22" i="46"/>
  <c r="S22" i="46" s="1"/>
  <c r="CG22" i="46"/>
  <c r="R22" i="46" s="1"/>
  <c r="CF22" i="46"/>
  <c r="Q22" i="46" s="1"/>
  <c r="CE22" i="46"/>
  <c r="P22" i="46" s="1"/>
  <c r="CD22" i="46"/>
  <c r="CC22" i="46"/>
  <c r="N22" i="46" s="1"/>
  <c r="CB22" i="46"/>
  <c r="M22" i="46" s="1"/>
  <c r="CA22" i="46"/>
  <c r="BZ22" i="46"/>
  <c r="BY22" i="46"/>
  <c r="BX22" i="46"/>
  <c r="BW22" i="46"/>
  <c r="H22" i="46" s="1"/>
  <c r="BV22" i="46"/>
  <c r="BU22" i="46"/>
  <c r="F22" i="46" s="1"/>
  <c r="BT22" i="46"/>
  <c r="E22" i="46" s="1"/>
  <c r="BS22" i="46"/>
  <c r="B22" i="46"/>
  <c r="A22" i="46"/>
  <c r="A20" i="27" s="1"/>
  <c r="EF21" i="46"/>
  <c r="BQ21" i="46" s="1"/>
  <c r="EE21" i="46"/>
  <c r="BP21" i="46" s="1"/>
  <c r="ED21" i="46"/>
  <c r="BO21" i="44" s="1"/>
  <c r="EC21" i="46"/>
  <c r="EB21" i="46"/>
  <c r="BM21" i="46" s="1"/>
  <c r="EA21" i="46"/>
  <c r="BL21" i="46" s="1"/>
  <c r="DZ21" i="46"/>
  <c r="BK21" i="46" s="1"/>
  <c r="DY21" i="46"/>
  <c r="BJ21" i="46" s="1"/>
  <c r="DX21" i="46"/>
  <c r="BI21" i="46" s="1"/>
  <c r="DW21" i="46"/>
  <c r="BH21" i="46" s="1"/>
  <c r="DV21" i="46"/>
  <c r="DU21" i="46"/>
  <c r="DT21" i="46"/>
  <c r="DS21" i="46"/>
  <c r="DR21" i="46"/>
  <c r="BC21" i="46" s="1"/>
  <c r="DQ21" i="46"/>
  <c r="DP21" i="46"/>
  <c r="BA21" i="46" s="1"/>
  <c r="DO21" i="46"/>
  <c r="AZ21" i="46" s="1"/>
  <c r="DN21" i="46"/>
  <c r="DM21" i="46"/>
  <c r="DL21" i="46"/>
  <c r="DK21" i="46"/>
  <c r="DJ21" i="46"/>
  <c r="AU21" i="46" s="1"/>
  <c r="DI21" i="46"/>
  <c r="AT21" i="46" s="1"/>
  <c r="DH21" i="46"/>
  <c r="AS21" i="46" s="1"/>
  <c r="DG21" i="46"/>
  <c r="AR21" i="46" s="1"/>
  <c r="DF21" i="46"/>
  <c r="AQ21" i="46" s="1"/>
  <c r="DE21" i="46"/>
  <c r="AP21" i="46" s="1"/>
  <c r="DD21" i="46"/>
  <c r="DC21" i="46"/>
  <c r="DB21" i="46"/>
  <c r="AM21" i="46" s="1"/>
  <c r="DA21" i="46"/>
  <c r="AL21" i="46" s="1"/>
  <c r="CZ21" i="46"/>
  <c r="AK21" i="46" s="1"/>
  <c r="CY21" i="46"/>
  <c r="AJ21" i="46" s="1"/>
  <c r="CX21" i="46"/>
  <c r="AI21" i="46" s="1"/>
  <c r="CW21" i="46"/>
  <c r="AH21" i="46" s="1"/>
  <c r="CV21" i="46"/>
  <c r="CU21" i="46"/>
  <c r="CT21" i="46"/>
  <c r="AE21" i="46" s="1"/>
  <c r="CS21" i="46"/>
  <c r="AD21" i="46" s="1"/>
  <c r="CR21" i="46"/>
  <c r="CQ21" i="46"/>
  <c r="AB21" i="46" s="1"/>
  <c r="CP21" i="46"/>
  <c r="AA21" i="46" s="1"/>
  <c r="CO21" i="46"/>
  <c r="Z21" i="46" s="1"/>
  <c r="CN21" i="46"/>
  <c r="CM21" i="46"/>
  <c r="CL21" i="46"/>
  <c r="W21" i="46" s="1"/>
  <c r="CK21" i="46"/>
  <c r="V21" i="46" s="1"/>
  <c r="CJ21" i="46"/>
  <c r="U21" i="46" s="1"/>
  <c r="CI21" i="46"/>
  <c r="T21" i="46" s="1"/>
  <c r="CH21" i="46"/>
  <c r="S21" i="46" s="1"/>
  <c r="CG21" i="46"/>
  <c r="R21" i="46" s="1"/>
  <c r="CF21" i="46"/>
  <c r="CE21" i="46"/>
  <c r="CD21" i="46"/>
  <c r="O21" i="46" s="1"/>
  <c r="CC21" i="46"/>
  <c r="N21" i="46" s="1"/>
  <c r="CB21" i="46"/>
  <c r="M21" i="46" s="1"/>
  <c r="CA21" i="46"/>
  <c r="L21" i="46" s="1"/>
  <c r="BZ21" i="46"/>
  <c r="K21" i="46" s="1"/>
  <c r="BY21" i="46"/>
  <c r="BX21" i="46"/>
  <c r="BW21" i="46"/>
  <c r="BV21" i="46"/>
  <c r="G21" i="46" s="1"/>
  <c r="BU21" i="46"/>
  <c r="BT21" i="46"/>
  <c r="E21" i="46" s="1"/>
  <c r="BS21" i="46"/>
  <c r="D21" i="46" s="1"/>
  <c r="B21" i="46"/>
  <c r="A21" i="46"/>
  <c r="C21" i="46" s="1"/>
  <c r="C21" i="44" s="1"/>
  <c r="EF20" i="46"/>
  <c r="EE20" i="46"/>
  <c r="BP20" i="46" s="1"/>
  <c r="ED20" i="46"/>
  <c r="BO20" i="46" s="1"/>
  <c r="EC20" i="46"/>
  <c r="EB20" i="46"/>
  <c r="BM20" i="46" s="1"/>
  <c r="EA20" i="46"/>
  <c r="DZ20" i="46"/>
  <c r="DY20" i="46"/>
  <c r="BJ20" i="46" s="1"/>
  <c r="DX20" i="46"/>
  <c r="DW20" i="46"/>
  <c r="BH20" i="46" s="1"/>
  <c r="DV20" i="46"/>
  <c r="BG20" i="46" s="1"/>
  <c r="DU20" i="46"/>
  <c r="DT20" i="46"/>
  <c r="DS20" i="46"/>
  <c r="DR20" i="46"/>
  <c r="BC20" i="46" s="1"/>
  <c r="DQ20" i="46"/>
  <c r="BB20" i="46" s="1"/>
  <c r="DP20" i="46"/>
  <c r="BA20" i="46" s="1"/>
  <c r="DO20" i="46"/>
  <c r="AZ20" i="46" s="1"/>
  <c r="DN20" i="46"/>
  <c r="AY20" i="46" s="1"/>
  <c r="DM20" i="46"/>
  <c r="DL20" i="46"/>
  <c r="DK20" i="46"/>
  <c r="DJ20" i="46"/>
  <c r="DI20" i="46"/>
  <c r="DH20" i="46"/>
  <c r="DG20" i="46"/>
  <c r="AR20" i="46" s="1"/>
  <c r="DF20" i="46"/>
  <c r="AQ20" i="46" s="1"/>
  <c r="DE20" i="46"/>
  <c r="DD20" i="46"/>
  <c r="AO20" i="46" s="1"/>
  <c r="DC20" i="46"/>
  <c r="DB20" i="46"/>
  <c r="DA20" i="46"/>
  <c r="AL20" i="46" s="1"/>
  <c r="CZ20" i="46"/>
  <c r="AK20" i="46" s="1"/>
  <c r="CY20" i="46"/>
  <c r="AJ20" i="46" s="1"/>
  <c r="CX20" i="46"/>
  <c r="AI20" i="46" s="1"/>
  <c r="CW20" i="46"/>
  <c r="CV20" i="46"/>
  <c r="CU20" i="46"/>
  <c r="CT20" i="46"/>
  <c r="CS20" i="46"/>
  <c r="AD20" i="46" s="1"/>
  <c r="CR20" i="46"/>
  <c r="CQ20" i="46"/>
  <c r="AB20" i="46" s="1"/>
  <c r="CP20" i="46"/>
  <c r="AA20" i="46" s="1"/>
  <c r="CO20" i="46"/>
  <c r="CN20" i="46"/>
  <c r="Y20" i="46" s="1"/>
  <c r="CM20" i="46"/>
  <c r="CL20" i="46"/>
  <c r="W20" i="46" s="1"/>
  <c r="CK20" i="46"/>
  <c r="CJ20" i="46"/>
  <c r="CI20" i="46"/>
  <c r="T20" i="46" s="1"/>
  <c r="CH20" i="46"/>
  <c r="S20" i="46" s="1"/>
  <c r="CG20" i="46"/>
  <c r="CF20" i="46"/>
  <c r="Q20" i="46" s="1"/>
  <c r="CE20" i="46"/>
  <c r="CD20" i="46"/>
  <c r="CC20" i="46"/>
  <c r="CB20" i="46"/>
  <c r="CA20" i="46"/>
  <c r="BZ20" i="46"/>
  <c r="K20" i="46" s="1"/>
  <c r="BY20" i="46"/>
  <c r="BX20" i="46"/>
  <c r="I20" i="46" s="1"/>
  <c r="BW20" i="46"/>
  <c r="BV20" i="46"/>
  <c r="G20" i="46" s="1"/>
  <c r="BU20" i="46"/>
  <c r="F20" i="46" s="1"/>
  <c r="BT20" i="46"/>
  <c r="BS20" i="46"/>
  <c r="D20" i="46" s="1"/>
  <c r="B20" i="46"/>
  <c r="A20" i="46"/>
  <c r="A18" i="27" s="1"/>
  <c r="EF19" i="46"/>
  <c r="BQ19" i="46" s="1"/>
  <c r="EE19" i="46"/>
  <c r="ED19" i="46"/>
  <c r="BO19" i="44" s="1"/>
  <c r="EC19" i="46"/>
  <c r="EB19" i="46"/>
  <c r="EA19" i="46"/>
  <c r="DZ19" i="46"/>
  <c r="BK19" i="46" s="1"/>
  <c r="DY19" i="46"/>
  <c r="DX19" i="46"/>
  <c r="BI19" i="46" s="1"/>
  <c r="DW19" i="46"/>
  <c r="DV19" i="46"/>
  <c r="BG19" i="46" s="1"/>
  <c r="DU19" i="46"/>
  <c r="DT19" i="46"/>
  <c r="DS19" i="46"/>
  <c r="BD19" i="46" s="1"/>
  <c r="DR19" i="46"/>
  <c r="DQ19" i="46"/>
  <c r="BB19" i="46" s="1"/>
  <c r="DP19" i="46"/>
  <c r="BA19" i="46" s="1"/>
  <c r="DO19" i="46"/>
  <c r="DN19" i="46"/>
  <c r="DM19" i="46"/>
  <c r="AX19" i="46" s="1"/>
  <c r="DL19" i="46"/>
  <c r="DK19" i="46"/>
  <c r="AV19" i="46" s="1"/>
  <c r="DJ19" i="46"/>
  <c r="AU19" i="46" s="1"/>
  <c r="DI19" i="46"/>
  <c r="AT19" i="46" s="1"/>
  <c r="DH19" i="46"/>
  <c r="AS19" i="46" s="1"/>
  <c r="DG19" i="46"/>
  <c r="DF19" i="46"/>
  <c r="AQ19" i="46" s="1"/>
  <c r="DE19" i="46"/>
  <c r="DD19" i="46"/>
  <c r="DC19" i="46"/>
  <c r="AN19" i="46" s="1"/>
  <c r="DB19" i="46"/>
  <c r="AM19" i="46" s="1"/>
  <c r="DA19" i="46"/>
  <c r="AL19" i="46" s="1"/>
  <c r="CZ19" i="46"/>
  <c r="CY19" i="46"/>
  <c r="CX19" i="46"/>
  <c r="CW19" i="46"/>
  <c r="CV19" i="46"/>
  <c r="AG19" i="46" s="1"/>
  <c r="CU19" i="46"/>
  <c r="AF19" i="46" s="1"/>
  <c r="CT19" i="46"/>
  <c r="AE19" i="46" s="1"/>
  <c r="CS19" i="46"/>
  <c r="AD19" i="46" s="1"/>
  <c r="CR19" i="46"/>
  <c r="AC19" i="46" s="1"/>
  <c r="CQ19" i="46"/>
  <c r="CP19" i="46"/>
  <c r="CO19" i="46"/>
  <c r="CN19" i="46"/>
  <c r="CM19" i="46"/>
  <c r="X19" i="46" s="1"/>
  <c r="CL19" i="46"/>
  <c r="W19" i="46" s="1"/>
  <c r="CK19" i="46"/>
  <c r="V19" i="46" s="1"/>
  <c r="CJ19" i="46"/>
  <c r="U19" i="46" s="1"/>
  <c r="CI19" i="46"/>
  <c r="CH19" i="46"/>
  <c r="S19" i="46" s="1"/>
  <c r="CG19" i="46"/>
  <c r="R19" i="46" s="1"/>
  <c r="CF19" i="46"/>
  <c r="CE19" i="46"/>
  <c r="P19" i="46" s="1"/>
  <c r="CD19" i="46"/>
  <c r="O19" i="46" s="1"/>
  <c r="CC19" i="46"/>
  <c r="N19" i="46" s="1"/>
  <c r="CB19" i="46"/>
  <c r="CA19" i="46"/>
  <c r="BZ19" i="46"/>
  <c r="BY19" i="46"/>
  <c r="BX19" i="46"/>
  <c r="BW19" i="46"/>
  <c r="H19" i="46" s="1"/>
  <c r="BV19" i="46"/>
  <c r="G19" i="46" s="1"/>
  <c r="BU19" i="46"/>
  <c r="F19" i="46" s="1"/>
  <c r="BT19" i="46"/>
  <c r="E19" i="46" s="1"/>
  <c r="BS19" i="46"/>
  <c r="B19" i="46"/>
  <c r="A19" i="46"/>
  <c r="A17" i="27" s="1"/>
  <c r="EF18" i="46"/>
  <c r="BQ18" i="46" s="1"/>
  <c r="EE18" i="46"/>
  <c r="BP18" i="46" s="1"/>
  <c r="ED18" i="46"/>
  <c r="BO18" i="46" s="1"/>
  <c r="EC18" i="46"/>
  <c r="EB18" i="46"/>
  <c r="BM18" i="46" s="1"/>
  <c r="EA18" i="46"/>
  <c r="DZ18" i="46"/>
  <c r="BK18" i="46" s="1"/>
  <c r="DY18" i="46"/>
  <c r="DX18" i="46"/>
  <c r="BI18" i="46" s="1"/>
  <c r="DW18" i="46"/>
  <c r="BH18" i="46" s="1"/>
  <c r="DV18" i="46"/>
  <c r="BG18" i="46" s="1"/>
  <c r="DU18" i="46"/>
  <c r="DT18" i="46"/>
  <c r="BE18" i="46" s="1"/>
  <c r="DS18" i="46"/>
  <c r="BD18" i="46" s="1"/>
  <c r="DR18" i="46"/>
  <c r="BC18" i="46" s="1"/>
  <c r="DQ18" i="46"/>
  <c r="DP18" i="46"/>
  <c r="BA18" i="46" s="1"/>
  <c r="DO18" i="46"/>
  <c r="AZ18" i="46" s="1"/>
  <c r="DN18" i="46"/>
  <c r="AY18" i="46" s="1"/>
  <c r="DM18" i="46"/>
  <c r="AX18" i="46" s="1"/>
  <c r="DL18" i="46"/>
  <c r="AW18" i="46" s="1"/>
  <c r="DK18" i="46"/>
  <c r="AV18" i="46" s="1"/>
  <c r="DJ18" i="46"/>
  <c r="AU18" i="46" s="1"/>
  <c r="DI18" i="46"/>
  <c r="DH18" i="46"/>
  <c r="AS18" i="46" s="1"/>
  <c r="DG18" i="46"/>
  <c r="AR18" i="46" s="1"/>
  <c r="DF18" i="46"/>
  <c r="AQ18" i="46" s="1"/>
  <c r="DE18" i="46"/>
  <c r="AP18" i="46" s="1"/>
  <c r="DD18" i="46"/>
  <c r="AO18" i="46" s="1"/>
  <c r="DC18" i="46"/>
  <c r="AN18" i="46" s="1"/>
  <c r="DB18" i="46"/>
  <c r="AM18" i="46" s="1"/>
  <c r="DA18" i="46"/>
  <c r="AL18" i="46" s="1"/>
  <c r="CZ18" i="46"/>
  <c r="AK18" i="46" s="1"/>
  <c r="CY18" i="46"/>
  <c r="AJ18" i="46" s="1"/>
  <c r="CX18" i="46"/>
  <c r="AI18" i="46" s="1"/>
  <c r="CW18" i="46"/>
  <c r="CV18" i="46"/>
  <c r="AG18" i="46" s="1"/>
  <c r="CU18" i="46"/>
  <c r="AF18" i="46" s="1"/>
  <c r="CT18" i="46"/>
  <c r="CS18" i="46"/>
  <c r="CR18" i="46"/>
  <c r="AC18" i="46" s="1"/>
  <c r="CQ18" i="46"/>
  <c r="AB18" i="46" s="1"/>
  <c r="CP18" i="46"/>
  <c r="AA18" i="46" s="1"/>
  <c r="CO18" i="46"/>
  <c r="Z18" i="46" s="1"/>
  <c r="CN18" i="46"/>
  <c r="Y18" i="46" s="1"/>
  <c r="CM18" i="46"/>
  <c r="X18" i="46" s="1"/>
  <c r="CL18" i="46"/>
  <c r="W18" i="46" s="1"/>
  <c r="CK18" i="46"/>
  <c r="V18" i="46" s="1"/>
  <c r="CJ18" i="46"/>
  <c r="U18" i="46" s="1"/>
  <c r="CI18" i="46"/>
  <c r="T18" i="46" s="1"/>
  <c r="CH18" i="46"/>
  <c r="S18" i="46" s="1"/>
  <c r="CG18" i="46"/>
  <c r="R18" i="46" s="1"/>
  <c r="CF18" i="46"/>
  <c r="Q18" i="46" s="1"/>
  <c r="CE18" i="46"/>
  <c r="P18" i="46" s="1"/>
  <c r="CD18" i="46"/>
  <c r="CC18" i="46"/>
  <c r="CB18" i="46"/>
  <c r="CA18" i="46"/>
  <c r="L18" i="46" s="1"/>
  <c r="BZ18" i="46"/>
  <c r="K18" i="46" s="1"/>
  <c r="BY18" i="46"/>
  <c r="J18" i="46" s="1"/>
  <c r="BX18" i="46"/>
  <c r="I18" i="46" s="1"/>
  <c r="BW18" i="46"/>
  <c r="BV18" i="46"/>
  <c r="BU18" i="46"/>
  <c r="F18" i="46" s="1"/>
  <c r="BT18" i="46"/>
  <c r="E18" i="46" s="1"/>
  <c r="BS18" i="46"/>
  <c r="D18" i="46" s="1"/>
  <c r="A18" i="46"/>
  <c r="A16" i="27" s="1"/>
  <c r="EF17" i="46"/>
  <c r="BQ17" i="46" s="1"/>
  <c r="EE17" i="46"/>
  <c r="BP17" i="46" s="1"/>
  <c r="ED17" i="46"/>
  <c r="BO17" i="46" s="1"/>
  <c r="EC17" i="46"/>
  <c r="BN17" i="46" s="1"/>
  <c r="EB17" i="46"/>
  <c r="BM17" i="46" s="1"/>
  <c r="EA17" i="46"/>
  <c r="BL17" i="46" s="1"/>
  <c r="DZ17" i="46"/>
  <c r="DY17" i="46"/>
  <c r="DX17" i="46"/>
  <c r="BI17" i="46" s="1"/>
  <c r="DW17" i="46"/>
  <c r="BH17" i="46" s="1"/>
  <c r="DV17" i="46"/>
  <c r="DU17" i="46"/>
  <c r="BF17" i="46" s="1"/>
  <c r="DT17" i="46"/>
  <c r="BE17" i="46" s="1"/>
  <c r="DS17" i="46"/>
  <c r="BD17" i="46" s="1"/>
  <c r="DR17" i="46"/>
  <c r="BC17" i="46" s="1"/>
  <c r="DQ17" i="46"/>
  <c r="DP17" i="46"/>
  <c r="BA17" i="46" s="1"/>
  <c r="DO17" i="46"/>
  <c r="AZ17" i="46" s="1"/>
  <c r="DN17" i="46"/>
  <c r="AY17" i="46" s="1"/>
  <c r="DM17" i="46"/>
  <c r="DL17" i="46"/>
  <c r="AW17" i="46" s="1"/>
  <c r="DK17" i="46"/>
  <c r="AV17" i="46" s="1"/>
  <c r="DJ17" i="46"/>
  <c r="AU17" i="46" s="1"/>
  <c r="DI17" i="46"/>
  <c r="DH17" i="46"/>
  <c r="DG17" i="46"/>
  <c r="AR17" i="46" s="1"/>
  <c r="DF17" i="46"/>
  <c r="AQ17" i="46" s="1"/>
  <c r="DE17" i="46"/>
  <c r="DD17" i="46"/>
  <c r="DC17" i="46"/>
  <c r="AN17" i="46" s="1"/>
  <c r="DB17" i="46"/>
  <c r="AM17" i="46" s="1"/>
  <c r="DA17" i="46"/>
  <c r="CZ17" i="46"/>
  <c r="AK17" i="46" s="1"/>
  <c r="CY17" i="46"/>
  <c r="AJ17" i="46" s="1"/>
  <c r="CX17" i="46"/>
  <c r="CW17" i="46"/>
  <c r="AH17" i="46" s="1"/>
  <c r="CV17" i="46"/>
  <c r="AG17" i="46" s="1"/>
  <c r="CU17" i="46"/>
  <c r="AF17" i="46" s="1"/>
  <c r="CT17" i="46"/>
  <c r="AE17" i="46" s="1"/>
  <c r="CS17" i="46"/>
  <c r="CR17" i="46"/>
  <c r="AC17" i="46" s="1"/>
  <c r="CQ17" i="46"/>
  <c r="AB17" i="46" s="1"/>
  <c r="CP17" i="46"/>
  <c r="AA17" i="46" s="1"/>
  <c r="CO17" i="46"/>
  <c r="CN17" i="46"/>
  <c r="CM17" i="46"/>
  <c r="CL17" i="46"/>
  <c r="W17" i="46" s="1"/>
  <c r="CK17" i="46"/>
  <c r="CJ17" i="46"/>
  <c r="U17" i="46" s="1"/>
  <c r="CI17" i="46"/>
  <c r="T17" i="46" s="1"/>
  <c r="CH17" i="46"/>
  <c r="S17" i="46" s="1"/>
  <c r="CG17" i="46"/>
  <c r="CF17" i="46"/>
  <c r="CE17" i="46"/>
  <c r="P17" i="46" s="1"/>
  <c r="CD17" i="46"/>
  <c r="O17" i="46" s="1"/>
  <c r="CC17" i="46"/>
  <c r="CB17" i="46"/>
  <c r="M17" i="46" s="1"/>
  <c r="CA17" i="46"/>
  <c r="L17" i="46" s="1"/>
  <c r="BZ17" i="46"/>
  <c r="BY17" i="46"/>
  <c r="BX17" i="46"/>
  <c r="I17" i="46" s="1"/>
  <c r="BW17" i="46"/>
  <c r="BV17" i="46"/>
  <c r="G17" i="46" s="1"/>
  <c r="BU17" i="46"/>
  <c r="BT17" i="46"/>
  <c r="E17" i="46" s="1"/>
  <c r="BS17" i="46"/>
  <c r="D17" i="46" s="1"/>
  <c r="A17" i="46"/>
  <c r="A15" i="27" s="1"/>
  <c r="EF16" i="46"/>
  <c r="EE16" i="46"/>
  <c r="ED16" i="46"/>
  <c r="BO16" i="46" s="1"/>
  <c r="EC16" i="46"/>
  <c r="EB16" i="46"/>
  <c r="BM16" i="46" s="1"/>
  <c r="EA16" i="46"/>
  <c r="BL16" i="46" s="1"/>
  <c r="DZ16" i="46"/>
  <c r="BK16" i="46" s="1"/>
  <c r="DY16" i="46"/>
  <c r="BJ16" i="46" s="1"/>
  <c r="DX16" i="46"/>
  <c r="DW16" i="46"/>
  <c r="BH16" i="46" s="1"/>
  <c r="DV16" i="46"/>
  <c r="BG16" i="46" s="1"/>
  <c r="DU16" i="46"/>
  <c r="BF16" i="46" s="1"/>
  <c r="DT16" i="46"/>
  <c r="BE16" i="46" s="1"/>
  <c r="DS16" i="46"/>
  <c r="BD16" i="46" s="1"/>
  <c r="DR16" i="46"/>
  <c r="BC16" i="46" s="1"/>
  <c r="DQ16" i="46"/>
  <c r="BB16" i="46" s="1"/>
  <c r="DP16" i="46"/>
  <c r="BA16" i="46" s="1"/>
  <c r="DO16" i="46"/>
  <c r="DN16" i="46"/>
  <c r="AY16" i="46" s="1"/>
  <c r="DM16" i="46"/>
  <c r="AX16" i="46" s="1"/>
  <c r="DL16" i="46"/>
  <c r="AW16" i="46" s="1"/>
  <c r="DK16" i="46"/>
  <c r="AV16" i="46" s="1"/>
  <c r="DJ16" i="46"/>
  <c r="AU16" i="46" s="1"/>
  <c r="DI16" i="46"/>
  <c r="DH16" i="46"/>
  <c r="DG16" i="46"/>
  <c r="DF16" i="46"/>
  <c r="AQ16" i="46" s="1"/>
  <c r="DE16" i="46"/>
  <c r="AP16" i="46" s="1"/>
  <c r="DD16" i="46"/>
  <c r="AO16" i="46" s="1"/>
  <c r="DC16" i="46"/>
  <c r="DB16" i="46"/>
  <c r="AM16" i="46" s="1"/>
  <c r="DA16" i="46"/>
  <c r="AL16" i="46" s="1"/>
  <c r="CZ16" i="46"/>
  <c r="AK16" i="46" s="1"/>
  <c r="CY16" i="46"/>
  <c r="CX16" i="46"/>
  <c r="CW16" i="46"/>
  <c r="AH16" i="46" s="1"/>
  <c r="CV16" i="46"/>
  <c r="AG16" i="46" s="1"/>
  <c r="CU16" i="46"/>
  <c r="AF16" i="46" s="1"/>
  <c r="CT16" i="46"/>
  <c r="AE16" i="46" s="1"/>
  <c r="CS16" i="46"/>
  <c r="AD16" i="46" s="1"/>
  <c r="CR16" i="46"/>
  <c r="CQ16" i="46"/>
  <c r="CP16" i="46"/>
  <c r="AA16" i="46" s="1"/>
  <c r="CO16" i="46"/>
  <c r="Z16" i="46" s="1"/>
  <c r="CN16" i="46"/>
  <c r="Y16" i="46" s="1"/>
  <c r="CM16" i="46"/>
  <c r="X16" i="46" s="1"/>
  <c r="CL16" i="46"/>
  <c r="W16" i="46" s="1"/>
  <c r="CK16" i="46"/>
  <c r="CJ16" i="46"/>
  <c r="U16" i="46" s="1"/>
  <c r="CI16" i="46"/>
  <c r="CH16" i="46"/>
  <c r="S16" i="46" s="1"/>
  <c r="CG16" i="46"/>
  <c r="R16" i="46" s="1"/>
  <c r="CF16" i="46"/>
  <c r="Q16" i="46" s="1"/>
  <c r="CE16" i="46"/>
  <c r="P16" i="46" s="1"/>
  <c r="CD16" i="46"/>
  <c r="O16" i="46" s="1"/>
  <c r="CC16" i="46"/>
  <c r="N16" i="46" s="1"/>
  <c r="CB16" i="46"/>
  <c r="M16" i="46" s="1"/>
  <c r="CA16" i="46"/>
  <c r="BZ16" i="46"/>
  <c r="K16" i="46" s="1"/>
  <c r="BY16" i="46"/>
  <c r="BX16" i="46"/>
  <c r="I16" i="46" s="1"/>
  <c r="BW16" i="46"/>
  <c r="H16" i="46" s="1"/>
  <c r="BV16" i="46"/>
  <c r="G16" i="46" s="1"/>
  <c r="BU16" i="46"/>
  <c r="F16" i="46" s="1"/>
  <c r="BT16" i="46"/>
  <c r="BS16" i="46"/>
  <c r="D16" i="46" s="1"/>
  <c r="A16" i="46"/>
  <c r="A14" i="27" s="1"/>
  <c r="EF15" i="46"/>
  <c r="BQ15" i="46" s="1"/>
  <c r="EE15" i="46"/>
  <c r="BP15" i="46" s="1"/>
  <c r="ED15" i="46"/>
  <c r="BO15" i="46" s="1"/>
  <c r="EC15" i="46"/>
  <c r="EB15" i="46"/>
  <c r="BM15" i="46" s="1"/>
  <c r="EA15" i="46"/>
  <c r="DZ15" i="46"/>
  <c r="DY15" i="46"/>
  <c r="BJ15" i="46" s="1"/>
  <c r="DX15" i="46"/>
  <c r="BI15" i="46" s="1"/>
  <c r="DW15" i="46"/>
  <c r="BH15" i="46" s="1"/>
  <c r="DV15" i="46"/>
  <c r="BG15" i="46" s="1"/>
  <c r="DU15" i="46"/>
  <c r="BF15" i="46" s="1"/>
  <c r="DT15" i="46"/>
  <c r="BE15" i="46" s="1"/>
  <c r="DS15" i="46"/>
  <c r="DR15" i="46"/>
  <c r="DQ15" i="46"/>
  <c r="BB15" i="46" s="1"/>
  <c r="DP15" i="46"/>
  <c r="DO15" i="46"/>
  <c r="AZ15" i="46" s="1"/>
  <c r="DN15" i="46"/>
  <c r="AY15" i="46" s="1"/>
  <c r="DM15" i="46"/>
  <c r="AX15" i="46" s="1"/>
  <c r="DL15" i="46"/>
  <c r="DK15" i="46"/>
  <c r="DJ15" i="46"/>
  <c r="DI15" i="46"/>
  <c r="AT15" i="46" s="1"/>
  <c r="DH15" i="46"/>
  <c r="AS15" i="46" s="1"/>
  <c r="DG15" i="46"/>
  <c r="AR15" i="46" s="1"/>
  <c r="DF15" i="46"/>
  <c r="AQ15" i="46" s="1"/>
  <c r="DE15" i="46"/>
  <c r="AP15" i="46" s="1"/>
  <c r="DD15" i="46"/>
  <c r="AO15" i="46" s="1"/>
  <c r="DC15" i="46"/>
  <c r="AN15" i="46" s="1"/>
  <c r="DB15" i="46"/>
  <c r="DA15" i="46"/>
  <c r="AL15" i="46" s="1"/>
  <c r="CZ15" i="46"/>
  <c r="AK15" i="46" s="1"/>
  <c r="CY15" i="46"/>
  <c r="AJ15" i="46" s="1"/>
  <c r="CX15" i="46"/>
  <c r="AI15" i="46" s="1"/>
  <c r="CW15" i="46"/>
  <c r="AH15" i="46" s="1"/>
  <c r="CV15" i="46"/>
  <c r="AG15" i="46" s="1"/>
  <c r="CU15" i="46"/>
  <c r="AF15" i="46" s="1"/>
  <c r="CT15" i="46"/>
  <c r="CS15" i="46"/>
  <c r="AD15" i="46" s="1"/>
  <c r="CR15" i="46"/>
  <c r="CQ15" i="46"/>
  <c r="AB15" i="46" s="1"/>
  <c r="CP15" i="46"/>
  <c r="AA15" i="46" s="1"/>
  <c r="CO15" i="46"/>
  <c r="Z15" i="46" s="1"/>
  <c r="CN15" i="46"/>
  <c r="Y15" i="46" s="1"/>
  <c r="CM15" i="46"/>
  <c r="CL15" i="46"/>
  <c r="CK15" i="46"/>
  <c r="V15" i="46" s="1"/>
  <c r="CJ15" i="46"/>
  <c r="U15" i="46" s="1"/>
  <c r="CI15" i="46"/>
  <c r="CH15" i="46"/>
  <c r="S15" i="46" s="1"/>
  <c r="CG15" i="46"/>
  <c r="R15" i="46" s="1"/>
  <c r="CF15" i="46"/>
  <c r="Q15" i="46" s="1"/>
  <c r="CE15" i="46"/>
  <c r="P15" i="46" s="1"/>
  <c r="CD15" i="46"/>
  <c r="CC15" i="46"/>
  <c r="N15" i="46" s="1"/>
  <c r="CB15" i="46"/>
  <c r="CA15" i="46"/>
  <c r="L15" i="46" s="1"/>
  <c r="BZ15" i="46"/>
  <c r="K15" i="46" s="1"/>
  <c r="BY15" i="46"/>
  <c r="J15" i="46" s="1"/>
  <c r="BX15" i="46"/>
  <c r="I15" i="46" s="1"/>
  <c r="BW15" i="46"/>
  <c r="H15" i="46" s="1"/>
  <c r="BV15" i="46"/>
  <c r="BU15" i="46"/>
  <c r="F15" i="46" s="1"/>
  <c r="BT15" i="46"/>
  <c r="E15" i="46" s="1"/>
  <c r="BS15" i="46"/>
  <c r="D15" i="46" s="1"/>
  <c r="A15" i="46"/>
  <c r="A13" i="27" s="1"/>
  <c r="EF14" i="46"/>
  <c r="BQ14" i="46" s="1"/>
  <c r="EE14" i="46"/>
  <c r="BP14" i="46" s="1"/>
  <c r="ED14" i="46"/>
  <c r="BO14" i="46" s="1"/>
  <c r="EC14" i="46"/>
  <c r="EB14" i="46"/>
  <c r="BM14" i="46" s="1"/>
  <c r="EA14" i="46"/>
  <c r="BL14" i="46" s="1"/>
  <c r="DZ14" i="46"/>
  <c r="BK14" i="46" s="1"/>
  <c r="DY14" i="46"/>
  <c r="BJ14" i="46" s="1"/>
  <c r="DX14" i="46"/>
  <c r="BI14" i="46" s="1"/>
  <c r="DW14" i="46"/>
  <c r="BH14" i="46" s="1"/>
  <c r="DV14" i="46"/>
  <c r="DU14" i="46"/>
  <c r="DT14" i="46"/>
  <c r="BE14" i="46" s="1"/>
  <c r="DS14" i="46"/>
  <c r="BD14" i="46" s="1"/>
  <c r="DR14" i="46"/>
  <c r="BC14" i="46" s="1"/>
  <c r="DQ14" i="46"/>
  <c r="DP14" i="46"/>
  <c r="BA14" i="46" s="1"/>
  <c r="DO14" i="46"/>
  <c r="AZ14" i="46" s="1"/>
  <c r="DN14" i="46"/>
  <c r="DM14" i="46"/>
  <c r="AX14" i="46" s="1"/>
  <c r="DL14" i="46"/>
  <c r="AW14" i="46" s="1"/>
  <c r="DK14" i="46"/>
  <c r="AV14" i="46" s="1"/>
  <c r="DJ14" i="46"/>
  <c r="AU14" i="46" s="1"/>
  <c r="DI14" i="46"/>
  <c r="AT14" i="46" s="1"/>
  <c r="DH14" i="46"/>
  <c r="AS14" i="46" s="1"/>
  <c r="DG14" i="46"/>
  <c r="AR14" i="46" s="1"/>
  <c r="DF14" i="46"/>
  <c r="AQ14" i="46" s="1"/>
  <c r="DE14" i="46"/>
  <c r="DD14" i="46"/>
  <c r="AO14" i="46" s="1"/>
  <c r="DC14" i="46"/>
  <c r="AN14" i="46" s="1"/>
  <c r="DB14" i="46"/>
  <c r="AM14" i="46" s="1"/>
  <c r="DA14" i="46"/>
  <c r="AL14" i="46" s="1"/>
  <c r="CZ14" i="46"/>
  <c r="AK14" i="46" s="1"/>
  <c r="CY14" i="46"/>
  <c r="CX14" i="46"/>
  <c r="CW14" i="46"/>
  <c r="CV14" i="46"/>
  <c r="AG14" i="46" s="1"/>
  <c r="CU14" i="46"/>
  <c r="AF14" i="46" s="1"/>
  <c r="CT14" i="46"/>
  <c r="AE14" i="46" s="1"/>
  <c r="CS14" i="46"/>
  <c r="AD14" i="46" s="1"/>
  <c r="CR14" i="46"/>
  <c r="AC14" i="46" s="1"/>
  <c r="CQ14" i="46"/>
  <c r="CP14" i="46"/>
  <c r="CO14" i="46"/>
  <c r="Z14" i="46" s="1"/>
  <c r="CN14" i="46"/>
  <c r="Y14" i="46" s="1"/>
  <c r="CM14" i="46"/>
  <c r="X14" i="46" s="1"/>
  <c r="CL14" i="46"/>
  <c r="W14" i="46" s="1"/>
  <c r="CK14" i="46"/>
  <c r="V14" i="46" s="1"/>
  <c r="CJ14" i="46"/>
  <c r="U14" i="46" s="1"/>
  <c r="CI14" i="46"/>
  <c r="T14" i="46" s="1"/>
  <c r="CH14" i="46"/>
  <c r="S14" i="46" s="1"/>
  <c r="CG14" i="46"/>
  <c r="CF14" i="46"/>
  <c r="CE14" i="46"/>
  <c r="P14" i="46" s="1"/>
  <c r="CD14" i="46"/>
  <c r="O14" i="46" s="1"/>
  <c r="CC14" i="46"/>
  <c r="N14" i="46" s="1"/>
  <c r="CB14" i="46"/>
  <c r="M14" i="46" s="1"/>
  <c r="CA14" i="46"/>
  <c r="L14" i="46" s="1"/>
  <c r="BZ14" i="46"/>
  <c r="BY14" i="46"/>
  <c r="BX14" i="46"/>
  <c r="BW14" i="46"/>
  <c r="BV14" i="46"/>
  <c r="G14" i="46" s="1"/>
  <c r="BU14" i="46"/>
  <c r="F14" i="46" s="1"/>
  <c r="BT14" i="46"/>
  <c r="E14" i="46" s="1"/>
  <c r="BS14" i="46"/>
  <c r="D14" i="46" s="1"/>
  <c r="A14" i="46"/>
  <c r="A12" i="27" s="1"/>
  <c r="EF13" i="46"/>
  <c r="BQ13" i="46" s="1"/>
  <c r="EE13" i="46"/>
  <c r="BP13" i="46" s="1"/>
  <c r="ED13" i="46"/>
  <c r="BO13" i="46" s="1"/>
  <c r="EC13" i="46"/>
  <c r="BN13" i="46" s="1"/>
  <c r="EB13" i="46"/>
  <c r="BM13" i="46" s="1"/>
  <c r="EA13" i="46"/>
  <c r="BL13" i="46" s="1"/>
  <c r="DZ13" i="46"/>
  <c r="BK13" i="46" s="1"/>
  <c r="DY13" i="46"/>
  <c r="BJ13" i="46" s="1"/>
  <c r="DX13" i="46"/>
  <c r="DW13" i="46"/>
  <c r="BH13" i="46" s="1"/>
  <c r="DV13" i="46"/>
  <c r="BG13" i="46" s="1"/>
  <c r="DU13" i="46"/>
  <c r="BF13" i="46" s="1"/>
  <c r="DT13" i="46"/>
  <c r="BE13" i="46" s="1"/>
  <c r="DS13" i="46"/>
  <c r="BD13" i="46" s="1"/>
  <c r="DR13" i="46"/>
  <c r="BC13" i="46" s="1"/>
  <c r="DQ13" i="46"/>
  <c r="BB13" i="46" s="1"/>
  <c r="DP13" i="46"/>
  <c r="BA13" i="46" s="1"/>
  <c r="DO13" i="46"/>
  <c r="AZ13" i="46" s="1"/>
  <c r="DN13" i="46"/>
  <c r="AY13" i="44" s="1"/>
  <c r="DM13" i="46"/>
  <c r="AX13" i="46" s="1"/>
  <c r="DL13" i="46"/>
  <c r="AW13" i="46" s="1"/>
  <c r="DK13" i="46"/>
  <c r="AV13" i="46" s="1"/>
  <c r="DJ13" i="46"/>
  <c r="AU13" i="46" s="1"/>
  <c r="DI13" i="46"/>
  <c r="AT13" i="46" s="1"/>
  <c r="DH13" i="46"/>
  <c r="DG13" i="46"/>
  <c r="AR13" i="46" s="1"/>
  <c r="DF13" i="46"/>
  <c r="AQ13" i="46" s="1"/>
  <c r="DE13" i="46"/>
  <c r="AP13" i="46" s="1"/>
  <c r="DD13" i="46"/>
  <c r="AO13" i="46" s="1"/>
  <c r="DC13" i="46"/>
  <c r="AN13" i="46" s="1"/>
  <c r="DB13" i="46"/>
  <c r="AM13" i="46" s="1"/>
  <c r="DA13" i="46"/>
  <c r="AL13" i="46" s="1"/>
  <c r="CZ13" i="46"/>
  <c r="AK13" i="46" s="1"/>
  <c r="CY13" i="46"/>
  <c r="AJ13" i="46" s="1"/>
  <c r="CX13" i="46"/>
  <c r="AI13" i="46" s="1"/>
  <c r="CW13" i="46"/>
  <c r="AH13" i="46" s="1"/>
  <c r="CV13" i="46"/>
  <c r="AG13" i="46" s="1"/>
  <c r="CU13" i="46"/>
  <c r="AF13" i="46" s="1"/>
  <c r="CT13" i="46"/>
  <c r="AE13" i="46" s="1"/>
  <c r="CS13" i="46"/>
  <c r="CR13" i="46"/>
  <c r="CQ13" i="46"/>
  <c r="AB13" i="46" s="1"/>
  <c r="CP13" i="46"/>
  <c r="AA13" i="46" s="1"/>
  <c r="CO13" i="46"/>
  <c r="Z13" i="46" s="1"/>
  <c r="CN13" i="46"/>
  <c r="CM13" i="46"/>
  <c r="X13" i="46" s="1"/>
  <c r="CL13" i="46"/>
  <c r="W13" i="46" s="1"/>
  <c r="CK13" i="46"/>
  <c r="V13" i="46" s="1"/>
  <c r="CJ13" i="46"/>
  <c r="U13" i="46" s="1"/>
  <c r="CI13" i="46"/>
  <c r="T13" i="46" s="1"/>
  <c r="CH13" i="46"/>
  <c r="S13" i="46" s="1"/>
  <c r="CG13" i="46"/>
  <c r="R13" i="46" s="1"/>
  <c r="CF13" i="46"/>
  <c r="Q13" i="46" s="1"/>
  <c r="CE13" i="46"/>
  <c r="P13" i="46" s="1"/>
  <c r="CD13" i="46"/>
  <c r="O13" i="46" s="1"/>
  <c r="CC13" i="46"/>
  <c r="CB13" i="46"/>
  <c r="CA13" i="46"/>
  <c r="L13" i="46" s="1"/>
  <c r="BZ13" i="46"/>
  <c r="K13" i="46" s="1"/>
  <c r="BY13" i="46"/>
  <c r="J13" i="46" s="1"/>
  <c r="BX13" i="46"/>
  <c r="I13" i="46" s="1"/>
  <c r="BW13" i="46"/>
  <c r="H13" i="46" s="1"/>
  <c r="BV13" i="46"/>
  <c r="G13" i="46" s="1"/>
  <c r="BU13" i="46"/>
  <c r="F13" i="46" s="1"/>
  <c r="BT13" i="46"/>
  <c r="BS13" i="46"/>
  <c r="D13" i="46" s="1"/>
  <c r="AY13" i="46"/>
  <c r="A13" i="46"/>
  <c r="A11" i="27" s="1"/>
  <c r="EF12" i="46"/>
  <c r="EE12" i="46"/>
  <c r="BP12" i="46" s="1"/>
  <c r="ED12" i="46"/>
  <c r="BO12" i="46" s="1"/>
  <c r="EC12" i="46"/>
  <c r="EB12" i="46"/>
  <c r="EA12" i="46"/>
  <c r="BL12" i="46" s="1"/>
  <c r="DZ12" i="46"/>
  <c r="DY12" i="46"/>
  <c r="BJ12" i="46" s="1"/>
  <c r="DX12" i="46"/>
  <c r="BI12" i="46" s="1"/>
  <c r="DW12" i="46"/>
  <c r="BH12" i="46" s="1"/>
  <c r="DV12" i="46"/>
  <c r="BG12" i="46" s="1"/>
  <c r="DU12" i="46"/>
  <c r="DT12" i="46"/>
  <c r="DS12" i="46"/>
  <c r="BD12" i="46" s="1"/>
  <c r="DR12" i="46"/>
  <c r="BC12" i="46" s="1"/>
  <c r="DQ12" i="46"/>
  <c r="BB12" i="46" s="1"/>
  <c r="DP12" i="46"/>
  <c r="BA12" i="46" s="1"/>
  <c r="DO12" i="46"/>
  <c r="AZ12" i="46" s="1"/>
  <c r="DN12" i="46"/>
  <c r="AY12" i="46" s="1"/>
  <c r="DM12" i="46"/>
  <c r="DL12" i="46"/>
  <c r="AW12" i="46" s="1"/>
  <c r="DK12" i="46"/>
  <c r="AV12" i="46" s="1"/>
  <c r="DJ12" i="46"/>
  <c r="AU12" i="46" s="1"/>
  <c r="DI12" i="46"/>
  <c r="AT12" i="46" s="1"/>
  <c r="DH12" i="46"/>
  <c r="AS12" i="46" s="1"/>
  <c r="DG12" i="46"/>
  <c r="AR12" i="46" s="1"/>
  <c r="DF12" i="46"/>
  <c r="AQ12" i="46" s="1"/>
  <c r="DE12" i="46"/>
  <c r="DD12" i="46"/>
  <c r="DC12" i="46"/>
  <c r="AN12" i="46" s="1"/>
  <c r="DB12" i="46"/>
  <c r="AM12" i="46" s="1"/>
  <c r="DA12" i="46"/>
  <c r="AL12" i="46" s="1"/>
  <c r="CZ12" i="46"/>
  <c r="CY12" i="46"/>
  <c r="AJ12" i="46" s="1"/>
  <c r="CX12" i="46"/>
  <c r="CW12" i="46"/>
  <c r="AH12" i="46" s="1"/>
  <c r="CV12" i="46"/>
  <c r="AG12" i="46" s="1"/>
  <c r="CU12" i="46"/>
  <c r="AF12" i="46" s="1"/>
  <c r="CT12" i="46"/>
  <c r="AE12" i="46" s="1"/>
  <c r="CS12" i="46"/>
  <c r="AD12" i="46" s="1"/>
  <c r="CR12" i="46"/>
  <c r="AC12" i="46" s="1"/>
  <c r="CQ12" i="46"/>
  <c r="AB12" i="46" s="1"/>
  <c r="CP12" i="46"/>
  <c r="AA12" i="46" s="1"/>
  <c r="CO12" i="46"/>
  <c r="CN12" i="46"/>
  <c r="CM12" i="46"/>
  <c r="X12" i="46" s="1"/>
  <c r="CL12" i="46"/>
  <c r="W12" i="46" s="1"/>
  <c r="CK12" i="46"/>
  <c r="V12" i="46" s="1"/>
  <c r="CJ12" i="46"/>
  <c r="U12" i="46" s="1"/>
  <c r="CI12" i="46"/>
  <c r="T12" i="46" s="1"/>
  <c r="CH12" i="46"/>
  <c r="CG12" i="46"/>
  <c r="CF12" i="46"/>
  <c r="Q12" i="46" s="1"/>
  <c r="CE12" i="46"/>
  <c r="P12" i="46" s="1"/>
  <c r="CD12" i="46"/>
  <c r="O12" i="46" s="1"/>
  <c r="CC12" i="46"/>
  <c r="N12" i="46" s="1"/>
  <c r="CB12" i="46"/>
  <c r="M12" i="46" s="1"/>
  <c r="CA12" i="46"/>
  <c r="L12" i="46" s="1"/>
  <c r="BZ12" i="46"/>
  <c r="K12" i="46" s="1"/>
  <c r="BY12" i="46"/>
  <c r="BX12" i="46"/>
  <c r="I12" i="46" s="1"/>
  <c r="BW12" i="46"/>
  <c r="H12" i="46" s="1"/>
  <c r="BV12" i="46"/>
  <c r="G12" i="46" s="1"/>
  <c r="BU12" i="46"/>
  <c r="F12" i="46" s="1"/>
  <c r="BT12" i="46"/>
  <c r="E12" i="46" s="1"/>
  <c r="BS12" i="46"/>
  <c r="D12" i="46" s="1"/>
  <c r="A12" i="46"/>
  <c r="A10" i="27" s="1"/>
  <c r="EF11" i="46"/>
  <c r="BQ11" i="44" s="1"/>
  <c r="EE11" i="46"/>
  <c r="BP11" i="46" s="1"/>
  <c r="ED11" i="46"/>
  <c r="BO11" i="46" s="1"/>
  <c r="EC11" i="46"/>
  <c r="BN11" i="46" s="1"/>
  <c r="EB11" i="46"/>
  <c r="BM11" i="46" s="1"/>
  <c r="EA11" i="46"/>
  <c r="BL11" i="46" s="1"/>
  <c r="DZ11" i="46"/>
  <c r="BK11" i="46" s="1"/>
  <c r="DY11" i="46"/>
  <c r="BJ11" i="46" s="1"/>
  <c r="DX11" i="46"/>
  <c r="BI11" i="44" s="1"/>
  <c r="DW11" i="46"/>
  <c r="DV11" i="46"/>
  <c r="BG11" i="44" s="1"/>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DF11" i="46"/>
  <c r="AQ11" i="46" s="1"/>
  <c r="DE11" i="46"/>
  <c r="AP11" i="46" s="1"/>
  <c r="DD11" i="46"/>
  <c r="AO11" i="46" s="1"/>
  <c r="DC11" i="46"/>
  <c r="AN11" i="46" s="1"/>
  <c r="DB11" i="46"/>
  <c r="AM11" i="46" s="1"/>
  <c r="DA11" i="46"/>
  <c r="AL11" i="46" s="1"/>
  <c r="CZ11" i="46"/>
  <c r="AK11" i="46" s="1"/>
  <c r="CY11" i="46"/>
  <c r="CX11" i="46"/>
  <c r="AI11" i="46" s="1"/>
  <c r="CW11" i="46"/>
  <c r="AH11" i="46" s="1"/>
  <c r="CV11" i="46"/>
  <c r="AG11" i="46" s="1"/>
  <c r="CU11" i="46"/>
  <c r="CT11" i="46"/>
  <c r="AE11" i="46" s="1"/>
  <c r="CS11" i="46"/>
  <c r="AD11" i="46" s="1"/>
  <c r="CR11" i="46"/>
  <c r="AC11" i="44" s="1"/>
  <c r="CQ11" i="46"/>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O11" i="46" s="1"/>
  <c r="CC11" i="46"/>
  <c r="N11" i="46" s="1"/>
  <c r="CB11" i="46"/>
  <c r="M11" i="46" s="1"/>
  <c r="CA11" i="46"/>
  <c r="BZ11" i="46"/>
  <c r="K11" i="46" s="1"/>
  <c r="BY11" i="46"/>
  <c r="J11" i="46" s="1"/>
  <c r="BX11" i="46"/>
  <c r="I11" i="46" s="1"/>
  <c r="BW11" i="46"/>
  <c r="H11" i="46" s="1"/>
  <c r="BV11" i="46"/>
  <c r="G11" i="46" s="1"/>
  <c r="BU11" i="46"/>
  <c r="F11" i="46" s="1"/>
  <c r="BT11" i="46"/>
  <c r="E11" i="44" s="1"/>
  <c r="BS11" i="46"/>
  <c r="D11" i="46" s="1"/>
  <c r="BG11" i="46"/>
  <c r="A11" i="46"/>
  <c r="A9" i="27" s="1"/>
  <c r="EF10" i="46"/>
  <c r="BQ10" i="46" s="1"/>
  <c r="EE10" i="46"/>
  <c r="BP10" i="46" s="1"/>
  <c r="ED10" i="46"/>
  <c r="BO10" i="44" s="1"/>
  <c r="EC10" i="46"/>
  <c r="BN10" i="46" s="1"/>
  <c r="EB10" i="46"/>
  <c r="EA10" i="46"/>
  <c r="BL10" i="46" s="1"/>
  <c r="DZ10" i="46"/>
  <c r="BK10" i="46" s="1"/>
  <c r="DY10" i="46"/>
  <c r="BJ10" i="46" s="1"/>
  <c r="DX10" i="46"/>
  <c r="BI10" i="46" s="1"/>
  <c r="DW10" i="46"/>
  <c r="BH10" i="46" s="1"/>
  <c r="DV10" i="46"/>
  <c r="BG10" i="46" s="1"/>
  <c r="DU10" i="46"/>
  <c r="BF10" i="46" s="1"/>
  <c r="DT10" i="46"/>
  <c r="DS10" i="46"/>
  <c r="BD10" i="46" s="1"/>
  <c r="DR10" i="46"/>
  <c r="BC10" i="46" s="1"/>
  <c r="DQ10" i="46"/>
  <c r="BB10" i="46" s="1"/>
  <c r="DP10" i="46"/>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AP10" i="46" s="1"/>
  <c r="DD10" i="46"/>
  <c r="DC10" i="46"/>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CM10" i="46"/>
  <c r="CL10" i="46"/>
  <c r="W10" i="46" s="1"/>
  <c r="CK10" i="46"/>
  <c r="V10" i="46" s="1"/>
  <c r="CJ10" i="46"/>
  <c r="U10" i="46" s="1"/>
  <c r="CI10" i="46"/>
  <c r="T10" i="46" s="1"/>
  <c r="CH10" i="46"/>
  <c r="S10" i="46" s="1"/>
  <c r="CG10" i="46"/>
  <c r="R10" i="46" s="1"/>
  <c r="CF10" i="46"/>
  <c r="Q10" i="46" s="1"/>
  <c r="CE10" i="46"/>
  <c r="P10" i="46" s="1"/>
  <c r="CD10" i="46"/>
  <c r="O10" i="46" s="1"/>
  <c r="CC10" i="46"/>
  <c r="N10" i="46" s="1"/>
  <c r="CB10" i="46"/>
  <c r="M10" i="46" s="1"/>
  <c r="CA10" i="46"/>
  <c r="L10" i="46" s="1"/>
  <c r="BZ10" i="46"/>
  <c r="K10" i="46" s="1"/>
  <c r="BY10" i="46"/>
  <c r="J10" i="46" s="1"/>
  <c r="BX10" i="46"/>
  <c r="I10" i="46" s="1"/>
  <c r="BW10" i="46"/>
  <c r="H10" i="46" s="1"/>
  <c r="BV10" i="46"/>
  <c r="G10" i="46" s="1"/>
  <c r="BU10" i="46"/>
  <c r="F10" i="46" s="1"/>
  <c r="BT10" i="46"/>
  <c r="E10" i="46" s="1"/>
  <c r="BS10" i="46"/>
  <c r="D10" i="46" s="1"/>
  <c r="A10" i="46"/>
  <c r="A8" i="27" s="1"/>
  <c r="EF9" i="46"/>
  <c r="BQ9" i="46" s="1"/>
  <c r="EE9" i="46"/>
  <c r="ED9" i="46"/>
  <c r="BO9" i="46" s="1"/>
  <c r="EC9" i="46"/>
  <c r="EB9" i="46"/>
  <c r="BM9" i="44" s="1"/>
  <c r="EA9" i="46"/>
  <c r="BL9" i="46" s="1"/>
  <c r="DZ9" i="46"/>
  <c r="BK9" i="46" s="1"/>
  <c r="DY9" i="46"/>
  <c r="BJ9" i="46" s="1"/>
  <c r="DX9" i="46"/>
  <c r="BI9" i="46" s="1"/>
  <c r="DW9" i="46"/>
  <c r="BH9" i="46" s="1"/>
  <c r="DV9" i="46"/>
  <c r="BG9" i="46" s="1"/>
  <c r="DU9" i="46"/>
  <c r="BF9" i="46" s="1"/>
  <c r="DT9" i="46"/>
  <c r="BE9" i="46" s="1"/>
  <c r="DS9" i="46"/>
  <c r="BD9" i="46" s="1"/>
  <c r="DR9" i="46"/>
  <c r="BC9" i="46" s="1"/>
  <c r="DQ9" i="46"/>
  <c r="BB9" i="46" s="1"/>
  <c r="DP9" i="46"/>
  <c r="BA9" i="46" s="1"/>
  <c r="DO9" i="46"/>
  <c r="AZ9" i="46" s="1"/>
  <c r="DN9" i="46"/>
  <c r="AY9" i="46" s="1"/>
  <c r="DM9" i="46"/>
  <c r="AX9" i="46" s="1"/>
  <c r="DL9" i="46"/>
  <c r="AW9" i="46" s="1"/>
  <c r="DK9" i="46"/>
  <c r="AV9" i="46" s="1"/>
  <c r="DJ9" i="46"/>
  <c r="AU9" i="46" s="1"/>
  <c r="DI9" i="46"/>
  <c r="AT9" i="46" s="1"/>
  <c r="DH9" i="46"/>
  <c r="AS9" i="46" s="1"/>
  <c r="DG9" i="46"/>
  <c r="DF9" i="46"/>
  <c r="AQ9" i="46" s="1"/>
  <c r="DE9" i="46"/>
  <c r="AP9" i="46" s="1"/>
  <c r="DD9" i="46"/>
  <c r="AO9" i="44" s="1"/>
  <c r="DC9" i="46"/>
  <c r="DB9" i="46"/>
  <c r="AM9" i="46" s="1"/>
  <c r="DA9" i="46"/>
  <c r="AL9" i="46" s="1"/>
  <c r="CZ9" i="46"/>
  <c r="AK9" i="46" s="1"/>
  <c r="CY9" i="46"/>
  <c r="CX9" i="46"/>
  <c r="AI9" i="46" s="1"/>
  <c r="CW9" i="46"/>
  <c r="AH9" i="46" s="1"/>
  <c r="CV9" i="46"/>
  <c r="AG9" i="44" s="1"/>
  <c r="CU9" i="46"/>
  <c r="AF9" i="46" s="1"/>
  <c r="CT9" i="46"/>
  <c r="AE9" i="46" s="1"/>
  <c r="CS9" i="46"/>
  <c r="AD9" i="46" s="1"/>
  <c r="CR9" i="46"/>
  <c r="CQ9" i="46"/>
  <c r="CP9" i="46"/>
  <c r="AA9" i="46" s="1"/>
  <c r="CO9" i="46"/>
  <c r="Z9" i="46" s="1"/>
  <c r="CN9" i="46"/>
  <c r="Y9" i="46" s="1"/>
  <c r="CM9" i="46"/>
  <c r="X9" i="46" s="1"/>
  <c r="CL9" i="46"/>
  <c r="W9" i="46" s="1"/>
  <c r="CK9" i="46"/>
  <c r="V9" i="46" s="1"/>
  <c r="CJ9" i="46"/>
  <c r="U9" i="46" s="1"/>
  <c r="CI9" i="46"/>
  <c r="T9" i="46" s="1"/>
  <c r="CH9" i="46"/>
  <c r="S9" i="46" s="1"/>
  <c r="CG9" i="46"/>
  <c r="R9" i="46" s="1"/>
  <c r="CF9" i="46"/>
  <c r="Q9" i="44" s="1"/>
  <c r="CE9" i="46"/>
  <c r="P9" i="46" s="1"/>
  <c r="CD9" i="46"/>
  <c r="O9" i="46" s="1"/>
  <c r="CC9" i="46"/>
  <c r="N9" i="46" s="1"/>
  <c r="CB9" i="46"/>
  <c r="CA9" i="46"/>
  <c r="BZ9" i="46"/>
  <c r="K9" i="46" s="1"/>
  <c r="BY9" i="46"/>
  <c r="J9" i="46" s="1"/>
  <c r="BX9" i="46"/>
  <c r="I9" i="44" s="1"/>
  <c r="BW9" i="46"/>
  <c r="H9" i="46" s="1"/>
  <c r="BV9" i="46"/>
  <c r="G9" i="46" s="1"/>
  <c r="BU9" i="46"/>
  <c r="F9" i="46" s="1"/>
  <c r="BT9" i="46"/>
  <c r="BS9" i="46"/>
  <c r="D9" i="46" s="1"/>
  <c r="A9" i="46"/>
  <c r="A7" i="27" s="1"/>
  <c r="EF8" i="46"/>
  <c r="BQ8" i="46" s="1"/>
  <c r="EE8" i="46"/>
  <c r="BP8" i="46" s="1"/>
  <c r="ED8" i="46"/>
  <c r="BO8" i="46" s="1"/>
  <c r="EC8" i="46"/>
  <c r="BN8" i="46" s="1"/>
  <c r="EB8" i="46"/>
  <c r="BM8" i="46" s="1"/>
  <c r="EA8" i="46"/>
  <c r="DZ8" i="46"/>
  <c r="DY8" i="46"/>
  <c r="BJ8" i="46" s="1"/>
  <c r="DX8" i="46"/>
  <c r="BI8" i="46" s="1"/>
  <c r="DW8" i="46"/>
  <c r="BH8" i="46" s="1"/>
  <c r="DV8" i="46"/>
  <c r="BG8" i="46" s="1"/>
  <c r="DU8" i="46"/>
  <c r="BF8" i="46" s="1"/>
  <c r="DT8" i="46"/>
  <c r="BE8" i="46" s="1"/>
  <c r="DS8" i="46"/>
  <c r="BD8" i="46" s="1"/>
  <c r="DR8" i="46"/>
  <c r="BC8" i="46" s="1"/>
  <c r="DQ8" i="46"/>
  <c r="DP8" i="46"/>
  <c r="BA8" i="46" s="1"/>
  <c r="DO8" i="46"/>
  <c r="AZ8" i="46" s="1"/>
  <c r="DN8" i="46"/>
  <c r="AY8" i="46" s="1"/>
  <c r="DM8" i="46"/>
  <c r="AX8" i="46" s="1"/>
  <c r="DL8" i="46"/>
  <c r="AW8" i="46" s="1"/>
  <c r="DK8" i="46"/>
  <c r="DJ8" i="46"/>
  <c r="DI8" i="46"/>
  <c r="AT8" i="46" s="1"/>
  <c r="DH8" i="46"/>
  <c r="AS8" i="46" s="1"/>
  <c r="DG8" i="46"/>
  <c r="AR8" i="46" s="1"/>
  <c r="DF8" i="46"/>
  <c r="DE8" i="46"/>
  <c r="AP8" i="46" s="1"/>
  <c r="DD8" i="46"/>
  <c r="AO8" i="46" s="1"/>
  <c r="DC8" i="46"/>
  <c r="AN8" i="46" s="1"/>
  <c r="DB8" i="46"/>
  <c r="AM8" i="46" s="1"/>
  <c r="DA8" i="46"/>
  <c r="AL8" i="46" s="1"/>
  <c r="CZ8" i="46"/>
  <c r="AK8" i="46" s="1"/>
  <c r="CY8" i="46"/>
  <c r="AJ8" i="46" s="1"/>
  <c r="CX8" i="46"/>
  <c r="AI8" i="46" s="1"/>
  <c r="CW8" i="46"/>
  <c r="AH8" i="46" s="1"/>
  <c r="CV8" i="46"/>
  <c r="AG8" i="46" s="1"/>
  <c r="CU8" i="46"/>
  <c r="CT8" i="46"/>
  <c r="CS8" i="46"/>
  <c r="AD8" i="46" s="1"/>
  <c r="CR8" i="46"/>
  <c r="AC8" i="46" s="1"/>
  <c r="CQ8" i="46"/>
  <c r="AB8" i="46" s="1"/>
  <c r="CP8" i="46"/>
  <c r="AA8" i="46" s="1"/>
  <c r="CO8" i="46"/>
  <c r="Z8" i="46" s="1"/>
  <c r="CN8" i="46"/>
  <c r="Y8" i="46" s="1"/>
  <c r="CM8" i="46"/>
  <c r="CL8" i="46"/>
  <c r="CK8" i="46"/>
  <c r="V8" i="46" s="1"/>
  <c r="CJ8" i="46"/>
  <c r="U8" i="46" s="1"/>
  <c r="CI8" i="46"/>
  <c r="T8" i="46" s="1"/>
  <c r="CH8" i="46"/>
  <c r="S8" i="46" s="1"/>
  <c r="CG8" i="46"/>
  <c r="R8" i="46" s="1"/>
  <c r="CF8" i="46"/>
  <c r="Q8" i="46" s="1"/>
  <c r="CE8" i="46"/>
  <c r="P8" i="46" s="1"/>
  <c r="CD8" i="46"/>
  <c r="CC8" i="46"/>
  <c r="N8" i="46" s="1"/>
  <c r="CB8" i="46"/>
  <c r="M8" i="46" s="1"/>
  <c r="CA8" i="46"/>
  <c r="L8" i="46" s="1"/>
  <c r="BZ8" i="46"/>
  <c r="K8" i="46" s="1"/>
  <c r="BY8" i="46"/>
  <c r="J8" i="46" s="1"/>
  <c r="BX8" i="46"/>
  <c r="I8" i="46" s="1"/>
  <c r="BW8" i="46"/>
  <c r="H8" i="46" s="1"/>
  <c r="BV8" i="46"/>
  <c r="G8" i="46" s="1"/>
  <c r="BU8" i="46"/>
  <c r="F8" i="46" s="1"/>
  <c r="BT8" i="46"/>
  <c r="E8" i="46" s="1"/>
  <c r="BS8" i="46"/>
  <c r="D8" i="46" s="1"/>
  <c r="A8" i="46"/>
  <c r="A6" i="27" s="1"/>
  <c r="EF7" i="46"/>
  <c r="BQ7" i="46" s="1"/>
  <c r="EE7" i="46"/>
  <c r="ED7" i="46"/>
  <c r="BO7" i="44" s="1"/>
  <c r="EC7" i="46"/>
  <c r="EB7" i="46"/>
  <c r="BM7" i="46" s="1"/>
  <c r="EA7" i="46"/>
  <c r="BL7" i="46" s="1"/>
  <c r="DZ7" i="46"/>
  <c r="BK7" i="46" s="1"/>
  <c r="DY7" i="46"/>
  <c r="BJ7" i="46" s="1"/>
  <c r="DX7" i="46"/>
  <c r="BI7" i="44" s="1"/>
  <c r="DW7" i="46"/>
  <c r="DV7" i="46"/>
  <c r="BG7" i="46" s="1"/>
  <c r="DU7" i="46"/>
  <c r="DT7" i="46"/>
  <c r="BE7" i="46" s="1"/>
  <c r="DS7" i="46"/>
  <c r="BD7" i="46" s="1"/>
  <c r="DR7" i="46"/>
  <c r="BC7" i="46" s="1"/>
  <c r="DQ7" i="46"/>
  <c r="BB7" i="46" s="1"/>
  <c r="DP7" i="46"/>
  <c r="BA7" i="46" s="1"/>
  <c r="DO7" i="46"/>
  <c r="DN7" i="46"/>
  <c r="DM7" i="46"/>
  <c r="DL7" i="46"/>
  <c r="AW7" i="46" s="1"/>
  <c r="DK7" i="46"/>
  <c r="AV7" i="46" s="1"/>
  <c r="DJ7" i="46"/>
  <c r="AU7" i="46" s="1"/>
  <c r="DI7" i="46"/>
  <c r="AT7" i="46" s="1"/>
  <c r="DH7" i="46"/>
  <c r="AS7" i="44" s="1"/>
  <c r="DG7" i="46"/>
  <c r="AR7" i="46" s="1"/>
  <c r="DF7" i="46"/>
  <c r="AQ7" i="46" s="1"/>
  <c r="DE7" i="46"/>
  <c r="DD7" i="46"/>
  <c r="AO7" i="46" s="1"/>
  <c r="DC7" i="46"/>
  <c r="DB7" i="46"/>
  <c r="AM7" i="46" s="1"/>
  <c r="DA7" i="46"/>
  <c r="AL7" i="46" s="1"/>
  <c r="CZ7" i="46"/>
  <c r="AK7" i="46" s="1"/>
  <c r="CY7" i="46"/>
  <c r="AJ7" i="46" s="1"/>
  <c r="CX7" i="46"/>
  <c r="CW7" i="46"/>
  <c r="AH7" i="46" s="1"/>
  <c r="CV7" i="46"/>
  <c r="AG7" i="46" s="1"/>
  <c r="CU7" i="46"/>
  <c r="AF7" i="46" s="1"/>
  <c r="CT7" i="46"/>
  <c r="AE7" i="46" s="1"/>
  <c r="CS7" i="46"/>
  <c r="AD7" i="46" s="1"/>
  <c r="CR7" i="46"/>
  <c r="AC7" i="46" s="1"/>
  <c r="CQ7" i="46"/>
  <c r="CP7" i="46"/>
  <c r="CO7" i="46"/>
  <c r="CN7" i="46"/>
  <c r="Y7" i="46" s="1"/>
  <c r="CM7" i="46"/>
  <c r="X7" i="46" s="1"/>
  <c r="CL7" i="46"/>
  <c r="W7" i="46" s="1"/>
  <c r="CK7" i="46"/>
  <c r="V7" i="46" s="1"/>
  <c r="CJ7" i="46"/>
  <c r="U7" i="46" s="1"/>
  <c r="CI7" i="46"/>
  <c r="CH7" i="46"/>
  <c r="S7" i="46" s="1"/>
  <c r="CG7" i="46"/>
  <c r="R7" i="46" s="1"/>
  <c r="CF7" i="46"/>
  <c r="Q7" i="46" s="1"/>
  <c r="CE7" i="46"/>
  <c r="P7" i="46" s="1"/>
  <c r="CD7" i="46"/>
  <c r="O7" i="46" s="1"/>
  <c r="CC7" i="46"/>
  <c r="N7" i="46" s="1"/>
  <c r="CB7" i="46"/>
  <c r="M7" i="44" s="1"/>
  <c r="CA7" i="46"/>
  <c r="L7" i="46" s="1"/>
  <c r="BZ7" i="46"/>
  <c r="BY7" i="46"/>
  <c r="BX7" i="46"/>
  <c r="I7" i="46" s="1"/>
  <c r="BW7" i="46"/>
  <c r="H7" i="46" s="1"/>
  <c r="BV7" i="46"/>
  <c r="G7" i="46" s="1"/>
  <c r="BU7" i="46"/>
  <c r="F7" i="46" s="1"/>
  <c r="BT7" i="46"/>
  <c r="E7" i="46" s="1"/>
  <c r="BS7" i="46"/>
  <c r="BO7" i="46"/>
  <c r="A7" i="46"/>
  <c r="A5" i="27" s="1"/>
  <c r="EF6" i="46"/>
  <c r="EE6" i="46"/>
  <c r="ED6" i="46"/>
  <c r="BO6" i="46" s="1"/>
  <c r="EC6" i="46"/>
  <c r="BN6" i="46" s="1"/>
  <c r="EB6" i="46"/>
  <c r="EA6" i="46"/>
  <c r="BL6" i="46" s="1"/>
  <c r="DZ6" i="46"/>
  <c r="BK6" i="46" s="1"/>
  <c r="DY6" i="46"/>
  <c r="DX6" i="46"/>
  <c r="DW6" i="46"/>
  <c r="DV6" i="46"/>
  <c r="BG6" i="46" s="1"/>
  <c r="DU6" i="46"/>
  <c r="DT6" i="46"/>
  <c r="DS6" i="46"/>
  <c r="BD6" i="46" s="1"/>
  <c r="DR6" i="46"/>
  <c r="BC6" i="46" s="1"/>
  <c r="DQ6" i="46"/>
  <c r="DP6" i="46"/>
  <c r="DO6" i="46"/>
  <c r="DN6" i="46"/>
  <c r="DM6" i="46"/>
  <c r="AX6" i="46" s="1"/>
  <c r="DL6" i="46"/>
  <c r="DK6" i="46"/>
  <c r="AV6" i="46" s="1"/>
  <c r="DJ6" i="46"/>
  <c r="AU6" i="46" s="1"/>
  <c r="DI6" i="46"/>
  <c r="DH6" i="46"/>
  <c r="DG6" i="46"/>
  <c r="DF6" i="46"/>
  <c r="AQ6" i="46" s="1"/>
  <c r="DE6" i="46"/>
  <c r="AP6" i="46" s="1"/>
  <c r="DD6" i="46"/>
  <c r="DC6" i="46"/>
  <c r="AN6" i="46" s="1"/>
  <c r="DB6" i="46"/>
  <c r="AM6" i="46" s="1"/>
  <c r="DA6" i="46"/>
  <c r="CZ6" i="46"/>
  <c r="CY6" i="46"/>
  <c r="CX6" i="46"/>
  <c r="AI6" i="46" s="1"/>
  <c r="CW6" i="46"/>
  <c r="CV6" i="46"/>
  <c r="CU6" i="46"/>
  <c r="AF6" i="46" s="1"/>
  <c r="CT6" i="46"/>
  <c r="AE6" i="46" s="1"/>
  <c r="CS6" i="46"/>
  <c r="CR6" i="46"/>
  <c r="CQ6" i="46"/>
  <c r="CP6" i="46"/>
  <c r="CO6" i="46"/>
  <c r="CN6" i="46"/>
  <c r="CM6" i="46"/>
  <c r="X6" i="46" s="1"/>
  <c r="CL6" i="46"/>
  <c r="W6" i="46" s="1"/>
  <c r="CK6" i="46"/>
  <c r="CJ6" i="46"/>
  <c r="CI6" i="46"/>
  <c r="CH6" i="46"/>
  <c r="S6" i="46" s="1"/>
  <c r="CG6" i="46"/>
  <c r="R6" i="46" s="1"/>
  <c r="CF6" i="46"/>
  <c r="CE6" i="46"/>
  <c r="P6" i="46" s="1"/>
  <c r="CD6" i="46"/>
  <c r="O6" i="46" s="1"/>
  <c r="CC6" i="46"/>
  <c r="CB6" i="46"/>
  <c r="CA6" i="46"/>
  <c r="BZ6" i="46"/>
  <c r="BY6" i="46"/>
  <c r="BX6" i="46"/>
  <c r="BW6" i="46"/>
  <c r="H6" i="46" s="1"/>
  <c r="BV6" i="46"/>
  <c r="G6" i="46" s="1"/>
  <c r="BU6" i="46"/>
  <c r="BT6" i="46"/>
  <c r="BS6" i="46"/>
  <c r="BQ6" i="46"/>
  <c r="BP6" i="46"/>
  <c r="BM6" i="46"/>
  <c r="BJ6" i="46"/>
  <c r="BI6" i="46"/>
  <c r="BH6" i="46"/>
  <c r="BF6" i="46"/>
  <c r="BE6" i="46"/>
  <c r="BB6" i="46"/>
  <c r="BA6" i="46"/>
  <c r="AZ6" i="46"/>
  <c r="AY6" i="46"/>
  <c r="AW6" i="46"/>
  <c r="AT6" i="46"/>
  <c r="AS6" i="46"/>
  <c r="AR6" i="46"/>
  <c r="AO6" i="46"/>
  <c r="AL6" i="46"/>
  <c r="AK6" i="46"/>
  <c r="AJ6" i="46"/>
  <c r="AH6" i="46"/>
  <c r="AG6" i="46"/>
  <c r="AD6" i="46"/>
  <c r="AC6" i="46"/>
  <c r="AB6" i="46"/>
  <c r="AA6" i="46"/>
  <c r="Z6" i="46"/>
  <c r="Y6" i="46"/>
  <c r="V6" i="46"/>
  <c r="U6" i="46"/>
  <c r="T6" i="46"/>
  <c r="Q6" i="46"/>
  <c r="N6" i="46"/>
  <c r="M6" i="46"/>
  <c r="L6" i="46"/>
  <c r="K6" i="46"/>
  <c r="J6" i="46"/>
  <c r="I6" i="46"/>
  <c r="F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I207" i="44"/>
  <c r="BA207" i="44"/>
  <c r="AK207" i="44"/>
  <c r="AC207" i="44"/>
  <c r="AA207" i="44"/>
  <c r="U207" i="44"/>
  <c r="M207" i="44"/>
  <c r="K207" i="44"/>
  <c r="E207" i="44"/>
  <c r="BP206" i="44"/>
  <c r="Z206" i="44"/>
  <c r="R206" i="44"/>
  <c r="M206" i="44"/>
  <c r="G206" i="44"/>
  <c r="BP205" i="44"/>
  <c r="BL205" i="44"/>
  <c r="BK205" i="44"/>
  <c r="AP205" i="44"/>
  <c r="L205" i="44"/>
  <c r="AR204" i="44"/>
  <c r="AM204" i="44"/>
  <c r="BO203" i="44"/>
  <c r="AW203" i="44"/>
  <c r="K203" i="44"/>
  <c r="BM202" i="44"/>
  <c r="AM202" i="44"/>
  <c r="BI199" i="44"/>
  <c r="AK199" i="44"/>
  <c r="BI198" i="44"/>
  <c r="BE198" i="44"/>
  <c r="AI198" i="44"/>
  <c r="BK197" i="44"/>
  <c r="M197" i="44"/>
  <c r="G197" i="44"/>
  <c r="AK196" i="44"/>
  <c r="BC195" i="44"/>
  <c r="AO195" i="44"/>
  <c r="BQ194" i="44"/>
  <c r="R193" i="44"/>
  <c r="E192" i="44"/>
  <c r="M190" i="44"/>
  <c r="S189" i="44"/>
  <c r="BL188" i="44"/>
  <c r="BH187" i="44"/>
  <c r="J184" i="44"/>
  <c r="BO183" i="44"/>
  <c r="BJ183" i="44"/>
  <c r="BG183" i="44"/>
  <c r="S183" i="44"/>
  <c r="T182" i="44"/>
  <c r="BQ180" i="44"/>
  <c r="U180" i="44"/>
  <c r="Q179" i="44"/>
  <c r="BI178" i="44"/>
  <c r="AY176" i="44"/>
  <c r="Q170" i="44"/>
  <c r="BJ165"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J28" i="42" s="1"/>
  <c r="H30" i="42"/>
  <c r="G30" i="42"/>
  <c r="F30" i="42"/>
  <c r="E30" i="42"/>
  <c r="D30" i="42"/>
  <c r="C30" i="42"/>
  <c r="C28" i="42" s="1"/>
  <c r="Q29" i="42"/>
  <c r="J29" i="42"/>
  <c r="C29" i="42"/>
  <c r="D29" i="42" s="1"/>
  <c r="E29" i="42" s="1"/>
  <c r="F29" i="42" s="1"/>
  <c r="C205" i="46"/>
  <c r="C205" i="44" s="1"/>
  <c r="C6" i="46"/>
  <c r="B205" i="44"/>
  <c r="B200" i="44"/>
  <c r="B194" i="44"/>
  <c r="B191" i="44"/>
  <c r="C6" i="44"/>
  <c r="A6" i="44"/>
  <c r="R29" i="42"/>
  <c r="S29" i="42" s="1"/>
  <c r="T29" i="42" s="1"/>
  <c r="K29" i="42"/>
  <c r="L29" i="42" s="1"/>
  <c r="M29" i="42" s="1"/>
  <c r="L46" i="41"/>
  <c r="AH12" i="40" a="1"/>
  <c r="AH12" i="40" s="1"/>
  <c r="X7" i="40" a="1"/>
  <c r="X7" i="40" s="1"/>
  <c r="X8" i="40" s="1"/>
  <c r="CR9" i="29"/>
  <c r="CQ9" i="29"/>
  <c r="CT8" i="29"/>
  <c r="CR8" i="29"/>
  <c r="CQ8" i="29"/>
  <c r="CP8" i="29"/>
  <c r="CT7" i="29"/>
  <c r="CR7" i="29"/>
  <c r="CQ7" i="29"/>
  <c r="CP7" i="29"/>
  <c r="DX5" i="29"/>
  <c r="DT5" i="29"/>
  <c r="CT4" i="29"/>
  <c r="CR4" i="29"/>
  <c r="CQ4" i="29"/>
  <c r="CP4" i="29"/>
  <c r="BG34" i="28"/>
  <c r="BF34" i="28"/>
  <c r="BB34" i="28"/>
  <c r="AW34" i="28"/>
  <c r="AV34" i="28"/>
  <c r="AR34" i="28"/>
  <c r="AM34" i="28"/>
  <c r="AL34" i="28"/>
  <c r="AH34" i="28"/>
  <c r="AC34" i="28"/>
  <c r="AB34" i="28"/>
  <c r="X34" i="28"/>
  <c r="S34" i="28"/>
  <c r="R34" i="28"/>
  <c r="N34" i="28"/>
  <c r="I34" i="28"/>
  <c r="BV14" i="28" s="1"/>
  <c r="H34" i="28"/>
  <c r="D34" i="28"/>
  <c r="DX18" i="28"/>
  <c r="DT18" i="28"/>
  <c r="DT6" i="28" s="1"/>
  <c r="DX17" i="28"/>
  <c r="DT17" i="28"/>
  <c r="DX16" i="28"/>
  <c r="DT16" i="28"/>
  <c r="DX14" i="28"/>
  <c r="DT14" i="28"/>
  <c r="DT9" i="28" s="1"/>
  <c r="DT12" i="28" s="1"/>
  <c r="BL14" i="28"/>
  <c r="BL4" i="28" s="1"/>
  <c r="CF12" i="28"/>
  <c r="CA12" i="28"/>
  <c r="BZ12" i="28"/>
  <c r="BQ12" i="28"/>
  <c r="BP12" i="28"/>
  <c r="BB12" i="28"/>
  <c r="AR12" i="28"/>
  <c r="AH12" i="28"/>
  <c r="X12" i="28"/>
  <c r="N12" i="28"/>
  <c r="D12" i="28"/>
  <c r="DV9" i="28"/>
  <c r="DV12" i="28" s="1"/>
  <c r="DU9" i="28"/>
  <c r="DU12" i="28" s="1"/>
  <c r="DX8" i="28"/>
  <c r="DX9" i="28" s="1"/>
  <c r="DX12" i="28" s="1"/>
  <c r="DT8" i="28"/>
  <c r="BL8" i="28"/>
  <c r="BL12" i="28" s="1"/>
  <c r="BB8" i="28"/>
  <c r="BB7" i="28"/>
  <c r="DY6" i="28"/>
  <c r="DW6" i="28"/>
  <c r="DV6" i="28"/>
  <c r="DU6" i="28"/>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DY5" i="28"/>
  <c r="DW5" i="28"/>
  <c r="DV5" i="28"/>
  <c r="DU5" i="28"/>
  <c r="DO5" i="28"/>
  <c r="DN5" i="28"/>
  <c r="DM5" i="28"/>
  <c r="DL5" i="28"/>
  <c r="DK5" i="28"/>
  <c r="DJ5" i="28"/>
  <c r="DE5" i="28"/>
  <c r="DD5" i="28"/>
  <c r="DC5" i="28"/>
  <c r="DB5" i="28"/>
  <c r="DA5" i="28"/>
  <c r="CZ5" i="28"/>
  <c r="CU5" i="28"/>
  <c r="CT5" i="28"/>
  <c r="CS5" i="28"/>
  <c r="CR5" i="28"/>
  <c r="CQ5" i="28"/>
  <c r="CP5" i="28"/>
  <c r="CK5" i="28"/>
  <c r="CJ5" i="28"/>
  <c r="CI5" i="28"/>
  <c r="CH5" i="28"/>
  <c r="CG5" i="28"/>
  <c r="CF5" i="28"/>
  <c r="CA5" i="28"/>
  <c r="BZ5" i="28"/>
  <c r="BY5" i="28"/>
  <c r="BX5" i="28"/>
  <c r="BW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DY4" i="28"/>
  <c r="DX4" i="28"/>
  <c r="DW4" i="28"/>
  <c r="DV4" i="28"/>
  <c r="DU4"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Q4" i="28"/>
  <c r="BP4" i="28"/>
  <c r="BO4" i="28"/>
  <c r="BN4" i="28"/>
  <c r="BM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B31" i="27"/>
  <c r="BB14" i="27" s="1"/>
  <c r="DX18" i="27"/>
  <c r="DT18" i="27"/>
  <c r="DT6" i="27" s="1"/>
  <c r="DX17" i="27"/>
  <c r="DT17" i="27"/>
  <c r="DX16" i="27"/>
  <c r="DT16" i="27"/>
  <c r="DX15" i="27"/>
  <c r="DT15" i="27"/>
  <c r="BV15" i="27"/>
  <c r="BV6" i="27" s="1"/>
  <c r="BL15" i="27"/>
  <c r="DX13" i="27"/>
  <c r="DX4" i="27" s="1"/>
  <c r="DT13" i="27"/>
  <c r="DT5" i="27" s="1"/>
  <c r="DB13" i="27"/>
  <c r="BB13" i="27"/>
  <c r="AR13" i="27"/>
  <c r="AH13" i="27"/>
  <c r="X13" i="27"/>
  <c r="N13" i="27"/>
  <c r="D13" i="27"/>
  <c r="D5" i="27" s="1"/>
  <c r="CT9" i="27"/>
  <c r="CR9" i="27"/>
  <c r="CQ9" i="27"/>
  <c r="CP9" i="27"/>
  <c r="CR7" i="27"/>
  <c r="DY6" i="27"/>
  <c r="DW6" i="27"/>
  <c r="DV6" i="27"/>
  <c r="DU6" i="27"/>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Q6" i="27"/>
  <c r="BP6" i="27"/>
  <c r="BO6" i="27"/>
  <c r="BN6" i="27"/>
  <c r="BM6" i="27"/>
  <c r="BL6" i="27"/>
  <c r="BG6" i="27"/>
  <c r="BF6" i="27"/>
  <c r="BE6" i="27"/>
  <c r="BD6" i="27"/>
  <c r="BC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DY5" i="27"/>
  <c r="DW5" i="27"/>
  <c r="DV5" i="27"/>
  <c r="DU5" i="27"/>
  <c r="DO5" i="27"/>
  <c r="DN5" i="27"/>
  <c r="DM5" i="27"/>
  <c r="DL5" i="27"/>
  <c r="DK5" i="27"/>
  <c r="DJ5" i="27"/>
  <c r="DE5" i="27"/>
  <c r="DD5" i="27"/>
  <c r="DC5" i="27"/>
  <c r="DB5" i="27"/>
  <c r="DA5" i="27"/>
  <c r="CZ5" i="27"/>
  <c r="CU5" i="27"/>
  <c r="CT5" i="27"/>
  <c r="CS5" i="27"/>
  <c r="CR5" i="27"/>
  <c r="CQ5" i="27"/>
  <c r="CP5" i="27"/>
  <c r="CK5" i="27"/>
  <c r="CJ5" i="27"/>
  <c r="CI5" i="27"/>
  <c r="CH5" i="27"/>
  <c r="CG5" i="27"/>
  <c r="CF5" i="27"/>
  <c r="BY5" i="27"/>
  <c r="BX5" i="27"/>
  <c r="BW5" i="27"/>
  <c r="BO5" i="27"/>
  <c r="BN5" i="27"/>
  <c r="BM5" i="27"/>
  <c r="BG5" i="27"/>
  <c r="BF5" i="27"/>
  <c r="BE5" i="27"/>
  <c r="BD5" i="27"/>
  <c r="BC5" i="27"/>
  <c r="AU5" i="27"/>
  <c r="AT5" i="27"/>
  <c r="AS5" i="27"/>
  <c r="AM5" i="27"/>
  <c r="AL5" i="27"/>
  <c r="AK5" i="27"/>
  <c r="AJ5" i="27"/>
  <c r="AI5" i="27"/>
  <c r="AH5" i="27"/>
  <c r="AA5" i="27"/>
  <c r="Z5" i="27"/>
  <c r="Y5" i="27"/>
  <c r="Q5" i="27"/>
  <c r="P5" i="27"/>
  <c r="O5" i="27"/>
  <c r="I5" i="27"/>
  <c r="H5" i="27"/>
  <c r="G5" i="27"/>
  <c r="F5" i="27"/>
  <c r="E5" i="27"/>
  <c r="DY4" i="27"/>
  <c r="DW4" i="27"/>
  <c r="DV4" i="27"/>
  <c r="DU4" i="27"/>
  <c r="DT4"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N102" i="46" l="1"/>
  <c r="BM207" i="44"/>
  <c r="BO102" i="46"/>
  <c r="BM199" i="44"/>
  <c r="F193" i="44"/>
  <c r="M200" i="44"/>
  <c r="BG204" i="44"/>
  <c r="AS207" i="44"/>
  <c r="BO202" i="44"/>
  <c r="BQ200" i="44"/>
  <c r="W203" i="44"/>
  <c r="AF201" i="44"/>
  <c r="AE203" i="44"/>
  <c r="V205" i="44"/>
  <c r="T207" i="44"/>
  <c r="AD205" i="44"/>
  <c r="AG206" i="44"/>
  <c r="AY204" i="44"/>
  <c r="S202" i="44"/>
  <c r="BK198" i="44"/>
  <c r="AQ202" i="44"/>
  <c r="BM206" i="44"/>
  <c r="AB207" i="44"/>
  <c r="V179" i="44"/>
  <c r="AI187" i="44"/>
  <c r="BL195" i="44"/>
  <c r="BP199" i="44"/>
  <c r="V202" i="44"/>
  <c r="AP203" i="44"/>
  <c r="AT204" i="44"/>
  <c r="BK207" i="44"/>
  <c r="AW193" i="44"/>
  <c r="BD200" i="44"/>
  <c r="AJ194" i="44"/>
  <c r="AZ196" i="44"/>
  <c r="I205" i="44"/>
  <c r="AB196" i="44"/>
  <c r="BN198" i="44"/>
  <c r="BN203" i="44"/>
  <c r="BN189" i="44"/>
  <c r="BP194" i="44"/>
  <c r="V204" i="44"/>
  <c r="AD204" i="44"/>
  <c r="AU207" i="44"/>
  <c r="BB190" i="44"/>
  <c r="AL197" i="44"/>
  <c r="F202" i="44"/>
  <c r="Y205" i="44"/>
  <c r="AO207" i="44"/>
  <c r="Y207" i="44"/>
  <c r="AW207" i="44"/>
  <c r="I207" i="44"/>
  <c r="BE207" i="44"/>
  <c r="AG207" i="44"/>
  <c r="BM63" i="46"/>
  <c r="BN63" i="46"/>
  <c r="BF175" i="46"/>
  <c r="C202" i="46"/>
  <c r="C202" i="44" s="1"/>
  <c r="AY181" i="44"/>
  <c r="BO175" i="46"/>
  <c r="AT187" i="44"/>
  <c r="AS203" i="44"/>
  <c r="BO10" i="46"/>
  <c r="AS189" i="44"/>
  <c r="L193" i="44"/>
  <c r="BI189" i="44"/>
  <c r="BL185" i="44"/>
  <c r="D193" i="44"/>
  <c r="K195" i="44"/>
  <c r="U197" i="44"/>
  <c r="BC181" i="44"/>
  <c r="BK195" i="44"/>
  <c r="AK202" i="44"/>
  <c r="AZ185" i="44"/>
  <c r="M204" i="44"/>
  <c r="V188" i="44"/>
  <c r="BC179" i="44"/>
  <c r="E202" i="44"/>
  <c r="C189" i="46"/>
  <c r="C189" i="44" s="1"/>
  <c r="AX201" i="44"/>
  <c r="BD191" i="44"/>
  <c r="N207" i="44"/>
  <c r="L183" i="44"/>
  <c r="K206" i="44"/>
  <c r="Y189" i="44"/>
  <c r="S199" i="44"/>
  <c r="AS202" i="44"/>
  <c r="U204" i="44"/>
  <c r="AL207" i="44"/>
  <c r="AI206" i="44"/>
  <c r="AN184" i="44"/>
  <c r="AS204" i="44"/>
  <c r="AQ169" i="44"/>
  <c r="BQ197" i="44"/>
  <c r="AE200" i="44"/>
  <c r="AG203" i="44"/>
  <c r="AV186" i="44"/>
  <c r="AQ196" i="44"/>
  <c r="AG198" i="44"/>
  <c r="AA199" i="44"/>
  <c r="AO203" i="44"/>
  <c r="AN205" i="44"/>
  <c r="V207" i="44"/>
  <c r="AS172" i="44"/>
  <c r="BG180" i="44"/>
  <c r="BH183" i="44"/>
  <c r="H193" i="44"/>
  <c r="O195" i="44"/>
  <c r="M202" i="44"/>
  <c r="BI204" i="44"/>
  <c r="F207" i="44"/>
  <c r="Q203" i="44"/>
  <c r="BF201" i="44"/>
  <c r="AD207" i="44"/>
  <c r="BQ174" i="44"/>
  <c r="AW198" i="44"/>
  <c r="AQ199" i="44"/>
  <c r="J201" i="44"/>
  <c r="BQ202" i="44"/>
  <c r="AK204" i="44"/>
  <c r="BQ204" i="44"/>
  <c r="AA206" i="44"/>
  <c r="BO19" i="46"/>
  <c r="AG190" i="44"/>
  <c r="V201" i="44"/>
  <c r="P185" i="44"/>
  <c r="AQ178" i="44"/>
  <c r="BQ163" i="44"/>
  <c r="BH162" i="44"/>
  <c r="BD166" i="44"/>
  <c r="P164" i="44"/>
  <c r="D167" i="44"/>
  <c r="AZ165" i="44"/>
  <c r="BE161" i="44"/>
  <c r="BN112" i="46"/>
  <c r="BH165" i="44"/>
  <c r="AO161" i="44"/>
  <c r="BP162" i="44"/>
  <c r="AT184" i="44"/>
  <c r="BF185" i="44"/>
  <c r="S190" i="44"/>
  <c r="AH192" i="44"/>
  <c r="BI200" i="44"/>
  <c r="BK203" i="44"/>
  <c r="BB186" i="44"/>
  <c r="BO190" i="44"/>
  <c r="I199" i="44"/>
  <c r="K202" i="44"/>
  <c r="I206" i="44"/>
  <c r="AO206" i="44"/>
  <c r="V191" i="44"/>
  <c r="I180" i="44"/>
  <c r="BJ186" i="44"/>
  <c r="AK195" i="44"/>
  <c r="AK200" i="44"/>
  <c r="A194" i="44"/>
  <c r="AP183" i="44"/>
  <c r="AG199" i="44"/>
  <c r="R192" i="44"/>
  <c r="BB193" i="44"/>
  <c r="BL201" i="44"/>
  <c r="AP187" i="44"/>
  <c r="AJ192" i="44"/>
  <c r="V170" i="44"/>
  <c r="Q173" i="44"/>
  <c r="O175" i="44"/>
  <c r="AE177" i="44"/>
  <c r="T183" i="44"/>
  <c r="BL184" i="44"/>
  <c r="BH185" i="44"/>
  <c r="AT188" i="44"/>
  <c r="AO189" i="44"/>
  <c r="P191" i="44"/>
  <c r="D192" i="44"/>
  <c r="AR192" i="44"/>
  <c r="P193" i="44"/>
  <c r="BD193" i="44"/>
  <c r="AY194" i="44"/>
  <c r="W195" i="44"/>
  <c r="AY196" i="44"/>
  <c r="AC197" i="44"/>
  <c r="I198" i="44"/>
  <c r="AM200" i="44"/>
  <c r="R201" i="44"/>
  <c r="U202" i="44"/>
  <c r="BA202" i="44"/>
  <c r="BE203" i="44"/>
  <c r="P205" i="44"/>
  <c r="AV205" i="44"/>
  <c r="AQ206" i="44"/>
  <c r="BJ207" i="44"/>
  <c r="I173" i="44"/>
  <c r="BK179" i="44"/>
  <c r="AQ194" i="44"/>
  <c r="AT170" i="44"/>
  <c r="Y173" i="44"/>
  <c r="AU175" i="44"/>
  <c r="AM177" i="44"/>
  <c r="G179" i="44"/>
  <c r="K180" i="44"/>
  <c r="G181" i="44"/>
  <c r="Z182" i="44"/>
  <c r="AB183" i="44"/>
  <c r="BP183" i="44"/>
  <c r="D185" i="44"/>
  <c r="BL186" i="44"/>
  <c r="AX187" i="44"/>
  <c r="BB188" i="44"/>
  <c r="AK190" i="44"/>
  <c r="AZ192" i="44"/>
  <c r="BL193" i="44"/>
  <c r="BG194" i="44"/>
  <c r="AE195" i="44"/>
  <c r="K196" i="44"/>
  <c r="AK197" i="44"/>
  <c r="Q198" i="44"/>
  <c r="AI199" i="44"/>
  <c r="AU200" i="44"/>
  <c r="BN201" i="44"/>
  <c r="BI202" i="44"/>
  <c r="Y203" i="44"/>
  <c r="AC204" i="44"/>
  <c r="BA204" i="44"/>
  <c r="BD205" i="44"/>
  <c r="AY206" i="44"/>
  <c r="AT207" i="44"/>
  <c r="G175" i="44"/>
  <c r="BO180" i="44"/>
  <c r="H191" i="44"/>
  <c r="AH171" i="44"/>
  <c r="E174" i="44"/>
  <c r="BC175" i="44"/>
  <c r="AU177" i="44"/>
  <c r="O179" i="44"/>
  <c r="S180" i="44"/>
  <c r="AE181" i="44"/>
  <c r="AH182" i="44"/>
  <c r="AJ183" i="44"/>
  <c r="L185" i="44"/>
  <c r="P186" i="44"/>
  <c r="J187" i="44"/>
  <c r="BF187" i="44"/>
  <c r="BJ188" i="44"/>
  <c r="AS190" i="44"/>
  <c r="X191" i="44"/>
  <c r="L192" i="44"/>
  <c r="BH192" i="44"/>
  <c r="X193" i="44"/>
  <c r="K194" i="44"/>
  <c r="S196" i="44"/>
  <c r="BG196" i="44"/>
  <c r="Y198" i="44"/>
  <c r="BM198" i="44"/>
  <c r="G200" i="44"/>
  <c r="BC200" i="44"/>
  <c r="Z201" i="44"/>
  <c r="AC202" i="44"/>
  <c r="BM203" i="44"/>
  <c r="X205" i="44"/>
  <c r="S206" i="44"/>
  <c r="BG206" i="44"/>
  <c r="BO176" i="44"/>
  <c r="AD188" i="44"/>
  <c r="BG162" i="44"/>
  <c r="M174" i="44"/>
  <c r="X186" i="44"/>
  <c r="S194" i="44"/>
  <c r="AA196" i="44"/>
  <c r="BK181" i="44"/>
  <c r="AP171" i="44"/>
  <c r="BC177" i="44"/>
  <c r="AM181" i="44"/>
  <c r="P184" i="44"/>
  <c r="R187" i="44"/>
  <c r="BM189" i="44"/>
  <c r="AF191" i="44"/>
  <c r="AF193" i="44"/>
  <c r="AM195" i="44"/>
  <c r="AS197" i="44"/>
  <c r="U174" i="44"/>
  <c r="AA178" i="44"/>
  <c r="AQ180" i="44"/>
  <c r="AX182" i="44"/>
  <c r="X184" i="44"/>
  <c r="AF186" i="44"/>
  <c r="F188" i="44"/>
  <c r="T192" i="44"/>
  <c r="AN193" i="44"/>
  <c r="BA197" i="44"/>
  <c r="AY199" i="44"/>
  <c r="AY178" i="44"/>
  <c r="AG189" i="44"/>
  <c r="BL191" i="44"/>
  <c r="BK175" i="44"/>
  <c r="AP182" i="44"/>
  <c r="BA190" i="44"/>
  <c r="BP192" i="44"/>
  <c r="BO196" i="44"/>
  <c r="AX171" i="44"/>
  <c r="K176" i="44"/>
  <c r="AU181" i="44"/>
  <c r="AZ183" i="44"/>
  <c r="T185" i="44"/>
  <c r="Z187" i="44"/>
  <c r="Q189" i="44"/>
  <c r="AN191" i="44"/>
  <c r="AA194" i="44"/>
  <c r="E197" i="44"/>
  <c r="O200" i="44"/>
  <c r="AH201" i="44"/>
  <c r="C171" i="46"/>
  <c r="C171" i="44" s="1"/>
  <c r="AA169" i="44"/>
  <c r="AK172" i="44"/>
  <c r="BI174" i="44"/>
  <c r="AQ176" i="44"/>
  <c r="AI178" i="44"/>
  <c r="W179" i="44"/>
  <c r="AY180" i="44"/>
  <c r="BF182" i="44"/>
  <c r="AF184" i="44"/>
  <c r="AR185" i="44"/>
  <c r="AN186" i="44"/>
  <c r="AH187" i="44"/>
  <c r="N188" i="44"/>
  <c r="E190" i="44"/>
  <c r="BI190" i="44"/>
  <c r="AV191" i="44"/>
  <c r="AB192" i="44"/>
  <c r="AV193" i="44"/>
  <c r="AI194" i="44"/>
  <c r="G195" i="44"/>
  <c r="AU195" i="44"/>
  <c r="AI196" i="44"/>
  <c r="BI197" i="44"/>
  <c r="AO198" i="44"/>
  <c r="K199" i="44"/>
  <c r="BG199" i="44"/>
  <c r="W200" i="44"/>
  <c r="BK200" i="44"/>
  <c r="AP201" i="44"/>
  <c r="I203" i="44"/>
  <c r="E204" i="44"/>
  <c r="H205" i="44"/>
  <c r="AF205" i="44"/>
  <c r="BB207" i="44"/>
  <c r="AC178" i="44"/>
  <c r="AP191" i="44"/>
  <c r="AJ187" i="44"/>
  <c r="AW195" i="44"/>
  <c r="Z205" i="44"/>
  <c r="C186" i="46"/>
  <c r="C186" i="44" s="1"/>
  <c r="AA173" i="44"/>
  <c r="Q175" i="44"/>
  <c r="AH193" i="44"/>
  <c r="BI196" i="44"/>
  <c r="K198" i="44"/>
  <c r="AQ198" i="44"/>
  <c r="AS199" i="44"/>
  <c r="W202" i="44"/>
  <c r="BC202" i="44"/>
  <c r="S203" i="44"/>
  <c r="BN205" i="44"/>
  <c r="AV188" i="44"/>
  <c r="BO198" i="44"/>
  <c r="AC196" i="44"/>
  <c r="BP187" i="44"/>
  <c r="Q195" i="44"/>
  <c r="G204" i="44"/>
  <c r="O172" i="44"/>
  <c r="BQ176" i="44"/>
  <c r="F183" i="44"/>
  <c r="D187" i="44"/>
  <c r="AR187" i="44"/>
  <c r="H188" i="44"/>
  <c r="BD188" i="44"/>
  <c r="AX191" i="44"/>
  <c r="Y195" i="44"/>
  <c r="BE195" i="44"/>
  <c r="BE200" i="44"/>
  <c r="AH184" i="44"/>
  <c r="V185" i="44"/>
  <c r="U194" i="44"/>
  <c r="AU197" i="44"/>
  <c r="S198" i="44"/>
  <c r="BK172" i="44"/>
  <c r="AZ187" i="44"/>
  <c r="K189" i="44"/>
  <c r="AX193" i="44"/>
  <c r="BM195" i="44"/>
  <c r="AA198" i="44"/>
  <c r="BC204" i="44"/>
  <c r="AK206" i="44"/>
  <c r="AB171" i="44"/>
  <c r="M176" i="44"/>
  <c r="BB185" i="44"/>
  <c r="AN188" i="44"/>
  <c r="AH191" i="44"/>
  <c r="BF97" i="46"/>
  <c r="AP25" i="46"/>
  <c r="BK56" i="46"/>
  <c r="BN71" i="46"/>
  <c r="AI169" i="44"/>
  <c r="BJ56" i="46"/>
  <c r="AY169" i="44"/>
  <c r="BM173" i="44"/>
  <c r="BG176" i="44"/>
  <c r="BL56" i="46"/>
  <c r="H156" i="44"/>
  <c r="AV156" i="44"/>
  <c r="T159" i="44"/>
  <c r="AD170" i="44"/>
  <c r="U172" i="44"/>
  <c r="M149" i="44"/>
  <c r="G168" i="44"/>
  <c r="AL170" i="44"/>
  <c r="AC172" i="44"/>
  <c r="W168" i="44"/>
  <c r="BG169" i="44"/>
  <c r="AC174" i="44"/>
  <c r="AE168" i="44"/>
  <c r="BN171" i="44"/>
  <c r="AG173" i="44"/>
  <c r="BG178" i="44"/>
  <c r="AM168" i="44"/>
  <c r="J171" i="44"/>
  <c r="BI172" i="44"/>
  <c r="W175" i="44"/>
  <c r="K178" i="44"/>
  <c r="AM179" i="44"/>
  <c r="J182" i="44"/>
  <c r="AB185" i="44"/>
  <c r="I189" i="44"/>
  <c r="BB170" i="44"/>
  <c r="BA172" i="44"/>
  <c r="BK177" i="44"/>
  <c r="AE179" i="44"/>
  <c r="AA159" i="44"/>
  <c r="F170" i="44"/>
  <c r="E172" i="44"/>
  <c r="AO173" i="44"/>
  <c r="AK174" i="44"/>
  <c r="S176" i="44"/>
  <c r="G177" i="44"/>
  <c r="AA180" i="44"/>
  <c r="O181" i="44"/>
  <c r="BN182" i="44"/>
  <c r="H184" i="44"/>
  <c r="AV184" i="44"/>
  <c r="BP185" i="44"/>
  <c r="BD186" i="44"/>
  <c r="AL188" i="44"/>
  <c r="AW189" i="44"/>
  <c r="U190" i="44"/>
  <c r="AK123" i="44"/>
  <c r="AU168" i="44"/>
  <c r="N170" i="44"/>
  <c r="R171" i="44"/>
  <c r="M172" i="44"/>
  <c r="AW173" i="44"/>
  <c r="AS174" i="44"/>
  <c r="AE175" i="44"/>
  <c r="AA176" i="44"/>
  <c r="O177" i="44"/>
  <c r="S178" i="44"/>
  <c r="BO178" i="44"/>
  <c r="AU179" i="44"/>
  <c r="AI180" i="44"/>
  <c r="W181" i="44"/>
  <c r="R182" i="44"/>
  <c r="D183" i="44"/>
  <c r="AR183" i="44"/>
  <c r="BD184" i="44"/>
  <c r="AJ185" i="44"/>
  <c r="H186" i="44"/>
  <c r="BE189" i="44"/>
  <c r="AC190" i="44"/>
  <c r="BQ190" i="44"/>
  <c r="BA130" i="44"/>
  <c r="BC168" i="44"/>
  <c r="Z171" i="44"/>
  <c r="BQ172" i="44"/>
  <c r="BE173" i="44"/>
  <c r="BA174" i="44"/>
  <c r="AM175" i="44"/>
  <c r="AI176" i="44"/>
  <c r="W177" i="44"/>
  <c r="BA135" i="44"/>
  <c r="BN108" i="46"/>
  <c r="X164" i="44"/>
  <c r="L157" i="44"/>
  <c r="AV164" i="44"/>
  <c r="L167" i="44"/>
  <c r="X160" i="44"/>
  <c r="U163" i="44"/>
  <c r="BP165" i="44"/>
  <c r="AH150" i="44"/>
  <c r="AJ157" i="44"/>
  <c r="BL160" i="44"/>
  <c r="AB162" i="44"/>
  <c r="AC163" i="44"/>
  <c r="BD164" i="44"/>
  <c r="H166" i="44"/>
  <c r="AB167" i="44"/>
  <c r="M163" i="44"/>
  <c r="AB157" i="44"/>
  <c r="L162" i="44"/>
  <c r="T167" i="44"/>
  <c r="AB153" i="44"/>
  <c r="P158" i="44"/>
  <c r="I161" i="44"/>
  <c r="AJ162" i="44"/>
  <c r="AS163" i="44"/>
  <c r="BL164" i="44"/>
  <c r="X166" i="44"/>
  <c r="AR167" i="44"/>
  <c r="AR159" i="44"/>
  <c r="AV158" i="44"/>
  <c r="AZ162" i="44"/>
  <c r="D165" i="44"/>
  <c r="AZ167" i="44"/>
  <c r="X154" i="44"/>
  <c r="Q161" i="44"/>
  <c r="BA163" i="44"/>
  <c r="AN166" i="44"/>
  <c r="BD154" i="44"/>
  <c r="D159" i="44"/>
  <c r="Y161" i="44"/>
  <c r="BI163" i="44"/>
  <c r="AB165" i="44"/>
  <c r="AV166" i="44"/>
  <c r="BH167" i="44"/>
  <c r="K183" i="44"/>
  <c r="BO168" i="46"/>
  <c r="AN177" i="44"/>
  <c r="P179" i="44"/>
  <c r="BI185" i="44"/>
  <c r="BM186" i="44"/>
  <c r="BG187" i="44"/>
  <c r="AP189" i="44"/>
  <c r="AD190" i="44"/>
  <c r="AW191" i="44"/>
  <c r="AK192" i="44"/>
  <c r="Y193" i="44"/>
  <c r="L194" i="44"/>
  <c r="X195" i="44"/>
  <c r="Z198" i="44"/>
  <c r="AB199" i="44"/>
  <c r="AF200" i="44"/>
  <c r="S201" i="44"/>
  <c r="AQ201" i="44"/>
  <c r="AT202" i="44"/>
  <c r="AW205" i="44"/>
  <c r="D206" i="44"/>
  <c r="T206" i="44"/>
  <c r="O207" i="44"/>
  <c r="BC188" i="44"/>
  <c r="D196" i="44"/>
  <c r="AX198" i="44"/>
  <c r="N197" i="44"/>
  <c r="H200" i="44"/>
  <c r="A203" i="44"/>
  <c r="C191" i="46"/>
  <c r="C191" i="44" s="1"/>
  <c r="AH173" i="44"/>
  <c r="AO186" i="44"/>
  <c r="AE188" i="44"/>
  <c r="AG191" i="44"/>
  <c r="AS192" i="44"/>
  <c r="AG193" i="44"/>
  <c r="T194" i="44"/>
  <c r="H195" i="44"/>
  <c r="AJ196" i="44"/>
  <c r="J198" i="44"/>
  <c r="AY201" i="44"/>
  <c r="AD202" i="44"/>
  <c r="Z203" i="44"/>
  <c r="AX203" i="44"/>
  <c r="F204" i="44"/>
  <c r="BB204" i="44"/>
  <c r="BE205" i="44"/>
  <c r="AR206" i="44"/>
  <c r="AE207" i="44"/>
  <c r="F190" i="44"/>
  <c r="M192" i="44"/>
  <c r="AR194" i="44"/>
  <c r="BH196" i="44"/>
  <c r="D199" i="44"/>
  <c r="Y184" i="44"/>
  <c r="AJ199" i="44"/>
  <c r="BL200" i="44"/>
  <c r="AB206" i="44"/>
  <c r="R189" i="44"/>
  <c r="AL190" i="44"/>
  <c r="BE193" i="44"/>
  <c r="AF195" i="44"/>
  <c r="AH198" i="44"/>
  <c r="BH199" i="44"/>
  <c r="AA201" i="44"/>
  <c r="BB202" i="44"/>
  <c r="AG205" i="44"/>
  <c r="BK188" i="44"/>
  <c r="U192" i="44"/>
  <c r="BP196" i="44"/>
  <c r="BB197" i="44"/>
  <c r="L199" i="44"/>
  <c r="N202" i="44"/>
  <c r="AL202" i="44"/>
  <c r="BF203" i="44"/>
  <c r="Q205" i="44"/>
  <c r="AZ206" i="44"/>
  <c r="W207" i="44"/>
  <c r="AA182" i="44"/>
  <c r="BJ190" i="44"/>
  <c r="AV195" i="44"/>
  <c r="AT197" i="44"/>
  <c r="AX189" i="44"/>
  <c r="I193" i="44"/>
  <c r="L196" i="44"/>
  <c r="V197" i="44"/>
  <c r="AN200" i="44"/>
  <c r="AL204" i="44"/>
  <c r="C198" i="46"/>
  <c r="C198" i="44" s="1"/>
  <c r="BA185" i="44"/>
  <c r="AM188" i="44"/>
  <c r="Z189" i="44"/>
  <c r="BA192" i="44"/>
  <c r="BD195" i="44"/>
  <c r="P200" i="44"/>
  <c r="BG201" i="44"/>
  <c r="L206" i="44"/>
  <c r="I186" i="44"/>
  <c r="AA187" i="44"/>
  <c r="AY187" i="44"/>
  <c r="AT190" i="44"/>
  <c r="AO191" i="44"/>
  <c r="BM191" i="44"/>
  <c r="AO193" i="44"/>
  <c r="BM193" i="44"/>
  <c r="AB194" i="44"/>
  <c r="BH194" i="44"/>
  <c r="P195" i="44"/>
  <c r="T196" i="44"/>
  <c r="AR196" i="44"/>
  <c r="AD197" i="44"/>
  <c r="R198" i="44"/>
  <c r="AV200" i="44"/>
  <c r="AH203" i="44"/>
  <c r="N204" i="44"/>
  <c r="AO205" i="44"/>
  <c r="BM205" i="44"/>
  <c r="BC207" i="44"/>
  <c r="AZ199" i="44"/>
  <c r="BQ185" i="44"/>
  <c r="N190" i="44"/>
  <c r="BE191" i="44"/>
  <c r="AZ194" i="44"/>
  <c r="BF198" i="44"/>
  <c r="J203" i="44"/>
  <c r="AH189" i="44"/>
  <c r="V190" i="44"/>
  <c r="Q191" i="44"/>
  <c r="BI192" i="44"/>
  <c r="D194" i="44"/>
  <c r="AN195" i="44"/>
  <c r="F197" i="44"/>
  <c r="BJ197" i="44"/>
  <c r="AP198" i="44"/>
  <c r="T199" i="44"/>
  <c r="AR199" i="44"/>
  <c r="X200" i="44"/>
  <c r="K201" i="44"/>
  <c r="AI201" i="44"/>
  <c r="BJ202" i="44"/>
  <c r="R203" i="44"/>
  <c r="BJ204" i="44"/>
  <c r="AJ206" i="44"/>
  <c r="BH206" i="44"/>
  <c r="AA179" i="44"/>
  <c r="BO179" i="44"/>
  <c r="X183" i="44"/>
  <c r="BP186" i="44"/>
  <c r="AJ191" i="44"/>
  <c r="AZ191" i="44"/>
  <c r="AQ195" i="44"/>
  <c r="AE199" i="44"/>
  <c r="AA200" i="44"/>
  <c r="BO200" i="44"/>
  <c r="AT201" i="44"/>
  <c r="AK203" i="44"/>
  <c r="BI203" i="44"/>
  <c r="AB205" i="44"/>
  <c r="A183" i="44"/>
  <c r="BH193" i="44"/>
  <c r="AR186" i="44"/>
  <c r="P192" i="44"/>
  <c r="BL192" i="44"/>
  <c r="AI179" i="44"/>
  <c r="V182" i="44"/>
  <c r="AF183" i="44"/>
  <c r="BJ187" i="44"/>
  <c r="BE190" i="44"/>
  <c r="AN192" i="44"/>
  <c r="T193" i="44"/>
  <c r="AR193" i="44"/>
  <c r="BM197" i="44"/>
  <c r="AD201" i="44"/>
  <c r="AW202" i="44"/>
  <c r="AO204" i="44"/>
  <c r="BK206" i="44"/>
  <c r="BN117" i="46"/>
  <c r="AN183" i="44"/>
  <c r="AR191" i="44"/>
  <c r="N201" i="44"/>
  <c r="AB191" i="44"/>
  <c r="Y204" i="44"/>
  <c r="AM199" i="44"/>
  <c r="BG200" i="44"/>
  <c r="W180" i="44"/>
  <c r="BG181" i="44"/>
  <c r="X192" i="44"/>
  <c r="BK194" i="44"/>
  <c r="Y197" i="44"/>
  <c r="AC198" i="44"/>
  <c r="W199" i="44"/>
  <c r="Q202" i="44"/>
  <c r="AE206" i="44"/>
  <c r="AU206" i="44"/>
  <c r="BG179" i="44"/>
  <c r="AC189" i="44"/>
  <c r="AM194" i="44"/>
  <c r="BA198" i="44"/>
  <c r="BQ198" i="44"/>
  <c r="AQ200" i="44"/>
  <c r="AW204" i="44"/>
  <c r="O206" i="44"/>
  <c r="I146" i="44"/>
  <c r="I184" i="44"/>
  <c r="AT174" i="44"/>
  <c r="K182" i="44"/>
  <c r="Q186" i="44"/>
  <c r="K187" i="44"/>
  <c r="AQ187" i="44"/>
  <c r="O188" i="44"/>
  <c r="AU188" i="44"/>
  <c r="BE166" i="44"/>
  <c r="AK185" i="44"/>
  <c r="Y186" i="44"/>
  <c r="BG58" i="46"/>
  <c r="AX170" i="44"/>
  <c r="BQ173" i="44"/>
  <c r="AE176" i="44"/>
  <c r="K181" i="44"/>
  <c r="BD183" i="44"/>
  <c r="AV185" i="44"/>
  <c r="N187" i="44"/>
  <c r="AL187" i="44"/>
  <c r="BB187" i="44"/>
  <c r="Y190" i="44"/>
  <c r="AW190" i="44"/>
  <c r="AE194" i="44"/>
  <c r="M198" i="44"/>
  <c r="I202" i="44"/>
  <c r="AJ205" i="44"/>
  <c r="AM206" i="44"/>
  <c r="BF170" i="44"/>
  <c r="G180" i="44"/>
  <c r="H183" i="44"/>
  <c r="X185" i="44"/>
  <c r="V187" i="44"/>
  <c r="J188" i="44"/>
  <c r="I190" i="44"/>
  <c r="AJ193" i="44"/>
  <c r="O194" i="44"/>
  <c r="AI195" i="44"/>
  <c r="AO197" i="44"/>
  <c r="S200" i="44"/>
  <c r="BJ201" i="44"/>
  <c r="U203" i="44"/>
  <c r="I204" i="44"/>
  <c r="BP184" i="44"/>
  <c r="AM178" i="44"/>
  <c r="AQ181" i="44"/>
  <c r="BB182" i="44"/>
  <c r="R145" i="44"/>
  <c r="AV183" i="44"/>
  <c r="AJ184" i="44"/>
  <c r="AN185" i="44"/>
  <c r="T186" i="44"/>
  <c r="AZ186" i="44"/>
  <c r="M189" i="44"/>
  <c r="BP191" i="44"/>
  <c r="AU194" i="44"/>
  <c r="BG195" i="44"/>
  <c r="AS198" i="44"/>
  <c r="O199" i="44"/>
  <c r="BE202" i="44"/>
  <c r="BQ203" i="44"/>
  <c r="BE204" i="44"/>
  <c r="AZ205" i="44"/>
  <c r="Q152" i="44"/>
  <c r="AF156" i="44"/>
  <c r="X158" i="44"/>
  <c r="BJ60" i="46"/>
  <c r="AZ153" i="44"/>
  <c r="D157" i="44"/>
  <c r="N147" i="44"/>
  <c r="T155" i="44"/>
  <c r="BH155" i="44"/>
  <c r="BH157" i="44"/>
  <c r="E167" i="44"/>
  <c r="AO183" i="44"/>
  <c r="AL167" i="44"/>
  <c r="BN60" i="46"/>
  <c r="BG168" i="44"/>
  <c r="P167" i="44"/>
  <c r="S168" i="44"/>
  <c r="BL60" i="46"/>
  <c r="M173" i="44"/>
  <c r="BM60" i="46"/>
  <c r="BK60" i="46"/>
  <c r="BO60" i="46"/>
  <c r="BH154" i="44"/>
  <c r="AN167" i="44"/>
  <c r="X153" i="44"/>
  <c r="AG163" i="44"/>
  <c r="AJ164" i="44"/>
  <c r="AZ166" i="44"/>
  <c r="R170" i="44"/>
  <c r="Y172" i="44"/>
  <c r="BM172" i="44"/>
  <c r="AI175" i="44"/>
  <c r="AQ177" i="44"/>
  <c r="N182" i="44"/>
  <c r="AL182" i="44"/>
  <c r="D184" i="44"/>
  <c r="AZ184" i="44"/>
  <c r="AH188" i="44"/>
  <c r="AX188" i="44"/>
  <c r="E189" i="44"/>
  <c r="D191" i="44"/>
  <c r="AZ193" i="44"/>
  <c r="G194" i="44"/>
  <c r="Q197" i="44"/>
  <c r="BE197" i="44"/>
  <c r="AU199" i="44"/>
  <c r="Y202" i="44"/>
  <c r="M203" i="44"/>
  <c r="AC203" i="44"/>
  <c r="Q204" i="44"/>
  <c r="D205" i="44"/>
  <c r="BH205" i="44"/>
  <c r="W206" i="44"/>
  <c r="BC206" i="44"/>
  <c r="AF153" i="44"/>
  <c r="D156" i="44"/>
  <c r="Z170" i="44"/>
  <c r="F171" i="44"/>
  <c r="AG172" i="44"/>
  <c r="Q174" i="44"/>
  <c r="AQ175" i="44"/>
  <c r="BQ161" i="44"/>
  <c r="BP164" i="44"/>
  <c r="AH170" i="44"/>
  <c r="BA173" i="44"/>
  <c r="AY175" i="44"/>
  <c r="P183" i="44"/>
  <c r="L184" i="44"/>
  <c r="AF185" i="44"/>
  <c r="AB186" i="44"/>
  <c r="F187" i="44"/>
  <c r="R188" i="44"/>
  <c r="AK189" i="44"/>
  <c r="AP149" i="44"/>
  <c r="L160" i="44"/>
  <c r="AP188" i="44"/>
  <c r="AN154" i="44"/>
  <c r="L164" i="44"/>
  <c r="AB166" i="44"/>
  <c r="AV167" i="44"/>
  <c r="V171" i="44"/>
  <c r="AI181" i="44"/>
  <c r="BO181" i="44"/>
  <c r="BJ182" i="44"/>
  <c r="BD185" i="44"/>
  <c r="BM190" i="44"/>
  <c r="BO195" i="44"/>
  <c r="G178" i="44"/>
  <c r="BC180" i="44"/>
  <c r="BF188" i="44"/>
  <c r="T191" i="44"/>
  <c r="H192" i="44"/>
  <c r="BA151" i="44"/>
  <c r="H167" i="44"/>
  <c r="U173" i="44"/>
  <c r="BL183" i="44"/>
  <c r="AR184" i="44"/>
  <c r="H185" i="44"/>
  <c r="AF192" i="44"/>
  <c r="AB193" i="44"/>
  <c r="AY195" i="44"/>
  <c r="I197" i="44"/>
  <c r="AW197" i="44"/>
  <c r="AI200" i="44"/>
  <c r="R144" i="44"/>
  <c r="E152" i="44"/>
  <c r="BP158" i="44"/>
  <c r="X162" i="44"/>
  <c r="O178" i="44"/>
  <c r="BC178" i="44"/>
  <c r="S179" i="44"/>
  <c r="AD182" i="44"/>
  <c r="T184" i="44"/>
  <c r="L186" i="44"/>
  <c r="AJ186" i="44"/>
  <c r="BH186" i="44"/>
  <c r="BQ189" i="44"/>
  <c r="BH191" i="44"/>
  <c r="BD192" i="44"/>
  <c r="S195" i="44"/>
  <c r="AG197" i="44"/>
  <c r="E198" i="44"/>
  <c r="U198" i="44"/>
  <c r="BK199" i="44"/>
  <c r="BB201" i="44"/>
  <c r="AO202" i="44"/>
  <c r="BM204" i="44"/>
  <c r="T205" i="44"/>
  <c r="AM198" i="44"/>
  <c r="Y199" i="44"/>
  <c r="AA202" i="44"/>
  <c r="A192" i="44"/>
  <c r="H201" i="44"/>
  <c r="AV201" i="44"/>
  <c r="F184" i="44"/>
  <c r="A187" i="44"/>
  <c r="AJ188" i="44"/>
  <c r="BP188" i="44"/>
  <c r="BF192" i="44"/>
  <c r="AG196" i="44"/>
  <c r="BE196" i="44"/>
  <c r="E200" i="44"/>
  <c r="BF22" i="46"/>
  <c r="BO22" i="46"/>
  <c r="AH37" i="46"/>
  <c r="T133" i="44"/>
  <c r="BJ134" i="44"/>
  <c r="A135" i="44"/>
  <c r="E177" i="44"/>
  <c r="AX144" i="44"/>
  <c r="AK176" i="44"/>
  <c r="AW179" i="44"/>
  <c r="AK180" i="44"/>
  <c r="R184" i="44"/>
  <c r="AP184" i="44"/>
  <c r="AB187" i="44"/>
  <c r="BG189" i="44"/>
  <c r="E194" i="44"/>
  <c r="BQ196" i="44"/>
  <c r="AE202" i="44"/>
  <c r="AU202" i="44"/>
  <c r="AA203" i="44"/>
  <c r="AQ203" i="44"/>
  <c r="BA169" i="44"/>
  <c r="AL183" i="44"/>
  <c r="L187" i="44"/>
  <c r="P188" i="44"/>
  <c r="AG200" i="44"/>
  <c r="G202" i="44"/>
  <c r="BK202" i="44"/>
  <c r="A166" i="44"/>
  <c r="BE152" i="44"/>
  <c r="J150" i="44"/>
  <c r="BM152" i="44"/>
  <c r="AT159" i="44"/>
  <c r="BH171" i="44"/>
  <c r="BM175" i="44"/>
  <c r="E178" i="44"/>
  <c r="BQ178" i="44"/>
  <c r="Y179" i="44"/>
  <c r="AJ182" i="44"/>
  <c r="BH182" i="44"/>
  <c r="N183" i="44"/>
  <c r="BB183" i="44"/>
  <c r="F185" i="44"/>
  <c r="AT185" i="44"/>
  <c r="J191" i="44"/>
  <c r="Z193" i="44"/>
  <c r="AP193" i="44"/>
  <c r="BI194" i="44"/>
  <c r="M196" i="44"/>
  <c r="BA196" i="44"/>
  <c r="BC197" i="44"/>
  <c r="A184" i="44"/>
  <c r="V145" i="44"/>
  <c r="R150" i="44"/>
  <c r="BL154" i="44"/>
  <c r="BD156" i="44"/>
  <c r="AF158" i="44"/>
  <c r="BH159" i="44"/>
  <c r="AW161" i="44"/>
  <c r="AR162" i="44"/>
  <c r="Z164" i="44"/>
  <c r="L165" i="44"/>
  <c r="P166" i="44"/>
  <c r="BL166" i="44"/>
  <c r="AJ167" i="44"/>
  <c r="O168" i="44"/>
  <c r="S169" i="44"/>
  <c r="BO169" i="44"/>
  <c r="AI173" i="44"/>
  <c r="AS180" i="44"/>
  <c r="AD185" i="44"/>
  <c r="BJ185" i="44"/>
  <c r="AA189" i="44"/>
  <c r="AQ189" i="44"/>
  <c r="BN191" i="44"/>
  <c r="J193" i="44"/>
  <c r="BF193" i="44"/>
  <c r="AC194" i="44"/>
  <c r="AS194" i="44"/>
  <c r="AG195" i="44"/>
  <c r="W197" i="44"/>
  <c r="BG198" i="44"/>
  <c r="E199" i="44"/>
  <c r="U199" i="44"/>
  <c r="BQ199" i="44"/>
  <c r="Q200" i="44"/>
  <c r="AW200" i="44"/>
  <c r="BM200" i="44"/>
  <c r="AE204" i="44"/>
  <c r="AU204" i="44"/>
  <c r="J205" i="44"/>
  <c r="BF205" i="44"/>
  <c r="E206" i="44"/>
  <c r="AS206" i="44"/>
  <c r="C193" i="46"/>
  <c r="C193" i="44" s="1"/>
  <c r="R146" i="44"/>
  <c r="AC151" i="44"/>
  <c r="AB155" i="44"/>
  <c r="AT165" i="44"/>
  <c r="AC169" i="44"/>
  <c r="AU172" i="44"/>
  <c r="AQ173" i="44"/>
  <c r="BA178" i="44"/>
  <c r="BM179" i="44"/>
  <c r="AR182" i="44"/>
  <c r="N185" i="44"/>
  <c r="T187" i="44"/>
  <c r="X188" i="44"/>
  <c r="R191" i="44"/>
  <c r="U196" i="44"/>
  <c r="AY203" i="44"/>
  <c r="BK204" i="44"/>
  <c r="U206" i="44"/>
  <c r="AU141" i="44"/>
  <c r="AP148" i="44"/>
  <c r="BF164" i="44"/>
  <c r="AO179" i="44"/>
  <c r="E180" i="44"/>
  <c r="AC180" i="44"/>
  <c r="D182" i="44"/>
  <c r="AZ182" i="44"/>
  <c r="AT183" i="44"/>
  <c r="AL185" i="44"/>
  <c r="AI189" i="44"/>
  <c r="AY189" i="44"/>
  <c r="BN193" i="44"/>
  <c r="AK194" i="44"/>
  <c r="BA194" i="44"/>
  <c r="E196" i="44"/>
  <c r="AS196" i="44"/>
  <c r="AE197" i="44"/>
  <c r="M199" i="44"/>
  <c r="I200" i="44"/>
  <c r="AO200" i="44"/>
  <c r="O202" i="44"/>
  <c r="W204" i="44"/>
  <c r="R205" i="44"/>
  <c r="AX205" i="44"/>
  <c r="BA206" i="44"/>
  <c r="AT172" i="44"/>
  <c r="L176" i="44"/>
  <c r="A175" i="44"/>
  <c r="X181" i="44"/>
  <c r="BQ159" i="44"/>
  <c r="BA167" i="44"/>
  <c r="BD181" i="44"/>
  <c r="AO184" i="44"/>
  <c r="AW186" i="44"/>
  <c r="S187" i="44"/>
  <c r="BF189" i="44"/>
  <c r="AB176" i="44"/>
  <c r="BD179" i="44"/>
  <c r="E185" i="44"/>
  <c r="AG186" i="44"/>
  <c r="G188" i="44"/>
  <c r="W188" i="44"/>
  <c r="J189" i="44"/>
  <c r="I191" i="44"/>
  <c r="Y191" i="44"/>
  <c r="AC192" i="44"/>
  <c r="BQ192" i="44"/>
  <c r="Q193" i="44"/>
  <c r="A173" i="44"/>
  <c r="BQ162" i="44"/>
  <c r="AO166" i="44"/>
  <c r="G170" i="44"/>
  <c r="AN179" i="44"/>
  <c r="AZ180" i="44"/>
  <c r="P181" i="44"/>
  <c r="AV181" i="44"/>
  <c r="D178" i="44"/>
  <c r="BP178" i="44"/>
  <c r="AI182" i="44"/>
  <c r="M159" i="44"/>
  <c r="BF57" i="46"/>
  <c r="BO68" i="46"/>
  <c r="BG37" i="46"/>
  <c r="C190" i="46"/>
  <c r="C190" i="44" s="1"/>
  <c r="AR179" i="44"/>
  <c r="D179" i="44"/>
  <c r="BF163" i="44"/>
  <c r="M158" i="44"/>
  <c r="I183" i="44"/>
  <c r="BP175" i="44"/>
  <c r="BN207" i="46"/>
  <c r="BE159" i="44"/>
  <c r="C199" i="46"/>
  <c r="C199" i="44" s="1"/>
  <c r="BH179" i="44"/>
  <c r="AQ138" i="44"/>
  <c r="AT146" i="44"/>
  <c r="H155" i="44"/>
  <c r="T158" i="44"/>
  <c r="M187" i="44"/>
  <c r="AF202" i="44"/>
  <c r="BN200" i="44"/>
  <c r="A149" i="44"/>
  <c r="V148" i="44"/>
  <c r="M161" i="44"/>
  <c r="AL178" i="44"/>
  <c r="AY186" i="44"/>
  <c r="AR203" i="44"/>
  <c r="BL197" i="44"/>
  <c r="A197" i="44"/>
  <c r="Z175" i="44"/>
  <c r="AP177" i="44"/>
  <c r="BG193" i="44"/>
  <c r="AD196" i="44"/>
  <c r="F194" i="44"/>
  <c r="H174" i="44"/>
  <c r="W183" i="44"/>
  <c r="N196" i="44"/>
  <c r="D203" i="44"/>
  <c r="AV204" i="44"/>
  <c r="C151" i="46"/>
  <c r="C151" i="44" s="1"/>
  <c r="G142" i="44"/>
  <c r="AD148" i="44"/>
  <c r="AJ156" i="44"/>
  <c r="P157" i="44"/>
  <c r="AZ164" i="44"/>
  <c r="P165" i="44"/>
  <c r="AJ166" i="44"/>
  <c r="BH166" i="44"/>
  <c r="AM169" i="44"/>
  <c r="BN170" i="44"/>
  <c r="AD171" i="44"/>
  <c r="AW174" i="44"/>
  <c r="S175" i="44"/>
  <c r="G176" i="44"/>
  <c r="BC176" i="44"/>
  <c r="S177" i="44"/>
  <c r="BK178" i="44"/>
  <c r="AE180" i="44"/>
  <c r="AQ136" i="44"/>
  <c r="AB158" i="44"/>
  <c r="O169" i="44"/>
  <c r="BC142" i="44"/>
  <c r="AD150" i="44"/>
  <c r="T164" i="44"/>
  <c r="AA168" i="44"/>
  <c r="AT148" i="44"/>
  <c r="J170" i="44"/>
  <c r="O180" i="44"/>
  <c r="S181" i="44"/>
  <c r="AK152" i="44"/>
  <c r="J143" i="44"/>
  <c r="BD155" i="44"/>
  <c r="BP166" i="44"/>
  <c r="BD167" i="44"/>
  <c r="AC173" i="44"/>
  <c r="BE174" i="44"/>
  <c r="BK176" i="44"/>
  <c r="BG177" i="44"/>
  <c r="S138" i="44"/>
  <c r="Z143" i="44"/>
  <c r="N146" i="44"/>
  <c r="Y151" i="44"/>
  <c r="AR154" i="44"/>
  <c r="BD157" i="44"/>
  <c r="BE163" i="44"/>
  <c r="BH164" i="44"/>
  <c r="W169" i="44"/>
  <c r="N171" i="44"/>
  <c r="Q172" i="44"/>
  <c r="E173" i="44"/>
  <c r="AA175" i="44"/>
  <c r="AQ179" i="44"/>
  <c r="BK180" i="44"/>
  <c r="AP145" i="44"/>
  <c r="AB160" i="44"/>
  <c r="AW163" i="44"/>
  <c r="BL165" i="44"/>
  <c r="AZ156" i="44"/>
  <c r="AN162" i="44"/>
  <c r="AN165" i="44"/>
  <c r="AF167" i="44"/>
  <c r="BP160" i="44"/>
  <c r="BI161" i="44"/>
  <c r="AR166" i="44"/>
  <c r="AI168" i="44"/>
  <c r="AP170" i="44"/>
  <c r="AT171" i="44"/>
  <c r="BI173" i="44"/>
  <c r="BG175" i="44"/>
  <c r="AI177" i="44"/>
  <c r="W178" i="44"/>
  <c r="AM180" i="44"/>
  <c r="AI138" i="44"/>
  <c r="F144" i="44"/>
  <c r="Z149" i="44"/>
  <c r="BQ152" i="44"/>
  <c r="BL155" i="44"/>
  <c r="BP156" i="44"/>
  <c r="BH158" i="44"/>
  <c r="AV162" i="44"/>
  <c r="Q163" i="44"/>
  <c r="AB164" i="44"/>
  <c r="AV165" i="44"/>
  <c r="L166" i="44"/>
  <c r="BL167" i="44"/>
  <c r="BC169" i="44"/>
  <c r="AW172" i="44"/>
  <c r="AG174" i="44"/>
  <c r="O176" i="44"/>
  <c r="AM176" i="44"/>
  <c r="BO177" i="44"/>
  <c r="A145" i="44"/>
  <c r="V134" i="44"/>
  <c r="L139" i="44"/>
  <c r="BF149" i="44"/>
  <c r="BM151" i="44"/>
  <c r="H157" i="44"/>
  <c r="BD162" i="44"/>
  <c r="AR164" i="44"/>
  <c r="BD165" i="44"/>
  <c r="AE169" i="44"/>
  <c r="BK169" i="44"/>
  <c r="BJ171" i="44"/>
  <c r="BE172" i="44"/>
  <c r="W176" i="44"/>
  <c r="AU176" i="44"/>
  <c r="AE178" i="44"/>
  <c r="AU180" i="44"/>
  <c r="R160" i="44"/>
  <c r="BB165" i="44"/>
  <c r="H170" i="44"/>
  <c r="BL170" i="44"/>
  <c r="Y175" i="44"/>
  <c r="AW175" i="44"/>
  <c r="AT157" i="44"/>
  <c r="AI161" i="44"/>
  <c r="F162" i="44"/>
  <c r="AW168" i="44"/>
  <c r="BP171" i="44"/>
  <c r="AE172" i="44"/>
  <c r="BC172" i="44"/>
  <c r="M178" i="44"/>
  <c r="AK178" i="44"/>
  <c r="W163" i="44"/>
  <c r="Y168" i="44"/>
  <c r="BE168" i="44"/>
  <c r="AV170" i="44"/>
  <c r="L171" i="44"/>
  <c r="S173" i="44"/>
  <c r="AY161" i="44"/>
  <c r="C168" i="46"/>
  <c r="C168" i="44" s="1"/>
  <c r="AB148" i="44"/>
  <c r="K161" i="44"/>
  <c r="BJ162" i="44"/>
  <c r="J164" i="44"/>
  <c r="AP164" i="44"/>
  <c r="BN164" i="44"/>
  <c r="AS176" i="44"/>
  <c r="AS178" i="44"/>
  <c r="BM127" i="46"/>
  <c r="A174" i="44"/>
  <c r="AH163" i="44"/>
  <c r="T195" i="44"/>
  <c r="G201" i="44"/>
  <c r="S170" i="44"/>
  <c r="AL173" i="44"/>
  <c r="AB175" i="44"/>
  <c r="AA143" i="44"/>
  <c r="V198" i="44"/>
  <c r="AU129" i="44"/>
  <c r="AG159" i="44"/>
  <c r="P169" i="44"/>
  <c r="H196" i="44"/>
  <c r="AN196" i="44"/>
  <c r="BN127" i="46"/>
  <c r="BF124" i="44"/>
  <c r="BH115" i="44"/>
  <c r="BN121" i="46"/>
  <c r="AF139" i="44"/>
  <c r="S126" i="44"/>
  <c r="AU136" i="44"/>
  <c r="AD145" i="44"/>
  <c r="BF150" i="44"/>
  <c r="AY140" i="44"/>
  <c r="V147" i="44"/>
  <c r="V149" i="44"/>
  <c r="Y152" i="44"/>
  <c r="BG140" i="44"/>
  <c r="AT143" i="44"/>
  <c r="AL145" i="44"/>
  <c r="U151" i="44"/>
  <c r="AG152" i="44"/>
  <c r="AR153" i="44"/>
  <c r="P156" i="44"/>
  <c r="BP157" i="44"/>
  <c r="BD160" i="44"/>
  <c r="AG161" i="44"/>
  <c r="E163" i="44"/>
  <c r="AK163" i="44"/>
  <c r="H164" i="44"/>
  <c r="AF164" i="44"/>
  <c r="AJ165" i="44"/>
  <c r="AF166" i="44"/>
  <c r="BJ170" i="44"/>
  <c r="BF171" i="44"/>
  <c r="AE138" i="44"/>
  <c r="AX134" i="44"/>
  <c r="AY142" i="44"/>
  <c r="AP144" i="44"/>
  <c r="AH148" i="44"/>
  <c r="AQ190" i="44"/>
  <c r="AT191" i="44"/>
  <c r="BN192" i="44"/>
  <c r="AW180" i="44"/>
  <c r="BB184" i="44"/>
  <c r="Z192" i="44"/>
  <c r="AP192" i="44"/>
  <c r="BQ195" i="44"/>
  <c r="G162" i="44"/>
  <c r="BG166" i="44"/>
  <c r="BQ150" i="44"/>
  <c r="BE145" i="44"/>
  <c r="G159" i="44"/>
  <c r="AW149" i="44"/>
  <c r="AK144" i="44"/>
  <c r="AS148" i="44"/>
  <c r="AM159" i="44"/>
  <c r="AP138" i="44"/>
  <c r="D152" i="44"/>
  <c r="BN168" i="44"/>
  <c r="Q147" i="44"/>
  <c r="AI156" i="44"/>
  <c r="A179" i="44"/>
  <c r="BC183" i="44"/>
  <c r="BC185" i="44"/>
  <c r="AC187" i="44"/>
  <c r="S193" i="44"/>
  <c r="BB206" i="44"/>
  <c r="C207" i="46"/>
  <c r="C207" i="44" s="1"/>
  <c r="V199" i="44"/>
  <c r="F206" i="44"/>
  <c r="C141" i="46"/>
  <c r="C141" i="44" s="1"/>
  <c r="U134" i="44"/>
  <c r="BN138" i="44"/>
  <c r="BM147" i="44"/>
  <c r="BQ148" i="44"/>
  <c r="S154" i="44"/>
  <c r="BO154" i="44"/>
  <c r="K158" i="44"/>
  <c r="O159" i="44"/>
  <c r="O162" i="44"/>
  <c r="F169" i="44"/>
  <c r="AO170" i="44"/>
  <c r="BN175" i="44"/>
  <c r="AL176" i="44"/>
  <c r="F178" i="44"/>
  <c r="BB180" i="44"/>
  <c r="J181" i="44"/>
  <c r="AS182" i="44"/>
  <c r="AY184" i="44"/>
  <c r="BI187" i="44"/>
  <c r="Y188" i="44"/>
  <c r="T189" i="44"/>
  <c r="AJ189" i="44"/>
  <c r="AT196" i="44"/>
  <c r="H197" i="44"/>
  <c r="AN197" i="44"/>
  <c r="BF200" i="44"/>
  <c r="BA201" i="44"/>
  <c r="X202" i="44"/>
  <c r="X204" i="44"/>
  <c r="AI205" i="44"/>
  <c r="AY205" i="44"/>
  <c r="BD207" i="44"/>
  <c r="C138" i="46"/>
  <c r="C138" i="44" s="1"/>
  <c r="BM145" i="44"/>
  <c r="V178" i="44"/>
  <c r="F180" i="44"/>
  <c r="AV202" i="44"/>
  <c r="AD206" i="44"/>
  <c r="AQ123" i="44"/>
  <c r="V137" i="44"/>
  <c r="AA160" i="44"/>
  <c r="AD169" i="44"/>
  <c r="AX175" i="44"/>
  <c r="V176" i="44"/>
  <c r="AH181" i="44"/>
  <c r="BP189" i="44"/>
  <c r="AI191" i="44"/>
  <c r="AD194" i="44"/>
  <c r="BJ194" i="44"/>
  <c r="F196" i="44"/>
  <c r="BJ196" i="44"/>
  <c r="BD197" i="44"/>
  <c r="AK201" i="44"/>
  <c r="BQ201" i="44"/>
  <c r="AJ203" i="44"/>
  <c r="BC153" i="44"/>
  <c r="AI158" i="44"/>
  <c r="BE170" i="44"/>
  <c r="AL180" i="44"/>
  <c r="P207" i="44"/>
  <c r="A138" i="44"/>
  <c r="C143" i="46"/>
  <c r="C143" i="44" s="1"/>
  <c r="K139" i="44"/>
  <c r="F142" i="44"/>
  <c r="O153" i="44"/>
  <c r="G155" i="44"/>
  <c r="AY158" i="44"/>
  <c r="AU159" i="44"/>
  <c r="K164" i="44"/>
  <c r="BO166" i="44"/>
  <c r="AX168" i="44"/>
  <c r="N169" i="44"/>
  <c r="Z177" i="44"/>
  <c r="BQ182" i="44"/>
  <c r="AE183" i="44"/>
  <c r="S184" i="44"/>
  <c r="G185" i="44"/>
  <c r="E187" i="44"/>
  <c r="BB199" i="44"/>
  <c r="U201" i="44"/>
  <c r="A141" i="44"/>
  <c r="A181" i="44"/>
  <c r="A200" i="44"/>
  <c r="AT137" i="44"/>
  <c r="Q149" i="44"/>
  <c r="AF151" i="44"/>
  <c r="AE157" i="44"/>
  <c r="W159" i="44"/>
  <c r="BC159" i="44"/>
  <c r="AE165" i="44"/>
  <c r="AY166" i="44"/>
  <c r="BB169" i="44"/>
  <c r="Y170" i="44"/>
  <c r="X174" i="44"/>
  <c r="BD174" i="44"/>
  <c r="R175" i="44"/>
  <c r="AH175" i="44"/>
  <c r="AT178" i="44"/>
  <c r="O183" i="44"/>
  <c r="AQ186" i="44"/>
  <c r="BG186" i="44"/>
  <c r="BE188" i="44"/>
  <c r="O192" i="44"/>
  <c r="V196" i="44"/>
  <c r="N199" i="44"/>
  <c r="AH200" i="44"/>
  <c r="P202" i="44"/>
  <c r="BL202" i="44"/>
  <c r="L203" i="44"/>
  <c r="BL204" i="44"/>
  <c r="V206" i="44"/>
  <c r="Q143" i="44"/>
  <c r="S186" i="44"/>
  <c r="A143" i="44"/>
  <c r="A195" i="44"/>
  <c r="O155" i="44"/>
  <c r="BG156" i="44"/>
  <c r="BO158" i="44"/>
  <c r="AY160" i="44"/>
  <c r="AQ164" i="44"/>
  <c r="I170" i="44"/>
  <c r="BM170" i="44"/>
  <c r="U171" i="44"/>
  <c r="N180" i="44"/>
  <c r="AD180" i="44"/>
  <c r="AT180" i="44"/>
  <c r="BJ180" i="44"/>
  <c r="BF181" i="44"/>
  <c r="AU183" i="44"/>
  <c r="K186" i="44"/>
  <c r="AA186" i="44"/>
  <c r="AK187" i="44"/>
  <c r="AG188" i="44"/>
  <c r="AN190" i="44"/>
  <c r="AY191" i="44"/>
  <c r="BO193" i="44"/>
  <c r="AL196" i="44"/>
  <c r="BP203" i="44"/>
  <c r="P204" i="44"/>
  <c r="AA205" i="44"/>
  <c r="BJ206" i="44"/>
  <c r="AF207" i="44"/>
  <c r="AV207" i="44"/>
  <c r="AT169" i="44"/>
  <c r="J175" i="44"/>
  <c r="Z181" i="44"/>
  <c r="AS150" i="44"/>
  <c r="AR152" i="44"/>
  <c r="AY154" i="44"/>
  <c r="S156" i="44"/>
  <c r="AI166" i="44"/>
  <c r="BF168" i="44"/>
  <c r="AL169" i="44"/>
  <c r="AW170" i="44"/>
  <c r="BN177" i="44"/>
  <c r="AP181" i="44"/>
  <c r="AK182" i="44"/>
  <c r="G183" i="44"/>
  <c r="BK183" i="44"/>
  <c r="AQ184" i="44"/>
  <c r="BH189" i="44"/>
  <c r="AA193" i="44"/>
  <c r="AX200" i="44"/>
  <c r="BD204" i="44"/>
  <c r="A127" i="44"/>
  <c r="A170" i="44"/>
  <c r="AC171" i="44"/>
  <c r="V180" i="44"/>
  <c r="AM185" i="44"/>
  <c r="AM127" i="44"/>
  <c r="I147" i="44"/>
  <c r="BD151" i="44"/>
  <c r="AE159" i="44"/>
  <c r="AM162" i="44"/>
  <c r="AH168" i="44"/>
  <c r="N178" i="44"/>
  <c r="X190" i="44"/>
  <c r="AA191" i="44"/>
  <c r="BB196" i="44"/>
  <c r="AF197" i="44"/>
  <c r="BI201" i="44"/>
  <c r="AB203" i="44"/>
  <c r="X207" i="44"/>
  <c r="J136" i="44"/>
  <c r="AD140" i="44"/>
  <c r="I143" i="44"/>
  <c r="U144" i="44"/>
  <c r="AZ152" i="44"/>
  <c r="V169" i="44"/>
  <c r="BJ169" i="44"/>
  <c r="AG170" i="44"/>
  <c r="E171" i="44"/>
  <c r="BA171" i="44"/>
  <c r="AP175" i="44"/>
  <c r="J177" i="44"/>
  <c r="AM183" i="44"/>
  <c r="AA184" i="44"/>
  <c r="BK185" i="44"/>
  <c r="AW188" i="44"/>
  <c r="H190" i="44"/>
  <c r="BL190" i="44"/>
  <c r="BC192" i="44"/>
  <c r="F199" i="44"/>
  <c r="AT199" i="44"/>
  <c r="Z200" i="44"/>
  <c r="M201" i="44"/>
  <c r="BD202" i="44"/>
  <c r="BH203" i="44"/>
  <c r="AF204" i="44"/>
  <c r="S205" i="44"/>
  <c r="BG205" i="44"/>
  <c r="AL206" i="44"/>
  <c r="BL207" i="44"/>
  <c r="AS177" i="44"/>
  <c r="M181" i="44"/>
  <c r="BL182" i="44"/>
  <c r="AX183" i="44"/>
  <c r="P187" i="44"/>
  <c r="AN187" i="44"/>
  <c r="BL187" i="44"/>
  <c r="AM189" i="44"/>
  <c r="N193" i="44"/>
  <c r="E195" i="44"/>
  <c r="AS195" i="44"/>
  <c r="BM196" i="44"/>
  <c r="AI197" i="44"/>
  <c r="BG197" i="44"/>
  <c r="BE206" i="44"/>
  <c r="S207" i="44"/>
  <c r="C206" i="46"/>
  <c r="C206" i="44" s="1"/>
  <c r="BE169" i="44"/>
  <c r="BQ177" i="44"/>
  <c r="BI179" i="44"/>
  <c r="J183" i="44"/>
  <c r="Z185" i="44"/>
  <c r="N186" i="44"/>
  <c r="BC189" i="44"/>
  <c r="K190" i="44"/>
  <c r="AA190" i="44"/>
  <c r="AG194" i="44"/>
  <c r="AO199" i="44"/>
  <c r="AI202" i="44"/>
  <c r="O203" i="44"/>
  <c r="AM203" i="44"/>
  <c r="AY207" i="44"/>
  <c r="O173" i="44"/>
  <c r="BJ184" i="44"/>
  <c r="J185" i="44"/>
  <c r="BN185" i="44"/>
  <c r="O189" i="44"/>
  <c r="BJ191" i="44"/>
  <c r="AL193" i="44"/>
  <c r="BJ193" i="44"/>
  <c r="Q196" i="44"/>
  <c r="AO196" i="44"/>
  <c r="K197" i="44"/>
  <c r="G198" i="44"/>
  <c r="AE198" i="44"/>
  <c r="Q199" i="44"/>
  <c r="AC200" i="44"/>
  <c r="BA200" i="44"/>
  <c r="X201" i="44"/>
  <c r="AN201" i="44"/>
  <c r="BG202" i="44"/>
  <c r="K204" i="44"/>
  <c r="AI204" i="44"/>
  <c r="BO204" i="44"/>
  <c r="N205" i="44"/>
  <c r="Y206" i="44"/>
  <c r="U168" i="44"/>
  <c r="AS168" i="44"/>
  <c r="BA177" i="44"/>
  <c r="M179" i="44"/>
  <c r="AD186" i="44"/>
  <c r="H187" i="44"/>
  <c r="AF187" i="44"/>
  <c r="BD187" i="44"/>
  <c r="AB188" i="44"/>
  <c r="AZ188" i="44"/>
  <c r="AE189" i="44"/>
  <c r="N191" i="44"/>
  <c r="AL191" i="44"/>
  <c r="J192" i="44"/>
  <c r="I194" i="44"/>
  <c r="Y194" i="44"/>
  <c r="AW194" i="44"/>
  <c r="U195" i="44"/>
  <c r="BI195" i="44"/>
  <c r="AA197" i="44"/>
  <c r="AY197" i="44"/>
  <c r="AU198" i="44"/>
  <c r="BE199" i="44"/>
  <c r="BD201" i="44"/>
  <c r="G203" i="44"/>
  <c r="BC203" i="44"/>
  <c r="AL205" i="44"/>
  <c r="BJ205" i="44"/>
  <c r="Q206" i="44"/>
  <c r="AW206" i="44"/>
  <c r="AQ207" i="44"/>
  <c r="A185" i="44"/>
  <c r="AW176" i="44"/>
  <c r="BM178" i="44"/>
  <c r="AH185" i="44"/>
  <c r="D188" i="44"/>
  <c r="AR188" i="44"/>
  <c r="AD191" i="44"/>
  <c r="AD193" i="44"/>
  <c r="BM194" i="44"/>
  <c r="M195" i="44"/>
  <c r="I196" i="44"/>
  <c r="W198" i="44"/>
  <c r="U200" i="44"/>
  <c r="AS200" i="44"/>
  <c r="P201" i="44"/>
  <c r="AA204" i="44"/>
  <c r="F205" i="44"/>
  <c r="BB205" i="44"/>
  <c r="BF183" i="44"/>
  <c r="AX185" i="44"/>
  <c r="X187" i="44"/>
  <c r="AV187" i="44"/>
  <c r="BB191" i="44"/>
  <c r="AO194" i="44"/>
  <c r="BA195" i="44"/>
  <c r="S197" i="44"/>
  <c r="AQ197" i="44"/>
  <c r="X182" i="44"/>
  <c r="AH183" i="44"/>
  <c r="V186" i="44"/>
  <c r="T188" i="44"/>
  <c r="T170" i="44"/>
  <c r="AL186" i="44"/>
  <c r="BK189" i="44"/>
  <c r="BG190" i="44"/>
  <c r="F191" i="44"/>
  <c r="AX192" i="44"/>
  <c r="V193" i="44"/>
  <c r="AT193" i="44"/>
  <c r="Q194" i="44"/>
  <c r="BE194" i="44"/>
  <c r="AC195" i="44"/>
  <c r="Y196" i="44"/>
  <c r="AW196" i="44"/>
  <c r="O198" i="44"/>
  <c r="BC198" i="44"/>
  <c r="AW199" i="44"/>
  <c r="AU203" i="44"/>
  <c r="S204" i="44"/>
  <c r="AQ204" i="44"/>
  <c r="AT205" i="44"/>
  <c r="AI207" i="44"/>
  <c r="BG207" i="44"/>
  <c r="S172" i="44"/>
  <c r="BO174" i="44"/>
  <c r="AK175" i="44"/>
  <c r="BA175" i="44"/>
  <c r="AG178" i="44"/>
  <c r="AV109" i="44"/>
  <c r="BM88" i="44"/>
  <c r="BG89" i="44"/>
  <c r="AD153" i="44"/>
  <c r="S26" i="46"/>
  <c r="P109" i="44"/>
  <c r="BM135" i="44"/>
  <c r="AY139" i="44"/>
  <c r="AD142" i="44"/>
  <c r="AO143" i="44"/>
  <c r="M148" i="44"/>
  <c r="BI148" i="44"/>
  <c r="BC155" i="44"/>
  <c r="BK159" i="44"/>
  <c r="AI142" i="44"/>
  <c r="BN115" i="46"/>
  <c r="AE122" i="44"/>
  <c r="AS155" i="44"/>
  <c r="BM115" i="46"/>
  <c r="C147" i="46"/>
  <c r="C147" i="44" s="1"/>
  <c r="BG138" i="44"/>
  <c r="AP143" i="44"/>
  <c r="AX145" i="44"/>
  <c r="BJ146" i="44"/>
  <c r="BJ150" i="44"/>
  <c r="P153" i="44"/>
  <c r="AB156" i="44"/>
  <c r="BH156" i="44"/>
  <c r="D158" i="44"/>
  <c r="AJ160" i="44"/>
  <c r="H162" i="44"/>
  <c r="AU137" i="44"/>
  <c r="AA141" i="44"/>
  <c r="BF143" i="44"/>
  <c r="BB144" i="44"/>
  <c r="R149" i="44"/>
  <c r="V150" i="44"/>
  <c r="Q151" i="44"/>
  <c r="BA152" i="44"/>
  <c r="AB154" i="44"/>
  <c r="AN157" i="44"/>
  <c r="L158" i="44"/>
  <c r="AR158" i="44"/>
  <c r="D160" i="44"/>
  <c r="AZ160" i="44"/>
  <c r="V144" i="44"/>
  <c r="AL146" i="44"/>
  <c r="AT150" i="44"/>
  <c r="H153" i="44"/>
  <c r="X157" i="44"/>
  <c r="BL157" i="44"/>
  <c r="E161" i="44"/>
  <c r="AK161" i="44"/>
  <c r="Y163" i="44"/>
  <c r="BO115" i="46"/>
  <c r="O143" i="44"/>
  <c r="H177" i="44"/>
  <c r="H179" i="44"/>
  <c r="L180" i="44"/>
  <c r="AB180" i="44"/>
  <c r="BL181" i="44"/>
  <c r="AG184" i="44"/>
  <c r="M185" i="44"/>
  <c r="AC185" i="44"/>
  <c r="BE186" i="44"/>
  <c r="AA171" i="44"/>
  <c r="L178" i="44"/>
  <c r="BH180" i="44"/>
  <c r="AF181" i="44"/>
  <c r="AG160" i="44"/>
  <c r="BH170" i="44"/>
  <c r="AQ172" i="44"/>
  <c r="AE173" i="44"/>
  <c r="AW178" i="44"/>
  <c r="BC173" i="44"/>
  <c r="E175" i="44"/>
  <c r="AK177" i="44"/>
  <c r="Q178" i="44"/>
  <c r="J167" i="44"/>
  <c r="BM169" i="44"/>
  <c r="I176" i="44"/>
  <c r="AO176" i="44"/>
  <c r="M177" i="44"/>
  <c r="AS179" i="44"/>
  <c r="AK181" i="44"/>
  <c r="Z183" i="44"/>
  <c r="AL184" i="44"/>
  <c r="AP185" i="44"/>
  <c r="AH167" i="44"/>
  <c r="Y169" i="44"/>
  <c r="I169" i="44"/>
  <c r="BE176" i="44"/>
  <c r="AY174" i="44"/>
  <c r="Y176" i="44"/>
  <c r="Y180" i="44"/>
  <c r="BD182" i="44"/>
  <c r="I178" i="44"/>
  <c r="AN182" i="44"/>
  <c r="R185" i="44"/>
  <c r="G189" i="44"/>
  <c r="AT164" i="44"/>
  <c r="K172" i="44"/>
  <c r="AM173" i="44"/>
  <c r="D170" i="44"/>
  <c r="AY172" i="44"/>
  <c r="AK179" i="44"/>
  <c r="AO178" i="44"/>
  <c r="BE178" i="44"/>
  <c r="U179" i="44"/>
  <c r="Q180" i="44"/>
  <c r="AC181" i="44"/>
  <c r="BI181" i="44"/>
  <c r="P182" i="44"/>
  <c r="AF182" i="44"/>
  <c r="R183" i="44"/>
  <c r="N184" i="44"/>
  <c r="AD184" i="44"/>
  <c r="F186" i="44"/>
  <c r="AT186" i="44"/>
  <c r="L188" i="44"/>
  <c r="BH188" i="44"/>
  <c r="W189" i="44"/>
  <c r="AU189" i="44"/>
  <c r="AI190" i="44"/>
  <c r="AY190" i="44"/>
  <c r="AE81" i="44"/>
  <c r="AN145" i="44"/>
  <c r="BL206" i="44"/>
  <c r="Q167" i="44"/>
  <c r="AZ177" i="44"/>
  <c r="AN180" i="44"/>
  <c r="AT198" i="44"/>
  <c r="BP107" i="44"/>
  <c r="AF124" i="44"/>
  <c r="AQ132" i="44"/>
  <c r="Q159" i="44"/>
  <c r="AO159" i="44"/>
  <c r="AP163" i="44"/>
  <c r="BE167" i="44"/>
  <c r="AF169" i="44"/>
  <c r="AY170" i="44"/>
  <c r="R172" i="44"/>
  <c r="AH172" i="44"/>
  <c r="AX172" i="44"/>
  <c r="N173" i="44"/>
  <c r="D175" i="44"/>
  <c r="AJ179" i="44"/>
  <c r="AG183" i="44"/>
  <c r="L195" i="44"/>
  <c r="AF196" i="44"/>
  <c r="BL196" i="44"/>
  <c r="N198" i="44"/>
  <c r="Z117" i="44"/>
  <c r="AT161" i="44"/>
  <c r="C153" i="46"/>
  <c r="C153" i="44" s="1"/>
  <c r="AD161" i="44"/>
  <c r="AD173" i="44"/>
  <c r="L179" i="44"/>
  <c r="H180" i="44"/>
  <c r="BD124" i="44"/>
  <c r="BM159" i="44"/>
  <c r="AO167" i="44"/>
  <c r="BN172" i="44"/>
  <c r="BJ173" i="44"/>
  <c r="BP195" i="44"/>
  <c r="C204" i="46"/>
  <c r="C204" i="44" s="1"/>
  <c r="AS133" i="44"/>
  <c r="AC139" i="44"/>
  <c r="BD180" i="44"/>
  <c r="X196" i="44"/>
  <c r="BD196" i="44"/>
  <c r="F198" i="44"/>
  <c r="BJ198" i="44"/>
  <c r="R163" i="44"/>
  <c r="AR175" i="44"/>
  <c r="AJ177" i="44"/>
  <c r="BN79" i="46"/>
  <c r="O119" i="44"/>
  <c r="Y167" i="44"/>
  <c r="AJ195" i="44"/>
  <c r="AL198" i="44"/>
  <c r="AP172" i="44"/>
  <c r="AJ175" i="44"/>
  <c r="C162" i="46"/>
  <c r="C162" i="44" s="1"/>
  <c r="U110" i="44"/>
  <c r="Y159" i="44"/>
  <c r="Z163" i="44"/>
  <c r="I167" i="44"/>
  <c r="AQ170" i="44"/>
  <c r="BP179" i="44"/>
  <c r="X180" i="44"/>
  <c r="Y183" i="44"/>
  <c r="AH190" i="44"/>
  <c r="D195" i="44"/>
  <c r="AB195" i="44"/>
  <c r="BH195" i="44"/>
  <c r="V161" i="44"/>
  <c r="AI170" i="44"/>
  <c r="BL180" i="44"/>
  <c r="F161" i="44"/>
  <c r="BL169" i="44"/>
  <c r="T175" i="44"/>
  <c r="BM183" i="44"/>
  <c r="X169" i="44"/>
  <c r="K170" i="44"/>
  <c r="AT173" i="44"/>
  <c r="AZ179" i="44"/>
  <c r="AX163" i="44"/>
  <c r="BM167" i="44"/>
  <c r="AA170" i="44"/>
  <c r="J172" i="44"/>
  <c r="BH177" i="44"/>
  <c r="BC201" i="44"/>
  <c r="BI110" i="44"/>
  <c r="BE122" i="44"/>
  <c r="BB152" i="44"/>
  <c r="AW159" i="44"/>
  <c r="J163" i="44"/>
  <c r="AG167" i="44"/>
  <c r="AW167" i="44"/>
  <c r="AN169" i="44"/>
  <c r="BD169" i="44"/>
  <c r="BG170" i="44"/>
  <c r="Z172" i="44"/>
  <c r="AH174" i="44"/>
  <c r="L175" i="44"/>
  <c r="AZ175" i="44"/>
  <c r="AV180" i="44"/>
  <c r="BH181" i="44"/>
  <c r="AW183" i="44"/>
  <c r="P196" i="44"/>
  <c r="AV196" i="44"/>
  <c r="AD198" i="44"/>
  <c r="BB198" i="44"/>
  <c r="O201" i="44"/>
  <c r="AV169" i="44"/>
  <c r="T179" i="44"/>
  <c r="AR195" i="44"/>
  <c r="BH175" i="44"/>
  <c r="Q192" i="44"/>
  <c r="E121" i="44"/>
  <c r="BB161" i="44"/>
  <c r="H169" i="44"/>
  <c r="AF180" i="44"/>
  <c r="BE183" i="44"/>
  <c r="E123" i="44"/>
  <c r="W129" i="44"/>
  <c r="P137" i="44"/>
  <c r="AK154" i="44"/>
  <c r="I159" i="44"/>
  <c r="N161" i="44"/>
  <c r="AL161" i="44"/>
  <c r="BJ161" i="44"/>
  <c r="AS166" i="44"/>
  <c r="BF172" i="44"/>
  <c r="F173" i="44"/>
  <c r="V173" i="44"/>
  <c r="BB173" i="44"/>
  <c r="AB179" i="44"/>
  <c r="P180" i="44"/>
  <c r="Q183" i="44"/>
  <c r="AZ195" i="44"/>
  <c r="BH144" i="44"/>
  <c r="AL159" i="44"/>
  <c r="BG161" i="44"/>
  <c r="AX164" i="44"/>
  <c r="S140" i="44"/>
  <c r="BK151" i="44"/>
  <c r="Z160" i="44"/>
  <c r="N98" i="44"/>
  <c r="AC142" i="44"/>
  <c r="A163" i="44"/>
  <c r="C154" i="46"/>
  <c r="C154" i="44" s="1"/>
  <c r="AB150" i="44"/>
  <c r="R156" i="44"/>
  <c r="BN160" i="44"/>
  <c r="V162" i="44"/>
  <c r="AT167" i="44"/>
  <c r="BD170" i="44"/>
  <c r="T171" i="44"/>
  <c r="BG173" i="44"/>
  <c r="E176" i="44"/>
  <c r="W138" i="44"/>
  <c r="M130" i="44"/>
  <c r="V114" i="44"/>
  <c r="R131" i="44"/>
  <c r="AY116" i="44"/>
  <c r="BI151" i="44"/>
  <c r="BB132" i="44"/>
  <c r="M151" i="44"/>
  <c r="Z129" i="44"/>
  <c r="K140" i="44"/>
  <c r="BF144" i="44"/>
  <c r="BN148" i="44"/>
  <c r="AL149" i="44"/>
  <c r="L153" i="44"/>
  <c r="Z39" i="44"/>
  <c r="G136" i="44"/>
  <c r="BE118" i="44"/>
  <c r="BD133" i="44"/>
  <c r="C150" i="46"/>
  <c r="C150" i="44" s="1"/>
  <c r="AI124" i="44"/>
  <c r="J134" i="44"/>
  <c r="BJ145" i="44"/>
  <c r="F149" i="44"/>
  <c r="BM48" i="46"/>
  <c r="AH152" i="44"/>
  <c r="I160" i="44"/>
  <c r="Y166" i="44"/>
  <c r="BD168" i="44"/>
  <c r="BE117" i="44"/>
  <c r="BN132" i="44"/>
  <c r="BL48" i="46"/>
  <c r="BN48" i="46"/>
  <c r="S136" i="44"/>
  <c r="BK137" i="44"/>
  <c r="A160" i="44"/>
  <c r="AD155" i="44"/>
  <c r="AX156" i="44"/>
  <c r="N159" i="44"/>
  <c r="AP160" i="44"/>
  <c r="AA161" i="44"/>
  <c r="F165" i="44"/>
  <c r="BI169" i="44"/>
  <c r="BO173" i="44"/>
  <c r="AS140" i="44"/>
  <c r="BB153" i="44"/>
  <c r="AT162" i="44"/>
  <c r="BI155" i="44"/>
  <c r="AK165" i="44"/>
  <c r="Y160" i="44"/>
  <c r="E165" i="44"/>
  <c r="AG158" i="44"/>
  <c r="AG139" i="44"/>
  <c r="AA144" i="44"/>
  <c r="E159" i="44"/>
  <c r="AH161" i="44"/>
  <c r="N163" i="44"/>
  <c r="AR169" i="44"/>
  <c r="AF175" i="44"/>
  <c r="AZ176" i="44"/>
  <c r="Q184" i="44"/>
  <c r="BE184" i="44"/>
  <c r="U185" i="44"/>
  <c r="AS185" i="44"/>
  <c r="AC140" i="44"/>
  <c r="BE138" i="44"/>
  <c r="J156" i="44"/>
  <c r="AP156" i="44"/>
  <c r="A130" i="44"/>
  <c r="AB134" i="44"/>
  <c r="AZ150" i="44"/>
  <c r="AH156" i="44"/>
  <c r="BB159" i="44"/>
  <c r="AM163" i="44"/>
  <c r="F167" i="44"/>
  <c r="AF170" i="44"/>
  <c r="A156" i="44"/>
  <c r="AW138" i="44"/>
  <c r="AD159" i="44"/>
  <c r="AB117" i="44"/>
  <c r="AY183" i="44"/>
  <c r="AB174" i="44"/>
  <c r="AA183" i="44"/>
  <c r="W191" i="44"/>
  <c r="BP202" i="44"/>
  <c r="N105" i="44"/>
  <c r="J140" i="44"/>
  <c r="W166" i="44"/>
  <c r="BG167" i="44"/>
  <c r="AT168" i="44"/>
  <c r="H173" i="44"/>
  <c r="AW182" i="44"/>
  <c r="AZ204" i="44"/>
  <c r="G205" i="44"/>
  <c r="BJ200" i="44"/>
  <c r="AO87" i="44"/>
  <c r="P189" i="44"/>
  <c r="AG201" i="44"/>
  <c r="AU205" i="44"/>
  <c r="C201" i="46"/>
  <c r="C201" i="44" s="1"/>
  <c r="BQ188" i="44"/>
  <c r="AK132" i="44"/>
  <c r="K192" i="44"/>
  <c r="AP140" i="44"/>
  <c r="AF203" i="44"/>
  <c r="AW171" i="44"/>
  <c r="AQ183" i="44"/>
  <c r="BB200" i="44"/>
  <c r="I129" i="44"/>
  <c r="AS145" i="44"/>
  <c r="S159" i="44"/>
  <c r="AI183" i="44"/>
  <c r="BJ195" i="44"/>
  <c r="A176" i="44"/>
  <c r="H118" i="44"/>
  <c r="BC139" i="44"/>
  <c r="AU164" i="44"/>
  <c r="S165" i="44"/>
  <c r="Q171" i="44"/>
  <c r="AU184" i="44"/>
  <c r="BC191" i="44"/>
  <c r="V200" i="44"/>
  <c r="X203" i="44"/>
  <c r="O205" i="44"/>
  <c r="BN206" i="44"/>
  <c r="BP207" i="44"/>
  <c r="Y171" i="44"/>
  <c r="BC205" i="44"/>
  <c r="R102" i="44"/>
  <c r="AU158" i="44"/>
  <c r="D131" i="44"/>
  <c r="AG141" i="44"/>
  <c r="AB144" i="44"/>
  <c r="BB160" i="44"/>
  <c r="AE161" i="44"/>
  <c r="L170" i="44"/>
  <c r="AV171" i="44"/>
  <c r="BJ98" i="44"/>
  <c r="AW169" i="44"/>
  <c r="AV110" i="44"/>
  <c r="AJ122" i="44"/>
  <c r="BN167" i="44"/>
  <c r="BP170" i="44"/>
  <c r="A133" i="44"/>
  <c r="A144" i="44"/>
  <c r="C121" i="46"/>
  <c r="C121" i="44" s="1"/>
  <c r="K126" i="44"/>
  <c r="BJ132" i="44"/>
  <c r="AY137" i="44"/>
  <c r="BC141" i="44"/>
  <c r="BB145" i="44"/>
  <c r="AP146" i="44"/>
  <c r="AY163" i="44"/>
  <c r="AX165" i="44"/>
  <c r="AF171" i="44"/>
  <c r="BD171" i="44"/>
  <c r="A92" i="44"/>
  <c r="AE105" i="44"/>
  <c r="AU105" i="44"/>
  <c r="Z113" i="44"/>
  <c r="AI126" i="44"/>
  <c r="BJ130" i="44"/>
  <c r="BK136" i="44"/>
  <c r="N143" i="44"/>
  <c r="BB143" i="44"/>
  <c r="AM161" i="44"/>
  <c r="J162" i="44"/>
  <c r="BB164" i="44"/>
  <c r="AH165" i="44"/>
  <c r="C157" i="46"/>
  <c r="C157" i="44" s="1"/>
  <c r="AP155" i="44"/>
  <c r="Z157" i="44"/>
  <c r="A165" i="44"/>
  <c r="C167" i="46"/>
  <c r="C167" i="44" s="1"/>
  <c r="R155" i="44"/>
  <c r="BF155" i="44"/>
  <c r="BG163" i="44"/>
  <c r="AL164" i="44"/>
  <c r="BB166" i="44"/>
  <c r="AH159" i="44"/>
  <c r="AQ151" i="44"/>
  <c r="AA163" i="44"/>
  <c r="V164" i="44"/>
  <c r="H171" i="44"/>
  <c r="AA174" i="44"/>
  <c r="AC177" i="44"/>
  <c r="BI177" i="44"/>
  <c r="BE180" i="44"/>
  <c r="E181" i="44"/>
  <c r="U181" i="44"/>
  <c r="BA181" i="44"/>
  <c r="AV182" i="44"/>
  <c r="V184" i="44"/>
  <c r="BF157" i="44"/>
  <c r="AL160" i="44"/>
  <c r="BI116" i="44"/>
  <c r="K146" i="44"/>
  <c r="BN159" i="44"/>
  <c r="AP162" i="44"/>
  <c r="BJ166" i="44"/>
  <c r="BM124" i="44"/>
  <c r="Y137" i="44"/>
  <c r="AF144" i="44"/>
  <c r="AN134" i="44"/>
  <c r="AW142" i="44"/>
  <c r="A159" i="44"/>
  <c r="AF150" i="44"/>
  <c r="AE152" i="44"/>
  <c r="AT156" i="44"/>
  <c r="BB158" i="44"/>
  <c r="Z159" i="44"/>
  <c r="N160" i="44"/>
  <c r="O161" i="44"/>
  <c r="AI163" i="44"/>
  <c r="BJ164" i="44"/>
  <c r="R167" i="44"/>
  <c r="BA168" i="44"/>
  <c r="BQ168" i="44"/>
  <c r="AB170" i="44"/>
  <c r="X171" i="44"/>
  <c r="AU173" i="44"/>
  <c r="S174" i="44"/>
  <c r="AI174" i="44"/>
  <c r="U175" i="44"/>
  <c r="BQ175" i="44"/>
  <c r="Q176" i="44"/>
  <c r="AG176" i="44"/>
  <c r="BM176" i="44"/>
  <c r="Y178" i="44"/>
  <c r="BA179" i="44"/>
  <c r="AO180" i="44"/>
  <c r="BQ181" i="44"/>
  <c r="AR149" i="44"/>
  <c r="Q124" i="44"/>
  <c r="AO140" i="44"/>
  <c r="V156" i="44"/>
  <c r="BI138" i="44"/>
  <c r="BP149" i="44"/>
  <c r="AD154" i="44"/>
  <c r="AH155" i="44"/>
  <c r="AP157" i="44"/>
  <c r="BC161" i="44"/>
  <c r="Z162" i="44"/>
  <c r="AD166" i="44"/>
  <c r="AT166" i="44"/>
  <c r="AR170" i="44"/>
  <c r="P171" i="44"/>
  <c r="W173" i="44"/>
  <c r="AQ174" i="44"/>
  <c r="M175" i="44"/>
  <c r="BI175" i="44"/>
  <c r="U177" i="44"/>
  <c r="E179" i="44"/>
  <c r="AC179" i="44"/>
  <c r="BQ179" i="44"/>
  <c r="AG180" i="44"/>
  <c r="BM180" i="44"/>
  <c r="AS181" i="44"/>
  <c r="H182" i="44"/>
  <c r="AR134" i="44"/>
  <c r="D144" i="44"/>
  <c r="T148" i="44"/>
  <c r="BH148" i="44"/>
  <c r="AL153" i="44"/>
  <c r="Z156" i="44"/>
  <c r="F157" i="44"/>
  <c r="AH160" i="44"/>
  <c r="N162" i="44"/>
  <c r="AE163" i="44"/>
  <c r="BK163" i="44"/>
  <c r="R164" i="44"/>
  <c r="V165" i="44"/>
  <c r="Q168" i="44"/>
  <c r="E169" i="44"/>
  <c r="P170" i="44"/>
  <c r="AN170" i="44"/>
  <c r="AZ171" i="44"/>
  <c r="L182" i="44"/>
  <c r="V183" i="44"/>
  <c r="Z184" i="44"/>
  <c r="AX184" i="44"/>
  <c r="BN184" i="44"/>
  <c r="AA106" i="44"/>
  <c r="BG137" i="44"/>
  <c r="G141" i="44"/>
  <c r="Q101" i="44"/>
  <c r="BA117" i="44"/>
  <c r="BB120" i="44"/>
  <c r="AX129" i="44"/>
  <c r="AD135" i="44"/>
  <c r="W141" i="44"/>
  <c r="BJ143" i="44"/>
  <c r="BP122" i="44"/>
  <c r="AH131" i="44"/>
  <c r="AA140" i="44"/>
  <c r="BJ114" i="44"/>
  <c r="AP131" i="44"/>
  <c r="H139" i="44"/>
  <c r="S142" i="44"/>
  <c r="AX146" i="44"/>
  <c r="BE101" i="44"/>
  <c r="AW108" i="44"/>
  <c r="AA111" i="44"/>
  <c r="BC115" i="44"/>
  <c r="H123" i="44"/>
  <c r="BH127" i="44"/>
  <c r="BF131" i="44"/>
  <c r="X133" i="44"/>
  <c r="AL135" i="44"/>
  <c r="AE136" i="44"/>
  <c r="G138" i="44"/>
  <c r="AU138" i="44"/>
  <c r="AA142" i="44"/>
  <c r="F143" i="44"/>
  <c r="AD143" i="44"/>
  <c r="BN144" i="44"/>
  <c r="J146" i="44"/>
  <c r="BF146" i="44"/>
  <c r="J148" i="44"/>
  <c r="BH153" i="44"/>
  <c r="AN156" i="44"/>
  <c r="T157" i="44"/>
  <c r="AR157" i="44"/>
  <c r="BD158" i="44"/>
  <c r="AJ159" i="44"/>
  <c r="AZ159" i="44"/>
  <c r="AN160" i="44"/>
  <c r="AD114" i="44"/>
  <c r="A146" i="44"/>
  <c r="X121" i="44"/>
  <c r="G125" i="44"/>
  <c r="AF133" i="44"/>
  <c r="AT135" i="44"/>
  <c r="AM136" i="44"/>
  <c r="O138" i="44"/>
  <c r="AL143" i="44"/>
  <c r="F145" i="44"/>
  <c r="AT145" i="44"/>
  <c r="N149" i="44"/>
  <c r="BN150" i="44"/>
  <c r="D153" i="44"/>
  <c r="BP153" i="44"/>
  <c r="AV154" i="44"/>
  <c r="L155" i="44"/>
  <c r="AR155" i="44"/>
  <c r="BP155" i="44"/>
  <c r="X156" i="44"/>
  <c r="BL156" i="44"/>
  <c r="L159" i="44"/>
  <c r="S29" i="46"/>
  <c r="AX99" i="44"/>
  <c r="Z119" i="44"/>
  <c r="O136" i="44"/>
  <c r="AN139" i="44"/>
  <c r="L111" i="44"/>
  <c r="AV139" i="44"/>
  <c r="BO142" i="44"/>
  <c r="C144" i="46"/>
  <c r="C144" i="44" s="1"/>
  <c r="AR111" i="44"/>
  <c r="BI117" i="44"/>
  <c r="P128" i="44"/>
  <c r="AD132" i="44"/>
  <c r="AI137" i="44"/>
  <c r="AH144" i="44"/>
  <c r="C115" i="46"/>
  <c r="C115" i="44" s="1"/>
  <c r="C146" i="46"/>
  <c r="C146" i="44" s="1"/>
  <c r="BG102" i="44"/>
  <c r="AC109" i="44"/>
  <c r="BB112" i="44"/>
  <c r="AA116" i="44"/>
  <c r="T122" i="44"/>
  <c r="AE125" i="44"/>
  <c r="AN128" i="44"/>
  <c r="AN133" i="44"/>
  <c r="AP134" i="44"/>
  <c r="AQ137" i="44"/>
  <c r="BC138" i="44"/>
  <c r="P139" i="44"/>
  <c r="AM141" i="44"/>
  <c r="J144" i="44"/>
  <c r="BN146" i="44"/>
  <c r="BF148" i="44"/>
  <c r="BB149" i="44"/>
  <c r="AS151" i="44"/>
  <c r="I152" i="44"/>
  <c r="AW152" i="44"/>
  <c r="AJ153" i="44"/>
  <c r="AN158" i="44"/>
  <c r="BL158" i="44"/>
  <c r="H160" i="44"/>
  <c r="AV160" i="44"/>
  <c r="D162" i="44"/>
  <c r="T162" i="44"/>
  <c r="AN164" i="44"/>
  <c r="T165" i="44"/>
  <c r="AR165" i="44"/>
  <c r="BP167" i="44"/>
  <c r="BK168" i="44"/>
  <c r="K169" i="44"/>
  <c r="D127" i="44"/>
  <c r="V135" i="44"/>
  <c r="E124" i="44"/>
  <c r="AF145" i="44"/>
  <c r="AZ148" i="44"/>
  <c r="AV149" i="44"/>
  <c r="T150" i="44"/>
  <c r="AT155" i="44"/>
  <c r="AQ108" i="44"/>
  <c r="AJ129" i="44"/>
  <c r="AO138" i="44"/>
  <c r="L148" i="44"/>
  <c r="AR148" i="44"/>
  <c r="BP150" i="44"/>
  <c r="F159" i="44"/>
  <c r="BQ140" i="44"/>
  <c r="E142" i="44"/>
  <c r="AS142" i="44"/>
  <c r="L150" i="44"/>
  <c r="AR150" i="44"/>
  <c r="N155" i="44"/>
  <c r="BF160" i="44"/>
  <c r="AQ161" i="44"/>
  <c r="BC163" i="44"/>
  <c r="AG168" i="44"/>
  <c r="AR171" i="44"/>
  <c r="I175" i="44"/>
  <c r="AC176" i="44"/>
  <c r="U178" i="44"/>
  <c r="I179" i="44"/>
  <c r="AG179" i="44"/>
  <c r="BE179" i="44"/>
  <c r="M180" i="44"/>
  <c r="BA180" i="44"/>
  <c r="AJ135" i="44"/>
  <c r="BM140" i="44"/>
  <c r="AJ147" i="44"/>
  <c r="R153" i="44"/>
  <c r="L77" i="44"/>
  <c r="M115" i="44"/>
  <c r="AV119" i="44"/>
  <c r="AJ145" i="44"/>
  <c r="L147" i="44"/>
  <c r="AT154" i="44"/>
  <c r="BA104" i="44"/>
  <c r="AT127" i="44"/>
  <c r="AC153" i="44"/>
  <c r="AG154" i="44"/>
  <c r="Y156" i="44"/>
  <c r="I158" i="44"/>
  <c r="BI159" i="44"/>
  <c r="R161" i="44"/>
  <c r="AK162" i="44"/>
  <c r="BH169" i="44"/>
  <c r="I139" i="44"/>
  <c r="BO144" i="44"/>
  <c r="Q160" i="44"/>
  <c r="AD163" i="44"/>
  <c r="AC167" i="44"/>
  <c r="P168" i="44"/>
  <c r="BO171" i="44"/>
  <c r="AX173" i="44"/>
  <c r="BD141" i="44"/>
  <c r="BL168" i="44"/>
  <c r="H141" i="44"/>
  <c r="AA150" i="44"/>
  <c r="AY150" i="44"/>
  <c r="I154" i="44"/>
  <c r="E157" i="44"/>
  <c r="AK159" i="44"/>
  <c r="AT163" i="44"/>
  <c r="BC170" i="44"/>
  <c r="K171" i="44"/>
  <c r="Z173" i="44"/>
  <c r="D176" i="44"/>
  <c r="AF177" i="44"/>
  <c r="BQ28" i="44"/>
  <c r="AQ86" i="44"/>
  <c r="V33" i="44"/>
  <c r="BH37" i="44"/>
  <c r="BF39" i="44"/>
  <c r="AI112" i="44"/>
  <c r="P120" i="44"/>
  <c r="AF126" i="44"/>
  <c r="BA43" i="44"/>
  <c r="AH36" i="44"/>
  <c r="U43" i="44"/>
  <c r="BD22" i="44"/>
  <c r="P112" i="44"/>
  <c r="W117" i="44"/>
  <c r="A128" i="44"/>
  <c r="BD132" i="44"/>
  <c r="U140" i="44"/>
  <c r="AB146" i="44"/>
  <c r="D148" i="44"/>
  <c r="M126" i="44"/>
  <c r="X112" i="44"/>
  <c r="U142" i="44"/>
  <c r="T144" i="44"/>
  <c r="H145" i="44"/>
  <c r="BO106" i="44"/>
  <c r="BO118" i="44"/>
  <c r="AZ129" i="44"/>
  <c r="AZ134" i="44"/>
  <c r="BA142" i="44"/>
  <c r="D146" i="44"/>
  <c r="X149" i="44"/>
  <c r="AU151" i="44"/>
  <c r="BJ155" i="44"/>
  <c r="V159" i="44"/>
  <c r="BJ159" i="44"/>
  <c r="J160" i="44"/>
  <c r="N165" i="44"/>
  <c r="BB167" i="44"/>
  <c r="AO168" i="44"/>
  <c r="AT120" i="46"/>
  <c r="AT120" i="44"/>
  <c r="T127" i="46"/>
  <c r="T127" i="44"/>
  <c r="AD130" i="46"/>
  <c r="AD130" i="44"/>
  <c r="A129" i="27"/>
  <c r="A131" i="44"/>
  <c r="BN131" i="46"/>
  <c r="BN131" i="44"/>
  <c r="BJ135" i="46"/>
  <c r="BJ135" i="44"/>
  <c r="A134" i="27"/>
  <c r="C136" i="46"/>
  <c r="C136" i="44" s="1"/>
  <c r="AA137" i="46"/>
  <c r="AA137" i="44"/>
  <c r="BO137" i="46"/>
  <c r="BO137" i="44"/>
  <c r="AM138" i="46"/>
  <c r="AM138" i="44"/>
  <c r="BG142" i="46"/>
  <c r="BG142" i="44"/>
  <c r="Z146" i="46"/>
  <c r="Z146" i="44"/>
  <c r="A146" i="27"/>
  <c r="C148" i="46"/>
  <c r="C148" i="44" s="1"/>
  <c r="A148" i="44"/>
  <c r="Z148" i="46"/>
  <c r="Z148" i="44"/>
  <c r="AX148" i="46"/>
  <c r="AX148" i="44"/>
  <c r="AD149" i="46"/>
  <c r="AD149" i="44"/>
  <c r="Z150" i="46"/>
  <c r="Z150" i="44"/>
  <c r="P154" i="46"/>
  <c r="P154" i="44"/>
  <c r="AZ155" i="46"/>
  <c r="AZ155" i="44"/>
  <c r="AZ157" i="46"/>
  <c r="AZ157" i="44"/>
  <c r="H158" i="46"/>
  <c r="H158" i="44"/>
  <c r="AX90" i="46"/>
  <c r="AX90" i="44"/>
  <c r="G103" i="46"/>
  <c r="G103" i="44"/>
  <c r="W115" i="46"/>
  <c r="W115" i="44"/>
  <c r="BC125" i="46"/>
  <c r="BC125" i="44"/>
  <c r="AY104" i="44"/>
  <c r="AA108" i="44"/>
  <c r="BK115" i="44"/>
  <c r="R119" i="44"/>
  <c r="AB122" i="44"/>
  <c r="BQ124" i="44"/>
  <c r="AQ126" i="44"/>
  <c r="R129" i="44"/>
  <c r="F132" i="44"/>
  <c r="BP134" i="44"/>
  <c r="Y138" i="44"/>
  <c r="AV145" i="44"/>
  <c r="AR146" i="44"/>
  <c r="D150" i="44"/>
  <c r="W151" i="44"/>
  <c r="N153" i="44"/>
  <c r="BJ153" i="44"/>
  <c r="BB155" i="44"/>
  <c r="N157" i="44"/>
  <c r="AL157" i="44"/>
  <c r="BJ157" i="44"/>
  <c r="AL162" i="44"/>
  <c r="BB162" i="44"/>
  <c r="G163" i="44"/>
  <c r="AL165" i="44"/>
  <c r="N167" i="44"/>
  <c r="AD167" i="44"/>
  <c r="I168" i="44"/>
  <c r="U169" i="44"/>
  <c r="AS169" i="44"/>
  <c r="W172" i="44"/>
  <c r="AM172" i="44"/>
  <c r="AY173" i="44"/>
  <c r="AG175" i="44"/>
  <c r="BE175" i="44"/>
  <c r="BA176" i="44"/>
  <c r="K118" i="46"/>
  <c r="K118" i="44"/>
  <c r="E140" i="46"/>
  <c r="E140" i="44"/>
  <c r="BE141" i="46"/>
  <c r="BE141" i="44"/>
  <c r="AZ144" i="46"/>
  <c r="AZ144" i="44"/>
  <c r="P145" i="46"/>
  <c r="P145" i="44"/>
  <c r="BH146" i="46"/>
  <c r="BH146" i="44"/>
  <c r="H149" i="46"/>
  <c r="H149" i="44"/>
  <c r="BL149" i="46"/>
  <c r="BL149" i="44"/>
  <c r="G151" i="46"/>
  <c r="G151" i="44"/>
  <c r="AT153" i="46"/>
  <c r="AT153" i="44"/>
  <c r="F155" i="46"/>
  <c r="F155" i="44"/>
  <c r="V155" i="46"/>
  <c r="V155" i="44"/>
  <c r="BF156" i="46"/>
  <c r="BF156" i="44"/>
  <c r="AD157" i="46"/>
  <c r="AD157" i="44"/>
  <c r="AX160" i="46"/>
  <c r="AX160" i="44"/>
  <c r="AU163" i="46"/>
  <c r="AU163" i="44"/>
  <c r="V167" i="46"/>
  <c r="V167" i="44"/>
  <c r="M169" i="46"/>
  <c r="M169" i="44"/>
  <c r="AK169" i="46"/>
  <c r="AK169" i="44"/>
  <c r="BQ169" i="46"/>
  <c r="BQ169" i="44"/>
  <c r="X170" i="46"/>
  <c r="X170" i="44"/>
  <c r="AJ171" i="46"/>
  <c r="AJ171" i="44"/>
  <c r="K173" i="46"/>
  <c r="K173" i="44"/>
  <c r="AO175" i="46"/>
  <c r="AO175" i="44"/>
  <c r="U176" i="46"/>
  <c r="U176" i="44"/>
  <c r="BI176" i="46"/>
  <c r="BI176" i="44"/>
  <c r="BI180" i="46"/>
  <c r="BI180" i="44"/>
  <c r="AB182" i="46"/>
  <c r="AB182" i="44"/>
  <c r="BP182" i="46"/>
  <c r="BP182" i="44"/>
  <c r="AD183" i="46"/>
  <c r="AD183" i="44"/>
  <c r="BF184" i="46"/>
  <c r="BF184" i="44"/>
  <c r="AF188" i="46"/>
  <c r="AF188" i="44"/>
  <c r="Z191" i="46"/>
  <c r="Z191" i="44"/>
  <c r="BF191" i="46"/>
  <c r="BF191" i="44"/>
  <c r="M194" i="46"/>
  <c r="M194" i="44"/>
  <c r="I195" i="46"/>
  <c r="I195" i="44"/>
  <c r="O197" i="46"/>
  <c r="O197" i="44"/>
  <c r="AM197" i="46"/>
  <c r="AM197" i="44"/>
  <c r="AY198" i="46"/>
  <c r="AY198" i="44"/>
  <c r="AC199" i="46"/>
  <c r="AC199" i="44"/>
  <c r="BA199" i="46"/>
  <c r="BA199" i="44"/>
  <c r="Y200" i="46"/>
  <c r="Y200" i="44"/>
  <c r="AI203" i="46"/>
  <c r="AI203" i="44"/>
  <c r="BG203" i="46"/>
  <c r="BG203" i="44"/>
  <c r="O204" i="46"/>
  <c r="O204" i="44"/>
  <c r="AH205" i="46"/>
  <c r="AH205" i="44"/>
  <c r="AC206" i="46"/>
  <c r="AC206" i="44"/>
  <c r="G207" i="46"/>
  <c r="G207" i="44"/>
  <c r="AM207" i="46"/>
  <c r="AM207" i="44"/>
  <c r="AH75" i="44"/>
  <c r="BK117" i="44"/>
  <c r="AK142" i="44"/>
  <c r="L146" i="44"/>
  <c r="H74" i="46"/>
  <c r="H74" i="44"/>
  <c r="BF107" i="46"/>
  <c r="BF107" i="44"/>
  <c r="AB159" i="44"/>
  <c r="BP159" i="44"/>
  <c r="P160" i="44"/>
  <c r="AF160" i="44"/>
  <c r="AL98" i="44"/>
  <c r="X141" i="44"/>
  <c r="C89" i="46"/>
  <c r="C89" i="44" s="1"/>
  <c r="C152" i="46"/>
  <c r="C152" i="44" s="1"/>
  <c r="BN99" i="44"/>
  <c r="AN136" i="44"/>
  <c r="BH137" i="44"/>
  <c r="AR142" i="44"/>
  <c r="AO94" i="44"/>
  <c r="W103" i="44"/>
  <c r="BO148" i="44"/>
  <c r="M153" i="44"/>
  <c r="Y154" i="44"/>
  <c r="C99" i="46"/>
  <c r="C99" i="44" s="1"/>
  <c r="BI95" i="44"/>
  <c r="M100" i="44"/>
  <c r="AA104" i="44"/>
  <c r="H110" i="44"/>
  <c r="E117" i="44"/>
  <c r="BL123" i="44"/>
  <c r="BP127" i="44"/>
  <c r="Y133" i="44"/>
  <c r="O135" i="44"/>
  <c r="T142" i="44"/>
  <c r="BG144" i="44"/>
  <c r="AU147" i="44"/>
  <c r="AS159" i="44"/>
  <c r="BA162" i="44"/>
  <c r="I166" i="44"/>
  <c r="W170" i="44"/>
  <c r="BF173" i="44"/>
  <c r="N84" i="44"/>
  <c r="AN96" i="44"/>
  <c r="BQ100" i="44"/>
  <c r="AJ140" i="44"/>
  <c r="W145" i="44"/>
  <c r="AA148" i="44"/>
  <c r="AD151" i="44"/>
  <c r="Z97" i="44"/>
  <c r="BG121" i="44"/>
  <c r="F126" i="44"/>
  <c r="Z85" i="44"/>
  <c r="Y110" i="44"/>
  <c r="I133" i="44"/>
  <c r="AY134" i="44"/>
  <c r="BJ70" i="44"/>
  <c r="P71" i="44"/>
  <c r="Z87" i="44"/>
  <c r="BD96" i="44"/>
  <c r="BA100" i="44"/>
  <c r="BC103" i="44"/>
  <c r="AQ106" i="44"/>
  <c r="M109" i="44"/>
  <c r="AG118" i="44"/>
  <c r="AZ140" i="44"/>
  <c r="AC157" i="44"/>
  <c r="AP161" i="44"/>
  <c r="BF161" i="44"/>
  <c r="BO79" i="46"/>
  <c r="A105" i="44"/>
  <c r="AW86" i="44"/>
  <c r="D118" i="44"/>
  <c r="BP135" i="44"/>
  <c r="BM142" i="44"/>
  <c r="BD109" i="44"/>
  <c r="AW137" i="44"/>
  <c r="BH49" i="44"/>
  <c r="AN146" i="44"/>
  <c r="C105" i="46"/>
  <c r="C105" i="44" s="1"/>
  <c r="R34" i="44"/>
  <c r="Q59" i="44"/>
  <c r="BB128" i="44"/>
  <c r="X131" i="44"/>
  <c r="AL158" i="44"/>
  <c r="BN162" i="44"/>
  <c r="AC168" i="44"/>
  <c r="AO169" i="44"/>
  <c r="BC44" i="46"/>
  <c r="AT57" i="44"/>
  <c r="K62" i="44"/>
  <c r="Z93" i="44"/>
  <c r="I107" i="44"/>
  <c r="BF110" i="44"/>
  <c r="AN112" i="44"/>
  <c r="Q115" i="44"/>
  <c r="BA124" i="44"/>
  <c r="AO125" i="44"/>
  <c r="I138" i="44"/>
  <c r="BA140" i="44"/>
  <c r="AJ144" i="44"/>
  <c r="BL145" i="44"/>
  <c r="BC151" i="44"/>
  <c r="V153" i="44"/>
  <c r="C149" i="46"/>
  <c r="C149" i="44" s="1"/>
  <c r="AS102" i="44"/>
  <c r="W137" i="44"/>
  <c r="Q138" i="44"/>
  <c r="BM138" i="44"/>
  <c r="AK140" i="44"/>
  <c r="AM142" i="44"/>
  <c r="BI142" i="44"/>
  <c r="AL144" i="44"/>
  <c r="Z145" i="44"/>
  <c r="BN145" i="44"/>
  <c r="AZ146" i="44"/>
  <c r="P149" i="44"/>
  <c r="AN149" i="44"/>
  <c r="I151" i="44"/>
  <c r="AE151" i="44"/>
  <c r="BE151" i="44"/>
  <c r="U152" i="44"/>
  <c r="AV153" i="44"/>
  <c r="L154" i="44"/>
  <c r="AQ51" i="44"/>
  <c r="C82" i="46"/>
  <c r="C82" i="44" s="1"/>
  <c r="AM45" i="44"/>
  <c r="S131" i="44"/>
  <c r="L137" i="44"/>
  <c r="AR137" i="44"/>
  <c r="C80" i="46"/>
  <c r="C80" i="44" s="1"/>
  <c r="BF89" i="44"/>
  <c r="AO103" i="44"/>
  <c r="AY146" i="44"/>
  <c r="AE149" i="44"/>
  <c r="A118" i="44"/>
  <c r="A164" i="44"/>
  <c r="AU143" i="44"/>
  <c r="AY144" i="44"/>
  <c r="BK145" i="44"/>
  <c r="AQ146" i="44"/>
  <c r="AM149" i="44"/>
  <c r="S150" i="44"/>
  <c r="BF152" i="44"/>
  <c r="M157" i="44"/>
  <c r="BE160" i="44"/>
  <c r="V163" i="44"/>
  <c r="AW164" i="44"/>
  <c r="AS165" i="44"/>
  <c r="AF168" i="44"/>
  <c r="AJ169" i="44"/>
  <c r="AB178" i="44"/>
  <c r="AZ178" i="44"/>
  <c r="AR180" i="44"/>
  <c r="BC45" i="44"/>
  <c r="AQ131" i="44"/>
  <c r="H136" i="44"/>
  <c r="BD138" i="44"/>
  <c r="AY148" i="44"/>
  <c r="BK149" i="44"/>
  <c r="BB151" i="44"/>
  <c r="BE154" i="44"/>
  <c r="AC155" i="44"/>
  <c r="AG156" i="44"/>
  <c r="I164" i="44"/>
  <c r="AC165" i="44"/>
  <c r="AG166" i="44"/>
  <c r="AU170" i="44"/>
  <c r="BG171" i="44"/>
  <c r="V172" i="44"/>
  <c r="AD174" i="44"/>
  <c r="X175" i="44"/>
  <c r="BP176" i="44"/>
  <c r="BL179" i="44"/>
  <c r="AD47" i="44"/>
  <c r="K66" i="44"/>
  <c r="BF87" i="44"/>
  <c r="Z108" i="44"/>
  <c r="S119" i="44"/>
  <c r="AN125" i="44"/>
  <c r="BK130" i="44"/>
  <c r="AM135" i="44"/>
  <c r="AN138" i="44"/>
  <c r="L140" i="44"/>
  <c r="AF141" i="44"/>
  <c r="D142" i="44"/>
  <c r="BP142" i="44"/>
  <c r="K144" i="44"/>
  <c r="G145" i="44"/>
  <c r="W147" i="44"/>
  <c r="G149" i="44"/>
  <c r="AI150" i="44"/>
  <c r="N151" i="44"/>
  <c r="Q154" i="44"/>
  <c r="AW156" i="44"/>
  <c r="BM156" i="44"/>
  <c r="BQ157" i="44"/>
  <c r="BE158" i="44"/>
  <c r="AC159" i="44"/>
  <c r="BA159" i="44"/>
  <c r="Z161" i="44"/>
  <c r="AO164" i="44"/>
  <c r="BM164" i="44"/>
  <c r="BI165" i="44"/>
  <c r="AW166" i="44"/>
  <c r="BQ167" i="44"/>
  <c r="AM170" i="44"/>
  <c r="BJ172" i="44"/>
  <c r="AP173" i="44"/>
  <c r="BN173" i="44"/>
  <c r="P175" i="44"/>
  <c r="BL175" i="44"/>
  <c r="T176" i="44"/>
  <c r="AR176" i="44"/>
  <c r="AV177" i="44"/>
  <c r="AF179" i="44"/>
  <c r="AJ180" i="44"/>
  <c r="H181" i="44"/>
  <c r="E183" i="44"/>
  <c r="M183" i="44"/>
  <c r="U183" i="44"/>
  <c r="AC183" i="44"/>
  <c r="AK183" i="44"/>
  <c r="AS183" i="44"/>
  <c r="BA183" i="44"/>
  <c r="BI183" i="44"/>
  <c r="BQ183" i="44"/>
  <c r="AW184" i="44"/>
  <c r="C101" i="46"/>
  <c r="C101" i="44" s="1"/>
  <c r="AI134" i="44"/>
  <c r="AV136" i="44"/>
  <c r="BC143" i="44"/>
  <c r="AI144" i="44"/>
  <c r="BO146" i="44"/>
  <c r="W149" i="44"/>
  <c r="AQ150" i="44"/>
  <c r="AL151" i="44"/>
  <c r="AS162" i="44"/>
  <c r="AS167" i="44"/>
  <c r="AV168" i="44"/>
  <c r="AB169" i="44"/>
  <c r="BD175" i="44"/>
  <c r="A48" i="44"/>
  <c r="AL47" i="44"/>
  <c r="BG131" i="44"/>
  <c r="AO133" i="44"/>
  <c r="AE147" i="44"/>
  <c r="AK153" i="44"/>
  <c r="BQ155" i="44"/>
  <c r="U159" i="44"/>
  <c r="Y164" i="44"/>
  <c r="AI171" i="44"/>
  <c r="N172" i="44"/>
  <c r="AL172" i="44"/>
  <c r="BL177" i="44"/>
  <c r="T178" i="44"/>
  <c r="BN70" i="44"/>
  <c r="BB84" i="44"/>
  <c r="AP108" i="44"/>
  <c r="BD136" i="44"/>
  <c r="Q139" i="44"/>
  <c r="AR140" i="44"/>
  <c r="AE143" i="44"/>
  <c r="O145" i="44"/>
  <c r="G147" i="44"/>
  <c r="S148" i="44"/>
  <c r="BO150" i="44"/>
  <c r="AX152" i="44"/>
  <c r="BI153" i="44"/>
  <c r="BM154" i="44"/>
  <c r="AK155" i="44"/>
  <c r="AK157" i="44"/>
  <c r="Y158" i="44"/>
  <c r="BM160" i="44"/>
  <c r="M162" i="44"/>
  <c r="BI162" i="44"/>
  <c r="BJ163" i="44"/>
  <c r="BM166" i="44"/>
  <c r="U167" i="44"/>
  <c r="H168" i="44"/>
  <c r="X168" i="44"/>
  <c r="T169" i="44"/>
  <c r="AE170" i="44"/>
  <c r="AY171" i="44"/>
  <c r="J173" i="44"/>
  <c r="V174" i="44"/>
  <c r="BB174" i="44"/>
  <c r="AV175" i="44"/>
  <c r="BH176" i="44"/>
  <c r="X177" i="44"/>
  <c r="AR178" i="44"/>
  <c r="X179" i="44"/>
  <c r="T180" i="44"/>
  <c r="AN181" i="44"/>
  <c r="AY182" i="44"/>
  <c r="BM184" i="44"/>
  <c r="C118" i="46"/>
  <c r="C118" i="44" s="1"/>
  <c r="BP71" i="44"/>
  <c r="BE133" i="44"/>
  <c r="D140" i="44"/>
  <c r="P141" i="44"/>
  <c r="AV141" i="44"/>
  <c r="BH142" i="44"/>
  <c r="BK143" i="44"/>
  <c r="AM145" i="44"/>
  <c r="BC145" i="44"/>
  <c r="BK147" i="44"/>
  <c r="O149" i="44"/>
  <c r="K150" i="44"/>
  <c r="AT151" i="44"/>
  <c r="AW154" i="44"/>
  <c r="E155" i="44"/>
  <c r="I156" i="44"/>
  <c r="AO156" i="44"/>
  <c r="BI157" i="44"/>
  <c r="AW158" i="44"/>
  <c r="E162" i="44"/>
  <c r="BB163" i="44"/>
  <c r="Q164" i="44"/>
  <c r="U165" i="44"/>
  <c r="BA165" i="44"/>
  <c r="BQ165" i="44"/>
  <c r="M167" i="44"/>
  <c r="AK167" i="44"/>
  <c r="AN168" i="44"/>
  <c r="L169" i="44"/>
  <c r="AZ169" i="44"/>
  <c r="O170" i="44"/>
  <c r="BK170" i="44"/>
  <c r="S171" i="44"/>
  <c r="AQ171" i="44"/>
  <c r="AD172" i="44"/>
  <c r="F174" i="44"/>
  <c r="AN175" i="44"/>
  <c r="BD177" i="44"/>
  <c r="AJ178" i="44"/>
  <c r="BH178" i="44"/>
  <c r="AV179" i="44"/>
  <c r="D180" i="44"/>
  <c r="BP180" i="44"/>
  <c r="S182" i="44"/>
  <c r="AQ182" i="44"/>
  <c r="BO182" i="44"/>
  <c r="J122" i="44"/>
  <c r="BA141" i="44"/>
  <c r="Y124" i="44"/>
  <c r="BH130" i="44"/>
  <c r="AG142" i="44"/>
  <c r="P148" i="44"/>
  <c r="P129" i="44"/>
  <c r="BE137" i="44"/>
  <c r="V139" i="44"/>
  <c r="AC141" i="44"/>
  <c r="T143" i="44"/>
  <c r="D145" i="44"/>
  <c r="AF148" i="44"/>
  <c r="C124" i="46"/>
  <c r="C124" i="44" s="1"/>
  <c r="AG102" i="44"/>
  <c r="Z122" i="44"/>
  <c r="AG124" i="44"/>
  <c r="F128" i="44"/>
  <c r="L130" i="44"/>
  <c r="AN131" i="44"/>
  <c r="AL133" i="44"/>
  <c r="L135" i="44"/>
  <c r="AR135" i="44"/>
  <c r="BQ136" i="44"/>
  <c r="AO137" i="44"/>
  <c r="BA138" i="44"/>
  <c r="I140" i="44"/>
  <c r="D143" i="44"/>
  <c r="AR143" i="44"/>
  <c r="AZ145" i="44"/>
  <c r="BD148" i="44"/>
  <c r="D149" i="44"/>
  <c r="X150" i="44"/>
  <c r="K151" i="44"/>
  <c r="BG151" i="44"/>
  <c r="Z153" i="44"/>
  <c r="AP153" i="44"/>
  <c r="BF153" i="44"/>
  <c r="N154" i="44"/>
  <c r="AT158" i="44"/>
  <c r="R159" i="44"/>
  <c r="BF159" i="44"/>
  <c r="J165" i="44"/>
  <c r="N166" i="44"/>
  <c r="Z167" i="44"/>
  <c r="BF167" i="44"/>
  <c r="E168" i="44"/>
  <c r="AO126" i="44"/>
  <c r="C122" i="46"/>
  <c r="C122" i="44" s="1"/>
  <c r="BP112" i="44"/>
  <c r="G152" i="44"/>
  <c r="AK107" i="44"/>
  <c r="N128" i="44"/>
  <c r="F133" i="44"/>
  <c r="M136" i="44"/>
  <c r="BB139" i="44"/>
  <c r="M141" i="44"/>
  <c r="BE142" i="44"/>
  <c r="BP143" i="44"/>
  <c r="BP145" i="44"/>
  <c r="BL150" i="44"/>
  <c r="AD158" i="44"/>
  <c r="BJ158" i="44"/>
  <c r="AT160" i="44"/>
  <c r="G161" i="44"/>
  <c r="AH162" i="44"/>
  <c r="BF162" i="44"/>
  <c r="S163" i="44"/>
  <c r="AQ163" i="44"/>
  <c r="Z165" i="44"/>
  <c r="BN165" i="44"/>
  <c r="AF131" i="44"/>
  <c r="AC138" i="44"/>
  <c r="A129" i="44"/>
  <c r="C129" i="46"/>
  <c r="C129" i="44" s="1"/>
  <c r="AS136" i="44"/>
  <c r="AD139" i="44"/>
  <c r="X146" i="44"/>
  <c r="BL146" i="44"/>
  <c r="BP147" i="44"/>
  <c r="AJ149" i="44"/>
  <c r="O152" i="44"/>
  <c r="AD160" i="44"/>
  <c r="A155" i="44"/>
  <c r="A161" i="44"/>
  <c r="AY81" i="44"/>
  <c r="AB114" i="44"/>
  <c r="AK125" i="44"/>
  <c r="H131" i="44"/>
  <c r="X134" i="44"/>
  <c r="AG140" i="44"/>
  <c r="AK141" i="44"/>
  <c r="BQ141" i="44"/>
  <c r="AO142" i="44"/>
  <c r="AB143" i="44"/>
  <c r="T149" i="44"/>
  <c r="AY151" i="44"/>
  <c r="AM152" i="44"/>
  <c r="AL154" i="44"/>
  <c r="AL156" i="44"/>
  <c r="AX157" i="44"/>
  <c r="BN157" i="44"/>
  <c r="J159" i="44"/>
  <c r="AX159" i="44"/>
  <c r="F160" i="44"/>
  <c r="BJ160" i="44"/>
  <c r="W161" i="44"/>
  <c r="AU161" i="44"/>
  <c r="N164" i="44"/>
  <c r="AP165" i="44"/>
  <c r="V166" i="44"/>
  <c r="AX167" i="44"/>
  <c r="AG169" i="44"/>
  <c r="AZ170" i="44"/>
  <c r="AN171" i="44"/>
  <c r="BL171" i="44"/>
  <c r="AI172" i="44"/>
  <c r="BG172" i="44"/>
  <c r="AS175" i="44"/>
  <c r="L120" i="44"/>
  <c r="AT139" i="44"/>
  <c r="C140" i="46"/>
  <c r="C140" i="44" s="1"/>
  <c r="D135" i="44"/>
  <c r="M138" i="44"/>
  <c r="AA151" i="44"/>
  <c r="J153" i="44"/>
  <c r="C134" i="46"/>
  <c r="C134" i="44" s="1"/>
  <c r="AB135" i="44"/>
  <c r="BM137" i="44"/>
  <c r="BJ139" i="44"/>
  <c r="AN144" i="44"/>
  <c r="L145" i="44"/>
  <c r="AR145" i="44"/>
  <c r="AB147" i="44"/>
  <c r="P150" i="44"/>
  <c r="N156" i="44"/>
  <c r="BQ125" i="44"/>
  <c r="D132" i="44"/>
  <c r="I142" i="44"/>
  <c r="T145" i="44"/>
  <c r="BQ115" i="44"/>
  <c r="AD128" i="44"/>
  <c r="AJ130" i="44"/>
  <c r="AV131" i="44"/>
  <c r="BD134" i="44"/>
  <c r="U138" i="44"/>
  <c r="U141" i="44"/>
  <c r="AZ143" i="44"/>
  <c r="AB145" i="44"/>
  <c r="H148" i="44"/>
  <c r="BH149" i="44"/>
  <c r="BB156" i="44"/>
  <c r="R157" i="44"/>
  <c r="N158" i="44"/>
  <c r="V160" i="44"/>
  <c r="R162" i="44"/>
  <c r="A140" i="44"/>
  <c r="P108" i="44"/>
  <c r="Z116" i="44"/>
  <c r="W118" i="44"/>
  <c r="AN119" i="44"/>
  <c r="AT121" i="44"/>
  <c r="AP122" i="44"/>
  <c r="AG126" i="44"/>
  <c r="AX127" i="44"/>
  <c r="AR130" i="44"/>
  <c r="AR132" i="44"/>
  <c r="V133" i="44"/>
  <c r="BB133" i="44"/>
  <c r="BA136" i="44"/>
  <c r="N139" i="44"/>
  <c r="AL139" i="44"/>
  <c r="Q140" i="44"/>
  <c r="H144" i="44"/>
  <c r="BL144" i="44"/>
  <c r="AF146" i="44"/>
  <c r="BL148" i="44"/>
  <c r="AV150" i="44"/>
  <c r="AI151" i="44"/>
  <c r="W152" i="44"/>
  <c r="AX153" i="44"/>
  <c r="BN153" i="44"/>
  <c r="BJ154" i="44"/>
  <c r="BN155" i="44"/>
  <c r="AD156" i="44"/>
  <c r="AP159" i="44"/>
  <c r="BK161" i="44"/>
  <c r="AX162" i="44"/>
  <c r="K163" i="44"/>
  <c r="F164" i="44"/>
  <c r="AD164" i="44"/>
  <c r="R165" i="44"/>
  <c r="BF165" i="44"/>
  <c r="F166" i="44"/>
  <c r="AL166" i="44"/>
  <c r="AP167" i="44"/>
  <c r="M168" i="44"/>
  <c r="AK168" i="44"/>
  <c r="BI168" i="44"/>
  <c r="Q169" i="44"/>
  <c r="AJ170" i="44"/>
  <c r="AA172" i="44"/>
  <c r="G173" i="44"/>
  <c r="BK173" i="44"/>
  <c r="K174" i="44"/>
  <c r="BG174" i="44"/>
  <c r="AC175" i="44"/>
  <c r="G77" i="44"/>
  <c r="AD84" i="44"/>
  <c r="BB86" i="44"/>
  <c r="BI93" i="44"/>
  <c r="AV96" i="44"/>
  <c r="AD98" i="44"/>
  <c r="BF99" i="44"/>
  <c r="BI100" i="44"/>
  <c r="BM101" i="44"/>
  <c r="S104" i="44"/>
  <c r="O105" i="44"/>
  <c r="AI106" i="44"/>
  <c r="AM107" i="44"/>
  <c r="AG108" i="44"/>
  <c r="T111" i="44"/>
  <c r="V112" i="44"/>
  <c r="AU115" i="44"/>
  <c r="AI116" i="44"/>
  <c r="Y118" i="44"/>
  <c r="AF121" i="44"/>
  <c r="BH122" i="44"/>
  <c r="AN123" i="44"/>
  <c r="AA124" i="44"/>
  <c r="AA126" i="44"/>
  <c r="L127" i="44"/>
  <c r="AV128" i="44"/>
  <c r="AH129" i="44"/>
  <c r="AT132" i="44"/>
  <c r="P133" i="44"/>
  <c r="R134" i="44"/>
  <c r="A99" i="44"/>
  <c r="A113" i="44"/>
  <c r="A121" i="44"/>
  <c r="C92" i="46"/>
  <c r="C92" i="44" s="1"/>
  <c r="AY71" i="44"/>
  <c r="AK79" i="44"/>
  <c r="R85" i="44"/>
  <c r="R90" i="44"/>
  <c r="AS95" i="44"/>
  <c r="BL96" i="44"/>
  <c r="AT98" i="44"/>
  <c r="E100" i="44"/>
  <c r="I101" i="44"/>
  <c r="S102" i="44"/>
  <c r="O103" i="44"/>
  <c r="AI104" i="44"/>
  <c r="AM105" i="44"/>
  <c r="AY106" i="44"/>
  <c r="BK107" i="44"/>
  <c r="AK109" i="44"/>
  <c r="AF110" i="44"/>
  <c r="AJ111" i="44"/>
  <c r="AD112" i="44"/>
  <c r="R113" i="44"/>
  <c r="AL114" i="44"/>
  <c r="AO118" i="44"/>
  <c r="AH119" i="44"/>
  <c r="AZ120" i="44"/>
  <c r="BD121" i="44"/>
  <c r="AV123" i="44"/>
  <c r="BK125" i="44"/>
  <c r="AJ127" i="44"/>
  <c r="BL128" i="44"/>
  <c r="AP129" i="44"/>
  <c r="N130" i="44"/>
  <c r="AV133" i="44"/>
  <c r="F135" i="44"/>
  <c r="A115" i="44"/>
  <c r="AJ81" i="44"/>
  <c r="BN85" i="44"/>
  <c r="V88" i="44"/>
  <c r="F91" i="44"/>
  <c r="BQ95" i="44"/>
  <c r="AH97" i="44"/>
  <c r="R99" i="44"/>
  <c r="U100" i="44"/>
  <c r="Y101" i="44"/>
  <c r="AI102" i="44"/>
  <c r="AE103" i="44"/>
  <c r="BC105" i="44"/>
  <c r="G107" i="44"/>
  <c r="BE108" i="44"/>
  <c r="BA109" i="44"/>
  <c r="BD110" i="44"/>
  <c r="BH111" i="44"/>
  <c r="AL112" i="44"/>
  <c r="AP113" i="44"/>
  <c r="G115" i="44"/>
  <c r="AP119" i="44"/>
  <c r="P123" i="44"/>
  <c r="AY124" i="44"/>
  <c r="O125" i="44"/>
  <c r="G65" i="44"/>
  <c r="AT74" i="44"/>
  <c r="BB88" i="44"/>
  <c r="AW92" i="44"/>
  <c r="H96" i="44"/>
  <c r="Z99" i="44"/>
  <c r="AK100" i="44"/>
  <c r="AG101" i="44"/>
  <c r="BO104" i="44"/>
  <c r="BK105" i="44"/>
  <c r="Y108" i="44"/>
  <c r="BM108" i="44"/>
  <c r="BP111" i="44"/>
  <c r="BF113" i="44"/>
  <c r="K116" i="44"/>
  <c r="J119" i="44"/>
  <c r="H121" i="44"/>
  <c r="L122" i="44"/>
  <c r="X123" i="44"/>
  <c r="AR122" i="44"/>
  <c r="A87" i="44"/>
  <c r="C113" i="46"/>
  <c r="C113" i="44" s="1"/>
  <c r="C133" i="46"/>
  <c r="C133" i="44" s="1"/>
  <c r="BJ74" i="44"/>
  <c r="AV82" i="44"/>
  <c r="AT86" i="44"/>
  <c r="BJ88" i="44"/>
  <c r="U93" i="44"/>
  <c r="X96" i="44"/>
  <c r="BN97" i="44"/>
  <c r="AH99" i="44"/>
  <c r="AS100" i="44"/>
  <c r="AO101" i="44"/>
  <c r="AY102" i="44"/>
  <c r="AU103" i="44"/>
  <c r="G105" i="44"/>
  <c r="K106" i="44"/>
  <c r="AE107" i="44"/>
  <c r="BQ109" i="44"/>
  <c r="F112" i="44"/>
  <c r="AT112" i="44"/>
  <c r="BN113" i="44"/>
  <c r="AX119" i="44"/>
  <c r="V121" i="44"/>
  <c r="R122" i="44"/>
  <c r="AZ122" i="44"/>
  <c r="AF123" i="44"/>
  <c r="S124" i="44"/>
  <c r="BG126" i="44"/>
  <c r="AZ127" i="44"/>
  <c r="AF128" i="44"/>
  <c r="BF129" i="44"/>
  <c r="AT130" i="44"/>
  <c r="AX131" i="44"/>
  <c r="H133" i="44"/>
  <c r="BL133" i="44"/>
  <c r="BB135" i="44"/>
  <c r="BD92" i="46"/>
  <c r="BD92" i="44"/>
  <c r="AX106" i="46"/>
  <c r="AX106" i="44"/>
  <c r="AP116" i="46"/>
  <c r="AP116" i="44"/>
  <c r="BN126" i="46"/>
  <c r="BN126" i="44"/>
  <c r="AG129" i="46"/>
  <c r="AG129" i="44"/>
  <c r="BE129" i="46"/>
  <c r="BE129" i="44"/>
  <c r="AS132" i="46"/>
  <c r="AS132" i="44"/>
  <c r="A137" i="27"/>
  <c r="C139" i="46"/>
  <c r="C139" i="44" s="1"/>
  <c r="AX142" i="46"/>
  <c r="AX142" i="44"/>
  <c r="AS147" i="46"/>
  <c r="AS147" i="44"/>
  <c r="BQ149" i="46"/>
  <c r="BQ149" i="44"/>
  <c r="BG155" i="46"/>
  <c r="BG155" i="44"/>
  <c r="AU156" i="46"/>
  <c r="AU156" i="44"/>
  <c r="AA162" i="46"/>
  <c r="AA162" i="44"/>
  <c r="AA165" i="46"/>
  <c r="AA165" i="44"/>
  <c r="E170" i="46"/>
  <c r="E170" i="44"/>
  <c r="AK170" i="46"/>
  <c r="AK170" i="44"/>
  <c r="I171" i="46"/>
  <c r="I171" i="44"/>
  <c r="AV173" i="46"/>
  <c r="AV173" i="44"/>
  <c r="AH178" i="46"/>
  <c r="AH178" i="44"/>
  <c r="R180" i="46"/>
  <c r="R180" i="44"/>
  <c r="AX180" i="46"/>
  <c r="AX180" i="44"/>
  <c r="V181" i="46"/>
  <c r="V181" i="44"/>
  <c r="AT181" i="46"/>
  <c r="AT181" i="44"/>
  <c r="AK145" i="44"/>
  <c r="AI165" i="44"/>
  <c r="AC88" i="44"/>
  <c r="AP102" i="44"/>
  <c r="AV55" i="44"/>
  <c r="G110" i="44"/>
  <c r="BQ130" i="44"/>
  <c r="BB138" i="44"/>
  <c r="W139" i="44"/>
  <c r="E143" i="44"/>
  <c r="BQ145" i="44"/>
  <c r="BE150" i="44"/>
  <c r="D151" i="44"/>
  <c r="AI155" i="44"/>
  <c r="BO155" i="44"/>
  <c r="O156" i="44"/>
  <c r="W160" i="44"/>
  <c r="BH163" i="44"/>
  <c r="AL179" i="44"/>
  <c r="BJ181" i="44"/>
  <c r="BK191" i="44"/>
  <c r="AY192" i="44"/>
  <c r="AX194" i="44"/>
  <c r="BH197" i="44"/>
  <c r="L202" i="44"/>
  <c r="A71" i="27"/>
  <c r="C73" i="46"/>
  <c r="C73" i="44" s="1"/>
  <c r="AM110" i="46"/>
  <c r="AM110" i="44"/>
  <c r="AL138" i="46"/>
  <c r="AL138" i="44"/>
  <c r="AM139" i="46"/>
  <c r="AM139" i="44"/>
  <c r="BK139" i="46"/>
  <c r="BK139" i="44"/>
  <c r="Z142" i="46"/>
  <c r="Z142" i="44"/>
  <c r="BD152" i="46"/>
  <c r="BD152" i="44"/>
  <c r="AM158" i="46"/>
  <c r="AM158" i="44"/>
  <c r="AY162" i="46"/>
  <c r="AY162" i="44"/>
  <c r="BO167" i="46"/>
  <c r="BO167" i="44"/>
  <c r="AX178" i="46"/>
  <c r="AX178" i="44"/>
  <c r="BN178" i="46"/>
  <c r="BN178" i="44"/>
  <c r="Z180" i="46"/>
  <c r="Z180" i="44"/>
  <c r="BN180" i="46"/>
  <c r="BN180" i="44"/>
  <c r="W184" i="46"/>
  <c r="W184" i="44"/>
  <c r="BO185" i="46"/>
  <c r="BO185" i="44"/>
  <c r="G186" i="46"/>
  <c r="G186" i="44"/>
  <c r="AR190" i="46"/>
  <c r="AR190" i="44"/>
  <c r="C178" i="46"/>
  <c r="C178" i="44" s="1"/>
  <c r="AE128" i="44"/>
  <c r="O184" i="44"/>
  <c r="A142" i="44"/>
  <c r="C142" i="46"/>
  <c r="C142" i="44" s="1"/>
  <c r="AO90" i="44"/>
  <c r="AG99" i="44"/>
  <c r="AD103" i="44"/>
  <c r="BH117" i="44"/>
  <c r="BA67" i="44"/>
  <c r="L95" i="44"/>
  <c r="AC120" i="44"/>
  <c r="M135" i="44"/>
  <c r="BQ135" i="44"/>
  <c r="M147" i="44"/>
  <c r="A139" i="44"/>
  <c r="A169" i="44"/>
  <c r="A180" i="44"/>
  <c r="X75" i="44"/>
  <c r="AG87" i="44"/>
  <c r="J116" i="44"/>
  <c r="AK120" i="44"/>
  <c r="BK128" i="44"/>
  <c r="E130" i="44"/>
  <c r="AS130" i="44"/>
  <c r="V138" i="44"/>
  <c r="Z140" i="44"/>
  <c r="AG144" i="44"/>
  <c r="Y146" i="44"/>
  <c r="BL152" i="44"/>
  <c r="AQ153" i="44"/>
  <c r="AE154" i="44"/>
  <c r="AM156" i="44"/>
  <c r="AI159" i="44"/>
  <c r="AJ174" i="44"/>
  <c r="AZ174" i="44"/>
  <c r="Z176" i="44"/>
  <c r="AD181" i="44"/>
  <c r="BB181" i="44"/>
  <c r="AV189" i="44"/>
  <c r="AZ197" i="44"/>
  <c r="Z199" i="44"/>
  <c r="BE201" i="44"/>
  <c r="AN203" i="44"/>
  <c r="A114" i="27"/>
  <c r="A116" i="44"/>
  <c r="BQ120" i="46"/>
  <c r="BQ120" i="44"/>
  <c r="A124" i="27"/>
  <c r="C126" i="46"/>
  <c r="C126" i="44" s="1"/>
  <c r="AM128" i="46"/>
  <c r="AM128" i="44"/>
  <c r="BC128" i="46"/>
  <c r="BC128" i="44"/>
  <c r="AW148" i="46"/>
  <c r="AW148" i="44"/>
  <c r="AQ162" i="46"/>
  <c r="AQ162" i="44"/>
  <c r="L163" i="46"/>
  <c r="L163" i="44"/>
  <c r="T163" i="46"/>
  <c r="T163" i="44"/>
  <c r="BP163" i="46"/>
  <c r="BP163" i="44"/>
  <c r="AE166" i="46"/>
  <c r="AE166" i="44"/>
  <c r="AY167" i="46"/>
  <c r="AY167" i="44"/>
  <c r="N168" i="46"/>
  <c r="N168" i="44"/>
  <c r="BB168" i="46"/>
  <c r="BB168" i="44"/>
  <c r="AC170" i="46"/>
  <c r="AC170" i="44"/>
  <c r="BI170" i="46"/>
  <c r="BI170" i="44"/>
  <c r="BE182" i="46"/>
  <c r="BE182" i="44"/>
  <c r="Q187" i="46"/>
  <c r="Q187" i="44"/>
  <c r="AW187" i="46"/>
  <c r="AW187" i="44"/>
  <c r="BE187" i="46"/>
  <c r="BE187" i="44"/>
  <c r="E188" i="46"/>
  <c r="E188" i="44"/>
  <c r="M188" i="46"/>
  <c r="M188" i="44"/>
  <c r="U188" i="46"/>
  <c r="U188" i="44"/>
  <c r="AK188" i="46"/>
  <c r="AK188" i="44"/>
  <c r="AS188" i="46"/>
  <c r="AS188" i="44"/>
  <c r="BA188" i="46"/>
  <c r="BA188" i="44"/>
  <c r="BI188" i="46"/>
  <c r="BI188" i="44"/>
  <c r="H189" i="46"/>
  <c r="H189" i="44"/>
  <c r="X189" i="46"/>
  <c r="X189" i="44"/>
  <c r="AF189" i="46"/>
  <c r="AF189" i="44"/>
  <c r="BD189" i="46"/>
  <c r="BD189" i="44"/>
  <c r="BL189" i="46"/>
  <c r="BL189" i="44"/>
  <c r="T190" i="46"/>
  <c r="T190" i="44"/>
  <c r="AE191" i="46"/>
  <c r="AE191" i="44"/>
  <c r="AM191" i="46"/>
  <c r="AM191" i="44"/>
  <c r="AA192" i="46"/>
  <c r="AA192" i="44"/>
  <c r="AQ192" i="46"/>
  <c r="AQ192" i="44"/>
  <c r="BO192" i="46"/>
  <c r="BO192" i="44"/>
  <c r="W193" i="46"/>
  <c r="W193" i="44"/>
  <c r="AU193" i="46"/>
  <c r="AU193" i="44"/>
  <c r="BK193" i="46"/>
  <c r="BK193" i="44"/>
  <c r="J194" i="46"/>
  <c r="J194" i="44"/>
  <c r="R194" i="46"/>
  <c r="R194" i="44"/>
  <c r="AH194" i="46"/>
  <c r="AH194" i="44"/>
  <c r="AP194" i="46"/>
  <c r="AP194" i="44"/>
  <c r="BF194" i="46"/>
  <c r="BF194" i="44"/>
  <c r="F195" i="46"/>
  <c r="F195" i="44"/>
  <c r="AD195" i="46"/>
  <c r="AD195" i="44"/>
  <c r="AL195" i="46"/>
  <c r="AL195" i="44"/>
  <c r="AT195" i="46"/>
  <c r="AT195" i="44"/>
  <c r="J196" i="46"/>
  <c r="J196" i="44"/>
  <c r="R196" i="46"/>
  <c r="R196" i="44"/>
  <c r="Z196" i="46"/>
  <c r="Z196" i="44"/>
  <c r="AH196" i="46"/>
  <c r="AH196" i="44"/>
  <c r="BN196" i="46"/>
  <c r="BN196" i="44"/>
  <c r="T197" i="46"/>
  <c r="T197" i="44"/>
  <c r="AB197" i="46"/>
  <c r="AB197" i="44"/>
  <c r="AJ197" i="46"/>
  <c r="AJ197" i="44"/>
  <c r="AR197" i="46"/>
  <c r="AR197" i="44"/>
  <c r="BP197" i="46"/>
  <c r="BP197" i="44"/>
  <c r="H198" i="46"/>
  <c r="H198" i="44"/>
  <c r="P198" i="46"/>
  <c r="P198" i="44"/>
  <c r="AN198" i="46"/>
  <c r="AN198" i="44"/>
  <c r="AV198" i="46"/>
  <c r="AV198" i="44"/>
  <c r="BD198" i="46"/>
  <c r="BD198" i="44"/>
  <c r="BL198" i="46"/>
  <c r="BL198" i="44"/>
  <c r="J199" i="46"/>
  <c r="J199" i="44"/>
  <c r="R199" i="46"/>
  <c r="R199" i="44"/>
  <c r="AP199" i="46"/>
  <c r="AP199" i="44"/>
  <c r="AX199" i="46"/>
  <c r="AX199" i="44"/>
  <c r="BF199" i="46"/>
  <c r="BF199" i="44"/>
  <c r="AD200" i="46"/>
  <c r="AD200" i="44"/>
  <c r="AL200" i="46"/>
  <c r="AL200" i="44"/>
  <c r="Q201" i="46"/>
  <c r="Q201" i="44"/>
  <c r="Y201" i="46"/>
  <c r="Y201" i="44"/>
  <c r="AW201" i="46"/>
  <c r="AW201" i="44"/>
  <c r="D202" i="46"/>
  <c r="D202" i="44"/>
  <c r="AJ202" i="46"/>
  <c r="AJ202" i="44"/>
  <c r="AR202" i="46"/>
  <c r="AR202" i="44"/>
  <c r="AZ202" i="46"/>
  <c r="AZ202" i="44"/>
  <c r="H203" i="46"/>
  <c r="H203" i="44"/>
  <c r="P203" i="46"/>
  <c r="P203" i="44"/>
  <c r="AV203" i="46"/>
  <c r="AV203" i="44"/>
  <c r="BD203" i="46"/>
  <c r="BD203" i="44"/>
  <c r="BL203" i="46"/>
  <c r="BL203" i="44"/>
  <c r="L204" i="46"/>
  <c r="L204" i="44"/>
  <c r="T204" i="46"/>
  <c r="T204" i="44"/>
  <c r="AB204" i="46"/>
  <c r="AB204" i="44"/>
  <c r="AJ204" i="46"/>
  <c r="AJ204" i="44"/>
  <c r="J76" i="44"/>
  <c r="A104" i="27"/>
  <c r="C106" i="46"/>
  <c r="C106" i="44" s="1"/>
  <c r="AN108" i="46"/>
  <c r="AN108" i="44"/>
  <c r="AL115" i="46"/>
  <c r="AL115" i="44"/>
  <c r="BJ115" i="46"/>
  <c r="BJ115" i="44"/>
  <c r="AU123" i="46"/>
  <c r="AU123" i="44"/>
  <c r="W133" i="46"/>
  <c r="W133" i="44"/>
  <c r="M145" i="46"/>
  <c r="M145" i="44"/>
  <c r="BM146" i="46"/>
  <c r="BM146" i="44"/>
  <c r="AC149" i="46"/>
  <c r="AC149" i="44"/>
  <c r="BP151" i="46"/>
  <c r="BP151" i="44"/>
  <c r="AY153" i="46"/>
  <c r="AY153" i="44"/>
  <c r="W154" i="46"/>
  <c r="W154" i="44"/>
  <c r="BG159" i="46"/>
  <c r="BG159" i="44"/>
  <c r="X161" i="46"/>
  <c r="X161" i="44"/>
  <c r="AY165" i="46"/>
  <c r="AY165" i="44"/>
  <c r="V168" i="46"/>
  <c r="V168" i="44"/>
  <c r="R176" i="46"/>
  <c r="R176" i="44"/>
  <c r="F179" i="46"/>
  <c r="F179" i="44"/>
  <c r="AH180" i="46"/>
  <c r="AH180" i="44"/>
  <c r="AE184" i="46"/>
  <c r="AE184" i="44"/>
  <c r="S185" i="46"/>
  <c r="S185" i="44"/>
  <c r="AD107" i="44"/>
  <c r="M143" i="44"/>
  <c r="W164" i="44"/>
  <c r="G166" i="44"/>
  <c r="AF173" i="44"/>
  <c r="AZ190" i="44"/>
  <c r="I113" i="46"/>
  <c r="I113" i="44"/>
  <c r="Z126" i="46"/>
  <c r="Z126" i="44"/>
  <c r="AO134" i="46"/>
  <c r="AO134" i="44"/>
  <c r="AH137" i="46"/>
  <c r="AH137" i="44"/>
  <c r="BI143" i="46"/>
  <c r="BI143" i="44"/>
  <c r="U149" i="46"/>
  <c r="U149" i="44"/>
  <c r="AS149" i="46"/>
  <c r="AS149" i="44"/>
  <c r="BI149" i="46"/>
  <c r="BI149" i="44"/>
  <c r="AR151" i="46"/>
  <c r="AR151" i="44"/>
  <c r="AE158" i="46"/>
  <c r="AE158" i="44"/>
  <c r="BC158" i="46"/>
  <c r="BC158" i="44"/>
  <c r="K159" i="46"/>
  <c r="K159" i="44"/>
  <c r="AE164" i="46"/>
  <c r="AE164" i="44"/>
  <c r="K167" i="46"/>
  <c r="K167" i="44"/>
  <c r="U170" i="46"/>
  <c r="U170" i="44"/>
  <c r="BA170" i="46"/>
  <c r="BA170" i="44"/>
  <c r="AG171" i="46"/>
  <c r="AG171" i="44"/>
  <c r="BP174" i="46"/>
  <c r="BP174" i="44"/>
  <c r="E88" i="44"/>
  <c r="K127" i="44"/>
  <c r="G133" i="44"/>
  <c r="BI135" i="44"/>
  <c r="BN142" i="44"/>
  <c r="U145" i="44"/>
  <c r="AR174" i="44"/>
  <c r="BB179" i="44"/>
  <c r="A64" i="44"/>
  <c r="A182" i="44"/>
  <c r="C196" i="46"/>
  <c r="C196" i="44" s="1"/>
  <c r="F63" i="44"/>
  <c r="H94" i="44"/>
  <c r="AD105" i="44"/>
  <c r="BI120" i="44"/>
  <c r="AC130" i="44"/>
  <c r="BI130" i="44"/>
  <c r="AE133" i="44"/>
  <c r="BC133" i="44"/>
  <c r="E135" i="44"/>
  <c r="AD138" i="44"/>
  <c r="BA143" i="44"/>
  <c r="BQ147" i="44"/>
  <c r="AG148" i="44"/>
  <c r="S153" i="44"/>
  <c r="W156" i="44"/>
  <c r="BK164" i="44"/>
  <c r="BP172" i="44"/>
  <c r="BD173" i="44"/>
  <c r="N177" i="44"/>
  <c r="BF178" i="44"/>
  <c r="AO182" i="44"/>
  <c r="BK186" i="44"/>
  <c r="I187" i="44"/>
  <c r="AM193" i="44"/>
  <c r="V195" i="44"/>
  <c r="BF196" i="44"/>
  <c r="L197" i="44"/>
  <c r="AF198" i="44"/>
  <c r="BH202" i="44"/>
  <c r="BJ72" i="46"/>
  <c r="BJ72" i="44"/>
  <c r="M74" i="46"/>
  <c r="M74" i="44"/>
  <c r="R78" i="46"/>
  <c r="R78" i="44"/>
  <c r="AF108" i="46"/>
  <c r="AF108" i="44"/>
  <c r="AW146" i="46"/>
  <c r="AW146" i="44"/>
  <c r="U147" i="46"/>
  <c r="U147" i="44"/>
  <c r="K155" i="46"/>
  <c r="K155" i="44"/>
  <c r="AI157" i="46"/>
  <c r="AI157" i="44"/>
  <c r="AQ159" i="46"/>
  <c r="AQ159" i="44"/>
  <c r="BO159" i="46"/>
  <c r="BO159" i="44"/>
  <c r="M170" i="46"/>
  <c r="M170" i="44"/>
  <c r="AS170" i="46"/>
  <c r="AS170" i="44"/>
  <c r="BQ170" i="46"/>
  <c r="BQ170" i="44"/>
  <c r="AO171" i="46"/>
  <c r="AO171" i="44"/>
  <c r="BM171" i="46"/>
  <c r="BM171" i="44"/>
  <c r="L172" i="46"/>
  <c r="L172" i="44"/>
  <c r="T172" i="46"/>
  <c r="T172" i="44"/>
  <c r="AZ172" i="46"/>
  <c r="AZ172" i="44"/>
  <c r="BH174" i="46"/>
  <c r="BH174" i="44"/>
  <c r="J176" i="46"/>
  <c r="J176" i="44"/>
  <c r="AL177" i="46"/>
  <c r="AL177" i="44"/>
  <c r="J180" i="46"/>
  <c r="J180" i="44"/>
  <c r="I182" i="46"/>
  <c r="I182" i="44"/>
  <c r="Q182" i="46"/>
  <c r="Q182" i="44"/>
  <c r="Y182" i="46"/>
  <c r="Y182" i="44"/>
  <c r="BK184" i="46"/>
  <c r="BK184" i="44"/>
  <c r="K185" i="46"/>
  <c r="K185" i="44"/>
  <c r="BP190" i="46"/>
  <c r="BP190" i="44"/>
  <c r="Z106" i="44"/>
  <c r="AW129" i="44"/>
  <c r="BQ143" i="44"/>
  <c r="AF152" i="44"/>
  <c r="AN161" i="44"/>
  <c r="AO187" i="44"/>
  <c r="AE96" i="44"/>
  <c r="L109" i="44"/>
  <c r="BH109" i="44"/>
  <c r="BI114" i="44"/>
  <c r="Y134" i="44"/>
  <c r="R137" i="44"/>
  <c r="R140" i="44"/>
  <c r="AH140" i="44"/>
  <c r="AC147" i="44"/>
  <c r="P152" i="44"/>
  <c r="AA157" i="44"/>
  <c r="BG157" i="44"/>
  <c r="AY159" i="44"/>
  <c r="K162" i="44"/>
  <c r="O164" i="44"/>
  <c r="AL168" i="44"/>
  <c r="AJ172" i="44"/>
  <c r="AG182" i="44"/>
  <c r="BM182" i="44"/>
  <c r="O186" i="44"/>
  <c r="L190" i="44"/>
  <c r="G193" i="44"/>
  <c r="N195" i="44"/>
  <c r="AX196" i="44"/>
  <c r="N200" i="44"/>
  <c r="AB202" i="44"/>
  <c r="AZ69" i="46"/>
  <c r="AZ69" i="44"/>
  <c r="BC89" i="46"/>
  <c r="BC89" i="44"/>
  <c r="P118" i="46"/>
  <c r="P118" i="44"/>
  <c r="AN118" i="46"/>
  <c r="AN118" i="44"/>
  <c r="U143" i="46"/>
  <c r="U143" i="44"/>
  <c r="AS143" i="46"/>
  <c r="AS143" i="44"/>
  <c r="Q146" i="46"/>
  <c r="Q146" i="44"/>
  <c r="BE148" i="46"/>
  <c r="BE148" i="44"/>
  <c r="BC160" i="46"/>
  <c r="BC160" i="44"/>
  <c r="AP180" i="46"/>
  <c r="AP180" i="44"/>
  <c r="BF180" i="46"/>
  <c r="BF180" i="44"/>
  <c r="D190" i="46"/>
  <c r="D190" i="44"/>
  <c r="N138" i="44"/>
  <c r="Q150" i="44"/>
  <c r="P94" i="44"/>
  <c r="AP104" i="44"/>
  <c r="A137" i="44"/>
  <c r="AM80" i="44"/>
  <c r="Q85" i="44"/>
  <c r="Y87" i="44"/>
  <c r="AK88" i="44"/>
  <c r="BO111" i="44"/>
  <c r="U120" i="44"/>
  <c r="AQ122" i="44"/>
  <c r="AP124" i="44"/>
  <c r="AA127" i="44"/>
  <c r="O133" i="44"/>
  <c r="AP142" i="44"/>
  <c r="BF142" i="44"/>
  <c r="AO146" i="44"/>
  <c r="Y148" i="44"/>
  <c r="AO148" i="44"/>
  <c r="I150" i="44"/>
  <c r="T151" i="44"/>
  <c r="G158" i="44"/>
  <c r="AU160" i="44"/>
  <c r="AJ163" i="44"/>
  <c r="AI167" i="44"/>
  <c r="AB172" i="44"/>
  <c r="AH176" i="44"/>
  <c r="BF176" i="44"/>
  <c r="AT177" i="44"/>
  <c r="Z178" i="44"/>
  <c r="AL181" i="44"/>
  <c r="BC186" i="44"/>
  <c r="AP196" i="44"/>
  <c r="AH199" i="44"/>
  <c r="BM201" i="44"/>
  <c r="T202" i="44"/>
  <c r="D204" i="44"/>
  <c r="AE205" i="44"/>
  <c r="I104" i="44"/>
  <c r="BH204" i="44"/>
  <c r="W205" i="44"/>
  <c r="AH206" i="44"/>
  <c r="AJ207" i="44"/>
  <c r="J206" i="44"/>
  <c r="BF206" i="44"/>
  <c r="L207" i="44"/>
  <c r="BH207" i="44"/>
  <c r="AX206" i="44"/>
  <c r="AZ207" i="44"/>
  <c r="AH111" i="44"/>
  <c r="AM205" i="44"/>
  <c r="D207" i="44"/>
  <c r="AR207" i="44"/>
  <c r="BP204" i="44"/>
  <c r="AP206" i="44"/>
  <c r="BG125" i="44"/>
  <c r="A98" i="44"/>
  <c r="Q117" i="44"/>
  <c r="AA136" i="44"/>
  <c r="W126" i="44"/>
  <c r="D133" i="44"/>
  <c r="AE137" i="44"/>
  <c r="A84" i="44"/>
  <c r="AB128" i="44"/>
  <c r="AR133" i="44"/>
  <c r="D139" i="44"/>
  <c r="AL150" i="44"/>
  <c r="BJ131" i="44"/>
  <c r="C135" i="46"/>
  <c r="C135" i="44" s="1"/>
  <c r="AX130" i="44"/>
  <c r="K141" i="44"/>
  <c r="Z135" i="44"/>
  <c r="T139" i="44"/>
  <c r="G140" i="44"/>
  <c r="BB146" i="44"/>
  <c r="AL148" i="44"/>
  <c r="AC152" i="44"/>
  <c r="AJ154" i="44"/>
  <c r="A132" i="44"/>
  <c r="C145" i="46"/>
  <c r="C145" i="44" s="1"/>
  <c r="AS108" i="44"/>
  <c r="G126" i="44"/>
  <c r="BF130" i="44"/>
  <c r="AT131" i="44"/>
  <c r="AD134" i="44"/>
  <c r="AI136" i="44"/>
  <c r="AY136" i="44"/>
  <c r="K138" i="44"/>
  <c r="BH139" i="44"/>
  <c r="W140" i="44"/>
  <c r="BC140" i="44"/>
  <c r="BG141" i="44"/>
  <c r="R143" i="44"/>
  <c r="AH143" i="44"/>
  <c r="BN143" i="44"/>
  <c r="N144" i="44"/>
  <c r="AX147" i="44"/>
  <c r="J149" i="44"/>
  <c r="AH149" i="44"/>
  <c r="BN149" i="44"/>
  <c r="N150" i="44"/>
  <c r="AG151" i="44"/>
  <c r="AW151" i="44"/>
  <c r="D154" i="44"/>
  <c r="AZ154" i="44"/>
  <c r="BP154" i="44"/>
  <c r="AF155" i="44"/>
  <c r="AV155" i="44"/>
  <c r="T156" i="44"/>
  <c r="AC161" i="44"/>
  <c r="I163" i="44"/>
  <c r="D164" i="44"/>
  <c r="AF165" i="44"/>
  <c r="K168" i="44"/>
  <c r="AQ168" i="44"/>
  <c r="AU169" i="44"/>
  <c r="AL171" i="44"/>
  <c r="I172" i="44"/>
  <c r="AS173" i="44"/>
  <c r="I174" i="44"/>
  <c r="Y174" i="44"/>
  <c r="BM174" i="44"/>
  <c r="AA177" i="44"/>
  <c r="AY177" i="44"/>
  <c r="O106" i="44"/>
  <c r="G137" i="44"/>
  <c r="A147" i="44"/>
  <c r="Z130" i="44"/>
  <c r="F134" i="44"/>
  <c r="AJ139" i="44"/>
  <c r="AE142" i="44"/>
  <c r="AD144" i="44"/>
  <c r="AH145" i="44"/>
  <c r="BF145" i="44"/>
  <c r="BJ148" i="44"/>
  <c r="BB150" i="44"/>
  <c r="AS152" i="44"/>
  <c r="T154" i="44"/>
  <c r="BL127" i="44"/>
  <c r="R132" i="44"/>
  <c r="AB133" i="44"/>
  <c r="N134" i="44"/>
  <c r="AT144" i="44"/>
  <c r="BJ144" i="44"/>
  <c r="J145" i="44"/>
  <c r="J147" i="44"/>
  <c r="Z147" i="44"/>
  <c r="BF147" i="44"/>
  <c r="BB148" i="44"/>
  <c r="BD153" i="44"/>
  <c r="P155" i="44"/>
  <c r="AV157" i="44"/>
  <c r="AZ158" i="44"/>
  <c r="BH160" i="44"/>
  <c r="U161" i="44"/>
  <c r="BA161" i="44"/>
  <c r="P162" i="44"/>
  <c r="AF162" i="44"/>
  <c r="BL162" i="44"/>
  <c r="AO163" i="44"/>
  <c r="H165" i="44"/>
  <c r="O124" i="44"/>
  <c r="AP135" i="44"/>
  <c r="C84" i="46"/>
  <c r="C84" i="44" s="1"/>
  <c r="C130" i="46"/>
  <c r="C130" i="44" s="1"/>
  <c r="BK102" i="44"/>
  <c r="BP123" i="44"/>
  <c r="AY125" i="44"/>
  <c r="BP128" i="44"/>
  <c r="Z132" i="44"/>
  <c r="AL134" i="44"/>
  <c r="BB134" i="44"/>
  <c r="K136" i="44"/>
  <c r="AB139" i="44"/>
  <c r="W142" i="44"/>
  <c r="BK142" i="44"/>
  <c r="F146" i="46"/>
  <c r="F146" i="44"/>
  <c r="V146" i="46"/>
  <c r="V146" i="44"/>
  <c r="R147" i="46"/>
  <c r="R147" i="44"/>
  <c r="AH147" i="46"/>
  <c r="AH147" i="44"/>
  <c r="BN147" i="46"/>
  <c r="BN147" i="44"/>
  <c r="N148" i="46"/>
  <c r="N148" i="44"/>
  <c r="AX149" i="46"/>
  <c r="AX149" i="44"/>
  <c r="M152" i="46"/>
  <c r="M152" i="44"/>
  <c r="BI152" i="46"/>
  <c r="BI152" i="44"/>
  <c r="AN153" i="46"/>
  <c r="AN153" i="44"/>
  <c r="BL153" i="46"/>
  <c r="BL153" i="44"/>
  <c r="X155" i="46"/>
  <c r="X155" i="44"/>
  <c r="AN155" i="46"/>
  <c r="AN155" i="44"/>
  <c r="L156" i="46"/>
  <c r="L156" i="44"/>
  <c r="AR156" i="46"/>
  <c r="AR156" i="44"/>
  <c r="AF157" i="46"/>
  <c r="AF157" i="44"/>
  <c r="AJ158" i="46"/>
  <c r="AJ158" i="44"/>
  <c r="H159" i="46"/>
  <c r="H159" i="44"/>
  <c r="P159" i="46"/>
  <c r="P159" i="44"/>
  <c r="X159" i="46"/>
  <c r="X159" i="44"/>
  <c r="AF159" i="46"/>
  <c r="AF159" i="44"/>
  <c r="AN159" i="46"/>
  <c r="AN159" i="44"/>
  <c r="AV159" i="46"/>
  <c r="AV159" i="44"/>
  <c r="BD159" i="46"/>
  <c r="BD159" i="44"/>
  <c r="BL159" i="46"/>
  <c r="BL159" i="44"/>
  <c r="T160" i="46"/>
  <c r="T160" i="44"/>
  <c r="AR160" i="46"/>
  <c r="AR160" i="44"/>
  <c r="AS161" i="46"/>
  <c r="AS161" i="44"/>
  <c r="X165" i="46"/>
  <c r="X165" i="44"/>
  <c r="D166" i="46"/>
  <c r="D166" i="44"/>
  <c r="T166" i="46"/>
  <c r="T166" i="44"/>
  <c r="X167" i="46"/>
  <c r="X167" i="44"/>
  <c r="AY168" i="46"/>
  <c r="AY168" i="44"/>
  <c r="G169" i="46"/>
  <c r="G169" i="44"/>
  <c r="BB171" i="46"/>
  <c r="BB171" i="44"/>
  <c r="AO172" i="46"/>
  <c r="AO172" i="44"/>
  <c r="AK173" i="46"/>
  <c r="AK173" i="44"/>
  <c r="AO174" i="46"/>
  <c r="AO174" i="44"/>
  <c r="K175" i="46"/>
  <c r="K175" i="44"/>
  <c r="K177" i="46"/>
  <c r="K177" i="44"/>
  <c r="AU178" i="46"/>
  <c r="AU178" i="44"/>
  <c r="K179" i="46"/>
  <c r="K179" i="44"/>
  <c r="AY179" i="46"/>
  <c r="AY179" i="44"/>
  <c r="AA181" i="46"/>
  <c r="AA181" i="44"/>
  <c r="F182" i="46"/>
  <c r="F182" i="44"/>
  <c r="AT182" i="46"/>
  <c r="AT182" i="44"/>
  <c r="AB184" i="46"/>
  <c r="AB184" i="44"/>
  <c r="BH184" i="46"/>
  <c r="BH184" i="44"/>
  <c r="D186" i="46"/>
  <c r="D186" i="44"/>
  <c r="AD187" i="46"/>
  <c r="AD187" i="44"/>
  <c r="Z188" i="46"/>
  <c r="Z188" i="44"/>
  <c r="BN188" i="46"/>
  <c r="BN188" i="44"/>
  <c r="U189" i="46"/>
  <c r="U189" i="44"/>
  <c r="BA189" i="46"/>
  <c r="BA189" i="44"/>
  <c r="Q190" i="46"/>
  <c r="Q190" i="44"/>
  <c r="AO190" i="46"/>
  <c r="AO190" i="44"/>
  <c r="L191" i="46"/>
  <c r="L191" i="44"/>
  <c r="AV192" i="46"/>
  <c r="AV192" i="44"/>
  <c r="BP193" i="46"/>
  <c r="BP193" i="44"/>
  <c r="W194" i="46"/>
  <c r="W194" i="44"/>
  <c r="BC194" i="46"/>
  <c r="BC194" i="44"/>
  <c r="AA195" i="46"/>
  <c r="AA195" i="44"/>
  <c r="G196" i="46"/>
  <c r="G196" i="44"/>
  <c r="O196" i="46"/>
  <c r="O196" i="44"/>
  <c r="W196" i="46"/>
  <c r="W196" i="44"/>
  <c r="AE196" i="46"/>
  <c r="AE196" i="44"/>
  <c r="AM196" i="46"/>
  <c r="AM196" i="44"/>
  <c r="AU196" i="46"/>
  <c r="AU196" i="44"/>
  <c r="BC196" i="46"/>
  <c r="BC196" i="44"/>
  <c r="BK196" i="46"/>
  <c r="BK196" i="44"/>
  <c r="AK198" i="46"/>
  <c r="AK198" i="44"/>
  <c r="G199" i="46"/>
  <c r="G199" i="44"/>
  <c r="BC199" i="46"/>
  <c r="BC199" i="44"/>
  <c r="K200" i="46"/>
  <c r="K200" i="44"/>
  <c r="AY200" i="46"/>
  <c r="AY200" i="44"/>
  <c r="F201" i="46"/>
  <c r="F201" i="44"/>
  <c r="AL201" i="46"/>
  <c r="AL201" i="44"/>
  <c r="AG202" i="46"/>
  <c r="AG202" i="44"/>
  <c r="E203" i="46"/>
  <c r="E203" i="44"/>
  <c r="BA203" i="46"/>
  <c r="BA203" i="44"/>
  <c r="AG204" i="46"/>
  <c r="AG204" i="44"/>
  <c r="AR205" i="46"/>
  <c r="AR205" i="44"/>
  <c r="Q207" i="46"/>
  <c r="Q207" i="44"/>
  <c r="AU94" i="44"/>
  <c r="D98" i="44"/>
  <c r="AA100" i="44"/>
  <c r="E103" i="44"/>
  <c r="AU108" i="44"/>
  <c r="F110" i="44"/>
  <c r="BB110" i="44"/>
  <c r="AO116" i="44"/>
  <c r="AA117" i="44"/>
  <c r="A122" i="44"/>
  <c r="C111" i="46"/>
  <c r="C111" i="44" s="1"/>
  <c r="N35" i="44"/>
  <c r="AQ109" i="44"/>
  <c r="AQ117" i="44"/>
  <c r="T120" i="44"/>
  <c r="BH120" i="44"/>
  <c r="N123" i="44"/>
  <c r="AT123" i="44"/>
  <c r="M125" i="44"/>
  <c r="Z127" i="44"/>
  <c r="AF129" i="44"/>
  <c r="T130" i="44"/>
  <c r="AB132" i="44"/>
  <c r="AF22" i="44"/>
  <c r="AZ37" i="44"/>
  <c r="O47" i="44"/>
  <c r="BE102" i="44"/>
  <c r="BA115" i="44"/>
  <c r="Y116" i="44"/>
  <c r="BP120" i="44"/>
  <c r="BF122" i="44"/>
  <c r="V123" i="44"/>
  <c r="BE124" i="44"/>
  <c r="AC125" i="44"/>
  <c r="BM126" i="44"/>
  <c r="H129" i="44"/>
  <c r="AB130" i="44"/>
  <c r="AZ130" i="44"/>
  <c r="BL131" i="44"/>
  <c r="AJ132" i="44"/>
  <c r="BH132" i="44"/>
  <c r="N133" i="44"/>
  <c r="AT133" i="44"/>
  <c r="H134" i="44"/>
  <c r="A111" i="44"/>
  <c r="AR112" i="44"/>
  <c r="D88" i="44"/>
  <c r="AH25" i="44"/>
  <c r="AK105" i="44"/>
  <c r="M107" i="44"/>
  <c r="P119" i="44"/>
  <c r="AR120" i="44"/>
  <c r="BJ121" i="44"/>
  <c r="BN122" i="44"/>
  <c r="AT44" i="46"/>
  <c r="BE69" i="44"/>
  <c r="J83" i="44"/>
  <c r="L99" i="44"/>
  <c r="Q106" i="44"/>
  <c r="AI108" i="44"/>
  <c r="AO115" i="44"/>
  <c r="AQ118" i="44"/>
  <c r="R121" i="44"/>
  <c r="F122" i="44"/>
  <c r="BN123" i="44"/>
  <c r="BM125" i="44"/>
  <c r="AD127" i="44"/>
  <c r="T131" i="44"/>
  <c r="BL44" i="46"/>
  <c r="BB76" i="44"/>
  <c r="X85" i="44"/>
  <c r="AF97" i="44"/>
  <c r="AZ119" i="44"/>
  <c r="BB127" i="44"/>
  <c r="Z128" i="44"/>
  <c r="AX128" i="44"/>
  <c r="C86" i="46"/>
  <c r="C86" i="44" s="1"/>
  <c r="BM93" i="44"/>
  <c r="AM102" i="44"/>
  <c r="BC106" i="44"/>
  <c r="AE124" i="44"/>
  <c r="BC124" i="44"/>
  <c r="AF127" i="44"/>
  <c r="T128" i="44"/>
  <c r="I93" i="44"/>
  <c r="AC108" i="44"/>
  <c r="C98" i="46"/>
  <c r="C98" i="44" s="1"/>
  <c r="BA36" i="44"/>
  <c r="AU102" i="44"/>
  <c r="BG105" i="44"/>
  <c r="A120" i="44"/>
  <c r="AC46" i="44"/>
  <c r="AK68" i="44"/>
  <c r="Y93" i="44"/>
  <c r="M108" i="44"/>
  <c r="AM124" i="44"/>
  <c r="BO125" i="44"/>
  <c r="AU126" i="44"/>
  <c r="AV127" i="44"/>
  <c r="D128" i="44"/>
  <c r="V129" i="44"/>
  <c r="AH130" i="44"/>
  <c r="F131" i="44"/>
  <c r="AX132" i="44"/>
  <c r="J135" i="44"/>
  <c r="BF135" i="44"/>
  <c r="O137" i="44"/>
  <c r="BO138" i="44"/>
  <c r="AZ139" i="44"/>
  <c r="BP139" i="44"/>
  <c r="O140" i="44"/>
  <c r="BK140" i="44"/>
  <c r="S141" i="44"/>
  <c r="AI141" i="44"/>
  <c r="O142" i="44"/>
  <c r="Q69" i="44"/>
  <c r="W102" i="44"/>
  <c r="BO105" i="44"/>
  <c r="AU106" i="44"/>
  <c r="BE93" i="44"/>
  <c r="U108" i="44"/>
  <c r="AW109" i="44"/>
  <c r="AG117" i="44"/>
  <c r="BH123" i="44"/>
  <c r="AE126" i="44"/>
  <c r="BK126" i="44"/>
  <c r="AJ128" i="44"/>
  <c r="AP130" i="44"/>
  <c r="N131" i="44"/>
  <c r="BP133" i="44"/>
  <c r="BG136" i="44"/>
  <c r="AU140" i="44"/>
  <c r="R46" i="44"/>
  <c r="BC130" i="44"/>
  <c r="A110" i="44"/>
  <c r="AP36" i="44"/>
  <c r="BJ31" i="44"/>
  <c r="AT50" i="44"/>
  <c r="AX108" i="44"/>
  <c r="BE139" i="44"/>
  <c r="A70" i="44"/>
  <c r="C110" i="46"/>
  <c r="C110" i="44" s="1"/>
  <c r="AW40" i="44"/>
  <c r="AA131" i="44"/>
  <c r="BM133" i="44"/>
  <c r="BK135" i="44"/>
  <c r="BP137" i="44"/>
  <c r="A101" i="44"/>
  <c r="T62" i="44"/>
  <c r="H115" i="44"/>
  <c r="AF138" i="44"/>
  <c r="AZ142" i="44"/>
  <c r="A94" i="44"/>
  <c r="C96" i="46"/>
  <c r="C96" i="44" s="1"/>
  <c r="J32" i="44"/>
  <c r="AG42" i="44"/>
  <c r="AP70" i="44"/>
  <c r="AG133" i="44"/>
  <c r="T137" i="44"/>
  <c r="AO139" i="44"/>
  <c r="AB142" i="44"/>
  <c r="AM143" i="44"/>
  <c r="AI146" i="44"/>
  <c r="BG148" i="44"/>
  <c r="BG150" i="44"/>
  <c r="AF29" i="44"/>
  <c r="F50" i="44"/>
  <c r="W135" i="44"/>
  <c r="C70" i="46"/>
  <c r="C70" i="44" s="1"/>
  <c r="BN36" i="44"/>
  <c r="AX46" i="44"/>
  <c r="R108" i="44"/>
  <c r="P125" i="44"/>
  <c r="K131" i="44"/>
  <c r="AY131" i="44"/>
  <c r="AW133" i="44"/>
  <c r="BG134" i="44"/>
  <c r="G135" i="44"/>
  <c r="AU135" i="44"/>
  <c r="BL136" i="44"/>
  <c r="AJ137" i="44"/>
  <c r="H138" i="44"/>
  <c r="BL138" i="44"/>
  <c r="BP140" i="44"/>
  <c r="L142" i="44"/>
  <c r="W143" i="44"/>
  <c r="BC147" i="44"/>
  <c r="BC149" i="44"/>
  <c r="F151" i="44"/>
  <c r="A96" i="44"/>
  <c r="AH32" i="44"/>
  <c r="AR37" i="44"/>
  <c r="M43" i="44"/>
  <c r="AC54" i="44"/>
  <c r="T91" i="44"/>
  <c r="BA111" i="44"/>
  <c r="X125" i="44"/>
  <c r="BD125" i="44"/>
  <c r="AI131" i="44"/>
  <c r="AA134" i="44"/>
  <c r="AQ134" i="44"/>
  <c r="T140" i="44"/>
  <c r="BL141" i="44"/>
  <c r="S144" i="44"/>
  <c r="AU145" i="44"/>
  <c r="S146" i="44"/>
  <c r="AI148" i="44"/>
  <c r="J152" i="44"/>
  <c r="Z152" i="44"/>
  <c r="AP152" i="44"/>
  <c r="E153" i="44"/>
  <c r="AS153" i="44"/>
  <c r="BQ153" i="44"/>
  <c r="M155" i="44"/>
  <c r="U157" i="44"/>
  <c r="AS157" i="44"/>
  <c r="AO160" i="44"/>
  <c r="J161" i="44"/>
  <c r="AC162" i="44"/>
  <c r="AL163" i="44"/>
  <c r="AG164" i="44"/>
  <c r="BE164" i="44"/>
  <c r="M165" i="44"/>
  <c r="Q166" i="44"/>
  <c r="BI167" i="44"/>
  <c r="D169" i="44"/>
  <c r="BP169" i="44"/>
  <c r="F172" i="44"/>
  <c r="BB172" i="44"/>
  <c r="R173" i="44"/>
  <c r="N174" i="44"/>
  <c r="AL174" i="44"/>
  <c r="BJ174" i="44"/>
  <c r="H175" i="44"/>
  <c r="AJ176" i="44"/>
  <c r="P177" i="44"/>
  <c r="BO21" i="46"/>
  <c r="P87" i="44"/>
  <c r="BK92" i="44"/>
  <c r="F80" i="44"/>
  <c r="C83" i="46"/>
  <c r="C83" i="44" s="1"/>
  <c r="AT89" i="44"/>
  <c r="AI95" i="44"/>
  <c r="AM68" i="44"/>
  <c r="BP88" i="44"/>
  <c r="BG93" i="44"/>
  <c r="C97" i="46"/>
  <c r="C97" i="44" s="1"/>
  <c r="AB74" i="44"/>
  <c r="BD85" i="44"/>
  <c r="BL90" i="44"/>
  <c r="AQ100" i="44"/>
  <c r="AK65" i="44"/>
  <c r="AT80" i="44"/>
  <c r="BP98" i="44"/>
  <c r="BL99" i="44"/>
  <c r="Y102" i="44"/>
  <c r="Y104" i="44"/>
  <c r="Q116" i="44"/>
  <c r="AU118" i="44"/>
  <c r="BM71" i="44"/>
  <c r="T86" i="44"/>
  <c r="A91" i="44"/>
  <c r="A124" i="44"/>
  <c r="A134" i="44"/>
  <c r="C88" i="46"/>
  <c r="C88" i="44" s="1"/>
  <c r="C100" i="46"/>
  <c r="C100" i="44" s="1"/>
  <c r="C128" i="46"/>
  <c r="C128" i="44" s="1"/>
  <c r="F31" i="44"/>
  <c r="AP66" i="44"/>
  <c r="BQ77" i="44"/>
  <c r="BH84" i="44"/>
  <c r="AZ91" i="44"/>
  <c r="O94" i="44"/>
  <c r="P97" i="44"/>
  <c r="BK101" i="44"/>
  <c r="S105" i="44"/>
  <c r="AE106" i="44"/>
  <c r="BE106" i="44"/>
  <c r="W108" i="44"/>
  <c r="AM108" i="44"/>
  <c r="BA108" i="44"/>
  <c r="Q109" i="44"/>
  <c r="F111" i="44"/>
  <c r="AX111" i="44"/>
  <c r="BD113" i="44"/>
  <c r="Y115" i="44"/>
  <c r="BI115" i="44"/>
  <c r="K117" i="44"/>
  <c r="AO117" i="44"/>
  <c r="BM117" i="44"/>
  <c r="BK118" i="44"/>
  <c r="X119" i="44"/>
  <c r="BD119" i="44"/>
  <c r="AL121" i="44"/>
  <c r="AJ123" i="44"/>
  <c r="BB123" i="44"/>
  <c r="AO124" i="44"/>
  <c r="U125" i="44"/>
  <c r="AS125" i="44"/>
  <c r="AS126" i="44"/>
  <c r="J127" i="44"/>
  <c r="BF127" i="44"/>
  <c r="AH128" i="44"/>
  <c r="BL129" i="44"/>
  <c r="BD131" i="44"/>
  <c r="L132" i="44"/>
  <c r="AD133" i="44"/>
  <c r="BJ133" i="44"/>
  <c r="AF134" i="44"/>
  <c r="AV134" i="44"/>
  <c r="BL134" i="44"/>
  <c r="U136" i="44"/>
  <c r="Q137" i="44"/>
  <c r="AG137" i="44"/>
  <c r="BQ138" i="44"/>
  <c r="AW140" i="44"/>
  <c r="Y142" i="44"/>
  <c r="BH143" i="44"/>
  <c r="AV144" i="44"/>
  <c r="BH145" i="44"/>
  <c r="P146" i="44"/>
  <c r="BD146" i="44"/>
  <c r="T147" i="44"/>
  <c r="BH147" i="44"/>
  <c r="X148" i="44"/>
  <c r="AV148" i="44"/>
  <c r="BD150" i="44"/>
  <c r="AU152" i="44"/>
  <c r="AH153" i="44"/>
  <c r="AX155" i="44"/>
  <c r="F156" i="44"/>
  <c r="BJ156" i="44"/>
  <c r="J157" i="44"/>
  <c r="AH157" i="44"/>
  <c r="F158" i="44"/>
  <c r="BB80" i="44"/>
  <c r="AJ88" i="44"/>
  <c r="AZ60" i="44"/>
  <c r="AU70" i="44"/>
  <c r="G92" i="44"/>
  <c r="AG106" i="44"/>
  <c r="S109" i="44"/>
  <c r="J111" i="44"/>
  <c r="U77" i="44"/>
  <c r="BI72" i="44"/>
  <c r="AV87" i="44"/>
  <c r="AI93" i="44"/>
  <c r="AC115" i="44"/>
  <c r="A100" i="44"/>
  <c r="C91" i="46"/>
  <c r="C91" i="44" s="1"/>
  <c r="R16" i="44"/>
  <c r="BQ50" i="44"/>
  <c r="AC68" i="44"/>
  <c r="AW70" i="44"/>
  <c r="D76" i="44"/>
  <c r="AI79" i="44"/>
  <c r="AF90" i="44"/>
  <c r="AW93" i="44"/>
  <c r="AB97" i="44"/>
  <c r="AJ98" i="44"/>
  <c r="G102" i="44"/>
  <c r="AO102" i="44"/>
  <c r="G106" i="44"/>
  <c r="BI108" i="44"/>
  <c r="Y109" i="44"/>
  <c r="BB111" i="44"/>
  <c r="AB112" i="44"/>
  <c r="BH113" i="44"/>
  <c r="E115" i="44"/>
  <c r="S117" i="44"/>
  <c r="AW117" i="44"/>
  <c r="AM118" i="44"/>
  <c r="H119" i="44"/>
  <c r="D120" i="44"/>
  <c r="F121" i="44"/>
  <c r="BB121" i="44"/>
  <c r="AX122" i="44"/>
  <c r="AL123" i="44"/>
  <c r="AW124" i="44"/>
  <c r="Y125" i="44"/>
  <c r="BA125" i="44"/>
  <c r="BE126" i="44"/>
  <c r="AP127" i="44"/>
  <c r="V128" i="44"/>
  <c r="AL128" i="44"/>
  <c r="X129" i="44"/>
  <c r="AV129" i="44"/>
  <c r="D130" i="44"/>
  <c r="T132" i="44"/>
  <c r="AC136" i="44"/>
  <c r="AS138" i="44"/>
  <c r="F139" i="44"/>
  <c r="Y140" i="44"/>
  <c r="E141" i="44"/>
  <c r="BI141" i="44"/>
  <c r="AJ143" i="44"/>
  <c r="X144" i="44"/>
  <c r="H146" i="44"/>
  <c r="AV146" i="44"/>
  <c r="AR147" i="44"/>
  <c r="AB149" i="44"/>
  <c r="S151" i="44"/>
  <c r="BK152" i="44"/>
  <c r="F154" i="44"/>
  <c r="V154" i="44"/>
  <c r="Z155" i="44"/>
  <c r="V158" i="44"/>
  <c r="A43" i="27"/>
  <c r="A45" i="44"/>
  <c r="AE53" i="46"/>
  <c r="AE53" i="44"/>
  <c r="AA65" i="46"/>
  <c r="AA65" i="44"/>
  <c r="AS68" i="46"/>
  <c r="AS68" i="44"/>
  <c r="I69" i="46"/>
  <c r="I69" i="44"/>
  <c r="A65" i="27"/>
  <c r="A67" i="44"/>
  <c r="BI68" i="46"/>
  <c r="BI68" i="44"/>
  <c r="A66" i="44"/>
  <c r="A104" i="44"/>
  <c r="C104" i="46"/>
  <c r="C104" i="44" s="1"/>
  <c r="AW54" i="44"/>
  <c r="AG69" i="44"/>
  <c r="AT77" i="44"/>
  <c r="AQ81" i="44"/>
  <c r="X92" i="44"/>
  <c r="T95" i="44"/>
  <c r="AG97" i="44"/>
  <c r="AV108" i="44"/>
  <c r="AU110" i="44"/>
  <c r="BA114" i="44"/>
  <c r="V115" i="44"/>
  <c r="BB115" i="44"/>
  <c r="AX116" i="44"/>
  <c r="AD72" i="46"/>
  <c r="AD72" i="44"/>
  <c r="L79" i="46"/>
  <c r="L79" i="44"/>
  <c r="AB79" i="46"/>
  <c r="AB79" i="44"/>
  <c r="BH79" i="46"/>
  <c r="BH79" i="44"/>
  <c r="BK80" i="46"/>
  <c r="BK80" i="44"/>
  <c r="K81" i="46"/>
  <c r="K81" i="44"/>
  <c r="AE82" i="46"/>
  <c r="AE82" i="44"/>
  <c r="AM82" i="46"/>
  <c r="AM82" i="44"/>
  <c r="BK82" i="46"/>
  <c r="BK82" i="44"/>
  <c r="I83" i="46"/>
  <c r="I83" i="44"/>
  <c r="BI84" i="46"/>
  <c r="BI84" i="44"/>
  <c r="BM85" i="46"/>
  <c r="BM85" i="44"/>
  <c r="I87" i="46"/>
  <c r="I87" i="44"/>
  <c r="BM87" i="46"/>
  <c r="BM87" i="44"/>
  <c r="U88" i="46"/>
  <c r="U88" i="44"/>
  <c r="I90" i="46"/>
  <c r="I90" i="44"/>
  <c r="Q90" i="46"/>
  <c r="Q90" i="44"/>
  <c r="BM90" i="46"/>
  <c r="BM90" i="44"/>
  <c r="U91" i="46"/>
  <c r="U91" i="44"/>
  <c r="BA91" i="46"/>
  <c r="BA91" i="44"/>
  <c r="H92" i="46"/>
  <c r="H92" i="44"/>
  <c r="P92" i="46"/>
  <c r="P92" i="44"/>
  <c r="AF92" i="46"/>
  <c r="AF92" i="44"/>
  <c r="BP93" i="46"/>
  <c r="BP93" i="44"/>
  <c r="X94" i="46"/>
  <c r="X94" i="44"/>
  <c r="AN94" i="46"/>
  <c r="AN94" i="44"/>
  <c r="AV94" i="46"/>
  <c r="AV94" i="44"/>
  <c r="Y97" i="46"/>
  <c r="Y97" i="44"/>
  <c r="AW97" i="46"/>
  <c r="AW97" i="44"/>
  <c r="BM97" i="46"/>
  <c r="BM97" i="44"/>
  <c r="AO99" i="46"/>
  <c r="AO99" i="44"/>
  <c r="AW99" i="46"/>
  <c r="AW99" i="44"/>
  <c r="BP100" i="46"/>
  <c r="BP100" i="44"/>
  <c r="Z102" i="46"/>
  <c r="Z102" i="44"/>
  <c r="F103" i="46"/>
  <c r="F103" i="44"/>
  <c r="BB103" i="46"/>
  <c r="BB103" i="44"/>
  <c r="F107" i="46"/>
  <c r="F107" i="44"/>
  <c r="A106" i="27"/>
  <c r="C108" i="46"/>
  <c r="C108" i="44" s="1"/>
  <c r="X108" i="46"/>
  <c r="X108" i="44"/>
  <c r="BD108" i="46"/>
  <c r="BD108" i="44"/>
  <c r="O110" i="46"/>
  <c r="O110" i="44"/>
  <c r="W110" i="46"/>
  <c r="W110" i="44"/>
  <c r="AE110" i="46"/>
  <c r="AE110" i="44"/>
  <c r="S111" i="46"/>
  <c r="S111" i="44"/>
  <c r="AY111" i="46"/>
  <c r="AY111" i="44"/>
  <c r="M112" i="46"/>
  <c r="M112" i="44"/>
  <c r="AC112" i="46"/>
  <c r="AC112" i="44"/>
  <c r="AS112" i="46"/>
  <c r="AS112" i="44"/>
  <c r="BA112" i="46"/>
  <c r="BA112" i="44"/>
  <c r="Q113" i="46"/>
  <c r="Q113" i="44"/>
  <c r="AO113" i="46"/>
  <c r="AO113" i="44"/>
  <c r="BE113" i="46"/>
  <c r="BE113" i="44"/>
  <c r="AS114" i="46"/>
  <c r="AS114" i="44"/>
  <c r="AD115" i="46"/>
  <c r="AD115" i="44"/>
  <c r="R116" i="46"/>
  <c r="R116" i="44"/>
  <c r="BF116" i="46"/>
  <c r="BF116" i="44"/>
  <c r="AR117" i="46"/>
  <c r="AR117" i="44"/>
  <c r="BP117" i="46"/>
  <c r="BP117" i="44"/>
  <c r="X118" i="46"/>
  <c r="X118" i="44"/>
  <c r="AV118" i="46"/>
  <c r="AV118" i="44"/>
  <c r="BD118" i="46"/>
  <c r="BD118" i="44"/>
  <c r="Q119" i="46"/>
  <c r="Q119" i="44"/>
  <c r="AO119" i="46"/>
  <c r="AO119" i="44"/>
  <c r="AW119" i="46"/>
  <c r="AW119" i="44"/>
  <c r="E120" i="46"/>
  <c r="E120" i="44"/>
  <c r="G121" i="46"/>
  <c r="G121" i="44"/>
  <c r="O121" i="46"/>
  <c r="O121" i="44"/>
  <c r="AM121" i="46"/>
  <c r="AM121" i="44"/>
  <c r="BC121" i="46"/>
  <c r="BC121" i="44"/>
  <c r="K122" i="46"/>
  <c r="K122" i="44"/>
  <c r="AI122" i="46"/>
  <c r="AI122" i="44"/>
  <c r="BG122" i="46"/>
  <c r="BG122" i="44"/>
  <c r="BO122" i="46"/>
  <c r="BO122" i="44"/>
  <c r="AM123" i="46"/>
  <c r="AM123" i="44"/>
  <c r="BK123" i="46"/>
  <c r="BK123" i="44"/>
  <c r="J124" i="46"/>
  <c r="J124" i="44"/>
  <c r="AX124" i="46"/>
  <c r="AX124" i="44"/>
  <c r="J126" i="46"/>
  <c r="J126" i="44"/>
  <c r="AH126" i="46"/>
  <c r="AH126" i="44"/>
  <c r="BF126" i="46"/>
  <c r="BF126" i="44"/>
  <c r="P70" i="46"/>
  <c r="P70" i="44"/>
  <c r="AF70" i="46"/>
  <c r="AF70" i="44"/>
  <c r="AH78" i="44"/>
  <c r="AP78" i="44"/>
  <c r="AC91" i="44"/>
  <c r="BF104" i="44"/>
  <c r="AZ109" i="44"/>
  <c r="AO66" i="46"/>
  <c r="AO66" i="44"/>
  <c r="Z71" i="46"/>
  <c r="Z71" i="44"/>
  <c r="AS74" i="46"/>
  <c r="AS74" i="44"/>
  <c r="V77" i="46"/>
  <c r="V77" i="44"/>
  <c r="AC74" i="44"/>
  <c r="AW83" i="44"/>
  <c r="BM99" i="44"/>
  <c r="A108" i="44"/>
  <c r="G53" i="44"/>
  <c r="E60" i="44"/>
  <c r="AQ65" i="44"/>
  <c r="AN68" i="44"/>
  <c r="AT72" i="44"/>
  <c r="D79" i="44"/>
  <c r="E84" i="44"/>
  <c r="Y85" i="44"/>
  <c r="AK91" i="44"/>
  <c r="AI111" i="44"/>
  <c r="L117" i="44"/>
  <c r="AJ117" i="44"/>
  <c r="AE59" i="46"/>
  <c r="AE59" i="44"/>
  <c r="V65" i="46"/>
  <c r="V65" i="44"/>
  <c r="AW66" i="46"/>
  <c r="AW66" i="44"/>
  <c r="AK67" i="46"/>
  <c r="AK67" i="44"/>
  <c r="AV75" i="46"/>
  <c r="AV75" i="44"/>
  <c r="BH69" i="44"/>
  <c r="AA76" i="44"/>
  <c r="A106" i="44"/>
  <c r="AL65" i="44"/>
  <c r="S81" i="44"/>
  <c r="AW87" i="44"/>
  <c r="D93" i="44"/>
  <c r="AP106" i="44"/>
  <c r="Q36" i="44"/>
  <c r="AG38" i="44"/>
  <c r="AU53" i="44"/>
  <c r="AY65" i="44"/>
  <c r="BL68" i="44"/>
  <c r="H75" i="44"/>
  <c r="AI81" i="44"/>
  <c r="AG90" i="44"/>
  <c r="T93" i="44"/>
  <c r="BH93" i="44"/>
  <c r="BD94" i="44"/>
  <c r="BH100" i="44"/>
  <c r="BD101" i="44"/>
  <c r="BL108" i="44"/>
  <c r="BK110" i="44"/>
  <c r="AA105" i="46"/>
  <c r="AA105" i="44"/>
  <c r="BQ108" i="46"/>
  <c r="BQ108" i="44"/>
  <c r="I117" i="46"/>
  <c r="I117" i="44"/>
  <c r="AQ125" i="46"/>
  <c r="AQ125" i="44"/>
  <c r="AM126" i="46"/>
  <c r="AM126" i="44"/>
  <c r="X127" i="46"/>
  <c r="X127" i="44"/>
  <c r="BH128" i="46"/>
  <c r="BH128" i="44"/>
  <c r="F129" i="46"/>
  <c r="F129" i="44"/>
  <c r="AL129" i="46"/>
  <c r="AL129" i="44"/>
  <c r="BB129" i="46"/>
  <c r="BB129" i="44"/>
  <c r="J130" i="46"/>
  <c r="J130" i="44"/>
  <c r="BN130" i="46"/>
  <c r="BN130" i="44"/>
  <c r="AD131" i="46"/>
  <c r="AD131" i="44"/>
  <c r="AG93" i="46"/>
  <c r="AG93" i="44"/>
  <c r="W106" i="46"/>
  <c r="W106" i="44"/>
  <c r="AZ123" i="46"/>
  <c r="AZ123" i="44"/>
  <c r="G124" i="46"/>
  <c r="G124" i="44"/>
  <c r="A88" i="44"/>
  <c r="C120" i="46"/>
  <c r="C120" i="44" s="1"/>
  <c r="M48" i="44"/>
  <c r="O102" i="44"/>
  <c r="AY105" i="44"/>
  <c r="BM109" i="44"/>
  <c r="AB123" i="44"/>
  <c r="AR123" i="44"/>
  <c r="AU124" i="44"/>
  <c r="BK124" i="44"/>
  <c r="S125" i="44"/>
  <c r="AQ127" i="44"/>
  <c r="BG127" i="44"/>
  <c r="O128" i="44"/>
  <c r="AZ128" i="44"/>
  <c r="N129" i="44"/>
  <c r="AD129" i="44"/>
  <c r="J132" i="44"/>
  <c r="AH132" i="44"/>
  <c r="AM133" i="44"/>
  <c r="AW134" i="44"/>
  <c r="Z137" i="44"/>
  <c r="AP137" i="44"/>
  <c r="BF137" i="44"/>
  <c r="AT138" i="44"/>
  <c r="AX140" i="44"/>
  <c r="BN140" i="44"/>
  <c r="AO144" i="44"/>
  <c r="BE144" i="44"/>
  <c r="E149" i="44"/>
  <c r="BA149" i="44"/>
  <c r="Y150" i="44"/>
  <c r="AN152" i="44"/>
  <c r="AA153" i="44"/>
  <c r="BG153" i="44"/>
  <c r="AQ155" i="44"/>
  <c r="AE156" i="44"/>
  <c r="K157" i="44"/>
  <c r="AQ157" i="44"/>
  <c r="BO157" i="44"/>
  <c r="AE160" i="44"/>
  <c r="BK160" i="44"/>
  <c r="H161" i="44"/>
  <c r="AV161" i="44"/>
  <c r="AI162" i="44"/>
  <c r="BP74" i="46"/>
  <c r="BP74" i="44"/>
  <c r="AG78" i="46"/>
  <c r="AG78" i="44"/>
  <c r="G128" i="46"/>
  <c r="G128" i="44"/>
  <c r="U132" i="46"/>
  <c r="U132" i="44"/>
  <c r="BI132" i="46"/>
  <c r="BI132" i="44"/>
  <c r="AG134" i="46"/>
  <c r="AG134" i="44"/>
  <c r="BE134" i="46"/>
  <c r="BE134" i="44"/>
  <c r="BM134" i="46"/>
  <c r="BM134" i="44"/>
  <c r="U135" i="46"/>
  <c r="U135" i="44"/>
  <c r="AC135" i="46"/>
  <c r="AC135" i="44"/>
  <c r="AK135" i="46"/>
  <c r="AK135" i="44"/>
  <c r="AX137" i="46"/>
  <c r="AX137" i="44"/>
  <c r="BN137" i="46"/>
  <c r="BN137" i="44"/>
  <c r="F138" i="46"/>
  <c r="F138" i="44"/>
  <c r="BJ138" i="46"/>
  <c r="BJ138" i="44"/>
  <c r="G139" i="46"/>
  <c r="G139" i="44"/>
  <c r="O139" i="46"/>
  <c r="O139" i="44"/>
  <c r="AU139" i="46"/>
  <c r="AU139" i="44"/>
  <c r="BF140" i="46"/>
  <c r="BF140" i="44"/>
  <c r="J142" i="46"/>
  <c r="J142" i="44"/>
  <c r="R142" i="46"/>
  <c r="R142" i="44"/>
  <c r="AH142" i="46"/>
  <c r="AH142" i="44"/>
  <c r="AC143" i="46"/>
  <c r="AC143" i="44"/>
  <c r="AK143" i="46"/>
  <c r="AK143" i="44"/>
  <c r="I144" i="46"/>
  <c r="I144" i="44"/>
  <c r="Y144" i="46"/>
  <c r="Y144" i="44"/>
  <c r="AW144" i="46"/>
  <c r="AW144" i="44"/>
  <c r="E145" i="46"/>
  <c r="E145" i="44"/>
  <c r="AC145" i="46"/>
  <c r="AC145" i="44"/>
  <c r="BA145" i="46"/>
  <c r="BA145" i="44"/>
  <c r="AG146" i="46"/>
  <c r="AG146" i="44"/>
  <c r="BE146" i="46"/>
  <c r="BE146" i="44"/>
  <c r="E147" i="46"/>
  <c r="E147" i="44"/>
  <c r="AK147" i="46"/>
  <c r="AK147" i="44"/>
  <c r="BA147" i="46"/>
  <c r="BA147" i="44"/>
  <c r="BI147" i="46"/>
  <c r="BI147" i="44"/>
  <c r="I148" i="46"/>
  <c r="I148" i="44"/>
  <c r="Q148" i="46"/>
  <c r="Q148" i="44"/>
  <c r="BM148" i="46"/>
  <c r="BM148" i="44"/>
  <c r="AK149" i="46"/>
  <c r="AK149" i="44"/>
  <c r="AG150" i="46"/>
  <c r="AG150" i="44"/>
  <c r="AO150" i="46"/>
  <c r="AO150" i="44"/>
  <c r="BM150" i="46"/>
  <c r="BM150" i="44"/>
  <c r="L151" i="46"/>
  <c r="L151" i="44"/>
  <c r="AB151" i="46"/>
  <c r="AB151" i="44"/>
  <c r="AJ151" i="46"/>
  <c r="AJ151" i="44"/>
  <c r="AZ151" i="46"/>
  <c r="AZ151" i="44"/>
  <c r="H152" i="46"/>
  <c r="H152" i="44"/>
  <c r="X152" i="46"/>
  <c r="X152" i="44"/>
  <c r="AV152" i="46"/>
  <c r="AV152" i="44"/>
  <c r="K153" i="46"/>
  <c r="K153" i="44"/>
  <c r="G154" i="46"/>
  <c r="G154" i="44"/>
  <c r="AU154" i="46"/>
  <c r="AU154" i="44"/>
  <c r="BK154" i="46"/>
  <c r="BK154" i="44"/>
  <c r="S155" i="46"/>
  <c r="S155" i="44"/>
  <c r="G156" i="46"/>
  <c r="G156" i="44"/>
  <c r="BC156" i="46"/>
  <c r="BC156" i="44"/>
  <c r="BK156" i="46"/>
  <c r="BK156" i="44"/>
  <c r="O158" i="46"/>
  <c r="O158" i="44"/>
  <c r="W158" i="46"/>
  <c r="W158" i="44"/>
  <c r="BK158" i="46"/>
  <c r="BK158" i="44"/>
  <c r="G160" i="46"/>
  <c r="G160" i="44"/>
  <c r="O160" i="46"/>
  <c r="O160" i="44"/>
  <c r="P161" i="46"/>
  <c r="P161" i="44"/>
  <c r="AF161" i="46"/>
  <c r="AF161" i="44"/>
  <c r="BL161" i="46"/>
  <c r="BL161" i="44"/>
  <c r="D163" i="46"/>
  <c r="D163" i="44"/>
  <c r="AR163" i="46"/>
  <c r="AR163" i="44"/>
  <c r="AZ163" i="46"/>
  <c r="AZ163" i="44"/>
  <c r="G164" i="46"/>
  <c r="G164" i="44"/>
  <c r="AM164" i="46"/>
  <c r="AM164" i="44"/>
  <c r="K165" i="46"/>
  <c r="K165" i="44"/>
  <c r="AQ165" i="46"/>
  <c r="AQ165" i="44"/>
  <c r="BG165" i="46"/>
  <c r="BG165" i="44"/>
  <c r="BO165" i="46"/>
  <c r="BO165" i="44"/>
  <c r="O166" i="46"/>
  <c r="O166" i="44"/>
  <c r="AM166" i="46"/>
  <c r="AM166" i="44"/>
  <c r="AU166" i="46"/>
  <c r="AU166" i="44"/>
  <c r="BC166" i="46"/>
  <c r="BC166" i="44"/>
  <c r="BK166" i="46"/>
  <c r="BK166" i="44"/>
  <c r="S167" i="46"/>
  <c r="S167" i="44"/>
  <c r="AA167" i="46"/>
  <c r="AA167" i="44"/>
  <c r="AQ167" i="46"/>
  <c r="AQ167" i="44"/>
  <c r="F168" i="46"/>
  <c r="F168" i="44"/>
  <c r="AD168" i="46"/>
  <c r="AD168" i="44"/>
  <c r="BJ168" i="46"/>
  <c r="BJ168" i="44"/>
  <c r="J169" i="46"/>
  <c r="J169" i="44"/>
  <c r="R169" i="46"/>
  <c r="R169" i="44"/>
  <c r="Z169" i="46"/>
  <c r="Z169" i="44"/>
  <c r="AH169" i="46"/>
  <c r="AH169" i="44"/>
  <c r="AP169" i="46"/>
  <c r="AP169" i="44"/>
  <c r="AX169" i="46"/>
  <c r="AX169" i="44"/>
  <c r="BF169" i="46"/>
  <c r="BF169" i="44"/>
  <c r="BN169" i="46"/>
  <c r="BN169" i="44"/>
  <c r="BE171" i="46"/>
  <c r="BE171" i="44"/>
  <c r="AI73" i="46"/>
  <c r="AI73" i="44"/>
  <c r="AL88" i="46"/>
  <c r="AL88" i="44"/>
  <c r="C137" i="46"/>
  <c r="C137" i="44" s="1"/>
  <c r="I29" i="44"/>
  <c r="BM64" i="44"/>
  <c r="Q93" i="44"/>
  <c r="AE102" i="44"/>
  <c r="AQ105" i="44"/>
  <c r="AM106" i="44"/>
  <c r="BK106" i="44"/>
  <c r="I109" i="44"/>
  <c r="AG109" i="44"/>
  <c r="BE109" i="44"/>
  <c r="Y117" i="44"/>
  <c r="W124" i="44"/>
  <c r="AI125" i="44"/>
  <c r="P127" i="44"/>
  <c r="AN127" i="44"/>
  <c r="BD127" i="44"/>
  <c r="Y129" i="44"/>
  <c r="AT129" i="44"/>
  <c r="BJ129" i="44"/>
  <c r="E132" i="44"/>
  <c r="AC132" i="44"/>
  <c r="AU133" i="44"/>
  <c r="BK133" i="44"/>
  <c r="Q134" i="44"/>
  <c r="AS135" i="44"/>
  <c r="J137" i="44"/>
  <c r="AE139" i="44"/>
  <c r="Q144" i="44"/>
  <c r="BM144" i="44"/>
  <c r="BI145" i="44"/>
  <c r="AW150" i="44"/>
  <c r="BH151" i="44"/>
  <c r="BO153" i="44"/>
  <c r="O154" i="44"/>
  <c r="AM154" i="44"/>
  <c r="BC154" i="44"/>
  <c r="AA155" i="44"/>
  <c r="AY155" i="44"/>
  <c r="S157" i="44"/>
  <c r="AY157" i="44"/>
  <c r="AM160" i="44"/>
  <c r="BD161" i="44"/>
  <c r="S162" i="44"/>
  <c r="AB163" i="44"/>
  <c r="BC164" i="44"/>
  <c r="L133" i="46"/>
  <c r="L133" i="44"/>
  <c r="AZ133" i="46"/>
  <c r="AZ133" i="44"/>
  <c r="AT134" i="46"/>
  <c r="AT134" i="44"/>
  <c r="AX135" i="46"/>
  <c r="AX135" i="44"/>
  <c r="BN135" i="46"/>
  <c r="BN135" i="44"/>
  <c r="AM137" i="46"/>
  <c r="AM137" i="44"/>
  <c r="AY138" i="46"/>
  <c r="AY138" i="44"/>
  <c r="AE140" i="46"/>
  <c r="AE140" i="44"/>
  <c r="AQ141" i="46"/>
  <c r="AQ141" i="44"/>
  <c r="P173" i="44"/>
  <c r="BL173" i="44"/>
  <c r="AP178" i="44"/>
  <c r="N179" i="44"/>
  <c r="AA185" i="44"/>
  <c r="BG185" i="44"/>
  <c r="W186" i="44"/>
  <c r="Y187" i="44"/>
  <c r="D172" i="46"/>
  <c r="D172" i="44"/>
  <c r="AR172" i="46"/>
  <c r="AR172" i="44"/>
  <c r="BH172" i="46"/>
  <c r="BH172" i="44"/>
  <c r="X173" i="46"/>
  <c r="X173" i="44"/>
  <c r="AN173" i="46"/>
  <c r="AN173" i="44"/>
  <c r="D174" i="46"/>
  <c r="D174" i="44"/>
  <c r="L174" i="46"/>
  <c r="L174" i="44"/>
  <c r="F175" i="46"/>
  <c r="F175" i="44"/>
  <c r="N175" i="46"/>
  <c r="N175" i="44"/>
  <c r="V175" i="46"/>
  <c r="V175" i="44"/>
  <c r="AD175" i="46"/>
  <c r="AD175" i="44"/>
  <c r="AL175" i="46"/>
  <c r="AL175" i="44"/>
  <c r="AT175" i="46"/>
  <c r="AT175" i="44"/>
  <c r="BB175" i="46"/>
  <c r="BB175" i="44"/>
  <c r="BJ175" i="46"/>
  <c r="BJ175" i="44"/>
  <c r="AP176" i="46"/>
  <c r="AP176" i="44"/>
  <c r="BN176" i="46"/>
  <c r="BN176" i="44"/>
  <c r="V177" i="46"/>
  <c r="V177" i="44"/>
  <c r="AD177" i="46"/>
  <c r="AD177" i="44"/>
  <c r="BB177" i="46"/>
  <c r="BB177" i="44"/>
  <c r="BJ177" i="46"/>
  <c r="BJ177" i="44"/>
  <c r="R178" i="46"/>
  <c r="R178" i="44"/>
  <c r="AT179" i="46"/>
  <c r="AT179" i="44"/>
  <c r="BJ179" i="46"/>
  <c r="BJ179" i="44"/>
  <c r="F181" i="46"/>
  <c r="F181" i="44"/>
  <c r="N181" i="46"/>
  <c r="N181" i="44"/>
  <c r="G184" i="46"/>
  <c r="G184" i="44"/>
  <c r="AM184" i="46"/>
  <c r="AM184" i="44"/>
  <c r="BC184" i="46"/>
  <c r="BC184" i="44"/>
  <c r="AQ185" i="46"/>
  <c r="AQ185" i="44"/>
  <c r="AY185" i="46"/>
  <c r="AY185" i="44"/>
  <c r="AM186" i="46"/>
  <c r="AM186" i="44"/>
  <c r="AU186" i="46"/>
  <c r="AU186" i="44"/>
  <c r="AG187" i="46"/>
  <c r="AG187" i="44"/>
  <c r="BM187" i="46"/>
  <c r="BM187" i="44"/>
  <c r="AC188" i="46"/>
  <c r="AC188" i="44"/>
  <c r="T174" i="44"/>
  <c r="AX176" i="44"/>
  <c r="F177" i="44"/>
  <c r="J178" i="44"/>
  <c r="AD179" i="44"/>
  <c r="AI185" i="44"/>
  <c r="AE186" i="44"/>
  <c r="AB190" i="44"/>
  <c r="G191" i="44"/>
  <c r="AU191" i="44"/>
  <c r="AI192" i="44"/>
  <c r="BG192" i="44"/>
  <c r="O193" i="44"/>
  <c r="BC193" i="44"/>
  <c r="AN189" i="44"/>
  <c r="AJ190" i="44"/>
  <c r="BH190" i="44"/>
  <c r="O191" i="44"/>
  <c r="S192" i="44"/>
  <c r="AE193" i="44"/>
  <c r="Z194" i="44"/>
  <c r="BN194" i="44"/>
  <c r="BB195" i="44"/>
  <c r="D197" i="44"/>
  <c r="X198" i="44"/>
  <c r="F200" i="44"/>
  <c r="AT200" i="44"/>
  <c r="I201" i="44"/>
  <c r="AO201" i="44"/>
  <c r="R25" i="44"/>
  <c r="BE41" i="44"/>
  <c r="BG34" i="46"/>
  <c r="BG34" i="44"/>
  <c r="X84" i="46"/>
  <c r="X84" i="44"/>
  <c r="AM93" i="46"/>
  <c r="AM93" i="44"/>
  <c r="BN42" i="44"/>
  <c r="BD84" i="44"/>
  <c r="AF88" i="44"/>
  <c r="AB90" i="44"/>
  <c r="G100" i="44"/>
  <c r="U104" i="44"/>
  <c r="AS106" i="44"/>
  <c r="AZ113" i="44"/>
  <c r="I125" i="44"/>
  <c r="AW125" i="44"/>
  <c r="AK126" i="44"/>
  <c r="AI75" i="44"/>
  <c r="BH85" i="44"/>
  <c r="U102" i="44"/>
  <c r="AG103" i="44"/>
  <c r="BQ104" i="44"/>
  <c r="AG105" i="44"/>
  <c r="BE107" i="44"/>
  <c r="O109" i="44"/>
  <c r="BK109" i="44"/>
  <c r="N111" i="44"/>
  <c r="AF114" i="44"/>
  <c r="AO64" i="46"/>
  <c r="AO64" i="44"/>
  <c r="G33" i="44"/>
  <c r="BF40" i="44"/>
  <c r="BM77" i="44"/>
  <c r="AR90" i="44"/>
  <c r="AE95" i="44"/>
  <c r="Y107" i="44"/>
  <c r="AY108" i="44"/>
  <c r="BJ81" i="44"/>
  <c r="A112" i="44"/>
  <c r="W93" i="44"/>
  <c r="K108" i="44"/>
  <c r="AH110" i="44"/>
  <c r="G117" i="44"/>
  <c r="AU117" i="44"/>
  <c r="AT122" i="44"/>
  <c r="Z123" i="44"/>
  <c r="AP123" i="44"/>
  <c r="BL45" i="46"/>
  <c r="BL45" i="44"/>
  <c r="AC102" i="46"/>
  <c r="AC102" i="44"/>
  <c r="AF112" i="46"/>
  <c r="AF112" i="44"/>
  <c r="AJ113" i="46"/>
  <c r="AJ113" i="44"/>
  <c r="E116" i="46"/>
  <c r="E116" i="44"/>
  <c r="BA116" i="46"/>
  <c r="BA116" i="44"/>
  <c r="AA118" i="46"/>
  <c r="AA118" i="44"/>
  <c r="Z121" i="46"/>
  <c r="Z121" i="44"/>
  <c r="V122" i="46"/>
  <c r="V122" i="44"/>
  <c r="A121" i="27"/>
  <c r="C123" i="46"/>
  <c r="C123" i="44" s="1"/>
  <c r="AC124" i="46"/>
  <c r="AC124" i="44"/>
  <c r="J128" i="46"/>
  <c r="J128" i="44"/>
  <c r="L129" i="46"/>
  <c r="L129" i="44"/>
  <c r="T129" i="46"/>
  <c r="T129" i="44"/>
  <c r="AF130" i="46"/>
  <c r="AF130" i="44"/>
  <c r="AB131" i="46"/>
  <c r="AB131" i="44"/>
  <c r="BH131" i="46"/>
  <c r="BH131" i="44"/>
  <c r="P132" i="46"/>
  <c r="P132" i="44"/>
  <c r="L134" i="46"/>
  <c r="L134" i="44"/>
  <c r="T134" i="46"/>
  <c r="T134" i="44"/>
  <c r="AJ134" i="46"/>
  <c r="AJ134" i="44"/>
  <c r="BH134" i="46"/>
  <c r="BH134" i="44"/>
  <c r="I136" i="46"/>
  <c r="I136" i="44"/>
  <c r="AG136" i="46"/>
  <c r="AG136" i="44"/>
  <c r="AW136" i="46"/>
  <c r="AW136" i="44"/>
  <c r="BM136" i="46"/>
  <c r="BM136" i="44"/>
  <c r="X17" i="46"/>
  <c r="X17" i="44"/>
  <c r="Q107" i="46"/>
  <c r="Q107" i="44"/>
  <c r="S108" i="46"/>
  <c r="S108" i="44"/>
  <c r="BG108" i="46"/>
  <c r="BG108" i="44"/>
  <c r="T90" i="44"/>
  <c r="BD91" i="44"/>
  <c r="BE115" i="44"/>
  <c r="AS116" i="44"/>
  <c r="H120" i="44"/>
  <c r="BI140" i="44"/>
  <c r="AR144" i="44"/>
  <c r="BD145" i="44"/>
  <c r="BQ142" i="44"/>
  <c r="T146" i="44"/>
  <c r="BP146" i="44"/>
  <c r="AJ150" i="44"/>
  <c r="BH150" i="44"/>
  <c r="O151" i="44"/>
  <c r="C78" i="46"/>
  <c r="C78" i="44" s="1"/>
  <c r="AL21" i="44"/>
  <c r="AY29" i="44"/>
  <c r="Q48" i="44"/>
  <c r="W53" i="44"/>
  <c r="AY58" i="44"/>
  <c r="AT65" i="44"/>
  <c r="U68" i="44"/>
  <c r="AN70" i="44"/>
  <c r="AG71" i="44"/>
  <c r="J73" i="44"/>
  <c r="BA74" i="44"/>
  <c r="AC77" i="44"/>
  <c r="BN78" i="44"/>
  <c r="AE80" i="44"/>
  <c r="AH81" i="44"/>
  <c r="AN87" i="44"/>
  <c r="L88" i="44"/>
  <c r="H90" i="44"/>
  <c r="AB91" i="44"/>
  <c r="BL97" i="44"/>
  <c r="AN99" i="44"/>
  <c r="AE101" i="44"/>
  <c r="AW102" i="44"/>
  <c r="BI107" i="44"/>
  <c r="T114" i="44"/>
  <c r="AG116" i="44"/>
  <c r="BE116" i="44"/>
  <c r="BG117" i="44"/>
  <c r="AE118" i="44"/>
  <c r="AG138" i="44"/>
  <c r="M140" i="44"/>
  <c r="M142" i="44"/>
  <c r="L144" i="44"/>
  <c r="BP144" i="44"/>
  <c r="X145" i="44"/>
  <c r="AJ146" i="44"/>
  <c r="AJ148" i="44"/>
  <c r="BP148" i="44"/>
  <c r="AF149" i="44"/>
  <c r="BD149" i="44"/>
  <c r="AM151" i="44"/>
  <c r="F153" i="44"/>
  <c r="AL155" i="44"/>
  <c r="BN156" i="44"/>
  <c r="V157" i="44"/>
  <c r="BB157" i="44"/>
  <c r="S161" i="44"/>
  <c r="AD162" i="44"/>
  <c r="O163" i="44"/>
  <c r="AH164" i="44"/>
  <c r="AD165" i="44"/>
  <c r="BJ167" i="44"/>
  <c r="BM168" i="44"/>
  <c r="D171" i="44"/>
  <c r="G172" i="44"/>
  <c r="C67" i="46"/>
  <c r="C67" i="44" s="1"/>
  <c r="AN30" i="44"/>
  <c r="AC34" i="44"/>
  <c r="Y54" i="44"/>
  <c r="AX63" i="44"/>
  <c r="AO69" i="44"/>
  <c r="A73" i="44"/>
  <c r="A86" i="44"/>
  <c r="A114" i="44"/>
  <c r="C29" i="46"/>
  <c r="C29" i="44" s="1"/>
  <c r="C114" i="46"/>
  <c r="C114" i="44" s="1"/>
  <c r="C132" i="46"/>
  <c r="C132" i="44" s="1"/>
  <c r="S7" i="44"/>
  <c r="AU38" i="44"/>
  <c r="AN42" i="44"/>
  <c r="AG48" i="44"/>
  <c r="O53" i="44"/>
  <c r="L57" i="44"/>
  <c r="Z61" i="44"/>
  <c r="K65" i="44"/>
  <c r="BO65" i="44"/>
  <c r="Y68" i="44"/>
  <c r="BQ68" i="44"/>
  <c r="BI69" i="44"/>
  <c r="AL72" i="44"/>
  <c r="U74" i="44"/>
  <c r="BQ74" i="44"/>
  <c r="K76" i="44"/>
  <c r="AL77" i="44"/>
  <c r="AX78" i="44"/>
  <c r="BP79" i="44"/>
  <c r="L86" i="44"/>
  <c r="X87" i="44"/>
  <c r="AD89" i="44"/>
  <c r="BD90" i="44"/>
  <c r="AE92" i="44"/>
  <c r="AO93" i="44"/>
  <c r="F96" i="44"/>
  <c r="H97" i="44"/>
  <c r="AN97" i="44"/>
  <c r="AB98" i="44"/>
  <c r="P99" i="44"/>
  <c r="BC102" i="44"/>
  <c r="M103" i="44"/>
  <c r="AO104" i="44"/>
  <c r="K105" i="44"/>
  <c r="AI105" i="44"/>
  <c r="BI105" i="44"/>
  <c r="Y106" i="44"/>
  <c r="E108" i="44"/>
  <c r="AK108" i="44"/>
  <c r="AO109" i="44"/>
  <c r="AN113" i="44"/>
  <c r="AZ114" i="44"/>
  <c r="K125" i="44"/>
  <c r="AA125" i="44"/>
  <c r="O126" i="44"/>
  <c r="BC126" i="44"/>
  <c r="H127" i="44"/>
  <c r="L128" i="44"/>
  <c r="AR128" i="44"/>
  <c r="R130" i="44"/>
  <c r="V131" i="44"/>
  <c r="AL131" i="44"/>
  <c r="BB131" i="44"/>
  <c r="AP132" i="44"/>
  <c r="BF132" i="44"/>
  <c r="AJ133" i="44"/>
  <c r="BH133" i="44"/>
  <c r="R135" i="44"/>
  <c r="AH135" i="44"/>
  <c r="BC137" i="44"/>
  <c r="AA138" i="44"/>
  <c r="AR139" i="44"/>
  <c r="AM140" i="44"/>
  <c r="AY141" i="44"/>
  <c r="BO141" i="44"/>
  <c r="AU142" i="44"/>
  <c r="AX143" i="44"/>
  <c r="AD146" i="44"/>
  <c r="AP147" i="44"/>
  <c r="F148" i="44"/>
  <c r="F150" i="44"/>
  <c r="AO151" i="44"/>
  <c r="A14" i="44"/>
  <c r="C62" i="46"/>
  <c r="C62" i="44" s="1"/>
  <c r="S13" i="44"/>
  <c r="BJ26" i="44"/>
  <c r="BM35" i="44"/>
  <c r="V41" i="44"/>
  <c r="AH45" i="44"/>
  <c r="BF53" i="44"/>
  <c r="AX58" i="44"/>
  <c r="N62" i="44"/>
  <c r="S65" i="44"/>
  <c r="BG65" i="44"/>
  <c r="M68" i="44"/>
  <c r="BA68" i="44"/>
  <c r="AW69" i="44"/>
  <c r="AI71" i="44"/>
  <c r="BF76" i="44"/>
  <c r="BA77" i="44"/>
  <c r="BM78" i="44"/>
  <c r="L81" i="44"/>
  <c r="BH81" i="44"/>
  <c r="BJ86" i="44"/>
  <c r="N88" i="44"/>
  <c r="AT88" i="44"/>
  <c r="BD89" i="44"/>
  <c r="Z90" i="44"/>
  <c r="AT91" i="44"/>
  <c r="AQ53" i="44"/>
  <c r="AI65" i="46"/>
  <c r="AI65" i="44"/>
  <c r="E68" i="46"/>
  <c r="E68" i="44"/>
  <c r="Y69" i="46"/>
  <c r="Y69" i="44"/>
  <c r="BM69" i="46"/>
  <c r="BM69" i="44"/>
  <c r="C61" i="46"/>
  <c r="C61" i="44" s="1"/>
  <c r="AM63" i="44"/>
  <c r="A85" i="44"/>
  <c r="C87" i="46"/>
  <c r="C87" i="44" s="1"/>
  <c r="E21" i="44"/>
  <c r="BG73" i="44"/>
  <c r="AU77" i="44"/>
  <c r="AH85" i="44"/>
  <c r="R87" i="44"/>
  <c r="AP87" i="44"/>
  <c r="AN89" i="44"/>
  <c r="AP90" i="44"/>
  <c r="N91" i="44"/>
  <c r="AK93" i="44"/>
  <c r="H66" i="46"/>
  <c r="H66" i="44"/>
  <c r="BH74" i="46"/>
  <c r="BH74" i="44"/>
  <c r="AM75" i="46"/>
  <c r="AM75" i="44"/>
  <c r="AX76" i="46"/>
  <c r="AX76" i="44"/>
  <c r="S78" i="46"/>
  <c r="S78" i="44"/>
  <c r="BO78" i="46"/>
  <c r="BO78" i="44"/>
  <c r="AN80" i="46"/>
  <c r="AN80" i="44"/>
  <c r="X82" i="46"/>
  <c r="X82" i="44"/>
  <c r="BL82" i="46"/>
  <c r="BL82" i="44"/>
  <c r="F84" i="46"/>
  <c r="F84" i="44"/>
  <c r="V84" i="46"/>
  <c r="V84" i="44"/>
  <c r="AP85" i="46"/>
  <c r="AP85" i="44"/>
  <c r="AD86" i="46"/>
  <c r="AD86" i="44"/>
  <c r="AL86" i="46"/>
  <c r="AL86" i="44"/>
  <c r="H89" i="46"/>
  <c r="H89" i="44"/>
  <c r="X89" i="46"/>
  <c r="X89" i="44"/>
  <c r="BL89" i="46"/>
  <c r="BL89" i="44"/>
  <c r="BF90" i="46"/>
  <c r="BF90" i="44"/>
  <c r="I92" i="46"/>
  <c r="I92" i="44"/>
  <c r="AG92" i="46"/>
  <c r="AG92" i="44"/>
  <c r="BE92" i="46"/>
  <c r="BE92" i="44"/>
  <c r="M93" i="46"/>
  <c r="M93" i="44"/>
  <c r="AS93" i="46"/>
  <c r="AS93" i="44"/>
  <c r="BQ93" i="46"/>
  <c r="BQ93" i="44"/>
  <c r="Q94" i="46"/>
  <c r="Q94" i="44"/>
  <c r="E95" i="46"/>
  <c r="E95" i="44"/>
  <c r="AK95" i="46"/>
  <c r="AK95" i="44"/>
  <c r="BA95" i="46"/>
  <c r="BA95" i="44"/>
  <c r="AF96" i="46"/>
  <c r="AF96" i="44"/>
  <c r="R97" i="46"/>
  <c r="R97" i="44"/>
  <c r="AP97" i="46"/>
  <c r="AP97" i="44"/>
  <c r="AX97" i="46"/>
  <c r="AX97" i="44"/>
  <c r="F98" i="46"/>
  <c r="F98" i="44"/>
  <c r="BB98" i="46"/>
  <c r="BB98" i="44"/>
  <c r="AP99" i="46"/>
  <c r="AP99" i="44"/>
  <c r="AC100" i="46"/>
  <c r="AC100" i="44"/>
  <c r="AW101" i="46"/>
  <c r="AW101" i="44"/>
  <c r="K102" i="46"/>
  <c r="K102" i="44"/>
  <c r="AA102" i="46"/>
  <c r="AA102" i="44"/>
  <c r="AQ102" i="46"/>
  <c r="AQ102" i="44"/>
  <c r="BK103" i="46"/>
  <c r="BK103" i="44"/>
  <c r="K104" i="46"/>
  <c r="K104" i="44"/>
  <c r="AQ104" i="46"/>
  <c r="AQ104" i="44"/>
  <c r="S106" i="46"/>
  <c r="S106" i="44"/>
  <c r="BG106" i="46"/>
  <c r="BG106" i="44"/>
  <c r="O107" i="46"/>
  <c r="O107" i="44"/>
  <c r="W107" i="46"/>
  <c r="W107" i="44"/>
  <c r="AU107" i="46"/>
  <c r="AU107" i="44"/>
  <c r="I108" i="46"/>
  <c r="I108" i="44"/>
  <c r="Q108" i="46"/>
  <c r="Q108" i="44"/>
  <c r="AO108" i="46"/>
  <c r="AO108" i="44"/>
  <c r="E109" i="46"/>
  <c r="E109" i="44"/>
  <c r="U109" i="46"/>
  <c r="U109" i="44"/>
  <c r="AS109" i="46"/>
  <c r="AS109" i="44"/>
  <c r="BI109" i="46"/>
  <c r="BI109" i="44"/>
  <c r="P110" i="46"/>
  <c r="P110" i="44"/>
  <c r="AN110" i="46"/>
  <c r="AN110" i="44"/>
  <c r="BL110" i="46"/>
  <c r="BL110" i="44"/>
  <c r="D111" i="46"/>
  <c r="D111" i="44"/>
  <c r="AB111" i="46"/>
  <c r="AB111" i="44"/>
  <c r="AZ111" i="46"/>
  <c r="AZ111" i="44"/>
  <c r="N112" i="46"/>
  <c r="N112" i="44"/>
  <c r="BJ112" i="46"/>
  <c r="BJ112" i="44"/>
  <c r="J113" i="46"/>
  <c r="J113" i="44"/>
  <c r="AH113" i="46"/>
  <c r="AH113" i="44"/>
  <c r="AX113" i="46"/>
  <c r="AX113" i="44"/>
  <c r="N114" i="46"/>
  <c r="N114" i="44"/>
  <c r="AT114" i="46"/>
  <c r="AT114" i="44"/>
  <c r="BB114" i="46"/>
  <c r="BB114" i="44"/>
  <c r="AE115" i="46"/>
  <c r="AE115" i="44"/>
  <c r="AM115" i="46"/>
  <c r="AM115" i="44"/>
  <c r="BG116" i="46"/>
  <c r="BG116" i="44"/>
  <c r="M117" i="46"/>
  <c r="M117" i="44"/>
  <c r="AC117" i="46"/>
  <c r="AC117" i="44"/>
  <c r="AS117" i="46"/>
  <c r="AS117" i="44"/>
  <c r="I118" i="46"/>
  <c r="I118" i="44"/>
  <c r="Q118" i="46"/>
  <c r="Q118" i="44"/>
  <c r="AW118" i="46"/>
  <c r="AW118" i="44"/>
  <c r="BM118" i="46"/>
  <c r="BM118" i="44"/>
  <c r="BF119" i="46"/>
  <c r="BF119" i="44"/>
  <c r="F120" i="46"/>
  <c r="F120" i="44"/>
  <c r="N120" i="46"/>
  <c r="N120" i="44"/>
  <c r="AD120" i="46"/>
  <c r="AD120" i="44"/>
  <c r="AL120" i="46"/>
  <c r="AL120" i="44"/>
  <c r="BJ120" i="46"/>
  <c r="BJ120" i="44"/>
  <c r="P121" i="46"/>
  <c r="P121" i="44"/>
  <c r="AN121" i="46"/>
  <c r="AN121" i="44"/>
  <c r="BL121" i="46"/>
  <c r="BL121" i="44"/>
  <c r="D122" i="46"/>
  <c r="D122" i="44"/>
  <c r="BD123" i="46"/>
  <c r="BD123" i="44"/>
  <c r="K124" i="46"/>
  <c r="K124" i="44"/>
  <c r="AQ124" i="46"/>
  <c r="AQ124" i="44"/>
  <c r="BG124" i="46"/>
  <c r="BG124" i="44"/>
  <c r="W125" i="46"/>
  <c r="W125" i="44"/>
  <c r="AM125" i="46"/>
  <c r="AM125" i="44"/>
  <c r="AU125" i="46"/>
  <c r="AU125" i="44"/>
  <c r="AY126" i="46"/>
  <c r="AY126" i="44"/>
  <c r="BO126" i="46"/>
  <c r="BO126" i="44"/>
  <c r="AB127" i="46"/>
  <c r="AB127" i="44"/>
  <c r="AR127" i="46"/>
  <c r="AR127" i="44"/>
  <c r="H128" i="46"/>
  <c r="H128" i="44"/>
  <c r="X128" i="46"/>
  <c r="X128" i="44"/>
  <c r="BD128" i="46"/>
  <c r="BD128" i="44"/>
  <c r="J129" i="46"/>
  <c r="J129" i="44"/>
  <c r="F130" i="46"/>
  <c r="F130" i="44"/>
  <c r="V130" i="46"/>
  <c r="V130" i="44"/>
  <c r="AL130" i="46"/>
  <c r="AL130" i="44"/>
  <c r="BB130" i="46"/>
  <c r="BB130" i="44"/>
  <c r="J131" i="46"/>
  <c r="J131" i="44"/>
  <c r="Z131" i="46"/>
  <c r="Z131" i="44"/>
  <c r="N132" i="46"/>
  <c r="N132" i="44"/>
  <c r="V132" i="46"/>
  <c r="V132" i="44"/>
  <c r="AL132" i="46"/>
  <c r="AL132" i="44"/>
  <c r="Z134" i="46"/>
  <c r="Z134" i="44"/>
  <c r="AH134" i="46"/>
  <c r="AH134" i="44"/>
  <c r="BF134" i="46"/>
  <c r="BF134" i="44"/>
  <c r="N135" i="46"/>
  <c r="N135" i="44"/>
  <c r="W136" i="46"/>
  <c r="W136" i="44"/>
  <c r="BC136" i="46"/>
  <c r="BC136" i="44"/>
  <c r="K137" i="46"/>
  <c r="K137" i="44"/>
  <c r="S137" i="46"/>
  <c r="S137" i="44"/>
  <c r="BK138" i="46"/>
  <c r="BK138" i="44"/>
  <c r="X139" i="46"/>
  <c r="X139" i="44"/>
  <c r="BD139" i="46"/>
  <c r="BD139" i="44"/>
  <c r="BL139" i="46"/>
  <c r="BL139" i="44"/>
  <c r="AQ140" i="46"/>
  <c r="AQ140" i="44"/>
  <c r="BO140" i="46"/>
  <c r="BO140" i="44"/>
  <c r="O141" i="46"/>
  <c r="O141" i="44"/>
  <c r="AE141" i="46"/>
  <c r="AE141" i="44"/>
  <c r="AX61" i="46"/>
  <c r="AX61" i="44"/>
  <c r="A68" i="44"/>
  <c r="T76" i="44"/>
  <c r="BI58" i="46"/>
  <c r="BI58" i="44"/>
  <c r="AA64" i="46"/>
  <c r="AA64" i="44"/>
  <c r="BG71" i="46"/>
  <c r="BG71" i="44"/>
  <c r="A89" i="44"/>
  <c r="AL62" i="44"/>
  <c r="AL84" i="44"/>
  <c r="F86" i="44"/>
  <c r="AH87" i="44"/>
  <c r="BM92" i="44"/>
  <c r="AU72" i="46"/>
  <c r="AU72" i="44"/>
  <c r="D15" i="44"/>
  <c r="I70" i="44"/>
  <c r="BK72" i="44"/>
  <c r="K78" i="44"/>
  <c r="AN59" i="44"/>
  <c r="BB67" i="44"/>
  <c r="K71" i="44"/>
  <c r="R83" i="44"/>
  <c r="BN87" i="44"/>
  <c r="AD88" i="44"/>
  <c r="C46" i="46"/>
  <c r="C46" i="44" s="1"/>
  <c r="C75" i="46"/>
  <c r="C75" i="44" s="1"/>
  <c r="C85" i="46"/>
  <c r="C85" i="44" s="1"/>
  <c r="X16" i="44"/>
  <c r="BN25" i="44"/>
  <c r="AT31" i="44"/>
  <c r="I68" i="44"/>
  <c r="O72" i="44"/>
  <c r="K73" i="44"/>
  <c r="AR76" i="44"/>
  <c r="AA78" i="44"/>
  <c r="E79" i="44"/>
  <c r="H82" i="44"/>
  <c r="AH83" i="44"/>
  <c r="AT84" i="44"/>
  <c r="J87" i="44"/>
  <c r="AL91" i="44"/>
  <c r="Q92" i="44"/>
  <c r="Y94" i="44"/>
  <c r="U95" i="44"/>
  <c r="P96" i="44"/>
  <c r="J97" i="44"/>
  <c r="V98" i="44"/>
  <c r="J99" i="44"/>
  <c r="AM103" i="44"/>
  <c r="BG104" i="44"/>
  <c r="W105" i="44"/>
  <c r="BC107" i="44"/>
  <c r="X110" i="44"/>
  <c r="F114" i="44"/>
  <c r="O115" i="44"/>
  <c r="S116" i="44"/>
  <c r="AQ116" i="44"/>
  <c r="BO116" i="44"/>
  <c r="U117" i="44"/>
  <c r="AK117" i="44"/>
  <c r="BQ117" i="44"/>
  <c r="V120" i="44"/>
  <c r="AV121" i="44"/>
  <c r="K142" i="46"/>
  <c r="K142" i="44"/>
  <c r="V143" i="46"/>
  <c r="V143" i="44"/>
  <c r="Z144" i="46"/>
  <c r="Z144" i="44"/>
  <c r="N145" i="46"/>
  <c r="N145" i="44"/>
  <c r="AH146" i="46"/>
  <c r="AH146" i="44"/>
  <c r="AL147" i="46"/>
  <c r="AL147" i="44"/>
  <c r="BB147" i="46"/>
  <c r="BB147" i="44"/>
  <c r="BJ149" i="46"/>
  <c r="BJ149" i="44"/>
  <c r="AP150" i="46"/>
  <c r="AP150" i="44"/>
  <c r="E151" i="46"/>
  <c r="E151" i="44"/>
  <c r="AK151" i="46"/>
  <c r="AK151" i="44"/>
  <c r="BQ151" i="46"/>
  <c r="BQ151" i="44"/>
  <c r="AO152" i="46"/>
  <c r="AO152" i="44"/>
  <c r="T153" i="46"/>
  <c r="T153" i="44"/>
  <c r="H154" i="46"/>
  <c r="H154" i="44"/>
  <c r="AF154" i="46"/>
  <c r="AF154" i="44"/>
  <c r="D155" i="46"/>
  <c r="D155" i="44"/>
  <c r="AJ155" i="46"/>
  <c r="AJ155" i="44"/>
  <c r="K83" i="46"/>
  <c r="K83" i="44"/>
  <c r="BF108" i="46"/>
  <c r="BF108" i="44"/>
  <c r="BK141" i="44"/>
  <c r="AQ142" i="44"/>
  <c r="F147" i="44"/>
  <c r="AD147" i="44"/>
  <c r="AT147" i="44"/>
  <c r="BJ147" i="44"/>
  <c r="R148" i="44"/>
  <c r="AT149" i="44"/>
  <c r="AX150" i="44"/>
  <c r="H125" i="44"/>
  <c r="BQ8" i="44"/>
  <c r="AR23" i="44"/>
  <c r="BF30" i="44"/>
  <c r="R39" i="44"/>
  <c r="W56" i="44"/>
  <c r="AM53" i="46"/>
  <c r="AM53" i="44"/>
  <c r="Z30" i="44"/>
  <c r="A20" i="44"/>
  <c r="AB18" i="44"/>
  <c r="BL27" i="44"/>
  <c r="T37" i="44"/>
  <c r="AS52" i="44"/>
  <c r="D67" i="44"/>
  <c r="A97" i="44"/>
  <c r="C45" i="46"/>
  <c r="C45" i="44" s="1"/>
  <c r="C94" i="46"/>
  <c r="C94" i="44" s="1"/>
  <c r="AT12" i="44"/>
  <c r="G19" i="44"/>
  <c r="AN24" i="44"/>
  <c r="U28" i="44"/>
  <c r="N33" i="44"/>
  <c r="K36" i="44"/>
  <c r="AE37" i="44"/>
  <c r="Y39" i="44"/>
  <c r="AZ41" i="44"/>
  <c r="K44" i="44"/>
  <c r="BN46" i="44"/>
  <c r="AV49" i="44"/>
  <c r="AU52" i="44"/>
  <c r="L54" i="44"/>
  <c r="AL59" i="44"/>
  <c r="BM61" i="44"/>
  <c r="Z81" i="44"/>
  <c r="BM82" i="44"/>
  <c r="BL83" i="44"/>
  <c r="AZ86" i="44"/>
  <c r="BO93" i="44"/>
  <c r="BO95" i="44"/>
  <c r="AL96" i="44"/>
  <c r="AH108" i="44"/>
  <c r="AA119" i="44"/>
  <c r="AF125" i="44"/>
  <c r="AU130" i="44"/>
  <c r="Q133" i="44"/>
  <c r="S134" i="44"/>
  <c r="AE135" i="44"/>
  <c r="X136" i="44"/>
  <c r="D137" i="44"/>
  <c r="AB137" i="44"/>
  <c r="AZ137" i="44"/>
  <c r="X138" i="44"/>
  <c r="AN141" i="44"/>
  <c r="AJ142" i="44"/>
  <c r="BN41" i="46"/>
  <c r="BN41" i="44"/>
  <c r="AB67" i="46"/>
  <c r="AB67" i="44"/>
  <c r="G70" i="46"/>
  <c r="G70" i="44"/>
  <c r="AG73" i="46"/>
  <c r="AG73" i="44"/>
  <c r="R76" i="46"/>
  <c r="R76" i="44"/>
  <c r="AA79" i="46"/>
  <c r="AA79" i="44"/>
  <c r="BF81" i="46"/>
  <c r="BF81" i="44"/>
  <c r="AB84" i="46"/>
  <c r="AB84" i="44"/>
  <c r="BB89" i="46"/>
  <c r="BB89" i="44"/>
  <c r="P90" i="46"/>
  <c r="P90" i="44"/>
  <c r="AN90" i="46"/>
  <c r="AN90" i="44"/>
  <c r="S93" i="46"/>
  <c r="S93" i="44"/>
  <c r="I102" i="46"/>
  <c r="I102" i="44"/>
  <c r="BM104" i="46"/>
  <c r="BM104" i="44"/>
  <c r="U105" i="46"/>
  <c r="U105" i="44"/>
  <c r="O108" i="46"/>
  <c r="O108" i="44"/>
  <c r="BL51" i="46"/>
  <c r="BL51" i="44"/>
  <c r="AU59" i="46"/>
  <c r="AU59" i="44"/>
  <c r="BD68" i="46"/>
  <c r="BD68" i="44"/>
  <c r="AJ69" i="46"/>
  <c r="AJ69" i="44"/>
  <c r="BD70" i="46"/>
  <c r="BD70" i="44"/>
  <c r="BI48" i="46"/>
  <c r="BI48" i="44"/>
  <c r="AG55" i="46"/>
  <c r="AG55" i="44"/>
  <c r="K64" i="46"/>
  <c r="K64" i="44"/>
  <c r="J85" i="46"/>
  <c r="J85" i="44"/>
  <c r="F38" i="46"/>
  <c r="F38" i="44"/>
  <c r="BN39" i="46"/>
  <c r="BN39" i="44"/>
  <c r="BF46" i="46"/>
  <c r="BF46" i="44"/>
  <c r="E58" i="46"/>
  <c r="E58" i="44"/>
  <c r="AJ71" i="46"/>
  <c r="AJ71" i="44"/>
  <c r="AI119" i="46"/>
  <c r="AI119" i="44"/>
  <c r="AV125" i="46"/>
  <c r="AV125" i="44"/>
  <c r="BL125" i="46"/>
  <c r="BL125" i="44"/>
  <c r="BO131" i="46"/>
  <c r="BO131" i="44"/>
  <c r="BC135" i="46"/>
  <c r="BC135" i="44"/>
  <c r="P136" i="46"/>
  <c r="P136" i="44"/>
  <c r="AF136" i="46"/>
  <c r="AF136" i="44"/>
  <c r="P138" i="46"/>
  <c r="P138" i="44"/>
  <c r="AV138" i="46"/>
  <c r="AV138" i="44"/>
  <c r="Y139" i="46"/>
  <c r="Y139" i="44"/>
  <c r="AW139" i="46"/>
  <c r="AW139" i="44"/>
  <c r="AB140" i="46"/>
  <c r="AB140" i="44"/>
  <c r="BH140" i="46"/>
  <c r="BH140" i="44"/>
  <c r="G143" i="46"/>
  <c r="G143" i="44"/>
  <c r="AQ144" i="46"/>
  <c r="AQ144" i="44"/>
  <c r="AE145" i="46"/>
  <c r="AE145" i="44"/>
  <c r="AA146" i="46"/>
  <c r="AA146" i="44"/>
  <c r="BG146" i="46"/>
  <c r="BG146" i="44"/>
  <c r="O147" i="46"/>
  <c r="O147" i="44"/>
  <c r="AM147" i="46"/>
  <c r="AM147" i="44"/>
  <c r="K148" i="46"/>
  <c r="K148" i="44"/>
  <c r="AQ148" i="46"/>
  <c r="AQ148" i="44"/>
  <c r="AU149" i="46"/>
  <c r="AU149" i="44"/>
  <c r="V151" i="46"/>
  <c r="V151" i="44"/>
  <c r="AC38" i="44"/>
  <c r="D23" i="44"/>
  <c r="H61" i="44"/>
  <c r="BP44" i="46"/>
  <c r="BP44" i="44"/>
  <c r="X27" i="44"/>
  <c r="BK55" i="44"/>
  <c r="BC17" i="44"/>
  <c r="AJ23" i="44"/>
  <c r="AG27" i="44"/>
  <c r="AX32" i="44"/>
  <c r="AL35" i="44"/>
  <c r="D37" i="44"/>
  <c r="L41" i="44"/>
  <c r="M52" i="44"/>
  <c r="U56" i="44"/>
  <c r="U63" i="44"/>
  <c r="BD66" i="44"/>
  <c r="O68" i="44"/>
  <c r="AX85" i="44"/>
  <c r="V86" i="44"/>
  <c r="AT110" i="44"/>
  <c r="Z111" i="44"/>
  <c r="L112" i="44"/>
  <c r="AZ112" i="44"/>
  <c r="L114" i="44"/>
  <c r="AR114" i="44"/>
  <c r="BP114" i="44"/>
  <c r="AS115" i="44"/>
  <c r="BJ151" i="44"/>
  <c r="R152" i="44"/>
  <c r="BN152" i="44"/>
  <c r="U153" i="44"/>
  <c r="BA153" i="44"/>
  <c r="AO154" i="44"/>
  <c r="U155" i="44"/>
  <c r="BA155" i="44"/>
  <c r="Q156" i="44"/>
  <c r="BE156" i="44"/>
  <c r="BA157" i="44"/>
  <c r="Q158" i="44"/>
  <c r="AO158" i="44"/>
  <c r="BM158" i="44"/>
  <c r="AW160" i="44"/>
  <c r="AX161" i="44"/>
  <c r="U162" i="44"/>
  <c r="F163" i="44"/>
  <c r="AC52" i="46"/>
  <c r="AC52" i="44"/>
  <c r="AF61" i="46"/>
  <c r="AF61" i="44"/>
  <c r="AZ74" i="46"/>
  <c r="AZ74" i="44"/>
  <c r="T84" i="46"/>
  <c r="T84" i="44"/>
  <c r="AJ84" i="46"/>
  <c r="AJ84" i="44"/>
  <c r="AR86" i="46"/>
  <c r="AR86" i="44"/>
  <c r="H87" i="46"/>
  <c r="H87" i="44"/>
  <c r="AF87" i="46"/>
  <c r="AF87" i="44"/>
  <c r="BL87" i="46"/>
  <c r="BL87" i="44"/>
  <c r="N89" i="46"/>
  <c r="N89" i="44"/>
  <c r="AL89" i="46"/>
  <c r="AL89" i="44"/>
  <c r="BJ89" i="46"/>
  <c r="BJ89" i="44"/>
  <c r="X90" i="46"/>
  <c r="X90" i="44"/>
  <c r="D91" i="46"/>
  <c r="D91" i="44"/>
  <c r="AJ91" i="46"/>
  <c r="AJ91" i="44"/>
  <c r="BH91" i="46"/>
  <c r="BH91" i="44"/>
  <c r="W92" i="46"/>
  <c r="W92" i="44"/>
  <c r="BC92" i="46"/>
  <c r="BC92" i="44"/>
  <c r="G94" i="46"/>
  <c r="G94" i="44"/>
  <c r="BC94" i="46"/>
  <c r="BC94" i="44"/>
  <c r="BK94" i="46"/>
  <c r="BK94" i="44"/>
  <c r="AA95" i="46"/>
  <c r="AA95" i="44"/>
  <c r="BG95" i="46"/>
  <c r="BG95" i="44"/>
  <c r="BJ96" i="46"/>
  <c r="BJ96" i="44"/>
  <c r="BD97" i="46"/>
  <c r="BD97" i="44"/>
  <c r="T98" i="46"/>
  <c r="T98" i="44"/>
  <c r="AZ98" i="46"/>
  <c r="AZ98" i="44"/>
  <c r="X99" i="46"/>
  <c r="X99" i="44"/>
  <c r="AV99" i="46"/>
  <c r="AV99" i="44"/>
  <c r="K100" i="46"/>
  <c r="K100" i="44"/>
  <c r="AI100" i="46"/>
  <c r="AI100" i="44"/>
  <c r="W101" i="46"/>
  <c r="W101" i="44"/>
  <c r="AM101" i="46"/>
  <c r="AM101" i="44"/>
  <c r="BC101" i="46"/>
  <c r="BC101" i="44"/>
  <c r="U103" i="46"/>
  <c r="U103" i="44"/>
  <c r="AK103" i="46"/>
  <c r="AK103" i="44"/>
  <c r="BI103" i="46"/>
  <c r="BI103" i="44"/>
  <c r="BQ103" i="46"/>
  <c r="BQ103" i="44"/>
  <c r="AG104" i="46"/>
  <c r="AG104" i="44"/>
  <c r="BE104" i="46"/>
  <c r="BE104" i="44"/>
  <c r="M105" i="46"/>
  <c r="M105" i="44"/>
  <c r="AC105" i="46"/>
  <c r="AC105" i="44"/>
  <c r="AS105" i="46"/>
  <c r="AS105" i="44"/>
  <c r="BA105" i="46"/>
  <c r="BA105" i="44"/>
  <c r="I106" i="46"/>
  <c r="I106" i="44"/>
  <c r="AO106" i="46"/>
  <c r="AO106" i="44"/>
  <c r="BM106" i="46"/>
  <c r="BM106" i="44"/>
  <c r="AC107" i="46"/>
  <c r="AC107" i="44"/>
  <c r="AS107" i="46"/>
  <c r="AS107" i="44"/>
  <c r="G108" i="46"/>
  <c r="G108" i="44"/>
  <c r="AE108" i="46"/>
  <c r="AE108" i="44"/>
  <c r="BK108" i="46"/>
  <c r="BK108" i="44"/>
  <c r="K109" i="46"/>
  <c r="K109" i="44"/>
  <c r="AA109" i="46"/>
  <c r="AA109" i="44"/>
  <c r="BG109" i="46"/>
  <c r="BG109" i="44"/>
  <c r="N110" i="46"/>
  <c r="N110" i="44"/>
  <c r="AD110" i="46"/>
  <c r="AD110" i="44"/>
  <c r="BJ110" i="46"/>
  <c r="BJ110" i="44"/>
  <c r="R111" i="46"/>
  <c r="R111" i="44"/>
  <c r="BF111" i="46"/>
  <c r="BF111" i="44"/>
  <c r="D112" i="46"/>
  <c r="D112" i="44"/>
  <c r="H113" i="46"/>
  <c r="H113" i="44"/>
  <c r="X113" i="46"/>
  <c r="X113" i="44"/>
  <c r="AF113" i="46"/>
  <c r="AF113" i="44"/>
  <c r="D114" i="46"/>
  <c r="D114" i="44"/>
  <c r="AJ114" i="46"/>
  <c r="AJ114" i="44"/>
  <c r="BH114" i="46"/>
  <c r="BH114" i="44"/>
  <c r="AK115" i="46"/>
  <c r="AK115" i="44"/>
  <c r="I116" i="46"/>
  <c r="I116" i="44"/>
  <c r="AW116" i="46"/>
  <c r="AW116" i="44"/>
  <c r="BM116" i="46"/>
  <c r="BM116" i="44"/>
  <c r="AI117" i="46"/>
  <c r="AI117" i="44"/>
  <c r="AY117" i="46"/>
  <c r="AY117" i="44"/>
  <c r="BI65" i="46"/>
  <c r="BI65" i="44"/>
  <c r="Q73" i="46"/>
  <c r="Q73" i="44"/>
  <c r="BI77" i="46"/>
  <c r="BI77" i="44"/>
  <c r="J81" i="46"/>
  <c r="J81" i="44"/>
  <c r="BN81" i="46"/>
  <c r="BN81" i="44"/>
  <c r="AU68" i="44"/>
  <c r="P83" i="44"/>
  <c r="AB62" i="46"/>
  <c r="AB62" i="44"/>
  <c r="BK70" i="46"/>
  <c r="BK70" i="44"/>
  <c r="BA72" i="46"/>
  <c r="BA72" i="44"/>
  <c r="BO50" i="44"/>
  <c r="AK56" i="44"/>
  <c r="K69" i="44"/>
  <c r="AK77" i="44"/>
  <c r="AO78" i="44"/>
  <c r="AB86" i="44"/>
  <c r="W55" i="44"/>
  <c r="AS56" i="44"/>
  <c r="AV61" i="44"/>
  <c r="AN66" i="44"/>
  <c r="AC72" i="44"/>
  <c r="BE73" i="44"/>
  <c r="V80" i="44"/>
  <c r="N82" i="44"/>
  <c r="AF85" i="44"/>
  <c r="BH86" i="44"/>
  <c r="H42" i="46"/>
  <c r="H42" i="44"/>
  <c r="BO53" i="46"/>
  <c r="BO53" i="44"/>
  <c r="BL59" i="46"/>
  <c r="BL59" i="44"/>
  <c r="AE63" i="46"/>
  <c r="AE63" i="44"/>
  <c r="AU55" i="46"/>
  <c r="AU55" i="44"/>
  <c r="F59" i="46"/>
  <c r="F59" i="44"/>
  <c r="BH67" i="46"/>
  <c r="BH67" i="44"/>
  <c r="L74" i="46"/>
  <c r="L74" i="44"/>
  <c r="Z76" i="46"/>
  <c r="Z76" i="44"/>
  <c r="BD83" i="46"/>
  <c r="BD83" i="44"/>
  <c r="BA52" i="44"/>
  <c r="AS63" i="44"/>
  <c r="X66" i="44"/>
  <c r="AW73" i="44"/>
  <c r="AU75" i="44"/>
  <c r="I78" i="44"/>
  <c r="N80" i="44"/>
  <c r="BJ82" i="44"/>
  <c r="BP84" i="44"/>
  <c r="BQ52" i="44"/>
  <c r="BB59" i="44"/>
  <c r="W68" i="44"/>
  <c r="AR74" i="44"/>
  <c r="A46" i="44"/>
  <c r="A90" i="44"/>
  <c r="BH15" i="44"/>
  <c r="T41" i="44"/>
  <c r="AV42" i="44"/>
  <c r="Q51" i="44"/>
  <c r="AW53" i="44"/>
  <c r="BQ56" i="44"/>
  <c r="BN58" i="44"/>
  <c r="AZ62" i="44"/>
  <c r="BI63" i="44"/>
  <c r="M65" i="44"/>
  <c r="I71" i="44"/>
  <c r="BQ72" i="44"/>
  <c r="O75" i="44"/>
  <c r="BC75" i="44"/>
  <c r="AH76" i="44"/>
  <c r="AS77" i="44"/>
  <c r="Q78" i="44"/>
  <c r="AW78" i="44"/>
  <c r="K79" i="44"/>
  <c r="AY79" i="44"/>
  <c r="V82" i="44"/>
  <c r="X83" i="44"/>
  <c r="AJ86" i="44"/>
  <c r="BD87" i="44"/>
  <c r="AM92" i="44"/>
  <c r="AE94" i="44"/>
  <c r="K95" i="44"/>
  <c r="AQ95" i="44"/>
  <c r="AT96" i="44"/>
  <c r="AR98" i="44"/>
  <c r="AY100" i="44"/>
  <c r="G101" i="44"/>
  <c r="AU101" i="44"/>
  <c r="AS103" i="44"/>
  <c r="Q104" i="44"/>
  <c r="BQ105" i="44"/>
  <c r="BQ107" i="44"/>
  <c r="AY109" i="44"/>
  <c r="AL110" i="44"/>
  <c r="P113" i="44"/>
  <c r="BL113" i="44"/>
  <c r="K50" i="46"/>
  <c r="K50" i="44"/>
  <c r="W75" i="46"/>
  <c r="W75" i="44"/>
  <c r="Y78" i="46"/>
  <c r="Y78" i="44"/>
  <c r="AT82" i="46"/>
  <c r="AT82" i="44"/>
  <c r="AY69" i="44"/>
  <c r="BN76" i="44"/>
  <c r="D84" i="44"/>
  <c r="AR62" i="44"/>
  <c r="AR67" i="44"/>
  <c r="AO71" i="44"/>
  <c r="E77" i="44"/>
  <c r="AQ79" i="44"/>
  <c r="H85" i="44"/>
  <c r="F89" i="44"/>
  <c r="AW39" i="44"/>
  <c r="AR45" i="44"/>
  <c r="O49" i="44"/>
  <c r="I53" i="44"/>
  <c r="BE53" i="44"/>
  <c r="AM55" i="44"/>
  <c r="L60" i="44"/>
  <c r="BP62" i="44"/>
  <c r="BG69" i="44"/>
  <c r="BE71" i="44"/>
  <c r="I73" i="44"/>
  <c r="BM73" i="44"/>
  <c r="BK75" i="44"/>
  <c r="AP76" i="44"/>
  <c r="BG79" i="44"/>
  <c r="AL80" i="44"/>
  <c r="R81" i="44"/>
  <c r="AX81" i="44"/>
  <c r="L84" i="44"/>
  <c r="AZ84" i="44"/>
  <c r="P85" i="44"/>
  <c r="AN85" i="44"/>
  <c r="D86" i="44"/>
  <c r="BP86" i="44"/>
  <c r="V89" i="44"/>
  <c r="AU92" i="44"/>
  <c r="AA93" i="44"/>
  <c r="AY93" i="44"/>
  <c r="AM94" i="44"/>
  <c r="L98" i="44"/>
  <c r="BD99" i="44"/>
  <c r="S100" i="44"/>
  <c r="AW104" i="44"/>
  <c r="E105" i="44"/>
  <c r="U107" i="44"/>
  <c r="BA107" i="44"/>
  <c r="AI109" i="44"/>
  <c r="BO109" i="44"/>
  <c r="V110" i="44"/>
  <c r="AP111" i="44"/>
  <c r="BN111" i="44"/>
  <c r="T112" i="44"/>
  <c r="AJ112" i="44"/>
  <c r="AV113" i="44"/>
  <c r="AG64" i="46"/>
  <c r="AG64" i="44"/>
  <c r="M72" i="46"/>
  <c r="M72" i="44"/>
  <c r="BL85" i="44"/>
  <c r="C81" i="46"/>
  <c r="C81" i="44" s="1"/>
  <c r="AP41" i="44"/>
  <c r="V59" i="44"/>
  <c r="AB60" i="44"/>
  <c r="D62" i="44"/>
  <c r="E63" i="44"/>
  <c r="Q64" i="44"/>
  <c r="BK68" i="44"/>
  <c r="AI69" i="44"/>
  <c r="AS72" i="44"/>
  <c r="AE75" i="44"/>
  <c r="M77" i="44"/>
  <c r="BE78" i="44"/>
  <c r="S79" i="44"/>
  <c r="AD82" i="44"/>
  <c r="H83" i="44"/>
  <c r="AN83" i="44"/>
  <c r="AB88" i="44"/>
  <c r="AZ88" i="44"/>
  <c r="AV90" i="44"/>
  <c r="L91" i="44"/>
  <c r="AR91" i="44"/>
  <c r="S95" i="44"/>
  <c r="AY95" i="44"/>
  <c r="V96" i="44"/>
  <c r="BB96" i="44"/>
  <c r="BG100" i="44"/>
  <c r="O101" i="44"/>
  <c r="Q102" i="44"/>
  <c r="BM102" i="44"/>
  <c r="AC103" i="44"/>
  <c r="BA103" i="44"/>
  <c r="AW106" i="44"/>
  <c r="E107" i="44"/>
  <c r="BC108" i="44"/>
  <c r="BH112" i="44"/>
  <c r="U115" i="44"/>
  <c r="G118" i="46"/>
  <c r="G118" i="44"/>
  <c r="BL119" i="46"/>
  <c r="BL119" i="44"/>
  <c r="AJ120" i="46"/>
  <c r="AJ120" i="44"/>
  <c r="N121" i="46"/>
  <c r="N121" i="44"/>
  <c r="F123" i="46"/>
  <c r="F123" i="44"/>
  <c r="AD123" i="46"/>
  <c r="AD123" i="44"/>
  <c r="I124" i="46"/>
  <c r="I124" i="44"/>
  <c r="E125" i="46"/>
  <c r="E125" i="44"/>
  <c r="BI125" i="46"/>
  <c r="BI125" i="44"/>
  <c r="I126" i="46"/>
  <c r="I126" i="44"/>
  <c r="Y126" i="46"/>
  <c r="Y126" i="44"/>
  <c r="AT128" i="46"/>
  <c r="AT128" i="44"/>
  <c r="BJ128" i="46"/>
  <c r="BJ128" i="44"/>
  <c r="AN129" i="46"/>
  <c r="AN129" i="44"/>
  <c r="AZ132" i="46"/>
  <c r="AZ132" i="44"/>
  <c r="BP132" i="46"/>
  <c r="BP132" i="44"/>
  <c r="P134" i="46"/>
  <c r="P134" i="44"/>
  <c r="AZ135" i="46"/>
  <c r="AZ135" i="44"/>
  <c r="AK136" i="46"/>
  <c r="AK136" i="44"/>
  <c r="E138" i="46"/>
  <c r="E138" i="44"/>
  <c r="AK138" i="46"/>
  <c r="AK138" i="44"/>
  <c r="BE140" i="46"/>
  <c r="BE140" i="44"/>
  <c r="AS141" i="46"/>
  <c r="AS141" i="44"/>
  <c r="Q142" i="46"/>
  <c r="Q142" i="44"/>
  <c r="L143" i="46"/>
  <c r="L143" i="44"/>
  <c r="P144" i="46"/>
  <c r="P144" i="44"/>
  <c r="BD144" i="46"/>
  <c r="BD144" i="44"/>
  <c r="D147" i="46"/>
  <c r="D147" i="44"/>
  <c r="AZ147" i="46"/>
  <c r="AZ147" i="44"/>
  <c r="BJ84" i="46"/>
  <c r="BJ84" i="44"/>
  <c r="BF85" i="46"/>
  <c r="BF85" i="44"/>
  <c r="N86" i="46"/>
  <c r="N86" i="44"/>
  <c r="AX87" i="46"/>
  <c r="AX87" i="44"/>
  <c r="F88" i="46"/>
  <c r="F88" i="44"/>
  <c r="AD91" i="46"/>
  <c r="AD91" i="44"/>
  <c r="BB91" i="46"/>
  <c r="BB91" i="44"/>
  <c r="BE68" i="44"/>
  <c r="U69" i="44"/>
  <c r="AW75" i="44"/>
  <c r="BH76" i="44"/>
  <c r="W77" i="44"/>
  <c r="AY78" i="44"/>
  <c r="BA79" i="44"/>
  <c r="X80" i="44"/>
  <c r="O118" i="44"/>
  <c r="BC118" i="44"/>
  <c r="AF119" i="44"/>
  <c r="AB120" i="44"/>
  <c r="AD121" i="44"/>
  <c r="AH122" i="44"/>
  <c r="BJ123" i="44"/>
  <c r="Q126" i="44"/>
  <c r="AW126" i="44"/>
  <c r="R127" i="44"/>
  <c r="AH127" i="44"/>
  <c r="BD129" i="44"/>
  <c r="BP130" i="44"/>
  <c r="P131" i="44"/>
  <c r="T135" i="44"/>
  <c r="BH135" i="44"/>
  <c r="E136" i="44"/>
  <c r="BI136" i="44"/>
  <c r="I137" i="44"/>
  <c r="AG94" i="44"/>
  <c r="AN148" i="44"/>
  <c r="L149" i="44"/>
  <c r="AZ149" i="44"/>
  <c r="H150" i="44"/>
  <c r="AN150" i="44"/>
  <c r="BC152" i="44"/>
  <c r="BB154" i="44"/>
  <c r="J155" i="44"/>
  <c r="BB53" i="46"/>
  <c r="BB53" i="44"/>
  <c r="X54" i="46"/>
  <c r="X54" i="44"/>
  <c r="D55" i="46"/>
  <c r="D55" i="44"/>
  <c r="AR55" i="46"/>
  <c r="AR55" i="44"/>
  <c r="R56" i="46"/>
  <c r="R56" i="44"/>
  <c r="BF56" i="46"/>
  <c r="BF56" i="44"/>
  <c r="AR57" i="46"/>
  <c r="AR57" i="44"/>
  <c r="O58" i="46"/>
  <c r="O58" i="44"/>
  <c r="AW60" i="46"/>
  <c r="AW60" i="44"/>
  <c r="Z63" i="46"/>
  <c r="Z63" i="44"/>
  <c r="AP63" i="46"/>
  <c r="AP63" i="44"/>
  <c r="F64" i="46"/>
  <c r="F64" i="44"/>
  <c r="AL64" i="46"/>
  <c r="AL64" i="44"/>
  <c r="A63" i="27"/>
  <c r="A65" i="44"/>
  <c r="C65" i="46"/>
  <c r="C65" i="44" s="1"/>
  <c r="BQ66" i="46"/>
  <c r="BQ66" i="44"/>
  <c r="AG67" i="46"/>
  <c r="AG67" i="44"/>
  <c r="AW67" i="46"/>
  <c r="AW67" i="44"/>
  <c r="BM67" i="46"/>
  <c r="BM67" i="44"/>
  <c r="L68" i="46"/>
  <c r="L68" i="44"/>
  <c r="AB68" i="46"/>
  <c r="AB68" i="44"/>
  <c r="AR68" i="46"/>
  <c r="AR68" i="44"/>
  <c r="BH68" i="46"/>
  <c r="BH68" i="44"/>
  <c r="H69" i="46"/>
  <c r="H69" i="44"/>
  <c r="X69" i="46"/>
  <c r="X69" i="44"/>
  <c r="AN69" i="46"/>
  <c r="AN69" i="44"/>
  <c r="AV69" i="46"/>
  <c r="AV69" i="44"/>
  <c r="BL69" i="46"/>
  <c r="BL69" i="44"/>
  <c r="D70" i="46"/>
  <c r="D70" i="44"/>
  <c r="L70" i="46"/>
  <c r="L70" i="44"/>
  <c r="AZ70" i="46"/>
  <c r="AZ70" i="44"/>
  <c r="BF77" i="46"/>
  <c r="BF77" i="44"/>
  <c r="AL53" i="44"/>
  <c r="AF48" i="46"/>
  <c r="AF48" i="44"/>
  <c r="AR51" i="46"/>
  <c r="AR51" i="44"/>
  <c r="BH51" i="46"/>
  <c r="BH51" i="44"/>
  <c r="BP51" i="46"/>
  <c r="BP51" i="44"/>
  <c r="BJ53" i="46"/>
  <c r="BJ53" i="44"/>
  <c r="AV54" i="46"/>
  <c r="AV54" i="44"/>
  <c r="AB55" i="46"/>
  <c r="AB55" i="44"/>
  <c r="AJ57" i="46"/>
  <c r="AJ57" i="44"/>
  <c r="BP57" i="46"/>
  <c r="BP57" i="44"/>
  <c r="W58" i="46"/>
  <c r="W58" i="44"/>
  <c r="BC58" i="46"/>
  <c r="BC58" i="44"/>
  <c r="S59" i="46"/>
  <c r="S59" i="44"/>
  <c r="BO59" i="46"/>
  <c r="BO59" i="44"/>
  <c r="M61" i="46"/>
  <c r="M61" i="44"/>
  <c r="AW62" i="46"/>
  <c r="AW62" i="44"/>
  <c r="BM62" i="46"/>
  <c r="BM62" i="44"/>
  <c r="AD64" i="46"/>
  <c r="AD64" i="44"/>
  <c r="BB64" i="46"/>
  <c r="BB64" i="44"/>
  <c r="J65" i="46"/>
  <c r="J65" i="44"/>
  <c r="AH65" i="46"/>
  <c r="AH65" i="44"/>
  <c r="BF65" i="46"/>
  <c r="BF65" i="44"/>
  <c r="E66" i="46"/>
  <c r="E66" i="44"/>
  <c r="U66" i="46"/>
  <c r="U66" i="44"/>
  <c r="AS66" i="46"/>
  <c r="AS66" i="44"/>
  <c r="BI66" i="46"/>
  <c r="BI66" i="44"/>
  <c r="Y67" i="46"/>
  <c r="Y67" i="44"/>
  <c r="AO67" i="46"/>
  <c r="AO67" i="44"/>
  <c r="BE67" i="46"/>
  <c r="BE67" i="44"/>
  <c r="D68" i="46"/>
  <c r="D68" i="44"/>
  <c r="T68" i="46"/>
  <c r="T68" i="44"/>
  <c r="AJ68" i="46"/>
  <c r="AJ68" i="44"/>
  <c r="AZ68" i="46"/>
  <c r="AZ68" i="44"/>
  <c r="BP68" i="46"/>
  <c r="BP68" i="44"/>
  <c r="P69" i="46"/>
  <c r="P69" i="44"/>
  <c r="AF69" i="46"/>
  <c r="AF69" i="44"/>
  <c r="BD69" i="46"/>
  <c r="BD69" i="44"/>
  <c r="T70" i="46"/>
  <c r="T70" i="44"/>
  <c r="BF52" i="44"/>
  <c r="BG59" i="44"/>
  <c r="AZ51" i="44"/>
  <c r="AR49" i="46"/>
  <c r="AR49" i="44"/>
  <c r="X50" i="46"/>
  <c r="X50" i="44"/>
  <c r="H54" i="46"/>
  <c r="H54" i="44"/>
  <c r="BL54" i="46"/>
  <c r="BL54" i="44"/>
  <c r="AJ55" i="46"/>
  <c r="AJ55" i="44"/>
  <c r="J56" i="46"/>
  <c r="J56" i="44"/>
  <c r="K59" i="46"/>
  <c r="K59" i="44"/>
  <c r="AQ59" i="46"/>
  <c r="AQ59" i="44"/>
  <c r="Q60" i="46"/>
  <c r="Q60" i="44"/>
  <c r="AO60" i="46"/>
  <c r="AO60" i="44"/>
  <c r="BQ61" i="46"/>
  <c r="BQ61" i="44"/>
  <c r="Y62" i="46"/>
  <c r="Y62" i="44"/>
  <c r="BE62" i="46"/>
  <c r="BE62" i="44"/>
  <c r="J63" i="46"/>
  <c r="J63" i="44"/>
  <c r="AH63" i="46"/>
  <c r="AH63" i="44"/>
  <c r="BF63" i="46"/>
  <c r="BF63" i="44"/>
  <c r="V64" i="46"/>
  <c r="V64" i="44"/>
  <c r="R65" i="46"/>
  <c r="R65" i="44"/>
  <c r="AO74" i="46"/>
  <c r="AO74" i="44"/>
  <c r="P50" i="44"/>
  <c r="AS61" i="44"/>
  <c r="R63" i="44"/>
  <c r="AJ9" i="46"/>
  <c r="AJ9" i="44"/>
  <c r="AN48" i="46"/>
  <c r="AN48" i="44"/>
  <c r="D49" i="46"/>
  <c r="D49" i="44"/>
  <c r="AJ49" i="46"/>
  <c r="AJ49" i="44"/>
  <c r="H50" i="46"/>
  <c r="H50" i="44"/>
  <c r="AX52" i="46"/>
  <c r="AX52" i="44"/>
  <c r="AT53" i="46"/>
  <c r="AT53" i="44"/>
  <c r="AF54" i="46"/>
  <c r="AF54" i="44"/>
  <c r="BP55" i="46"/>
  <c r="BP55" i="44"/>
  <c r="Z65" i="46"/>
  <c r="Z65" i="44"/>
  <c r="AP65" i="46"/>
  <c r="AP65" i="44"/>
  <c r="BN65" i="46"/>
  <c r="BN65" i="44"/>
  <c r="M66" i="46"/>
  <c r="M66" i="44"/>
  <c r="AK66" i="46"/>
  <c r="AK66" i="44"/>
  <c r="Q67" i="46"/>
  <c r="Q67" i="44"/>
  <c r="BM74" i="46"/>
  <c r="BM74" i="44"/>
  <c r="AU58" i="44"/>
  <c r="AD78" i="44"/>
  <c r="AJ11" i="46"/>
  <c r="AJ11" i="44"/>
  <c r="X48" i="46"/>
  <c r="X48" i="44"/>
  <c r="AP56" i="46"/>
  <c r="AP56" i="44"/>
  <c r="T57" i="46"/>
  <c r="T57" i="44"/>
  <c r="G58" i="46"/>
  <c r="G58" i="44"/>
  <c r="AI59" i="46"/>
  <c r="AI59" i="44"/>
  <c r="AY59" i="46"/>
  <c r="AY59" i="44"/>
  <c r="AG60" i="46"/>
  <c r="AG60" i="44"/>
  <c r="I62" i="46"/>
  <c r="I62" i="44"/>
  <c r="N64" i="46"/>
  <c r="N64" i="44"/>
  <c r="AT64" i="46"/>
  <c r="AT64" i="44"/>
  <c r="AX65" i="46"/>
  <c r="AX65" i="44"/>
  <c r="BE74" i="46"/>
  <c r="BE74" i="44"/>
  <c r="BJ73" i="44"/>
  <c r="BL35" i="46"/>
  <c r="BL35" i="44"/>
  <c r="AR46" i="46"/>
  <c r="AR46" i="44"/>
  <c r="AF50" i="46"/>
  <c r="AF50" i="44"/>
  <c r="D51" i="46"/>
  <c r="D51" i="44"/>
  <c r="AH52" i="46"/>
  <c r="AH52" i="44"/>
  <c r="F53" i="46"/>
  <c r="F53" i="44"/>
  <c r="A52" i="27"/>
  <c r="C54" i="46"/>
  <c r="C54" i="44" s="1"/>
  <c r="BD54" i="46"/>
  <c r="BD54" i="44"/>
  <c r="T55" i="46"/>
  <c r="T55" i="44"/>
  <c r="BH55" i="46"/>
  <c r="BH55" i="44"/>
  <c r="AH56" i="46"/>
  <c r="AH56" i="44"/>
  <c r="D57" i="46"/>
  <c r="D57" i="44"/>
  <c r="AM58" i="46"/>
  <c r="AM58" i="44"/>
  <c r="AC66" i="46"/>
  <c r="AC66" i="44"/>
  <c r="I67" i="46"/>
  <c r="I67" i="44"/>
  <c r="D75" i="46"/>
  <c r="D75" i="44"/>
  <c r="BA61" i="44"/>
  <c r="BL50" i="46"/>
  <c r="BL50" i="44"/>
  <c r="AP52" i="46"/>
  <c r="AP52" i="44"/>
  <c r="AD53" i="46"/>
  <c r="AD53" i="44"/>
  <c r="P54" i="46"/>
  <c r="P54" i="44"/>
  <c r="L55" i="46"/>
  <c r="L55" i="44"/>
  <c r="AZ55" i="46"/>
  <c r="AZ55" i="44"/>
  <c r="Z56" i="46"/>
  <c r="Z56" i="44"/>
  <c r="AX56" i="46"/>
  <c r="AX56" i="44"/>
  <c r="AB57" i="46"/>
  <c r="AB57" i="44"/>
  <c r="BH57" i="46"/>
  <c r="BH57" i="44"/>
  <c r="AE58" i="46"/>
  <c r="AE58" i="44"/>
  <c r="BK58" i="46"/>
  <c r="BK58" i="44"/>
  <c r="AA59" i="46"/>
  <c r="AA59" i="44"/>
  <c r="I60" i="46"/>
  <c r="I60" i="44"/>
  <c r="AW74" i="46"/>
  <c r="AW74" i="44"/>
  <c r="V53" i="44"/>
  <c r="L51" i="44"/>
  <c r="BJ64" i="44"/>
  <c r="BA66" i="44"/>
  <c r="L75" i="44"/>
  <c r="O76" i="44"/>
  <c r="BF7" i="46"/>
  <c r="BF7" i="44"/>
  <c r="N53" i="46"/>
  <c r="N53" i="44"/>
  <c r="AN54" i="46"/>
  <c r="AN54" i="44"/>
  <c r="AZ57" i="46"/>
  <c r="AZ57" i="44"/>
  <c r="Y60" i="46"/>
  <c r="Y60" i="44"/>
  <c r="BE60" i="46"/>
  <c r="BE60" i="44"/>
  <c r="E61" i="46"/>
  <c r="E61" i="44"/>
  <c r="U61" i="46"/>
  <c r="U61" i="44"/>
  <c r="AC61" i="46"/>
  <c r="AC61" i="44"/>
  <c r="AK61" i="46"/>
  <c r="AK61" i="44"/>
  <c r="BI61" i="46"/>
  <c r="BI61" i="44"/>
  <c r="Q62" i="46"/>
  <c r="Q62" i="44"/>
  <c r="AG62" i="46"/>
  <c r="AG62" i="44"/>
  <c r="AO62" i="46"/>
  <c r="AO62" i="44"/>
  <c r="AB70" i="46"/>
  <c r="AB70" i="44"/>
  <c r="AJ70" i="46"/>
  <c r="AJ70" i="44"/>
  <c r="AR70" i="46"/>
  <c r="AR70" i="44"/>
  <c r="BH70" i="46"/>
  <c r="BH70" i="44"/>
  <c r="BP70" i="46"/>
  <c r="BP70" i="44"/>
  <c r="F71" i="46"/>
  <c r="F71" i="44"/>
  <c r="N71" i="46"/>
  <c r="N71" i="44"/>
  <c r="V71" i="46"/>
  <c r="V71" i="44"/>
  <c r="AD71" i="46"/>
  <c r="AD71" i="44"/>
  <c r="AL71" i="46"/>
  <c r="AL71" i="44"/>
  <c r="AT71" i="46"/>
  <c r="AT71" i="44"/>
  <c r="BB71" i="46"/>
  <c r="BB71" i="44"/>
  <c r="BJ71" i="46"/>
  <c r="BJ71" i="44"/>
  <c r="A70" i="27"/>
  <c r="A72" i="44"/>
  <c r="C72" i="46"/>
  <c r="C72" i="44" s="1"/>
  <c r="J72" i="46"/>
  <c r="J72" i="44"/>
  <c r="R72" i="46"/>
  <c r="R72" i="44"/>
  <c r="Z72" i="46"/>
  <c r="Z72" i="44"/>
  <c r="AH72" i="46"/>
  <c r="AH72" i="44"/>
  <c r="AP72" i="46"/>
  <c r="AP72" i="44"/>
  <c r="AX72" i="46"/>
  <c r="AX72" i="44"/>
  <c r="BF72" i="46"/>
  <c r="BF72" i="44"/>
  <c r="BN72" i="46"/>
  <c r="BN72" i="44"/>
  <c r="F73" i="46"/>
  <c r="F73" i="44"/>
  <c r="N73" i="46"/>
  <c r="N73" i="44"/>
  <c r="V73" i="46"/>
  <c r="V73" i="44"/>
  <c r="AD73" i="46"/>
  <c r="AD73" i="44"/>
  <c r="AL73" i="46"/>
  <c r="AL73" i="44"/>
  <c r="AT73" i="46"/>
  <c r="AT73" i="44"/>
  <c r="BB73" i="46"/>
  <c r="BB73" i="44"/>
  <c r="A72" i="27"/>
  <c r="C74" i="46"/>
  <c r="C74" i="44" s="1"/>
  <c r="A74" i="44"/>
  <c r="I74" i="46"/>
  <c r="I74" i="44"/>
  <c r="Q74" i="46"/>
  <c r="Q74" i="44"/>
  <c r="Y74" i="46"/>
  <c r="Y74" i="44"/>
  <c r="AG74" i="46"/>
  <c r="AG74" i="44"/>
  <c r="T75" i="46"/>
  <c r="T75" i="44"/>
  <c r="AB75" i="46"/>
  <c r="AB75" i="44"/>
  <c r="AJ75" i="46"/>
  <c r="AJ75" i="44"/>
  <c r="AR75" i="46"/>
  <c r="AR75" i="44"/>
  <c r="AZ75" i="46"/>
  <c r="AZ75" i="44"/>
  <c r="BH75" i="46"/>
  <c r="BH75" i="44"/>
  <c r="BP75" i="46"/>
  <c r="BP75" i="44"/>
  <c r="G76" i="46"/>
  <c r="G76" i="44"/>
  <c r="W76" i="46"/>
  <c r="W76" i="44"/>
  <c r="AE76" i="46"/>
  <c r="AE76" i="44"/>
  <c r="AM76" i="46"/>
  <c r="AM76" i="44"/>
  <c r="AU76" i="46"/>
  <c r="AU76" i="44"/>
  <c r="BC76" i="46"/>
  <c r="BC76" i="44"/>
  <c r="BK76" i="46"/>
  <c r="BK76" i="44"/>
  <c r="J77" i="46"/>
  <c r="J77" i="44"/>
  <c r="R77" i="46"/>
  <c r="R77" i="44"/>
  <c r="Z77" i="46"/>
  <c r="Z77" i="44"/>
  <c r="AH77" i="46"/>
  <c r="AH77" i="44"/>
  <c r="AP77" i="46"/>
  <c r="AP77" i="44"/>
  <c r="AX77" i="46"/>
  <c r="AX77" i="44"/>
  <c r="BN77" i="46"/>
  <c r="BN77" i="44"/>
  <c r="F78" i="46"/>
  <c r="F78" i="44"/>
  <c r="N78" i="46"/>
  <c r="N78" i="44"/>
  <c r="V78" i="46"/>
  <c r="V78" i="44"/>
  <c r="AL78" i="46"/>
  <c r="AL78" i="44"/>
  <c r="AT78" i="46"/>
  <c r="AT78" i="44"/>
  <c r="BB78" i="46"/>
  <c r="BB78" i="44"/>
  <c r="BJ78" i="46"/>
  <c r="BJ78" i="44"/>
  <c r="A77" i="27"/>
  <c r="A79" i="44"/>
  <c r="H79" i="46"/>
  <c r="H79" i="44"/>
  <c r="P79" i="46"/>
  <c r="P79" i="44"/>
  <c r="X79" i="46"/>
  <c r="X79" i="44"/>
  <c r="AF79" i="46"/>
  <c r="AF79" i="44"/>
  <c r="AN79" i="46"/>
  <c r="AN79" i="44"/>
  <c r="AV79" i="46"/>
  <c r="AV79" i="44"/>
  <c r="BD79" i="46"/>
  <c r="BD79" i="44"/>
  <c r="BL79" i="46"/>
  <c r="BL79" i="44"/>
  <c r="K80" i="46"/>
  <c r="K80" i="44"/>
  <c r="S80" i="46"/>
  <c r="S80" i="44"/>
  <c r="AA80" i="46"/>
  <c r="AA80" i="44"/>
  <c r="AI80" i="46"/>
  <c r="AI80" i="44"/>
  <c r="AQ80" i="46"/>
  <c r="AQ80" i="44"/>
  <c r="AY80" i="46"/>
  <c r="AY80" i="44"/>
  <c r="BG80" i="46"/>
  <c r="BG80" i="44"/>
  <c r="G81" i="46"/>
  <c r="G81" i="44"/>
  <c r="O81" i="46"/>
  <c r="O81" i="44"/>
  <c r="W81" i="46"/>
  <c r="W81" i="44"/>
  <c r="AM81" i="46"/>
  <c r="AM81" i="44"/>
  <c r="AU81" i="46"/>
  <c r="AU81" i="44"/>
  <c r="BC81" i="46"/>
  <c r="BC81" i="44"/>
  <c r="BK81" i="46"/>
  <c r="BK81" i="44"/>
  <c r="K82" i="46"/>
  <c r="K82" i="44"/>
  <c r="S82" i="46"/>
  <c r="S82" i="44"/>
  <c r="AA82" i="46"/>
  <c r="AA82" i="44"/>
  <c r="AI82" i="46"/>
  <c r="AI82" i="44"/>
  <c r="AQ82" i="46"/>
  <c r="AQ82" i="44"/>
  <c r="AY82" i="46"/>
  <c r="AY82" i="44"/>
  <c r="BG82" i="46"/>
  <c r="BG82" i="44"/>
  <c r="BO82" i="46"/>
  <c r="BO82" i="44"/>
  <c r="E83" i="46"/>
  <c r="E83" i="44"/>
  <c r="M83" i="46"/>
  <c r="M83" i="44"/>
  <c r="U83" i="46"/>
  <c r="U83" i="44"/>
  <c r="AC83" i="46"/>
  <c r="AC83" i="44"/>
  <c r="AK83" i="46"/>
  <c r="AK83" i="44"/>
  <c r="AS83" i="46"/>
  <c r="AS83" i="44"/>
  <c r="BA83" i="46"/>
  <c r="BA83" i="44"/>
  <c r="BI83" i="46"/>
  <c r="BI83" i="44"/>
  <c r="BQ83" i="46"/>
  <c r="BQ83" i="44"/>
  <c r="I84" i="46"/>
  <c r="I84" i="44"/>
  <c r="Q84" i="46"/>
  <c r="Q84" i="44"/>
  <c r="Y84" i="46"/>
  <c r="Y84" i="44"/>
  <c r="AG84" i="46"/>
  <c r="AG84" i="44"/>
  <c r="AO84" i="46"/>
  <c r="AO84" i="44"/>
  <c r="AW84" i="46"/>
  <c r="AW84" i="44"/>
  <c r="BE84" i="46"/>
  <c r="BE84" i="44"/>
  <c r="BM84" i="46"/>
  <c r="BM84" i="44"/>
  <c r="E85" i="46"/>
  <c r="E85" i="44"/>
  <c r="M85" i="46"/>
  <c r="M85" i="44"/>
  <c r="U85" i="46"/>
  <c r="U85" i="44"/>
  <c r="AC85" i="46"/>
  <c r="AC85" i="44"/>
  <c r="AK85" i="46"/>
  <c r="AK85" i="44"/>
  <c r="AS85" i="46"/>
  <c r="AS85" i="44"/>
  <c r="BA85" i="46"/>
  <c r="BA85" i="44"/>
  <c r="BI85" i="46"/>
  <c r="BI85" i="44"/>
  <c r="BQ85" i="46"/>
  <c r="BQ85" i="44"/>
  <c r="I86" i="46"/>
  <c r="I86" i="44"/>
  <c r="Q86" i="46"/>
  <c r="Q86" i="44"/>
  <c r="Y86" i="46"/>
  <c r="Y86" i="44"/>
  <c r="AG86" i="46"/>
  <c r="AG86" i="44"/>
  <c r="AO86" i="46"/>
  <c r="AO86" i="44"/>
  <c r="BE86" i="46"/>
  <c r="BE86" i="44"/>
  <c r="BM86" i="46"/>
  <c r="BM86" i="44"/>
  <c r="E87" i="46"/>
  <c r="E87" i="44"/>
  <c r="M87" i="46"/>
  <c r="M87" i="44"/>
  <c r="U87" i="46"/>
  <c r="U87" i="44"/>
  <c r="AC87" i="46"/>
  <c r="AC87" i="44"/>
  <c r="AK87" i="46"/>
  <c r="AK87" i="44"/>
  <c r="AS87" i="46"/>
  <c r="AS87" i="44"/>
  <c r="BA87" i="46"/>
  <c r="BA87" i="44"/>
  <c r="BI87" i="46"/>
  <c r="BI87" i="44"/>
  <c r="BQ87" i="46"/>
  <c r="BQ87" i="44"/>
  <c r="I88" i="46"/>
  <c r="I88" i="44"/>
  <c r="Q88" i="46"/>
  <c r="Q88" i="44"/>
  <c r="Y88" i="46"/>
  <c r="Y88" i="44"/>
  <c r="AG88" i="46"/>
  <c r="AG88" i="44"/>
  <c r="AO88" i="46"/>
  <c r="AO88" i="44"/>
  <c r="AW88" i="46"/>
  <c r="AW88" i="44"/>
  <c r="L92" i="46"/>
  <c r="L92" i="44"/>
  <c r="AZ92" i="46"/>
  <c r="AZ92" i="44"/>
  <c r="AF109" i="44"/>
  <c r="D92" i="44"/>
  <c r="H100" i="44"/>
  <c r="J105" i="44"/>
  <c r="AP105" i="44"/>
  <c r="AL104" i="44"/>
  <c r="AA89" i="44"/>
  <c r="K96" i="44"/>
  <c r="BE88" i="46"/>
  <c r="BE88" i="44"/>
  <c r="K89" i="46"/>
  <c r="K89" i="44"/>
  <c r="S89" i="46"/>
  <c r="S89" i="44"/>
  <c r="AI89" i="46"/>
  <c r="AI89" i="44"/>
  <c r="AQ89" i="46"/>
  <c r="AQ89" i="44"/>
  <c r="AY89" i="46"/>
  <c r="AY89" i="44"/>
  <c r="E90" i="46"/>
  <c r="E90" i="44"/>
  <c r="M90" i="46"/>
  <c r="M90" i="44"/>
  <c r="U90" i="46"/>
  <c r="U90" i="44"/>
  <c r="AC90" i="46"/>
  <c r="AC90" i="44"/>
  <c r="AK90" i="46"/>
  <c r="AK90" i="44"/>
  <c r="AS90" i="46"/>
  <c r="AS90" i="44"/>
  <c r="BA90" i="46"/>
  <c r="BA90" i="44"/>
  <c r="BI90" i="46"/>
  <c r="BI90" i="44"/>
  <c r="BQ90" i="46"/>
  <c r="BQ90" i="44"/>
  <c r="I91" i="46"/>
  <c r="I91" i="44"/>
  <c r="Q91" i="46"/>
  <c r="Q91" i="44"/>
  <c r="Y91" i="46"/>
  <c r="Y91" i="44"/>
  <c r="AG91" i="46"/>
  <c r="AG91" i="44"/>
  <c r="AO91" i="46"/>
  <c r="AO91" i="44"/>
  <c r="AW91" i="46"/>
  <c r="AW91" i="44"/>
  <c r="BE91" i="46"/>
  <c r="BE91" i="44"/>
  <c r="BM91" i="46"/>
  <c r="BM91" i="44"/>
  <c r="T92" i="46"/>
  <c r="T92" i="44"/>
  <c r="AB92" i="46"/>
  <c r="AB92" i="44"/>
  <c r="AJ92" i="46"/>
  <c r="AJ92" i="44"/>
  <c r="AR92" i="46"/>
  <c r="AR92" i="44"/>
  <c r="BH92" i="46"/>
  <c r="BH92" i="44"/>
  <c r="BP92" i="46"/>
  <c r="BP92" i="44"/>
  <c r="H93" i="46"/>
  <c r="H93" i="44"/>
  <c r="P93" i="46"/>
  <c r="P93" i="44"/>
  <c r="X93" i="46"/>
  <c r="X93" i="44"/>
  <c r="AF93" i="46"/>
  <c r="AF93" i="44"/>
  <c r="AN93" i="46"/>
  <c r="AN93" i="44"/>
  <c r="AV93" i="46"/>
  <c r="AV93" i="44"/>
  <c r="BD93" i="46"/>
  <c r="BD93" i="44"/>
  <c r="BL93" i="46"/>
  <c r="BL93" i="44"/>
  <c r="D94" i="46"/>
  <c r="D94" i="44"/>
  <c r="L94" i="46"/>
  <c r="L94" i="44"/>
  <c r="T94" i="46"/>
  <c r="T94" i="44"/>
  <c r="AB94" i="46"/>
  <c r="AB94" i="44"/>
  <c r="AJ94" i="46"/>
  <c r="AJ94" i="44"/>
  <c r="AR94" i="46"/>
  <c r="AR94" i="44"/>
  <c r="AZ94" i="46"/>
  <c r="AZ94" i="44"/>
  <c r="BH94" i="46"/>
  <c r="BH94" i="44"/>
  <c r="BP94" i="46"/>
  <c r="BP94" i="44"/>
  <c r="H95" i="46"/>
  <c r="H95" i="44"/>
  <c r="P95" i="46"/>
  <c r="P95" i="44"/>
  <c r="X95" i="46"/>
  <c r="X95" i="44"/>
  <c r="AF95" i="46"/>
  <c r="AF95" i="44"/>
  <c r="AN95" i="46"/>
  <c r="AN95" i="44"/>
  <c r="AV95" i="46"/>
  <c r="AV95" i="44"/>
  <c r="BD95" i="46"/>
  <c r="BD95" i="44"/>
  <c r="BL95" i="46"/>
  <c r="BL95" i="44"/>
  <c r="S96" i="46"/>
  <c r="S96" i="44"/>
  <c r="AA96" i="46"/>
  <c r="AA96" i="44"/>
  <c r="AI96" i="46"/>
  <c r="AI96" i="44"/>
  <c r="AQ96" i="46"/>
  <c r="AQ96" i="44"/>
  <c r="AY96" i="46"/>
  <c r="AY96" i="44"/>
  <c r="BG96" i="46"/>
  <c r="BG96" i="44"/>
  <c r="E97" i="46"/>
  <c r="E97" i="44"/>
  <c r="M97" i="46"/>
  <c r="M97" i="44"/>
  <c r="U97" i="46"/>
  <c r="U97" i="44"/>
  <c r="AC97" i="46"/>
  <c r="AC97" i="44"/>
  <c r="AK97" i="46"/>
  <c r="AK97" i="44"/>
  <c r="AS97" i="46"/>
  <c r="AS97" i="44"/>
  <c r="BA97" i="46"/>
  <c r="BA97" i="44"/>
  <c r="BI97" i="46"/>
  <c r="BI97" i="44"/>
  <c r="BQ97" i="46"/>
  <c r="BQ97" i="44"/>
  <c r="I98" i="46"/>
  <c r="I98" i="44"/>
  <c r="Q98" i="46"/>
  <c r="Q98" i="44"/>
  <c r="Y98" i="46"/>
  <c r="Y98" i="44"/>
  <c r="AG98" i="46"/>
  <c r="AG98" i="44"/>
  <c r="AO98" i="46"/>
  <c r="AO98" i="44"/>
  <c r="AW98" i="46"/>
  <c r="AW98" i="44"/>
  <c r="BE98" i="46"/>
  <c r="BE98" i="44"/>
  <c r="BM98" i="46"/>
  <c r="BM98" i="44"/>
  <c r="E99" i="46"/>
  <c r="E99" i="44"/>
  <c r="M99" i="46"/>
  <c r="M99" i="44"/>
  <c r="U99" i="46"/>
  <c r="U99" i="44"/>
  <c r="AC99" i="46"/>
  <c r="AC99" i="44"/>
  <c r="AK99" i="46"/>
  <c r="AK99" i="44"/>
  <c r="AS99" i="46"/>
  <c r="AS99" i="44"/>
  <c r="BA99" i="46"/>
  <c r="BA99" i="44"/>
  <c r="BI99" i="46"/>
  <c r="BI99" i="44"/>
  <c r="BQ99" i="46"/>
  <c r="BQ99" i="44"/>
  <c r="P100" i="46"/>
  <c r="P100" i="44"/>
  <c r="X100" i="46"/>
  <c r="X100" i="44"/>
  <c r="AF100" i="46"/>
  <c r="AF100" i="44"/>
  <c r="AN100" i="46"/>
  <c r="AN100" i="44"/>
  <c r="AV100" i="46"/>
  <c r="AV100" i="44"/>
  <c r="BD100" i="46"/>
  <c r="BD100" i="44"/>
  <c r="BL100" i="46"/>
  <c r="BL100" i="44"/>
  <c r="D101" i="46"/>
  <c r="D101" i="44"/>
  <c r="L101" i="46"/>
  <c r="L101" i="44"/>
  <c r="T101" i="46"/>
  <c r="T101" i="44"/>
  <c r="AB101" i="46"/>
  <c r="AB101" i="44"/>
  <c r="AJ101" i="46"/>
  <c r="AJ101" i="44"/>
  <c r="AR101" i="46"/>
  <c r="AR101" i="44"/>
  <c r="AZ101" i="46"/>
  <c r="AZ101" i="44"/>
  <c r="BH101" i="46"/>
  <c r="BH101" i="44"/>
  <c r="BP101" i="46"/>
  <c r="BP101" i="44"/>
  <c r="F102" i="46"/>
  <c r="F102" i="44"/>
  <c r="N102" i="46"/>
  <c r="N102" i="44"/>
  <c r="V102" i="46"/>
  <c r="V102" i="44"/>
  <c r="AD102" i="46"/>
  <c r="AD102" i="44"/>
  <c r="AL102" i="46"/>
  <c r="AL102" i="44"/>
  <c r="AT102" i="46"/>
  <c r="AT102" i="44"/>
  <c r="BB102" i="46"/>
  <c r="BB102" i="44"/>
  <c r="BJ102" i="46"/>
  <c r="BJ102" i="44"/>
  <c r="A101" i="27"/>
  <c r="C103" i="46"/>
  <c r="C103" i="44" s="1"/>
  <c r="A103" i="44"/>
  <c r="J103" i="46"/>
  <c r="J103" i="44"/>
  <c r="R103" i="46"/>
  <c r="R103" i="44"/>
  <c r="Z103" i="46"/>
  <c r="Z103" i="44"/>
  <c r="AH103" i="46"/>
  <c r="AH103" i="44"/>
  <c r="AP103" i="46"/>
  <c r="AP103" i="44"/>
  <c r="AX103" i="46"/>
  <c r="AX103" i="44"/>
  <c r="BF103" i="46"/>
  <c r="BF103" i="44"/>
  <c r="BN103" i="46"/>
  <c r="BN103" i="44"/>
  <c r="F104" i="46"/>
  <c r="F104" i="44"/>
  <c r="N104" i="46"/>
  <c r="N104" i="44"/>
  <c r="V104" i="46"/>
  <c r="V104" i="44"/>
  <c r="AD104" i="46"/>
  <c r="AD104" i="44"/>
  <c r="AT104" i="46"/>
  <c r="AT104" i="44"/>
  <c r="BB104" i="46"/>
  <c r="BB104" i="44"/>
  <c r="BJ104" i="46"/>
  <c r="BJ104" i="44"/>
  <c r="R105" i="46"/>
  <c r="R105" i="44"/>
  <c r="Z105" i="46"/>
  <c r="Z105" i="44"/>
  <c r="AH105" i="46"/>
  <c r="AH105" i="44"/>
  <c r="AX105" i="46"/>
  <c r="AX105" i="44"/>
  <c r="BF105" i="46"/>
  <c r="BF105" i="44"/>
  <c r="BN105" i="46"/>
  <c r="BN105" i="44"/>
  <c r="F106" i="46"/>
  <c r="F106" i="44"/>
  <c r="N106" i="46"/>
  <c r="N106" i="44"/>
  <c r="V106" i="46"/>
  <c r="V106" i="44"/>
  <c r="AD106" i="46"/>
  <c r="AD106" i="44"/>
  <c r="AL106" i="46"/>
  <c r="AL106" i="44"/>
  <c r="AT106" i="46"/>
  <c r="AT106" i="44"/>
  <c r="BB106" i="46"/>
  <c r="BB106" i="44"/>
  <c r="BJ106" i="46"/>
  <c r="BJ106" i="44"/>
  <c r="A105" i="27"/>
  <c r="A107" i="44"/>
  <c r="C107" i="46"/>
  <c r="C107" i="44" s="1"/>
  <c r="J107" i="46"/>
  <c r="J107" i="44"/>
  <c r="R107" i="46"/>
  <c r="R107" i="44"/>
  <c r="Z107" i="46"/>
  <c r="Z107" i="44"/>
  <c r="AH107" i="46"/>
  <c r="AH107" i="44"/>
  <c r="AP107" i="46"/>
  <c r="AP107" i="44"/>
  <c r="AX107" i="46"/>
  <c r="AX107" i="44"/>
  <c r="BN107" i="46"/>
  <c r="BN107" i="44"/>
  <c r="D108" i="46"/>
  <c r="D108" i="44"/>
  <c r="L108" i="46"/>
  <c r="L108" i="44"/>
  <c r="T108" i="46"/>
  <c r="T108" i="44"/>
  <c r="AB108" i="46"/>
  <c r="AB108" i="44"/>
  <c r="AJ108" i="46"/>
  <c r="AJ108" i="44"/>
  <c r="AR108" i="46"/>
  <c r="AR108" i="44"/>
  <c r="AZ108" i="46"/>
  <c r="AZ108" i="44"/>
  <c r="BH108" i="46"/>
  <c r="BH108" i="44"/>
  <c r="BP108" i="46"/>
  <c r="BP108" i="44"/>
  <c r="H109" i="46"/>
  <c r="H109" i="44"/>
  <c r="X109" i="46"/>
  <c r="X109" i="44"/>
  <c r="AN109" i="46"/>
  <c r="AN109" i="44"/>
  <c r="BL109" i="46"/>
  <c r="BL109" i="44"/>
  <c r="K110" i="46"/>
  <c r="K110" i="44"/>
  <c r="S110" i="46"/>
  <c r="S110" i="44"/>
  <c r="AA110" i="46"/>
  <c r="AA110" i="44"/>
  <c r="AI110" i="46"/>
  <c r="AI110" i="44"/>
  <c r="AQ110" i="46"/>
  <c r="AQ110" i="44"/>
  <c r="AY110" i="46"/>
  <c r="AY110" i="44"/>
  <c r="BG110" i="46"/>
  <c r="BG110" i="44"/>
  <c r="G111" i="46"/>
  <c r="G111" i="44"/>
  <c r="O111" i="46"/>
  <c r="O111" i="44"/>
  <c r="W111" i="46"/>
  <c r="W111" i="44"/>
  <c r="AE111" i="46"/>
  <c r="AE111" i="44"/>
  <c r="AM111" i="46"/>
  <c r="AM111" i="44"/>
  <c r="AU111" i="46"/>
  <c r="AU111" i="44"/>
  <c r="BC111" i="46"/>
  <c r="BC111" i="44"/>
  <c r="BK111" i="46"/>
  <c r="BK111" i="44"/>
  <c r="I112" i="46"/>
  <c r="I112" i="44"/>
  <c r="Q112" i="46"/>
  <c r="Q112" i="44"/>
  <c r="Y112" i="46"/>
  <c r="Y112" i="44"/>
  <c r="AG112" i="46"/>
  <c r="AG112" i="44"/>
  <c r="AO112" i="46"/>
  <c r="AO112" i="44"/>
  <c r="AW112" i="46"/>
  <c r="AW112" i="44"/>
  <c r="BE112" i="46"/>
  <c r="BE112" i="44"/>
  <c r="BM112" i="46"/>
  <c r="BM112" i="44"/>
  <c r="E113" i="46"/>
  <c r="E113" i="44"/>
  <c r="M113" i="46"/>
  <c r="M113" i="44"/>
  <c r="U113" i="46"/>
  <c r="U113" i="44"/>
  <c r="AC113" i="46"/>
  <c r="AC113" i="44"/>
  <c r="AK113" i="46"/>
  <c r="AK113" i="44"/>
  <c r="AS113" i="46"/>
  <c r="AS113" i="44"/>
  <c r="BA113" i="46"/>
  <c r="BA113" i="44"/>
  <c r="BI113" i="46"/>
  <c r="BI113" i="44"/>
  <c r="BQ113" i="46"/>
  <c r="BQ113" i="44"/>
  <c r="I114" i="46"/>
  <c r="I114" i="44"/>
  <c r="Q114" i="46"/>
  <c r="Q114" i="44"/>
  <c r="Y114" i="46"/>
  <c r="Y114" i="44"/>
  <c r="AG114" i="46"/>
  <c r="AG114" i="44"/>
  <c r="AO114" i="46"/>
  <c r="AO114" i="44"/>
  <c r="AW114" i="46"/>
  <c r="AW114" i="44"/>
  <c r="BE114" i="46"/>
  <c r="BE114" i="44"/>
  <c r="BM114" i="46"/>
  <c r="BM114" i="44"/>
  <c r="J115" i="46"/>
  <c r="J115" i="44"/>
  <c r="R115" i="46"/>
  <c r="R115" i="44"/>
  <c r="Z115" i="46"/>
  <c r="Z115" i="44"/>
  <c r="AH115" i="46"/>
  <c r="AH115" i="44"/>
  <c r="AP115" i="46"/>
  <c r="AP115" i="44"/>
  <c r="AX115" i="46"/>
  <c r="AX115" i="44"/>
  <c r="BF115" i="46"/>
  <c r="BF115" i="44"/>
  <c r="F116" i="46"/>
  <c r="F116" i="44"/>
  <c r="N116" i="46"/>
  <c r="N116" i="44"/>
  <c r="V116" i="46"/>
  <c r="V116" i="44"/>
  <c r="AD116" i="46"/>
  <c r="AD116" i="44"/>
  <c r="AL116" i="46"/>
  <c r="AL116" i="44"/>
  <c r="AT116" i="46"/>
  <c r="AT116" i="44"/>
  <c r="BB116" i="46"/>
  <c r="BB116" i="44"/>
  <c r="BJ116" i="46"/>
  <c r="BJ116" i="44"/>
  <c r="A115" i="27"/>
  <c r="C117" i="46"/>
  <c r="C117" i="44" s="1"/>
  <c r="H117" i="46"/>
  <c r="H117" i="44"/>
  <c r="P117" i="46"/>
  <c r="P117" i="44"/>
  <c r="X117" i="46"/>
  <c r="X117" i="44"/>
  <c r="AF117" i="46"/>
  <c r="AF117" i="44"/>
  <c r="AN117" i="46"/>
  <c r="AN117" i="44"/>
  <c r="AV117" i="46"/>
  <c r="AV117" i="44"/>
  <c r="BD117" i="46"/>
  <c r="BD117" i="44"/>
  <c r="BL117" i="46"/>
  <c r="BL117" i="44"/>
  <c r="L118" i="46"/>
  <c r="L118" i="44"/>
  <c r="T118" i="46"/>
  <c r="T118" i="44"/>
  <c r="AB118" i="46"/>
  <c r="AB118" i="44"/>
  <c r="AJ118" i="46"/>
  <c r="AJ118" i="44"/>
  <c r="AR118" i="46"/>
  <c r="AR118" i="44"/>
  <c r="AZ118" i="46"/>
  <c r="AZ118" i="44"/>
  <c r="BH118" i="46"/>
  <c r="BH118" i="44"/>
  <c r="BP118" i="46"/>
  <c r="BP118" i="44"/>
  <c r="E119" i="46"/>
  <c r="E119" i="44"/>
  <c r="M119" i="46"/>
  <c r="M119" i="44"/>
  <c r="U119" i="46"/>
  <c r="U119" i="44"/>
  <c r="AC119" i="46"/>
  <c r="AC119" i="44"/>
  <c r="AK119" i="46"/>
  <c r="AK119" i="44"/>
  <c r="AS119" i="46"/>
  <c r="AS119" i="44"/>
  <c r="BA119" i="46"/>
  <c r="BA119" i="44"/>
  <c r="BI119" i="46"/>
  <c r="BI119" i="44"/>
  <c r="BQ119" i="46"/>
  <c r="BQ119" i="44"/>
  <c r="I120" i="46"/>
  <c r="I120" i="44"/>
  <c r="Q120" i="46"/>
  <c r="Q120" i="44"/>
  <c r="Y120" i="46"/>
  <c r="Y120" i="44"/>
  <c r="AG120" i="46"/>
  <c r="AG120" i="44"/>
  <c r="AO120" i="46"/>
  <c r="AO120" i="44"/>
  <c r="AW120" i="46"/>
  <c r="AW120" i="44"/>
  <c r="BE120" i="46"/>
  <c r="BE120" i="44"/>
  <c r="BM120" i="46"/>
  <c r="BM120" i="44"/>
  <c r="K121" i="46"/>
  <c r="K121" i="44"/>
  <c r="S121" i="46"/>
  <c r="S121" i="44"/>
  <c r="AA121" i="46"/>
  <c r="AA121" i="44"/>
  <c r="AI121" i="46"/>
  <c r="AI121" i="44"/>
  <c r="AQ128" i="44"/>
  <c r="AQ121" i="46"/>
  <c r="AQ121" i="44"/>
  <c r="G122" i="46"/>
  <c r="G122" i="44"/>
  <c r="O122" i="46"/>
  <c r="O122" i="44"/>
  <c r="W122" i="46"/>
  <c r="W122" i="44"/>
  <c r="W127" i="46"/>
  <c r="W127" i="44"/>
  <c r="C125" i="46"/>
  <c r="C125" i="44" s="1"/>
  <c r="BG31" i="44"/>
  <c r="AK129" i="44"/>
  <c r="AO132" i="44"/>
  <c r="BE135" i="44"/>
  <c r="AQ139" i="44"/>
  <c r="Q145" i="44"/>
  <c r="C127" i="46"/>
  <c r="C127" i="44" s="1"/>
  <c r="AM122" i="44"/>
  <c r="R125" i="44"/>
  <c r="AE127" i="44"/>
  <c r="AK131" i="44"/>
  <c r="R138" i="44"/>
  <c r="BF138" i="44"/>
  <c r="AI139" i="44"/>
  <c r="BB140" i="44"/>
  <c r="Y143" i="44"/>
  <c r="E144" i="44"/>
  <c r="AS146" i="44"/>
  <c r="AT124" i="44"/>
  <c r="BB126" i="44"/>
  <c r="M131" i="44"/>
  <c r="AG132" i="44"/>
  <c r="E134" i="44"/>
  <c r="AK134" i="44"/>
  <c r="Y135" i="44"/>
  <c r="BB137" i="44"/>
  <c r="J138" i="44"/>
  <c r="AP141" i="44"/>
  <c r="BJ142" i="44"/>
  <c r="A125" i="44"/>
  <c r="BK127" i="44"/>
  <c r="AS129" i="44"/>
  <c r="BG133" i="44"/>
  <c r="BQ134" i="44"/>
  <c r="N142" i="44"/>
  <c r="BB142" i="44"/>
  <c r="AY121" i="44"/>
  <c r="G127" i="44"/>
  <c r="AA128" i="44"/>
  <c r="AC146" i="44"/>
  <c r="BQ146" i="44"/>
  <c r="AU122" i="46"/>
  <c r="AU122" i="44"/>
  <c r="BC122" i="46"/>
  <c r="BC122" i="44"/>
  <c r="BK122" i="46"/>
  <c r="BK122" i="44"/>
  <c r="K123" i="46"/>
  <c r="K123" i="44"/>
  <c r="S123" i="46"/>
  <c r="S123" i="44"/>
  <c r="AA123" i="46"/>
  <c r="AA123" i="44"/>
  <c r="AI123" i="46"/>
  <c r="AI123" i="44"/>
  <c r="AY123" i="46"/>
  <c r="AY123" i="44"/>
  <c r="BG123" i="46"/>
  <c r="BG123" i="44"/>
  <c r="BO123" i="46"/>
  <c r="BO123" i="44"/>
  <c r="F124" i="46"/>
  <c r="F124" i="44"/>
  <c r="N124" i="46"/>
  <c r="N124" i="44"/>
  <c r="V124" i="46"/>
  <c r="V124" i="44"/>
  <c r="AD124" i="46"/>
  <c r="AD124" i="44"/>
  <c r="AL124" i="46"/>
  <c r="AL124" i="44"/>
  <c r="BB124" i="46"/>
  <c r="BB124" i="44"/>
  <c r="BJ124" i="46"/>
  <c r="BJ124" i="44"/>
  <c r="J125" i="46"/>
  <c r="J125" i="44"/>
  <c r="Z125" i="46"/>
  <c r="Z125" i="44"/>
  <c r="AH125" i="46"/>
  <c r="AH125" i="44"/>
  <c r="AP125" i="46"/>
  <c r="AP125" i="44"/>
  <c r="AX125" i="46"/>
  <c r="AX125" i="44"/>
  <c r="BF125" i="46"/>
  <c r="BF125" i="44"/>
  <c r="BN125" i="46"/>
  <c r="BN125" i="44"/>
  <c r="N126" i="46"/>
  <c r="N126" i="44"/>
  <c r="V126" i="46"/>
  <c r="V126" i="44"/>
  <c r="AD126" i="46"/>
  <c r="AD126" i="44"/>
  <c r="AL126" i="46"/>
  <c r="AL126" i="44"/>
  <c r="AT126" i="46"/>
  <c r="AT126" i="44"/>
  <c r="BJ126" i="46"/>
  <c r="BJ126" i="44"/>
  <c r="O127" i="46"/>
  <c r="O127" i="44"/>
  <c r="AU127" i="46"/>
  <c r="AU127" i="44"/>
  <c r="BC127" i="46"/>
  <c r="BC127" i="44"/>
  <c r="K128" i="46"/>
  <c r="K128" i="44"/>
  <c r="S128" i="46"/>
  <c r="S128" i="44"/>
  <c r="AI128" i="46"/>
  <c r="AI128" i="44"/>
  <c r="AY128" i="46"/>
  <c r="AY128" i="44"/>
  <c r="BG128" i="46"/>
  <c r="BG128" i="44"/>
  <c r="BO128" i="46"/>
  <c r="BO128" i="44"/>
  <c r="E129" i="46"/>
  <c r="E129" i="44"/>
  <c r="M129" i="46"/>
  <c r="M129" i="44"/>
  <c r="U129" i="46"/>
  <c r="U129" i="44"/>
  <c r="AC129" i="46"/>
  <c r="AC129" i="44"/>
  <c r="BA129" i="46"/>
  <c r="BA129" i="44"/>
  <c r="BI129" i="46"/>
  <c r="BI129" i="44"/>
  <c r="BQ129" i="46"/>
  <c r="BQ129" i="44"/>
  <c r="I130" i="46"/>
  <c r="I130" i="44"/>
  <c r="Q130" i="46"/>
  <c r="Q130" i="44"/>
  <c r="Y130" i="46"/>
  <c r="Y130" i="44"/>
  <c r="AG130" i="46"/>
  <c r="AG130" i="44"/>
  <c r="AO130" i="46"/>
  <c r="AO130" i="44"/>
  <c r="AW130" i="46"/>
  <c r="AW130" i="44"/>
  <c r="BE130" i="46"/>
  <c r="BE130" i="44"/>
  <c r="BM130" i="46"/>
  <c r="BM130" i="44"/>
  <c r="E131" i="46"/>
  <c r="E131" i="44"/>
  <c r="U131" i="46"/>
  <c r="U131" i="44"/>
  <c r="AC131" i="46"/>
  <c r="AC131" i="44"/>
  <c r="AS131" i="46"/>
  <c r="AS131" i="44"/>
  <c r="BA131" i="46"/>
  <c r="BA131" i="44"/>
  <c r="BI131" i="46"/>
  <c r="BI131" i="44"/>
  <c r="BQ131" i="46"/>
  <c r="BQ131" i="44"/>
  <c r="I132" i="46"/>
  <c r="I132" i="44"/>
  <c r="Q132" i="46"/>
  <c r="Q132" i="44"/>
  <c r="Y132" i="46"/>
  <c r="Y132" i="44"/>
  <c r="AW132" i="46"/>
  <c r="AW132" i="44"/>
  <c r="BE132" i="46"/>
  <c r="BE132" i="44"/>
  <c r="BM132" i="46"/>
  <c r="BM132" i="44"/>
  <c r="K133" i="46"/>
  <c r="K133" i="44"/>
  <c r="S133" i="46"/>
  <c r="S133" i="44"/>
  <c r="AA133" i="46"/>
  <c r="AA133" i="44"/>
  <c r="AI133" i="46"/>
  <c r="AI133" i="44"/>
  <c r="AQ133" i="46"/>
  <c r="AQ133" i="44"/>
  <c r="AY133" i="46"/>
  <c r="AY133" i="44"/>
  <c r="M134" i="46"/>
  <c r="M134" i="44"/>
  <c r="AC134" i="46"/>
  <c r="AC134" i="44"/>
  <c r="AS134" i="46"/>
  <c r="AS134" i="44"/>
  <c r="BA134" i="46"/>
  <c r="BA134" i="44"/>
  <c r="BI134" i="46"/>
  <c r="BI134" i="44"/>
  <c r="I135" i="46"/>
  <c r="I135" i="44"/>
  <c r="Q135" i="46"/>
  <c r="Q135" i="44"/>
  <c r="AG135" i="46"/>
  <c r="AG135" i="44"/>
  <c r="AO135" i="46"/>
  <c r="AO135" i="44"/>
  <c r="AW135" i="46"/>
  <c r="AW135" i="44"/>
  <c r="R136" i="46"/>
  <c r="R136" i="44"/>
  <c r="Z136" i="46"/>
  <c r="Z136" i="44"/>
  <c r="AH136" i="46"/>
  <c r="AH136" i="44"/>
  <c r="AP136" i="46"/>
  <c r="AP136" i="44"/>
  <c r="AX136" i="46"/>
  <c r="AX136" i="44"/>
  <c r="BF136" i="46"/>
  <c r="BF136" i="44"/>
  <c r="F137" i="46"/>
  <c r="F137" i="44"/>
  <c r="N137" i="46"/>
  <c r="N137" i="44"/>
  <c r="AD137" i="46"/>
  <c r="AD137" i="44"/>
  <c r="AL137" i="46"/>
  <c r="AL137" i="44"/>
  <c r="BJ137" i="46"/>
  <c r="BJ137" i="44"/>
  <c r="Z138" i="46"/>
  <c r="Z138" i="44"/>
  <c r="AH138" i="46"/>
  <c r="AH138" i="44"/>
  <c r="AX138" i="46"/>
  <c r="AX138" i="44"/>
  <c r="S139" i="46"/>
  <c r="S139" i="44"/>
  <c r="AA139" i="46"/>
  <c r="AA139" i="44"/>
  <c r="BG139" i="46"/>
  <c r="BG139" i="44"/>
  <c r="F140" i="46"/>
  <c r="F140" i="44"/>
  <c r="N140" i="46"/>
  <c r="N140" i="44"/>
  <c r="V140" i="46"/>
  <c r="V140" i="44"/>
  <c r="AL140" i="46"/>
  <c r="AL140" i="44"/>
  <c r="AT140" i="46"/>
  <c r="AT140" i="44"/>
  <c r="BJ140" i="46"/>
  <c r="BJ140" i="44"/>
  <c r="J141" i="46"/>
  <c r="J141" i="44"/>
  <c r="R141" i="46"/>
  <c r="R141" i="44"/>
  <c r="Z141" i="46"/>
  <c r="Z141" i="44"/>
  <c r="AH141" i="46"/>
  <c r="AH141" i="44"/>
  <c r="AX141" i="46"/>
  <c r="AX141" i="44"/>
  <c r="BF141" i="46"/>
  <c r="BF141" i="44"/>
  <c r="BN141" i="46"/>
  <c r="BN141" i="44"/>
  <c r="V142" i="46"/>
  <c r="V142" i="44"/>
  <c r="AL142" i="46"/>
  <c r="AL142" i="44"/>
  <c r="AT142" i="46"/>
  <c r="AT142" i="44"/>
  <c r="AG143" i="46"/>
  <c r="AG143" i="44"/>
  <c r="AW143" i="46"/>
  <c r="AW143" i="44"/>
  <c r="BE143" i="46"/>
  <c r="BE143" i="44"/>
  <c r="BM143" i="46"/>
  <c r="BM143" i="44"/>
  <c r="M144" i="46"/>
  <c r="M144" i="44"/>
  <c r="AC144" i="46"/>
  <c r="AC144" i="44"/>
  <c r="AS144" i="46"/>
  <c r="AS144" i="44"/>
  <c r="BA144" i="46"/>
  <c r="BA144" i="44"/>
  <c r="BI144" i="46"/>
  <c r="BI144" i="44"/>
  <c r="BQ144" i="46"/>
  <c r="BQ144" i="44"/>
  <c r="I145" i="46"/>
  <c r="I145" i="44"/>
  <c r="Y145" i="46"/>
  <c r="Y145" i="44"/>
  <c r="AG145" i="46"/>
  <c r="AG145" i="44"/>
  <c r="AO145" i="46"/>
  <c r="AO145" i="44"/>
  <c r="AW145" i="46"/>
  <c r="AW145" i="44"/>
  <c r="E146" i="46"/>
  <c r="E146" i="44"/>
  <c r="M146" i="46"/>
  <c r="M146" i="44"/>
  <c r="U146" i="46"/>
  <c r="U146" i="44"/>
  <c r="AK146" i="46"/>
  <c r="AK146" i="44"/>
  <c r="BA146" i="46"/>
  <c r="BA146" i="44"/>
  <c r="BI146" i="46"/>
  <c r="BI146" i="44"/>
  <c r="Y147" i="46"/>
  <c r="Y147" i="44"/>
  <c r="AG147" i="46"/>
  <c r="AG147" i="44"/>
  <c r="AO147" i="46"/>
  <c r="AO147" i="44"/>
  <c r="AW147" i="46"/>
  <c r="AW147" i="44"/>
  <c r="BE147" i="46"/>
  <c r="BE147" i="44"/>
  <c r="E148" i="46"/>
  <c r="E148" i="44"/>
  <c r="U148" i="46"/>
  <c r="U148" i="44"/>
  <c r="AC148" i="46"/>
  <c r="AC148" i="44"/>
  <c r="AK148" i="46"/>
  <c r="AK148" i="44"/>
  <c r="BA148" i="46"/>
  <c r="BA148" i="44"/>
  <c r="I149" i="46"/>
  <c r="I149" i="44"/>
  <c r="Y149" i="46"/>
  <c r="Y149" i="44"/>
  <c r="AG149" i="46"/>
  <c r="AG149" i="44"/>
  <c r="AO149" i="46"/>
  <c r="AO149" i="44"/>
  <c r="BE149" i="46"/>
  <c r="BE149" i="44"/>
  <c r="BM149" i="46"/>
  <c r="BM149" i="44"/>
  <c r="E150" i="46"/>
  <c r="E150" i="44"/>
  <c r="M150" i="46"/>
  <c r="M150" i="44"/>
  <c r="U150" i="46"/>
  <c r="U150" i="44"/>
  <c r="AC150" i="46"/>
  <c r="AC150" i="44"/>
  <c r="AK150" i="46"/>
  <c r="AK150" i="44"/>
  <c r="BA150" i="46"/>
  <c r="BA150" i="44"/>
  <c r="BI150" i="46"/>
  <c r="BI150" i="44"/>
  <c r="H151" i="46"/>
  <c r="H151" i="44"/>
  <c r="P151" i="46"/>
  <c r="P151" i="44"/>
  <c r="X151" i="46"/>
  <c r="X151" i="44"/>
  <c r="AN151" i="46"/>
  <c r="AN151" i="44"/>
  <c r="AV151" i="46"/>
  <c r="AV151" i="44"/>
  <c r="BL151" i="46"/>
  <c r="BL151" i="44"/>
  <c r="L152" i="46"/>
  <c r="L152" i="44"/>
  <c r="T152" i="46"/>
  <c r="T152" i="44"/>
  <c r="AB152" i="46"/>
  <c r="AB152" i="44"/>
  <c r="AJ152" i="46"/>
  <c r="AJ152" i="44"/>
  <c r="BH152" i="46"/>
  <c r="BH152" i="44"/>
  <c r="BP152" i="46"/>
  <c r="BP152" i="44"/>
  <c r="G153" i="46"/>
  <c r="G153" i="44"/>
  <c r="W153" i="46"/>
  <c r="W153" i="44"/>
  <c r="AE153" i="46"/>
  <c r="AE153" i="44"/>
  <c r="AM153" i="46"/>
  <c r="AM153" i="44"/>
  <c r="AU153" i="46"/>
  <c r="AU153" i="44"/>
  <c r="BK153" i="46"/>
  <c r="BK153" i="44"/>
  <c r="AM155" i="44"/>
  <c r="AY156" i="44"/>
  <c r="S158" i="44"/>
  <c r="S164" i="44"/>
  <c r="BK165" i="44"/>
  <c r="S166" i="44"/>
  <c r="AI154" i="44"/>
  <c r="G157" i="44"/>
  <c r="AU157" i="44"/>
  <c r="BG160" i="44"/>
  <c r="D161" i="44"/>
  <c r="L161" i="44"/>
  <c r="T161" i="44"/>
  <c r="AB161" i="44"/>
  <c r="AJ161" i="44"/>
  <c r="AR161" i="44"/>
  <c r="AZ161" i="44"/>
  <c r="BH161" i="44"/>
  <c r="BP161" i="44"/>
  <c r="AY164" i="44"/>
  <c r="O165" i="44"/>
  <c r="AA156" i="44"/>
  <c r="AQ160" i="44"/>
  <c r="K154" i="46"/>
  <c r="K154" i="44"/>
  <c r="AA154" i="46"/>
  <c r="AA154" i="44"/>
  <c r="AQ154" i="46"/>
  <c r="AQ154" i="44"/>
  <c r="BG154" i="46"/>
  <c r="BG154" i="44"/>
  <c r="W155" i="46"/>
  <c r="W155" i="44"/>
  <c r="AE155" i="46"/>
  <c r="AE155" i="44"/>
  <c r="AU155" i="46"/>
  <c r="AU155" i="44"/>
  <c r="BK155" i="46"/>
  <c r="BK155" i="44"/>
  <c r="K156" i="46"/>
  <c r="K156" i="44"/>
  <c r="AQ156" i="46"/>
  <c r="AQ156" i="44"/>
  <c r="BO156" i="46"/>
  <c r="BO156" i="44"/>
  <c r="O157" i="46"/>
  <c r="O157" i="44"/>
  <c r="W157" i="46"/>
  <c r="W157" i="44"/>
  <c r="AM157" i="46"/>
  <c r="AM157" i="44"/>
  <c r="BC157" i="46"/>
  <c r="BC157" i="44"/>
  <c r="BK157" i="46"/>
  <c r="BK157" i="44"/>
  <c r="AA158" i="46"/>
  <c r="AA158" i="44"/>
  <c r="AQ158" i="46"/>
  <c r="AQ158" i="44"/>
  <c r="BG158" i="46"/>
  <c r="BG158" i="44"/>
  <c r="K160" i="46"/>
  <c r="K160" i="44"/>
  <c r="S160" i="46"/>
  <c r="S160" i="44"/>
  <c r="AI160" i="46"/>
  <c r="AI160" i="44"/>
  <c r="BO160" i="46"/>
  <c r="BO160" i="44"/>
  <c r="W162" i="46"/>
  <c r="W162" i="44"/>
  <c r="AE162" i="46"/>
  <c r="AE162" i="44"/>
  <c r="AU162" i="46"/>
  <c r="AU162" i="44"/>
  <c r="BC162" i="46"/>
  <c r="BC162" i="44"/>
  <c r="BK162" i="46"/>
  <c r="BK162" i="44"/>
  <c r="H163" i="46"/>
  <c r="H163" i="44"/>
  <c r="P163" i="46"/>
  <c r="P163" i="44"/>
  <c r="X163" i="46"/>
  <c r="X163" i="44"/>
  <c r="AF163" i="46"/>
  <c r="AF163" i="44"/>
  <c r="AN163" i="46"/>
  <c r="AN163" i="44"/>
  <c r="AV163" i="46"/>
  <c r="AV163" i="44"/>
  <c r="BD163" i="46"/>
  <c r="BD163" i="44"/>
  <c r="BL163" i="46"/>
  <c r="BL163" i="44"/>
  <c r="AA164" i="46"/>
  <c r="AA164" i="44"/>
  <c r="AI164" i="46"/>
  <c r="AI164" i="44"/>
  <c r="BG164" i="46"/>
  <c r="BG164" i="44"/>
  <c r="G165" i="46"/>
  <c r="G165" i="44"/>
  <c r="W165" i="46"/>
  <c r="W165" i="44"/>
  <c r="AM165" i="46"/>
  <c r="AM165" i="44"/>
  <c r="AU165" i="46"/>
  <c r="AU165" i="44"/>
  <c r="BC165" i="46"/>
  <c r="BC165" i="44"/>
  <c r="K166" i="46"/>
  <c r="K166" i="44"/>
  <c r="AA166" i="46"/>
  <c r="AA166" i="44"/>
  <c r="AQ166" i="46"/>
  <c r="AQ166" i="44"/>
  <c r="G167" i="46"/>
  <c r="G167" i="44"/>
  <c r="O167" i="46"/>
  <c r="O167" i="44"/>
  <c r="W167" i="46"/>
  <c r="W167" i="44"/>
  <c r="AE167" i="46"/>
  <c r="AE167" i="44"/>
  <c r="AM167" i="46"/>
  <c r="AM167" i="44"/>
  <c r="AU167" i="46"/>
  <c r="AU167" i="44"/>
  <c r="BC167" i="46"/>
  <c r="BC167" i="44"/>
  <c r="BK167" i="46"/>
  <c r="BK167" i="44"/>
  <c r="J168" i="46"/>
  <c r="J168" i="44"/>
  <c r="R168" i="46"/>
  <c r="R168" i="44"/>
  <c r="Z168" i="46"/>
  <c r="Z168" i="44"/>
  <c r="AP168" i="46"/>
  <c r="AP168" i="44"/>
  <c r="M171" i="46"/>
  <c r="M171" i="44"/>
  <c r="AK171" i="46"/>
  <c r="AK171" i="44"/>
  <c r="AS171" i="46"/>
  <c r="AS171" i="44"/>
  <c r="BI171" i="46"/>
  <c r="BI171" i="44"/>
  <c r="BQ171" i="46"/>
  <c r="BQ171" i="44"/>
  <c r="H172" i="46"/>
  <c r="H172" i="44"/>
  <c r="P172" i="46"/>
  <c r="P172" i="44"/>
  <c r="X172" i="46"/>
  <c r="X172" i="44"/>
  <c r="AF172" i="46"/>
  <c r="AF172" i="44"/>
  <c r="AN172" i="46"/>
  <c r="AN172" i="44"/>
  <c r="AV172" i="46"/>
  <c r="AV172" i="44"/>
  <c r="BD172" i="46"/>
  <c r="BD172" i="44"/>
  <c r="BL172" i="46"/>
  <c r="BL172" i="44"/>
  <c r="D173" i="46"/>
  <c r="D173" i="44"/>
  <c r="L173" i="46"/>
  <c r="L173" i="44"/>
  <c r="T173" i="46"/>
  <c r="T173" i="44"/>
  <c r="AB173" i="46"/>
  <c r="AB173" i="44"/>
  <c r="AJ173" i="46"/>
  <c r="AJ173" i="44"/>
  <c r="AR173" i="46"/>
  <c r="AR173" i="44"/>
  <c r="AZ173" i="46"/>
  <c r="AZ173" i="44"/>
  <c r="BH173" i="46"/>
  <c r="BH173" i="44"/>
  <c r="BP173" i="46"/>
  <c r="BP173" i="44"/>
  <c r="P174" i="46"/>
  <c r="P174" i="44"/>
  <c r="AF174" i="46"/>
  <c r="AF174" i="44"/>
  <c r="AN174" i="46"/>
  <c r="AN174" i="44"/>
  <c r="AV174" i="46"/>
  <c r="AV174" i="44"/>
  <c r="BL174" i="46"/>
  <c r="BL174" i="44"/>
  <c r="F176" i="46"/>
  <c r="F176" i="44"/>
  <c r="N176" i="46"/>
  <c r="N176" i="44"/>
  <c r="BJ176" i="44"/>
  <c r="BF177" i="44"/>
  <c r="J179" i="44"/>
  <c r="R179" i="44"/>
  <c r="Z179" i="44"/>
  <c r="AH179" i="44"/>
  <c r="AP179" i="44"/>
  <c r="AX179" i="44"/>
  <c r="BF179" i="44"/>
  <c r="BN179" i="44"/>
  <c r="R181" i="44"/>
  <c r="AX181" i="44"/>
  <c r="M182" i="44"/>
  <c r="BI182" i="44"/>
  <c r="K184" i="44"/>
  <c r="AE185" i="44"/>
  <c r="AI186" i="44"/>
  <c r="BO186" i="44"/>
  <c r="AV190" i="44"/>
  <c r="G192" i="44"/>
  <c r="AM192" i="44"/>
  <c r="AI193" i="44"/>
  <c r="AL194" i="44"/>
  <c r="BB176" i="44"/>
  <c r="R177" i="44"/>
  <c r="E182" i="44"/>
  <c r="BG184" i="44"/>
  <c r="W185" i="44"/>
  <c r="BQ187" i="44"/>
  <c r="D189" i="44"/>
  <c r="AD176" i="44"/>
  <c r="AH177" i="44"/>
  <c r="BB178" i="44"/>
  <c r="BN181" i="44"/>
  <c r="AC182" i="44"/>
  <c r="AS187" i="44"/>
  <c r="BM188" i="44"/>
  <c r="AB189" i="44"/>
  <c r="BG191" i="44"/>
  <c r="W192" i="44"/>
  <c r="BB194" i="44"/>
  <c r="AT176" i="46"/>
  <c r="AT176" i="44"/>
  <c r="AX177" i="46"/>
  <c r="AX177" i="44"/>
  <c r="AD178" i="46"/>
  <c r="AD178" i="44"/>
  <c r="BJ178" i="46"/>
  <c r="BJ178" i="44"/>
  <c r="U182" i="46"/>
  <c r="U182" i="44"/>
  <c r="BA182" i="46"/>
  <c r="BA182" i="44"/>
  <c r="AI184" i="46"/>
  <c r="AI184" i="44"/>
  <c r="BO184" i="46"/>
  <c r="BO184" i="44"/>
  <c r="O185" i="46"/>
  <c r="O185" i="44"/>
  <c r="AU185" i="46"/>
  <c r="AU185" i="44"/>
  <c r="U187" i="46"/>
  <c r="U187" i="44"/>
  <c r="BA187" i="46"/>
  <c r="BA187" i="44"/>
  <c r="I188" i="46"/>
  <c r="I188" i="44"/>
  <c r="Q188" i="46"/>
  <c r="Q188" i="44"/>
  <c r="AO188" i="46"/>
  <c r="AO188" i="44"/>
  <c r="L189" i="46"/>
  <c r="L189" i="44"/>
  <c r="AR189" i="46"/>
  <c r="AR189" i="44"/>
  <c r="AZ189" i="46"/>
  <c r="AZ189" i="44"/>
  <c r="P190" i="46"/>
  <c r="P190" i="44"/>
  <c r="AF190" i="46"/>
  <c r="AF190" i="44"/>
  <c r="BD190" i="46"/>
  <c r="BD190" i="44"/>
  <c r="K191" i="46"/>
  <c r="K191" i="44"/>
  <c r="S191" i="46"/>
  <c r="S191" i="44"/>
  <c r="AQ191" i="46"/>
  <c r="AQ191" i="44"/>
  <c r="AE192" i="46"/>
  <c r="AE192" i="44"/>
  <c r="AU192" i="46"/>
  <c r="AU192" i="44"/>
  <c r="BK192" i="46"/>
  <c r="BK192" i="44"/>
  <c r="K193" i="46"/>
  <c r="K193" i="44"/>
  <c r="AQ193" i="46"/>
  <c r="AQ193" i="44"/>
  <c r="AY193" i="46"/>
  <c r="AY193" i="44"/>
  <c r="N194" i="46"/>
  <c r="N194" i="44"/>
  <c r="V194" i="46"/>
  <c r="V194" i="44"/>
  <c r="AT194" i="46"/>
  <c r="AT194" i="44"/>
  <c r="J195" i="46"/>
  <c r="J195" i="44"/>
  <c r="R195" i="46"/>
  <c r="R195" i="44"/>
  <c r="Z195" i="46"/>
  <c r="Z195" i="44"/>
  <c r="AH195" i="46"/>
  <c r="AH195" i="44"/>
  <c r="AP195" i="46"/>
  <c r="AP195" i="44"/>
  <c r="AX195" i="46"/>
  <c r="AX195" i="44"/>
  <c r="BF195" i="46"/>
  <c r="BF195" i="44"/>
  <c r="BN195" i="46"/>
  <c r="BN195" i="44"/>
  <c r="P197" i="46"/>
  <c r="P197" i="44"/>
  <c r="X197" i="46"/>
  <c r="X197" i="44"/>
  <c r="AD199" i="44"/>
  <c r="J200" i="44"/>
  <c r="AC201" i="44"/>
  <c r="AN202" i="44"/>
  <c r="T203" i="44"/>
  <c r="H204" i="44"/>
  <c r="AQ205" i="44"/>
  <c r="N206" i="44"/>
  <c r="AN207" i="44"/>
  <c r="AV197" i="44"/>
  <c r="BJ199" i="44"/>
  <c r="AP200" i="44"/>
  <c r="E201" i="44"/>
  <c r="AS201" i="44"/>
  <c r="H202" i="44"/>
  <c r="AZ203" i="44"/>
  <c r="AN204" i="44"/>
  <c r="K205" i="44"/>
  <c r="AT206" i="44"/>
  <c r="H207" i="44"/>
  <c r="D198" i="44"/>
  <c r="L198" i="44"/>
  <c r="T198" i="44"/>
  <c r="AB198" i="44"/>
  <c r="AJ198" i="44"/>
  <c r="AR198" i="44"/>
  <c r="AZ198" i="44"/>
  <c r="BH198" i="44"/>
  <c r="BP198" i="44"/>
  <c r="AL199" i="44"/>
  <c r="R200" i="44"/>
  <c r="AI12" i="46"/>
  <c r="AI12" i="44"/>
  <c r="BH29" i="46"/>
  <c r="BH29" i="44"/>
  <c r="A31" i="27"/>
  <c r="C33" i="46"/>
  <c r="C33" i="44" s="1"/>
  <c r="BF35" i="46"/>
  <c r="BF35" i="44"/>
  <c r="E40" i="46"/>
  <c r="E40" i="44"/>
  <c r="V46" i="46"/>
  <c r="V46" i="44"/>
  <c r="Z47" i="46"/>
  <c r="Z47" i="44"/>
  <c r="BJ57" i="46"/>
  <c r="BJ57" i="44"/>
  <c r="J31" i="44"/>
  <c r="C52" i="46"/>
  <c r="C52" i="44" s="1"/>
  <c r="I58" i="44"/>
  <c r="V68" i="44"/>
  <c r="AB72" i="44"/>
  <c r="X102" i="44"/>
  <c r="AW15" i="46"/>
  <c r="AW15" i="44"/>
  <c r="AD34" i="46"/>
  <c r="AD34" i="44"/>
  <c r="BJ36" i="46"/>
  <c r="BJ36" i="44"/>
  <c r="AE44" i="46"/>
  <c r="AE44" i="44"/>
  <c r="N49" i="46"/>
  <c r="N49" i="44"/>
  <c r="AD49" i="46"/>
  <c r="AD49" i="44"/>
  <c r="BN50" i="46"/>
  <c r="BN50" i="44"/>
  <c r="J54" i="46"/>
  <c r="J54" i="44"/>
  <c r="T56" i="46"/>
  <c r="T56" i="44"/>
  <c r="AD57" i="46"/>
  <c r="AD57" i="44"/>
  <c r="Q58" i="46"/>
  <c r="Q58" i="44"/>
  <c r="BM58" i="46"/>
  <c r="BM58" i="44"/>
  <c r="AI60" i="46"/>
  <c r="AI60" i="44"/>
  <c r="AA62" i="46"/>
  <c r="AA62" i="44"/>
  <c r="D65" i="46"/>
  <c r="D65" i="44"/>
  <c r="L65" i="46"/>
  <c r="L65" i="44"/>
  <c r="AB65" i="46"/>
  <c r="AB65" i="44"/>
  <c r="AR65" i="46"/>
  <c r="AR65" i="44"/>
  <c r="BP65" i="46"/>
  <c r="BP65" i="44"/>
  <c r="AQ67" i="46"/>
  <c r="AQ67" i="44"/>
  <c r="AT68" i="46"/>
  <c r="AT68" i="44"/>
  <c r="BB68" i="46"/>
  <c r="BB68" i="44"/>
  <c r="A67" i="27"/>
  <c r="A69" i="44"/>
  <c r="AX69" i="46"/>
  <c r="AX69" i="44"/>
  <c r="A69" i="27"/>
  <c r="C71" i="46"/>
  <c r="C71" i="44" s="1"/>
  <c r="A71" i="44"/>
  <c r="AZ72" i="46"/>
  <c r="AZ72" i="44"/>
  <c r="H73" i="46"/>
  <c r="H73" i="44"/>
  <c r="AF73" i="46"/>
  <c r="AF73" i="44"/>
  <c r="BL73" i="46"/>
  <c r="BL73" i="44"/>
  <c r="AA74" i="46"/>
  <c r="AA74" i="44"/>
  <c r="F75" i="46"/>
  <c r="F75" i="44"/>
  <c r="V75" i="46"/>
  <c r="V75" i="44"/>
  <c r="AL75" i="46"/>
  <c r="AL75" i="44"/>
  <c r="AT75" i="46"/>
  <c r="AT75" i="44"/>
  <c r="BJ75" i="46"/>
  <c r="BJ75" i="44"/>
  <c r="BE76" i="46"/>
  <c r="BE76" i="44"/>
  <c r="BM76" i="46"/>
  <c r="BM76" i="44"/>
  <c r="AR77" i="46"/>
  <c r="AR77" i="44"/>
  <c r="BD78" i="46"/>
  <c r="BD78" i="44"/>
  <c r="BQ80" i="46"/>
  <c r="BQ80" i="44"/>
  <c r="Y81" i="46"/>
  <c r="Y81" i="44"/>
  <c r="AW81" i="46"/>
  <c r="AW81" i="44"/>
  <c r="M82" i="46"/>
  <c r="M82" i="44"/>
  <c r="U82" i="46"/>
  <c r="U82" i="44"/>
  <c r="AK82" i="46"/>
  <c r="AK82" i="44"/>
  <c r="BI82" i="46"/>
  <c r="BI82" i="44"/>
  <c r="AM83" i="46"/>
  <c r="AM83" i="44"/>
  <c r="BC83" i="46"/>
  <c r="BC83" i="44"/>
  <c r="AQ84" i="46"/>
  <c r="AQ84" i="44"/>
  <c r="G85" i="46"/>
  <c r="G85" i="44"/>
  <c r="AM85" i="46"/>
  <c r="AM85" i="44"/>
  <c r="BC85" i="46"/>
  <c r="BC85" i="44"/>
  <c r="S86" i="46"/>
  <c r="S86" i="44"/>
  <c r="AI86" i="46"/>
  <c r="AI86" i="44"/>
  <c r="BG86" i="46"/>
  <c r="BG86" i="44"/>
  <c r="O87" i="46"/>
  <c r="O87" i="44"/>
  <c r="AM87" i="46"/>
  <c r="AM87" i="44"/>
  <c r="K88" i="46"/>
  <c r="K88" i="44"/>
  <c r="AI88" i="46"/>
  <c r="AI88" i="44"/>
  <c r="BG88" i="46"/>
  <c r="BG88" i="44"/>
  <c r="U89" i="46"/>
  <c r="U89" i="44"/>
  <c r="AK89" i="46"/>
  <c r="AK89" i="44"/>
  <c r="BA89" i="46"/>
  <c r="BA89" i="44"/>
  <c r="BQ89" i="46"/>
  <c r="BQ89" i="44"/>
  <c r="O90" i="46"/>
  <c r="O90" i="44"/>
  <c r="AM90" i="46"/>
  <c r="AM90" i="44"/>
  <c r="AQ91" i="46"/>
  <c r="AQ91" i="44"/>
  <c r="BO91" i="46"/>
  <c r="BO91" i="44"/>
  <c r="AD92" i="46"/>
  <c r="AD92" i="44"/>
  <c r="AT92" i="46"/>
  <c r="AT92" i="44"/>
  <c r="BJ92" i="46"/>
  <c r="BJ92" i="44"/>
  <c r="BF93" i="46"/>
  <c r="BF93" i="44"/>
  <c r="BN93" i="46"/>
  <c r="BN93" i="44"/>
  <c r="F94" i="46"/>
  <c r="F94" i="44"/>
  <c r="AT94" i="46"/>
  <c r="AT94" i="44"/>
  <c r="U96" i="46"/>
  <c r="U96" i="44"/>
  <c r="BA96" i="46"/>
  <c r="BA96" i="44"/>
  <c r="BI96" i="46"/>
  <c r="BI96" i="44"/>
  <c r="G97" i="46"/>
  <c r="G97" i="44"/>
  <c r="W97" i="46"/>
  <c r="W97" i="44"/>
  <c r="AE97" i="46"/>
  <c r="AE97" i="44"/>
  <c r="AM97" i="46"/>
  <c r="AM97" i="44"/>
  <c r="AU97" i="46"/>
  <c r="AU97" i="44"/>
  <c r="BC97" i="46"/>
  <c r="BC97" i="44"/>
  <c r="BK97" i="46"/>
  <c r="BK97" i="44"/>
  <c r="K98" i="46"/>
  <c r="K98" i="44"/>
  <c r="S98" i="46"/>
  <c r="S98" i="44"/>
  <c r="AA98" i="46"/>
  <c r="AA98" i="44"/>
  <c r="G99" i="46"/>
  <c r="G99" i="44"/>
  <c r="W99" i="46"/>
  <c r="W99" i="44"/>
  <c r="AE99" i="46"/>
  <c r="AE99" i="44"/>
  <c r="AM99" i="46"/>
  <c r="AM99" i="44"/>
  <c r="AU99" i="46"/>
  <c r="AU99" i="44"/>
  <c r="BC99" i="46"/>
  <c r="BC99" i="44"/>
  <c r="BK99" i="46"/>
  <c r="BK99" i="44"/>
  <c r="J100" i="46"/>
  <c r="J100" i="44"/>
  <c r="R100" i="46"/>
  <c r="R100" i="44"/>
  <c r="Z100" i="46"/>
  <c r="Z100" i="44"/>
  <c r="AH100" i="46"/>
  <c r="AH100" i="44"/>
  <c r="AP100" i="46"/>
  <c r="AP100" i="44"/>
  <c r="AX100" i="46"/>
  <c r="AX100" i="44"/>
  <c r="BF100" i="46"/>
  <c r="BF100" i="44"/>
  <c r="F101" i="46"/>
  <c r="F101" i="44"/>
  <c r="V101" i="46"/>
  <c r="V101" i="44"/>
  <c r="AD101" i="46"/>
  <c r="AD101" i="44"/>
  <c r="AL101" i="46"/>
  <c r="AL101" i="44"/>
  <c r="AT101" i="46"/>
  <c r="AT101" i="44"/>
  <c r="BB101" i="46"/>
  <c r="BB101" i="44"/>
  <c r="BJ101" i="46"/>
  <c r="BJ101" i="44"/>
  <c r="A100" i="27"/>
  <c r="C102" i="46"/>
  <c r="C102" i="44" s="1"/>
  <c r="A102" i="44"/>
  <c r="H102" i="46"/>
  <c r="H102" i="44"/>
  <c r="P102" i="46"/>
  <c r="P102" i="44"/>
  <c r="AN102" i="46"/>
  <c r="AN102" i="44"/>
  <c r="AV102" i="46"/>
  <c r="AV102" i="44"/>
  <c r="BD102" i="46"/>
  <c r="BD102" i="44"/>
  <c r="BL102" i="46"/>
  <c r="BL102" i="44"/>
  <c r="D103" i="46"/>
  <c r="D103" i="44"/>
  <c r="L103" i="46"/>
  <c r="L103" i="44"/>
  <c r="T103" i="46"/>
  <c r="T103" i="44"/>
  <c r="AB103" i="46"/>
  <c r="AB103" i="44"/>
  <c r="AR103" i="46"/>
  <c r="AR103" i="44"/>
  <c r="AZ103" i="46"/>
  <c r="AZ103" i="44"/>
  <c r="BH103" i="46"/>
  <c r="BH103" i="44"/>
  <c r="BP103" i="46"/>
  <c r="BP103" i="44"/>
  <c r="H104" i="46"/>
  <c r="H104" i="44"/>
  <c r="P104" i="46"/>
  <c r="P104" i="44"/>
  <c r="X104" i="46"/>
  <c r="X104" i="44"/>
  <c r="AF104" i="46"/>
  <c r="AF104" i="44"/>
  <c r="AN104" i="46"/>
  <c r="AN104" i="44"/>
  <c r="AV104" i="46"/>
  <c r="AV104" i="44"/>
  <c r="BD104" i="46"/>
  <c r="BD104" i="44"/>
  <c r="BL104" i="46"/>
  <c r="BL104" i="44"/>
  <c r="D105" i="46"/>
  <c r="D105" i="44"/>
  <c r="L105" i="46"/>
  <c r="L105" i="44"/>
  <c r="T105" i="46"/>
  <c r="T105" i="44"/>
  <c r="AB105" i="46"/>
  <c r="AB105" i="44"/>
  <c r="AJ105" i="46"/>
  <c r="AJ105" i="44"/>
  <c r="AR105" i="46"/>
  <c r="AR105" i="44"/>
  <c r="AZ105" i="46"/>
  <c r="AZ105" i="44"/>
  <c r="BH105" i="46"/>
  <c r="BH105" i="44"/>
  <c r="BP105" i="46"/>
  <c r="BP105" i="44"/>
  <c r="H106" i="46"/>
  <c r="H106" i="44"/>
  <c r="P106" i="46"/>
  <c r="P106" i="44"/>
  <c r="X106" i="46"/>
  <c r="X106" i="44"/>
  <c r="AF106" i="46"/>
  <c r="AF106" i="44"/>
  <c r="AN106" i="46"/>
  <c r="AN106" i="44"/>
  <c r="AV106" i="46"/>
  <c r="AV106" i="44"/>
  <c r="BD106" i="46"/>
  <c r="BD106" i="44"/>
  <c r="BL106" i="46"/>
  <c r="BL106" i="44"/>
  <c r="D107" i="46"/>
  <c r="D107" i="44"/>
  <c r="L107" i="46"/>
  <c r="L107" i="44"/>
  <c r="T107" i="46"/>
  <c r="T107" i="44"/>
  <c r="AB107" i="46"/>
  <c r="AB107" i="44"/>
  <c r="AJ107" i="46"/>
  <c r="AJ107" i="44"/>
  <c r="AR107" i="46"/>
  <c r="AR107" i="44"/>
  <c r="AZ107" i="46"/>
  <c r="AZ107" i="44"/>
  <c r="BH107" i="46"/>
  <c r="BH107" i="44"/>
  <c r="F108" i="46"/>
  <c r="F108" i="44"/>
  <c r="N108" i="46"/>
  <c r="N108" i="44"/>
  <c r="V108" i="46"/>
  <c r="V108" i="44"/>
  <c r="AD108" i="46"/>
  <c r="AD108" i="44"/>
  <c r="AL108" i="46"/>
  <c r="AL108" i="44"/>
  <c r="AT108" i="46"/>
  <c r="AT108" i="44"/>
  <c r="BB108" i="46"/>
  <c r="BB108" i="44"/>
  <c r="BJ108" i="46"/>
  <c r="BJ108" i="44"/>
  <c r="A107" i="27"/>
  <c r="C109" i="46"/>
  <c r="C109" i="44" s="1"/>
  <c r="J109" i="46"/>
  <c r="J109" i="44"/>
  <c r="R109" i="46"/>
  <c r="R109" i="44"/>
  <c r="Z109" i="46"/>
  <c r="Z109" i="44"/>
  <c r="AH109" i="46"/>
  <c r="AH109" i="44"/>
  <c r="AP109" i="46"/>
  <c r="AP109" i="44"/>
  <c r="AX109" i="46"/>
  <c r="AX109" i="44"/>
  <c r="BF109" i="46"/>
  <c r="BF109" i="44"/>
  <c r="BN109" i="46"/>
  <c r="BN109" i="44"/>
  <c r="E110" i="46"/>
  <c r="E110" i="44"/>
  <c r="M110" i="46"/>
  <c r="M110" i="44"/>
  <c r="AC110" i="46"/>
  <c r="AC110" i="44"/>
  <c r="AK110" i="46"/>
  <c r="AK110" i="44"/>
  <c r="AS110" i="46"/>
  <c r="AS110" i="44"/>
  <c r="BA110" i="46"/>
  <c r="BA110" i="44"/>
  <c r="BQ110" i="46"/>
  <c r="BQ110" i="44"/>
  <c r="I111" i="46"/>
  <c r="I111" i="44"/>
  <c r="Q111" i="46"/>
  <c r="Q111" i="44"/>
  <c r="Y111" i="46"/>
  <c r="Y111" i="44"/>
  <c r="AG111" i="46"/>
  <c r="AG111" i="44"/>
  <c r="AO111" i="46"/>
  <c r="AO111" i="44"/>
  <c r="AW111" i="46"/>
  <c r="AW111" i="44"/>
  <c r="BE111" i="46"/>
  <c r="BE111" i="44"/>
  <c r="BM111" i="46"/>
  <c r="BM111" i="44"/>
  <c r="K112" i="46"/>
  <c r="K112" i="44"/>
  <c r="S112" i="46"/>
  <c r="S112" i="44"/>
  <c r="AA112" i="46"/>
  <c r="AA112" i="44"/>
  <c r="AQ112" i="46"/>
  <c r="AQ112" i="44"/>
  <c r="AY112" i="46"/>
  <c r="AY112" i="44"/>
  <c r="BG112" i="46"/>
  <c r="BG112" i="44"/>
  <c r="G113" i="46"/>
  <c r="G113" i="44"/>
  <c r="O113" i="46"/>
  <c r="O113" i="44"/>
  <c r="W113" i="46"/>
  <c r="W113" i="44"/>
  <c r="AE113" i="46"/>
  <c r="AE113" i="44"/>
  <c r="AM113" i="46"/>
  <c r="AM113" i="44"/>
  <c r="AU113" i="46"/>
  <c r="AU113" i="44"/>
  <c r="BC113" i="46"/>
  <c r="BC113" i="44"/>
  <c r="BK113" i="46"/>
  <c r="BK113" i="44"/>
  <c r="K114" i="46"/>
  <c r="K114" i="44"/>
  <c r="S114" i="46"/>
  <c r="S114" i="44"/>
  <c r="AA114" i="46"/>
  <c r="AA114" i="44"/>
  <c r="AI114" i="46"/>
  <c r="AI114" i="44"/>
  <c r="AQ114" i="46"/>
  <c r="AQ114" i="44"/>
  <c r="AY114" i="46"/>
  <c r="AY114" i="44"/>
  <c r="BG114" i="46"/>
  <c r="BG114" i="44"/>
  <c r="BO114" i="46"/>
  <c r="BO114" i="44"/>
  <c r="D115" i="46"/>
  <c r="D115" i="44"/>
  <c r="L115" i="46"/>
  <c r="L115" i="44"/>
  <c r="T115" i="46"/>
  <c r="T115" i="44"/>
  <c r="AB115" i="46"/>
  <c r="AB115" i="44"/>
  <c r="AJ115" i="46"/>
  <c r="AJ115" i="44"/>
  <c r="AR115" i="46"/>
  <c r="AR115" i="44"/>
  <c r="AZ115" i="46"/>
  <c r="AZ115" i="44"/>
  <c r="BP115" i="46"/>
  <c r="BP115" i="44"/>
  <c r="H116" i="46"/>
  <c r="H116" i="44"/>
  <c r="P116" i="46"/>
  <c r="P116" i="44"/>
  <c r="X116" i="46"/>
  <c r="X116" i="44"/>
  <c r="AF116" i="46"/>
  <c r="AF116" i="44"/>
  <c r="AN116" i="46"/>
  <c r="AN116" i="44"/>
  <c r="AV116" i="46"/>
  <c r="AV116" i="44"/>
  <c r="BD116" i="46"/>
  <c r="BD116" i="44"/>
  <c r="BL116" i="46"/>
  <c r="BL116" i="44"/>
  <c r="J117" i="46"/>
  <c r="J117" i="44"/>
  <c r="R117" i="46"/>
  <c r="R117" i="44"/>
  <c r="AH117" i="46"/>
  <c r="AH117" i="44"/>
  <c r="AP117" i="46"/>
  <c r="AP117" i="44"/>
  <c r="AX117" i="46"/>
  <c r="AX117" i="44"/>
  <c r="BF117" i="46"/>
  <c r="BF117" i="44"/>
  <c r="F118" i="46"/>
  <c r="F118" i="44"/>
  <c r="N118" i="46"/>
  <c r="N118" i="44"/>
  <c r="V118" i="46"/>
  <c r="V118" i="44"/>
  <c r="AD118" i="46"/>
  <c r="AD118" i="44"/>
  <c r="AL118" i="46"/>
  <c r="AL118" i="44"/>
  <c r="AT118" i="46"/>
  <c r="AT118" i="44"/>
  <c r="BB118" i="46"/>
  <c r="BB118" i="44"/>
  <c r="BJ118" i="46"/>
  <c r="BJ118" i="44"/>
  <c r="A117" i="27"/>
  <c r="C119" i="46"/>
  <c r="C119" i="44" s="1"/>
  <c r="G119" i="46"/>
  <c r="G119" i="44"/>
  <c r="W119" i="46"/>
  <c r="W119" i="44"/>
  <c r="AE119" i="46"/>
  <c r="AE119" i="44"/>
  <c r="AM119" i="46"/>
  <c r="AM119" i="44"/>
  <c r="AU119" i="46"/>
  <c r="AU119" i="44"/>
  <c r="BC119" i="46"/>
  <c r="BC119" i="44"/>
  <c r="BK119" i="46"/>
  <c r="BK119" i="44"/>
  <c r="O20" i="46"/>
  <c r="O20" i="44"/>
  <c r="AT34" i="46"/>
  <c r="AT34" i="44"/>
  <c r="R35" i="46"/>
  <c r="R35" i="44"/>
  <c r="R38" i="46"/>
  <c r="R38" i="44"/>
  <c r="AW41" i="46"/>
  <c r="AW41" i="44"/>
  <c r="BB46" i="46"/>
  <c r="BB46" i="44"/>
  <c r="AZ56" i="46"/>
  <c r="AZ56" i="44"/>
  <c r="V57" i="46"/>
  <c r="V57" i="44"/>
  <c r="Y58" i="46"/>
  <c r="Y58" i="44"/>
  <c r="AS59" i="46"/>
  <c r="AS59" i="44"/>
  <c r="BI59" i="46"/>
  <c r="BI59" i="44"/>
  <c r="W61" i="46"/>
  <c r="W61" i="44"/>
  <c r="AM61" i="46"/>
  <c r="AM61" i="44"/>
  <c r="BK61" i="46"/>
  <c r="BK61" i="44"/>
  <c r="AJ65" i="46"/>
  <c r="AJ65" i="44"/>
  <c r="AZ65" i="46"/>
  <c r="AZ65" i="44"/>
  <c r="BH65" i="46"/>
  <c r="BH65" i="44"/>
  <c r="G66" i="46"/>
  <c r="G66" i="44"/>
  <c r="W66" i="46"/>
  <c r="W66" i="44"/>
  <c r="BC66" i="46"/>
  <c r="BC66" i="44"/>
  <c r="K67" i="46"/>
  <c r="K67" i="44"/>
  <c r="J69" i="46"/>
  <c r="J69" i="44"/>
  <c r="Z69" i="46"/>
  <c r="Z69" i="44"/>
  <c r="AP69" i="46"/>
  <c r="AP69" i="44"/>
  <c r="BN69" i="46"/>
  <c r="BN69" i="44"/>
  <c r="N70" i="46"/>
  <c r="N70" i="44"/>
  <c r="AD70" i="46"/>
  <c r="AD70" i="44"/>
  <c r="AT70" i="46"/>
  <c r="AT70" i="44"/>
  <c r="BB70" i="46"/>
  <c r="BB70" i="44"/>
  <c r="AF71" i="46"/>
  <c r="AF71" i="44"/>
  <c r="AV71" i="46"/>
  <c r="AV71" i="44"/>
  <c r="BD71" i="46"/>
  <c r="BD71" i="44"/>
  <c r="L72" i="46"/>
  <c r="L72" i="44"/>
  <c r="AJ72" i="46"/>
  <c r="AJ72" i="44"/>
  <c r="BP72" i="46"/>
  <c r="BP72" i="44"/>
  <c r="X73" i="46"/>
  <c r="X73" i="44"/>
  <c r="AV73" i="46"/>
  <c r="AV73" i="44"/>
  <c r="AI74" i="46"/>
  <c r="AI74" i="44"/>
  <c r="I76" i="46"/>
  <c r="I76" i="44"/>
  <c r="Q76" i="46"/>
  <c r="Q76" i="44"/>
  <c r="AO76" i="46"/>
  <c r="AO76" i="44"/>
  <c r="AJ77" i="46"/>
  <c r="AJ77" i="44"/>
  <c r="BH77" i="46"/>
  <c r="BH77" i="44"/>
  <c r="H78" i="46"/>
  <c r="H78" i="44"/>
  <c r="AN78" i="46"/>
  <c r="AN78" i="44"/>
  <c r="J79" i="46"/>
  <c r="J79" i="44"/>
  <c r="R79" i="46"/>
  <c r="R79" i="44"/>
  <c r="Z79" i="46"/>
  <c r="Z79" i="44"/>
  <c r="M80" i="46"/>
  <c r="M80" i="44"/>
  <c r="BA80" i="46"/>
  <c r="BA80" i="44"/>
  <c r="I81" i="46"/>
  <c r="I81" i="44"/>
  <c r="AO81" i="46"/>
  <c r="AO81" i="44"/>
  <c r="W83" i="46"/>
  <c r="W83" i="44"/>
  <c r="AU83" i="46"/>
  <c r="AU83" i="44"/>
  <c r="K84" i="46"/>
  <c r="K84" i="44"/>
  <c r="AA84" i="46"/>
  <c r="AA84" i="44"/>
  <c r="AY84" i="46"/>
  <c r="AY84" i="44"/>
  <c r="BO84" i="46"/>
  <c r="BO84" i="44"/>
  <c r="O85" i="46"/>
  <c r="O85" i="44"/>
  <c r="AE85" i="46"/>
  <c r="AE85" i="44"/>
  <c r="BK85" i="46"/>
  <c r="BK85" i="44"/>
  <c r="K86" i="46"/>
  <c r="K86" i="44"/>
  <c r="AA86" i="46"/>
  <c r="AA86" i="44"/>
  <c r="AY86" i="46"/>
  <c r="AY86" i="44"/>
  <c r="W87" i="46"/>
  <c r="W87" i="44"/>
  <c r="AU87" i="46"/>
  <c r="AU87" i="44"/>
  <c r="BK87" i="46"/>
  <c r="BK87" i="44"/>
  <c r="S88" i="46"/>
  <c r="S88" i="44"/>
  <c r="AQ88" i="46"/>
  <c r="AQ88" i="44"/>
  <c r="BO88" i="46"/>
  <c r="BO88" i="44"/>
  <c r="M89" i="46"/>
  <c r="M89" i="44"/>
  <c r="AC89" i="46"/>
  <c r="AC89" i="44"/>
  <c r="AS89" i="46"/>
  <c r="AS89" i="44"/>
  <c r="BI89" i="46"/>
  <c r="BI89" i="44"/>
  <c r="G90" i="46"/>
  <c r="G90" i="44"/>
  <c r="W90" i="46"/>
  <c r="W90" i="44"/>
  <c r="AU90" i="46"/>
  <c r="AU90" i="44"/>
  <c r="BK90" i="46"/>
  <c r="BK90" i="44"/>
  <c r="K91" i="46"/>
  <c r="K91" i="44"/>
  <c r="AA91" i="46"/>
  <c r="AA91" i="44"/>
  <c r="AY91" i="46"/>
  <c r="AY91" i="44"/>
  <c r="F92" i="46"/>
  <c r="F92" i="44"/>
  <c r="V92" i="46"/>
  <c r="V92" i="44"/>
  <c r="AL92" i="46"/>
  <c r="AL92" i="44"/>
  <c r="BB92" i="46"/>
  <c r="BB92" i="44"/>
  <c r="A91" i="27"/>
  <c r="A93" i="44"/>
  <c r="J93" i="46"/>
  <c r="J93" i="44"/>
  <c r="R93" i="46"/>
  <c r="R93" i="44"/>
  <c r="AH93" i="46"/>
  <c r="AH93" i="44"/>
  <c r="AP93" i="46"/>
  <c r="AP93" i="44"/>
  <c r="BB94" i="46"/>
  <c r="BB94" i="44"/>
  <c r="A93" i="27"/>
  <c r="C95" i="46"/>
  <c r="C95" i="44" s="1"/>
  <c r="A95" i="44"/>
  <c r="R95" i="46"/>
  <c r="R95" i="44"/>
  <c r="AH95" i="46"/>
  <c r="AH95" i="44"/>
  <c r="AX95" i="46"/>
  <c r="AX95" i="44"/>
  <c r="M96" i="46"/>
  <c r="M96" i="44"/>
  <c r="AC96" i="46"/>
  <c r="AC96" i="44"/>
  <c r="AS96" i="46"/>
  <c r="AS96" i="44"/>
  <c r="BQ96" i="46"/>
  <c r="BQ96" i="44"/>
  <c r="AF102" i="46"/>
  <c r="AF102" i="44"/>
  <c r="BL37" i="44"/>
  <c r="BJ55" i="44"/>
  <c r="AB56" i="44"/>
  <c r="AH79" i="44"/>
  <c r="AK80" i="44"/>
  <c r="BQ82" i="44"/>
  <c r="AE90" i="44"/>
  <c r="AJ103" i="44"/>
  <c r="H23" i="46"/>
  <c r="H23" i="44"/>
  <c r="V32" i="46"/>
  <c r="V32" i="44"/>
  <c r="BF33" i="46"/>
  <c r="BF33" i="44"/>
  <c r="AL36" i="46"/>
  <c r="AL36" i="44"/>
  <c r="AM44" i="46"/>
  <c r="AM44" i="44"/>
  <c r="AX50" i="46"/>
  <c r="AX50" i="44"/>
  <c r="AH54" i="46"/>
  <c r="AH54" i="44"/>
  <c r="AP54" i="46"/>
  <c r="AP54" i="44"/>
  <c r="AO58" i="46"/>
  <c r="AO58" i="44"/>
  <c r="G61" i="46"/>
  <c r="G61" i="44"/>
  <c r="BH63" i="46"/>
  <c r="BH63" i="44"/>
  <c r="BL64" i="46"/>
  <c r="BL64" i="44"/>
  <c r="AE66" i="46"/>
  <c r="AE66" i="44"/>
  <c r="AU66" i="46"/>
  <c r="AU66" i="44"/>
  <c r="AA67" i="46"/>
  <c r="AA67" i="44"/>
  <c r="AD68" i="46"/>
  <c r="AD68" i="44"/>
  <c r="BF69" i="46"/>
  <c r="BF69" i="44"/>
  <c r="F70" i="46"/>
  <c r="F70" i="44"/>
  <c r="V70" i="46"/>
  <c r="V70" i="44"/>
  <c r="AL70" i="46"/>
  <c r="AL70" i="44"/>
  <c r="T72" i="46"/>
  <c r="T72" i="44"/>
  <c r="AR72" i="46"/>
  <c r="AR72" i="44"/>
  <c r="BH72" i="46"/>
  <c r="BH72" i="44"/>
  <c r="P73" i="46"/>
  <c r="P73" i="44"/>
  <c r="AN73" i="46"/>
  <c r="AN73" i="44"/>
  <c r="AQ74" i="46"/>
  <c r="AQ74" i="44"/>
  <c r="AY74" i="46"/>
  <c r="AY74" i="44"/>
  <c r="BG74" i="46"/>
  <c r="BG74" i="44"/>
  <c r="N75" i="46"/>
  <c r="N75" i="44"/>
  <c r="AD75" i="46"/>
  <c r="AD75" i="44"/>
  <c r="AG76" i="46"/>
  <c r="AG76" i="44"/>
  <c r="T77" i="46"/>
  <c r="T77" i="44"/>
  <c r="AZ77" i="46"/>
  <c r="AZ77" i="44"/>
  <c r="BP77" i="46"/>
  <c r="BP77" i="44"/>
  <c r="AX79" i="46"/>
  <c r="AX79" i="44"/>
  <c r="BF79" i="46"/>
  <c r="BF79" i="44"/>
  <c r="E80" i="46"/>
  <c r="E80" i="44"/>
  <c r="AC80" i="46"/>
  <c r="AC80" i="44"/>
  <c r="BI80" i="46"/>
  <c r="BI80" i="44"/>
  <c r="Q81" i="46"/>
  <c r="Q81" i="44"/>
  <c r="AG81" i="46"/>
  <c r="AG81" i="44"/>
  <c r="BE81" i="46"/>
  <c r="BE81" i="44"/>
  <c r="E82" i="46"/>
  <c r="E82" i="44"/>
  <c r="AC82" i="46"/>
  <c r="AC82" i="44"/>
  <c r="AS82" i="46"/>
  <c r="AS82" i="44"/>
  <c r="BA82" i="46"/>
  <c r="BA82" i="44"/>
  <c r="G83" i="46"/>
  <c r="G83" i="44"/>
  <c r="AE83" i="46"/>
  <c r="AE83" i="44"/>
  <c r="BG84" i="46"/>
  <c r="BG84" i="44"/>
  <c r="W85" i="46"/>
  <c r="W85" i="44"/>
  <c r="BO86" i="46"/>
  <c r="BO86" i="44"/>
  <c r="AE87" i="46"/>
  <c r="AE87" i="44"/>
  <c r="AA88" i="46"/>
  <c r="AA88" i="44"/>
  <c r="AY88" i="46"/>
  <c r="AY88" i="44"/>
  <c r="E89" i="46"/>
  <c r="E89" i="44"/>
  <c r="BC90" i="46"/>
  <c r="BC90" i="44"/>
  <c r="BG91" i="46"/>
  <c r="BG91" i="44"/>
  <c r="N92" i="46"/>
  <c r="N92" i="44"/>
  <c r="V94" i="46"/>
  <c r="V94" i="44"/>
  <c r="AL94" i="46"/>
  <c r="AL94" i="44"/>
  <c r="BJ94" i="46"/>
  <c r="BJ94" i="44"/>
  <c r="J95" i="46"/>
  <c r="J95" i="44"/>
  <c r="Z95" i="46"/>
  <c r="Z95" i="44"/>
  <c r="AP95" i="46"/>
  <c r="AP95" i="44"/>
  <c r="E96" i="46"/>
  <c r="E96" i="44"/>
  <c r="BF54" i="44"/>
  <c r="O66" i="44"/>
  <c r="BL78" i="44"/>
  <c r="S91" i="44"/>
  <c r="AI91" i="44"/>
  <c r="O97" i="44"/>
  <c r="AQ98" i="44"/>
  <c r="BG98" i="44"/>
  <c r="O99" i="44"/>
  <c r="H18" i="46"/>
  <c r="H18" i="44"/>
  <c r="BN38" i="46"/>
  <c r="BN38" i="44"/>
  <c r="BJ39" i="46"/>
  <c r="BJ39" i="44"/>
  <c r="BQ40" i="46"/>
  <c r="BQ40" i="44"/>
  <c r="A33" i="44"/>
  <c r="M40" i="44"/>
  <c r="AK42" i="44"/>
  <c r="G44" i="44"/>
  <c r="AQ60" i="44"/>
  <c r="AX93" i="44"/>
  <c r="N94" i="44"/>
  <c r="AD94" i="44"/>
  <c r="BN95" i="44"/>
  <c r="BN100" i="44"/>
  <c r="N101" i="44"/>
  <c r="L24" i="46"/>
  <c r="L24" i="44"/>
  <c r="F32" i="46"/>
  <c r="F32" i="44"/>
  <c r="U42" i="46"/>
  <c r="U42" i="44"/>
  <c r="AA45" i="46"/>
  <c r="AA45" i="44"/>
  <c r="V30" i="44"/>
  <c r="AF37" i="44"/>
  <c r="U40" i="44"/>
  <c r="AG41" i="44"/>
  <c r="BF47" i="44"/>
  <c r="K74" i="44"/>
  <c r="P78" i="44"/>
  <c r="AF78" i="44"/>
  <c r="AP79" i="44"/>
  <c r="A35" i="27"/>
  <c r="C37" i="46"/>
  <c r="C37" i="44" s="1"/>
  <c r="Z38" i="46"/>
  <c r="Z38" i="44"/>
  <c r="BM41" i="46"/>
  <c r="BM41" i="44"/>
  <c r="AW43" i="46"/>
  <c r="AW43" i="44"/>
  <c r="F49" i="46"/>
  <c r="F49" i="44"/>
  <c r="BM43" i="44"/>
  <c r="C93" i="46"/>
  <c r="C93" i="44" s="1"/>
  <c r="AK40" i="44"/>
  <c r="AL68" i="44"/>
  <c r="BD73" i="44"/>
  <c r="AI84" i="44"/>
  <c r="AY98" i="44"/>
  <c r="K120" i="46"/>
  <c r="K120" i="44"/>
  <c r="S120" i="46"/>
  <c r="S120" i="44"/>
  <c r="AA120" i="46"/>
  <c r="AA120" i="44"/>
  <c r="AI120" i="46"/>
  <c r="AI120" i="44"/>
  <c r="AQ120" i="46"/>
  <c r="AQ120" i="44"/>
  <c r="AY120" i="46"/>
  <c r="AY120" i="44"/>
  <c r="BG120" i="46"/>
  <c r="BG120" i="44"/>
  <c r="BO120" i="46"/>
  <c r="BO120" i="44"/>
  <c r="M121" i="46"/>
  <c r="M121" i="44"/>
  <c r="U121" i="46"/>
  <c r="U121" i="44"/>
  <c r="AC121" i="46"/>
  <c r="AC121" i="44"/>
  <c r="AK121" i="46"/>
  <c r="AK121" i="44"/>
  <c r="AS121" i="46"/>
  <c r="AS121" i="44"/>
  <c r="BA121" i="46"/>
  <c r="BA121" i="44"/>
  <c r="BI121" i="46"/>
  <c r="BI121" i="44"/>
  <c r="BQ121" i="46"/>
  <c r="BQ121" i="44"/>
  <c r="I122" i="46"/>
  <c r="I122" i="44"/>
  <c r="Q122" i="46"/>
  <c r="Q122" i="44"/>
  <c r="Y122" i="46"/>
  <c r="Y122" i="44"/>
  <c r="AG122" i="46"/>
  <c r="AG122" i="44"/>
  <c r="AO122" i="46"/>
  <c r="AO122" i="44"/>
  <c r="AW122" i="46"/>
  <c r="AW122" i="44"/>
  <c r="BM122" i="46"/>
  <c r="BM122" i="44"/>
  <c r="M123" i="46"/>
  <c r="M123" i="44"/>
  <c r="U123" i="46"/>
  <c r="U123" i="44"/>
  <c r="AC123" i="46"/>
  <c r="AC123" i="44"/>
  <c r="AS123" i="46"/>
  <c r="AS123" i="44"/>
  <c r="BA123" i="46"/>
  <c r="BA123" i="44"/>
  <c r="BI123" i="46"/>
  <c r="BI123" i="44"/>
  <c r="BQ123" i="46"/>
  <c r="BQ123" i="44"/>
  <c r="H124" i="46"/>
  <c r="H124" i="44"/>
  <c r="P124" i="46"/>
  <c r="P124" i="44"/>
  <c r="X124" i="46"/>
  <c r="X124" i="44"/>
  <c r="AN124" i="46"/>
  <c r="AN124" i="44"/>
  <c r="AV124" i="46"/>
  <c r="AV124" i="44"/>
  <c r="BL124" i="46"/>
  <c r="BL124" i="44"/>
  <c r="D125" i="46"/>
  <c r="D125" i="44"/>
  <c r="L125" i="46"/>
  <c r="L125" i="44"/>
  <c r="T125" i="46"/>
  <c r="T125" i="44"/>
  <c r="AJ125" i="46"/>
  <c r="AJ125" i="44"/>
  <c r="AR125" i="46"/>
  <c r="AR125" i="44"/>
  <c r="AZ125" i="46"/>
  <c r="AZ125" i="44"/>
  <c r="BH125" i="46"/>
  <c r="BH125" i="44"/>
  <c r="BP125" i="46"/>
  <c r="BP125" i="44"/>
  <c r="H126" i="46"/>
  <c r="H126" i="44"/>
  <c r="P126" i="46"/>
  <c r="P126" i="44"/>
  <c r="X126" i="46"/>
  <c r="X126" i="44"/>
  <c r="AN126" i="46"/>
  <c r="AN126" i="44"/>
  <c r="AV126" i="46"/>
  <c r="AV126" i="44"/>
  <c r="BD126" i="46"/>
  <c r="BD126" i="44"/>
  <c r="BL126" i="46"/>
  <c r="BL126" i="44"/>
  <c r="I127" i="46"/>
  <c r="I127" i="44"/>
  <c r="Q127" i="46"/>
  <c r="Q127" i="44"/>
  <c r="Y127" i="46"/>
  <c r="Y127" i="44"/>
  <c r="AG127" i="46"/>
  <c r="AG127" i="44"/>
  <c r="AO127" i="46"/>
  <c r="AO127" i="44"/>
  <c r="AW127" i="46"/>
  <c r="AW127" i="44"/>
  <c r="BE127" i="46"/>
  <c r="BE127" i="44"/>
  <c r="E128" i="46"/>
  <c r="E128" i="44"/>
  <c r="M128" i="46"/>
  <c r="M128" i="44"/>
  <c r="U128" i="46"/>
  <c r="U128" i="44"/>
  <c r="AC128" i="46"/>
  <c r="AC128" i="44"/>
  <c r="AK128" i="46"/>
  <c r="AK128" i="44"/>
  <c r="AS128" i="46"/>
  <c r="AS128" i="44"/>
  <c r="BA128" i="46"/>
  <c r="BA128" i="44"/>
  <c r="BI128" i="46"/>
  <c r="BI128" i="44"/>
  <c r="BQ128" i="46"/>
  <c r="BQ128" i="44"/>
  <c r="G129" i="46"/>
  <c r="G129" i="44"/>
  <c r="O129" i="46"/>
  <c r="O129" i="44"/>
  <c r="AE129" i="46"/>
  <c r="AE129" i="44"/>
  <c r="AM129" i="46"/>
  <c r="AM129" i="44"/>
  <c r="BC129" i="46"/>
  <c r="BC129" i="44"/>
  <c r="BK129" i="46"/>
  <c r="BK129" i="44"/>
  <c r="S130" i="46"/>
  <c r="S130" i="44"/>
  <c r="AA130" i="46"/>
  <c r="AA130" i="44"/>
  <c r="AQ130" i="46"/>
  <c r="AQ130" i="44"/>
  <c r="AY130" i="46"/>
  <c r="AY130" i="44"/>
  <c r="BG130" i="46"/>
  <c r="BG130" i="44"/>
  <c r="BO130" i="46"/>
  <c r="BO130" i="44"/>
  <c r="G131" i="46"/>
  <c r="G131" i="44"/>
  <c r="O131" i="46"/>
  <c r="O131" i="44"/>
  <c r="W131" i="46"/>
  <c r="W131" i="44"/>
  <c r="AE131" i="46"/>
  <c r="AE131" i="44"/>
  <c r="AM131" i="46"/>
  <c r="AM131" i="44"/>
  <c r="AU131" i="46"/>
  <c r="AU131" i="44"/>
  <c r="BC131" i="46"/>
  <c r="BC131" i="44"/>
  <c r="BK131" i="46"/>
  <c r="BK131" i="44"/>
  <c r="K132" i="46"/>
  <c r="K132" i="44"/>
  <c r="S132" i="46"/>
  <c r="S132" i="44"/>
  <c r="AA132" i="46"/>
  <c r="AA132" i="44"/>
  <c r="AI132" i="46"/>
  <c r="AI132" i="44"/>
  <c r="AY132" i="46"/>
  <c r="AY132" i="44"/>
  <c r="BG132" i="46"/>
  <c r="BG132" i="44"/>
  <c r="BO132" i="46"/>
  <c r="BO132" i="44"/>
  <c r="E133" i="46"/>
  <c r="E133" i="44"/>
  <c r="M133" i="46"/>
  <c r="M133" i="44"/>
  <c r="U133" i="46"/>
  <c r="U133" i="44"/>
  <c r="AC133" i="46"/>
  <c r="AC133" i="44"/>
  <c r="AK133" i="46"/>
  <c r="AK133" i="44"/>
  <c r="BI133" i="46"/>
  <c r="BI133" i="44"/>
  <c r="BQ133" i="46"/>
  <c r="BQ133" i="44"/>
  <c r="G134" i="46"/>
  <c r="G134" i="44"/>
  <c r="O134" i="46"/>
  <c r="O134" i="44"/>
  <c r="W134" i="46"/>
  <c r="W134" i="44"/>
  <c r="AE134" i="46"/>
  <c r="AE134" i="44"/>
  <c r="AM134" i="46"/>
  <c r="AM134" i="44"/>
  <c r="AU134" i="46"/>
  <c r="AU134" i="44"/>
  <c r="BC134" i="46"/>
  <c r="BC134" i="44"/>
  <c r="BK134" i="46"/>
  <c r="BK134" i="44"/>
  <c r="K135" i="46"/>
  <c r="K135" i="44"/>
  <c r="S135" i="46"/>
  <c r="S135" i="44"/>
  <c r="AA135" i="46"/>
  <c r="AA135" i="44"/>
  <c r="AI135" i="46"/>
  <c r="AI135" i="44"/>
  <c r="AQ135" i="46"/>
  <c r="AQ135" i="44"/>
  <c r="AY135" i="46"/>
  <c r="AY135" i="44"/>
  <c r="BG135" i="46"/>
  <c r="BG135" i="44"/>
  <c r="BO135" i="46"/>
  <c r="BO135" i="44"/>
  <c r="D136" i="46"/>
  <c r="D136" i="44"/>
  <c r="L136" i="46"/>
  <c r="L136" i="44"/>
  <c r="T136" i="46"/>
  <c r="T136" i="44"/>
  <c r="AB136" i="46"/>
  <c r="AB136" i="44"/>
  <c r="AJ136" i="46"/>
  <c r="AJ136" i="44"/>
  <c r="AR136" i="46"/>
  <c r="AR136" i="44"/>
  <c r="AZ136" i="46"/>
  <c r="AZ136" i="44"/>
  <c r="BH136" i="46"/>
  <c r="BH136" i="44"/>
  <c r="BP136" i="46"/>
  <c r="BP136" i="44"/>
  <c r="H137" i="46"/>
  <c r="H137" i="44"/>
  <c r="X137" i="46"/>
  <c r="X137" i="44"/>
  <c r="AF137" i="46"/>
  <c r="AF137" i="44"/>
  <c r="AN137" i="46"/>
  <c r="AN137" i="44"/>
  <c r="AV137" i="46"/>
  <c r="AV137" i="44"/>
  <c r="BD137" i="46"/>
  <c r="BD137" i="44"/>
  <c r="BL137" i="46"/>
  <c r="BL137" i="44"/>
  <c r="D138" i="46"/>
  <c r="D138" i="44"/>
  <c r="L138" i="46"/>
  <c r="L138" i="44"/>
  <c r="T138" i="46"/>
  <c r="T138" i="44"/>
  <c r="AB138" i="46"/>
  <c r="AB138" i="44"/>
  <c r="AJ138" i="46"/>
  <c r="AJ138" i="44"/>
  <c r="AR138" i="46"/>
  <c r="AR138" i="44"/>
  <c r="AZ138" i="46"/>
  <c r="AZ138" i="44"/>
  <c r="BH138" i="46"/>
  <c r="BH138" i="44"/>
  <c r="BP138" i="46"/>
  <c r="BP138" i="44"/>
  <c r="E139" i="46"/>
  <c r="E139" i="44"/>
  <c r="M139" i="46"/>
  <c r="M139" i="44"/>
  <c r="U139" i="46"/>
  <c r="U139" i="44"/>
  <c r="AK139" i="46"/>
  <c r="AK139" i="44"/>
  <c r="AS139" i="46"/>
  <c r="AS139" i="44"/>
  <c r="BA139" i="46"/>
  <c r="BA139" i="44"/>
  <c r="BI139" i="46"/>
  <c r="BI139" i="44"/>
  <c r="BQ139" i="46"/>
  <c r="BQ139" i="44"/>
  <c r="H140" i="46"/>
  <c r="H140" i="44"/>
  <c r="P140" i="46"/>
  <c r="P140" i="44"/>
  <c r="X140" i="46"/>
  <c r="X140" i="44"/>
  <c r="AF140" i="46"/>
  <c r="AF140" i="44"/>
  <c r="AN140" i="46"/>
  <c r="AN140" i="44"/>
  <c r="AV140" i="46"/>
  <c r="AV140" i="44"/>
  <c r="BD140" i="46"/>
  <c r="BD140" i="44"/>
  <c r="BL140" i="46"/>
  <c r="BL140" i="44"/>
  <c r="D141" i="46"/>
  <c r="D141" i="44"/>
  <c r="L141" i="46"/>
  <c r="L141" i="44"/>
  <c r="T141" i="46"/>
  <c r="T141" i="44"/>
  <c r="AB141" i="46"/>
  <c r="AB141" i="44"/>
  <c r="AJ141" i="46"/>
  <c r="AJ141" i="44"/>
  <c r="AR141" i="46"/>
  <c r="AR141" i="44"/>
  <c r="AZ141" i="46"/>
  <c r="AZ141" i="44"/>
  <c r="BH141" i="46"/>
  <c r="BH141" i="44"/>
  <c r="BP141" i="46"/>
  <c r="BP141" i="44"/>
  <c r="H142" i="46"/>
  <c r="H142" i="44"/>
  <c r="P142" i="46"/>
  <c r="P142" i="44"/>
  <c r="X142" i="46"/>
  <c r="X142" i="44"/>
  <c r="AF142" i="46"/>
  <c r="AF142" i="44"/>
  <c r="AN142" i="46"/>
  <c r="AN142" i="44"/>
  <c r="AV142" i="46"/>
  <c r="AV142" i="44"/>
  <c r="BD142" i="46"/>
  <c r="BD142" i="44"/>
  <c r="BL142" i="46"/>
  <c r="BL142" i="44"/>
  <c r="K143" i="46"/>
  <c r="K143" i="44"/>
  <c r="S143" i="46"/>
  <c r="S143" i="44"/>
  <c r="AI143" i="46"/>
  <c r="AI143" i="44"/>
  <c r="AQ143" i="46"/>
  <c r="AQ143" i="44"/>
  <c r="AY143" i="46"/>
  <c r="AY143" i="44"/>
  <c r="BG143" i="46"/>
  <c r="BG143" i="44"/>
  <c r="G144" i="46"/>
  <c r="G144" i="44"/>
  <c r="O144" i="46"/>
  <c r="O144" i="44"/>
  <c r="W144" i="46"/>
  <c r="W144" i="44"/>
  <c r="AE144" i="46"/>
  <c r="AE144" i="44"/>
  <c r="AM144" i="46"/>
  <c r="AM144" i="44"/>
  <c r="AU144" i="46"/>
  <c r="AU144" i="44"/>
  <c r="BC144" i="46"/>
  <c r="BC144" i="44"/>
  <c r="BK144" i="46"/>
  <c r="BK144" i="44"/>
  <c r="K145" i="46"/>
  <c r="K145" i="44"/>
  <c r="S145" i="46"/>
  <c r="S145" i="44"/>
  <c r="AA145" i="46"/>
  <c r="AA145" i="44"/>
  <c r="AI145" i="46"/>
  <c r="AI145" i="44"/>
  <c r="AQ145" i="46"/>
  <c r="AQ145" i="44"/>
  <c r="AY145" i="46"/>
  <c r="AY145" i="44"/>
  <c r="BG145" i="46"/>
  <c r="BG145" i="44"/>
  <c r="BO145" i="46"/>
  <c r="BO145" i="44"/>
  <c r="G146" i="46"/>
  <c r="G146" i="44"/>
  <c r="O146" i="46"/>
  <c r="O146" i="44"/>
  <c r="W146" i="46"/>
  <c r="W146" i="44"/>
  <c r="AE146" i="46"/>
  <c r="AE146" i="44"/>
  <c r="AM146" i="46"/>
  <c r="AM146" i="44"/>
  <c r="AU146" i="46"/>
  <c r="AU146" i="44"/>
  <c r="BC146" i="46"/>
  <c r="BC146" i="44"/>
  <c r="BK146" i="46"/>
  <c r="BK146" i="44"/>
  <c r="K147" i="46"/>
  <c r="K147" i="44"/>
  <c r="S147" i="46"/>
  <c r="S147" i="44"/>
  <c r="AA147" i="46"/>
  <c r="AA147" i="44"/>
  <c r="AI147" i="46"/>
  <c r="AI147" i="44"/>
  <c r="AQ147" i="46"/>
  <c r="AQ147" i="44"/>
  <c r="AY147" i="46"/>
  <c r="AY147" i="44"/>
  <c r="BG147" i="46"/>
  <c r="BG147" i="44"/>
  <c r="BO147" i="46"/>
  <c r="BO147" i="44"/>
  <c r="G148" i="46"/>
  <c r="G148" i="44"/>
  <c r="O148" i="46"/>
  <c r="O148" i="44"/>
  <c r="W148" i="46"/>
  <c r="W148" i="44"/>
  <c r="AE148" i="46"/>
  <c r="AE148" i="44"/>
  <c r="AM148" i="46"/>
  <c r="AM148" i="44"/>
  <c r="AU148" i="46"/>
  <c r="AU148" i="44"/>
  <c r="BC148" i="46"/>
  <c r="BC148" i="44"/>
  <c r="BK148" i="46"/>
  <c r="BK148" i="44"/>
  <c r="K149" i="46"/>
  <c r="K149" i="44"/>
  <c r="S149" i="46"/>
  <c r="S149" i="44"/>
  <c r="AA149" i="46"/>
  <c r="AA149" i="44"/>
  <c r="AI149" i="46"/>
  <c r="AI149" i="44"/>
  <c r="AQ149" i="46"/>
  <c r="AQ149" i="44"/>
  <c r="AY149" i="46"/>
  <c r="AY149" i="44"/>
  <c r="BG149" i="46"/>
  <c r="BG149" i="44"/>
  <c r="BO149" i="46"/>
  <c r="BO149" i="44"/>
  <c r="G150" i="46"/>
  <c r="G150" i="44"/>
  <c r="O150" i="46"/>
  <c r="O150" i="44"/>
  <c r="W150" i="46"/>
  <c r="W150" i="44"/>
  <c r="AE150" i="46"/>
  <c r="AE150" i="44"/>
  <c r="AM150" i="46"/>
  <c r="AM150" i="44"/>
  <c r="AU150" i="46"/>
  <c r="AU150" i="44"/>
  <c r="BC150" i="46"/>
  <c r="BC150" i="44"/>
  <c r="BK150" i="46"/>
  <c r="BK150" i="44"/>
  <c r="J151" i="46"/>
  <c r="J151" i="44"/>
  <c r="R151" i="46"/>
  <c r="R151" i="44"/>
  <c r="Z151" i="46"/>
  <c r="Z151" i="44"/>
  <c r="AH151" i="46"/>
  <c r="AH151" i="44"/>
  <c r="AP151" i="46"/>
  <c r="AP151" i="44"/>
  <c r="AX151" i="46"/>
  <c r="AX151" i="44"/>
  <c r="BF151" i="46"/>
  <c r="BF151" i="44"/>
  <c r="BN151" i="46"/>
  <c r="BN151" i="44"/>
  <c r="F152" i="46"/>
  <c r="F152" i="44"/>
  <c r="N152" i="46"/>
  <c r="N152" i="44"/>
  <c r="V152" i="46"/>
  <c r="V152" i="44"/>
  <c r="AD152" i="46"/>
  <c r="AD152" i="44"/>
  <c r="AL152" i="46"/>
  <c r="AL152" i="44"/>
  <c r="AT152" i="46"/>
  <c r="AT152" i="44"/>
  <c r="BJ152" i="46"/>
  <c r="BJ152" i="44"/>
  <c r="I153" i="46"/>
  <c r="I153" i="44"/>
  <c r="Q153" i="46"/>
  <c r="Q153" i="44"/>
  <c r="AB125" i="44"/>
  <c r="BA133" i="44"/>
  <c r="K130" i="44"/>
  <c r="AI130" i="44"/>
  <c r="E154" i="46"/>
  <c r="E154" i="44"/>
  <c r="M154" i="46"/>
  <c r="M154" i="44"/>
  <c r="U154" i="46"/>
  <c r="U154" i="44"/>
  <c r="AC154" i="46"/>
  <c r="AC154" i="44"/>
  <c r="AS154" i="46"/>
  <c r="AS154" i="44"/>
  <c r="BA154" i="46"/>
  <c r="BA154" i="44"/>
  <c r="BI154" i="46"/>
  <c r="BI154" i="44"/>
  <c r="BQ154" i="46"/>
  <c r="BQ154" i="44"/>
  <c r="I155" i="46"/>
  <c r="I155" i="44"/>
  <c r="Q155" i="46"/>
  <c r="Q155" i="44"/>
  <c r="Y155" i="46"/>
  <c r="Y155" i="44"/>
  <c r="AG155" i="46"/>
  <c r="AG155" i="44"/>
  <c r="AO155" i="46"/>
  <c r="AO155" i="44"/>
  <c r="AW155" i="46"/>
  <c r="AW155" i="44"/>
  <c r="BE155" i="46"/>
  <c r="BE155" i="44"/>
  <c r="BM155" i="46"/>
  <c r="BM155" i="44"/>
  <c r="E156" i="46"/>
  <c r="E156" i="44"/>
  <c r="M156" i="46"/>
  <c r="M156" i="44"/>
  <c r="U156" i="46"/>
  <c r="U156" i="44"/>
  <c r="AC156" i="46"/>
  <c r="AC156" i="44"/>
  <c r="AK156" i="46"/>
  <c r="AK156" i="44"/>
  <c r="AS156" i="46"/>
  <c r="AS156" i="44"/>
  <c r="BA156" i="46"/>
  <c r="BA156" i="44"/>
  <c r="BI156" i="46"/>
  <c r="BI156" i="44"/>
  <c r="BQ156" i="46"/>
  <c r="BQ156" i="44"/>
  <c r="E158" i="46"/>
  <c r="E158" i="44"/>
  <c r="U158" i="46"/>
  <c r="U158" i="44"/>
  <c r="AC158" i="46"/>
  <c r="AC158" i="44"/>
  <c r="AK158" i="46"/>
  <c r="AK158" i="44"/>
  <c r="AS158" i="46"/>
  <c r="AS158" i="44"/>
  <c r="BA158" i="46"/>
  <c r="BA158" i="44"/>
  <c r="BI158" i="46"/>
  <c r="BI158" i="44"/>
  <c r="BQ158" i="46"/>
  <c r="BQ158" i="44"/>
  <c r="E160" i="46"/>
  <c r="E160" i="44"/>
  <c r="M160" i="46"/>
  <c r="M160" i="44"/>
  <c r="U160" i="46"/>
  <c r="U160" i="44"/>
  <c r="AC160" i="46"/>
  <c r="AC160" i="44"/>
  <c r="AK160" i="46"/>
  <c r="AK160" i="44"/>
  <c r="AS160" i="46"/>
  <c r="AS160" i="44"/>
  <c r="BA160" i="46"/>
  <c r="BA160" i="44"/>
  <c r="BI160" i="46"/>
  <c r="BI160" i="44"/>
  <c r="BQ160" i="46"/>
  <c r="BQ160" i="44"/>
  <c r="I162" i="46"/>
  <c r="I162" i="44"/>
  <c r="Q162" i="46"/>
  <c r="Q162" i="44"/>
  <c r="Y162" i="46"/>
  <c r="Y162" i="44"/>
  <c r="AG162" i="46"/>
  <c r="AG162" i="44"/>
  <c r="AO162" i="46"/>
  <c r="AO162" i="44"/>
  <c r="AW162" i="46"/>
  <c r="AW162" i="44"/>
  <c r="BE162" i="46"/>
  <c r="BE162" i="44"/>
  <c r="BM162" i="46"/>
  <c r="BM162" i="44"/>
  <c r="E164" i="46"/>
  <c r="E164" i="44"/>
  <c r="M164" i="46"/>
  <c r="M164" i="44"/>
  <c r="U164" i="46"/>
  <c r="U164" i="44"/>
  <c r="AC164" i="46"/>
  <c r="AC164" i="44"/>
  <c r="AK164" i="46"/>
  <c r="AK164" i="44"/>
  <c r="AS164" i="46"/>
  <c r="AS164" i="44"/>
  <c r="BA164" i="46"/>
  <c r="BA164" i="44"/>
  <c r="BI164" i="46"/>
  <c r="BI164" i="44"/>
  <c r="BQ164" i="46"/>
  <c r="BQ164" i="44"/>
  <c r="I165" i="46"/>
  <c r="I165" i="44"/>
  <c r="Q165" i="46"/>
  <c r="Q165" i="44"/>
  <c r="Y165" i="46"/>
  <c r="Y165" i="44"/>
  <c r="AG165" i="46"/>
  <c r="AG165" i="44"/>
  <c r="AO165" i="46"/>
  <c r="AO165" i="44"/>
  <c r="AW165" i="46"/>
  <c r="AW165" i="44"/>
  <c r="BE165" i="46"/>
  <c r="BE165" i="44"/>
  <c r="BM165" i="46"/>
  <c r="BM165" i="44"/>
  <c r="E166" i="46"/>
  <c r="E166" i="44"/>
  <c r="M166" i="46"/>
  <c r="M166" i="44"/>
  <c r="U166" i="46"/>
  <c r="U166" i="44"/>
  <c r="AC166" i="46"/>
  <c r="AC166" i="44"/>
  <c r="AK166" i="46"/>
  <c r="AK166" i="44"/>
  <c r="BA166" i="46"/>
  <c r="BA166" i="44"/>
  <c r="BI166" i="46"/>
  <c r="BI166" i="44"/>
  <c r="BQ166" i="46"/>
  <c r="BQ166" i="44"/>
  <c r="D168" i="46"/>
  <c r="D168" i="44"/>
  <c r="L168" i="46"/>
  <c r="L168" i="44"/>
  <c r="T168" i="46"/>
  <c r="T168" i="44"/>
  <c r="AB168" i="46"/>
  <c r="AB168" i="44"/>
  <c r="AJ168" i="46"/>
  <c r="AJ168" i="44"/>
  <c r="AR168" i="46"/>
  <c r="AR168" i="44"/>
  <c r="AZ168" i="46"/>
  <c r="AZ168" i="44"/>
  <c r="BH168" i="46"/>
  <c r="BH168" i="44"/>
  <c r="BP168" i="46"/>
  <c r="BP168" i="44"/>
  <c r="C68" i="46"/>
  <c r="C68" i="44" s="1"/>
  <c r="AS21" i="44"/>
  <c r="W24" i="44"/>
  <c r="AV27" i="44"/>
  <c r="E33" i="44"/>
  <c r="BM36" i="44"/>
  <c r="AS38" i="44"/>
  <c r="BE39" i="44"/>
  <c r="AB41" i="44"/>
  <c r="U48" i="44"/>
  <c r="BE49" i="44"/>
  <c r="S53" i="44"/>
  <c r="X59" i="44"/>
  <c r="AH61" i="44"/>
  <c r="AT62" i="44"/>
  <c r="W65" i="44"/>
  <c r="F67" i="44"/>
  <c r="AD67" i="44"/>
  <c r="AO68" i="44"/>
  <c r="AO70" i="44"/>
  <c r="S73" i="44"/>
  <c r="AQ73" i="44"/>
  <c r="N74" i="44"/>
  <c r="G56" i="46"/>
  <c r="G56" i="44"/>
  <c r="AG57" i="46"/>
  <c r="AG57" i="44"/>
  <c r="O63" i="46"/>
  <c r="O63" i="44"/>
  <c r="Z66" i="46"/>
  <c r="Z66" i="44"/>
  <c r="BF66" i="46"/>
  <c r="BF66" i="44"/>
  <c r="AL67" i="46"/>
  <c r="AL67" i="44"/>
  <c r="E69" i="46"/>
  <c r="E69" i="44"/>
  <c r="AC69" i="46"/>
  <c r="AC69" i="44"/>
  <c r="BA69" i="46"/>
  <c r="BA69" i="44"/>
  <c r="BQ69" i="46"/>
  <c r="BQ69" i="44"/>
  <c r="BM70" i="46"/>
  <c r="BM70" i="44"/>
  <c r="S71" i="46"/>
  <c r="S71" i="44"/>
  <c r="AQ71" i="46"/>
  <c r="AQ71" i="44"/>
  <c r="AA73" i="46"/>
  <c r="AA73" i="44"/>
  <c r="AY73" i="46"/>
  <c r="AY73" i="44"/>
  <c r="BO73" i="46"/>
  <c r="BO73" i="44"/>
  <c r="AL74" i="46"/>
  <c r="AL74" i="44"/>
  <c r="AG75" i="46"/>
  <c r="AG75" i="44"/>
  <c r="AO75" i="46"/>
  <c r="AO75" i="44"/>
  <c r="BE75" i="46"/>
  <c r="BE75" i="44"/>
  <c r="AZ76" i="46"/>
  <c r="AZ76" i="44"/>
  <c r="BP76" i="46"/>
  <c r="BP76" i="44"/>
  <c r="AE77" i="46"/>
  <c r="AE77" i="44"/>
  <c r="AQ78" i="46"/>
  <c r="AQ78" i="44"/>
  <c r="BD42" i="46"/>
  <c r="BD42" i="44"/>
  <c r="Y51" i="46"/>
  <c r="Y51" i="44"/>
  <c r="AI53" i="46"/>
  <c r="AI53" i="44"/>
  <c r="BA54" i="46"/>
  <c r="BA54" i="44"/>
  <c r="BB62" i="46"/>
  <c r="BB62" i="44"/>
  <c r="G63" i="46"/>
  <c r="G63" i="44"/>
  <c r="AE65" i="46"/>
  <c r="AE65" i="44"/>
  <c r="AM65" i="46"/>
  <c r="AM65" i="44"/>
  <c r="BC65" i="46"/>
  <c r="BC65" i="44"/>
  <c r="AG70" i="46"/>
  <c r="AG70" i="44"/>
  <c r="Z15" i="44"/>
  <c r="E38" i="44"/>
  <c r="BM49" i="44"/>
  <c r="AK50" i="44"/>
  <c r="L58" i="44"/>
  <c r="N60" i="44"/>
  <c r="AP61" i="44"/>
  <c r="AU63" i="44"/>
  <c r="J66" i="44"/>
  <c r="AH66" i="44"/>
  <c r="BJ67" i="44"/>
  <c r="Q68" i="44"/>
  <c r="AM72" i="44"/>
  <c r="Y75" i="44"/>
  <c r="I157" i="44"/>
  <c r="Q157" i="44"/>
  <c r="Y157" i="44"/>
  <c r="AG157" i="44"/>
  <c r="AO157" i="44"/>
  <c r="AW157" i="44"/>
  <c r="BE157" i="44"/>
  <c r="BM157" i="44"/>
  <c r="K53" i="46"/>
  <c r="K53" i="44"/>
  <c r="U54" i="46"/>
  <c r="U54" i="44"/>
  <c r="Y55" i="46"/>
  <c r="Y55" i="44"/>
  <c r="I57" i="46"/>
  <c r="I57" i="44"/>
  <c r="AD60" i="46"/>
  <c r="AD60" i="44"/>
  <c r="O65" i="46"/>
  <c r="O65" i="44"/>
  <c r="BN66" i="46"/>
  <c r="BN66" i="44"/>
  <c r="Q70" i="46"/>
  <c r="Q70" i="44"/>
  <c r="A61" i="44"/>
  <c r="C63" i="46"/>
  <c r="C63" i="44" s="1"/>
  <c r="AR15" i="44"/>
  <c r="BP28" i="44"/>
  <c r="BQ38" i="44"/>
  <c r="AR41" i="44"/>
  <c r="AF42" i="44"/>
  <c r="E50" i="44"/>
  <c r="H59" i="44"/>
  <c r="AF59" i="44"/>
  <c r="W63" i="44"/>
  <c r="W72" i="44"/>
  <c r="Y153" i="44"/>
  <c r="AG153" i="44"/>
  <c r="AO153" i="44"/>
  <c r="AW153" i="44"/>
  <c r="BE153" i="44"/>
  <c r="BM153" i="44"/>
  <c r="AM52" i="46"/>
  <c r="AM52" i="44"/>
  <c r="BC52" i="46"/>
  <c r="BC52" i="44"/>
  <c r="AO36" i="44"/>
  <c r="D41" i="44"/>
  <c r="AK48" i="44"/>
  <c r="BE55" i="44"/>
  <c r="AZ58" i="44"/>
  <c r="BB60" i="44"/>
  <c r="BC63" i="44"/>
  <c r="S64" i="44"/>
  <c r="AY64" i="44"/>
  <c r="V67" i="44"/>
  <c r="AW68" i="44"/>
  <c r="AF82" i="44"/>
  <c r="P89" i="46"/>
  <c r="P89" i="44"/>
  <c r="AF89" i="46"/>
  <c r="AF89" i="44"/>
  <c r="AV89" i="46"/>
  <c r="AV89" i="44"/>
  <c r="J90" i="46"/>
  <c r="J90" i="44"/>
  <c r="AH90" i="46"/>
  <c r="AH90" i="44"/>
  <c r="V91" i="46"/>
  <c r="V91" i="44"/>
  <c r="BJ91" i="46"/>
  <c r="BJ91" i="44"/>
  <c r="Y92" i="46"/>
  <c r="Y92" i="44"/>
  <c r="AO92" i="46"/>
  <c r="AO92" i="44"/>
  <c r="E93" i="46"/>
  <c r="E93" i="44"/>
  <c r="AC93" i="46"/>
  <c r="AC93" i="44"/>
  <c r="BA93" i="46"/>
  <c r="BA93" i="44"/>
  <c r="I94" i="46"/>
  <c r="I94" i="44"/>
  <c r="AV80" i="44"/>
  <c r="BP81" i="44"/>
  <c r="M79" i="44"/>
  <c r="AC79" i="44"/>
  <c r="AS79" i="44"/>
  <c r="M186" i="44"/>
  <c r="G171" i="46"/>
  <c r="G171" i="44"/>
  <c r="O171" i="46"/>
  <c r="O171" i="44"/>
  <c r="W171" i="46"/>
  <c r="W171" i="44"/>
  <c r="AE171" i="46"/>
  <c r="AE171" i="44"/>
  <c r="AM171" i="46"/>
  <c r="AM171" i="44"/>
  <c r="AU171" i="46"/>
  <c r="AU171" i="44"/>
  <c r="BC171" i="46"/>
  <c r="BC171" i="44"/>
  <c r="BK171" i="46"/>
  <c r="BK171" i="44"/>
  <c r="J174" i="46"/>
  <c r="J174" i="44"/>
  <c r="Z174" i="46"/>
  <c r="Z174" i="44"/>
  <c r="AP174" i="46"/>
  <c r="AP174" i="44"/>
  <c r="BN174" i="46"/>
  <c r="BN174" i="44"/>
  <c r="D177" i="46"/>
  <c r="D177" i="44"/>
  <c r="L177" i="46"/>
  <c r="L177" i="44"/>
  <c r="T177" i="46"/>
  <c r="T177" i="44"/>
  <c r="AB177" i="46"/>
  <c r="AB177" i="44"/>
  <c r="AR177" i="46"/>
  <c r="AR177" i="44"/>
  <c r="BP177" i="46"/>
  <c r="BP177" i="44"/>
  <c r="H178" i="46"/>
  <c r="H178" i="44"/>
  <c r="P178" i="46"/>
  <c r="P178" i="44"/>
  <c r="X178" i="46"/>
  <c r="X178" i="44"/>
  <c r="AF178" i="46"/>
  <c r="AF178" i="44"/>
  <c r="AN178" i="46"/>
  <c r="AN178" i="44"/>
  <c r="AV178" i="46"/>
  <c r="AV178" i="44"/>
  <c r="BD178" i="46"/>
  <c r="BD178" i="44"/>
  <c r="BL178" i="46"/>
  <c r="BL178" i="44"/>
  <c r="D181" i="46"/>
  <c r="D181" i="44"/>
  <c r="L181" i="46"/>
  <c r="L181" i="44"/>
  <c r="T181" i="46"/>
  <c r="T181" i="44"/>
  <c r="AB181" i="46"/>
  <c r="AB181" i="44"/>
  <c r="AR181" i="46"/>
  <c r="AR181" i="44"/>
  <c r="BP181" i="46"/>
  <c r="BP181" i="44"/>
  <c r="G182" i="46"/>
  <c r="G182" i="44"/>
  <c r="O182" i="46"/>
  <c r="O182" i="44"/>
  <c r="W182" i="46"/>
  <c r="W182" i="44"/>
  <c r="AE182" i="46"/>
  <c r="AE182" i="44"/>
  <c r="AM182" i="46"/>
  <c r="AM182" i="44"/>
  <c r="AU182" i="46"/>
  <c r="AU182" i="44"/>
  <c r="BC182" i="46"/>
  <c r="BC182" i="44"/>
  <c r="BK182" i="46"/>
  <c r="BK182" i="44"/>
  <c r="E184" i="46"/>
  <c r="E184" i="44"/>
  <c r="M184" i="46"/>
  <c r="M184" i="44"/>
  <c r="U184" i="46"/>
  <c r="U184" i="44"/>
  <c r="AC184" i="46"/>
  <c r="AC184" i="44"/>
  <c r="AK184" i="46"/>
  <c r="AK184" i="44"/>
  <c r="AS184" i="46"/>
  <c r="AS184" i="44"/>
  <c r="BA184" i="46"/>
  <c r="BA184" i="44"/>
  <c r="BI184" i="46"/>
  <c r="BI184" i="44"/>
  <c r="BQ184" i="46"/>
  <c r="BQ184" i="44"/>
  <c r="I185" i="46"/>
  <c r="I185" i="44"/>
  <c r="Q185" i="46"/>
  <c r="Q185" i="44"/>
  <c r="Y185" i="46"/>
  <c r="Y185" i="44"/>
  <c r="AG185" i="46"/>
  <c r="AG185" i="44"/>
  <c r="AO185" i="46"/>
  <c r="AO185" i="44"/>
  <c r="AW185" i="46"/>
  <c r="AW185" i="44"/>
  <c r="BE185" i="46"/>
  <c r="BE185" i="44"/>
  <c r="BM185" i="46"/>
  <c r="BM185" i="44"/>
  <c r="E186" i="46"/>
  <c r="E186" i="44"/>
  <c r="AC186" i="46"/>
  <c r="AC186" i="44"/>
  <c r="AK186" i="46"/>
  <c r="AK186" i="44"/>
  <c r="AS186" i="46"/>
  <c r="AS186" i="44"/>
  <c r="BA186" i="46"/>
  <c r="BA186" i="44"/>
  <c r="BQ186" i="46"/>
  <c r="BQ186" i="44"/>
  <c r="G187" i="46"/>
  <c r="G187" i="44"/>
  <c r="O187" i="46"/>
  <c r="O187" i="44"/>
  <c r="W187" i="46"/>
  <c r="W187" i="44"/>
  <c r="AE187" i="46"/>
  <c r="AE187" i="44"/>
  <c r="AM187" i="46"/>
  <c r="AM187" i="44"/>
  <c r="AU187" i="46"/>
  <c r="AU187" i="44"/>
  <c r="BC187" i="46"/>
  <c r="BC187" i="44"/>
  <c r="BK187" i="46"/>
  <c r="BK187" i="44"/>
  <c r="K188" i="46"/>
  <c r="K188" i="44"/>
  <c r="S188" i="46"/>
  <c r="S188" i="44"/>
  <c r="AA188" i="46"/>
  <c r="AA188" i="44"/>
  <c r="AI188" i="46"/>
  <c r="AI188" i="44"/>
  <c r="AQ188" i="46"/>
  <c r="AQ188" i="44"/>
  <c r="AY188" i="46"/>
  <c r="AY188" i="44"/>
  <c r="BG188" i="46"/>
  <c r="BG188" i="44"/>
  <c r="BO188" i="46"/>
  <c r="BO188" i="44"/>
  <c r="J190" i="46"/>
  <c r="J190" i="44"/>
  <c r="R190" i="46"/>
  <c r="R190" i="44"/>
  <c r="Z190" i="46"/>
  <c r="Z190" i="44"/>
  <c r="AP190" i="46"/>
  <c r="AP190" i="44"/>
  <c r="BN190" i="46"/>
  <c r="BN190" i="44"/>
  <c r="E191" i="46"/>
  <c r="E191" i="44"/>
  <c r="M191" i="46"/>
  <c r="M191" i="44"/>
  <c r="U191" i="46"/>
  <c r="U191" i="44"/>
  <c r="AC191" i="46"/>
  <c r="AC191" i="44"/>
  <c r="AK191" i="46"/>
  <c r="AK191" i="44"/>
  <c r="AS191" i="46"/>
  <c r="AS191" i="44"/>
  <c r="BA191" i="46"/>
  <c r="BA191" i="44"/>
  <c r="BI191" i="46"/>
  <c r="BI191" i="44"/>
  <c r="BQ191" i="46"/>
  <c r="BQ191" i="44"/>
  <c r="Y192" i="46"/>
  <c r="Y192" i="44"/>
  <c r="AG192" i="46"/>
  <c r="AG192" i="44"/>
  <c r="AO192" i="46"/>
  <c r="AO192" i="44"/>
  <c r="AW192" i="46"/>
  <c r="AW192" i="44"/>
  <c r="BM192" i="46"/>
  <c r="BM192" i="44"/>
  <c r="H194" i="46"/>
  <c r="H194" i="44"/>
  <c r="P194" i="46"/>
  <c r="P194" i="44"/>
  <c r="X194" i="46"/>
  <c r="X194" i="44"/>
  <c r="AF194" i="46"/>
  <c r="AF194" i="44"/>
  <c r="AN194" i="46"/>
  <c r="AN194" i="44"/>
  <c r="AV194" i="46"/>
  <c r="AV194" i="44"/>
  <c r="BD194" i="46"/>
  <c r="BD194" i="44"/>
  <c r="BL194" i="46"/>
  <c r="BL194" i="44"/>
  <c r="J197" i="46"/>
  <c r="J197" i="44"/>
  <c r="R197" i="46"/>
  <c r="R197" i="44"/>
  <c r="Z197" i="46"/>
  <c r="Z197" i="44"/>
  <c r="AH197" i="46"/>
  <c r="AH197" i="44"/>
  <c r="AP197" i="46"/>
  <c r="AP197" i="44"/>
  <c r="AX197" i="46"/>
  <c r="AX197" i="44"/>
  <c r="BF197" i="46"/>
  <c r="BF197" i="44"/>
  <c r="H199" i="46"/>
  <c r="H199" i="44"/>
  <c r="P199" i="46"/>
  <c r="P199" i="44"/>
  <c r="X199" i="46"/>
  <c r="X199" i="44"/>
  <c r="AF199" i="46"/>
  <c r="AF199" i="44"/>
  <c r="AN199" i="46"/>
  <c r="AN199" i="44"/>
  <c r="AV199" i="46"/>
  <c r="AV199" i="44"/>
  <c r="BD199" i="46"/>
  <c r="BD199" i="44"/>
  <c r="BL199" i="46"/>
  <c r="BL199" i="44"/>
  <c r="D200" i="46"/>
  <c r="D200" i="44"/>
  <c r="L200" i="46"/>
  <c r="L200" i="44"/>
  <c r="T200" i="46"/>
  <c r="T200" i="44"/>
  <c r="AB200" i="46"/>
  <c r="AB200" i="44"/>
  <c r="AJ200" i="46"/>
  <c r="AJ200" i="44"/>
  <c r="AR200" i="46"/>
  <c r="AR200" i="44"/>
  <c r="AZ200" i="46"/>
  <c r="AZ200" i="44"/>
  <c r="BH200" i="46"/>
  <c r="BH200" i="44"/>
  <c r="BP200" i="46"/>
  <c r="BP200" i="44"/>
  <c r="W201" i="46"/>
  <c r="W201" i="44"/>
  <c r="AE201" i="46"/>
  <c r="AE201" i="44"/>
  <c r="AM201" i="46"/>
  <c r="AM201" i="44"/>
  <c r="AU201" i="46"/>
  <c r="AU201" i="44"/>
  <c r="BK201" i="46"/>
  <c r="BK201" i="44"/>
  <c r="J202" i="46"/>
  <c r="J202" i="44"/>
  <c r="R202" i="46"/>
  <c r="R202" i="44"/>
  <c r="Z202" i="46"/>
  <c r="Z202" i="44"/>
  <c r="AH202" i="46"/>
  <c r="AH202" i="44"/>
  <c r="AP202" i="46"/>
  <c r="AP202" i="44"/>
  <c r="AX202" i="46"/>
  <c r="AX202" i="44"/>
  <c r="BF202" i="46"/>
  <c r="BF202" i="44"/>
  <c r="BN202" i="46"/>
  <c r="BN202" i="44"/>
  <c r="F203" i="46"/>
  <c r="F203" i="44"/>
  <c r="N203" i="46"/>
  <c r="N203" i="44"/>
  <c r="V203" i="46"/>
  <c r="V203" i="44"/>
  <c r="AD203" i="46"/>
  <c r="AD203" i="44"/>
  <c r="AL203" i="46"/>
  <c r="AL203" i="44"/>
  <c r="AT203" i="46"/>
  <c r="AT203" i="44"/>
  <c r="BB203" i="46"/>
  <c r="BB203" i="44"/>
  <c r="BJ203" i="46"/>
  <c r="BJ203" i="44"/>
  <c r="J204" i="46"/>
  <c r="J204" i="44"/>
  <c r="R204" i="46"/>
  <c r="R204" i="44"/>
  <c r="Z204" i="46"/>
  <c r="Z204" i="44"/>
  <c r="AH204" i="46"/>
  <c r="AH204" i="44"/>
  <c r="AP204" i="46"/>
  <c r="AP204" i="44"/>
  <c r="AX204" i="46"/>
  <c r="AX204" i="44"/>
  <c r="BF204" i="46"/>
  <c r="BF204" i="44"/>
  <c r="BN204" i="46"/>
  <c r="BN204" i="44"/>
  <c r="E205" i="46"/>
  <c r="E205" i="44"/>
  <c r="M205" i="46"/>
  <c r="M205" i="44"/>
  <c r="U205" i="46"/>
  <c r="U205" i="44"/>
  <c r="AC205" i="46"/>
  <c r="AC205" i="44"/>
  <c r="AK205" i="46"/>
  <c r="AK205" i="44"/>
  <c r="AS205" i="46"/>
  <c r="AS205" i="44"/>
  <c r="BA205" i="46"/>
  <c r="BA205" i="44"/>
  <c r="BI205" i="46"/>
  <c r="BI205" i="44"/>
  <c r="BQ205" i="46"/>
  <c r="BQ205" i="44"/>
  <c r="H206" i="46"/>
  <c r="H206" i="44"/>
  <c r="P206" i="46"/>
  <c r="P206" i="44"/>
  <c r="X206" i="46"/>
  <c r="X206" i="44"/>
  <c r="AF206" i="46"/>
  <c r="AF206" i="44"/>
  <c r="AN206" i="46"/>
  <c r="AN206" i="44"/>
  <c r="AV206" i="46"/>
  <c r="AV206" i="44"/>
  <c r="BD206" i="46"/>
  <c r="BD206" i="44"/>
  <c r="J207" i="46"/>
  <c r="J207" i="44"/>
  <c r="R207" i="46"/>
  <c r="R207" i="44"/>
  <c r="Z207" i="46"/>
  <c r="Z207" i="44"/>
  <c r="AH207" i="46"/>
  <c r="AH207" i="44"/>
  <c r="AP207" i="46"/>
  <c r="AP207" i="44"/>
  <c r="AX207" i="46"/>
  <c r="AX207" i="44"/>
  <c r="BF207" i="46"/>
  <c r="BF207" i="44"/>
  <c r="BE94" i="44"/>
  <c r="AZ181" i="44"/>
  <c r="F189" i="44"/>
  <c r="N189" i="44"/>
  <c r="V189" i="44"/>
  <c r="AD189" i="44"/>
  <c r="AL189" i="44"/>
  <c r="AT189" i="44"/>
  <c r="BB189" i="44"/>
  <c r="BJ189" i="44"/>
  <c r="BE192" i="44"/>
  <c r="R174" i="44"/>
  <c r="I192" i="44"/>
  <c r="AW94" i="44"/>
  <c r="M95" i="44"/>
  <c r="BF174" i="44"/>
  <c r="H176" i="44"/>
  <c r="P176" i="44"/>
  <c r="X176" i="44"/>
  <c r="AF176" i="44"/>
  <c r="AN176" i="44"/>
  <c r="AV176" i="44"/>
  <c r="BD176" i="44"/>
  <c r="BL176" i="44"/>
  <c r="AJ181" i="44"/>
  <c r="BI186" i="44"/>
  <c r="BF190" i="44"/>
  <c r="BM94" i="44"/>
  <c r="AC95" i="44"/>
  <c r="AX174" i="44"/>
  <c r="U186" i="44"/>
  <c r="AX190" i="44"/>
  <c r="E193" i="44"/>
  <c r="M193" i="44"/>
  <c r="U193" i="44"/>
  <c r="AC193" i="44"/>
  <c r="AK193" i="44"/>
  <c r="AS193" i="44"/>
  <c r="BA193" i="44"/>
  <c r="BI193" i="44"/>
  <c r="BQ193" i="44"/>
  <c r="AI17" i="46"/>
  <c r="AI17" i="44"/>
  <c r="AM20" i="46"/>
  <c r="AM20" i="44"/>
  <c r="J21" i="46"/>
  <c r="J21" i="44"/>
  <c r="AX21" i="46"/>
  <c r="AX21" i="44"/>
  <c r="L22" i="46"/>
  <c r="L22" i="44"/>
  <c r="AZ29" i="46"/>
  <c r="AZ29" i="44"/>
  <c r="AD30" i="46"/>
  <c r="AD30" i="44"/>
  <c r="K17" i="46"/>
  <c r="K17" i="44"/>
  <c r="A82" i="44"/>
  <c r="BM15" i="44"/>
  <c r="G31" i="44"/>
  <c r="BC33" i="44"/>
  <c r="S36" i="44"/>
  <c r="N43" i="44"/>
  <c r="AI46" i="44"/>
  <c r="AV74" i="44"/>
  <c r="X86" i="44"/>
  <c r="D87" i="44"/>
  <c r="BG94" i="44"/>
  <c r="G95" i="44"/>
  <c r="BH97" i="44"/>
  <c r="AN98" i="44"/>
  <c r="D99" i="44"/>
  <c r="S30" i="44"/>
  <c r="AA36" i="44"/>
  <c r="AU33" i="44"/>
  <c r="L44" i="44"/>
  <c r="F8" i="44"/>
  <c r="AL43" i="44"/>
  <c r="BC47" i="44"/>
  <c r="BL74" i="44"/>
  <c r="AQ92" i="44"/>
  <c r="AE35" i="44"/>
  <c r="AE38" i="44"/>
  <c r="AW14" i="44"/>
  <c r="M23" i="44"/>
  <c r="BG32" i="44"/>
  <c r="AI39" i="44"/>
  <c r="T44" i="44"/>
  <c r="K75" i="44"/>
  <c r="AQ16" i="44"/>
  <c r="M37" i="44"/>
  <c r="AH40" i="44"/>
  <c r="AA75" i="44"/>
  <c r="BE77" i="44"/>
  <c r="AE79" i="44"/>
  <c r="T85" i="44"/>
  <c r="G93" i="44"/>
  <c r="AU100" i="44"/>
  <c r="BL19" i="46"/>
  <c r="BL19" i="44"/>
  <c r="AO22" i="46"/>
  <c r="AO22" i="44"/>
  <c r="AC23" i="46"/>
  <c r="AC23" i="44"/>
  <c r="AX27" i="46"/>
  <c r="AX27" i="44"/>
  <c r="BM29" i="46"/>
  <c r="BM29" i="44"/>
  <c r="W31" i="46"/>
  <c r="W31" i="44"/>
  <c r="BK33" i="46"/>
  <c r="BK33" i="44"/>
  <c r="BG36" i="46"/>
  <c r="BG36" i="44"/>
  <c r="BQ37" i="46"/>
  <c r="BQ37" i="44"/>
  <c r="W38" i="46"/>
  <c r="W38" i="44"/>
  <c r="J40" i="46"/>
  <c r="J40" i="44"/>
  <c r="R40" i="46"/>
  <c r="R40" i="44"/>
  <c r="A40" i="27"/>
  <c r="A42" i="44"/>
  <c r="AT43" i="46"/>
  <c r="AT43" i="44"/>
  <c r="K46" i="46"/>
  <c r="K46" i="44"/>
  <c r="AQ46" i="46"/>
  <c r="AQ46" i="44"/>
  <c r="G47" i="46"/>
  <c r="G47" i="44"/>
  <c r="AI70" i="46"/>
  <c r="AI70" i="44"/>
  <c r="AS73" i="46"/>
  <c r="AS73" i="44"/>
  <c r="S75" i="46"/>
  <c r="S75" i="44"/>
  <c r="BJ76" i="46"/>
  <c r="BJ76" i="44"/>
  <c r="A75" i="27"/>
  <c r="A77" i="44"/>
  <c r="AP80" i="46"/>
  <c r="AP80" i="44"/>
  <c r="AL81" i="46"/>
  <c r="AL81" i="44"/>
  <c r="AT81" i="46"/>
  <c r="AT81" i="44"/>
  <c r="AF84" i="46"/>
  <c r="AF84" i="44"/>
  <c r="D85" i="46"/>
  <c r="D85" i="44"/>
  <c r="H91" i="46"/>
  <c r="H91" i="44"/>
  <c r="AV91" i="46"/>
  <c r="AV91" i="44"/>
  <c r="AA92" i="46"/>
  <c r="AA92" i="44"/>
  <c r="AI92" i="46"/>
  <c r="AI92" i="44"/>
  <c r="AE93" i="46"/>
  <c r="AE93" i="44"/>
  <c r="AU93" i="46"/>
  <c r="AU93" i="44"/>
  <c r="AY94" i="46"/>
  <c r="AY94" i="44"/>
  <c r="BC95" i="46"/>
  <c r="BC95" i="44"/>
  <c r="AP96" i="46"/>
  <c r="AP96" i="44"/>
  <c r="T97" i="46"/>
  <c r="T97" i="44"/>
  <c r="AR97" i="46"/>
  <c r="AR97" i="44"/>
  <c r="AZ97" i="46"/>
  <c r="AZ97" i="44"/>
  <c r="BP97" i="46"/>
  <c r="BP97" i="44"/>
  <c r="P98" i="46"/>
  <c r="P98" i="44"/>
  <c r="T99" i="46"/>
  <c r="T99" i="44"/>
  <c r="AB99" i="46"/>
  <c r="AB99" i="44"/>
  <c r="AJ99" i="46"/>
  <c r="AJ99" i="44"/>
  <c r="AR99" i="46"/>
  <c r="AR99" i="44"/>
  <c r="BH99" i="46"/>
  <c r="BH99" i="44"/>
  <c r="BP99" i="46"/>
  <c r="BP99" i="44"/>
  <c r="O100" i="46"/>
  <c r="O100" i="44"/>
  <c r="W100" i="46"/>
  <c r="W100" i="44"/>
  <c r="AM100" i="46"/>
  <c r="AM100" i="44"/>
  <c r="BC100" i="46"/>
  <c r="BC100" i="44"/>
  <c r="BK100" i="46"/>
  <c r="BK100" i="44"/>
  <c r="K101" i="46"/>
  <c r="K101" i="44"/>
  <c r="S101" i="46"/>
  <c r="S101" i="44"/>
  <c r="AY101" i="46"/>
  <c r="AY101" i="44"/>
  <c r="BA102" i="46"/>
  <c r="BA102" i="44"/>
  <c r="I103" i="46"/>
  <c r="I103" i="44"/>
  <c r="Q103" i="46"/>
  <c r="Q103" i="44"/>
  <c r="AW103" i="46"/>
  <c r="AW103" i="44"/>
  <c r="BM103" i="46"/>
  <c r="BM103" i="44"/>
  <c r="Q14" i="46"/>
  <c r="Q14" i="44"/>
  <c r="H17" i="46"/>
  <c r="H17" i="44"/>
  <c r="BQ23" i="46"/>
  <c r="BQ23" i="44"/>
  <c r="BB28" i="46"/>
  <c r="BB28" i="44"/>
  <c r="AW29" i="46"/>
  <c r="AW29" i="44"/>
  <c r="O33" i="46"/>
  <c r="O33" i="44"/>
  <c r="G35" i="46"/>
  <c r="G35" i="44"/>
  <c r="AQ36" i="46"/>
  <c r="AQ36" i="44"/>
  <c r="AC37" i="46"/>
  <c r="AC37" i="44"/>
  <c r="AK37" i="46"/>
  <c r="AK37" i="44"/>
  <c r="BC38" i="46"/>
  <c r="BC38" i="44"/>
  <c r="S39" i="46"/>
  <c r="S39" i="44"/>
  <c r="AA39" i="46"/>
  <c r="AA39" i="44"/>
  <c r="AY39" i="46"/>
  <c r="AY39" i="44"/>
  <c r="AL41" i="46"/>
  <c r="AL41" i="44"/>
  <c r="AB44" i="46"/>
  <c r="AB44" i="44"/>
  <c r="AR44" i="46"/>
  <c r="AR44" i="44"/>
  <c r="AH59" i="46"/>
  <c r="AH59" i="44"/>
  <c r="AK71" i="46"/>
  <c r="AK71" i="44"/>
  <c r="AW72" i="46"/>
  <c r="AW72" i="44"/>
  <c r="M73" i="46"/>
  <c r="M73" i="44"/>
  <c r="N76" i="46"/>
  <c r="N76" i="44"/>
  <c r="Q77" i="46"/>
  <c r="Q77" i="44"/>
  <c r="BK79" i="46"/>
  <c r="BK79" i="44"/>
  <c r="BF82" i="46"/>
  <c r="BF82" i="44"/>
  <c r="AR83" i="46"/>
  <c r="AR83" i="44"/>
  <c r="P88" i="46"/>
  <c r="P88" i="44"/>
  <c r="R10" i="44"/>
  <c r="AV17" i="44"/>
  <c r="Q29" i="44"/>
  <c r="U37" i="44"/>
  <c r="BB43" i="44"/>
  <c r="BH44" i="44"/>
  <c r="AI68" i="44"/>
  <c r="G69" i="44"/>
  <c r="W69" i="44"/>
  <c r="BK69" i="44"/>
  <c r="U73" i="44"/>
  <c r="BD74" i="44"/>
  <c r="AT76" i="44"/>
  <c r="P84" i="44"/>
  <c r="AZ87" i="44"/>
  <c r="BO94" i="44"/>
  <c r="AV98" i="44"/>
  <c r="BL98" i="44"/>
  <c r="BI102" i="44"/>
  <c r="AK104" i="44"/>
  <c r="R7" i="44"/>
  <c r="AG12" i="44"/>
  <c r="AH31" i="44"/>
  <c r="R33" i="44"/>
  <c r="BN33" i="44"/>
  <c r="AD39" i="44"/>
  <c r="AS40" i="44"/>
  <c r="I41" i="44"/>
  <c r="AO41" i="44"/>
  <c r="BA42" i="44"/>
  <c r="AG43" i="44"/>
  <c r="AU44" i="44"/>
  <c r="AD46" i="44"/>
  <c r="D48" i="44"/>
  <c r="BD51" i="44"/>
  <c r="BD53" i="44"/>
  <c r="BD55" i="44"/>
  <c r="AL57" i="44"/>
  <c r="M59" i="44"/>
  <c r="M60" i="44"/>
  <c r="V63" i="44"/>
  <c r="AT63" i="44"/>
  <c r="BP63" i="44"/>
  <c r="N65" i="44"/>
  <c r="BM105" i="44"/>
  <c r="U106" i="44"/>
  <c r="BJ111" i="44"/>
  <c r="H112" i="44"/>
  <c r="H114" i="44"/>
  <c r="BD114" i="44"/>
  <c r="AW115" i="44"/>
  <c r="AC116" i="44"/>
  <c r="AI118" i="44"/>
  <c r="AN120" i="44"/>
  <c r="BL120" i="44"/>
  <c r="AH121" i="44"/>
  <c r="BF121" i="44"/>
  <c r="BB122" i="44"/>
  <c r="BF123" i="44"/>
  <c r="U124" i="44"/>
  <c r="BI124" i="44"/>
  <c r="AG125" i="44"/>
  <c r="BJ127" i="44"/>
  <c r="BP129" i="44"/>
  <c r="L131" i="44"/>
  <c r="BP131" i="44"/>
  <c r="AF132" i="44"/>
  <c r="AW141" i="44"/>
  <c r="A40" i="44"/>
  <c r="C112" i="46"/>
  <c r="C112" i="44" s="1"/>
  <c r="K26" i="44"/>
  <c r="AZ31" i="44"/>
  <c r="BB32" i="44"/>
  <c r="AH33" i="44"/>
  <c r="Z35" i="44"/>
  <c r="AT39" i="44"/>
  <c r="BC40" i="44"/>
  <c r="AC42" i="44"/>
  <c r="BK42" i="44"/>
  <c r="O44" i="44"/>
  <c r="BK44" i="44"/>
  <c r="BG45" i="44"/>
  <c r="T47" i="44"/>
  <c r="AF49" i="44"/>
  <c r="AN53" i="44"/>
  <c r="N55" i="44"/>
  <c r="AC104" i="44"/>
  <c r="Y105" i="44"/>
  <c r="AE109" i="44"/>
  <c r="R110" i="44"/>
  <c r="AX110" i="44"/>
  <c r="AD111" i="44"/>
  <c r="BD112" i="44"/>
  <c r="D113" i="44"/>
  <c r="AB113" i="44"/>
  <c r="X114" i="44"/>
  <c r="AV114" i="44"/>
  <c r="BG118" i="44"/>
  <c r="AB119" i="44"/>
  <c r="AF120" i="44"/>
  <c r="BD120" i="44"/>
  <c r="AX121" i="44"/>
  <c r="AX123" i="44"/>
  <c r="M124" i="44"/>
  <c r="Q125" i="44"/>
  <c r="AC126" i="44"/>
  <c r="BF128" i="44"/>
  <c r="BH129" i="44"/>
  <c r="X130" i="44"/>
  <c r="BL132" i="44"/>
  <c r="BE97" i="46"/>
  <c r="BE97" i="44"/>
  <c r="AC98" i="46"/>
  <c r="AC98" i="44"/>
  <c r="I99" i="46"/>
  <c r="I99" i="44"/>
  <c r="AN101" i="46"/>
  <c r="AN101" i="44"/>
  <c r="Z104" i="46"/>
  <c r="Z104" i="44"/>
  <c r="AX104" i="46"/>
  <c r="AX104" i="44"/>
  <c r="A31" i="44"/>
  <c r="A53" i="44"/>
  <c r="C31" i="46"/>
  <c r="C31" i="44" s="1"/>
  <c r="C47" i="46"/>
  <c r="C47" i="44" s="1"/>
  <c r="AX33" i="44"/>
  <c r="AL34" i="44"/>
  <c r="AH35" i="44"/>
  <c r="V36" i="44"/>
  <c r="BI40" i="44"/>
  <c r="Y41" i="44"/>
  <c r="I43" i="44"/>
  <c r="M45" i="44"/>
  <c r="J50" i="44"/>
  <c r="BH50" i="44"/>
  <c r="L52" i="44"/>
  <c r="X53" i="44"/>
  <c r="Z54" i="44"/>
  <c r="V55" i="44"/>
  <c r="AT55" i="44"/>
  <c r="AW58" i="44"/>
  <c r="AK106" i="44"/>
  <c r="BQ106" i="44"/>
  <c r="W109" i="44"/>
  <c r="BC109" i="44"/>
  <c r="AP110" i="44"/>
  <c r="V111" i="44"/>
  <c r="AT111" i="44"/>
  <c r="AV112" i="44"/>
  <c r="BP113" i="44"/>
  <c r="AN114" i="44"/>
  <c r="BQ116" i="44"/>
  <c r="BC117" i="44"/>
  <c r="AY118" i="44"/>
  <c r="T119" i="44"/>
  <c r="X120" i="44"/>
  <c r="AH123" i="44"/>
  <c r="AK124" i="44"/>
  <c r="BI126" i="44"/>
  <c r="F127" i="44"/>
  <c r="AL127" i="44"/>
  <c r="D129" i="44"/>
  <c r="AR129" i="44"/>
  <c r="P130" i="44"/>
  <c r="AR131" i="44"/>
  <c r="Y136" i="44"/>
  <c r="E137" i="44"/>
  <c r="M137" i="44"/>
  <c r="U137" i="44"/>
  <c r="AC137" i="44"/>
  <c r="AK137" i="44"/>
  <c r="AS137" i="44"/>
  <c r="BA137" i="44"/>
  <c r="BI137" i="44"/>
  <c r="BQ137" i="44"/>
  <c r="Y141" i="44"/>
  <c r="AW105" i="44"/>
  <c r="E106" i="44"/>
  <c r="AO107" i="44"/>
  <c r="AU109" i="44"/>
  <c r="BN110" i="44"/>
  <c r="T113" i="44"/>
  <c r="P114" i="44"/>
  <c r="AG115" i="44"/>
  <c r="M116" i="44"/>
  <c r="AK116" i="44"/>
  <c r="O117" i="44"/>
  <c r="S118" i="44"/>
  <c r="L119" i="44"/>
  <c r="AR119" i="44"/>
  <c r="AV120" i="44"/>
  <c r="AL122" i="44"/>
  <c r="BA126" i="44"/>
  <c r="AP128" i="44"/>
  <c r="H130" i="44"/>
  <c r="AJ131" i="44"/>
  <c r="H132" i="44"/>
  <c r="AV132" i="44"/>
  <c r="R133" i="44"/>
  <c r="Z133" i="44"/>
  <c r="AH133" i="44"/>
  <c r="AP133" i="44"/>
  <c r="AX133" i="44"/>
  <c r="BF133" i="44"/>
  <c r="BN133" i="44"/>
  <c r="Q136" i="44"/>
  <c r="J139" i="44"/>
  <c r="R139" i="44"/>
  <c r="Z139" i="44"/>
  <c r="AH139" i="44"/>
  <c r="AP139" i="44"/>
  <c r="AX139" i="44"/>
  <c r="BF139" i="44"/>
  <c r="Q141" i="44"/>
  <c r="BI104" i="46"/>
  <c r="BI104" i="44"/>
  <c r="Q105" i="46"/>
  <c r="Q105" i="44"/>
  <c r="M106" i="46"/>
  <c r="M106" i="44"/>
  <c r="AW107" i="46"/>
  <c r="AW107" i="44"/>
  <c r="Z110" i="46"/>
  <c r="Z110" i="44"/>
  <c r="AL111" i="46"/>
  <c r="AL111" i="44"/>
  <c r="BL112" i="46"/>
  <c r="BL112" i="44"/>
  <c r="BL114" i="46"/>
  <c r="BL114" i="44"/>
  <c r="I115" i="46"/>
  <c r="I115" i="44"/>
  <c r="U116" i="46"/>
  <c r="U116" i="44"/>
  <c r="AE117" i="46"/>
  <c r="AE117" i="44"/>
  <c r="D119" i="46"/>
  <c r="D119" i="44"/>
  <c r="BH119" i="46"/>
  <c r="BH119" i="44"/>
  <c r="N122" i="46"/>
  <c r="N122" i="44"/>
  <c r="J123" i="46"/>
  <c r="J123" i="44"/>
  <c r="BE125" i="46"/>
  <c r="BE125" i="44"/>
  <c r="U126" i="46"/>
  <c r="U126" i="44"/>
  <c r="N127" i="46"/>
  <c r="N127" i="44"/>
  <c r="R128" i="46"/>
  <c r="R128" i="44"/>
  <c r="BN128" i="46"/>
  <c r="BN128" i="44"/>
  <c r="AB129" i="46"/>
  <c r="AB129" i="44"/>
  <c r="AN130" i="46"/>
  <c r="AN130" i="44"/>
  <c r="AV130" i="46"/>
  <c r="AV130" i="44"/>
  <c r="BD130" i="46"/>
  <c r="BD130" i="44"/>
  <c r="BL130" i="46"/>
  <c r="BL130" i="44"/>
  <c r="AZ131" i="46"/>
  <c r="AZ131" i="44"/>
  <c r="X132" i="46"/>
  <c r="X132" i="44"/>
  <c r="AN132" i="46"/>
  <c r="AN132" i="44"/>
  <c r="D134" i="46"/>
  <c r="D134" i="44"/>
  <c r="H135" i="46"/>
  <c r="H135" i="44"/>
  <c r="P135" i="46"/>
  <c r="P135" i="44"/>
  <c r="X135" i="46"/>
  <c r="X135" i="44"/>
  <c r="AF135" i="46"/>
  <c r="AF135" i="44"/>
  <c r="AN135" i="46"/>
  <c r="AN135" i="44"/>
  <c r="AV135" i="46"/>
  <c r="AV135" i="44"/>
  <c r="BD135" i="46"/>
  <c r="BD135" i="44"/>
  <c r="BL135" i="46"/>
  <c r="BL135" i="44"/>
  <c r="BE136" i="46"/>
  <c r="BE136" i="44"/>
  <c r="I141" i="46"/>
  <c r="I141" i="44"/>
  <c r="AO141" i="46"/>
  <c r="AO141" i="44"/>
  <c r="BM141" i="46"/>
  <c r="BM141" i="44"/>
  <c r="H143" i="46"/>
  <c r="H143" i="44"/>
  <c r="P143" i="46"/>
  <c r="P143" i="44"/>
  <c r="X143" i="46"/>
  <c r="X143" i="44"/>
  <c r="AF143" i="46"/>
  <c r="AF143" i="44"/>
  <c r="AN143" i="46"/>
  <c r="AN143" i="44"/>
  <c r="AV143" i="46"/>
  <c r="AV143" i="44"/>
  <c r="BD143" i="46"/>
  <c r="BD143" i="44"/>
  <c r="BL143" i="46"/>
  <c r="BL143" i="44"/>
  <c r="H147" i="46"/>
  <c r="H147" i="44"/>
  <c r="P147" i="46"/>
  <c r="P147" i="44"/>
  <c r="X147" i="46"/>
  <c r="X147" i="44"/>
  <c r="AF147" i="46"/>
  <c r="AF147" i="44"/>
  <c r="AN147" i="46"/>
  <c r="AN147" i="44"/>
  <c r="AV147" i="46"/>
  <c r="AV147" i="44"/>
  <c r="BD147" i="46"/>
  <c r="BD147" i="44"/>
  <c r="BL147" i="46"/>
  <c r="BL147" i="44"/>
  <c r="K152" i="46"/>
  <c r="K152" i="44"/>
  <c r="S152" i="46"/>
  <c r="S152" i="44"/>
  <c r="AA152" i="46"/>
  <c r="AA152" i="44"/>
  <c r="AI152" i="46"/>
  <c r="AI152" i="44"/>
  <c r="AQ152" i="46"/>
  <c r="AQ152" i="44"/>
  <c r="AY152" i="46"/>
  <c r="AY152" i="44"/>
  <c r="BG152" i="46"/>
  <c r="BG152" i="44"/>
  <c r="BO152" i="46"/>
  <c r="BO152" i="44"/>
  <c r="J154" i="46"/>
  <c r="J154" i="44"/>
  <c r="R154" i="46"/>
  <c r="R154" i="44"/>
  <c r="Z154" i="46"/>
  <c r="Z154" i="44"/>
  <c r="AH154" i="46"/>
  <c r="AH154" i="44"/>
  <c r="AP154" i="46"/>
  <c r="AP154" i="44"/>
  <c r="AX154" i="46"/>
  <c r="AX154" i="44"/>
  <c r="BF154" i="46"/>
  <c r="BF154" i="44"/>
  <c r="BN154" i="46"/>
  <c r="BN154" i="44"/>
  <c r="J158" i="46"/>
  <c r="J158" i="44"/>
  <c r="R158" i="46"/>
  <c r="R158" i="44"/>
  <c r="Z158" i="46"/>
  <c r="Z158" i="44"/>
  <c r="AH158" i="46"/>
  <c r="AH158" i="44"/>
  <c r="AP158" i="46"/>
  <c r="AP158" i="44"/>
  <c r="AX158" i="46"/>
  <c r="AX158" i="44"/>
  <c r="BF158" i="46"/>
  <c r="BF158" i="44"/>
  <c r="BN158" i="46"/>
  <c r="BN158" i="44"/>
  <c r="J166" i="46"/>
  <c r="J166" i="44"/>
  <c r="R166" i="46"/>
  <c r="R166" i="44"/>
  <c r="Z166" i="46"/>
  <c r="Z166" i="44"/>
  <c r="AH166" i="46"/>
  <c r="AH166" i="44"/>
  <c r="AP166" i="46"/>
  <c r="AP166" i="44"/>
  <c r="AX166" i="46"/>
  <c r="AX166" i="44"/>
  <c r="BF166" i="46"/>
  <c r="BF166" i="44"/>
  <c r="BN166" i="46"/>
  <c r="BN166" i="44"/>
  <c r="AO105" i="44"/>
  <c r="G109" i="44"/>
  <c r="I134" i="46"/>
  <c r="I134" i="44"/>
  <c r="F136" i="46"/>
  <c r="F136" i="44"/>
  <c r="N136" i="46"/>
  <c r="N136" i="44"/>
  <c r="V136" i="46"/>
  <c r="V136" i="44"/>
  <c r="AD136" i="46"/>
  <c r="AD136" i="44"/>
  <c r="AL136" i="46"/>
  <c r="AL136" i="44"/>
  <c r="AT136" i="46"/>
  <c r="AT136" i="44"/>
  <c r="BB136" i="46"/>
  <c r="BB136" i="44"/>
  <c r="BJ136" i="46"/>
  <c r="BJ136" i="44"/>
  <c r="F105" i="44"/>
  <c r="AT105" i="44"/>
  <c r="G174" i="44"/>
  <c r="O174" i="44"/>
  <c r="W174" i="44"/>
  <c r="AE174" i="44"/>
  <c r="AM174" i="44"/>
  <c r="AU174" i="44"/>
  <c r="BC174" i="44"/>
  <c r="BK174" i="44"/>
  <c r="I177" i="44"/>
  <c r="Q177" i="44"/>
  <c r="Y177" i="44"/>
  <c r="AG177" i="44"/>
  <c r="AO177" i="44"/>
  <c r="AW177" i="44"/>
  <c r="BE177" i="44"/>
  <c r="BM177" i="44"/>
  <c r="I181" i="44"/>
  <c r="Q181" i="44"/>
  <c r="Y181" i="44"/>
  <c r="AG181" i="44"/>
  <c r="AO181" i="44"/>
  <c r="AW181" i="44"/>
  <c r="BE181" i="44"/>
  <c r="BM181" i="44"/>
  <c r="G190" i="44"/>
  <c r="O190" i="44"/>
  <c r="W190" i="44"/>
  <c r="AE190" i="44"/>
  <c r="AM190" i="44"/>
  <c r="AU190" i="44"/>
  <c r="BC190" i="44"/>
  <c r="BK190" i="44"/>
  <c r="J186" i="46"/>
  <c r="J186" i="44"/>
  <c r="R186" i="46"/>
  <c r="R186" i="44"/>
  <c r="Z186" i="46"/>
  <c r="Z186" i="44"/>
  <c r="AH186" i="46"/>
  <c r="AH186" i="44"/>
  <c r="AP186" i="46"/>
  <c r="AP186" i="44"/>
  <c r="AX186" i="46"/>
  <c r="AX186" i="44"/>
  <c r="BF186" i="46"/>
  <c r="BF186" i="44"/>
  <c r="BN186" i="46"/>
  <c r="BN186" i="44"/>
  <c r="F192" i="46"/>
  <c r="F192" i="44"/>
  <c r="N192" i="46"/>
  <c r="N192" i="44"/>
  <c r="V192" i="46"/>
  <c r="V192" i="44"/>
  <c r="AD192" i="46"/>
  <c r="AD192" i="44"/>
  <c r="AL192" i="46"/>
  <c r="AL192" i="44"/>
  <c r="AT192" i="46"/>
  <c r="AT192" i="44"/>
  <c r="BB192" i="46"/>
  <c r="BB192" i="44"/>
  <c r="BJ192" i="46"/>
  <c r="BJ192" i="44"/>
  <c r="D201" i="46"/>
  <c r="D201" i="44"/>
  <c r="L201" i="46"/>
  <c r="L201" i="44"/>
  <c r="T201" i="46"/>
  <c r="T201" i="44"/>
  <c r="AB201" i="46"/>
  <c r="AB201" i="44"/>
  <c r="AJ201" i="46"/>
  <c r="AJ201" i="44"/>
  <c r="AR201" i="46"/>
  <c r="AR201" i="44"/>
  <c r="AZ201" i="46"/>
  <c r="AZ201" i="44"/>
  <c r="BH201" i="46"/>
  <c r="BH201" i="44"/>
  <c r="BP201" i="46"/>
  <c r="BP201" i="44"/>
  <c r="BI206" i="46"/>
  <c r="BI206" i="44"/>
  <c r="BQ206" i="46"/>
  <c r="BQ206" i="44"/>
  <c r="S35" i="44"/>
  <c r="AE49" i="44"/>
  <c r="AE51" i="44"/>
  <c r="K28" i="44"/>
  <c r="N29" i="44"/>
  <c r="BK49" i="44"/>
  <c r="Y53" i="44"/>
  <c r="AO53" i="44"/>
  <c r="G55" i="44"/>
  <c r="BJ59" i="44"/>
  <c r="AJ60" i="44"/>
  <c r="P61" i="44"/>
  <c r="BD61" i="44"/>
  <c r="AC63" i="44"/>
  <c r="AW64" i="44"/>
  <c r="BA65" i="44"/>
  <c r="L67" i="44"/>
  <c r="AA69" i="44"/>
  <c r="W70" i="44"/>
  <c r="Q71" i="44"/>
  <c r="AW71" i="44"/>
  <c r="BO26" i="44"/>
  <c r="V40" i="44"/>
  <c r="AY50" i="44"/>
  <c r="AM51" i="44"/>
  <c r="AK52" i="44"/>
  <c r="E56" i="44"/>
  <c r="AH58" i="44"/>
  <c r="BH60" i="44"/>
  <c r="E65" i="44"/>
  <c r="AC65" i="44"/>
  <c r="BL66" i="44"/>
  <c r="BP67" i="44"/>
  <c r="A83" i="44"/>
  <c r="C90" i="46"/>
  <c r="C90" i="44" s="1"/>
  <c r="BP8" i="44"/>
  <c r="BM21" i="44"/>
  <c r="V27" i="44"/>
  <c r="P28" i="44"/>
  <c r="BP35" i="44"/>
  <c r="BL39" i="44"/>
  <c r="L45" i="44"/>
  <c r="BH45" i="44"/>
  <c r="S47" i="44"/>
  <c r="BP47" i="44"/>
  <c r="AJ48" i="44"/>
  <c r="AA50" i="44"/>
  <c r="AZ50" i="44"/>
  <c r="G51" i="44"/>
  <c r="AL52" i="44"/>
  <c r="AE55" i="44"/>
  <c r="BA56" i="44"/>
  <c r="AD59" i="44"/>
  <c r="L62" i="44"/>
  <c r="AJ62" i="44"/>
  <c r="M63" i="44"/>
  <c r="BQ63" i="44"/>
  <c r="Y64" i="44"/>
  <c r="BB65" i="44"/>
  <c r="AF66" i="44"/>
  <c r="AV66" i="44"/>
  <c r="BM66" i="44"/>
  <c r="M67" i="44"/>
  <c r="AZ67" i="44"/>
  <c r="AE68" i="44"/>
  <c r="BC68" i="44"/>
  <c r="AB69" i="44"/>
  <c r="AM70" i="44"/>
  <c r="U72" i="44"/>
  <c r="AK72" i="44"/>
  <c r="D74" i="44"/>
  <c r="T74" i="44"/>
  <c r="AJ74" i="44"/>
  <c r="G75" i="44"/>
  <c r="AD80" i="44"/>
  <c r="BJ80" i="44"/>
  <c r="AP81" i="44"/>
  <c r="F82" i="44"/>
  <c r="AL82" i="44"/>
  <c r="BB82" i="44"/>
  <c r="AF83" i="44"/>
  <c r="AV83" i="44"/>
  <c r="AR84" i="44"/>
  <c r="AV85" i="44"/>
  <c r="T88" i="44"/>
  <c r="AR88" i="44"/>
  <c r="BH88" i="44"/>
  <c r="BP91" i="44"/>
  <c r="O92" i="44"/>
  <c r="K93" i="44"/>
  <c r="AQ93" i="44"/>
  <c r="W94" i="44"/>
  <c r="N96" i="44"/>
  <c r="AD96" i="44"/>
  <c r="X97" i="44"/>
  <c r="AV97" i="44"/>
  <c r="BH98" i="44"/>
  <c r="H99" i="44"/>
  <c r="AF99" i="44"/>
  <c r="C60" i="46"/>
  <c r="C60" i="44" s="1"/>
  <c r="BE13" i="44"/>
  <c r="AM25" i="44"/>
  <c r="G49" i="44"/>
  <c r="BG50" i="44"/>
  <c r="E52" i="44"/>
  <c r="BM53" i="44"/>
  <c r="AC56" i="44"/>
  <c r="BF58" i="44"/>
  <c r="AT59" i="44"/>
  <c r="T60" i="44"/>
  <c r="AN61" i="44"/>
  <c r="BH62" i="44"/>
  <c r="BA63" i="44"/>
  <c r="U65" i="44"/>
  <c r="BQ65" i="44"/>
  <c r="P66" i="44"/>
  <c r="AJ67" i="44"/>
  <c r="S69" i="44"/>
  <c r="AQ69" i="44"/>
  <c r="E72" i="44"/>
  <c r="Y73" i="44"/>
  <c r="AO73" i="44"/>
  <c r="A60" i="44"/>
  <c r="AZ17" i="44"/>
  <c r="BC25" i="44"/>
  <c r="AD27" i="44"/>
  <c r="AQ28" i="44"/>
  <c r="W32" i="44"/>
  <c r="AI35" i="44"/>
  <c r="AH41" i="44"/>
  <c r="AU49" i="44"/>
  <c r="AI50" i="44"/>
  <c r="O51" i="44"/>
  <c r="AU51" i="44"/>
  <c r="Q53" i="44"/>
  <c r="AG53" i="44"/>
  <c r="O55" i="44"/>
  <c r="M56" i="44"/>
  <c r="BI56" i="44"/>
  <c r="AP58" i="44"/>
  <c r="N59" i="44"/>
  <c r="D60" i="44"/>
  <c r="AR60" i="44"/>
  <c r="BP60" i="44"/>
  <c r="X61" i="44"/>
  <c r="BL61" i="44"/>
  <c r="AK63" i="44"/>
  <c r="I64" i="44"/>
  <c r="BE64" i="44"/>
  <c r="AS65" i="44"/>
  <c r="T67" i="44"/>
  <c r="G68" i="44"/>
  <c r="BO69" i="44"/>
  <c r="O70" i="44"/>
  <c r="AE70" i="44"/>
  <c r="BC70" i="44"/>
  <c r="Y71" i="44"/>
  <c r="AA21" i="44"/>
  <c r="AU32" i="44"/>
  <c r="AY35" i="44"/>
  <c r="R41" i="44"/>
  <c r="AI47" i="44"/>
  <c r="W49" i="44"/>
  <c r="BC49" i="44"/>
  <c r="AQ50" i="44"/>
  <c r="W51" i="44"/>
  <c r="BC51" i="44"/>
  <c r="U52" i="44"/>
  <c r="AH10" i="44"/>
  <c r="L7" i="44"/>
  <c r="AR8" i="44"/>
  <c r="AX10" i="44"/>
  <c r="BG12" i="44"/>
  <c r="BH14" i="44"/>
  <c r="AN18" i="44"/>
  <c r="P23" i="44"/>
  <c r="T24" i="44"/>
  <c r="AL25" i="44"/>
  <c r="AW26" i="44"/>
  <c r="A35" i="44"/>
  <c r="A56" i="44"/>
  <c r="C35" i="46"/>
  <c r="C35" i="44" s="1"/>
  <c r="W13" i="44"/>
  <c r="Q15" i="44"/>
  <c r="F16" i="44"/>
  <c r="AQ19" i="44"/>
  <c r="U21" i="44"/>
  <c r="AM24" i="44"/>
  <c r="AT25" i="44"/>
  <c r="BM26" i="44"/>
  <c r="AN27" i="44"/>
  <c r="Y28" i="44"/>
  <c r="BB30" i="44"/>
  <c r="BJ32" i="44"/>
  <c r="Z33" i="44"/>
  <c r="BB34" i="44"/>
  <c r="BN35" i="44"/>
  <c r="Y36" i="44"/>
  <c r="AT36" i="44"/>
  <c r="H37" i="44"/>
  <c r="AN37" i="44"/>
  <c r="M38" i="44"/>
  <c r="AH38" i="44"/>
  <c r="I39" i="44"/>
  <c r="AG39" i="44"/>
  <c r="Q41" i="44"/>
  <c r="AJ41" i="44"/>
  <c r="BH41" i="44"/>
  <c r="BL42" i="44"/>
  <c r="AO43" i="44"/>
  <c r="BJ46" i="44"/>
  <c r="BA48" i="44"/>
  <c r="I49" i="44"/>
  <c r="AG49" i="44"/>
  <c r="AG51" i="44"/>
  <c r="BE51" i="44"/>
  <c r="W52" i="44"/>
  <c r="AF53" i="44"/>
  <c r="BL53" i="44"/>
  <c r="R54" i="44"/>
  <c r="BQ54" i="44"/>
  <c r="AO55" i="44"/>
  <c r="O56" i="44"/>
  <c r="BC56" i="44"/>
  <c r="AO57" i="44"/>
  <c r="BM57" i="44"/>
  <c r="T58" i="44"/>
  <c r="S60" i="44"/>
  <c r="BG60" i="44"/>
  <c r="J61" i="44"/>
  <c r="BN61" i="44"/>
  <c r="AQ62" i="44"/>
  <c r="BJ62" i="44"/>
  <c r="L63" i="44"/>
  <c r="BK63" i="44"/>
  <c r="P64" i="44"/>
  <c r="AI64" i="44"/>
  <c r="S67" i="44"/>
  <c r="AI67" i="44"/>
  <c r="AY67" i="44"/>
  <c r="BO67" i="44"/>
  <c r="N68" i="44"/>
  <c r="BJ68" i="44"/>
  <c r="AH69" i="44"/>
  <c r="H71" i="44"/>
  <c r="X71" i="44"/>
  <c r="D72" i="44"/>
  <c r="BN10" i="44"/>
  <c r="C17" i="46"/>
  <c r="C17" i="44" s="1"/>
  <c r="AO11" i="44"/>
  <c r="F30" i="44"/>
  <c r="Q8" i="44"/>
  <c r="V9" i="44"/>
  <c r="AT19" i="44"/>
  <c r="AB29" i="44"/>
  <c r="A26" i="44"/>
  <c r="AM7" i="44"/>
  <c r="AT11" i="44"/>
  <c r="AG15" i="44"/>
  <c r="BC24" i="44"/>
  <c r="E27" i="44"/>
  <c r="AK33" i="44"/>
  <c r="BJ34" i="44"/>
  <c r="F36" i="44"/>
  <c r="BE36" i="44"/>
  <c r="U38" i="44"/>
  <c r="A10" i="44"/>
  <c r="AJ7" i="44"/>
  <c r="Z13" i="44"/>
  <c r="AO28" i="44"/>
  <c r="AD32" i="44"/>
  <c r="A37" i="44"/>
  <c r="C18" i="46"/>
  <c r="C18" i="44" s="1"/>
  <c r="AK21" i="44"/>
  <c r="AV23" i="44"/>
  <c r="BJ25" i="44"/>
  <c r="N30" i="44"/>
  <c r="BF31" i="44"/>
  <c r="N34" i="44"/>
  <c r="AD36" i="44"/>
  <c r="AL39" i="44"/>
  <c r="A47" i="44"/>
  <c r="C26" i="46"/>
  <c r="C26" i="44" s="1"/>
  <c r="C40" i="46"/>
  <c r="C40" i="44" s="1"/>
  <c r="AL9" i="44"/>
  <c r="L14" i="44"/>
  <c r="AO15" i="44"/>
  <c r="BP17" i="44"/>
  <c r="G20" i="44"/>
  <c r="BL23" i="44"/>
  <c r="N25" i="44"/>
  <c r="P27" i="44"/>
  <c r="BD27" i="44"/>
  <c r="AR29" i="44"/>
  <c r="AT32" i="44"/>
  <c r="M33" i="44"/>
  <c r="AP33" i="44"/>
  <c r="I36" i="44"/>
  <c r="BA38" i="44"/>
  <c r="V39" i="44"/>
  <c r="AO39" i="44"/>
  <c r="BM39" i="44"/>
  <c r="AC40" i="44"/>
  <c r="BP41" i="44"/>
  <c r="AS42" i="44"/>
  <c r="J47" i="44"/>
  <c r="V49" i="44"/>
  <c r="AJ52" i="44"/>
  <c r="AZ52" i="44"/>
  <c r="E54" i="44"/>
  <c r="AD55" i="44"/>
  <c r="AR56" i="44"/>
  <c r="AW57" i="44"/>
  <c r="BP58" i="44"/>
  <c r="U59" i="44"/>
  <c r="AT60" i="44"/>
  <c r="R61" i="44"/>
  <c r="D63" i="44"/>
  <c r="AJ63" i="44"/>
  <c r="BO64" i="44"/>
  <c r="BN18" i="46"/>
  <c r="BN18" i="44"/>
  <c r="AB31" i="46"/>
  <c r="AB31" i="44"/>
  <c r="AY28" i="44"/>
  <c r="L31" i="44"/>
  <c r="AV34" i="44"/>
  <c r="AG44" i="44"/>
  <c r="I13" i="44"/>
  <c r="AQ26" i="44"/>
  <c r="O42" i="44"/>
  <c r="AT14" i="44"/>
  <c r="U17" i="44"/>
  <c r="BI17" i="44"/>
  <c r="BF23" i="44"/>
  <c r="AL24" i="44"/>
  <c r="AJ31" i="44"/>
  <c r="AF34" i="44"/>
  <c r="BL34" i="44"/>
  <c r="AN36" i="44"/>
  <c r="Q44" i="44"/>
  <c r="AR47" i="44"/>
  <c r="T50" i="44"/>
  <c r="AR50" i="44"/>
  <c r="AR54" i="44"/>
  <c r="AC60" i="44"/>
  <c r="AS60" i="44"/>
  <c r="X39" i="46"/>
  <c r="X39" i="44"/>
  <c r="AN25" i="44"/>
  <c r="BA17" i="44"/>
  <c r="Y20" i="44"/>
  <c r="BN37" i="44"/>
  <c r="A30" i="44"/>
  <c r="AV9" i="44"/>
  <c r="AI15" i="44"/>
  <c r="AP18" i="44"/>
  <c r="J23" i="44"/>
  <c r="AR31" i="44"/>
  <c r="BC42" i="44"/>
  <c r="AN49" i="44"/>
  <c r="F52" i="44"/>
  <c r="BL57" i="44"/>
  <c r="S12" i="46"/>
  <c r="S12" i="44"/>
  <c r="X30" i="46"/>
  <c r="X30" i="44"/>
  <c r="U19" i="44"/>
  <c r="AR35" i="44"/>
  <c r="M12" i="44"/>
  <c r="BB29" i="44"/>
  <c r="AN32" i="44"/>
  <c r="AF39" i="44"/>
  <c r="AN46" i="44"/>
  <c r="AY8" i="44"/>
  <c r="P11" i="44"/>
  <c r="P16" i="44"/>
  <c r="BI19" i="44"/>
  <c r="BM20" i="44"/>
  <c r="N22" i="44"/>
  <c r="W27" i="44"/>
  <c r="AA28" i="44"/>
  <c r="BJ29" i="44"/>
  <c r="P32" i="44"/>
  <c r="AJ33" i="44"/>
  <c r="AQ41" i="44"/>
  <c r="AE42" i="44"/>
  <c r="P49" i="44"/>
  <c r="BO8" i="44"/>
  <c r="BL9" i="44"/>
  <c r="AS12" i="44"/>
  <c r="AW13" i="44"/>
  <c r="AC17" i="44"/>
  <c r="BQ17" i="44"/>
  <c r="AX18" i="44"/>
  <c r="D21" i="44"/>
  <c r="AR21" i="44"/>
  <c r="V22" i="44"/>
  <c r="BN23" i="44"/>
  <c r="AT29" i="44"/>
  <c r="AF30" i="44"/>
  <c r="H34" i="44"/>
  <c r="AN34" i="44"/>
  <c r="L35" i="44"/>
  <c r="AJ35" i="44"/>
  <c r="AX37" i="44"/>
  <c r="L38" i="44"/>
  <c r="AN39" i="44"/>
  <c r="K41" i="44"/>
  <c r="BO41" i="44"/>
  <c r="AA43" i="44"/>
  <c r="AS45" i="44"/>
  <c r="H55" i="44"/>
  <c r="AD24" i="46"/>
  <c r="AD24" i="44"/>
  <c r="P36" i="46"/>
  <c r="P36" i="44"/>
  <c r="AA41" i="46"/>
  <c r="AA41" i="44"/>
  <c r="AZ47" i="46"/>
  <c r="AZ47" i="44"/>
  <c r="T48" i="46"/>
  <c r="T48" i="44"/>
  <c r="D50" i="46"/>
  <c r="D50" i="44"/>
  <c r="X51" i="46"/>
  <c r="X51" i="44"/>
  <c r="AH53" i="46"/>
  <c r="AH53" i="44"/>
  <c r="AX53" i="46"/>
  <c r="AX53" i="44"/>
  <c r="BN53" i="46"/>
  <c r="BN53" i="44"/>
  <c r="T54" i="46"/>
  <c r="T54" i="44"/>
  <c r="BP54" i="46"/>
  <c r="BP54" i="44"/>
  <c r="P55" i="46"/>
  <c r="P55" i="44"/>
  <c r="F56" i="46"/>
  <c r="F56" i="44"/>
  <c r="AV57" i="46"/>
  <c r="AV57" i="44"/>
  <c r="AA58" i="46"/>
  <c r="AA58" i="44"/>
  <c r="AQ58" i="46"/>
  <c r="AQ58" i="44"/>
  <c r="U60" i="46"/>
  <c r="U60" i="44"/>
  <c r="AK60" i="46"/>
  <c r="AK60" i="44"/>
  <c r="BA60" i="46"/>
  <c r="BA60" i="44"/>
  <c r="BQ60" i="46"/>
  <c r="BQ60" i="44"/>
  <c r="Z64" i="46"/>
  <c r="Z64" i="44"/>
  <c r="AC67" i="46"/>
  <c r="AC67" i="44"/>
  <c r="H68" i="46"/>
  <c r="H68" i="44"/>
  <c r="L69" i="46"/>
  <c r="L69" i="44"/>
  <c r="BL70" i="46"/>
  <c r="BL70" i="44"/>
  <c r="N72" i="46"/>
  <c r="N72" i="44"/>
  <c r="R73" i="46"/>
  <c r="R73" i="44"/>
  <c r="Z73" i="46"/>
  <c r="Z73" i="44"/>
  <c r="BN73" i="46"/>
  <c r="BN73" i="44"/>
  <c r="P75" i="46"/>
  <c r="P75" i="44"/>
  <c r="BD75" i="46"/>
  <c r="BD75" i="44"/>
  <c r="S76" i="46"/>
  <c r="S76" i="44"/>
  <c r="AI76" i="46"/>
  <c r="AI76" i="44"/>
  <c r="AY76" i="46"/>
  <c r="AY76" i="44"/>
  <c r="AD77" i="46"/>
  <c r="AD77" i="44"/>
  <c r="BB77" i="46"/>
  <c r="BB77" i="44"/>
  <c r="AU80" i="46"/>
  <c r="AU80" i="44"/>
  <c r="BC80" i="46"/>
  <c r="BC80" i="44"/>
  <c r="AA81" i="46"/>
  <c r="AA81" i="44"/>
  <c r="BG81" i="46"/>
  <c r="BG81" i="44"/>
  <c r="G82" i="46"/>
  <c r="G82" i="44"/>
  <c r="O82" i="46"/>
  <c r="O82" i="44"/>
  <c r="W82" i="46"/>
  <c r="W82" i="44"/>
  <c r="Q83" i="46"/>
  <c r="Q83" i="44"/>
  <c r="Y83" i="46"/>
  <c r="Y83" i="44"/>
  <c r="AG83" i="46"/>
  <c r="AG83" i="44"/>
  <c r="BE83" i="46"/>
  <c r="BE83" i="44"/>
  <c r="U84" i="46"/>
  <c r="U84" i="44"/>
  <c r="BQ86" i="46"/>
  <c r="BQ86" i="44"/>
  <c r="BA88" i="46"/>
  <c r="BA88" i="44"/>
  <c r="G89" i="46"/>
  <c r="G89" i="44"/>
  <c r="AE89" i="46"/>
  <c r="AE89" i="44"/>
  <c r="BE90" i="46"/>
  <c r="BE90" i="44"/>
  <c r="M91" i="46"/>
  <c r="M91" i="44"/>
  <c r="BI91" i="46"/>
  <c r="BI91" i="44"/>
  <c r="AV92" i="46"/>
  <c r="AV92" i="44"/>
  <c r="L93" i="46"/>
  <c r="L93" i="44"/>
  <c r="AB93" i="46"/>
  <c r="AB93" i="44"/>
  <c r="BL94" i="46"/>
  <c r="BL94" i="44"/>
  <c r="AZ95" i="46"/>
  <c r="AZ95" i="44"/>
  <c r="BP95" i="46"/>
  <c r="BP95" i="44"/>
  <c r="W96" i="46"/>
  <c r="W96" i="44"/>
  <c r="BC96" i="46"/>
  <c r="BC96" i="44"/>
  <c r="Q97" i="46"/>
  <c r="Q97" i="44"/>
  <c r="AO97" i="46"/>
  <c r="AO97" i="44"/>
  <c r="U98" i="46"/>
  <c r="U98" i="44"/>
  <c r="AK98" i="46"/>
  <c r="AK98" i="44"/>
  <c r="BA98" i="46"/>
  <c r="BA98" i="44"/>
  <c r="BI98" i="46"/>
  <c r="BI98" i="44"/>
  <c r="Q99" i="46"/>
  <c r="Q99" i="44"/>
  <c r="D100" i="46"/>
  <c r="D100" i="44"/>
  <c r="T100" i="46"/>
  <c r="T100" i="44"/>
  <c r="AB100" i="46"/>
  <c r="AB100" i="44"/>
  <c r="AJ100" i="46"/>
  <c r="AJ100" i="44"/>
  <c r="AZ100" i="46"/>
  <c r="AZ100" i="44"/>
  <c r="J102" i="46"/>
  <c r="J102" i="44"/>
  <c r="AH102" i="46"/>
  <c r="AH102" i="44"/>
  <c r="BF102" i="46"/>
  <c r="BF102" i="44"/>
  <c r="V103" i="46"/>
  <c r="V103" i="44"/>
  <c r="AL103" i="46"/>
  <c r="AL103" i="44"/>
  <c r="BJ103" i="46"/>
  <c r="BJ103" i="44"/>
  <c r="J104" i="46"/>
  <c r="J104" i="44"/>
  <c r="R104" i="46"/>
  <c r="R104" i="44"/>
  <c r="V105" i="46"/>
  <c r="V105" i="44"/>
  <c r="BJ105" i="46"/>
  <c r="BJ105" i="44"/>
  <c r="R106" i="46"/>
  <c r="R106" i="44"/>
  <c r="BN106" i="46"/>
  <c r="BN106" i="44"/>
  <c r="N107" i="46"/>
  <c r="N107" i="44"/>
  <c r="AL107" i="46"/>
  <c r="AL107" i="44"/>
  <c r="AT107" i="46"/>
  <c r="AT107" i="44"/>
  <c r="BJ107" i="46"/>
  <c r="BJ107" i="44"/>
  <c r="D109" i="46"/>
  <c r="D109" i="44"/>
  <c r="AB109" i="46"/>
  <c r="AB109" i="44"/>
  <c r="AR109" i="46"/>
  <c r="AR109" i="44"/>
  <c r="BP109" i="46"/>
  <c r="BP109" i="44"/>
  <c r="BC110" i="46"/>
  <c r="BC110" i="44"/>
  <c r="K111" i="46"/>
  <c r="K111" i="44"/>
  <c r="AQ111" i="46"/>
  <c r="AQ111" i="44"/>
  <c r="U112" i="46"/>
  <c r="U112" i="44"/>
  <c r="BI112" i="46"/>
  <c r="BI112" i="44"/>
  <c r="C15" i="46"/>
  <c r="C15" i="44" s="1"/>
  <c r="BP38" i="44"/>
  <c r="G42" i="44"/>
  <c r="AC21" i="46"/>
  <c r="AC21" i="44"/>
  <c r="AF27" i="46"/>
  <c r="AF27" i="44"/>
  <c r="D28" i="46"/>
  <c r="D28" i="44"/>
  <c r="U33" i="46"/>
  <c r="U33" i="44"/>
  <c r="AW36" i="46"/>
  <c r="AW36" i="44"/>
  <c r="BI38" i="46"/>
  <c r="BI38" i="44"/>
  <c r="X42" i="46"/>
  <c r="X42" i="44"/>
  <c r="AN9" i="46"/>
  <c r="AN9" i="44"/>
  <c r="AW20" i="46"/>
  <c r="AW20" i="44"/>
  <c r="AU42" i="46"/>
  <c r="AU42" i="44"/>
  <c r="AV30" i="44"/>
  <c r="I44" i="44"/>
  <c r="BA10" i="46"/>
  <c r="BA10" i="44"/>
  <c r="BJ19" i="46"/>
  <c r="BJ19" i="44"/>
  <c r="A16" i="44"/>
  <c r="C64" i="46"/>
  <c r="C64" i="44" s="1"/>
  <c r="G7" i="44"/>
  <c r="L8" i="44"/>
  <c r="H9" i="44"/>
  <c r="AK10" i="44"/>
  <c r="BI12" i="44"/>
  <c r="BG15" i="44"/>
  <c r="AV16" i="44"/>
  <c r="R18" i="44"/>
  <c r="AF19" i="44"/>
  <c r="Q20" i="44"/>
  <c r="M21" i="44"/>
  <c r="AZ21" i="44"/>
  <c r="AT22" i="44"/>
  <c r="BM24" i="44"/>
  <c r="AD26" i="44"/>
  <c r="H27" i="44"/>
  <c r="AM27" i="44"/>
  <c r="T28" i="44"/>
  <c r="AZ28" i="44"/>
  <c r="Y29" i="44"/>
  <c r="P30" i="44"/>
  <c r="AY30" i="44"/>
  <c r="T31" i="44"/>
  <c r="S34" i="44"/>
  <c r="H36" i="44"/>
  <c r="AV36" i="44"/>
  <c r="T38" i="44"/>
  <c r="AM38" i="44"/>
  <c r="AV39" i="44"/>
  <c r="W40" i="44"/>
  <c r="BL46" i="44"/>
  <c r="AJ50" i="44"/>
  <c r="AN51" i="44"/>
  <c r="AT56" i="44"/>
  <c r="M62" i="44"/>
  <c r="BA62" i="44"/>
  <c r="BB63" i="44"/>
  <c r="AP64" i="44"/>
  <c r="X68" i="44"/>
  <c r="T69" i="44"/>
  <c r="H70" i="44"/>
  <c r="AP71" i="44"/>
  <c r="F72" i="44"/>
  <c r="V72" i="44"/>
  <c r="AX73" i="44"/>
  <c r="BJ77" i="44"/>
  <c r="Z78" i="44"/>
  <c r="BM83" i="44"/>
  <c r="E86" i="44"/>
  <c r="M88" i="44"/>
  <c r="AS91" i="44"/>
  <c r="BQ91" i="44"/>
  <c r="BL92" i="44"/>
  <c r="D95" i="44"/>
  <c r="AB95" i="44"/>
  <c r="X101" i="44"/>
  <c r="BL101" i="44"/>
  <c r="BQ12" i="46"/>
  <c r="BQ12" i="44"/>
  <c r="BL32" i="46"/>
  <c r="BL32" i="44"/>
  <c r="BP33" i="46"/>
  <c r="BP33" i="44"/>
  <c r="BM13" i="44"/>
  <c r="AR10" i="44"/>
  <c r="AB33" i="44"/>
  <c r="BG41" i="44"/>
  <c r="AI16" i="46"/>
  <c r="AI16" i="44"/>
  <c r="AY25" i="46"/>
  <c r="AY25" i="44"/>
  <c r="V26" i="46"/>
  <c r="V26" i="44"/>
  <c r="AD28" i="46"/>
  <c r="AD28" i="44"/>
  <c r="AI32" i="46"/>
  <c r="AI32" i="44"/>
  <c r="AM33" i="46"/>
  <c r="AM33" i="44"/>
  <c r="BO34" i="46"/>
  <c r="BO34" i="44"/>
  <c r="AI36" i="46"/>
  <c r="AI36" i="44"/>
  <c r="BI37" i="46"/>
  <c r="BI37" i="44"/>
  <c r="O38" i="46"/>
  <c r="O38" i="44"/>
  <c r="F43" i="46"/>
  <c r="F43" i="44"/>
  <c r="P45" i="46"/>
  <c r="P45" i="44"/>
  <c r="X45" i="46"/>
  <c r="X45" i="44"/>
  <c r="BD45" i="46"/>
  <c r="BD45" i="44"/>
  <c r="AA46" i="46"/>
  <c r="AA46" i="44"/>
  <c r="W47" i="46"/>
  <c r="W47" i="44"/>
  <c r="BK47" i="46"/>
  <c r="BK47" i="44"/>
  <c r="Q56" i="46"/>
  <c r="Q56" i="44"/>
  <c r="AP59" i="46"/>
  <c r="AP59" i="44"/>
  <c r="Y63" i="46"/>
  <c r="Y63" i="44"/>
  <c r="AL29" i="46"/>
  <c r="AL29" i="44"/>
  <c r="J18" i="44"/>
  <c r="BJ24" i="44"/>
  <c r="AI41" i="44"/>
  <c r="AA15" i="44"/>
  <c r="BH21" i="44"/>
  <c r="BB8" i="46"/>
  <c r="BB8" i="44"/>
  <c r="I14" i="46"/>
  <c r="I14" i="44"/>
  <c r="A23" i="44"/>
  <c r="A78" i="44"/>
  <c r="C57" i="46"/>
  <c r="C57" i="44" s="1"/>
  <c r="C66" i="46"/>
  <c r="C66" i="44" s="1"/>
  <c r="S8" i="44"/>
  <c r="AD12" i="44"/>
  <c r="AO14" i="44"/>
  <c r="AB15" i="44"/>
  <c r="AC18" i="44"/>
  <c r="AS19" i="44"/>
  <c r="AB20" i="44"/>
  <c r="AG24" i="44"/>
  <c r="P25" i="44"/>
  <c r="BD25" i="44"/>
  <c r="AT26" i="44"/>
  <c r="R27" i="44"/>
  <c r="V28" i="44"/>
  <c r="BG28" i="44"/>
  <c r="AD29" i="44"/>
  <c r="BE29" i="44"/>
  <c r="L33" i="44"/>
  <c r="AE33" i="44"/>
  <c r="BH35" i="44"/>
  <c r="BD36" i="44"/>
  <c r="J37" i="44"/>
  <c r="G40" i="44"/>
  <c r="AK45" i="44"/>
  <c r="H46" i="44"/>
  <c r="AD52" i="44"/>
  <c r="AI58" i="44"/>
  <c r="BC59" i="44"/>
  <c r="AW61" i="44"/>
  <c r="BJ65" i="44"/>
  <c r="BE66" i="44"/>
  <c r="E67" i="44"/>
  <c r="AR69" i="44"/>
  <c r="AP73" i="44"/>
  <c r="AF75" i="44"/>
  <c r="F77" i="44"/>
  <c r="AJ79" i="44"/>
  <c r="O80" i="44"/>
  <c r="AS84" i="44"/>
  <c r="BA86" i="44"/>
  <c r="BK89" i="44"/>
  <c r="AR93" i="44"/>
  <c r="AR95" i="44"/>
  <c r="G96" i="44"/>
  <c r="AO72" i="44"/>
  <c r="AC114" i="44"/>
  <c r="D117" i="44"/>
  <c r="AZ117" i="44"/>
  <c r="AG119" i="44"/>
  <c r="O123" i="44"/>
  <c r="R124" i="44"/>
  <c r="BN124" i="44"/>
  <c r="R126" i="44"/>
  <c r="S127" i="44"/>
  <c r="U114" i="46"/>
  <c r="U114" i="44"/>
  <c r="Y119" i="46"/>
  <c r="Y119" i="44"/>
  <c r="M120" i="46"/>
  <c r="M120" i="44"/>
  <c r="AS120" i="46"/>
  <c r="AS120" i="44"/>
  <c r="W121" i="46"/>
  <c r="W121" i="44"/>
  <c r="AU121" i="46"/>
  <c r="AU121" i="44"/>
  <c r="AA122" i="46"/>
  <c r="AA122" i="44"/>
  <c r="AE123" i="46"/>
  <c r="AE123" i="44"/>
  <c r="AY127" i="46"/>
  <c r="AY127" i="44"/>
  <c r="W128" i="46"/>
  <c r="W128" i="44"/>
  <c r="AO129" i="46"/>
  <c r="AO129" i="44"/>
  <c r="U130" i="46"/>
  <c r="U130" i="44"/>
  <c r="M132" i="46"/>
  <c r="M132" i="44"/>
  <c r="BQ132" i="46"/>
  <c r="BQ132" i="44"/>
  <c r="AS48" i="46"/>
  <c r="AS48" i="44"/>
  <c r="AW49" i="46"/>
  <c r="AW49" i="44"/>
  <c r="AK54" i="46"/>
  <c r="AK54" i="44"/>
  <c r="BM55" i="46"/>
  <c r="BM55" i="44"/>
  <c r="AE56" i="46"/>
  <c r="AE56" i="44"/>
  <c r="BE57" i="46"/>
  <c r="BE57" i="44"/>
  <c r="AR58" i="46"/>
  <c r="AR58" i="44"/>
  <c r="BH58" i="46"/>
  <c r="BH58" i="44"/>
  <c r="BD59" i="46"/>
  <c r="BD59" i="44"/>
  <c r="F60" i="46"/>
  <c r="F60" i="44"/>
  <c r="F62" i="46"/>
  <c r="F62" i="44"/>
  <c r="V62" i="46"/>
  <c r="V62" i="44"/>
  <c r="AQ64" i="46"/>
  <c r="AQ64" i="44"/>
  <c r="N67" i="46"/>
  <c r="N67" i="44"/>
  <c r="BM68" i="46"/>
  <c r="BM68" i="44"/>
  <c r="M114" i="44"/>
  <c r="N115" i="44"/>
  <c r="AT115" i="44"/>
  <c r="AH116" i="44"/>
  <c r="BN116" i="44"/>
  <c r="AF118" i="44"/>
  <c r="BL118" i="44"/>
  <c r="I119" i="44"/>
  <c r="BA120" i="44"/>
  <c r="W123" i="44"/>
  <c r="AH124" i="44"/>
  <c r="AP126" i="44"/>
  <c r="AI127" i="44"/>
  <c r="BM129" i="44"/>
  <c r="AK130" i="44"/>
  <c r="AY70" i="46"/>
  <c r="AY70" i="44"/>
  <c r="R80" i="46"/>
  <c r="R80" i="44"/>
  <c r="AS69" i="44"/>
  <c r="AA71" i="44"/>
  <c r="H88" i="44"/>
  <c r="BD88" i="44"/>
  <c r="R89" i="44"/>
  <c r="BP90" i="44"/>
  <c r="G25" i="44"/>
  <c r="J26" i="44"/>
  <c r="N27" i="44"/>
  <c r="BB27" i="44"/>
  <c r="L12" i="44"/>
  <c r="BA18" i="44"/>
  <c r="T20" i="44"/>
  <c r="AI21" i="44"/>
  <c r="AS22" i="44"/>
  <c r="AE32" i="44"/>
  <c r="BB40" i="44"/>
  <c r="J41" i="44"/>
  <c r="Z41" i="44"/>
  <c r="BF41" i="44"/>
  <c r="BO47" i="44"/>
  <c r="BF48" i="44"/>
  <c r="BB49" i="44"/>
  <c r="Z50" i="44"/>
  <c r="BJ51" i="44"/>
  <c r="T52" i="44"/>
  <c r="BD13" i="44"/>
  <c r="D17" i="44"/>
  <c r="K21" i="44"/>
  <c r="AL27" i="44"/>
  <c r="BJ27" i="44"/>
  <c r="AQ31" i="44"/>
  <c r="G32" i="44"/>
  <c r="BC32" i="44"/>
  <c r="C56" i="46"/>
  <c r="C56" i="44" s="1"/>
  <c r="S10" i="44"/>
  <c r="H13" i="44"/>
  <c r="P19" i="44"/>
  <c r="O21" i="44"/>
  <c r="AQ21" i="44"/>
  <c r="M22" i="44"/>
  <c r="BI22" i="44"/>
  <c r="Q24" i="44"/>
  <c r="AO24" i="44"/>
  <c r="AA25" i="44"/>
  <c r="Z26" i="44"/>
  <c r="BJ28" i="44"/>
  <c r="O32" i="44"/>
  <c r="AM32" i="44"/>
  <c r="F40" i="44"/>
  <c r="J48" i="44"/>
  <c r="AH50" i="44"/>
  <c r="D52" i="44"/>
  <c r="AR52" i="44"/>
  <c r="BE58" i="44"/>
  <c r="BA59" i="44"/>
  <c r="BJ48" i="46"/>
  <c r="AM11" i="44"/>
  <c r="AP15" i="44"/>
  <c r="T17" i="44"/>
  <c r="AT27" i="44"/>
  <c r="S21" i="44"/>
  <c r="BK32" i="44"/>
  <c r="A52" i="44"/>
  <c r="R15" i="44"/>
  <c r="X19" i="44"/>
  <c r="E23" i="44"/>
  <c r="AP26" i="44"/>
  <c r="F27" i="44"/>
  <c r="Z27" i="44"/>
  <c r="N28" i="44"/>
  <c r="AA31" i="44"/>
  <c r="AX41" i="44"/>
  <c r="R50" i="44"/>
  <c r="BF50" i="44"/>
  <c r="BP52" i="44"/>
  <c r="P53" i="44"/>
  <c r="N57" i="44"/>
  <c r="AG58" i="44"/>
  <c r="AY60" i="44"/>
  <c r="O61" i="44"/>
  <c r="AI62" i="44"/>
  <c r="AY62" i="44"/>
  <c r="BO62" i="44"/>
  <c r="AB63" i="44"/>
  <c r="AR63" i="44"/>
  <c r="H64" i="44"/>
  <c r="X64" i="44"/>
  <c r="AN64" i="44"/>
  <c r="BD64" i="44"/>
  <c r="BK48" i="46"/>
  <c r="N10" i="44"/>
  <c r="U15" i="44"/>
  <c r="P22" i="44"/>
  <c r="AB23" i="44"/>
  <c r="AK25" i="44"/>
  <c r="I27" i="44"/>
  <c r="AS30" i="44"/>
  <c r="AC36" i="44"/>
  <c r="AU37" i="44"/>
  <c r="AI51" i="44"/>
  <c r="BG22" i="44"/>
  <c r="BA26" i="44"/>
  <c r="BM31" i="44"/>
  <c r="I35" i="44"/>
  <c r="BP37" i="44"/>
  <c r="A59" i="44"/>
  <c r="C53" i="46"/>
  <c r="C53" i="44" s="1"/>
  <c r="C77" i="46"/>
  <c r="C77" i="44" s="1"/>
  <c r="AK8" i="44"/>
  <c r="Q10" i="44"/>
  <c r="BC12" i="44"/>
  <c r="BK19" i="44"/>
  <c r="AL20" i="44"/>
  <c r="AD21" i="44"/>
  <c r="J25" i="44"/>
  <c r="AC26" i="44"/>
  <c r="BI26" i="44"/>
  <c r="AK28" i="44"/>
  <c r="Z32" i="44"/>
  <c r="Q33" i="44"/>
  <c r="BJ33" i="44"/>
  <c r="Z34" i="44"/>
  <c r="M36" i="44"/>
  <c r="AL38" i="44"/>
  <c r="BJ38" i="44"/>
  <c r="AH39" i="44"/>
  <c r="Y40" i="44"/>
  <c r="BA41" i="44"/>
  <c r="AW42" i="44"/>
  <c r="AE45" i="44"/>
  <c r="AT47" i="44"/>
  <c r="AB50" i="44"/>
  <c r="P51" i="44"/>
  <c r="D54" i="44"/>
  <c r="N56" i="44"/>
  <c r="P57" i="44"/>
  <c r="G59" i="44"/>
  <c r="I61" i="44"/>
  <c r="AO61" i="44"/>
  <c r="BE61" i="44"/>
  <c r="U62" i="44"/>
  <c r="BE63" i="44"/>
  <c r="E64" i="44"/>
  <c r="AX64" i="44"/>
  <c r="Q66" i="44"/>
  <c r="AC71" i="44"/>
  <c r="E73" i="44"/>
  <c r="AZ83" i="44"/>
  <c r="AP89" i="44"/>
  <c r="L90" i="44"/>
  <c r="BH90" i="44"/>
  <c r="BL91" i="44"/>
  <c r="AM95" i="44"/>
  <c r="J96" i="44"/>
  <c r="BN96" i="44"/>
  <c r="AJ97" i="44"/>
  <c r="AH9" i="44"/>
  <c r="J11" i="44"/>
  <c r="AA13" i="44"/>
  <c r="BL14" i="44"/>
  <c r="E8" i="44"/>
  <c r="AL13" i="44"/>
  <c r="P14" i="44"/>
  <c r="BO14" i="44"/>
  <c r="AQ20" i="44"/>
  <c r="BJ21" i="44"/>
  <c r="AN22" i="44"/>
  <c r="AM23" i="44"/>
  <c r="AK26" i="44"/>
  <c r="BA32" i="44"/>
  <c r="BI34" i="44"/>
  <c r="C59" i="46"/>
  <c r="C59" i="44" s="1"/>
  <c r="AF14" i="44"/>
  <c r="BH18" i="44"/>
  <c r="Z25" i="44"/>
  <c r="BK37" i="44"/>
  <c r="AS41" i="44"/>
  <c r="Q42" i="44"/>
  <c r="AY44" i="44"/>
  <c r="L66" i="44"/>
  <c r="AF67" i="44"/>
  <c r="C36" i="46"/>
  <c r="C36" i="44" s="1"/>
  <c r="BB13" i="44"/>
  <c r="E15" i="44"/>
  <c r="BJ20" i="44"/>
  <c r="BG24" i="44"/>
  <c r="AX25" i="44"/>
  <c r="V35" i="44"/>
  <c r="AO40" i="44"/>
  <c r="A11" i="44"/>
  <c r="C22" i="46"/>
  <c r="C22" i="44" s="1"/>
  <c r="C48" i="46"/>
  <c r="C48" i="44" s="1"/>
  <c r="P8" i="44"/>
  <c r="W18" i="44"/>
  <c r="AO27" i="44"/>
  <c r="BM27" i="44"/>
  <c r="U32" i="44"/>
  <c r="BF32" i="44"/>
  <c r="BB35" i="44"/>
  <c r="N38" i="44"/>
  <c r="J39" i="44"/>
  <c r="U41" i="44"/>
  <c r="AC43" i="44"/>
  <c r="BI43" i="44"/>
  <c r="BG44" i="44"/>
  <c r="R45" i="44"/>
  <c r="M46" i="44"/>
  <c r="W48" i="44"/>
  <c r="H51" i="44"/>
  <c r="J53" i="44"/>
  <c r="AZ54" i="44"/>
  <c r="AN55" i="44"/>
  <c r="AL56" i="44"/>
  <c r="AF57" i="44"/>
  <c r="AC62" i="44"/>
  <c r="BI62" i="44"/>
  <c r="BF64" i="44"/>
  <c r="BL67" i="44"/>
  <c r="AF68" i="44"/>
  <c r="K70" i="44"/>
  <c r="J71" i="44"/>
  <c r="AH73" i="44"/>
  <c r="BF73" i="44"/>
  <c r="E74" i="44"/>
  <c r="AS78" i="44"/>
  <c r="AZ85" i="44"/>
  <c r="AN86" i="44"/>
  <c r="X88" i="44"/>
  <c r="AQ94" i="44"/>
  <c r="AZ99" i="44"/>
  <c r="AE100" i="44"/>
  <c r="AI101" i="44"/>
  <c r="AK102" i="44"/>
  <c r="E104" i="44"/>
  <c r="BE105" i="44"/>
  <c r="BI106" i="44"/>
  <c r="M18" i="46"/>
  <c r="M18" i="44"/>
  <c r="I22" i="46"/>
  <c r="I22" i="44"/>
  <c r="AW24" i="46"/>
  <c r="AW24" i="44"/>
  <c r="BB26" i="46"/>
  <c r="BB26" i="44"/>
  <c r="AO29" i="46"/>
  <c r="AO29" i="44"/>
  <c r="AA30" i="46"/>
  <c r="AA30" i="44"/>
  <c r="AE31" i="46"/>
  <c r="AE31" i="44"/>
  <c r="BC31" i="46"/>
  <c r="BC31" i="44"/>
  <c r="AQ32" i="46"/>
  <c r="AQ32" i="44"/>
  <c r="K34" i="46"/>
  <c r="K34" i="44"/>
  <c r="AA34" i="46"/>
  <c r="AA34" i="44"/>
  <c r="AI34" i="46"/>
  <c r="AI34" i="44"/>
  <c r="E37" i="46"/>
  <c r="E37" i="44"/>
  <c r="AS37" i="46"/>
  <c r="AS37" i="44"/>
  <c r="G38" i="46"/>
  <c r="G38" i="44"/>
  <c r="BO39" i="46"/>
  <c r="BO39" i="44"/>
  <c r="AX40" i="46"/>
  <c r="AX40" i="44"/>
  <c r="F41" i="46"/>
  <c r="F41" i="44"/>
  <c r="AD41" i="46"/>
  <c r="AD41" i="44"/>
  <c r="BJ41" i="46"/>
  <c r="BJ41" i="44"/>
  <c r="J42" i="46"/>
  <c r="J42" i="44"/>
  <c r="AP42" i="46"/>
  <c r="AP42" i="44"/>
  <c r="AX42" i="46"/>
  <c r="AX42" i="44"/>
  <c r="V43" i="46"/>
  <c r="V43" i="44"/>
  <c r="AD43" i="46"/>
  <c r="AD43" i="44"/>
  <c r="BJ43" i="46"/>
  <c r="BJ43" i="44"/>
  <c r="D44" i="46"/>
  <c r="D44" i="44"/>
  <c r="AJ44" i="46"/>
  <c r="AJ44" i="44"/>
  <c r="AZ44" i="46"/>
  <c r="AZ44" i="44"/>
  <c r="AF45" i="46"/>
  <c r="AF45" i="44"/>
  <c r="AV45" i="46"/>
  <c r="AV45" i="44"/>
  <c r="S46" i="46"/>
  <c r="S46" i="44"/>
  <c r="AY46" i="46"/>
  <c r="AY46" i="44"/>
  <c r="BG46" i="46"/>
  <c r="BG46" i="44"/>
  <c r="AE47" i="46"/>
  <c r="AE47" i="44"/>
  <c r="AM47" i="46"/>
  <c r="AM47" i="44"/>
  <c r="AU47" i="46"/>
  <c r="AU47" i="44"/>
  <c r="AC48" i="46"/>
  <c r="AC48" i="44"/>
  <c r="AO49" i="46"/>
  <c r="AO49" i="44"/>
  <c r="U50" i="46"/>
  <c r="U50" i="44"/>
  <c r="BA50" i="46"/>
  <c r="BA50" i="44"/>
  <c r="AO51" i="46"/>
  <c r="AO51" i="44"/>
  <c r="AW51" i="46"/>
  <c r="AW51" i="44"/>
  <c r="BM51" i="46"/>
  <c r="BM51" i="44"/>
  <c r="G52" i="46"/>
  <c r="G52" i="44"/>
  <c r="L20" i="46"/>
  <c r="L20" i="44"/>
  <c r="BI23" i="46"/>
  <c r="BI23" i="44"/>
  <c r="AP27" i="46"/>
  <c r="AP27" i="44"/>
  <c r="BK31" i="46"/>
  <c r="BK31" i="44"/>
  <c r="AY32" i="46"/>
  <c r="AY32" i="44"/>
  <c r="W33" i="46"/>
  <c r="W33" i="44"/>
  <c r="AY34" i="46"/>
  <c r="AY34" i="44"/>
  <c r="O35" i="46"/>
  <c r="O35" i="44"/>
  <c r="BK38" i="46"/>
  <c r="BK38" i="44"/>
  <c r="AT41" i="46"/>
  <c r="AT41" i="44"/>
  <c r="H45" i="46"/>
  <c r="H45" i="44"/>
  <c r="A22" i="44"/>
  <c r="C44" i="46"/>
  <c r="C44" i="44" s="1"/>
  <c r="K8" i="44"/>
  <c r="V8" i="44"/>
  <c r="BA8" i="44"/>
  <c r="P9" i="44"/>
  <c r="AP9" i="44"/>
  <c r="R11" i="44"/>
  <c r="AQ11" i="44"/>
  <c r="O12" i="44"/>
  <c r="AM12" i="44"/>
  <c r="AI13" i="44"/>
  <c r="BG13" i="44"/>
  <c r="V14" i="44"/>
  <c r="AV14" i="44"/>
  <c r="K15" i="44"/>
  <c r="S16" i="44"/>
  <c r="AY16" i="44"/>
  <c r="M17" i="44"/>
  <c r="AF17" i="44"/>
  <c r="BD17" i="44"/>
  <c r="L18" i="44"/>
  <c r="BI18" i="44"/>
  <c r="W19" i="44"/>
  <c r="D20" i="44"/>
  <c r="AA20" i="44"/>
  <c r="AZ20" i="44"/>
  <c r="G21" i="44"/>
  <c r="T21" i="44"/>
  <c r="AE21" i="44"/>
  <c r="BK21" i="44"/>
  <c r="Q22" i="44"/>
  <c r="BJ22" i="44"/>
  <c r="U23" i="44"/>
  <c r="AS23" i="44"/>
  <c r="BP23" i="44"/>
  <c r="V24" i="44"/>
  <c r="BL24" i="44"/>
  <c r="S25" i="44"/>
  <c r="AA26" i="44"/>
  <c r="AS26" i="44"/>
  <c r="J27" i="44"/>
  <c r="Y27" i="44"/>
  <c r="BC27" i="44"/>
  <c r="BN27" i="44"/>
  <c r="BI28" i="44"/>
  <c r="P29" i="44"/>
  <c r="AG29" i="44"/>
  <c r="H30" i="44"/>
  <c r="AX30" i="44"/>
  <c r="D31" i="44"/>
  <c r="AU31" i="44"/>
  <c r="BP31" i="44"/>
  <c r="S32" i="44"/>
  <c r="AF32" i="44"/>
  <c r="AV32" i="44"/>
  <c r="AT33" i="44"/>
  <c r="X34" i="44"/>
  <c r="AQ34" i="44"/>
  <c r="BC35" i="44"/>
  <c r="R36" i="44"/>
  <c r="R37" i="44"/>
  <c r="AJ37" i="44"/>
  <c r="BA37" i="44"/>
  <c r="AJ38" i="44"/>
  <c r="BB38" i="44"/>
  <c r="H39" i="44"/>
  <c r="BD39" i="44"/>
  <c r="AP40" i="44"/>
  <c r="N41" i="44"/>
  <c r="AK41" i="44"/>
  <c r="R42" i="44"/>
  <c r="AH42" i="44"/>
  <c r="AK43" i="44"/>
  <c r="BG43" i="44"/>
  <c r="AO44" i="44"/>
  <c r="W45" i="44"/>
  <c r="AN45" i="44"/>
  <c r="BK45" i="44"/>
  <c r="Z46" i="44"/>
  <c r="AV46" i="44"/>
  <c r="D47" i="44"/>
  <c r="BB47" i="44"/>
  <c r="E48" i="44"/>
  <c r="AB48" i="44"/>
  <c r="AX48" i="44"/>
  <c r="BQ48" i="44"/>
  <c r="Q49" i="44"/>
  <c r="Z53" i="44"/>
  <c r="U8" i="44"/>
  <c r="AT10" i="44"/>
  <c r="AV7" i="44"/>
  <c r="BI15" i="44"/>
  <c r="AU19" i="44"/>
  <c r="BG20" i="44"/>
  <c r="BM10" i="46"/>
  <c r="BM10" i="44"/>
  <c r="R12" i="46"/>
  <c r="R12" i="44"/>
  <c r="AA14" i="46"/>
  <c r="AA14" i="44"/>
  <c r="AP11" i="44"/>
  <c r="AA8" i="44"/>
  <c r="Z11" i="44"/>
  <c r="O17" i="44"/>
  <c r="AT21" i="44"/>
  <c r="M8" i="44"/>
  <c r="AB10" i="44"/>
  <c r="AA11" i="44"/>
  <c r="AO13" i="44"/>
  <c r="Y14" i="44"/>
  <c r="BE14" i="44"/>
  <c r="BG16" i="44"/>
  <c r="AN17" i="44"/>
  <c r="T18" i="44"/>
  <c r="BP18" i="44"/>
  <c r="AV19" i="44"/>
  <c r="AI20" i="44"/>
  <c r="BH20" i="44"/>
  <c r="V21" i="44"/>
  <c r="AU21" i="44"/>
  <c r="X22" i="44"/>
  <c r="AX23" i="44"/>
  <c r="X24" i="44"/>
  <c r="M26" i="44"/>
  <c r="O27" i="44"/>
  <c r="E28" i="44"/>
  <c r="AS28" i="44"/>
  <c r="AH30" i="44"/>
  <c r="AD31" i="44"/>
  <c r="R9" i="44"/>
  <c r="X14" i="44"/>
  <c r="BF16" i="44"/>
  <c r="A8" i="44"/>
  <c r="C23" i="46"/>
  <c r="C23" i="44" s="1"/>
  <c r="BB7" i="44"/>
  <c r="AC8" i="44"/>
  <c r="BI8" i="44"/>
  <c r="BF9" i="44"/>
  <c r="BB10" i="44"/>
  <c r="BD11" i="44"/>
  <c r="U12" i="44"/>
  <c r="K13" i="44"/>
  <c r="BO13" i="44"/>
  <c r="AK15" i="44"/>
  <c r="AA16" i="44"/>
  <c r="P17" i="44"/>
  <c r="BL17" i="44"/>
  <c r="AR18" i="44"/>
  <c r="AC19" i="44"/>
  <c r="I20" i="44"/>
  <c r="AJ21" i="44"/>
  <c r="BP21" i="44"/>
  <c r="AW22" i="44"/>
  <c r="F24" i="44"/>
  <c r="BF25" i="44"/>
  <c r="BQ26" i="44"/>
  <c r="BE27" i="44"/>
  <c r="BO28" i="44"/>
  <c r="AN29" i="44"/>
  <c r="BB31" i="44"/>
  <c r="A29" i="44"/>
  <c r="A36" i="44"/>
  <c r="H7" i="44"/>
  <c r="BD7" i="44"/>
  <c r="N8" i="44"/>
  <c r="AD8" i="44"/>
  <c r="BJ8" i="44"/>
  <c r="Z9" i="44"/>
  <c r="BG9" i="44"/>
  <c r="BJ10" i="44"/>
  <c r="AH11" i="44"/>
  <c r="BF11" i="44"/>
  <c r="W12" i="44"/>
  <c r="AU12" i="44"/>
  <c r="Q13" i="44"/>
  <c r="AQ13" i="44"/>
  <c r="F14" i="44"/>
  <c r="AD14" i="44"/>
  <c r="S15" i="44"/>
  <c r="BO15" i="44"/>
  <c r="AF16" i="44"/>
  <c r="BL16" i="44"/>
  <c r="AU17" i="44"/>
  <c r="U18" i="44"/>
  <c r="AS18" i="44"/>
  <c r="E19" i="44"/>
  <c r="AE19" i="44"/>
  <c r="BA19" i="44"/>
  <c r="AJ20" i="44"/>
  <c r="L21" i="44"/>
  <c r="W21" i="44"/>
  <c r="H22" i="44"/>
  <c r="AD22" i="44"/>
  <c r="BB22" i="44"/>
  <c r="AH23" i="44"/>
  <c r="BA23" i="44"/>
  <c r="I24" i="44"/>
  <c r="Y24" i="44"/>
  <c r="BB24" i="44"/>
  <c r="H25" i="44"/>
  <c r="AF25" i="44"/>
  <c r="AQ25" i="44"/>
  <c r="BG25" i="44"/>
  <c r="N26" i="44"/>
  <c r="AI26" i="44"/>
  <c r="AY26" i="44"/>
  <c r="AU27" i="44"/>
  <c r="BF27" i="44"/>
  <c r="F28" i="44"/>
  <c r="AT28" i="44"/>
  <c r="V29" i="44"/>
  <c r="R30" i="44"/>
  <c r="AI30" i="44"/>
  <c r="BD30" i="44"/>
  <c r="H32" i="44"/>
  <c r="BN32" i="44"/>
  <c r="AZ33" i="44"/>
  <c r="J34" i="44"/>
  <c r="AX34" i="44"/>
  <c r="D35" i="44"/>
  <c r="W35" i="44"/>
  <c r="AM35" i="44"/>
  <c r="BK35" i="44"/>
  <c r="J36" i="44"/>
  <c r="X36" i="44"/>
  <c r="AY36" i="44"/>
  <c r="BO36" i="44"/>
  <c r="AB37" i="44"/>
  <c r="AP37" i="44"/>
  <c r="AB38" i="44"/>
  <c r="AR38" i="44"/>
  <c r="K39" i="44"/>
  <c r="AQ39" i="44"/>
  <c r="BG39" i="44"/>
  <c r="I40" i="44"/>
  <c r="Z40" i="44"/>
  <c r="E41" i="44"/>
  <c r="S41" i="44"/>
  <c r="AC41" i="44"/>
  <c r="BB41" i="44"/>
  <c r="Z42" i="44"/>
  <c r="AO42" i="44"/>
  <c r="BF42" i="44"/>
  <c r="S43" i="44"/>
  <c r="AS43" i="44"/>
  <c r="BO43" i="44"/>
  <c r="AA44" i="44"/>
  <c r="AW44" i="44"/>
  <c r="G45" i="44"/>
  <c r="AC45" i="44"/>
  <c r="AU45" i="44"/>
  <c r="J46" i="44"/>
  <c r="BD46" i="44"/>
  <c r="N47" i="44"/>
  <c r="AJ47" i="44"/>
  <c r="BJ47" i="44"/>
  <c r="AH48" i="44"/>
  <c r="BH48" i="44"/>
  <c r="Y49" i="44"/>
  <c r="AT49" i="44"/>
  <c r="M50" i="44"/>
  <c r="AC50" i="44"/>
  <c r="AS50" i="44"/>
  <c r="BI50" i="44"/>
  <c r="I51" i="44"/>
  <c r="AV51" i="44"/>
  <c r="V52" i="44"/>
  <c r="AP53" i="44"/>
  <c r="BH54" i="44"/>
  <c r="AQ8" i="46"/>
  <c r="AQ8" i="44"/>
  <c r="AH18" i="46"/>
  <c r="AH18" i="44"/>
  <c r="M19" i="46"/>
  <c r="M19" i="44"/>
  <c r="AK19" i="46"/>
  <c r="AK19" i="44"/>
  <c r="N24" i="46"/>
  <c r="N24" i="44"/>
  <c r="X25" i="46"/>
  <c r="X25" i="44"/>
  <c r="AE27" i="46"/>
  <c r="AE27" i="44"/>
  <c r="AI28" i="46"/>
  <c r="AI28" i="44"/>
  <c r="F29" i="46"/>
  <c r="F29" i="44"/>
  <c r="BL30" i="46"/>
  <c r="BL30" i="44"/>
  <c r="X32" i="46"/>
  <c r="X32" i="44"/>
  <c r="D33" i="46"/>
  <c r="D33" i="44"/>
  <c r="AR33" i="46"/>
  <c r="AR33" i="44"/>
  <c r="BH33" i="46"/>
  <c r="BH33" i="44"/>
  <c r="T35" i="46"/>
  <c r="T35" i="44"/>
  <c r="AZ35" i="46"/>
  <c r="AZ35" i="44"/>
  <c r="AF36" i="46"/>
  <c r="AF36" i="44"/>
  <c r="BL36" i="46"/>
  <c r="BL36" i="44"/>
  <c r="Z37" i="46"/>
  <c r="Z37" i="44"/>
  <c r="BF37" i="46"/>
  <c r="BF37" i="44"/>
  <c r="D38" i="46"/>
  <c r="D38" i="44"/>
  <c r="AZ38" i="46"/>
  <c r="AZ38" i="44"/>
  <c r="BH38" i="46"/>
  <c r="BH38" i="44"/>
  <c r="P39" i="46"/>
  <c r="P39" i="44"/>
  <c r="O40" i="46"/>
  <c r="O40" i="44"/>
  <c r="AE40" i="46"/>
  <c r="AE40" i="44"/>
  <c r="AM40" i="46"/>
  <c r="AM40" i="44"/>
  <c r="AU40" i="46"/>
  <c r="AU40" i="44"/>
  <c r="AY41" i="46"/>
  <c r="AY41" i="44"/>
  <c r="W42" i="46"/>
  <c r="W42" i="44"/>
  <c r="AM42" i="46"/>
  <c r="AM42" i="44"/>
  <c r="K43" i="46"/>
  <c r="K43" i="44"/>
  <c r="AI43" i="46"/>
  <c r="AI43" i="44"/>
  <c r="AQ43" i="46"/>
  <c r="AQ43" i="44"/>
  <c r="AY43" i="46"/>
  <c r="AY43" i="44"/>
  <c r="Y44" i="46"/>
  <c r="Y44" i="44"/>
  <c r="BE44" i="46"/>
  <c r="BE44" i="44"/>
  <c r="E45" i="46"/>
  <c r="E45" i="44"/>
  <c r="U45" i="46"/>
  <c r="U45" i="44"/>
  <c r="BA45" i="46"/>
  <c r="BA45" i="44"/>
  <c r="BI45" i="46"/>
  <c r="BI45" i="44"/>
  <c r="BQ45" i="46"/>
  <c r="BQ45" i="44"/>
  <c r="P46" i="46"/>
  <c r="P46" i="44"/>
  <c r="X46" i="46"/>
  <c r="X46" i="44"/>
  <c r="AF46" i="46"/>
  <c r="AF46" i="44"/>
  <c r="L47" i="46"/>
  <c r="L47" i="44"/>
  <c r="AB47" i="46"/>
  <c r="AB47" i="44"/>
  <c r="BH47" i="46"/>
  <c r="BH47" i="44"/>
  <c r="R48" i="46"/>
  <c r="R48" i="44"/>
  <c r="Z48" i="46"/>
  <c r="Z48" i="44"/>
  <c r="AP48" i="46"/>
  <c r="AP48" i="44"/>
  <c r="AL49" i="46"/>
  <c r="AL49" i="44"/>
  <c r="BJ49" i="46"/>
  <c r="BJ49" i="44"/>
  <c r="A48" i="27"/>
  <c r="A50" i="44"/>
  <c r="AP50" i="46"/>
  <c r="AP50" i="44"/>
  <c r="F51" i="46"/>
  <c r="F51" i="44"/>
  <c r="N51" i="46"/>
  <c r="N51" i="44"/>
  <c r="V51" i="46"/>
  <c r="V51" i="44"/>
  <c r="AD51" i="46"/>
  <c r="AD51" i="44"/>
  <c r="AL51" i="46"/>
  <c r="AL51" i="44"/>
  <c r="AT51" i="46"/>
  <c r="AT51" i="44"/>
  <c r="BB51" i="46"/>
  <c r="BB51" i="44"/>
  <c r="AB52" i="46"/>
  <c r="AB52" i="44"/>
  <c r="BH52" i="46"/>
  <c r="BH52" i="44"/>
  <c r="H53" i="46"/>
  <c r="H53" i="44"/>
  <c r="AV53" i="46"/>
  <c r="AV53" i="44"/>
  <c r="AX54" i="46"/>
  <c r="AX54" i="44"/>
  <c r="F55" i="46"/>
  <c r="F55" i="44"/>
  <c r="AL55" i="46"/>
  <c r="AL55" i="44"/>
  <c r="BB55" i="46"/>
  <c r="BB55" i="44"/>
  <c r="D56" i="46"/>
  <c r="D56" i="44"/>
  <c r="L56" i="46"/>
  <c r="L56" i="44"/>
  <c r="AJ56" i="46"/>
  <c r="AJ56" i="44"/>
  <c r="BH56" i="46"/>
  <c r="BH56" i="44"/>
  <c r="BP56" i="46"/>
  <c r="BP56" i="44"/>
  <c r="F57" i="46"/>
  <c r="F57" i="44"/>
  <c r="BB57" i="46"/>
  <c r="BB57" i="44"/>
  <c r="A56" i="27"/>
  <c r="C58" i="46"/>
  <c r="C58" i="44" s="1"/>
  <c r="AF11" i="46"/>
  <c r="AF11" i="44"/>
  <c r="AK12" i="46"/>
  <c r="AK12" i="44"/>
  <c r="Y13" i="46"/>
  <c r="Y13" i="44"/>
  <c r="BB14" i="46"/>
  <c r="BB14" i="44"/>
  <c r="AN16" i="46"/>
  <c r="AN16" i="44"/>
  <c r="AS17" i="46"/>
  <c r="AS17" i="44"/>
  <c r="BF18" i="46"/>
  <c r="BF18" i="44"/>
  <c r="AG20" i="46"/>
  <c r="AG20" i="44"/>
  <c r="BE20" i="46"/>
  <c r="BE20" i="44"/>
  <c r="R23" i="46"/>
  <c r="R23" i="44"/>
  <c r="AP23" i="46"/>
  <c r="AP23" i="44"/>
  <c r="S28" i="46"/>
  <c r="S28" i="44"/>
  <c r="C16" i="46"/>
  <c r="C16" i="44" s="1"/>
  <c r="C30" i="46"/>
  <c r="C30" i="44" s="1"/>
  <c r="BJ7" i="44"/>
  <c r="AL8" i="44"/>
  <c r="L10" i="44"/>
  <c r="AL10" i="44"/>
  <c r="BP10" i="44"/>
  <c r="G12" i="44"/>
  <c r="AE12" i="44"/>
  <c r="AN14" i="44"/>
  <c r="H16" i="44"/>
  <c r="AP16" i="44"/>
  <c r="E17" i="44"/>
  <c r="W17" i="44"/>
  <c r="D18" i="44"/>
  <c r="Z18" i="44"/>
  <c r="AZ18" i="44"/>
  <c r="H19" i="44"/>
  <c r="AN19" i="44"/>
  <c r="S20" i="44"/>
  <c r="BP20" i="44"/>
  <c r="N21" i="44"/>
  <c r="AB21" i="44"/>
  <c r="AM21" i="44"/>
  <c r="BC21" i="44"/>
  <c r="AG22" i="44"/>
  <c r="BE22" i="44"/>
  <c r="L23" i="44"/>
  <c r="AK23" i="44"/>
  <c r="BH23" i="44"/>
  <c r="P24" i="44"/>
  <c r="AF24" i="44"/>
  <c r="BD24" i="44"/>
  <c r="AI25" i="44"/>
  <c r="AV25" i="44"/>
  <c r="BL25" i="44"/>
  <c r="U26" i="44"/>
  <c r="AL26" i="44"/>
  <c r="BG26" i="44"/>
  <c r="G27" i="44"/>
  <c r="AH27" i="44"/>
  <c r="AW27" i="44"/>
  <c r="BK27" i="44"/>
  <c r="M28" i="44"/>
  <c r="AC28" i="44"/>
  <c r="H29" i="44"/>
  <c r="AV29" i="44"/>
  <c r="BL29" i="44"/>
  <c r="AP30" i="44"/>
  <c r="BG30" i="44"/>
  <c r="O31" i="44"/>
  <c r="BH31" i="44"/>
  <c r="K32" i="44"/>
  <c r="AA32" i="44"/>
  <c r="AP32" i="44"/>
  <c r="BD32" i="44"/>
  <c r="F33" i="44"/>
  <c r="T33" i="44"/>
  <c r="P34" i="44"/>
  <c r="AH34" i="44"/>
  <c r="BD34" i="44"/>
  <c r="AB35" i="44"/>
  <c r="AU35" i="44"/>
  <c r="Z36" i="44"/>
  <c r="AT38" i="44"/>
  <c r="AN7" i="46"/>
  <c r="AN7" i="44"/>
  <c r="BN9" i="46"/>
  <c r="BN9" i="44"/>
  <c r="BK12" i="46"/>
  <c r="BK12" i="44"/>
  <c r="H14" i="46"/>
  <c r="H14" i="44"/>
  <c r="M15" i="46"/>
  <c r="M15" i="44"/>
  <c r="AC15" i="46"/>
  <c r="AC15" i="44"/>
  <c r="BA15" i="46"/>
  <c r="BA15" i="44"/>
  <c r="J16" i="46"/>
  <c r="J16" i="44"/>
  <c r="BN16" i="46"/>
  <c r="BN16" i="44"/>
  <c r="BK17" i="46"/>
  <c r="BK17" i="44"/>
  <c r="BC19" i="46"/>
  <c r="BC19" i="44"/>
  <c r="F21" i="46"/>
  <c r="F21" i="44"/>
  <c r="BB21" i="46"/>
  <c r="BB21" i="44"/>
  <c r="AV22" i="46"/>
  <c r="AV22" i="44"/>
  <c r="E26" i="46"/>
  <c r="E26" i="44"/>
  <c r="Q27" i="46"/>
  <c r="Q27" i="44"/>
  <c r="BA28" i="46"/>
  <c r="BA28" i="44"/>
  <c r="X29" i="46"/>
  <c r="X29" i="44"/>
  <c r="BD29" i="46"/>
  <c r="BD29" i="44"/>
  <c r="J30" i="46"/>
  <c r="J30" i="44"/>
  <c r="N31" i="46"/>
  <c r="N31" i="44"/>
  <c r="V31" i="46"/>
  <c r="V31" i="44"/>
  <c r="AL31" i="46"/>
  <c r="AL31" i="44"/>
  <c r="A30" i="27"/>
  <c r="A32" i="44"/>
  <c r="R32" i="46"/>
  <c r="R32" i="44"/>
  <c r="AD33" i="46"/>
  <c r="AD33" i="44"/>
  <c r="AL33" i="46"/>
  <c r="AL33" i="44"/>
  <c r="BB33" i="46"/>
  <c r="BB33" i="44"/>
  <c r="AP34" i="46"/>
  <c r="AP34" i="44"/>
  <c r="BF34" i="46"/>
  <c r="BF34" i="44"/>
  <c r="BN34" i="46"/>
  <c r="BN34" i="44"/>
  <c r="F35" i="46"/>
  <c r="F35" i="44"/>
  <c r="AD35" i="46"/>
  <c r="AD35" i="44"/>
  <c r="AT35" i="46"/>
  <c r="AT35" i="44"/>
  <c r="BJ35" i="46"/>
  <c r="BJ35" i="44"/>
  <c r="AX36" i="46"/>
  <c r="AX36" i="44"/>
  <c r="BF36" i="46"/>
  <c r="BF36" i="44"/>
  <c r="L37" i="46"/>
  <c r="L37" i="44"/>
  <c r="V38" i="46"/>
  <c r="V38" i="44"/>
  <c r="AD38" i="46"/>
  <c r="AD38" i="44"/>
  <c r="A37" i="27"/>
  <c r="A39" i="44"/>
  <c r="AP39" i="46"/>
  <c r="AP39" i="44"/>
  <c r="AX39" i="46"/>
  <c r="AX39" i="44"/>
  <c r="Q40" i="46"/>
  <c r="Q40" i="44"/>
  <c r="AG40" i="46"/>
  <c r="AG40" i="44"/>
  <c r="BE40" i="46"/>
  <c r="BE40" i="44"/>
  <c r="M41" i="46"/>
  <c r="M41" i="44"/>
  <c r="BI41" i="46"/>
  <c r="BI41" i="44"/>
  <c r="BQ41" i="46"/>
  <c r="BQ41" i="44"/>
  <c r="I42" i="46"/>
  <c r="I42" i="44"/>
  <c r="Y42" i="46"/>
  <c r="Y42" i="44"/>
  <c r="BE42" i="46"/>
  <c r="BE42" i="44"/>
  <c r="BM42" i="46"/>
  <c r="BM42" i="44"/>
  <c r="E43" i="46"/>
  <c r="E43" i="44"/>
  <c r="BQ43" i="46"/>
  <c r="BQ43" i="44"/>
  <c r="S44" i="46"/>
  <c r="S44" i="44"/>
  <c r="AI44" i="46"/>
  <c r="AI44" i="44"/>
  <c r="AQ44" i="46"/>
  <c r="AQ44" i="44"/>
  <c r="O45" i="46"/>
  <c r="O45" i="44"/>
  <c r="AH46" i="46"/>
  <c r="AH46" i="44"/>
  <c r="AP46" i="46"/>
  <c r="AP46" i="44"/>
  <c r="F47" i="46"/>
  <c r="F47" i="44"/>
  <c r="V47" i="46"/>
  <c r="V47" i="44"/>
  <c r="L48" i="46"/>
  <c r="L48" i="44"/>
  <c r="AR48" i="46"/>
  <c r="AR48" i="44"/>
  <c r="AZ48" i="46"/>
  <c r="AZ48" i="44"/>
  <c r="BP48" i="46"/>
  <c r="BP48" i="44"/>
  <c r="H49" i="46"/>
  <c r="H49" i="44"/>
  <c r="X49" i="46"/>
  <c r="X49" i="44"/>
  <c r="BD49" i="46"/>
  <c r="BD49" i="44"/>
  <c r="BL49" i="46"/>
  <c r="BL49" i="44"/>
  <c r="L50" i="46"/>
  <c r="L50" i="44"/>
  <c r="BP50" i="46"/>
  <c r="BP50" i="44"/>
  <c r="AF51" i="46"/>
  <c r="AF51" i="44"/>
  <c r="N52" i="46"/>
  <c r="N52" i="44"/>
  <c r="AT52" i="46"/>
  <c r="AT52" i="44"/>
  <c r="BB52" i="46"/>
  <c r="BB52" i="44"/>
  <c r="R53" i="46"/>
  <c r="R53" i="44"/>
  <c r="AB54" i="46"/>
  <c r="AB54" i="44"/>
  <c r="AJ54" i="46"/>
  <c r="AJ54" i="44"/>
  <c r="X55" i="46"/>
  <c r="X55" i="44"/>
  <c r="AF55" i="46"/>
  <c r="AF55" i="44"/>
  <c r="BL55" i="46"/>
  <c r="BL55" i="44"/>
  <c r="V56" i="46"/>
  <c r="V56" i="44"/>
  <c r="AD56" i="46"/>
  <c r="AD56" i="44"/>
  <c r="BB56" i="46"/>
  <c r="BB56" i="44"/>
  <c r="H57" i="46"/>
  <c r="H57" i="44"/>
  <c r="X57" i="46"/>
  <c r="X57" i="44"/>
  <c r="AN57" i="46"/>
  <c r="AN57" i="44"/>
  <c r="BD57" i="46"/>
  <c r="BD57" i="44"/>
  <c r="K58" i="46"/>
  <c r="K58" i="44"/>
  <c r="S58" i="46"/>
  <c r="S58" i="44"/>
  <c r="BO58" i="46"/>
  <c r="BO58" i="44"/>
  <c r="O59" i="46"/>
  <c r="O59" i="44"/>
  <c r="W59" i="46"/>
  <c r="W59" i="44"/>
  <c r="AM59" i="46"/>
  <c r="AM59" i="44"/>
  <c r="BK59" i="46"/>
  <c r="BK59" i="44"/>
  <c r="BI60" i="46"/>
  <c r="BI60" i="44"/>
  <c r="Q61" i="46"/>
  <c r="Q61" i="44"/>
  <c r="Y61" i="46"/>
  <c r="Y61" i="44"/>
  <c r="AG61" i="46"/>
  <c r="AG61" i="44"/>
  <c r="O52" i="46"/>
  <c r="O52" i="44"/>
  <c r="AA53" i="46"/>
  <c r="AA53" i="44"/>
  <c r="P59" i="46"/>
  <c r="P59" i="44"/>
  <c r="V60" i="46"/>
  <c r="V60" i="44"/>
  <c r="BF61" i="46"/>
  <c r="BF61" i="44"/>
  <c r="AD62" i="46"/>
  <c r="AD62" i="44"/>
  <c r="G72" i="46"/>
  <c r="G72" i="44"/>
  <c r="I75" i="46"/>
  <c r="I75" i="44"/>
  <c r="L76" i="46"/>
  <c r="L76" i="44"/>
  <c r="AJ76" i="46"/>
  <c r="AJ76" i="44"/>
  <c r="AM77" i="46"/>
  <c r="AM77" i="44"/>
  <c r="BK77" i="46"/>
  <c r="BK77" i="44"/>
  <c r="AI78" i="46"/>
  <c r="AI78" i="44"/>
  <c r="BG78" i="46"/>
  <c r="BG78" i="44"/>
  <c r="BQ79" i="46"/>
  <c r="BQ79" i="44"/>
  <c r="H80" i="46"/>
  <c r="H80" i="44"/>
  <c r="P80" i="46"/>
  <c r="P80" i="44"/>
  <c r="AF80" i="46"/>
  <c r="AF80" i="44"/>
  <c r="BD80" i="46"/>
  <c r="BD80" i="44"/>
  <c r="D81" i="46"/>
  <c r="D81" i="44"/>
  <c r="T81" i="46"/>
  <c r="T81" i="44"/>
  <c r="AR81" i="46"/>
  <c r="AR81" i="44"/>
  <c r="AZ81" i="46"/>
  <c r="AZ81" i="44"/>
  <c r="P82" i="46"/>
  <c r="P82" i="44"/>
  <c r="BD82" i="46"/>
  <c r="BD82" i="44"/>
  <c r="Z83" i="46"/>
  <c r="Z83" i="44"/>
  <c r="AX83" i="46"/>
  <c r="AX83" i="44"/>
  <c r="BN83" i="46"/>
  <c r="BN83" i="44"/>
  <c r="AE52" i="46"/>
  <c r="AE52" i="44"/>
  <c r="AW55" i="46"/>
  <c r="AW55" i="44"/>
  <c r="AU56" i="46"/>
  <c r="AU56" i="44"/>
  <c r="D58" i="46"/>
  <c r="D58" i="44"/>
  <c r="BG64" i="46"/>
  <c r="BG64" i="44"/>
  <c r="AU65" i="46"/>
  <c r="AU65" i="44"/>
  <c r="AX66" i="46"/>
  <c r="AX66" i="44"/>
  <c r="AG68" i="46"/>
  <c r="AG68" i="44"/>
  <c r="AK69" i="46"/>
  <c r="AK69" i="44"/>
  <c r="BE70" i="46"/>
  <c r="BE70" i="44"/>
  <c r="BC72" i="46"/>
  <c r="BC72" i="44"/>
  <c r="F74" i="46"/>
  <c r="F74" i="44"/>
  <c r="AD74" i="46"/>
  <c r="AD74" i="44"/>
  <c r="BB74" i="46"/>
  <c r="BB74" i="44"/>
  <c r="O77" i="46"/>
  <c r="O77" i="44"/>
  <c r="A75" i="44"/>
  <c r="I8" i="44"/>
  <c r="T8" i="44"/>
  <c r="BB11" i="44"/>
  <c r="R21" i="44"/>
  <c r="AP21" i="44"/>
  <c r="AB22" i="44"/>
  <c r="BP22" i="44"/>
  <c r="AB24" i="44"/>
  <c r="E25" i="44"/>
  <c r="Y26" i="44"/>
  <c r="AO26" i="44"/>
  <c r="BP27" i="44"/>
  <c r="AT30" i="44"/>
  <c r="AX31" i="44"/>
  <c r="N32" i="44"/>
  <c r="F34" i="44"/>
  <c r="V34" i="44"/>
  <c r="U36" i="44"/>
  <c r="BG53" i="44"/>
  <c r="Q55" i="44"/>
  <c r="AM56" i="44"/>
  <c r="Q57" i="44"/>
  <c r="AJ58" i="44"/>
  <c r="AK59" i="44"/>
  <c r="AV59" i="44"/>
  <c r="AA60" i="44"/>
  <c r="AL60" i="44"/>
  <c r="BC61" i="44"/>
  <c r="AS62" i="44"/>
  <c r="BG62" i="44"/>
  <c r="T63" i="44"/>
  <c r="AD63" i="44"/>
  <c r="R64" i="44"/>
  <c r="AF64" i="44"/>
  <c r="T65" i="44"/>
  <c r="AD65" i="44"/>
  <c r="BK65" i="44"/>
  <c r="I66" i="44"/>
  <c r="R66" i="44"/>
  <c r="AG66" i="44"/>
  <c r="BK66" i="44"/>
  <c r="H67" i="44"/>
  <c r="AT67" i="44"/>
  <c r="BI67" i="44"/>
  <c r="F68" i="44"/>
  <c r="P68" i="44"/>
  <c r="AV68" i="44"/>
  <c r="D69" i="44"/>
  <c r="M69" i="44"/>
  <c r="Y70" i="44"/>
  <c r="AV70" i="44"/>
  <c r="AH71" i="44"/>
  <c r="AS71" i="44"/>
  <c r="BF71" i="44"/>
  <c r="AE72" i="44"/>
  <c r="BB72" i="44"/>
  <c r="V74" i="44"/>
  <c r="AK74" i="44"/>
  <c r="BI74" i="44"/>
  <c r="Q75" i="44"/>
  <c r="BM75" i="44"/>
  <c r="AB76" i="44"/>
  <c r="AQ76" i="44"/>
  <c r="N77" i="44"/>
  <c r="BC77" i="44"/>
  <c r="BF78" i="44"/>
  <c r="U79" i="44"/>
  <c r="BI79" i="44"/>
  <c r="G80" i="44"/>
  <c r="W80" i="44"/>
  <c r="BL80" i="44"/>
  <c r="AB81" i="44"/>
  <c r="BO81" i="44"/>
  <c r="AN82" i="44"/>
  <c r="BC82" i="44"/>
  <c r="AP83" i="44"/>
  <c r="BQ84" i="44"/>
  <c r="AO85" i="44"/>
  <c r="AC86" i="44"/>
  <c r="Q87" i="44"/>
  <c r="W89" i="44"/>
  <c r="BI53" i="46"/>
  <c r="BI53" i="44"/>
  <c r="W54" i="46"/>
  <c r="W54" i="44"/>
  <c r="Q65" i="46"/>
  <c r="Q65" i="44"/>
  <c r="AQ68" i="46"/>
  <c r="AQ68" i="44"/>
  <c r="BI73" i="46"/>
  <c r="BI73" i="44"/>
  <c r="J82" i="46"/>
  <c r="J82" i="44"/>
  <c r="D83" i="46"/>
  <c r="D83" i="44"/>
  <c r="H84" i="46"/>
  <c r="H84" i="44"/>
  <c r="BP85" i="46"/>
  <c r="BP85" i="44"/>
  <c r="Q43" i="46"/>
  <c r="Q43" i="44"/>
  <c r="AI45" i="46"/>
  <c r="AI45" i="44"/>
  <c r="BO45" i="46"/>
  <c r="BO45" i="44"/>
  <c r="R47" i="46"/>
  <c r="R47" i="44"/>
  <c r="AX47" i="46"/>
  <c r="AX47" i="44"/>
  <c r="BN47" i="46"/>
  <c r="BN47" i="44"/>
  <c r="AY53" i="44"/>
  <c r="M54" i="44"/>
  <c r="AS54" i="44"/>
  <c r="BI54" i="44"/>
  <c r="I55" i="44"/>
  <c r="Y57" i="44"/>
  <c r="AB58" i="44"/>
  <c r="BQ59" i="44"/>
  <c r="AE61" i="44"/>
  <c r="AK62" i="44"/>
  <c r="J64" i="44"/>
  <c r="BN64" i="44"/>
  <c r="E59" i="46"/>
  <c r="E59" i="44"/>
  <c r="AC59" i="46"/>
  <c r="AC59" i="44"/>
  <c r="K60" i="46"/>
  <c r="K60" i="44"/>
  <c r="AU61" i="46"/>
  <c r="AU61" i="44"/>
  <c r="S62" i="46"/>
  <c r="S62" i="44"/>
  <c r="AZ63" i="46"/>
  <c r="AZ63" i="44"/>
  <c r="AV64" i="46"/>
  <c r="AV64" i="44"/>
  <c r="AM66" i="46"/>
  <c r="AM66" i="44"/>
  <c r="BG67" i="46"/>
  <c r="BG67" i="44"/>
  <c r="R69" i="46"/>
  <c r="R69" i="44"/>
  <c r="AN71" i="46"/>
  <c r="AN71" i="44"/>
  <c r="BL71" i="46"/>
  <c r="BL71" i="44"/>
  <c r="S74" i="46"/>
  <c r="S74" i="44"/>
  <c r="E62" i="46"/>
  <c r="E62" i="44"/>
  <c r="BQ62" i="46"/>
  <c r="BQ62" i="44"/>
  <c r="N63" i="46"/>
  <c r="N63" i="44"/>
  <c r="AL63" i="46"/>
  <c r="AL63" i="44"/>
  <c r="BJ63" i="46"/>
  <c r="BJ63" i="44"/>
  <c r="AH64" i="46"/>
  <c r="AH64" i="44"/>
  <c r="F65" i="46"/>
  <c r="F65" i="44"/>
  <c r="Y66" i="46"/>
  <c r="Y66" i="44"/>
  <c r="U67" i="46"/>
  <c r="U67" i="44"/>
  <c r="AS67" i="46"/>
  <c r="AS67" i="44"/>
  <c r="BQ67" i="46"/>
  <c r="BQ67" i="44"/>
  <c r="BP69" i="46"/>
  <c r="BP69" i="44"/>
  <c r="X70" i="46"/>
  <c r="X70" i="44"/>
  <c r="R71" i="46"/>
  <c r="R71" i="44"/>
  <c r="AX71" i="46"/>
  <c r="AX71" i="44"/>
  <c r="AN75" i="46"/>
  <c r="AN75" i="44"/>
  <c r="BL75" i="46"/>
  <c r="BL75" i="44"/>
  <c r="BG76" i="46"/>
  <c r="BG76" i="44"/>
  <c r="J78" i="46"/>
  <c r="J78" i="44"/>
  <c r="T79" i="46"/>
  <c r="T79" i="44"/>
  <c r="AR79" i="46"/>
  <c r="AR79" i="44"/>
  <c r="AZ79" i="46"/>
  <c r="AZ79" i="44"/>
  <c r="AU82" i="46"/>
  <c r="AU82" i="44"/>
  <c r="AO83" i="46"/>
  <c r="AO83" i="44"/>
  <c r="M84" i="46"/>
  <c r="M84" i="44"/>
  <c r="AC84" i="46"/>
  <c r="AC84" i="44"/>
  <c r="AK84" i="46"/>
  <c r="AK84" i="44"/>
  <c r="BA84" i="46"/>
  <c r="BA84" i="44"/>
  <c r="I85" i="46"/>
  <c r="I85" i="44"/>
  <c r="AG85" i="46"/>
  <c r="AG85" i="44"/>
  <c r="AW85" i="46"/>
  <c r="AW85" i="44"/>
  <c r="BE85" i="46"/>
  <c r="BE85" i="44"/>
  <c r="M86" i="46"/>
  <c r="M86" i="44"/>
  <c r="U86" i="46"/>
  <c r="U86" i="44"/>
  <c r="AK86" i="46"/>
  <c r="AK86" i="44"/>
  <c r="AS86" i="46"/>
  <c r="AS86" i="44"/>
  <c r="BI86" i="46"/>
  <c r="BI86" i="44"/>
  <c r="BE87" i="46"/>
  <c r="BE87" i="44"/>
  <c r="AS88" i="46"/>
  <c r="AS88" i="44"/>
  <c r="BI88" i="46"/>
  <c r="BI88" i="44"/>
  <c r="BQ88" i="46"/>
  <c r="BQ88" i="44"/>
  <c r="O89" i="46"/>
  <c r="O89" i="44"/>
  <c r="AM89" i="46"/>
  <c r="AM89" i="44"/>
  <c r="AU89" i="46"/>
  <c r="AU89" i="44"/>
  <c r="Y90" i="46"/>
  <c r="Y90" i="44"/>
  <c r="AW90" i="46"/>
  <c r="AW90" i="44"/>
  <c r="E91" i="46"/>
  <c r="E91" i="44"/>
  <c r="AN92" i="46"/>
  <c r="AN92" i="44"/>
  <c r="AJ93" i="46"/>
  <c r="AJ93" i="44"/>
  <c r="AZ93" i="46"/>
  <c r="AZ93" i="44"/>
  <c r="AF94" i="46"/>
  <c r="AF94" i="44"/>
  <c r="AZ49" i="44"/>
  <c r="BB75" i="44"/>
  <c r="Y76" i="44"/>
  <c r="AW76" i="44"/>
  <c r="D77" i="44"/>
  <c r="AB77" i="44"/>
  <c r="X78" i="44"/>
  <c r="AV78" i="44"/>
  <c r="D90" i="44"/>
  <c r="O93" i="44"/>
  <c r="BK93" i="44"/>
  <c r="BH95" i="44"/>
  <c r="R96" i="44"/>
  <c r="BF96" i="44"/>
  <c r="E98" i="44"/>
  <c r="Y99" i="44"/>
  <c r="BE99" i="44"/>
  <c r="L100" i="44"/>
  <c r="AR100" i="44"/>
  <c r="AR87" i="46"/>
  <c r="AR87" i="44"/>
  <c r="AX89" i="46"/>
  <c r="AX89" i="44"/>
  <c r="P91" i="46"/>
  <c r="P91" i="44"/>
  <c r="S92" i="46"/>
  <c r="S92" i="44"/>
  <c r="AY92" i="46"/>
  <c r="AY92" i="44"/>
  <c r="BC93" i="46"/>
  <c r="BC93" i="44"/>
  <c r="W95" i="46"/>
  <c r="W95" i="44"/>
  <c r="AU95" i="46"/>
  <c r="AU95" i="44"/>
  <c r="Z96" i="46"/>
  <c r="Z96" i="44"/>
  <c r="D97" i="46"/>
  <c r="D97" i="44"/>
  <c r="H98" i="46"/>
  <c r="H98" i="44"/>
  <c r="X98" i="46"/>
  <c r="X98" i="44"/>
  <c r="AF98" i="46"/>
  <c r="AF98" i="44"/>
  <c r="BD98" i="46"/>
  <c r="BD98" i="44"/>
  <c r="AA101" i="46"/>
  <c r="AA101" i="44"/>
  <c r="AQ101" i="46"/>
  <c r="AQ101" i="44"/>
  <c r="BG101" i="46"/>
  <c r="BG101" i="44"/>
  <c r="BO101" i="46"/>
  <c r="BO101" i="44"/>
  <c r="E102" i="46"/>
  <c r="E102" i="44"/>
  <c r="M102" i="46"/>
  <c r="M102" i="44"/>
  <c r="BQ102" i="46"/>
  <c r="BQ102" i="44"/>
  <c r="Y103" i="46"/>
  <c r="Y103" i="44"/>
  <c r="BE103" i="46"/>
  <c r="BE103" i="44"/>
  <c r="M104" i="46"/>
  <c r="M104" i="44"/>
  <c r="U80" i="46"/>
  <c r="U80" i="44"/>
  <c r="AS80" i="46"/>
  <c r="AS80" i="44"/>
  <c r="BM81" i="46"/>
  <c r="BM81" i="44"/>
  <c r="O83" i="46"/>
  <c r="O83" i="44"/>
  <c r="BK83" i="46"/>
  <c r="BK83" i="44"/>
  <c r="S84" i="46"/>
  <c r="S84" i="44"/>
  <c r="AU85" i="46"/>
  <c r="AU85" i="44"/>
  <c r="G87" i="46"/>
  <c r="G87" i="44"/>
  <c r="BC87" i="46"/>
  <c r="BC87" i="44"/>
  <c r="AJ95" i="46"/>
  <c r="AJ95" i="44"/>
  <c r="O96" i="46"/>
  <c r="O96" i="44"/>
  <c r="AM96" i="46"/>
  <c r="AM96" i="44"/>
  <c r="AU96" i="46"/>
  <c r="AU96" i="44"/>
  <c r="BK96" i="46"/>
  <c r="BK96" i="44"/>
  <c r="I97" i="46"/>
  <c r="I97" i="44"/>
  <c r="M98" i="46"/>
  <c r="M98" i="44"/>
  <c r="AS98" i="46"/>
  <c r="AS98" i="44"/>
  <c r="BQ98" i="46"/>
  <c r="BQ98" i="44"/>
  <c r="H101" i="46"/>
  <c r="H101" i="44"/>
  <c r="P101" i="46"/>
  <c r="P101" i="44"/>
  <c r="AF101" i="46"/>
  <c r="AF101" i="44"/>
  <c r="AV101" i="46"/>
  <c r="AV101" i="44"/>
  <c r="AX102" i="46"/>
  <c r="AX102" i="44"/>
  <c r="N103" i="46"/>
  <c r="N103" i="44"/>
  <c r="AT103" i="46"/>
  <c r="AT103" i="44"/>
  <c r="AH104" i="46"/>
  <c r="AH104" i="44"/>
  <c r="BN104" i="46"/>
  <c r="BN104" i="44"/>
  <c r="AL105" i="46"/>
  <c r="AL105" i="44"/>
  <c r="BB105" i="46"/>
  <c r="BB105" i="44"/>
  <c r="J106" i="46"/>
  <c r="J106" i="44"/>
  <c r="AH106" i="46"/>
  <c r="AH106" i="44"/>
  <c r="BF106" i="46"/>
  <c r="BF106" i="44"/>
  <c r="V107" i="46"/>
  <c r="V107" i="44"/>
  <c r="BB107" i="46"/>
  <c r="BB107" i="44"/>
  <c r="H108" i="46"/>
  <c r="H108" i="44"/>
  <c r="T109" i="46"/>
  <c r="T109" i="44"/>
  <c r="AJ109" i="46"/>
  <c r="AJ109" i="44"/>
  <c r="AS104" i="44"/>
  <c r="AC106" i="44"/>
  <c r="AG107" i="44"/>
  <c r="BM107" i="44"/>
  <c r="E112" i="44"/>
  <c r="AK112" i="44"/>
  <c r="BQ112" i="44"/>
  <c r="Y113" i="44"/>
  <c r="AW113" i="44"/>
  <c r="E114" i="44"/>
  <c r="AK114" i="44"/>
  <c r="BQ114" i="44"/>
  <c r="I105" i="46"/>
  <c r="I105" i="44"/>
  <c r="BA106" i="46"/>
  <c r="BA106" i="44"/>
  <c r="AM109" i="46"/>
  <c r="AM109" i="44"/>
  <c r="J110" i="46"/>
  <c r="J110" i="44"/>
  <c r="L113" i="46"/>
  <c r="L113" i="44"/>
  <c r="AR113" i="46"/>
  <c r="AR113" i="44"/>
  <c r="AM117" i="46"/>
  <c r="AM117" i="44"/>
  <c r="AJ119" i="46"/>
  <c r="AJ119" i="44"/>
  <c r="BP119" i="46"/>
  <c r="BP119" i="44"/>
  <c r="J121" i="46"/>
  <c r="J121" i="44"/>
  <c r="AP121" i="46"/>
  <c r="AP121" i="44"/>
  <c r="BF95" i="46"/>
  <c r="BF95" i="44"/>
  <c r="AK96" i="46"/>
  <c r="AK96" i="44"/>
  <c r="AI98" i="46"/>
  <c r="AI98" i="44"/>
  <c r="BG111" i="46"/>
  <c r="BG111" i="44"/>
  <c r="AG113" i="46"/>
  <c r="AG113" i="44"/>
  <c r="BM113" i="46"/>
  <c r="BM113" i="44"/>
  <c r="F115" i="46"/>
  <c r="F115" i="44"/>
  <c r="T117" i="46"/>
  <c r="T117" i="44"/>
  <c r="BE119" i="46"/>
  <c r="BE119" i="44"/>
  <c r="AE121" i="46"/>
  <c r="AE121" i="44"/>
  <c r="BK121" i="46"/>
  <c r="BK121" i="44"/>
  <c r="S122" i="46"/>
  <c r="S122" i="44"/>
  <c r="AY122" i="46"/>
  <c r="AY122" i="44"/>
  <c r="G123" i="46"/>
  <c r="G123" i="44"/>
  <c r="BC123" i="46"/>
  <c r="BC123" i="44"/>
  <c r="Z124" i="46"/>
  <c r="Z124" i="44"/>
  <c r="F125" i="46"/>
  <c r="F125" i="44"/>
  <c r="N125" i="46"/>
  <c r="N125" i="44"/>
  <c r="V125" i="46"/>
  <c r="V125" i="44"/>
  <c r="AD125" i="46"/>
  <c r="AD125" i="44"/>
  <c r="AL125" i="46"/>
  <c r="AL125" i="44"/>
  <c r="AT125" i="46"/>
  <c r="AT125" i="44"/>
  <c r="BB125" i="46"/>
  <c r="BB125" i="44"/>
  <c r="BJ125" i="46"/>
  <c r="BJ125" i="44"/>
  <c r="AX126" i="46"/>
  <c r="AX126" i="44"/>
  <c r="AU128" i="46"/>
  <c r="AU128" i="44"/>
  <c r="Q129" i="46"/>
  <c r="Q129" i="44"/>
  <c r="I131" i="46"/>
  <c r="I131" i="44"/>
  <c r="Q131" i="46"/>
  <c r="Q131" i="44"/>
  <c r="Y131" i="46"/>
  <c r="Y131" i="44"/>
  <c r="AG131" i="46"/>
  <c r="AG131" i="44"/>
  <c r="AO131" i="46"/>
  <c r="AO131" i="44"/>
  <c r="AW131" i="46"/>
  <c r="AW131" i="44"/>
  <c r="BE131" i="46"/>
  <c r="BE131" i="44"/>
  <c r="BM131" i="46"/>
  <c r="BM131" i="44"/>
  <c r="BA132" i="46"/>
  <c r="BA132" i="44"/>
  <c r="BO98" i="44"/>
  <c r="AD122" i="44"/>
  <c r="BJ122" i="44"/>
  <c r="R123" i="44"/>
  <c r="AS124" i="44"/>
  <c r="E126" i="44"/>
  <c r="BQ126" i="44"/>
  <c r="V127" i="44"/>
  <c r="F141" i="44"/>
  <c r="N141" i="44"/>
  <c r="V141" i="44"/>
  <c r="AD141" i="44"/>
  <c r="AL141" i="44"/>
  <c r="AT141" i="44"/>
  <c r="BB141" i="44"/>
  <c r="BJ141" i="44"/>
  <c r="AE8" i="46"/>
  <c r="AE8" i="44"/>
  <c r="AU8" i="46"/>
  <c r="AU8" i="44"/>
  <c r="BK8" i="46"/>
  <c r="BK8" i="44"/>
  <c r="L9" i="46"/>
  <c r="L9" i="44"/>
  <c r="AN10" i="46"/>
  <c r="AN10" i="44"/>
  <c r="AR11" i="46"/>
  <c r="AR11" i="44"/>
  <c r="BH11" i="46"/>
  <c r="BH11" i="44"/>
  <c r="AO12" i="46"/>
  <c r="AO12" i="44"/>
  <c r="AP14" i="46"/>
  <c r="AP14" i="44"/>
  <c r="BF14" i="46"/>
  <c r="BF14" i="44"/>
  <c r="O15" i="46"/>
  <c r="O15" i="44"/>
  <c r="AU15" i="46"/>
  <c r="AU15" i="44"/>
  <c r="L16" i="46"/>
  <c r="L16" i="44"/>
  <c r="T16" i="46"/>
  <c r="T16" i="44"/>
  <c r="AZ16" i="46"/>
  <c r="AZ16" i="44"/>
  <c r="BP16" i="46"/>
  <c r="BP16" i="44"/>
  <c r="Y17" i="46"/>
  <c r="Y17" i="44"/>
  <c r="BB18" i="46"/>
  <c r="BB18" i="44"/>
  <c r="Q19" i="46"/>
  <c r="Q19" i="44"/>
  <c r="AW19" i="46"/>
  <c r="AW19" i="44"/>
  <c r="AC20" i="46"/>
  <c r="AC20" i="44"/>
  <c r="R24" i="46"/>
  <c r="R24" i="44"/>
  <c r="AM28" i="46"/>
  <c r="AM28" i="44"/>
  <c r="BC28" i="46"/>
  <c r="BC28" i="44"/>
  <c r="BK28" i="46"/>
  <c r="BK28" i="44"/>
  <c r="J29" i="46"/>
  <c r="J29" i="44"/>
  <c r="R29" i="46"/>
  <c r="R29" i="44"/>
  <c r="Z29" i="46"/>
  <c r="Z29" i="44"/>
  <c r="AH29" i="46"/>
  <c r="AH29" i="44"/>
  <c r="AP29" i="46"/>
  <c r="AP29" i="44"/>
  <c r="BF29" i="46"/>
  <c r="BF29" i="44"/>
  <c r="BN29" i="46"/>
  <c r="BN29" i="44"/>
  <c r="D30" i="46"/>
  <c r="D30" i="44"/>
  <c r="L30" i="46"/>
  <c r="L30" i="44"/>
  <c r="T30" i="46"/>
  <c r="T30" i="44"/>
  <c r="AB30" i="46"/>
  <c r="AB30" i="44"/>
  <c r="BP30" i="46"/>
  <c r="BP30" i="44"/>
  <c r="H31" i="46"/>
  <c r="H31" i="44"/>
  <c r="P31" i="46"/>
  <c r="P31" i="44"/>
  <c r="AV31" i="46"/>
  <c r="AV31" i="44"/>
  <c r="D32" i="46"/>
  <c r="D32" i="44"/>
  <c r="T32" i="46"/>
  <c r="T32" i="44"/>
  <c r="AB32" i="46"/>
  <c r="AB32" i="44"/>
  <c r="AJ32" i="46"/>
  <c r="AJ32" i="44"/>
  <c r="AZ32" i="46"/>
  <c r="AZ32" i="44"/>
  <c r="BH32" i="46"/>
  <c r="BH32" i="44"/>
  <c r="BP32" i="46"/>
  <c r="BP32" i="44"/>
  <c r="H33" i="46"/>
  <c r="H33" i="44"/>
  <c r="P33" i="46"/>
  <c r="P33" i="44"/>
  <c r="X33" i="46"/>
  <c r="X33" i="44"/>
  <c r="AF33" i="46"/>
  <c r="AF33" i="44"/>
  <c r="AN33" i="46"/>
  <c r="AN33" i="44"/>
  <c r="BD33" i="46"/>
  <c r="BD33" i="44"/>
  <c r="BL33" i="46"/>
  <c r="BL33" i="44"/>
  <c r="D34" i="46"/>
  <c r="D34" i="44"/>
  <c r="L34" i="46"/>
  <c r="L34" i="44"/>
  <c r="T34" i="46"/>
  <c r="T34" i="44"/>
  <c r="AB34" i="46"/>
  <c r="AB34" i="44"/>
  <c r="AJ34" i="46"/>
  <c r="AJ34" i="44"/>
  <c r="AR34" i="46"/>
  <c r="AR34" i="44"/>
  <c r="AZ34" i="46"/>
  <c r="AZ34" i="44"/>
  <c r="BH34" i="46"/>
  <c r="BH34" i="44"/>
  <c r="BP34" i="46"/>
  <c r="BP34" i="44"/>
  <c r="P35" i="46"/>
  <c r="P35" i="44"/>
  <c r="X35" i="46"/>
  <c r="X35" i="44"/>
  <c r="AF35" i="46"/>
  <c r="AF35" i="44"/>
  <c r="AN35" i="46"/>
  <c r="AN35" i="44"/>
  <c r="AV35" i="46"/>
  <c r="AV35" i="44"/>
  <c r="BD35" i="46"/>
  <c r="BD35" i="44"/>
  <c r="D36" i="46"/>
  <c r="D36" i="44"/>
  <c r="L36" i="46"/>
  <c r="L36" i="44"/>
  <c r="T36" i="46"/>
  <c r="T36" i="44"/>
  <c r="AB36" i="46"/>
  <c r="AB36" i="44"/>
  <c r="AJ36" i="46"/>
  <c r="AJ36" i="44"/>
  <c r="AZ36" i="46"/>
  <c r="AZ36" i="44"/>
  <c r="BH36" i="46"/>
  <c r="BH36" i="44"/>
  <c r="BP36" i="46"/>
  <c r="BP36" i="44"/>
  <c r="F37" i="46"/>
  <c r="F37" i="44"/>
  <c r="N37" i="46"/>
  <c r="N37" i="44"/>
  <c r="V37" i="46"/>
  <c r="V37" i="44"/>
  <c r="AD37" i="46"/>
  <c r="AD37" i="44"/>
  <c r="AL37" i="46"/>
  <c r="AL37" i="44"/>
  <c r="AT37" i="46"/>
  <c r="AT37" i="44"/>
  <c r="BB37" i="46"/>
  <c r="BB37" i="44"/>
  <c r="BJ37" i="46"/>
  <c r="BJ37" i="44"/>
  <c r="A36" i="27"/>
  <c r="C38" i="46"/>
  <c r="C38" i="44" s="1"/>
  <c r="H38" i="46"/>
  <c r="H38" i="44"/>
  <c r="P38" i="46"/>
  <c r="P38" i="44"/>
  <c r="X38" i="46"/>
  <c r="X38" i="44"/>
  <c r="AF38" i="46"/>
  <c r="AF38" i="44"/>
  <c r="AN38" i="46"/>
  <c r="AN38" i="44"/>
  <c r="AV38" i="46"/>
  <c r="AV38" i="44"/>
  <c r="BD38" i="46"/>
  <c r="BD38" i="44"/>
  <c r="BL38" i="46"/>
  <c r="BL38" i="44"/>
  <c r="D39" i="46"/>
  <c r="D39" i="44"/>
  <c r="L39" i="46"/>
  <c r="L39" i="44"/>
  <c r="T39" i="46"/>
  <c r="T39" i="44"/>
  <c r="AB39" i="46"/>
  <c r="AB39" i="44"/>
  <c r="AJ39" i="46"/>
  <c r="AJ39" i="44"/>
  <c r="AR39" i="46"/>
  <c r="AR39" i="44"/>
  <c r="AZ39" i="46"/>
  <c r="AZ39" i="44"/>
  <c r="BH39" i="46"/>
  <c r="BH39" i="44"/>
  <c r="BP39" i="46"/>
  <c r="BP39" i="44"/>
  <c r="K40" i="46"/>
  <c r="K40" i="44"/>
  <c r="AA40" i="46"/>
  <c r="AA40" i="44"/>
  <c r="AI40" i="46"/>
  <c r="AI40" i="44"/>
  <c r="AQ40" i="46"/>
  <c r="AQ40" i="44"/>
  <c r="AY40" i="46"/>
  <c r="AY40" i="44"/>
  <c r="BG40" i="46"/>
  <c r="BG40" i="44"/>
  <c r="G41" i="46"/>
  <c r="G41" i="44"/>
  <c r="O41" i="46"/>
  <c r="O41" i="44"/>
  <c r="W41" i="46"/>
  <c r="W41" i="44"/>
  <c r="AE41" i="46"/>
  <c r="AE41" i="44"/>
  <c r="AM41" i="46"/>
  <c r="AM41" i="44"/>
  <c r="AU41" i="46"/>
  <c r="AU41" i="44"/>
  <c r="BC41" i="46"/>
  <c r="BC41" i="44"/>
  <c r="BK41" i="46"/>
  <c r="BK41" i="44"/>
  <c r="K42" i="46"/>
  <c r="K42" i="44"/>
  <c r="S42" i="46"/>
  <c r="S42" i="44"/>
  <c r="AA42" i="46"/>
  <c r="AA42" i="44"/>
  <c r="AI42" i="46"/>
  <c r="AI42" i="44"/>
  <c r="AQ42" i="46"/>
  <c r="AQ42" i="44"/>
  <c r="AY42" i="46"/>
  <c r="AY42" i="44"/>
  <c r="BG42" i="46"/>
  <c r="BG42" i="44"/>
  <c r="BO42" i="46"/>
  <c r="BO42" i="44"/>
  <c r="G43" i="46"/>
  <c r="G43" i="44"/>
  <c r="O43" i="46"/>
  <c r="O43" i="44"/>
  <c r="W43" i="46"/>
  <c r="W43" i="44"/>
  <c r="AE43" i="46"/>
  <c r="AE43" i="44"/>
  <c r="AU43" i="46"/>
  <c r="AU43" i="44"/>
  <c r="BC43" i="46"/>
  <c r="BC43" i="44"/>
  <c r="BK43" i="46"/>
  <c r="BK43" i="44"/>
  <c r="E44" i="46"/>
  <c r="E44" i="44"/>
  <c r="M44" i="46"/>
  <c r="M44" i="44"/>
  <c r="U44" i="46"/>
  <c r="U44" i="44"/>
  <c r="AC44" i="46"/>
  <c r="AC44" i="44"/>
  <c r="AK44" i="46"/>
  <c r="AK44" i="44"/>
  <c r="AS44" i="46"/>
  <c r="AS44" i="44"/>
  <c r="BA44" i="46"/>
  <c r="BA44" i="44"/>
  <c r="BI44" i="46"/>
  <c r="BI44" i="44"/>
  <c r="I45" i="46"/>
  <c r="I45" i="44"/>
  <c r="Q45" i="46"/>
  <c r="Q45" i="44"/>
  <c r="Y45" i="46"/>
  <c r="Y45" i="44"/>
  <c r="AG45" i="46"/>
  <c r="AG45" i="44"/>
  <c r="AO45" i="46"/>
  <c r="AO45" i="44"/>
  <c r="AW45" i="46"/>
  <c r="AW45" i="44"/>
  <c r="BE45" i="46"/>
  <c r="BE45" i="44"/>
  <c r="BM45" i="46"/>
  <c r="BM45" i="44"/>
  <c r="D46" i="46"/>
  <c r="D46" i="44"/>
  <c r="L46" i="46"/>
  <c r="L46" i="44"/>
  <c r="T46" i="46"/>
  <c r="T46" i="44"/>
  <c r="AB46" i="46"/>
  <c r="AB46" i="44"/>
  <c r="AJ46" i="46"/>
  <c r="AJ46" i="44"/>
  <c r="AZ46" i="46"/>
  <c r="AZ46" i="44"/>
  <c r="BH46" i="46"/>
  <c r="BH46" i="44"/>
  <c r="BP46" i="46"/>
  <c r="BP46" i="44"/>
  <c r="H47" i="46"/>
  <c r="H47" i="44"/>
  <c r="P47" i="46"/>
  <c r="P47" i="44"/>
  <c r="X47" i="46"/>
  <c r="X47" i="44"/>
  <c r="AF47" i="46"/>
  <c r="AF47" i="44"/>
  <c r="AN47" i="46"/>
  <c r="AN47" i="44"/>
  <c r="AV47" i="46"/>
  <c r="AV47" i="44"/>
  <c r="BD47" i="46"/>
  <c r="BD47" i="44"/>
  <c r="BL47" i="46"/>
  <c r="BL47" i="44"/>
  <c r="F48" i="46"/>
  <c r="F48" i="44"/>
  <c r="N48" i="46"/>
  <c r="N48" i="44"/>
  <c r="V48" i="46"/>
  <c r="V48" i="44"/>
  <c r="AD48" i="46"/>
  <c r="AD48" i="44"/>
  <c r="AL48" i="46"/>
  <c r="AL48" i="44"/>
  <c r="AT48" i="46"/>
  <c r="AT48" i="44"/>
  <c r="BB48" i="46"/>
  <c r="BB48" i="44"/>
  <c r="J49" i="46"/>
  <c r="J49" i="44"/>
  <c r="R49" i="46"/>
  <c r="R49" i="44"/>
  <c r="AH49" i="46"/>
  <c r="AH49" i="44"/>
  <c r="AP49" i="46"/>
  <c r="AP49" i="44"/>
  <c r="AX49" i="46"/>
  <c r="AX49" i="44"/>
  <c r="BF49" i="46"/>
  <c r="BF49" i="44"/>
  <c r="BN49" i="46"/>
  <c r="BN49" i="44"/>
  <c r="N50" i="46"/>
  <c r="N50" i="44"/>
  <c r="V50" i="46"/>
  <c r="V50" i="44"/>
  <c r="AD50" i="46"/>
  <c r="AD50" i="44"/>
  <c r="AL50" i="46"/>
  <c r="AL50" i="44"/>
  <c r="BB50" i="46"/>
  <c r="BB50" i="44"/>
  <c r="BJ50" i="46"/>
  <c r="BJ50" i="44"/>
  <c r="A49" i="27"/>
  <c r="A51" i="44"/>
  <c r="C51" i="46"/>
  <c r="C51" i="44" s="1"/>
  <c r="J51" i="46"/>
  <c r="J51" i="44"/>
  <c r="R51" i="46"/>
  <c r="R51" i="44"/>
  <c r="Z51" i="46"/>
  <c r="Z51" i="44"/>
  <c r="AH51" i="46"/>
  <c r="AH51" i="44"/>
  <c r="AP51" i="46"/>
  <c r="AP51" i="44"/>
  <c r="AX51" i="46"/>
  <c r="AX51" i="44"/>
  <c r="BF51" i="46"/>
  <c r="BF51" i="44"/>
  <c r="BN51" i="46"/>
  <c r="BN51" i="44"/>
  <c r="H52" i="46"/>
  <c r="H52" i="44"/>
  <c r="P52" i="46"/>
  <c r="P52" i="44"/>
  <c r="X52" i="46"/>
  <c r="X52" i="44"/>
  <c r="AF52" i="46"/>
  <c r="AF52" i="44"/>
  <c r="AN52" i="46"/>
  <c r="AN52" i="44"/>
  <c r="AV52" i="46"/>
  <c r="AV52" i="44"/>
  <c r="BD52" i="46"/>
  <c r="BD52" i="44"/>
  <c r="D53" i="46"/>
  <c r="D53" i="44"/>
  <c r="L53" i="46"/>
  <c r="L53" i="44"/>
  <c r="T53" i="46"/>
  <c r="T53" i="44"/>
  <c r="AJ53" i="46"/>
  <c r="AJ53" i="44"/>
  <c r="AR53" i="46"/>
  <c r="AR53" i="44"/>
  <c r="AZ53" i="46"/>
  <c r="AZ53" i="44"/>
  <c r="BH53" i="46"/>
  <c r="BH53" i="44"/>
  <c r="F54" i="46"/>
  <c r="F54" i="44"/>
  <c r="N54" i="46"/>
  <c r="N54" i="44"/>
  <c r="V54" i="46"/>
  <c r="V54" i="44"/>
  <c r="AD54" i="46"/>
  <c r="AD54" i="44"/>
  <c r="AL54" i="46"/>
  <c r="AL54" i="44"/>
  <c r="AT54" i="46"/>
  <c r="AT54" i="44"/>
  <c r="BB54" i="46"/>
  <c r="BB54" i="44"/>
  <c r="BJ54" i="46"/>
  <c r="BJ54" i="44"/>
  <c r="A53" i="27"/>
  <c r="C55" i="46"/>
  <c r="C55" i="44" s="1"/>
  <c r="A55" i="44"/>
  <c r="J55" i="46"/>
  <c r="J55" i="44"/>
  <c r="Z55" i="46"/>
  <c r="Z55" i="44"/>
  <c r="AH55" i="46"/>
  <c r="AH55" i="44"/>
  <c r="AP55" i="46"/>
  <c r="AP55" i="44"/>
  <c r="AX55" i="46"/>
  <c r="AX55" i="44"/>
  <c r="BF55" i="46"/>
  <c r="BF55" i="44"/>
  <c r="BN55" i="46"/>
  <c r="BN55" i="44"/>
  <c r="H56" i="46"/>
  <c r="H56" i="44"/>
  <c r="P56" i="46"/>
  <c r="P56" i="44"/>
  <c r="X56" i="46"/>
  <c r="X56" i="44"/>
  <c r="AF56" i="46"/>
  <c r="AF56" i="44"/>
  <c r="AN56" i="46"/>
  <c r="AN56" i="44"/>
  <c r="AV56" i="46"/>
  <c r="AV56" i="44"/>
  <c r="BD56" i="46"/>
  <c r="BD56" i="44"/>
  <c r="J57" i="46"/>
  <c r="J57" i="44"/>
  <c r="R57" i="46"/>
  <c r="R57" i="44"/>
  <c r="Z57" i="46"/>
  <c r="Z57" i="44"/>
  <c r="AH57" i="46"/>
  <c r="AH57" i="44"/>
  <c r="AP57" i="46"/>
  <c r="AP57" i="44"/>
  <c r="AX57" i="46"/>
  <c r="AX57" i="44"/>
  <c r="BN57" i="46"/>
  <c r="BN57" i="44"/>
  <c r="M58" i="46"/>
  <c r="M58" i="44"/>
  <c r="U58" i="46"/>
  <c r="U58" i="44"/>
  <c r="AC58" i="46"/>
  <c r="AC58" i="44"/>
  <c r="AK58" i="46"/>
  <c r="AK58" i="44"/>
  <c r="AS58" i="46"/>
  <c r="AS58" i="44"/>
  <c r="BA58" i="46"/>
  <c r="BA58" i="44"/>
  <c r="BQ58" i="46"/>
  <c r="BQ58" i="44"/>
  <c r="I59" i="46"/>
  <c r="I59" i="44"/>
  <c r="Y59" i="46"/>
  <c r="Y59" i="44"/>
  <c r="AG59" i="46"/>
  <c r="AG59" i="44"/>
  <c r="AO59" i="46"/>
  <c r="AO59" i="44"/>
  <c r="AW59" i="46"/>
  <c r="AW59" i="44"/>
  <c r="BE59" i="46"/>
  <c r="BE59" i="44"/>
  <c r="BM59" i="46"/>
  <c r="BM59" i="44"/>
  <c r="G60" i="46"/>
  <c r="G60" i="44"/>
  <c r="O60" i="46"/>
  <c r="O60" i="44"/>
  <c r="W60" i="46"/>
  <c r="W60" i="44"/>
  <c r="AE60" i="46"/>
  <c r="AE60" i="44"/>
  <c r="AM60" i="46"/>
  <c r="AM60" i="44"/>
  <c r="AU60" i="46"/>
  <c r="AU60" i="44"/>
  <c r="BC60" i="46"/>
  <c r="BC60" i="44"/>
  <c r="K61" i="46"/>
  <c r="K61" i="44"/>
  <c r="S61" i="46"/>
  <c r="S61" i="44"/>
  <c r="AA61" i="46"/>
  <c r="AA61" i="44"/>
  <c r="AI61" i="46"/>
  <c r="AI61" i="44"/>
  <c r="AQ61" i="46"/>
  <c r="AQ61" i="44"/>
  <c r="AY61" i="46"/>
  <c r="AY61" i="44"/>
  <c r="BG61" i="46"/>
  <c r="BG61" i="44"/>
  <c r="BO61" i="46"/>
  <c r="BO61" i="44"/>
  <c r="G62" i="46"/>
  <c r="G62" i="44"/>
  <c r="O62" i="46"/>
  <c r="O62" i="44"/>
  <c r="W62" i="46"/>
  <c r="W62" i="44"/>
  <c r="AE62" i="46"/>
  <c r="AE62" i="44"/>
  <c r="AU62" i="46"/>
  <c r="AU62" i="44"/>
  <c r="BC62" i="46"/>
  <c r="BC62" i="44"/>
  <c r="BK62" i="46"/>
  <c r="BK62" i="44"/>
  <c r="H63" i="46"/>
  <c r="H63" i="44"/>
  <c r="P63" i="46"/>
  <c r="P63" i="44"/>
  <c r="X63" i="46"/>
  <c r="X63" i="44"/>
  <c r="AF63" i="46"/>
  <c r="AF63" i="44"/>
  <c r="AN63" i="46"/>
  <c r="AN63" i="44"/>
  <c r="AV63" i="46"/>
  <c r="AV63" i="44"/>
  <c r="BD63" i="46"/>
  <c r="BD63" i="44"/>
  <c r="BL63" i="46"/>
  <c r="BL63" i="44"/>
  <c r="D64" i="46"/>
  <c r="D64" i="44"/>
  <c r="L64" i="46"/>
  <c r="L64" i="44"/>
  <c r="T64" i="46"/>
  <c r="T64" i="44"/>
  <c r="AB64" i="46"/>
  <c r="AB64" i="44"/>
  <c r="AJ64" i="46"/>
  <c r="AJ64" i="44"/>
  <c r="AR64" i="46"/>
  <c r="AR64" i="44"/>
  <c r="AZ64" i="46"/>
  <c r="AZ64" i="44"/>
  <c r="BH64" i="46"/>
  <c r="BH64" i="44"/>
  <c r="BP64" i="46"/>
  <c r="BP64" i="44"/>
  <c r="H65" i="46"/>
  <c r="H65" i="44"/>
  <c r="P65" i="46"/>
  <c r="P65" i="44"/>
  <c r="X65" i="46"/>
  <c r="X65" i="44"/>
  <c r="AF65" i="46"/>
  <c r="AF65" i="44"/>
  <c r="AN65" i="46"/>
  <c r="AN65" i="44"/>
  <c r="AV65" i="46"/>
  <c r="AV65" i="44"/>
  <c r="BD65" i="46"/>
  <c r="BD65" i="44"/>
  <c r="BL65" i="46"/>
  <c r="BL65" i="44"/>
  <c r="S66" i="46"/>
  <c r="S66" i="44"/>
  <c r="AA66" i="46"/>
  <c r="AA66" i="44"/>
  <c r="AI66" i="46"/>
  <c r="AI66" i="44"/>
  <c r="AY66" i="46"/>
  <c r="AY66" i="44"/>
  <c r="BG66" i="46"/>
  <c r="BG66" i="44"/>
  <c r="BO66" i="46"/>
  <c r="BO66" i="44"/>
  <c r="G67" i="46"/>
  <c r="G67" i="44"/>
  <c r="O67" i="46"/>
  <c r="O67" i="44"/>
  <c r="W67" i="46"/>
  <c r="W67" i="44"/>
  <c r="AE67" i="46"/>
  <c r="AE67" i="44"/>
  <c r="AM67" i="46"/>
  <c r="AM67" i="44"/>
  <c r="AU67" i="46"/>
  <c r="AU67" i="44"/>
  <c r="BC67" i="46"/>
  <c r="BC67" i="44"/>
  <c r="BK67" i="46"/>
  <c r="BK67" i="44"/>
  <c r="J68" i="46"/>
  <c r="J68" i="44"/>
  <c r="R68" i="46"/>
  <c r="R68" i="44"/>
  <c r="Z7" i="46"/>
  <c r="Z7" i="44"/>
  <c r="AX7" i="46"/>
  <c r="AX7" i="44"/>
  <c r="O8" i="46"/>
  <c r="O8" i="44"/>
  <c r="AB9" i="46"/>
  <c r="AB9" i="44"/>
  <c r="AR9" i="46"/>
  <c r="AR9" i="44"/>
  <c r="L11" i="46"/>
  <c r="L11" i="44"/>
  <c r="E13" i="46"/>
  <c r="E13" i="44"/>
  <c r="AR16" i="46"/>
  <c r="AR16" i="44"/>
  <c r="AD18" i="46"/>
  <c r="AD18" i="44"/>
  <c r="P21" i="46"/>
  <c r="P21" i="44"/>
  <c r="AV21" i="46"/>
  <c r="AV21" i="44"/>
  <c r="AT23" i="46"/>
  <c r="AT23" i="44"/>
  <c r="J24" i="46"/>
  <c r="J24" i="44"/>
  <c r="AP24" i="46"/>
  <c r="AP24" i="44"/>
  <c r="BN24" i="46"/>
  <c r="BN24" i="44"/>
  <c r="T25" i="46"/>
  <c r="T25" i="44"/>
  <c r="U13" i="44"/>
  <c r="F23" i="44"/>
  <c r="K7" i="46"/>
  <c r="K7" i="44"/>
  <c r="AA7" i="46"/>
  <c r="AA7" i="44"/>
  <c r="AI7" i="46"/>
  <c r="AI7" i="44"/>
  <c r="AY7" i="46"/>
  <c r="AY7" i="44"/>
  <c r="X8" i="46"/>
  <c r="X8" i="44"/>
  <c r="AF8" i="46"/>
  <c r="AF8" i="44"/>
  <c r="AV8" i="46"/>
  <c r="AV8" i="44"/>
  <c r="BL8" i="46"/>
  <c r="BL8" i="44"/>
  <c r="E9" i="46"/>
  <c r="E9" i="44"/>
  <c r="M9" i="46"/>
  <c r="M9" i="44"/>
  <c r="AC9" i="46"/>
  <c r="AC9" i="44"/>
  <c r="Y10" i="46"/>
  <c r="Y10" i="44"/>
  <c r="AO10" i="46"/>
  <c r="AO10" i="44"/>
  <c r="BE10" i="46"/>
  <c r="BE10" i="44"/>
  <c r="J12" i="46"/>
  <c r="J12" i="44"/>
  <c r="Z12" i="46"/>
  <c r="Z12" i="44"/>
  <c r="AP12" i="46"/>
  <c r="AP12" i="44"/>
  <c r="AX12" i="46"/>
  <c r="AX12" i="44"/>
  <c r="BF12" i="46"/>
  <c r="BF12" i="44"/>
  <c r="BN12" i="46"/>
  <c r="BN12" i="44"/>
  <c r="N13" i="46"/>
  <c r="N13" i="44"/>
  <c r="AD13" i="46"/>
  <c r="AD13" i="44"/>
  <c r="K14" i="46"/>
  <c r="K14" i="44"/>
  <c r="AI14" i="46"/>
  <c r="AI14" i="44"/>
  <c r="AY14" i="46"/>
  <c r="AY14" i="44"/>
  <c r="BG14" i="46"/>
  <c r="BG14" i="44"/>
  <c r="X15" i="46"/>
  <c r="X15" i="44"/>
  <c r="AV15" i="46"/>
  <c r="AV15" i="44"/>
  <c r="BD15" i="46"/>
  <c r="BD15" i="44"/>
  <c r="BL15" i="46"/>
  <c r="BL15" i="44"/>
  <c r="E16" i="46"/>
  <c r="E16" i="44"/>
  <c r="AC16" i="46"/>
  <c r="AC16" i="44"/>
  <c r="AS16" i="46"/>
  <c r="AS16" i="44"/>
  <c r="BI16" i="46"/>
  <c r="BI16" i="44"/>
  <c r="BQ16" i="46"/>
  <c r="BQ16" i="44"/>
  <c r="J17" i="46"/>
  <c r="J17" i="44"/>
  <c r="R17" i="46"/>
  <c r="R17" i="44"/>
  <c r="Z17" i="46"/>
  <c r="Z17" i="44"/>
  <c r="AP17" i="46"/>
  <c r="AP17" i="44"/>
  <c r="AX17" i="46"/>
  <c r="AX17" i="44"/>
  <c r="G18" i="46"/>
  <c r="G18" i="44"/>
  <c r="O18" i="46"/>
  <c r="O18" i="44"/>
  <c r="AE18" i="46"/>
  <c r="AE18" i="44"/>
  <c r="J19" i="46"/>
  <c r="J19" i="44"/>
  <c r="Z19" i="46"/>
  <c r="Z19" i="44"/>
  <c r="AH19" i="46"/>
  <c r="AH19" i="44"/>
  <c r="AP19" i="46"/>
  <c r="AP19" i="44"/>
  <c r="BF19" i="46"/>
  <c r="BF19" i="44"/>
  <c r="BN19" i="46"/>
  <c r="BN19" i="44"/>
  <c r="N20" i="46"/>
  <c r="N20" i="44"/>
  <c r="V20" i="46"/>
  <c r="V20" i="44"/>
  <c r="AT20" i="46"/>
  <c r="AT20" i="44"/>
  <c r="A19" i="27"/>
  <c r="A21" i="44"/>
  <c r="I21" i="46"/>
  <c r="I21" i="44"/>
  <c r="Q21" i="46"/>
  <c r="Q21" i="44"/>
  <c r="Y21" i="46"/>
  <c r="Y21" i="44"/>
  <c r="AG21" i="46"/>
  <c r="AG21" i="44"/>
  <c r="AO21" i="46"/>
  <c r="AO21" i="44"/>
  <c r="AW21" i="46"/>
  <c r="AW21" i="44"/>
  <c r="BE21" i="46"/>
  <c r="BE21" i="44"/>
  <c r="K22" i="46"/>
  <c r="K22" i="44"/>
  <c r="AA22" i="46"/>
  <c r="AA22" i="44"/>
  <c r="AI22" i="46"/>
  <c r="AI22" i="44"/>
  <c r="AY22" i="46"/>
  <c r="AY22" i="44"/>
  <c r="G23" i="46"/>
  <c r="G23" i="44"/>
  <c r="O23" i="46"/>
  <c r="O23" i="44"/>
  <c r="W23" i="46"/>
  <c r="W23" i="44"/>
  <c r="AE23" i="46"/>
  <c r="AE23" i="44"/>
  <c r="AU23" i="46"/>
  <c r="AU23" i="44"/>
  <c r="BK23" i="46"/>
  <c r="BK23" i="44"/>
  <c r="K24" i="46"/>
  <c r="K24" i="44"/>
  <c r="S24" i="46"/>
  <c r="S24" i="44"/>
  <c r="AA24" i="46"/>
  <c r="AA24" i="44"/>
  <c r="AQ24" i="46"/>
  <c r="AQ24" i="44"/>
  <c r="AY24" i="46"/>
  <c r="AY24" i="44"/>
  <c r="BO24" i="46"/>
  <c r="BO24" i="44"/>
  <c r="AC25" i="46"/>
  <c r="AC25" i="44"/>
  <c r="J7" i="46"/>
  <c r="J7" i="44"/>
  <c r="J14" i="46"/>
  <c r="J14" i="44"/>
  <c r="W15" i="46"/>
  <c r="W15" i="44"/>
  <c r="BJ18" i="46"/>
  <c r="BJ18" i="44"/>
  <c r="Y19" i="46"/>
  <c r="Y19" i="44"/>
  <c r="BM19" i="46"/>
  <c r="BM19" i="44"/>
  <c r="U20" i="46"/>
  <c r="U20" i="44"/>
  <c r="BI20" i="46"/>
  <c r="BI20" i="44"/>
  <c r="X21" i="46"/>
  <c r="X21" i="44"/>
  <c r="AD23" i="46"/>
  <c r="AD23" i="44"/>
  <c r="BP25" i="46"/>
  <c r="BP25" i="44"/>
  <c r="G26" i="46"/>
  <c r="G26" i="44"/>
  <c r="AE26" i="46"/>
  <c r="AE26" i="44"/>
  <c r="BC26" i="46"/>
  <c r="BC26" i="44"/>
  <c r="AE28" i="46"/>
  <c r="AE28" i="44"/>
  <c r="AF31" i="46"/>
  <c r="AF31" i="44"/>
  <c r="AF10" i="44"/>
  <c r="C7" i="46"/>
  <c r="C7" i="44" s="1"/>
  <c r="AG19" i="44"/>
  <c r="D7" i="46"/>
  <c r="D7" i="44"/>
  <c r="T7" i="46"/>
  <c r="T7" i="44"/>
  <c r="AB7" i="46"/>
  <c r="AB7" i="44"/>
  <c r="AZ7" i="46"/>
  <c r="AZ7" i="44"/>
  <c r="BH7" i="46"/>
  <c r="BH7" i="44"/>
  <c r="BP7" i="46"/>
  <c r="BP7" i="44"/>
  <c r="BI13" i="46"/>
  <c r="BI13" i="44"/>
  <c r="Q17" i="46"/>
  <c r="Q17" i="44"/>
  <c r="BQ20" i="46"/>
  <c r="BQ20" i="44"/>
  <c r="AF21" i="46"/>
  <c r="AF21" i="44"/>
  <c r="BD21" i="46"/>
  <c r="BD21" i="44"/>
  <c r="J22" i="46"/>
  <c r="J22" i="44"/>
  <c r="Z22" i="46"/>
  <c r="Z22" i="44"/>
  <c r="AP22" i="46"/>
  <c r="AP22" i="44"/>
  <c r="N23" i="46"/>
  <c r="N23" i="44"/>
  <c r="BJ23" i="46"/>
  <c r="BJ23" i="44"/>
  <c r="Z24" i="46"/>
  <c r="Z24" i="44"/>
  <c r="AX24" i="46"/>
  <c r="AX24" i="44"/>
  <c r="L25" i="46"/>
  <c r="L25" i="44"/>
  <c r="BK26" i="46"/>
  <c r="BK26" i="44"/>
  <c r="K27" i="46"/>
  <c r="K27" i="44"/>
  <c r="S27" i="46"/>
  <c r="S27" i="44"/>
  <c r="AQ27" i="46"/>
  <c r="AQ27" i="44"/>
  <c r="G28" i="46"/>
  <c r="G28" i="44"/>
  <c r="BL31" i="46"/>
  <c r="BL31" i="44"/>
  <c r="Q12" i="44"/>
  <c r="BL21" i="44"/>
  <c r="L32" i="44"/>
  <c r="AV33" i="44"/>
  <c r="H35" i="44"/>
  <c r="BC8" i="44"/>
  <c r="T11" i="44"/>
  <c r="BP11" i="44"/>
  <c r="BQ13" i="44"/>
  <c r="U16" i="44"/>
  <c r="BF17" i="44"/>
  <c r="BK18" i="44"/>
  <c r="R19" i="44"/>
  <c r="AX29" i="44"/>
  <c r="S40" i="44"/>
  <c r="BQ44" i="44"/>
  <c r="W8" i="46"/>
  <c r="W8" i="44"/>
  <c r="Y12" i="46"/>
  <c r="Y12" i="44"/>
  <c r="BE12" i="46"/>
  <c r="BE12" i="44"/>
  <c r="G15" i="46"/>
  <c r="G15" i="44"/>
  <c r="BC15" i="46"/>
  <c r="BC15" i="44"/>
  <c r="AJ16" i="46"/>
  <c r="AJ16" i="44"/>
  <c r="AT18" i="46"/>
  <c r="AT18" i="44"/>
  <c r="I19" i="46"/>
  <c r="I19" i="44"/>
  <c r="AO19" i="46"/>
  <c r="AO19" i="44"/>
  <c r="E20" i="46"/>
  <c r="E20" i="44"/>
  <c r="AS20" i="46"/>
  <c r="AS20" i="44"/>
  <c r="H21" i="46"/>
  <c r="H21" i="44"/>
  <c r="AN21" i="46"/>
  <c r="AN21" i="44"/>
  <c r="A22" i="27"/>
  <c r="C24" i="46"/>
  <c r="C24" i="44" s="1"/>
  <c r="AH24" i="46"/>
  <c r="AH24" i="44"/>
  <c r="BF24" i="46"/>
  <c r="BF24" i="44"/>
  <c r="AZ25" i="46"/>
  <c r="AZ25" i="44"/>
  <c r="AZ30" i="46"/>
  <c r="AZ30" i="44"/>
  <c r="BE17" i="44"/>
  <c r="AA27" i="44"/>
  <c r="G8" i="44"/>
  <c r="BD8" i="44"/>
  <c r="P10" i="44"/>
  <c r="BL10" i="44"/>
  <c r="O28" i="44"/>
  <c r="BP53" i="44"/>
  <c r="R55" i="44"/>
  <c r="AP7" i="46"/>
  <c r="AP7" i="44"/>
  <c r="BN7" i="46"/>
  <c r="BN7" i="44"/>
  <c r="AH14" i="46"/>
  <c r="AH14" i="44"/>
  <c r="AE15" i="46"/>
  <c r="AE15" i="44"/>
  <c r="BK15" i="46"/>
  <c r="BK15" i="44"/>
  <c r="AB16" i="46"/>
  <c r="AB16" i="44"/>
  <c r="N18" i="46"/>
  <c r="N18" i="44"/>
  <c r="BE19" i="46"/>
  <c r="BE19" i="44"/>
  <c r="BH25" i="46"/>
  <c r="BH25" i="44"/>
  <c r="W26" i="46"/>
  <c r="W26" i="44"/>
  <c r="AI27" i="46"/>
  <c r="AI27" i="44"/>
  <c r="AY27" i="46"/>
  <c r="AY27" i="44"/>
  <c r="BO27" i="46"/>
  <c r="BO27" i="44"/>
  <c r="BD31" i="46"/>
  <c r="BD31" i="44"/>
  <c r="AM26" i="44"/>
  <c r="A38" i="44"/>
  <c r="C49" i="46"/>
  <c r="C49" i="44" s="1"/>
  <c r="AW17" i="44"/>
  <c r="X31" i="44"/>
  <c r="AZ11" i="44"/>
  <c r="AK20" i="44"/>
  <c r="AL23" i="44"/>
  <c r="BB23" i="44"/>
  <c r="AR36" i="44"/>
  <c r="AB53" i="44"/>
  <c r="AM62" i="44"/>
  <c r="BP9" i="46"/>
  <c r="BP9" i="44"/>
  <c r="X10" i="46"/>
  <c r="X10" i="44"/>
  <c r="AB11" i="46"/>
  <c r="AB11" i="44"/>
  <c r="BM12" i="46"/>
  <c r="BM12" i="44"/>
  <c r="M13" i="46"/>
  <c r="M13" i="44"/>
  <c r="AC13" i="46"/>
  <c r="AC13" i="44"/>
  <c r="AS13" i="46"/>
  <c r="AS13" i="44"/>
  <c r="R14" i="46"/>
  <c r="R14" i="44"/>
  <c r="BN14" i="46"/>
  <c r="BN14" i="44"/>
  <c r="AM15" i="46"/>
  <c r="AM15" i="44"/>
  <c r="AO17" i="46"/>
  <c r="AO17" i="44"/>
  <c r="M20" i="46"/>
  <c r="M20" i="44"/>
  <c r="AH22" i="46"/>
  <c r="AH22" i="44"/>
  <c r="AX22" i="46"/>
  <c r="AX22" i="44"/>
  <c r="AR25" i="46"/>
  <c r="AR25" i="44"/>
  <c r="AJ30" i="46"/>
  <c r="AJ30" i="44"/>
  <c r="F18" i="44"/>
  <c r="AN8" i="44"/>
  <c r="I12" i="44"/>
  <c r="AX14" i="44"/>
  <c r="AN31" i="44"/>
  <c r="AM43" i="44"/>
  <c r="A24" i="44"/>
  <c r="A49" i="44"/>
  <c r="C19" i="46"/>
  <c r="C19" i="44" s="1"/>
  <c r="BI9" i="44"/>
  <c r="AW10" i="44"/>
  <c r="AK13" i="44"/>
  <c r="P15" i="44"/>
  <c r="BH16" i="44"/>
  <c r="AG17" i="44"/>
  <c r="AL18" i="44"/>
  <c r="BC18" i="44"/>
  <c r="AJ25" i="44"/>
  <c r="BG27" i="44"/>
  <c r="BH30" i="44"/>
  <c r="AR32" i="44"/>
  <c r="Z49" i="44"/>
  <c r="Z68" i="46"/>
  <c r="Z68" i="44"/>
  <c r="AH68" i="46"/>
  <c r="AH68" i="44"/>
  <c r="AP68" i="46"/>
  <c r="AP68" i="44"/>
  <c r="AX68" i="46"/>
  <c r="AX68" i="44"/>
  <c r="BF68" i="46"/>
  <c r="BF68" i="44"/>
  <c r="BN68" i="46"/>
  <c r="BN68" i="44"/>
  <c r="F69" i="46"/>
  <c r="F69" i="44"/>
  <c r="N69" i="46"/>
  <c r="N69" i="44"/>
  <c r="V69" i="46"/>
  <c r="V69" i="44"/>
  <c r="AD69" i="46"/>
  <c r="AD69" i="44"/>
  <c r="AL69" i="46"/>
  <c r="AL69" i="44"/>
  <c r="AT69" i="46"/>
  <c r="AT69" i="44"/>
  <c r="BB69" i="46"/>
  <c r="BB69" i="44"/>
  <c r="BJ69" i="46"/>
  <c r="BJ69" i="44"/>
  <c r="J70" i="46"/>
  <c r="J70" i="44"/>
  <c r="R70" i="46"/>
  <c r="R70" i="44"/>
  <c r="Z70" i="46"/>
  <c r="Z70" i="44"/>
  <c r="AH70" i="46"/>
  <c r="AH70" i="44"/>
  <c r="AX70" i="46"/>
  <c r="AX70" i="44"/>
  <c r="BF70" i="46"/>
  <c r="BF70" i="44"/>
  <c r="D71" i="46"/>
  <c r="D71" i="44"/>
  <c r="L71" i="46"/>
  <c r="L71" i="44"/>
  <c r="T71" i="46"/>
  <c r="T71" i="44"/>
  <c r="AB71" i="46"/>
  <c r="AB71" i="44"/>
  <c r="AR71" i="46"/>
  <c r="AR71" i="44"/>
  <c r="AZ71" i="46"/>
  <c r="AZ71" i="44"/>
  <c r="BH71" i="46"/>
  <c r="BH71" i="44"/>
  <c r="H72" i="46"/>
  <c r="H72" i="44"/>
  <c r="P72" i="46"/>
  <c r="P72" i="44"/>
  <c r="X72" i="46"/>
  <c r="X72" i="44"/>
  <c r="AF72" i="46"/>
  <c r="AF72" i="44"/>
  <c r="AN72" i="46"/>
  <c r="AN72" i="44"/>
  <c r="AV72" i="46"/>
  <c r="AV72" i="44"/>
  <c r="BD72" i="46"/>
  <c r="BD72" i="44"/>
  <c r="BL72" i="46"/>
  <c r="BL72" i="44"/>
  <c r="L73" i="46"/>
  <c r="L73" i="44"/>
  <c r="T73" i="46"/>
  <c r="T73" i="44"/>
  <c r="AB73" i="46"/>
  <c r="AB73" i="44"/>
  <c r="AJ73" i="46"/>
  <c r="AJ73" i="44"/>
  <c r="AR73" i="46"/>
  <c r="AR73" i="44"/>
  <c r="AZ73" i="46"/>
  <c r="AZ73" i="44"/>
  <c r="BH73" i="46"/>
  <c r="BH73" i="44"/>
  <c r="BP73" i="46"/>
  <c r="BP73" i="44"/>
  <c r="G74" i="46"/>
  <c r="G74" i="44"/>
  <c r="O74" i="46"/>
  <c r="O74" i="44"/>
  <c r="W74" i="46"/>
  <c r="W74" i="44"/>
  <c r="AE74" i="46"/>
  <c r="AE74" i="44"/>
  <c r="AM74" i="46"/>
  <c r="AM74" i="44"/>
  <c r="AU74" i="46"/>
  <c r="AU74" i="44"/>
  <c r="BC74" i="46"/>
  <c r="BC74" i="44"/>
  <c r="BK74" i="46"/>
  <c r="BK74" i="44"/>
  <c r="J75" i="46"/>
  <c r="J75" i="44"/>
  <c r="R75" i="46"/>
  <c r="R75" i="44"/>
  <c r="Z75" i="46"/>
  <c r="Z75" i="44"/>
  <c r="AP75" i="46"/>
  <c r="AP75" i="44"/>
  <c r="AX75" i="46"/>
  <c r="AX75" i="44"/>
  <c r="BF75" i="46"/>
  <c r="BF75" i="44"/>
  <c r="BN75" i="46"/>
  <c r="BN75" i="44"/>
  <c r="E76" i="46"/>
  <c r="E76" i="44"/>
  <c r="M76" i="46"/>
  <c r="M76" i="44"/>
  <c r="U76" i="46"/>
  <c r="U76" i="44"/>
  <c r="AC76" i="46"/>
  <c r="AC76" i="44"/>
  <c r="AK76" i="46"/>
  <c r="AK76" i="44"/>
  <c r="AS76" i="46"/>
  <c r="AS76" i="44"/>
  <c r="BA76" i="46"/>
  <c r="BA76" i="44"/>
  <c r="BI76" i="46"/>
  <c r="BI76" i="44"/>
  <c r="BQ76" i="46"/>
  <c r="BQ76" i="44"/>
  <c r="H77" i="46"/>
  <c r="H77" i="44"/>
  <c r="P77" i="46"/>
  <c r="P77" i="44"/>
  <c r="X77" i="46"/>
  <c r="X77" i="44"/>
  <c r="AF77" i="46"/>
  <c r="AF77" i="44"/>
  <c r="AN77" i="46"/>
  <c r="AN77" i="44"/>
  <c r="AV77" i="46"/>
  <c r="AV77" i="44"/>
  <c r="BD77" i="46"/>
  <c r="BD77" i="44"/>
  <c r="BL77" i="46"/>
  <c r="BL77" i="44"/>
  <c r="D78" i="46"/>
  <c r="D78" i="44"/>
  <c r="L78" i="46"/>
  <c r="L78" i="44"/>
  <c r="T78" i="46"/>
  <c r="T78" i="44"/>
  <c r="AB78" i="46"/>
  <c r="AB78" i="44"/>
  <c r="AJ78" i="46"/>
  <c r="AJ78" i="44"/>
  <c r="AR78" i="46"/>
  <c r="AR78" i="44"/>
  <c r="AZ78" i="46"/>
  <c r="AZ78" i="44"/>
  <c r="BH78" i="46"/>
  <c r="BH78" i="44"/>
  <c r="BP78" i="46"/>
  <c r="BP78" i="44"/>
  <c r="F79" i="46"/>
  <c r="F79" i="44"/>
  <c r="N79" i="46"/>
  <c r="N79" i="44"/>
  <c r="V79" i="46"/>
  <c r="V79" i="44"/>
  <c r="AD79" i="46"/>
  <c r="AD79" i="44"/>
  <c r="AL79" i="46"/>
  <c r="AL79" i="44"/>
  <c r="AT79" i="46"/>
  <c r="AT79" i="44"/>
  <c r="BB79" i="46"/>
  <c r="BB79" i="44"/>
  <c r="BJ79" i="46"/>
  <c r="BJ79" i="44"/>
  <c r="I80" i="46"/>
  <c r="I80" i="44"/>
  <c r="Q80" i="46"/>
  <c r="Q80" i="44"/>
  <c r="Y80" i="46"/>
  <c r="Y80" i="44"/>
  <c r="AG80" i="46"/>
  <c r="AG80" i="44"/>
  <c r="AO80" i="46"/>
  <c r="AO80" i="44"/>
  <c r="AW80" i="46"/>
  <c r="AW80" i="44"/>
  <c r="BE80" i="46"/>
  <c r="BE80" i="44"/>
  <c r="BM80" i="46"/>
  <c r="BM80" i="44"/>
  <c r="M81" i="46"/>
  <c r="M81" i="44"/>
  <c r="U81" i="46"/>
  <c r="U81" i="44"/>
  <c r="AK81" i="46"/>
  <c r="AK81" i="44"/>
  <c r="AS81" i="46"/>
  <c r="AS81" i="44"/>
  <c r="BA81" i="46"/>
  <c r="BA81" i="44"/>
  <c r="BI81" i="46"/>
  <c r="BI81" i="44"/>
  <c r="BQ81" i="46"/>
  <c r="BQ81" i="44"/>
  <c r="I82" i="46"/>
  <c r="I82" i="44"/>
  <c r="Q82" i="46"/>
  <c r="Q82" i="44"/>
  <c r="Y82" i="46"/>
  <c r="Y82" i="44"/>
  <c r="AG82" i="46"/>
  <c r="AG82" i="44"/>
  <c r="AO82" i="46"/>
  <c r="AO82" i="44"/>
  <c r="AW82" i="46"/>
  <c r="AW82" i="44"/>
  <c r="BE82" i="46"/>
  <c r="BE82" i="44"/>
  <c r="S83" i="46"/>
  <c r="S83" i="44"/>
  <c r="AA83" i="46"/>
  <c r="AA83" i="44"/>
  <c r="AI83" i="46"/>
  <c r="AI83" i="44"/>
  <c r="AQ83" i="46"/>
  <c r="AQ83" i="44"/>
  <c r="AY83" i="46"/>
  <c r="AY83" i="44"/>
  <c r="BG83" i="46"/>
  <c r="BG83" i="44"/>
  <c r="G84" i="46"/>
  <c r="G84" i="44"/>
  <c r="O84" i="46"/>
  <c r="O84" i="44"/>
  <c r="W84" i="46"/>
  <c r="W84" i="44"/>
  <c r="AE84" i="46"/>
  <c r="AE84" i="44"/>
  <c r="AM84" i="46"/>
  <c r="AM84" i="44"/>
  <c r="AU84" i="46"/>
  <c r="AU84" i="44"/>
  <c r="BC84" i="46"/>
  <c r="BC84" i="44"/>
  <c r="BK84" i="46"/>
  <c r="BK84" i="44"/>
  <c r="K85" i="46"/>
  <c r="K85" i="44"/>
  <c r="S85" i="46"/>
  <c r="S85" i="44"/>
  <c r="AA85" i="46"/>
  <c r="AA85" i="44"/>
  <c r="AI85" i="46"/>
  <c r="AI85" i="44"/>
  <c r="AQ85" i="46"/>
  <c r="AQ85" i="44"/>
  <c r="AY85" i="46"/>
  <c r="AY85" i="44"/>
  <c r="BG85" i="46"/>
  <c r="BG85" i="44"/>
  <c r="BO85" i="46"/>
  <c r="BO85" i="44"/>
  <c r="G86" i="46"/>
  <c r="G86" i="44"/>
  <c r="O86" i="46"/>
  <c r="O86" i="44"/>
  <c r="W86" i="46"/>
  <c r="W86" i="44"/>
  <c r="AE86" i="46"/>
  <c r="AE86" i="44"/>
  <c r="AM86" i="46"/>
  <c r="AM86" i="44"/>
  <c r="AU86" i="46"/>
  <c r="AU86" i="44"/>
  <c r="BC86" i="46"/>
  <c r="BC86" i="44"/>
  <c r="BK86" i="46"/>
  <c r="BK86" i="44"/>
  <c r="K87" i="46"/>
  <c r="K87" i="44"/>
  <c r="S87" i="46"/>
  <c r="S87" i="44"/>
  <c r="AA87" i="46"/>
  <c r="AA87" i="44"/>
  <c r="AI87" i="46"/>
  <c r="AI87" i="44"/>
  <c r="AY87" i="46"/>
  <c r="AY87" i="44"/>
  <c r="BG87" i="46"/>
  <c r="BG87" i="44"/>
  <c r="BO87" i="46"/>
  <c r="BO87" i="44"/>
  <c r="G88" i="46"/>
  <c r="G88" i="44"/>
  <c r="O88" i="46"/>
  <c r="O88" i="44"/>
  <c r="W88" i="46"/>
  <c r="W88" i="44"/>
  <c r="AE88" i="46"/>
  <c r="AE88" i="44"/>
  <c r="AM88" i="46"/>
  <c r="AM88" i="44"/>
  <c r="AU88" i="46"/>
  <c r="AU88" i="44"/>
  <c r="BC88" i="46"/>
  <c r="BC88" i="44"/>
  <c r="BK88" i="46"/>
  <c r="BK88" i="44"/>
  <c r="I89" i="46"/>
  <c r="I89" i="44"/>
  <c r="Q89" i="46"/>
  <c r="Q89" i="44"/>
  <c r="Y89" i="46"/>
  <c r="Y89" i="44"/>
  <c r="AG89" i="46"/>
  <c r="AG89" i="44"/>
  <c r="AO89" i="46"/>
  <c r="AO89" i="44"/>
  <c r="AW89" i="46"/>
  <c r="AW89" i="44"/>
  <c r="BE89" i="46"/>
  <c r="BE89" i="44"/>
  <c r="BM89" i="46"/>
  <c r="BM89" i="44"/>
  <c r="K90" i="46"/>
  <c r="K90" i="44"/>
  <c r="S90" i="46"/>
  <c r="S90" i="44"/>
  <c r="AA90" i="46"/>
  <c r="AA90" i="44"/>
  <c r="AI90" i="46"/>
  <c r="AI90" i="44"/>
  <c r="AQ90" i="46"/>
  <c r="AQ90" i="44"/>
  <c r="AY90" i="46"/>
  <c r="AY90" i="44"/>
  <c r="BG90" i="46"/>
  <c r="BG90" i="44"/>
  <c r="O91" i="46"/>
  <c r="O91" i="44"/>
  <c r="W91" i="46"/>
  <c r="W91" i="44"/>
  <c r="AE91" i="46"/>
  <c r="AE91" i="44"/>
  <c r="AM91" i="46"/>
  <c r="AM91" i="44"/>
  <c r="AU91" i="46"/>
  <c r="AU91" i="44"/>
  <c r="BC91" i="46"/>
  <c r="BC91" i="44"/>
  <c r="BK91" i="46"/>
  <c r="BK91" i="44"/>
  <c r="J92" i="46"/>
  <c r="J92" i="44"/>
  <c r="R92" i="46"/>
  <c r="R92" i="44"/>
  <c r="Z92" i="46"/>
  <c r="Z92" i="44"/>
  <c r="AH92" i="46"/>
  <c r="AH92" i="44"/>
  <c r="AP92" i="46"/>
  <c r="AP92" i="44"/>
  <c r="AX92" i="46"/>
  <c r="AX92" i="44"/>
  <c r="BF92" i="46"/>
  <c r="BF92" i="44"/>
  <c r="BN92" i="46"/>
  <c r="BN92" i="44"/>
  <c r="F93" i="46"/>
  <c r="F93" i="44"/>
  <c r="N93" i="46"/>
  <c r="N93" i="44"/>
  <c r="V93" i="46"/>
  <c r="V93" i="44"/>
  <c r="AD93" i="46"/>
  <c r="AD93" i="44"/>
  <c r="AL93" i="46"/>
  <c r="AL93" i="44"/>
  <c r="AT93" i="46"/>
  <c r="AT93" i="44"/>
  <c r="BB93" i="46"/>
  <c r="BB93" i="44"/>
  <c r="BJ93" i="46"/>
  <c r="BJ93" i="44"/>
  <c r="J94" i="46"/>
  <c r="J94" i="44"/>
  <c r="R94" i="46"/>
  <c r="R94" i="44"/>
  <c r="Z94" i="46"/>
  <c r="Z94" i="44"/>
  <c r="AH94" i="46"/>
  <c r="AH94" i="44"/>
  <c r="AP94" i="46"/>
  <c r="AP94" i="44"/>
  <c r="AX94" i="46"/>
  <c r="AX94" i="44"/>
  <c r="BF94" i="46"/>
  <c r="BF94" i="44"/>
  <c r="BN94" i="46"/>
  <c r="BN94" i="44"/>
  <c r="F95" i="46"/>
  <c r="F95" i="44"/>
  <c r="N95" i="46"/>
  <c r="N95" i="44"/>
  <c r="V95" i="46"/>
  <c r="V95" i="44"/>
  <c r="AD95" i="46"/>
  <c r="AD95" i="44"/>
  <c r="AL95" i="46"/>
  <c r="AL95" i="44"/>
  <c r="AT95" i="46"/>
  <c r="AT95" i="44"/>
  <c r="BB95" i="46"/>
  <c r="BB95" i="44"/>
  <c r="BJ95" i="46"/>
  <c r="BJ95" i="44"/>
  <c r="I96" i="46"/>
  <c r="I96" i="44"/>
  <c r="Q96" i="46"/>
  <c r="Q96" i="44"/>
  <c r="Y96" i="46"/>
  <c r="Y96" i="44"/>
  <c r="AG96" i="46"/>
  <c r="AG96" i="44"/>
  <c r="AO96" i="46"/>
  <c r="AO96" i="44"/>
  <c r="AW96" i="46"/>
  <c r="AW96" i="44"/>
  <c r="BE96" i="46"/>
  <c r="BE96" i="44"/>
  <c r="BM96" i="46"/>
  <c r="BM96" i="44"/>
  <c r="K97" i="46"/>
  <c r="K97" i="44"/>
  <c r="S97" i="46"/>
  <c r="S97" i="44"/>
  <c r="AA97" i="46"/>
  <c r="AA97" i="44"/>
  <c r="AI97" i="46"/>
  <c r="AI97" i="44"/>
  <c r="AQ97" i="46"/>
  <c r="AQ97" i="44"/>
  <c r="AY97" i="46"/>
  <c r="AY97" i="44"/>
  <c r="BO97" i="46"/>
  <c r="BO97" i="44"/>
  <c r="G98" i="46"/>
  <c r="G98" i="44"/>
  <c r="O98" i="46"/>
  <c r="O98" i="44"/>
  <c r="W98" i="46"/>
  <c r="W98" i="44"/>
  <c r="AE98" i="46"/>
  <c r="AE98" i="44"/>
  <c r="AM98" i="46"/>
  <c r="AM98" i="44"/>
  <c r="AU98" i="46"/>
  <c r="AU98" i="44"/>
  <c r="BC98" i="46"/>
  <c r="BC98" i="44"/>
  <c r="BK98" i="46"/>
  <c r="BK98" i="44"/>
  <c r="K99" i="46"/>
  <c r="K99" i="44"/>
  <c r="S99" i="46"/>
  <c r="S99" i="44"/>
  <c r="AA99" i="46"/>
  <c r="AA99" i="44"/>
  <c r="AI99" i="46"/>
  <c r="AI99" i="44"/>
  <c r="AQ99" i="46"/>
  <c r="AQ99" i="44"/>
  <c r="AY99" i="46"/>
  <c r="AY99" i="44"/>
  <c r="BG99" i="46"/>
  <c r="BG99" i="44"/>
  <c r="BO99" i="46"/>
  <c r="BO99" i="44"/>
  <c r="F100" i="46"/>
  <c r="F100" i="44"/>
  <c r="N100" i="46"/>
  <c r="N100" i="44"/>
  <c r="V100" i="46"/>
  <c r="V100" i="44"/>
  <c r="AD100" i="46"/>
  <c r="AD100" i="44"/>
  <c r="AL100" i="46"/>
  <c r="AL100" i="44"/>
  <c r="AT100" i="46"/>
  <c r="AT100" i="44"/>
  <c r="BB100" i="46"/>
  <c r="BB100" i="44"/>
  <c r="BJ100" i="46"/>
  <c r="BJ100" i="44"/>
  <c r="J101" i="46"/>
  <c r="J101" i="44"/>
  <c r="R101" i="46"/>
  <c r="R101" i="44"/>
  <c r="BA25" i="46"/>
  <c r="BA25" i="44"/>
  <c r="X26" i="46"/>
  <c r="X26" i="44"/>
  <c r="AN26" i="46"/>
  <c r="AN26" i="44"/>
  <c r="D27" i="46"/>
  <c r="D27" i="44"/>
  <c r="L27" i="46"/>
  <c r="L27" i="44"/>
  <c r="T27" i="46"/>
  <c r="T27" i="44"/>
  <c r="AB27" i="46"/>
  <c r="AB27" i="44"/>
  <c r="AR27" i="46"/>
  <c r="AR27" i="44"/>
  <c r="X28" i="46"/>
  <c r="X28" i="44"/>
  <c r="AF28" i="46"/>
  <c r="AF28" i="44"/>
  <c r="AV28" i="46"/>
  <c r="AV28" i="44"/>
  <c r="AI29" i="46"/>
  <c r="AI29" i="44"/>
  <c r="AQ29" i="46"/>
  <c r="AQ29" i="44"/>
  <c r="BG29" i="46"/>
  <c r="BG29" i="44"/>
  <c r="BO29" i="46"/>
  <c r="BO29" i="44"/>
  <c r="E30" i="46"/>
  <c r="E30" i="44"/>
  <c r="M30" i="46"/>
  <c r="M30" i="44"/>
  <c r="AC30" i="46"/>
  <c r="AC30" i="44"/>
  <c r="AK30" i="46"/>
  <c r="AK30" i="44"/>
  <c r="BA30" i="46"/>
  <c r="BA30" i="44"/>
  <c r="BI30" i="46"/>
  <c r="BI30" i="44"/>
  <c r="I31" i="46"/>
  <c r="I31" i="44"/>
  <c r="Q31" i="46"/>
  <c r="Q31" i="44"/>
  <c r="Y31" i="46"/>
  <c r="Y31" i="44"/>
  <c r="AO31" i="46"/>
  <c r="AO31" i="44"/>
  <c r="BE31" i="46"/>
  <c r="BE31" i="44"/>
  <c r="E32" i="46"/>
  <c r="E32" i="44"/>
  <c r="AC32" i="46"/>
  <c r="AC32" i="44"/>
  <c r="AK32" i="46"/>
  <c r="AK32" i="44"/>
  <c r="BQ32" i="46"/>
  <c r="BQ32" i="44"/>
  <c r="I33" i="46"/>
  <c r="I33" i="44"/>
  <c r="AG33" i="46"/>
  <c r="AG33" i="44"/>
  <c r="AO33" i="46"/>
  <c r="AO33" i="44"/>
  <c r="AW33" i="46"/>
  <c r="AW33" i="44"/>
  <c r="BM33" i="46"/>
  <c r="BM33" i="44"/>
  <c r="E34" i="46"/>
  <c r="E34" i="44"/>
  <c r="M34" i="46"/>
  <c r="M34" i="44"/>
  <c r="AK34" i="46"/>
  <c r="AK34" i="44"/>
  <c r="AS34" i="46"/>
  <c r="AS34" i="44"/>
  <c r="BQ34" i="46"/>
  <c r="BQ34" i="44"/>
  <c r="Q35" i="46"/>
  <c r="Q35" i="44"/>
  <c r="Y35" i="46"/>
  <c r="Y35" i="44"/>
  <c r="AG35" i="46"/>
  <c r="AG35" i="44"/>
  <c r="AW35" i="46"/>
  <c r="AW35" i="44"/>
  <c r="E36" i="46"/>
  <c r="E36" i="44"/>
  <c r="AK36" i="46"/>
  <c r="AK36" i="44"/>
  <c r="AS36" i="46"/>
  <c r="AS36" i="44"/>
  <c r="BI36" i="46"/>
  <c r="BI36" i="44"/>
  <c r="BQ36" i="46"/>
  <c r="BQ36" i="44"/>
  <c r="O37" i="46"/>
  <c r="O37" i="44"/>
  <c r="W37" i="46"/>
  <c r="W37" i="44"/>
  <c r="AM37" i="46"/>
  <c r="AM37" i="44"/>
  <c r="BC37" i="46"/>
  <c r="BC37" i="44"/>
  <c r="I38" i="46"/>
  <c r="I38" i="44"/>
  <c r="Q38" i="46"/>
  <c r="Q38" i="44"/>
  <c r="Y38" i="46"/>
  <c r="Y38" i="44"/>
  <c r="AW38" i="46"/>
  <c r="AW38" i="44"/>
  <c r="BE38" i="46"/>
  <c r="BE38" i="44"/>
  <c r="E39" i="46"/>
  <c r="E39" i="44"/>
  <c r="M39" i="46"/>
  <c r="M39" i="44"/>
  <c r="U39" i="46"/>
  <c r="U39" i="44"/>
  <c r="AC39" i="46"/>
  <c r="AC39" i="44"/>
  <c r="AK39" i="46"/>
  <c r="AK39" i="44"/>
  <c r="AS39" i="46"/>
  <c r="AS39" i="44"/>
  <c r="BA39" i="46"/>
  <c r="BA39" i="44"/>
  <c r="BI39" i="46"/>
  <c r="BI39" i="44"/>
  <c r="BQ39" i="46"/>
  <c r="BQ39" i="44"/>
  <c r="D40" i="46"/>
  <c r="D40" i="44"/>
  <c r="L40" i="46"/>
  <c r="L40" i="44"/>
  <c r="T40" i="46"/>
  <c r="T40" i="44"/>
  <c r="AJ40" i="46"/>
  <c r="AJ40" i="44"/>
  <c r="AR40" i="46"/>
  <c r="AR40" i="44"/>
  <c r="AZ40" i="46"/>
  <c r="AZ40" i="44"/>
  <c r="BH40" i="46"/>
  <c r="BH40" i="44"/>
  <c r="BP40" i="46"/>
  <c r="BP40" i="44"/>
  <c r="H41" i="46"/>
  <c r="H41" i="44"/>
  <c r="P41" i="46"/>
  <c r="P41" i="44"/>
  <c r="X41" i="46"/>
  <c r="X41" i="44"/>
  <c r="AF41" i="46"/>
  <c r="AF41" i="44"/>
  <c r="AN41" i="46"/>
  <c r="AN41" i="44"/>
  <c r="AV41" i="46"/>
  <c r="AV41" i="44"/>
  <c r="BD41" i="46"/>
  <c r="BD41" i="44"/>
  <c r="BL41" i="46"/>
  <c r="BL41" i="44"/>
  <c r="D42" i="46"/>
  <c r="D42" i="44"/>
  <c r="L42" i="46"/>
  <c r="L42" i="44"/>
  <c r="T42" i="46"/>
  <c r="T42" i="44"/>
  <c r="AB42" i="46"/>
  <c r="AB42" i="44"/>
  <c r="AR42" i="46"/>
  <c r="AR42" i="44"/>
  <c r="AZ42" i="46"/>
  <c r="AZ42" i="44"/>
  <c r="BH42" i="46"/>
  <c r="BH42" i="44"/>
  <c r="BP42" i="46"/>
  <c r="BP42" i="44"/>
  <c r="H43" i="46"/>
  <c r="H43" i="44"/>
  <c r="P43" i="46"/>
  <c r="P43" i="44"/>
  <c r="X43" i="46"/>
  <c r="X43" i="44"/>
  <c r="AF43" i="46"/>
  <c r="AF43" i="44"/>
  <c r="AN43" i="46"/>
  <c r="AN43" i="44"/>
  <c r="AV43" i="46"/>
  <c r="AV43" i="44"/>
  <c r="BD43" i="46"/>
  <c r="BD43" i="44"/>
  <c r="F44" i="46"/>
  <c r="F44" i="44"/>
  <c r="N44" i="46"/>
  <c r="N44" i="44"/>
  <c r="V44" i="46"/>
  <c r="V44" i="44"/>
  <c r="AD44" i="46"/>
  <c r="AD44" i="44"/>
  <c r="AL44" i="46"/>
  <c r="AL44" i="44"/>
  <c r="BB44" i="46"/>
  <c r="BB44" i="44"/>
  <c r="BJ44" i="46"/>
  <c r="BJ44" i="44"/>
  <c r="J45" i="46"/>
  <c r="J45" i="44"/>
  <c r="Z45" i="46"/>
  <c r="Z45" i="44"/>
  <c r="AP45" i="46"/>
  <c r="AP45" i="44"/>
  <c r="AX45" i="46"/>
  <c r="AX45" i="44"/>
  <c r="BF45" i="46"/>
  <c r="BF45" i="44"/>
  <c r="BN45" i="46"/>
  <c r="BN45" i="44"/>
  <c r="E46" i="46"/>
  <c r="E46" i="44"/>
  <c r="U46" i="46"/>
  <c r="U46" i="44"/>
  <c r="AK46" i="46"/>
  <c r="AK46" i="44"/>
  <c r="AS46" i="46"/>
  <c r="AS46" i="44"/>
  <c r="BA46" i="46"/>
  <c r="BA46" i="44"/>
  <c r="BI46" i="46"/>
  <c r="BI46" i="44"/>
  <c r="BQ46" i="46"/>
  <c r="BQ46" i="44"/>
  <c r="I47" i="46"/>
  <c r="I47" i="44"/>
  <c r="Y47" i="46"/>
  <c r="Y47" i="44"/>
  <c r="AG47" i="46"/>
  <c r="AG47" i="44"/>
  <c r="AO47" i="46"/>
  <c r="AO47" i="44"/>
  <c r="AW47" i="46"/>
  <c r="AW47" i="44"/>
  <c r="BE47" i="46"/>
  <c r="BE47" i="44"/>
  <c r="BM47" i="46"/>
  <c r="BM47" i="44"/>
  <c r="G48" i="46"/>
  <c r="G48" i="44"/>
  <c r="O48" i="46"/>
  <c r="O48" i="44"/>
  <c r="AE48" i="46"/>
  <c r="AE48" i="44"/>
  <c r="AM48" i="46"/>
  <c r="AM48" i="44"/>
  <c r="AU48" i="46"/>
  <c r="AU48" i="44"/>
  <c r="BC48" i="46"/>
  <c r="BC48" i="44"/>
  <c r="K49" i="46"/>
  <c r="K49" i="44"/>
  <c r="S49" i="46"/>
  <c r="S49" i="44"/>
  <c r="AA49" i="46"/>
  <c r="AA49" i="44"/>
  <c r="AI49" i="46"/>
  <c r="AI49" i="44"/>
  <c r="AQ49" i="46"/>
  <c r="AQ49" i="44"/>
  <c r="AY49" i="46"/>
  <c r="AY49" i="44"/>
  <c r="BG49" i="46"/>
  <c r="BG49" i="44"/>
  <c r="BO49" i="46"/>
  <c r="BO49" i="44"/>
  <c r="G50" i="46"/>
  <c r="G50" i="44"/>
  <c r="O50" i="46"/>
  <c r="O50" i="44"/>
  <c r="W50" i="46"/>
  <c r="W50" i="44"/>
  <c r="AE50" i="46"/>
  <c r="AE50" i="44"/>
  <c r="AM50" i="46"/>
  <c r="AM50" i="44"/>
  <c r="AU50" i="46"/>
  <c r="AU50" i="44"/>
  <c r="BC50" i="46"/>
  <c r="BC50" i="44"/>
  <c r="BK50" i="46"/>
  <c r="BK50" i="44"/>
  <c r="K51" i="46"/>
  <c r="K51" i="44"/>
  <c r="S51" i="46"/>
  <c r="S51" i="44"/>
  <c r="AA51" i="46"/>
  <c r="AA51" i="44"/>
  <c r="AY51" i="46"/>
  <c r="AY51" i="44"/>
  <c r="BG51" i="46"/>
  <c r="BG51" i="44"/>
  <c r="BO51" i="46"/>
  <c r="BO51" i="44"/>
  <c r="I52" i="46"/>
  <c r="I52" i="44"/>
  <c r="Q52" i="46"/>
  <c r="Q52" i="44"/>
  <c r="Y52" i="46"/>
  <c r="Y52" i="44"/>
  <c r="AG52" i="46"/>
  <c r="AG52" i="44"/>
  <c r="AO52" i="46"/>
  <c r="AO52" i="44"/>
  <c r="AW52" i="46"/>
  <c r="AW52" i="44"/>
  <c r="BE52" i="46"/>
  <c r="BE52" i="44"/>
  <c r="E53" i="46"/>
  <c r="E53" i="44"/>
  <c r="M53" i="46"/>
  <c r="M53" i="44"/>
  <c r="U53" i="46"/>
  <c r="U53" i="44"/>
  <c r="AC53" i="46"/>
  <c r="AC53" i="44"/>
  <c r="AK53" i="46"/>
  <c r="AK53" i="44"/>
  <c r="AS53" i="46"/>
  <c r="AS53" i="44"/>
  <c r="BA53" i="46"/>
  <c r="BA53" i="44"/>
  <c r="BQ53" i="46"/>
  <c r="BQ53" i="44"/>
  <c r="G54" i="46"/>
  <c r="G54" i="44"/>
  <c r="O54" i="46"/>
  <c r="O54" i="44"/>
  <c r="AE54" i="46"/>
  <c r="AE54" i="44"/>
  <c r="AM54" i="46"/>
  <c r="AM54" i="44"/>
  <c r="AU54" i="46"/>
  <c r="AU54" i="44"/>
  <c r="BC54" i="46"/>
  <c r="BC54" i="44"/>
  <c r="BK54" i="46"/>
  <c r="BK54" i="44"/>
  <c r="K55" i="46"/>
  <c r="K55" i="44"/>
  <c r="S55" i="46"/>
  <c r="S55" i="44"/>
  <c r="AA55" i="46"/>
  <c r="AA55" i="44"/>
  <c r="AI55" i="46"/>
  <c r="AI55" i="44"/>
  <c r="AQ55" i="46"/>
  <c r="AQ55" i="44"/>
  <c r="AY55" i="46"/>
  <c r="AY55" i="44"/>
  <c r="BG55" i="46"/>
  <c r="BG55" i="44"/>
  <c r="BO55" i="46"/>
  <c r="BO55" i="44"/>
  <c r="I56" i="46"/>
  <c r="I56" i="44"/>
  <c r="Y56" i="46"/>
  <c r="Y56" i="44"/>
  <c r="AG56" i="46"/>
  <c r="AG56" i="44"/>
  <c r="AO56" i="46"/>
  <c r="AO56" i="44"/>
  <c r="AW56" i="46"/>
  <c r="AW56" i="44"/>
  <c r="BE56" i="46"/>
  <c r="BE56" i="44"/>
  <c r="K57" i="46"/>
  <c r="K57" i="44"/>
  <c r="S57" i="46"/>
  <c r="S57" i="44"/>
  <c r="AA57" i="46"/>
  <c r="AA57" i="44"/>
  <c r="AI57" i="46"/>
  <c r="AI57" i="44"/>
  <c r="AQ57" i="46"/>
  <c r="AQ57" i="44"/>
  <c r="AY57" i="46"/>
  <c r="AY57" i="44"/>
  <c r="BO57" i="46"/>
  <c r="BO57" i="44"/>
  <c r="F58" i="46"/>
  <c r="F58" i="44"/>
  <c r="N58" i="46"/>
  <c r="N58" i="44"/>
  <c r="V58" i="46"/>
  <c r="V58" i="44"/>
  <c r="AD58" i="46"/>
  <c r="AD58" i="44"/>
  <c r="AL58" i="46"/>
  <c r="AL58" i="44"/>
  <c r="AT58" i="46"/>
  <c r="AT58" i="44"/>
  <c r="BB58" i="46"/>
  <c r="BB58" i="44"/>
  <c r="BJ58" i="46"/>
  <c r="BJ58" i="44"/>
  <c r="J59" i="46"/>
  <c r="J59" i="44"/>
  <c r="R59" i="46"/>
  <c r="R59" i="44"/>
  <c r="Z59" i="46"/>
  <c r="Z59" i="44"/>
  <c r="AJ14" i="46"/>
  <c r="AJ14" i="44"/>
  <c r="AT16" i="46"/>
  <c r="AT16" i="44"/>
  <c r="BG17" i="46"/>
  <c r="BG17" i="44"/>
  <c r="K19" i="46"/>
  <c r="K19" i="44"/>
  <c r="AA19" i="46"/>
  <c r="AA19" i="44"/>
  <c r="AI19" i="46"/>
  <c r="AI19" i="44"/>
  <c r="AY19" i="46"/>
  <c r="AY19" i="44"/>
  <c r="AE20" i="46"/>
  <c r="AE20" i="44"/>
  <c r="AU20" i="46"/>
  <c r="AU20" i="44"/>
  <c r="BK20" i="46"/>
  <c r="BK20" i="44"/>
  <c r="BF21" i="46"/>
  <c r="BF21" i="44"/>
  <c r="BN21" i="46"/>
  <c r="BN21" i="44"/>
  <c r="D22" i="46"/>
  <c r="D22" i="44"/>
  <c r="AR22" i="46"/>
  <c r="AR22" i="44"/>
  <c r="AZ22" i="46"/>
  <c r="AZ22" i="44"/>
  <c r="BH22" i="46"/>
  <c r="BH22" i="44"/>
  <c r="X23" i="46"/>
  <c r="X23" i="44"/>
  <c r="AF23" i="46"/>
  <c r="AF23" i="44"/>
  <c r="BD23" i="46"/>
  <c r="BD23" i="44"/>
  <c r="D24" i="46"/>
  <c r="D24" i="44"/>
  <c r="AR24" i="46"/>
  <c r="AR24" i="44"/>
  <c r="BH24" i="46"/>
  <c r="BH24" i="44"/>
  <c r="BP24" i="46"/>
  <c r="BP24" i="44"/>
  <c r="F25" i="46"/>
  <c r="F25" i="44"/>
  <c r="V25" i="46"/>
  <c r="V25" i="44"/>
  <c r="BB25" i="46"/>
  <c r="BB25" i="44"/>
  <c r="I26" i="46"/>
  <c r="I26" i="44"/>
  <c r="AG26" i="46"/>
  <c r="AG26" i="44"/>
  <c r="BE26" i="46"/>
  <c r="BE26" i="44"/>
  <c r="M27" i="46"/>
  <c r="M27" i="44"/>
  <c r="U27" i="46"/>
  <c r="U27" i="44"/>
  <c r="AC27" i="46"/>
  <c r="AC27" i="44"/>
  <c r="AK27" i="46"/>
  <c r="AK27" i="44"/>
  <c r="AS27" i="46"/>
  <c r="AS27" i="44"/>
  <c r="BA27" i="46"/>
  <c r="BA27" i="44"/>
  <c r="BI27" i="46"/>
  <c r="BI27" i="44"/>
  <c r="BQ27" i="46"/>
  <c r="BQ27" i="44"/>
  <c r="I28" i="46"/>
  <c r="I28" i="44"/>
  <c r="Q28" i="46"/>
  <c r="Q28" i="44"/>
  <c r="AG28" i="46"/>
  <c r="AG28" i="44"/>
  <c r="AW28" i="46"/>
  <c r="AW28" i="44"/>
  <c r="BE28" i="46"/>
  <c r="BE28" i="44"/>
  <c r="BM28" i="46"/>
  <c r="BM28" i="44"/>
  <c r="D29" i="46"/>
  <c r="D29" i="44"/>
  <c r="L29" i="46"/>
  <c r="L29" i="44"/>
  <c r="AB14" i="46"/>
  <c r="AB14" i="44"/>
  <c r="V16" i="46"/>
  <c r="V16" i="44"/>
  <c r="C10" i="46"/>
  <c r="C10" i="44" s="1"/>
  <c r="BE8" i="44"/>
  <c r="V11" i="44"/>
  <c r="AM13" i="44"/>
  <c r="D14" i="44"/>
  <c r="AZ14" i="44"/>
  <c r="BP14" i="44"/>
  <c r="AY17" i="44"/>
  <c r="BD18" i="44"/>
  <c r="AN23" i="44"/>
  <c r="BH27" i="44"/>
  <c r="K29" i="44"/>
  <c r="M32" i="44"/>
  <c r="Y33" i="44"/>
  <c r="G37" i="44"/>
  <c r="Q47" i="44"/>
  <c r="E81" i="44"/>
  <c r="AC81" i="44"/>
  <c r="BL18" i="46"/>
  <c r="BL18" i="44"/>
  <c r="A17" i="44"/>
  <c r="C12" i="46"/>
  <c r="C12" i="44" s="1"/>
  <c r="F9" i="44"/>
  <c r="F11" i="44"/>
  <c r="K12" i="44"/>
  <c r="AY12" i="44"/>
  <c r="T14" i="44"/>
  <c r="AH21" i="44"/>
  <c r="T22" i="44"/>
  <c r="AD25" i="44"/>
  <c r="Q26" i="44"/>
  <c r="AZ27" i="44"/>
  <c r="BL28" i="44"/>
  <c r="AA29" i="44"/>
  <c r="U30" i="44"/>
  <c r="BA34" i="44"/>
  <c r="AO35" i="44"/>
  <c r="BE35" i="44"/>
  <c r="AO38" i="44"/>
  <c r="BM38" i="44"/>
  <c r="AJ42" i="44"/>
  <c r="AQ87" i="44"/>
  <c r="BL43" i="44"/>
  <c r="D73" i="44"/>
  <c r="AG8" i="44"/>
  <c r="AW8" i="44"/>
  <c r="AT9" i="44"/>
  <c r="BO12" i="44"/>
  <c r="O13" i="44"/>
  <c r="BQ25" i="44"/>
  <c r="A80" i="44"/>
  <c r="AD9" i="44"/>
  <c r="Z10" i="44"/>
  <c r="AP10" i="44"/>
  <c r="BF10" i="44"/>
  <c r="AA17" i="44"/>
  <c r="AQ17" i="44"/>
  <c r="P18" i="44"/>
  <c r="AV18" i="44"/>
  <c r="Z21" i="44"/>
  <c r="AJ22" i="44"/>
  <c r="AJ24" i="44"/>
  <c r="AZ24" i="44"/>
  <c r="AV26" i="44"/>
  <c r="BI32" i="44"/>
  <c r="AB40" i="44"/>
  <c r="BB9" i="44"/>
  <c r="N11" i="44"/>
  <c r="AD11" i="44"/>
  <c r="BJ11" i="44"/>
  <c r="AQ12" i="44"/>
  <c r="AE13" i="44"/>
  <c r="AU13" i="44"/>
  <c r="BK13" i="44"/>
  <c r="BB16" i="44"/>
  <c r="S17" i="44"/>
  <c r="AF18" i="44"/>
  <c r="H26" i="44"/>
  <c r="AJ27" i="44"/>
  <c r="BD28" i="44"/>
  <c r="AW31" i="44"/>
  <c r="BE33" i="44"/>
  <c r="U34" i="44"/>
  <c r="G91" i="44"/>
  <c r="AH101" i="46"/>
  <c r="AH101" i="44"/>
  <c r="AP101" i="46"/>
  <c r="AP101" i="44"/>
  <c r="AX101" i="46"/>
  <c r="AX101" i="44"/>
  <c r="BF101" i="46"/>
  <c r="BF101" i="44"/>
  <c r="D102" i="46"/>
  <c r="D102" i="44"/>
  <c r="L102" i="46"/>
  <c r="L102" i="44"/>
  <c r="T102" i="46"/>
  <c r="T102" i="44"/>
  <c r="AB102" i="46"/>
  <c r="AB102" i="44"/>
  <c r="AJ102" i="46"/>
  <c r="AJ102" i="44"/>
  <c r="AR102" i="46"/>
  <c r="AR102" i="44"/>
  <c r="AZ102" i="46"/>
  <c r="AZ102" i="44"/>
  <c r="BH102" i="46"/>
  <c r="BH102" i="44"/>
  <c r="BP102" i="46"/>
  <c r="BP102" i="44"/>
  <c r="H103" i="46"/>
  <c r="H103" i="44"/>
  <c r="P103" i="46"/>
  <c r="P103" i="44"/>
  <c r="X103" i="46"/>
  <c r="X103" i="44"/>
  <c r="AF103" i="46"/>
  <c r="AF103" i="44"/>
  <c r="AN103" i="46"/>
  <c r="AN103" i="44"/>
  <c r="AV103" i="46"/>
  <c r="AV103" i="44"/>
  <c r="BD103" i="46"/>
  <c r="BD103" i="44"/>
  <c r="BL103" i="46"/>
  <c r="BL103" i="44"/>
  <c r="D104" i="46"/>
  <c r="D104" i="44"/>
  <c r="L104" i="46"/>
  <c r="L104" i="44"/>
  <c r="T104" i="46"/>
  <c r="T104" i="44"/>
  <c r="AB104" i="46"/>
  <c r="AB104" i="44"/>
  <c r="AJ104" i="46"/>
  <c r="AJ104" i="44"/>
  <c r="AR104" i="46"/>
  <c r="AR104" i="44"/>
  <c r="AZ104" i="46"/>
  <c r="AZ104" i="44"/>
  <c r="BH104" i="46"/>
  <c r="BH104" i="44"/>
  <c r="BP104" i="46"/>
  <c r="BP104" i="44"/>
  <c r="H105" i="46"/>
  <c r="H105" i="44"/>
  <c r="P105" i="46"/>
  <c r="P105" i="44"/>
  <c r="X105" i="46"/>
  <c r="X105" i="44"/>
  <c r="AF105" i="46"/>
  <c r="AF105" i="44"/>
  <c r="AN105" i="46"/>
  <c r="AN105" i="44"/>
  <c r="AV105" i="46"/>
  <c r="AV105" i="44"/>
  <c r="BD105" i="46"/>
  <c r="BD105" i="44"/>
  <c r="BL105" i="46"/>
  <c r="BL105" i="44"/>
  <c r="D106" i="46"/>
  <c r="D106" i="44"/>
  <c r="L106" i="46"/>
  <c r="L106" i="44"/>
  <c r="T106" i="46"/>
  <c r="T106" i="44"/>
  <c r="AB106" i="46"/>
  <c r="AB106" i="44"/>
  <c r="AJ106" i="46"/>
  <c r="AJ106" i="44"/>
  <c r="AR106" i="46"/>
  <c r="AR106" i="44"/>
  <c r="AZ106" i="46"/>
  <c r="AZ106" i="44"/>
  <c r="BH106" i="46"/>
  <c r="BH106" i="44"/>
  <c r="BP106" i="46"/>
  <c r="BP106" i="44"/>
  <c r="H107" i="46"/>
  <c r="H107" i="44"/>
  <c r="P107" i="46"/>
  <c r="P107" i="44"/>
  <c r="X107" i="46"/>
  <c r="X107" i="44"/>
  <c r="AF107" i="46"/>
  <c r="AF107" i="44"/>
  <c r="AN107" i="46"/>
  <c r="AN107" i="44"/>
  <c r="AV107" i="46"/>
  <c r="AV107" i="44"/>
  <c r="BD107" i="46"/>
  <c r="BD107" i="44"/>
  <c r="BL107" i="46"/>
  <c r="BL107" i="44"/>
  <c r="BF59" i="46"/>
  <c r="BF59" i="44"/>
  <c r="BN59" i="46"/>
  <c r="BN59" i="44"/>
  <c r="H60" i="46"/>
  <c r="H60" i="44"/>
  <c r="P60" i="46"/>
  <c r="P60" i="44"/>
  <c r="X60" i="46"/>
  <c r="X60" i="44"/>
  <c r="AF60" i="46"/>
  <c r="AF60" i="44"/>
  <c r="BD60" i="46"/>
  <c r="BD60" i="44"/>
  <c r="D61" i="46"/>
  <c r="D61" i="44"/>
  <c r="T61" i="46"/>
  <c r="T61" i="44"/>
  <c r="AB61" i="46"/>
  <c r="AB61" i="44"/>
  <c r="AJ61" i="46"/>
  <c r="AJ61" i="44"/>
  <c r="AR61" i="46"/>
  <c r="AR61" i="44"/>
  <c r="AZ61" i="46"/>
  <c r="AZ61" i="44"/>
  <c r="H62" i="46"/>
  <c r="H62" i="44"/>
  <c r="P62" i="46"/>
  <c r="P62" i="44"/>
  <c r="X62" i="46"/>
  <c r="X62" i="44"/>
  <c r="AN62" i="46"/>
  <c r="AN62" i="44"/>
  <c r="BD62" i="46"/>
  <c r="BD62" i="44"/>
  <c r="BL62" i="46"/>
  <c r="BL62" i="44"/>
  <c r="I63" i="46"/>
  <c r="I63" i="44"/>
  <c r="Q63" i="46"/>
  <c r="Q63" i="44"/>
  <c r="AG63" i="46"/>
  <c r="AG63" i="44"/>
  <c r="AO63" i="46"/>
  <c r="AO63" i="44"/>
  <c r="AW63" i="46"/>
  <c r="AW63" i="44"/>
  <c r="U64" i="46"/>
  <c r="U64" i="44"/>
  <c r="AC64" i="46"/>
  <c r="AC64" i="44"/>
  <c r="AK64" i="46"/>
  <c r="AK64" i="44"/>
  <c r="AS64" i="46"/>
  <c r="AS64" i="44"/>
  <c r="BI64" i="46"/>
  <c r="BI64" i="44"/>
  <c r="BQ64" i="46"/>
  <c r="BQ64" i="44"/>
  <c r="I65" i="46"/>
  <c r="I65" i="44"/>
  <c r="Y65" i="46"/>
  <c r="Y65" i="44"/>
  <c r="AG65" i="46"/>
  <c r="AG65" i="44"/>
  <c r="AO65" i="46"/>
  <c r="AO65" i="44"/>
  <c r="BE65" i="46"/>
  <c r="BE65" i="44"/>
  <c r="BM65" i="46"/>
  <c r="BM65" i="44"/>
  <c r="D66" i="46"/>
  <c r="D66" i="44"/>
  <c r="T66" i="46"/>
  <c r="T66" i="44"/>
  <c r="AB66" i="46"/>
  <c r="AB66" i="44"/>
  <c r="AJ66" i="46"/>
  <c r="AJ66" i="44"/>
  <c r="AR66" i="46"/>
  <c r="AR66" i="44"/>
  <c r="AZ66" i="46"/>
  <c r="AZ66" i="44"/>
  <c r="BH66" i="46"/>
  <c r="BH66" i="44"/>
  <c r="BP66" i="46"/>
  <c r="BP66" i="44"/>
  <c r="P67" i="46"/>
  <c r="P67" i="44"/>
  <c r="X67" i="46"/>
  <c r="X67" i="44"/>
  <c r="AN67" i="46"/>
  <c r="AN67" i="44"/>
  <c r="AV67" i="46"/>
  <c r="AV67" i="44"/>
  <c r="BD67" i="46"/>
  <c r="BD67" i="44"/>
  <c r="BN31" i="46"/>
  <c r="BN31" i="44"/>
  <c r="AL32" i="46"/>
  <c r="AL32" i="44"/>
  <c r="J33" i="46"/>
  <c r="J33" i="44"/>
  <c r="J35" i="46"/>
  <c r="J35" i="44"/>
  <c r="AP35" i="46"/>
  <c r="AP35" i="44"/>
  <c r="AX35" i="46"/>
  <c r="AX35" i="44"/>
  <c r="N36" i="46"/>
  <c r="N36" i="44"/>
  <c r="BB36" i="46"/>
  <c r="BB36" i="44"/>
  <c r="P37" i="46"/>
  <c r="P37" i="44"/>
  <c r="X37" i="46"/>
  <c r="X37" i="44"/>
  <c r="AV37" i="46"/>
  <c r="AV37" i="44"/>
  <c r="BD37" i="46"/>
  <c r="BD37" i="44"/>
  <c r="T29" i="44"/>
  <c r="Z31" i="44"/>
  <c r="AV60" i="44"/>
  <c r="AF62" i="44"/>
  <c r="M64" i="44"/>
  <c r="AW65" i="44"/>
  <c r="BN101" i="44"/>
  <c r="BP29" i="44"/>
  <c r="AN60" i="44"/>
  <c r="BA64" i="44"/>
  <c r="Z101" i="44"/>
  <c r="AJ29" i="44"/>
  <c r="AL30" i="44"/>
  <c r="BJ30" i="44"/>
  <c r="R31" i="44"/>
  <c r="AP31" i="44"/>
  <c r="AX59" i="44"/>
  <c r="BP61" i="44"/>
  <c r="J108" i="44"/>
  <c r="L61" i="44"/>
  <c r="BH61" i="44"/>
  <c r="AV62" i="44"/>
  <c r="F109" i="46"/>
  <c r="F109" i="44"/>
  <c r="N109" i="46"/>
  <c r="N109" i="44"/>
  <c r="V109" i="46"/>
  <c r="V109" i="44"/>
  <c r="AD109" i="46"/>
  <c r="AD109" i="44"/>
  <c r="AL109" i="46"/>
  <c r="AL109" i="44"/>
  <c r="AT109" i="46"/>
  <c r="AT109" i="44"/>
  <c r="BB109" i="46"/>
  <c r="BB109" i="44"/>
  <c r="BJ109" i="46"/>
  <c r="BJ109" i="44"/>
  <c r="AG110" i="46"/>
  <c r="AG110" i="44"/>
  <c r="AO110" i="46"/>
  <c r="AO110" i="44"/>
  <c r="AW110" i="46"/>
  <c r="AW110" i="44"/>
  <c r="BE110" i="46"/>
  <c r="BE110" i="44"/>
  <c r="BM110" i="46"/>
  <c r="BM110" i="44"/>
  <c r="E111" i="46"/>
  <c r="E111" i="44"/>
  <c r="M111" i="46"/>
  <c r="M111" i="44"/>
  <c r="U111" i="46"/>
  <c r="U111" i="44"/>
  <c r="AC111" i="46"/>
  <c r="AC111" i="44"/>
  <c r="AK111" i="46"/>
  <c r="AK111" i="44"/>
  <c r="AS111" i="46"/>
  <c r="AS111" i="44"/>
  <c r="BI111" i="46"/>
  <c r="BI111" i="44"/>
  <c r="BQ111" i="46"/>
  <c r="BQ111" i="44"/>
  <c r="G112" i="46"/>
  <c r="G112" i="44"/>
  <c r="W112" i="46"/>
  <c r="W112" i="44"/>
  <c r="AE112" i="46"/>
  <c r="AE112" i="44"/>
  <c r="AM112" i="46"/>
  <c r="AM112" i="44"/>
  <c r="AU112" i="46"/>
  <c r="AU112" i="44"/>
  <c r="BC112" i="46"/>
  <c r="BC112" i="44"/>
  <c r="BK112" i="46"/>
  <c r="BK112" i="44"/>
  <c r="K113" i="46"/>
  <c r="K113" i="44"/>
  <c r="S113" i="46"/>
  <c r="S113" i="44"/>
  <c r="AA113" i="46"/>
  <c r="AA113" i="44"/>
  <c r="AI113" i="46"/>
  <c r="AI113" i="44"/>
  <c r="AQ113" i="46"/>
  <c r="AQ113" i="44"/>
  <c r="AY113" i="46"/>
  <c r="AY113" i="44"/>
  <c r="BG113" i="46"/>
  <c r="BG113" i="44"/>
  <c r="BO113" i="46"/>
  <c r="BO113" i="44"/>
  <c r="G114" i="46"/>
  <c r="G114" i="44"/>
  <c r="O114" i="46"/>
  <c r="O114" i="44"/>
  <c r="W114" i="46"/>
  <c r="W114" i="44"/>
  <c r="AE114" i="46"/>
  <c r="AE114" i="44"/>
  <c r="AM114" i="46"/>
  <c r="AM114" i="44"/>
  <c r="BC114" i="46"/>
  <c r="BC114" i="44"/>
  <c r="BK114" i="46"/>
  <c r="BK114" i="44"/>
  <c r="P115" i="46"/>
  <c r="P115" i="44"/>
  <c r="X115" i="46"/>
  <c r="X115" i="44"/>
  <c r="AF115" i="46"/>
  <c r="AF115" i="44"/>
  <c r="AN115" i="46"/>
  <c r="AN115" i="44"/>
  <c r="AV115" i="46"/>
  <c r="AV115" i="44"/>
  <c r="BD115" i="46"/>
  <c r="BD115" i="44"/>
  <c r="BL115" i="46"/>
  <c r="BL115" i="44"/>
  <c r="D116" i="46"/>
  <c r="D116" i="44"/>
  <c r="L116" i="46"/>
  <c r="L116" i="44"/>
  <c r="T116" i="46"/>
  <c r="T116" i="44"/>
  <c r="AB116" i="46"/>
  <c r="AB116" i="44"/>
  <c r="AJ116" i="46"/>
  <c r="AJ116" i="44"/>
  <c r="AR116" i="46"/>
  <c r="AR116" i="44"/>
  <c r="AZ116" i="46"/>
  <c r="AZ116" i="44"/>
  <c r="BH116" i="46"/>
  <c r="BH116" i="44"/>
  <c r="BP116" i="46"/>
  <c r="BP116" i="44"/>
  <c r="F117" i="46"/>
  <c r="F117" i="44"/>
  <c r="N117" i="46"/>
  <c r="N117" i="44"/>
  <c r="V117" i="46"/>
  <c r="V117" i="44"/>
  <c r="AD117" i="46"/>
  <c r="AD117" i="44"/>
  <c r="AL117" i="46"/>
  <c r="AL117" i="44"/>
  <c r="AT117" i="46"/>
  <c r="AT117" i="44"/>
  <c r="BB117" i="46"/>
  <c r="BB117" i="44"/>
  <c r="BJ117" i="46"/>
  <c r="BJ117" i="44"/>
  <c r="J118" i="46"/>
  <c r="J118" i="44"/>
  <c r="R118" i="46"/>
  <c r="R118" i="44"/>
  <c r="Z118" i="46"/>
  <c r="Z118" i="44"/>
  <c r="AH118" i="46"/>
  <c r="AH118" i="44"/>
  <c r="AP118" i="46"/>
  <c r="AP118" i="44"/>
  <c r="AX118" i="46"/>
  <c r="AX118" i="44"/>
  <c r="BF118" i="46"/>
  <c r="BF118" i="44"/>
  <c r="BN118" i="46"/>
  <c r="BN118" i="44"/>
  <c r="K119" i="46"/>
  <c r="K119" i="44"/>
  <c r="AQ119" i="46"/>
  <c r="AQ119" i="44"/>
  <c r="AY119" i="46"/>
  <c r="AY119" i="44"/>
  <c r="BG119" i="46"/>
  <c r="BG119" i="44"/>
  <c r="G120" i="46"/>
  <c r="G120" i="44"/>
  <c r="O120" i="46"/>
  <c r="O120" i="44"/>
  <c r="W120" i="46"/>
  <c r="W120" i="44"/>
  <c r="AE120" i="46"/>
  <c r="AE120" i="44"/>
  <c r="AM120" i="46"/>
  <c r="AM120" i="44"/>
  <c r="AU120" i="46"/>
  <c r="AU120" i="44"/>
  <c r="BC120" i="46"/>
  <c r="BC120" i="44"/>
  <c r="BK120" i="46"/>
  <c r="BK120" i="44"/>
  <c r="I121" i="46"/>
  <c r="I121" i="44"/>
  <c r="Q121" i="46"/>
  <c r="Q121" i="44"/>
  <c r="Y121" i="46"/>
  <c r="Y121" i="44"/>
  <c r="AG121" i="46"/>
  <c r="AG121" i="44"/>
  <c r="AO121" i="46"/>
  <c r="AO121" i="44"/>
  <c r="AW121" i="46"/>
  <c r="AW121" i="44"/>
  <c r="BE121" i="46"/>
  <c r="BE121" i="44"/>
  <c r="BM121" i="46"/>
  <c r="BM121" i="44"/>
  <c r="E122" i="46"/>
  <c r="E122" i="44"/>
  <c r="M122" i="46"/>
  <c r="M122" i="44"/>
  <c r="U122" i="46"/>
  <c r="U122" i="44"/>
  <c r="AC122" i="46"/>
  <c r="AC122" i="44"/>
  <c r="AK122" i="46"/>
  <c r="AK122" i="44"/>
  <c r="AS122" i="46"/>
  <c r="AS122" i="44"/>
  <c r="BA122" i="46"/>
  <c r="BA122" i="44"/>
  <c r="BI122" i="46"/>
  <c r="BI122" i="44"/>
  <c r="BQ122" i="46"/>
  <c r="BQ122" i="44"/>
  <c r="I123" i="46"/>
  <c r="I123" i="44"/>
  <c r="Q123" i="46"/>
  <c r="Q123" i="44"/>
  <c r="Y123" i="46"/>
  <c r="Y123" i="44"/>
  <c r="AG123" i="46"/>
  <c r="AG123" i="44"/>
  <c r="AO123" i="46"/>
  <c r="AO123" i="44"/>
  <c r="AW123" i="46"/>
  <c r="AW123" i="44"/>
  <c r="BE123" i="46"/>
  <c r="BE123" i="44"/>
  <c r="BM123" i="46"/>
  <c r="BM123" i="44"/>
  <c r="D124" i="46"/>
  <c r="D124" i="44"/>
  <c r="L124" i="46"/>
  <c r="L124" i="44"/>
  <c r="T124" i="46"/>
  <c r="T124" i="44"/>
  <c r="AB124" i="46"/>
  <c r="AB124" i="44"/>
  <c r="AJ124" i="46"/>
  <c r="AJ124" i="44"/>
  <c r="AR124" i="46"/>
  <c r="AR124" i="44"/>
  <c r="AZ124" i="46"/>
  <c r="AZ124" i="44"/>
  <c r="BH124" i="46"/>
  <c r="BH124" i="44"/>
  <c r="BP124" i="46"/>
  <c r="BP124" i="44"/>
  <c r="D126" i="46"/>
  <c r="D126" i="44"/>
  <c r="L126" i="46"/>
  <c r="L126" i="44"/>
  <c r="T126" i="46"/>
  <c r="T126" i="44"/>
  <c r="AB126" i="46"/>
  <c r="AB126" i="44"/>
  <c r="AJ126" i="46"/>
  <c r="AJ126" i="44"/>
  <c r="AR126" i="46"/>
  <c r="AR126" i="44"/>
  <c r="AZ126" i="46"/>
  <c r="AZ126" i="44"/>
  <c r="BH126" i="46"/>
  <c r="BH126" i="44"/>
  <c r="BP126" i="46"/>
  <c r="BP126" i="44"/>
  <c r="E127" i="46"/>
  <c r="E127" i="44"/>
  <c r="M127" i="46"/>
  <c r="M127" i="44"/>
  <c r="U127" i="46"/>
  <c r="U127" i="44"/>
  <c r="AC127" i="46"/>
  <c r="AC127" i="44"/>
  <c r="AK127" i="46"/>
  <c r="AK127" i="44"/>
  <c r="AS127" i="46"/>
  <c r="AS127" i="44"/>
  <c r="BA127" i="46"/>
  <c r="BA127" i="44"/>
  <c r="BI127" i="46"/>
  <c r="BI127" i="44"/>
  <c r="BQ127" i="46"/>
  <c r="BQ127" i="44"/>
  <c r="I128" i="46"/>
  <c r="I128" i="44"/>
  <c r="AY68" i="46"/>
  <c r="AY68" i="44"/>
  <c r="BG68" i="46"/>
  <c r="BG68" i="44"/>
  <c r="AE69" i="46"/>
  <c r="AE69" i="44"/>
  <c r="AM69" i="46"/>
  <c r="AM69" i="44"/>
  <c r="AU69" i="46"/>
  <c r="AU69" i="44"/>
  <c r="S70" i="46"/>
  <c r="S70" i="44"/>
  <c r="AA70" i="46"/>
  <c r="AA70" i="44"/>
  <c r="AQ70" i="46"/>
  <c r="AQ70" i="44"/>
  <c r="BG70" i="46"/>
  <c r="BG70" i="44"/>
  <c r="BO70" i="46"/>
  <c r="BO70" i="44"/>
  <c r="E71" i="46"/>
  <c r="E71" i="44"/>
  <c r="M71" i="46"/>
  <c r="M71" i="44"/>
  <c r="U71" i="46"/>
  <c r="U71" i="44"/>
  <c r="BA71" i="46"/>
  <c r="BA71" i="44"/>
  <c r="BI71" i="46"/>
  <c r="BI71" i="44"/>
  <c r="BQ71" i="46"/>
  <c r="BQ71" i="44"/>
  <c r="I72" i="46"/>
  <c r="I72" i="44"/>
  <c r="Q72" i="46"/>
  <c r="Q72" i="44"/>
  <c r="Y72" i="46"/>
  <c r="Y72" i="44"/>
  <c r="AG72" i="46"/>
  <c r="AG72" i="44"/>
  <c r="BE72" i="46"/>
  <c r="BE72" i="44"/>
  <c r="BM72" i="46"/>
  <c r="BM72" i="44"/>
  <c r="AC73" i="46"/>
  <c r="AC73" i="44"/>
  <c r="AK73" i="46"/>
  <c r="AK73" i="44"/>
  <c r="BA73" i="46"/>
  <c r="BA73" i="44"/>
  <c r="BQ73" i="46"/>
  <c r="BQ73" i="44"/>
  <c r="P74" i="46"/>
  <c r="P74" i="44"/>
  <c r="X74" i="46"/>
  <c r="X74" i="44"/>
  <c r="AF74" i="46"/>
  <c r="AF74" i="44"/>
  <c r="AP38" i="46"/>
  <c r="AP38" i="44"/>
  <c r="BA40" i="46"/>
  <c r="BA40" i="44"/>
  <c r="E42" i="46"/>
  <c r="E42" i="44"/>
  <c r="M42" i="46"/>
  <c r="M42" i="44"/>
  <c r="BI42" i="46"/>
  <c r="BI42" i="44"/>
  <c r="BQ42" i="46"/>
  <c r="BQ42" i="44"/>
  <c r="Y43" i="46"/>
  <c r="Y43" i="44"/>
  <c r="BE43" i="46"/>
  <c r="BE43" i="44"/>
  <c r="W44" i="46"/>
  <c r="W44" i="44"/>
  <c r="K45" i="46"/>
  <c r="K45" i="44"/>
  <c r="S45" i="46"/>
  <c r="S45" i="44"/>
  <c r="AQ45" i="46"/>
  <c r="AQ45" i="44"/>
  <c r="AY45" i="46"/>
  <c r="AY45" i="44"/>
  <c r="F46" i="46"/>
  <c r="F46" i="44"/>
  <c r="N46" i="46"/>
  <c r="N46" i="44"/>
  <c r="AL46" i="46"/>
  <c r="AL46" i="44"/>
  <c r="AT46" i="46"/>
  <c r="AT46" i="44"/>
  <c r="AH47" i="46"/>
  <c r="AH47" i="44"/>
  <c r="AP47" i="46"/>
  <c r="AP47" i="44"/>
  <c r="H48" i="46"/>
  <c r="H48" i="44"/>
  <c r="P48" i="46"/>
  <c r="P48" i="44"/>
  <c r="AV48" i="46"/>
  <c r="AV48" i="44"/>
  <c r="BD48" i="46"/>
  <c r="BD48" i="44"/>
  <c r="L49" i="46"/>
  <c r="L49" i="44"/>
  <c r="T49" i="46"/>
  <c r="T49" i="44"/>
  <c r="AB49" i="46"/>
  <c r="AB49" i="44"/>
  <c r="BP49" i="46"/>
  <c r="BP49" i="44"/>
  <c r="AN50" i="46"/>
  <c r="AN50" i="44"/>
  <c r="AV50" i="46"/>
  <c r="AV50" i="44"/>
  <c r="AA68" i="44"/>
  <c r="Q110" i="44"/>
  <c r="S68" i="44"/>
  <c r="I110" i="44"/>
  <c r="AU114" i="44"/>
  <c r="J38" i="44"/>
  <c r="AX38" i="44"/>
  <c r="N39" i="44"/>
  <c r="K68" i="44"/>
  <c r="F39" i="44"/>
  <c r="BB39" i="44"/>
  <c r="O69" i="44"/>
  <c r="BC69" i="44"/>
  <c r="O112" i="44"/>
  <c r="K129" i="46"/>
  <c r="K129" i="44"/>
  <c r="S129" i="46"/>
  <c r="S129" i="44"/>
  <c r="AA129" i="46"/>
  <c r="AA129" i="44"/>
  <c r="AI129" i="46"/>
  <c r="AI129" i="44"/>
  <c r="AQ129" i="46"/>
  <c r="AQ129" i="44"/>
  <c r="AY129" i="46"/>
  <c r="AY129" i="44"/>
  <c r="BG129" i="46"/>
  <c r="BG129" i="44"/>
  <c r="G130" i="46"/>
  <c r="G130" i="44"/>
  <c r="O130" i="46"/>
  <c r="O130" i="44"/>
  <c r="W130" i="46"/>
  <c r="W130" i="44"/>
  <c r="AE130" i="46"/>
  <c r="AE130" i="44"/>
  <c r="AM130" i="46"/>
  <c r="AM130" i="44"/>
  <c r="AY75" i="46"/>
  <c r="AY75" i="44"/>
  <c r="BO75" i="46"/>
  <c r="BO75" i="44"/>
  <c r="V76" i="46"/>
  <c r="V76" i="44"/>
  <c r="AL76" i="46"/>
  <c r="AL76" i="44"/>
  <c r="Y77" i="46"/>
  <c r="Y77" i="44"/>
  <c r="AO77" i="46"/>
  <c r="AO77" i="44"/>
  <c r="AW77" i="46"/>
  <c r="AW77" i="44"/>
  <c r="E78" i="46"/>
  <c r="E78" i="44"/>
  <c r="M78" i="46"/>
  <c r="M78" i="44"/>
  <c r="U78" i="46"/>
  <c r="U78" i="44"/>
  <c r="BA78" i="46"/>
  <c r="BA78" i="44"/>
  <c r="BI78" i="46"/>
  <c r="BI78" i="44"/>
  <c r="BQ78" i="46"/>
  <c r="BQ78" i="44"/>
  <c r="G79" i="46"/>
  <c r="G79" i="44"/>
  <c r="W79" i="46"/>
  <c r="W79" i="44"/>
  <c r="AM79" i="46"/>
  <c r="AM79" i="44"/>
  <c r="AU79" i="46"/>
  <c r="AU79" i="44"/>
  <c r="BC79" i="46"/>
  <c r="BC79" i="44"/>
  <c r="J80" i="46"/>
  <c r="J80" i="44"/>
  <c r="Z80" i="46"/>
  <c r="Z80" i="44"/>
  <c r="AX80" i="46"/>
  <c r="AX80" i="44"/>
  <c r="F81" i="46"/>
  <c r="F81" i="44"/>
  <c r="N81" i="46"/>
  <c r="N81" i="44"/>
  <c r="AD81" i="46"/>
  <c r="AD81" i="44"/>
  <c r="BB81" i="46"/>
  <c r="BB81" i="44"/>
  <c r="Z82" i="46"/>
  <c r="Z82" i="44"/>
  <c r="AH82" i="46"/>
  <c r="AH82" i="44"/>
  <c r="AX82" i="46"/>
  <c r="AX82" i="44"/>
  <c r="BN82" i="46"/>
  <c r="BN82" i="44"/>
  <c r="L83" i="46"/>
  <c r="L83" i="44"/>
  <c r="T83" i="46"/>
  <c r="T83" i="44"/>
  <c r="AJ83" i="46"/>
  <c r="AJ83" i="44"/>
  <c r="BH83" i="46"/>
  <c r="BH83" i="44"/>
  <c r="AN74" i="44"/>
  <c r="BD50" i="44"/>
  <c r="AJ51" i="44"/>
  <c r="Z52" i="44"/>
  <c r="F76" i="44"/>
  <c r="I77" i="44"/>
  <c r="AK78" i="44"/>
  <c r="O79" i="44"/>
  <c r="AH80" i="44"/>
  <c r="BN80" i="44"/>
  <c r="V81" i="44"/>
  <c r="BP83" i="44"/>
  <c r="AB51" i="44"/>
  <c r="R52" i="44"/>
  <c r="AC78" i="44"/>
  <c r="AB83" i="44"/>
  <c r="T51" i="44"/>
  <c r="J52" i="44"/>
  <c r="AQ75" i="44"/>
  <c r="AD76" i="44"/>
  <c r="AG77" i="44"/>
  <c r="BF80" i="44"/>
  <c r="R82" i="44"/>
  <c r="AP82" i="44"/>
  <c r="Q128" i="44"/>
  <c r="Y128" i="44"/>
  <c r="AG128" i="44"/>
  <c r="AO128" i="44"/>
  <c r="AW128" i="44"/>
  <c r="BE128" i="44"/>
  <c r="BM128" i="44"/>
  <c r="AV84" i="46"/>
  <c r="AV84" i="44"/>
  <c r="BL84" i="46"/>
  <c r="BL84" i="44"/>
  <c r="AB85" i="46"/>
  <c r="AB85" i="44"/>
  <c r="AR85" i="46"/>
  <c r="AR85" i="44"/>
  <c r="P86" i="46"/>
  <c r="P86" i="44"/>
  <c r="AF86" i="46"/>
  <c r="AF86" i="44"/>
  <c r="L87" i="46"/>
  <c r="L87" i="44"/>
  <c r="BH87" i="46"/>
  <c r="BH87" i="44"/>
  <c r="AV88" i="46"/>
  <c r="AV88" i="44"/>
  <c r="BL88" i="46"/>
  <c r="BL88" i="44"/>
  <c r="J89" i="46"/>
  <c r="J89" i="44"/>
  <c r="Z89" i="46"/>
  <c r="Z89" i="44"/>
  <c r="AJ90" i="46"/>
  <c r="AJ90" i="44"/>
  <c r="AZ90" i="46"/>
  <c r="AZ90" i="44"/>
  <c r="X91" i="46"/>
  <c r="X91" i="44"/>
  <c r="AF91" i="46"/>
  <c r="AF91" i="44"/>
  <c r="AN91" i="46"/>
  <c r="AN91" i="44"/>
  <c r="K92" i="46"/>
  <c r="K92" i="44"/>
  <c r="BG92" i="46"/>
  <c r="BG92" i="44"/>
  <c r="K94" i="46"/>
  <c r="K94" i="44"/>
  <c r="S94" i="46"/>
  <c r="S94" i="44"/>
  <c r="AA94" i="46"/>
  <c r="AA94" i="44"/>
  <c r="AI94" i="46"/>
  <c r="AI94" i="44"/>
  <c r="L85" i="44"/>
  <c r="BL86" i="44"/>
  <c r="AJ87" i="44"/>
  <c r="AH89" i="44"/>
  <c r="BD86" i="44"/>
  <c r="AB87" i="44"/>
  <c r="BP87" i="44"/>
  <c r="AN84" i="44"/>
  <c r="AJ85" i="44"/>
  <c r="H86" i="44"/>
  <c r="AV86" i="44"/>
  <c r="T87" i="44"/>
  <c r="AN88" i="44"/>
  <c r="O95" i="44"/>
  <c r="AX96" i="44"/>
  <c r="L97" i="44"/>
  <c r="BK95" i="44"/>
  <c r="AH96" i="44"/>
  <c r="G132" i="44"/>
  <c r="O132" i="44"/>
  <c r="W132" i="44"/>
  <c r="AE132" i="44"/>
  <c r="AM132" i="44"/>
  <c r="AU132" i="44"/>
  <c r="BC132" i="44"/>
  <c r="BK132" i="44"/>
  <c r="K134" i="44"/>
  <c r="AM8" i="44"/>
  <c r="AZ9" i="44"/>
  <c r="H10" i="44"/>
  <c r="BD10" i="44"/>
  <c r="D11" i="44"/>
  <c r="AW12" i="44"/>
  <c r="BA13" i="44"/>
  <c r="Z14" i="44"/>
  <c r="D16" i="44"/>
  <c r="I17" i="44"/>
  <c r="BM17" i="44"/>
  <c r="V18" i="44"/>
  <c r="BA20" i="44"/>
  <c r="R22" i="44"/>
  <c r="BN22" i="44"/>
  <c r="V23" i="44"/>
  <c r="D25" i="44"/>
  <c r="AB25" i="44"/>
  <c r="O26" i="44"/>
  <c r="AU26" i="44"/>
  <c r="W28" i="44"/>
  <c r="AU28" i="44"/>
  <c r="AR30" i="44"/>
  <c r="C14" i="46"/>
  <c r="C14" i="44" s="1"/>
  <c r="AQ7" i="44"/>
  <c r="BG7" i="44"/>
  <c r="AK9" i="44"/>
  <c r="BA9" i="44"/>
  <c r="BQ9" i="44"/>
  <c r="AH12" i="44"/>
  <c r="F13" i="44"/>
  <c r="H15" i="44"/>
  <c r="AF15" i="44"/>
  <c r="AK16" i="44"/>
  <c r="AM18" i="44"/>
  <c r="BB20" i="44"/>
  <c r="AI24" i="44"/>
  <c r="M25" i="44"/>
  <c r="AS25" i="44"/>
  <c r="AF26" i="44"/>
  <c r="BL26" i="44"/>
  <c r="BQ30" i="44"/>
  <c r="AG31" i="44"/>
  <c r="AS32" i="44"/>
  <c r="A15" i="44"/>
  <c r="AL7" i="44"/>
  <c r="AI8" i="44"/>
  <c r="BG8" i="44"/>
  <c r="X9" i="44"/>
  <c r="D10" i="44"/>
  <c r="T10" i="44"/>
  <c r="AV11" i="44"/>
  <c r="BL11" i="44"/>
  <c r="BA12" i="44"/>
  <c r="N14" i="44"/>
  <c r="AY15" i="44"/>
  <c r="AK17" i="44"/>
  <c r="BQ19" i="44"/>
  <c r="U9" i="44"/>
  <c r="AG10" i="44"/>
  <c r="BJ13" i="44"/>
  <c r="S14" i="44"/>
  <c r="AQ14" i="44"/>
  <c r="AN15" i="44"/>
  <c r="M16" i="44"/>
  <c r="BA16" i="44"/>
  <c r="AH17" i="44"/>
  <c r="BN17" i="44"/>
  <c r="AU18" i="44"/>
  <c r="AX19" i="44"/>
  <c r="F20" i="44"/>
  <c r="AD20" i="44"/>
  <c r="S22" i="44"/>
  <c r="AQ22" i="44"/>
  <c r="BC23" i="44"/>
  <c r="U25" i="44"/>
  <c r="BI25" i="44"/>
  <c r="P26" i="44"/>
  <c r="BD26" i="44"/>
  <c r="H28" i="44"/>
  <c r="AN28" i="44"/>
  <c r="N12" i="44"/>
  <c r="AE7" i="44"/>
  <c r="AJ8" i="44"/>
  <c r="C8" i="46"/>
  <c r="C8" i="44" s="1"/>
  <c r="O7" i="44"/>
  <c r="AH7" i="44"/>
  <c r="H8" i="44"/>
  <c r="AB8" i="44"/>
  <c r="BH8" i="44"/>
  <c r="D9" i="44"/>
  <c r="T9" i="44"/>
  <c r="AF9" i="44"/>
  <c r="AS9" i="44"/>
  <c r="BH9" i="44"/>
  <c r="I10" i="44"/>
  <c r="U10" i="44"/>
  <c r="AJ10" i="44"/>
  <c r="AV10" i="44"/>
  <c r="BH10" i="44"/>
  <c r="H11" i="44"/>
  <c r="X11" i="44"/>
  <c r="E12" i="44"/>
  <c r="AC12" i="44"/>
  <c r="J13" i="44"/>
  <c r="V13" i="44"/>
  <c r="AG13" i="44"/>
  <c r="AT13" i="44"/>
  <c r="BF13" i="44"/>
  <c r="AL14" i="44"/>
  <c r="BJ14" i="44"/>
  <c r="AQ15" i="44"/>
  <c r="BD16" i="44"/>
  <c r="AD19" i="44"/>
  <c r="AO20" i="44"/>
  <c r="BI21" i="44"/>
  <c r="F22" i="44"/>
  <c r="AL22" i="44"/>
  <c r="Z23" i="44"/>
  <c r="AT24" i="44"/>
  <c r="BQ33" i="44"/>
  <c r="AG36" i="44"/>
  <c r="AK38" i="44"/>
  <c r="Q39" i="44"/>
  <c r="P42" i="44"/>
  <c r="AM49" i="44"/>
  <c r="S50" i="44"/>
  <c r="BK51" i="44"/>
  <c r="BI52" i="44"/>
  <c r="BC55" i="44"/>
  <c r="C11" i="46"/>
  <c r="C11" i="44" s="1"/>
  <c r="P7" i="44"/>
  <c r="AF7" i="44"/>
  <c r="Y8" i="44"/>
  <c r="AS8" i="44"/>
  <c r="BM8" i="44"/>
  <c r="J9" i="44"/>
  <c r="AX9" i="44"/>
  <c r="BJ9" i="44"/>
  <c r="V10" i="44"/>
  <c r="AL11" i="44"/>
  <c r="AX11" i="44"/>
  <c r="G13" i="44"/>
  <c r="AR14" i="44"/>
  <c r="BD14" i="44"/>
  <c r="Y15" i="44"/>
  <c r="AS15" i="44"/>
  <c r="BE15" i="44"/>
  <c r="BQ15" i="44"/>
  <c r="N16" i="44"/>
  <c r="Z16" i="44"/>
  <c r="AL16" i="44"/>
  <c r="AX16" i="44"/>
  <c r="G17" i="44"/>
  <c r="AM17" i="44"/>
  <c r="X18" i="44"/>
  <c r="AJ18" i="44"/>
  <c r="AM19" i="44"/>
  <c r="AY20" i="44"/>
  <c r="BL22" i="44"/>
  <c r="T23" i="44"/>
  <c r="AZ23" i="44"/>
  <c r="H24" i="44"/>
  <c r="AV24" i="44"/>
  <c r="N7" i="44"/>
  <c r="D8" i="44"/>
  <c r="AZ8" i="44"/>
  <c r="BD9" i="44"/>
  <c r="AZ10" i="44"/>
  <c r="AN11" i="44"/>
  <c r="BM11" i="44"/>
  <c r="X7" i="44"/>
  <c r="BL7" i="44"/>
  <c r="AT8" i="44"/>
  <c r="F10" i="44"/>
  <c r="AD10" i="44"/>
  <c r="BN11" i="44"/>
  <c r="AG14" i="44"/>
  <c r="BM14" i="44"/>
  <c r="K16" i="44"/>
  <c r="AH16" i="44"/>
  <c r="BO16" i="44"/>
  <c r="AE17" i="44"/>
  <c r="E18" i="44"/>
  <c r="AK18" i="44"/>
  <c r="BQ18" i="44"/>
  <c r="O19" i="44"/>
  <c r="BD19" i="44"/>
  <c r="K20" i="44"/>
  <c r="AR20" i="44"/>
  <c r="BO20" i="44"/>
  <c r="Y22" i="44"/>
  <c r="BM22" i="44"/>
  <c r="BE24" i="44"/>
  <c r="K25" i="44"/>
  <c r="F26" i="44"/>
  <c r="AL28" i="44"/>
  <c r="K30" i="44"/>
  <c r="AQ30" i="44"/>
  <c r="AM31" i="44"/>
  <c r="BO32" i="44"/>
  <c r="A12" i="44"/>
  <c r="AR7" i="44"/>
  <c r="AO8" i="44"/>
  <c r="N9" i="44"/>
  <c r="J10" i="44"/>
  <c r="AA12" i="44"/>
  <c r="BC13" i="44"/>
  <c r="I15" i="44"/>
  <c r="AD16" i="44"/>
  <c r="BJ16" i="44"/>
  <c r="BO17" i="44"/>
  <c r="S19" i="44"/>
  <c r="BG19" i="44"/>
  <c r="W20" i="44"/>
  <c r="BC20" i="44"/>
  <c r="BK9" i="44"/>
  <c r="AI10" i="44"/>
  <c r="AB12" i="44"/>
  <c r="C41" i="46"/>
  <c r="C41" i="44" s="1"/>
  <c r="W9" i="44"/>
  <c r="BC9" i="44"/>
  <c r="AA10" i="44"/>
  <c r="AS10" i="44"/>
  <c r="G11" i="44"/>
  <c r="Q11" i="44"/>
  <c r="AU11" i="44"/>
  <c r="BE11" i="44"/>
  <c r="T12" i="44"/>
  <c r="AL12" i="44"/>
  <c r="R13" i="44"/>
  <c r="BL13" i="44"/>
  <c r="G14" i="44"/>
  <c r="O14" i="44"/>
  <c r="W14" i="44"/>
  <c r="AE14" i="44"/>
  <c r="AM14" i="44"/>
  <c r="AU14" i="44"/>
  <c r="BC14" i="44"/>
  <c r="BK14" i="44"/>
  <c r="AH15" i="44"/>
  <c r="AZ15" i="44"/>
  <c r="L17" i="44"/>
  <c r="I18" i="44"/>
  <c r="Q18" i="44"/>
  <c r="Y18" i="44"/>
  <c r="AG18" i="44"/>
  <c r="AO18" i="44"/>
  <c r="AW18" i="44"/>
  <c r="BE18" i="44"/>
  <c r="BM18" i="44"/>
  <c r="BB19" i="44"/>
  <c r="BA21" i="44"/>
  <c r="E22" i="44"/>
  <c r="BQ22" i="44"/>
  <c r="K23" i="44"/>
  <c r="S23" i="44"/>
  <c r="AA23" i="44"/>
  <c r="AI23" i="44"/>
  <c r="AQ23" i="44"/>
  <c r="AY23" i="44"/>
  <c r="BG23" i="44"/>
  <c r="BO23" i="44"/>
  <c r="AU24" i="44"/>
  <c r="BK25" i="44"/>
  <c r="AH26" i="44"/>
  <c r="L28" i="44"/>
  <c r="AY31" i="44"/>
  <c r="AC33" i="44"/>
  <c r="AQ35" i="44"/>
  <c r="N40" i="44"/>
  <c r="D45" i="44"/>
  <c r="BP45" i="44"/>
  <c r="AA47" i="44"/>
  <c r="Y48" i="44"/>
  <c r="E49" i="44"/>
  <c r="M49" i="44"/>
  <c r="U49" i="44"/>
  <c r="AC49" i="44"/>
  <c r="AK49" i="44"/>
  <c r="AS49" i="44"/>
  <c r="BA49" i="44"/>
  <c r="BI49" i="44"/>
  <c r="BQ49" i="44"/>
  <c r="BM54" i="44"/>
  <c r="BN15" i="46"/>
  <c r="BN15" i="44"/>
  <c r="L19" i="46"/>
  <c r="L19" i="44"/>
  <c r="AB19" i="46"/>
  <c r="AB19" i="44"/>
  <c r="AR19" i="46"/>
  <c r="AR19" i="44"/>
  <c r="BH19" i="46"/>
  <c r="BH19" i="44"/>
  <c r="P20" i="46"/>
  <c r="P20" i="44"/>
  <c r="AF20" i="46"/>
  <c r="AF20" i="44"/>
  <c r="AV20" i="46"/>
  <c r="AV20" i="44"/>
  <c r="BL20" i="46"/>
  <c r="BL20" i="44"/>
  <c r="AY21" i="46"/>
  <c r="AY21" i="44"/>
  <c r="M24" i="46"/>
  <c r="M24" i="44"/>
  <c r="AC24" i="46"/>
  <c r="AC24" i="44"/>
  <c r="AS24" i="46"/>
  <c r="AS24" i="44"/>
  <c r="BA24" i="46"/>
  <c r="BA24" i="44"/>
  <c r="Z28" i="46"/>
  <c r="Z28" i="44"/>
  <c r="O30" i="46"/>
  <c r="O30" i="44"/>
  <c r="AE30" i="46"/>
  <c r="AE30" i="44"/>
  <c r="AU30" i="46"/>
  <c r="AU30" i="44"/>
  <c r="BK30" i="46"/>
  <c r="BK30" i="44"/>
  <c r="S33" i="46"/>
  <c r="S33" i="44"/>
  <c r="AI33" i="46"/>
  <c r="AI33" i="44"/>
  <c r="AY33" i="46"/>
  <c r="AY33" i="44"/>
  <c r="BO33" i="46"/>
  <c r="BO33" i="44"/>
  <c r="O34" i="46"/>
  <c r="O34" i="44"/>
  <c r="AE34" i="46"/>
  <c r="AE34" i="44"/>
  <c r="AU34" i="46"/>
  <c r="AU34" i="44"/>
  <c r="BK34" i="46"/>
  <c r="BK34" i="44"/>
  <c r="Q37" i="46"/>
  <c r="Q37" i="44"/>
  <c r="AG37" i="46"/>
  <c r="AG37" i="44"/>
  <c r="G39" i="46"/>
  <c r="G39" i="44"/>
  <c r="O39" i="46"/>
  <c r="O39" i="44"/>
  <c r="W39" i="46"/>
  <c r="W39" i="44"/>
  <c r="AE39" i="46"/>
  <c r="AE39" i="44"/>
  <c r="AM39" i="46"/>
  <c r="AM39" i="44"/>
  <c r="AU39" i="46"/>
  <c r="AU39" i="44"/>
  <c r="BC39" i="46"/>
  <c r="BC39" i="44"/>
  <c r="BK39" i="46"/>
  <c r="BK39" i="44"/>
  <c r="F42" i="46"/>
  <c r="F42" i="44"/>
  <c r="N42" i="46"/>
  <c r="N42" i="44"/>
  <c r="V42" i="46"/>
  <c r="V42" i="44"/>
  <c r="AD42" i="46"/>
  <c r="AD42" i="44"/>
  <c r="AL42" i="46"/>
  <c r="AL42" i="44"/>
  <c r="AT42" i="46"/>
  <c r="AT42" i="44"/>
  <c r="BB42" i="46"/>
  <c r="BB42" i="44"/>
  <c r="BJ42" i="46"/>
  <c r="BJ42" i="44"/>
  <c r="J43" i="46"/>
  <c r="J43" i="44"/>
  <c r="R43" i="46"/>
  <c r="R43" i="44"/>
  <c r="Z43" i="46"/>
  <c r="Z43" i="44"/>
  <c r="AH43" i="46"/>
  <c r="AH43" i="44"/>
  <c r="AP43" i="46"/>
  <c r="AP43" i="44"/>
  <c r="AX43" i="46"/>
  <c r="AX43" i="44"/>
  <c r="BF43" i="46"/>
  <c r="BF43" i="44"/>
  <c r="BN43" i="46"/>
  <c r="BN43" i="44"/>
  <c r="H44" i="46"/>
  <c r="H44" i="44"/>
  <c r="P44" i="46"/>
  <c r="P44" i="44"/>
  <c r="X44" i="46"/>
  <c r="X44" i="44"/>
  <c r="AF44" i="46"/>
  <c r="AF44" i="44"/>
  <c r="AN44" i="46"/>
  <c r="AN44" i="44"/>
  <c r="AV44" i="46"/>
  <c r="AV44" i="44"/>
  <c r="BD44" i="46"/>
  <c r="BD44" i="44"/>
  <c r="G46" i="46"/>
  <c r="G46" i="44"/>
  <c r="O46" i="46"/>
  <c r="O46" i="44"/>
  <c r="W46" i="46"/>
  <c r="W46" i="44"/>
  <c r="AE46" i="46"/>
  <c r="AE46" i="44"/>
  <c r="AM46" i="46"/>
  <c r="AM46" i="44"/>
  <c r="AU46" i="46"/>
  <c r="AU46" i="44"/>
  <c r="BC46" i="46"/>
  <c r="BC46" i="44"/>
  <c r="BK46" i="46"/>
  <c r="BK46" i="44"/>
  <c r="I50" i="46"/>
  <c r="I50" i="44"/>
  <c r="Q50" i="46"/>
  <c r="Q50" i="44"/>
  <c r="Y50" i="46"/>
  <c r="Y50" i="44"/>
  <c r="AG50" i="46"/>
  <c r="AG50" i="44"/>
  <c r="AO50" i="46"/>
  <c r="AO50" i="44"/>
  <c r="AW50" i="46"/>
  <c r="AW50" i="44"/>
  <c r="BE50" i="46"/>
  <c r="BE50" i="44"/>
  <c r="BM50" i="46"/>
  <c r="BM50" i="44"/>
  <c r="E51" i="46"/>
  <c r="E51" i="44"/>
  <c r="M51" i="46"/>
  <c r="M51" i="44"/>
  <c r="U51" i="46"/>
  <c r="U51" i="44"/>
  <c r="AC51" i="46"/>
  <c r="AC51" i="44"/>
  <c r="AK51" i="46"/>
  <c r="AK51" i="44"/>
  <c r="AS51" i="46"/>
  <c r="AS51" i="44"/>
  <c r="BA51" i="46"/>
  <c r="BA51" i="44"/>
  <c r="BI51" i="46"/>
  <c r="BI51" i="44"/>
  <c r="BQ51" i="46"/>
  <c r="BQ51" i="44"/>
  <c r="K52" i="46"/>
  <c r="K52" i="44"/>
  <c r="S52" i="46"/>
  <c r="S52" i="44"/>
  <c r="AA52" i="46"/>
  <c r="AA52" i="44"/>
  <c r="AI52" i="46"/>
  <c r="AI52" i="44"/>
  <c r="AQ52" i="46"/>
  <c r="AQ52" i="44"/>
  <c r="AY52" i="46"/>
  <c r="AY52" i="44"/>
  <c r="BG52" i="46"/>
  <c r="BG52" i="44"/>
  <c r="BC53" i="46"/>
  <c r="BC53" i="44"/>
  <c r="BK53" i="46"/>
  <c r="BK53" i="44"/>
  <c r="I54" i="46"/>
  <c r="I54" i="44"/>
  <c r="Q54" i="46"/>
  <c r="Q54" i="44"/>
  <c r="AG54" i="46"/>
  <c r="AG54" i="44"/>
  <c r="BE54" i="46"/>
  <c r="BE54" i="44"/>
  <c r="E57" i="46"/>
  <c r="E57" i="44"/>
  <c r="M57" i="46"/>
  <c r="M57" i="44"/>
  <c r="U57" i="46"/>
  <c r="U57" i="44"/>
  <c r="AC57" i="46"/>
  <c r="AC57" i="44"/>
  <c r="AK57" i="46"/>
  <c r="AK57" i="44"/>
  <c r="AS57" i="46"/>
  <c r="AS57" i="44"/>
  <c r="BA57" i="46"/>
  <c r="BA57" i="44"/>
  <c r="BI57" i="46"/>
  <c r="BI57" i="44"/>
  <c r="BQ57" i="46"/>
  <c r="BQ57" i="44"/>
  <c r="H58" i="46"/>
  <c r="H58" i="44"/>
  <c r="P58" i="46"/>
  <c r="P58" i="44"/>
  <c r="X58" i="46"/>
  <c r="X58" i="44"/>
  <c r="AF58" i="46"/>
  <c r="AF58" i="44"/>
  <c r="AN58" i="46"/>
  <c r="AN58" i="44"/>
  <c r="AV58" i="46"/>
  <c r="AV58" i="44"/>
  <c r="BD58" i="46"/>
  <c r="BD58" i="44"/>
  <c r="BL58" i="46"/>
  <c r="BL58" i="44"/>
  <c r="D59" i="46"/>
  <c r="D59" i="44"/>
  <c r="L59" i="46"/>
  <c r="L59" i="44"/>
  <c r="T59" i="46"/>
  <c r="T59" i="44"/>
  <c r="AB59" i="46"/>
  <c r="AB59" i="44"/>
  <c r="AJ59" i="46"/>
  <c r="AJ59" i="44"/>
  <c r="AR59" i="46"/>
  <c r="AR59" i="44"/>
  <c r="AZ59" i="46"/>
  <c r="AZ59" i="44"/>
  <c r="BH59" i="46"/>
  <c r="BH59" i="44"/>
  <c r="BP59" i="46"/>
  <c r="BP59" i="44"/>
  <c r="J60" i="46"/>
  <c r="J60" i="44"/>
  <c r="R60" i="46"/>
  <c r="R60" i="44"/>
  <c r="Z60" i="46"/>
  <c r="Z60" i="44"/>
  <c r="AH60" i="46"/>
  <c r="AH60" i="44"/>
  <c r="AP60" i="46"/>
  <c r="AP60" i="44"/>
  <c r="AX60" i="46"/>
  <c r="AX60" i="44"/>
  <c r="BF60" i="46"/>
  <c r="BF60" i="44"/>
  <c r="F61" i="46"/>
  <c r="F61" i="44"/>
  <c r="N61" i="46"/>
  <c r="N61" i="44"/>
  <c r="V61" i="46"/>
  <c r="V61" i="44"/>
  <c r="AD61" i="46"/>
  <c r="AD61" i="44"/>
  <c r="AL61" i="46"/>
  <c r="AL61" i="44"/>
  <c r="AT61" i="46"/>
  <c r="AT61" i="44"/>
  <c r="BB61" i="46"/>
  <c r="BB61" i="44"/>
  <c r="BJ61" i="46"/>
  <c r="BJ61" i="44"/>
  <c r="J62" i="46"/>
  <c r="J62" i="44"/>
  <c r="R62" i="46"/>
  <c r="R62" i="44"/>
  <c r="Z62" i="46"/>
  <c r="Z62" i="44"/>
  <c r="AH62" i="46"/>
  <c r="AH62" i="44"/>
  <c r="AP62" i="46"/>
  <c r="AP62" i="44"/>
  <c r="AX62" i="46"/>
  <c r="AX62" i="44"/>
  <c r="BF62" i="46"/>
  <c r="BF62" i="44"/>
  <c r="BN62" i="46"/>
  <c r="BN62" i="44"/>
  <c r="K63" i="46"/>
  <c r="K63" i="44"/>
  <c r="S63" i="46"/>
  <c r="S63" i="44"/>
  <c r="AA63" i="46"/>
  <c r="AA63" i="44"/>
  <c r="AI63" i="46"/>
  <c r="AI63" i="44"/>
  <c r="AQ63" i="46"/>
  <c r="AQ63" i="44"/>
  <c r="AY63" i="46"/>
  <c r="AY63" i="44"/>
  <c r="BG63" i="46"/>
  <c r="BG63" i="44"/>
  <c r="G64" i="46"/>
  <c r="G64" i="44"/>
  <c r="O64" i="46"/>
  <c r="O64" i="44"/>
  <c r="W64" i="46"/>
  <c r="W64" i="44"/>
  <c r="AE64" i="46"/>
  <c r="AE64" i="44"/>
  <c r="AM64" i="46"/>
  <c r="AM64" i="44"/>
  <c r="AU64" i="46"/>
  <c r="AU64" i="44"/>
  <c r="BC64" i="46"/>
  <c r="BC64" i="44"/>
  <c r="BK64" i="46"/>
  <c r="BK64" i="44"/>
  <c r="F66" i="46"/>
  <c r="F66" i="44"/>
  <c r="N66" i="46"/>
  <c r="N66" i="44"/>
  <c r="V66" i="46"/>
  <c r="V66" i="44"/>
  <c r="AD66" i="46"/>
  <c r="AD66" i="44"/>
  <c r="AL66" i="46"/>
  <c r="AL66" i="44"/>
  <c r="AT66" i="46"/>
  <c r="AT66" i="44"/>
  <c r="BB66" i="46"/>
  <c r="BB66" i="44"/>
  <c r="BJ66" i="46"/>
  <c r="BJ66" i="44"/>
  <c r="J67" i="46"/>
  <c r="J67" i="44"/>
  <c r="R67" i="46"/>
  <c r="R67" i="44"/>
  <c r="Z67" i="46"/>
  <c r="Z67" i="44"/>
  <c r="AH67" i="46"/>
  <c r="AH67" i="44"/>
  <c r="AP67" i="46"/>
  <c r="AP67" i="44"/>
  <c r="AX67" i="46"/>
  <c r="AX67" i="44"/>
  <c r="BF67" i="46"/>
  <c r="BF67" i="44"/>
  <c r="BN67" i="46"/>
  <c r="BN67" i="44"/>
  <c r="D19" i="46"/>
  <c r="D19" i="44"/>
  <c r="T19" i="46"/>
  <c r="T19" i="44"/>
  <c r="AJ19" i="46"/>
  <c r="AJ19" i="44"/>
  <c r="AZ19" i="46"/>
  <c r="AZ19" i="44"/>
  <c r="BP19" i="46"/>
  <c r="BP19" i="44"/>
  <c r="H20" i="46"/>
  <c r="H20" i="44"/>
  <c r="X20" i="46"/>
  <c r="X20" i="44"/>
  <c r="AN20" i="46"/>
  <c r="AN20" i="44"/>
  <c r="BD20" i="46"/>
  <c r="BD20" i="44"/>
  <c r="BG21" i="46"/>
  <c r="BG21" i="44"/>
  <c r="E24" i="46"/>
  <c r="E24" i="44"/>
  <c r="U24" i="46"/>
  <c r="U24" i="44"/>
  <c r="AK24" i="46"/>
  <c r="AK24" i="44"/>
  <c r="BI24" i="46"/>
  <c r="BI24" i="44"/>
  <c r="BQ24" i="46"/>
  <c r="BQ24" i="44"/>
  <c r="J28" i="46"/>
  <c r="J28" i="44"/>
  <c r="R28" i="46"/>
  <c r="R28" i="44"/>
  <c r="AH28" i="46"/>
  <c r="AH28" i="44"/>
  <c r="AP28" i="46"/>
  <c r="AP28" i="44"/>
  <c r="AX28" i="46"/>
  <c r="AX28" i="44"/>
  <c r="BF28" i="46"/>
  <c r="BF28" i="44"/>
  <c r="BN28" i="46"/>
  <c r="BN28" i="44"/>
  <c r="G30" i="46"/>
  <c r="G30" i="44"/>
  <c r="W30" i="46"/>
  <c r="W30" i="44"/>
  <c r="AM30" i="46"/>
  <c r="AM30" i="44"/>
  <c r="BC30" i="46"/>
  <c r="BC30" i="44"/>
  <c r="K33" i="46"/>
  <c r="K33" i="44"/>
  <c r="AA33" i="46"/>
  <c r="AA33" i="44"/>
  <c r="AQ33" i="46"/>
  <c r="AQ33" i="44"/>
  <c r="BG33" i="46"/>
  <c r="BG33" i="44"/>
  <c r="G34" i="46"/>
  <c r="G34" i="44"/>
  <c r="W34" i="46"/>
  <c r="W34" i="44"/>
  <c r="AM34" i="46"/>
  <c r="AM34" i="44"/>
  <c r="BC34" i="46"/>
  <c r="BC34" i="44"/>
  <c r="I37" i="46"/>
  <c r="I37" i="44"/>
  <c r="Y37" i="46"/>
  <c r="Y37" i="44"/>
  <c r="AO37" i="46"/>
  <c r="AO37" i="44"/>
  <c r="AW37" i="46"/>
  <c r="AW37" i="44"/>
  <c r="BE37" i="46"/>
  <c r="BE37" i="44"/>
  <c r="BM37" i="46"/>
  <c r="BM37" i="44"/>
  <c r="A41" i="44"/>
  <c r="C43" i="46"/>
  <c r="C43" i="44" s="1"/>
  <c r="BK7" i="44"/>
  <c r="O9" i="44"/>
  <c r="AU9" i="44"/>
  <c r="K10" i="44"/>
  <c r="AC10" i="44"/>
  <c r="I11" i="44"/>
  <c r="AW11" i="44"/>
  <c r="D12" i="44"/>
  <c r="V12" i="44"/>
  <c r="BP12" i="44"/>
  <c r="AV13" i="44"/>
  <c r="BN13" i="44"/>
  <c r="AJ15" i="44"/>
  <c r="G16" i="44"/>
  <c r="O16" i="44"/>
  <c r="W16" i="44"/>
  <c r="AE16" i="44"/>
  <c r="AM16" i="44"/>
  <c r="AU16" i="44"/>
  <c r="BC16" i="44"/>
  <c r="BK16" i="44"/>
  <c r="BH17" i="44"/>
  <c r="K18" i="44"/>
  <c r="S18" i="44"/>
  <c r="AA18" i="44"/>
  <c r="AI18" i="44"/>
  <c r="AQ18" i="44"/>
  <c r="AY18" i="44"/>
  <c r="BG18" i="44"/>
  <c r="BO18" i="44"/>
  <c r="AL19" i="44"/>
  <c r="BA22" i="44"/>
  <c r="AE24" i="44"/>
  <c r="AU25" i="44"/>
  <c r="R26" i="44"/>
  <c r="BH28" i="44"/>
  <c r="AI31" i="44"/>
  <c r="AA35" i="44"/>
  <c r="G36" i="44"/>
  <c r="O36" i="44"/>
  <c r="W36" i="44"/>
  <c r="AE36" i="44"/>
  <c r="AM36" i="44"/>
  <c r="AU36" i="44"/>
  <c r="BC36" i="44"/>
  <c r="BK36" i="44"/>
  <c r="K38" i="44"/>
  <c r="S38" i="44"/>
  <c r="AA38" i="44"/>
  <c r="AI38" i="44"/>
  <c r="AQ38" i="44"/>
  <c r="AY38" i="44"/>
  <c r="BO38" i="44"/>
  <c r="BJ40" i="44"/>
  <c r="AZ45" i="44"/>
  <c r="K47" i="44"/>
  <c r="I48" i="44"/>
  <c r="BH12" i="44"/>
  <c r="F17" i="46"/>
  <c r="F17" i="44"/>
  <c r="AL17" i="46"/>
  <c r="AL17" i="44"/>
  <c r="BB17" i="46"/>
  <c r="BB17" i="44"/>
  <c r="BJ17" i="46"/>
  <c r="BJ17" i="44"/>
  <c r="J20" i="46"/>
  <c r="J20" i="44"/>
  <c r="AH20" i="46"/>
  <c r="AH20" i="44"/>
  <c r="AX20" i="46"/>
  <c r="AX20" i="44"/>
  <c r="G22" i="46"/>
  <c r="G22" i="44"/>
  <c r="O22" i="46"/>
  <c r="O22" i="44"/>
  <c r="W22" i="46"/>
  <c r="W22" i="44"/>
  <c r="AE22" i="46"/>
  <c r="AE22" i="44"/>
  <c r="AM22" i="46"/>
  <c r="AM22" i="44"/>
  <c r="AU22" i="46"/>
  <c r="AU22" i="44"/>
  <c r="BC22" i="46"/>
  <c r="BC22" i="44"/>
  <c r="BK22" i="46"/>
  <c r="BK22" i="44"/>
  <c r="I25" i="46"/>
  <c r="I25" i="44"/>
  <c r="Q25" i="46"/>
  <c r="Q25" i="44"/>
  <c r="Y25" i="46"/>
  <c r="Y25" i="44"/>
  <c r="AG25" i="46"/>
  <c r="AG25" i="44"/>
  <c r="AO25" i="46"/>
  <c r="AO25" i="44"/>
  <c r="AW25" i="46"/>
  <c r="AW25" i="44"/>
  <c r="BE25" i="46"/>
  <c r="BE25" i="44"/>
  <c r="BM25" i="46"/>
  <c r="BM25" i="44"/>
  <c r="D26" i="46"/>
  <c r="D26" i="44"/>
  <c r="L26" i="46"/>
  <c r="L26" i="44"/>
  <c r="T26" i="46"/>
  <c r="T26" i="44"/>
  <c r="AB26" i="46"/>
  <c r="AB26" i="44"/>
  <c r="AJ26" i="46"/>
  <c r="AJ26" i="44"/>
  <c r="AR26" i="46"/>
  <c r="AR26" i="44"/>
  <c r="AZ26" i="46"/>
  <c r="AZ26" i="44"/>
  <c r="BH26" i="46"/>
  <c r="BH26" i="44"/>
  <c r="BP26" i="46"/>
  <c r="BP26" i="44"/>
  <c r="I30" i="46"/>
  <c r="I30" i="44"/>
  <c r="Q30" i="46"/>
  <c r="Q30" i="44"/>
  <c r="Y30" i="46"/>
  <c r="Y30" i="44"/>
  <c r="AG30" i="46"/>
  <c r="AG30" i="44"/>
  <c r="AO30" i="46"/>
  <c r="AO30" i="44"/>
  <c r="AW30" i="46"/>
  <c r="AW30" i="44"/>
  <c r="BE30" i="46"/>
  <c r="BE30" i="44"/>
  <c r="BM30" i="46"/>
  <c r="BM30" i="44"/>
  <c r="E31" i="46"/>
  <c r="E31" i="44"/>
  <c r="M31" i="46"/>
  <c r="M31" i="44"/>
  <c r="U31" i="46"/>
  <c r="U31" i="44"/>
  <c r="AC31" i="46"/>
  <c r="AC31" i="44"/>
  <c r="AK31" i="46"/>
  <c r="AK31" i="44"/>
  <c r="AS31" i="46"/>
  <c r="AS31" i="44"/>
  <c r="BA31" i="46"/>
  <c r="BA31" i="44"/>
  <c r="BI31" i="46"/>
  <c r="BI31" i="44"/>
  <c r="BQ31" i="46"/>
  <c r="BQ31" i="44"/>
  <c r="I34" i="46"/>
  <c r="I34" i="44"/>
  <c r="Q34" i="46"/>
  <c r="Q34" i="44"/>
  <c r="Y34" i="46"/>
  <c r="Y34" i="44"/>
  <c r="AG34" i="46"/>
  <c r="AG34" i="44"/>
  <c r="AO34" i="46"/>
  <c r="AO34" i="44"/>
  <c r="AW34" i="46"/>
  <c r="AW34" i="44"/>
  <c r="BE34" i="46"/>
  <c r="BE34" i="44"/>
  <c r="BM34" i="46"/>
  <c r="BM34" i="44"/>
  <c r="E35" i="46"/>
  <c r="E35" i="44"/>
  <c r="M35" i="46"/>
  <c r="M35" i="44"/>
  <c r="U35" i="46"/>
  <c r="U35" i="44"/>
  <c r="AC35" i="46"/>
  <c r="AC35" i="44"/>
  <c r="AK35" i="46"/>
  <c r="AK35" i="44"/>
  <c r="AS35" i="46"/>
  <c r="AS35" i="44"/>
  <c r="BA35" i="46"/>
  <c r="BA35" i="44"/>
  <c r="BI35" i="46"/>
  <c r="BI35" i="44"/>
  <c r="BQ35" i="46"/>
  <c r="BQ35" i="44"/>
  <c r="K37" i="46"/>
  <c r="K37" i="44"/>
  <c r="S37" i="46"/>
  <c r="S37" i="44"/>
  <c r="AA37" i="46"/>
  <c r="AA37" i="44"/>
  <c r="AI37" i="46"/>
  <c r="AI37" i="44"/>
  <c r="AQ37" i="46"/>
  <c r="AQ37" i="44"/>
  <c r="AY37" i="46"/>
  <c r="AY37" i="44"/>
  <c r="BO37" i="46"/>
  <c r="BO37" i="44"/>
  <c r="H40" i="46"/>
  <c r="H40" i="44"/>
  <c r="P40" i="46"/>
  <c r="P40" i="44"/>
  <c r="X40" i="46"/>
  <c r="X40" i="44"/>
  <c r="AF40" i="46"/>
  <c r="AF40" i="44"/>
  <c r="AN40" i="46"/>
  <c r="AN40" i="44"/>
  <c r="AV40" i="46"/>
  <c r="AV40" i="44"/>
  <c r="BD40" i="46"/>
  <c r="BD40" i="44"/>
  <c r="AD17" i="46"/>
  <c r="AD17" i="44"/>
  <c r="R20" i="46"/>
  <c r="R20" i="44"/>
  <c r="Z20" i="46"/>
  <c r="Z20" i="44"/>
  <c r="AP20" i="46"/>
  <c r="AP20" i="44"/>
  <c r="BF20" i="46"/>
  <c r="BF20" i="44"/>
  <c r="BN20" i="46"/>
  <c r="BN20" i="44"/>
  <c r="BC7" i="44"/>
  <c r="G9" i="44"/>
  <c r="AM9" i="44"/>
  <c r="M10" i="44"/>
  <c r="BG10" i="44"/>
  <c r="W11" i="44"/>
  <c r="F12" i="44"/>
  <c r="AZ12" i="44"/>
  <c r="AF13" i="44"/>
  <c r="AX13" i="44"/>
  <c r="J15" i="44"/>
  <c r="I16" i="44"/>
  <c r="Q16" i="44"/>
  <c r="Y16" i="44"/>
  <c r="AG16" i="44"/>
  <c r="AO16" i="44"/>
  <c r="AW16" i="44"/>
  <c r="BE16" i="44"/>
  <c r="BM16" i="44"/>
  <c r="AR17" i="44"/>
  <c r="V19" i="44"/>
  <c r="AK22" i="44"/>
  <c r="O24" i="44"/>
  <c r="AE25" i="44"/>
  <c r="BN26" i="44"/>
  <c r="AR28" i="44"/>
  <c r="E29" i="44"/>
  <c r="M29" i="44"/>
  <c r="U29" i="44"/>
  <c r="AC29" i="44"/>
  <c r="AK29" i="44"/>
  <c r="AS29" i="44"/>
  <c r="BA29" i="44"/>
  <c r="BI29" i="44"/>
  <c r="BQ29" i="44"/>
  <c r="S31" i="44"/>
  <c r="BI33" i="44"/>
  <c r="K35" i="44"/>
  <c r="AT40" i="44"/>
  <c r="AJ45" i="44"/>
  <c r="BG47" i="44"/>
  <c r="BE48" i="44"/>
  <c r="AO54" i="44"/>
  <c r="AE11" i="44"/>
  <c r="AN13" i="44"/>
  <c r="N17" i="46"/>
  <c r="N17" i="44"/>
  <c r="AT17" i="46"/>
  <c r="AT17" i="44"/>
  <c r="C20" i="46"/>
  <c r="C20" i="44" s="1"/>
  <c r="J8" i="44"/>
  <c r="R8" i="44"/>
  <c r="Z8" i="44"/>
  <c r="AH8" i="44"/>
  <c r="AP8" i="44"/>
  <c r="AX8" i="44"/>
  <c r="BF8" i="44"/>
  <c r="BN8" i="44"/>
  <c r="E10" i="44"/>
  <c r="AY10" i="44"/>
  <c r="BQ10" i="44"/>
  <c r="AG11" i="44"/>
  <c r="BK11" i="44"/>
  <c r="AR12" i="44"/>
  <c r="BJ12" i="44"/>
  <c r="X13" i="44"/>
  <c r="AP13" i="44"/>
  <c r="BF15" i="44"/>
  <c r="BP15" i="44"/>
  <c r="AJ17" i="44"/>
  <c r="N19" i="44"/>
  <c r="AC22" i="44"/>
  <c r="G24" i="44"/>
  <c r="W25" i="44"/>
  <c r="BF26" i="44"/>
  <c r="AJ28" i="44"/>
  <c r="K31" i="44"/>
  <c r="I32" i="44"/>
  <c r="Q32" i="44"/>
  <c r="Y32" i="44"/>
  <c r="AG32" i="44"/>
  <c r="AO32" i="44"/>
  <c r="AW32" i="44"/>
  <c r="BE32" i="44"/>
  <c r="BM32" i="44"/>
  <c r="BA33" i="44"/>
  <c r="BO35" i="44"/>
  <c r="AL40" i="44"/>
  <c r="AB45" i="44"/>
  <c r="AY47" i="44"/>
  <c r="AW48" i="44"/>
  <c r="E55" i="44"/>
  <c r="M55" i="44"/>
  <c r="U55" i="44"/>
  <c r="AC55" i="44"/>
  <c r="AK55" i="44"/>
  <c r="AS55" i="44"/>
  <c r="BA55" i="44"/>
  <c r="BI55" i="44"/>
  <c r="BQ55" i="44"/>
  <c r="K56" i="44"/>
  <c r="S56" i="44"/>
  <c r="AA56" i="44"/>
  <c r="AI56" i="44"/>
  <c r="AQ56" i="44"/>
  <c r="AY56" i="44"/>
  <c r="BG56" i="44"/>
  <c r="T15" i="46"/>
  <c r="T15" i="44"/>
  <c r="V17" i="46"/>
  <c r="V17" i="44"/>
  <c r="A18" i="44"/>
  <c r="A43" i="44"/>
  <c r="C13" i="46"/>
  <c r="C13" i="44" s="1"/>
  <c r="W7" i="44"/>
  <c r="AU7" i="44"/>
  <c r="AE9" i="44"/>
  <c r="AQ10" i="44"/>
  <c r="BI10" i="44"/>
  <c r="O11" i="44"/>
  <c r="Y11" i="44"/>
  <c r="BC11" i="44"/>
  <c r="AJ12" i="44"/>
  <c r="BB12" i="44"/>
  <c r="P13" i="44"/>
  <c r="AH13" i="44"/>
  <c r="E14" i="44"/>
  <c r="M14" i="44"/>
  <c r="U14" i="44"/>
  <c r="AC14" i="44"/>
  <c r="AK14" i="44"/>
  <c r="AS14" i="44"/>
  <c r="BA14" i="44"/>
  <c r="BI14" i="44"/>
  <c r="BQ14" i="44"/>
  <c r="L15" i="44"/>
  <c r="AX15" i="44"/>
  <c r="AB17" i="44"/>
  <c r="F19" i="44"/>
  <c r="BQ21" i="44"/>
  <c r="U22" i="44"/>
  <c r="I23" i="44"/>
  <c r="Q23" i="44"/>
  <c r="Y23" i="44"/>
  <c r="AG23" i="44"/>
  <c r="AO23" i="44"/>
  <c r="AW23" i="44"/>
  <c r="BE23" i="44"/>
  <c r="BM23" i="44"/>
  <c r="BK24" i="44"/>
  <c r="O25" i="44"/>
  <c r="AX26" i="44"/>
  <c r="AB28" i="44"/>
  <c r="G29" i="44"/>
  <c r="O29" i="44"/>
  <c r="W29" i="44"/>
  <c r="AE29" i="44"/>
  <c r="AM29" i="44"/>
  <c r="AU29" i="44"/>
  <c r="BC29" i="44"/>
  <c r="BK29" i="44"/>
  <c r="BO31" i="44"/>
  <c r="AS33" i="44"/>
  <c r="BG35" i="44"/>
  <c r="AD40" i="44"/>
  <c r="T45" i="44"/>
  <c r="AQ47" i="44"/>
  <c r="AO48" i="44"/>
  <c r="I46" i="44"/>
  <c r="Q46" i="44"/>
  <c r="Y46" i="44"/>
  <c r="AG46" i="44"/>
  <c r="AO46" i="44"/>
  <c r="AW46" i="44"/>
  <c r="BE46" i="44"/>
  <c r="BM46" i="44"/>
  <c r="G71" i="44"/>
  <c r="O71" i="44"/>
  <c r="W71" i="44"/>
  <c r="AE71" i="44"/>
  <c r="AM71" i="44"/>
  <c r="AU71" i="44"/>
  <c r="BC71" i="44"/>
  <c r="BK71" i="44"/>
  <c r="K77" i="44"/>
  <c r="S77" i="44"/>
  <c r="AA77" i="44"/>
  <c r="AI77" i="44"/>
  <c r="AQ77" i="44"/>
  <c r="AY77" i="44"/>
  <c r="BG77" i="44"/>
  <c r="E70" i="46"/>
  <c r="E70" i="44"/>
  <c r="M70" i="46"/>
  <c r="M70" i="44"/>
  <c r="U70" i="46"/>
  <c r="U70" i="44"/>
  <c r="AC70" i="46"/>
  <c r="AC70" i="44"/>
  <c r="AK70" i="46"/>
  <c r="AK70" i="44"/>
  <c r="AS70" i="46"/>
  <c r="AS70" i="44"/>
  <c r="BA70" i="46"/>
  <c r="BA70" i="44"/>
  <c r="BI70" i="46"/>
  <c r="BI70" i="44"/>
  <c r="BQ70" i="46"/>
  <c r="BQ70" i="44"/>
  <c r="G73" i="46"/>
  <c r="G73" i="44"/>
  <c r="O73" i="46"/>
  <c r="O73" i="44"/>
  <c r="W73" i="46"/>
  <c r="W73" i="44"/>
  <c r="AE73" i="46"/>
  <c r="AE73" i="44"/>
  <c r="AM73" i="46"/>
  <c r="AM73" i="44"/>
  <c r="AU73" i="46"/>
  <c r="AU73" i="44"/>
  <c r="BC73" i="46"/>
  <c r="BC73" i="44"/>
  <c r="BK73" i="46"/>
  <c r="BK73" i="44"/>
  <c r="J74" i="46"/>
  <c r="J74" i="44"/>
  <c r="R74" i="46"/>
  <c r="R74" i="44"/>
  <c r="Z74" i="46"/>
  <c r="Z74" i="44"/>
  <c r="AH74" i="46"/>
  <c r="AH74" i="44"/>
  <c r="AP74" i="46"/>
  <c r="AP74" i="44"/>
  <c r="AX74" i="46"/>
  <c r="AX74" i="44"/>
  <c r="BF74" i="46"/>
  <c r="BF74" i="44"/>
  <c r="BN74" i="46"/>
  <c r="BN74" i="44"/>
  <c r="H76" i="46"/>
  <c r="H76" i="44"/>
  <c r="P76" i="46"/>
  <c r="P76" i="44"/>
  <c r="X76" i="46"/>
  <c r="X76" i="44"/>
  <c r="AF76" i="46"/>
  <c r="AF76" i="44"/>
  <c r="AN76" i="46"/>
  <c r="AN76" i="44"/>
  <c r="AV76" i="46"/>
  <c r="AV76" i="44"/>
  <c r="BD76" i="46"/>
  <c r="BD76" i="44"/>
  <c r="BL76" i="46"/>
  <c r="BL76" i="44"/>
  <c r="I79" i="46"/>
  <c r="I79" i="44"/>
  <c r="Q79" i="46"/>
  <c r="Q79" i="44"/>
  <c r="Y79" i="46"/>
  <c r="Y79" i="44"/>
  <c r="AG79" i="46"/>
  <c r="AG79" i="44"/>
  <c r="AO79" i="46"/>
  <c r="AO79" i="44"/>
  <c r="AW79" i="46"/>
  <c r="AW79" i="44"/>
  <c r="BE79" i="46"/>
  <c r="BE79" i="44"/>
  <c r="BM79" i="46"/>
  <c r="BM79" i="44"/>
  <c r="D80" i="46"/>
  <c r="D80" i="44"/>
  <c r="L80" i="46"/>
  <c r="L80" i="44"/>
  <c r="T80" i="46"/>
  <c r="T80" i="44"/>
  <c r="AB80" i="46"/>
  <c r="AB80" i="44"/>
  <c r="AJ80" i="46"/>
  <c r="AJ80" i="44"/>
  <c r="AR80" i="46"/>
  <c r="AR80" i="44"/>
  <c r="AZ80" i="46"/>
  <c r="AZ80" i="44"/>
  <c r="BH80" i="46"/>
  <c r="BH80" i="44"/>
  <c r="BP80" i="46"/>
  <c r="BP80" i="44"/>
  <c r="H81" i="46"/>
  <c r="H81" i="44"/>
  <c r="P81" i="46"/>
  <c r="P81" i="44"/>
  <c r="X81" i="46"/>
  <c r="X81" i="44"/>
  <c r="AF81" i="46"/>
  <c r="AF81" i="44"/>
  <c r="AN81" i="46"/>
  <c r="AN81" i="44"/>
  <c r="AV81" i="46"/>
  <c r="AV81" i="44"/>
  <c r="BD81" i="46"/>
  <c r="BD81" i="44"/>
  <c r="BL81" i="46"/>
  <c r="BL81" i="44"/>
  <c r="D82" i="46"/>
  <c r="D82" i="44"/>
  <c r="L82" i="46"/>
  <c r="L82" i="44"/>
  <c r="T82" i="46"/>
  <c r="T82" i="44"/>
  <c r="AB82" i="46"/>
  <c r="AB82" i="44"/>
  <c r="AJ82" i="46"/>
  <c r="AJ82" i="44"/>
  <c r="AR82" i="46"/>
  <c r="AR82" i="44"/>
  <c r="AZ82" i="46"/>
  <c r="AZ82" i="44"/>
  <c r="BH82" i="46"/>
  <c r="BH82" i="44"/>
  <c r="BP82" i="46"/>
  <c r="BP82" i="44"/>
  <c r="F83" i="46"/>
  <c r="F83" i="44"/>
  <c r="N83" i="46"/>
  <c r="N83" i="44"/>
  <c r="V83" i="46"/>
  <c r="V83" i="44"/>
  <c r="AD83" i="46"/>
  <c r="AD83" i="44"/>
  <c r="AL83" i="46"/>
  <c r="AL83" i="44"/>
  <c r="AT83" i="46"/>
  <c r="AT83" i="44"/>
  <c r="BB83" i="46"/>
  <c r="BB83" i="44"/>
  <c r="BJ83" i="46"/>
  <c r="BJ83" i="44"/>
  <c r="J84" i="46"/>
  <c r="J84" i="44"/>
  <c r="R84" i="46"/>
  <c r="R84" i="44"/>
  <c r="Z84" i="46"/>
  <c r="Z84" i="44"/>
  <c r="AH84" i="46"/>
  <c r="AH84" i="44"/>
  <c r="AP84" i="46"/>
  <c r="AP84" i="44"/>
  <c r="AX84" i="46"/>
  <c r="AX84" i="44"/>
  <c r="BF84" i="46"/>
  <c r="BF84" i="44"/>
  <c r="BN84" i="46"/>
  <c r="BN84" i="44"/>
  <c r="F85" i="46"/>
  <c r="F85" i="44"/>
  <c r="N85" i="46"/>
  <c r="N85" i="44"/>
  <c r="V85" i="46"/>
  <c r="V85" i="44"/>
  <c r="AD85" i="46"/>
  <c r="AD85" i="44"/>
  <c r="AL85" i="46"/>
  <c r="AL85" i="44"/>
  <c r="AT85" i="46"/>
  <c r="AT85" i="44"/>
  <c r="BB85" i="46"/>
  <c r="BB85" i="44"/>
  <c r="BJ85" i="46"/>
  <c r="BJ85" i="44"/>
  <c r="J86" i="46"/>
  <c r="J86" i="44"/>
  <c r="R86" i="46"/>
  <c r="R86" i="44"/>
  <c r="Z86" i="46"/>
  <c r="Z86" i="44"/>
  <c r="AH86" i="46"/>
  <c r="AH86" i="44"/>
  <c r="AP86" i="46"/>
  <c r="AP86" i="44"/>
  <c r="AX86" i="46"/>
  <c r="AX86" i="44"/>
  <c r="BF86" i="46"/>
  <c r="BF86" i="44"/>
  <c r="BN86" i="46"/>
  <c r="BN86" i="44"/>
  <c r="F87" i="46"/>
  <c r="F87" i="44"/>
  <c r="N87" i="46"/>
  <c r="N87" i="44"/>
  <c r="V87" i="46"/>
  <c r="V87" i="44"/>
  <c r="AD87" i="46"/>
  <c r="AD87" i="44"/>
  <c r="AL87" i="46"/>
  <c r="AL87" i="44"/>
  <c r="AT87" i="46"/>
  <c r="AT87" i="44"/>
  <c r="BB87" i="46"/>
  <c r="BB87" i="44"/>
  <c r="BJ87" i="46"/>
  <c r="BJ87" i="44"/>
  <c r="J88" i="46"/>
  <c r="J88" i="44"/>
  <c r="R88" i="46"/>
  <c r="R88" i="44"/>
  <c r="Z88" i="46"/>
  <c r="Z88" i="44"/>
  <c r="AH88" i="46"/>
  <c r="AH88" i="44"/>
  <c r="AP88" i="46"/>
  <c r="AP88" i="44"/>
  <c r="AX88" i="46"/>
  <c r="AX88" i="44"/>
  <c r="BF88" i="46"/>
  <c r="BF88" i="44"/>
  <c r="BN88" i="46"/>
  <c r="BN88" i="44"/>
  <c r="D89" i="46"/>
  <c r="D89" i="44"/>
  <c r="L89" i="46"/>
  <c r="L89" i="44"/>
  <c r="T89" i="46"/>
  <c r="T89" i="44"/>
  <c r="AB89" i="46"/>
  <c r="AB89" i="44"/>
  <c r="AJ89" i="46"/>
  <c r="AJ89" i="44"/>
  <c r="AR89" i="46"/>
  <c r="AR89" i="44"/>
  <c r="AZ89" i="46"/>
  <c r="AZ89" i="44"/>
  <c r="BH89" i="46"/>
  <c r="BH89" i="44"/>
  <c r="BP89" i="46"/>
  <c r="BP89" i="44"/>
  <c r="F90" i="46"/>
  <c r="F90" i="44"/>
  <c r="N90" i="46"/>
  <c r="N90" i="44"/>
  <c r="V90" i="46"/>
  <c r="V90" i="44"/>
  <c r="AD90" i="46"/>
  <c r="AD90" i="44"/>
  <c r="AL90" i="46"/>
  <c r="AL90" i="44"/>
  <c r="AT90" i="46"/>
  <c r="AT90" i="44"/>
  <c r="BB90" i="46"/>
  <c r="BB90" i="44"/>
  <c r="BJ90" i="46"/>
  <c r="BJ90" i="44"/>
  <c r="J91" i="46"/>
  <c r="J91" i="44"/>
  <c r="R91" i="46"/>
  <c r="R91" i="44"/>
  <c r="Z91" i="46"/>
  <c r="Z91" i="44"/>
  <c r="AH91" i="46"/>
  <c r="AH91" i="44"/>
  <c r="AP91" i="46"/>
  <c r="AP91" i="44"/>
  <c r="AX91" i="46"/>
  <c r="AX91" i="44"/>
  <c r="BF91" i="46"/>
  <c r="BF91" i="44"/>
  <c r="BN91" i="46"/>
  <c r="BN91" i="44"/>
  <c r="E94" i="46"/>
  <c r="E94" i="44"/>
  <c r="M94" i="46"/>
  <c r="M94" i="44"/>
  <c r="U94" i="46"/>
  <c r="U94" i="44"/>
  <c r="AC94" i="46"/>
  <c r="AC94" i="44"/>
  <c r="AK94" i="46"/>
  <c r="AK94" i="44"/>
  <c r="AS94" i="46"/>
  <c r="AS94" i="44"/>
  <c r="BA94" i="46"/>
  <c r="BA94" i="44"/>
  <c r="BI94" i="46"/>
  <c r="BI94" i="44"/>
  <c r="BQ94" i="46"/>
  <c r="BQ94" i="44"/>
  <c r="I95" i="46"/>
  <c r="I95" i="44"/>
  <c r="Q95" i="46"/>
  <c r="Q95" i="44"/>
  <c r="Y95" i="46"/>
  <c r="Y95" i="44"/>
  <c r="AG95" i="46"/>
  <c r="AG95" i="44"/>
  <c r="AO95" i="46"/>
  <c r="AO95" i="44"/>
  <c r="AW95" i="46"/>
  <c r="AW95" i="44"/>
  <c r="BE95" i="46"/>
  <c r="BE95" i="44"/>
  <c r="BM95" i="46"/>
  <c r="BM95" i="44"/>
  <c r="D96" i="46"/>
  <c r="D96" i="44"/>
  <c r="L96" i="46"/>
  <c r="L96" i="44"/>
  <c r="T96" i="46"/>
  <c r="T96" i="44"/>
  <c r="AB96" i="46"/>
  <c r="AB96" i="44"/>
  <c r="AJ96" i="46"/>
  <c r="AJ96" i="44"/>
  <c r="AR96" i="46"/>
  <c r="AR96" i="44"/>
  <c r="AZ96" i="46"/>
  <c r="AZ96" i="44"/>
  <c r="BH96" i="46"/>
  <c r="BH96" i="44"/>
  <c r="BP96" i="46"/>
  <c r="BP96" i="44"/>
  <c r="F97" i="46"/>
  <c r="F97" i="44"/>
  <c r="N97" i="46"/>
  <c r="N97" i="44"/>
  <c r="V97" i="46"/>
  <c r="V97" i="44"/>
  <c r="AD97" i="46"/>
  <c r="AD97" i="44"/>
  <c r="AL97" i="46"/>
  <c r="AL97" i="44"/>
  <c r="AT97" i="46"/>
  <c r="AT97" i="44"/>
  <c r="BB97" i="46"/>
  <c r="BB97" i="44"/>
  <c r="BJ97" i="46"/>
  <c r="BJ97" i="44"/>
  <c r="J98" i="46"/>
  <c r="J98" i="44"/>
  <c r="R98" i="46"/>
  <c r="R98" i="44"/>
  <c r="Z98" i="46"/>
  <c r="Z98" i="44"/>
  <c r="AH98" i="46"/>
  <c r="AH98" i="44"/>
  <c r="AP98" i="46"/>
  <c r="AP98" i="44"/>
  <c r="AX98" i="46"/>
  <c r="AX98" i="44"/>
  <c r="BF98" i="46"/>
  <c r="BF98" i="44"/>
  <c r="BN98" i="46"/>
  <c r="BN98" i="44"/>
  <c r="F99" i="46"/>
  <c r="F99" i="44"/>
  <c r="N99" i="46"/>
  <c r="N99" i="44"/>
  <c r="V99" i="46"/>
  <c r="V99" i="44"/>
  <c r="AD99" i="46"/>
  <c r="AD99" i="44"/>
  <c r="AL99" i="46"/>
  <c r="AL99" i="44"/>
  <c r="AT99" i="46"/>
  <c r="AT99" i="44"/>
  <c r="BB99" i="46"/>
  <c r="BB99" i="44"/>
  <c r="BJ99" i="46"/>
  <c r="BJ99" i="44"/>
  <c r="I100" i="46"/>
  <c r="I100" i="44"/>
  <c r="Q100" i="46"/>
  <c r="Q100" i="44"/>
  <c r="Y100" i="46"/>
  <c r="Y100" i="44"/>
  <c r="AG100" i="46"/>
  <c r="AG100" i="44"/>
  <c r="AO100" i="46"/>
  <c r="AO100" i="44"/>
  <c r="AW100" i="46"/>
  <c r="AW100" i="44"/>
  <c r="BE100" i="46"/>
  <c r="BE100" i="44"/>
  <c r="BM100" i="46"/>
  <c r="BM100" i="44"/>
  <c r="E101" i="46"/>
  <c r="E101" i="44"/>
  <c r="M101" i="46"/>
  <c r="M101" i="44"/>
  <c r="U101" i="46"/>
  <c r="U101" i="44"/>
  <c r="AC101" i="46"/>
  <c r="AC101" i="44"/>
  <c r="AK101" i="46"/>
  <c r="AK101" i="44"/>
  <c r="AS101" i="46"/>
  <c r="AS101" i="44"/>
  <c r="BA101" i="46"/>
  <c r="BA101" i="44"/>
  <c r="BI101" i="46"/>
  <c r="BI101" i="44"/>
  <c r="BQ101" i="46"/>
  <c r="BQ101" i="44"/>
  <c r="K103" i="46"/>
  <c r="K103" i="44"/>
  <c r="S103" i="46"/>
  <c r="S103" i="44"/>
  <c r="AA103" i="46"/>
  <c r="AA103" i="44"/>
  <c r="AI103" i="46"/>
  <c r="AI103" i="44"/>
  <c r="AQ103" i="46"/>
  <c r="AQ103" i="44"/>
  <c r="AY103" i="46"/>
  <c r="AY103" i="44"/>
  <c r="BG103" i="46"/>
  <c r="BG103" i="44"/>
  <c r="BO103" i="46"/>
  <c r="BO103" i="44"/>
  <c r="G104" i="46"/>
  <c r="G104" i="44"/>
  <c r="O104" i="46"/>
  <c r="O104" i="44"/>
  <c r="W104" i="46"/>
  <c r="W104" i="44"/>
  <c r="AE104" i="46"/>
  <c r="AE104" i="44"/>
  <c r="AM104" i="46"/>
  <c r="AM104" i="44"/>
  <c r="AU104" i="46"/>
  <c r="AU104" i="44"/>
  <c r="BC104" i="46"/>
  <c r="BC104" i="44"/>
  <c r="BK104" i="46"/>
  <c r="BK104" i="44"/>
  <c r="F45" i="44"/>
  <c r="N45" i="44"/>
  <c r="V45" i="44"/>
  <c r="AD45" i="44"/>
  <c r="AL45" i="44"/>
  <c r="AT45" i="44"/>
  <c r="BB45" i="44"/>
  <c r="BJ45" i="44"/>
  <c r="K54" i="46"/>
  <c r="K54" i="44"/>
  <c r="S54" i="46"/>
  <c r="S54" i="44"/>
  <c r="AA54" i="46"/>
  <c r="AA54" i="44"/>
  <c r="AI54" i="46"/>
  <c r="AI54" i="44"/>
  <c r="AQ54" i="46"/>
  <c r="AQ54" i="44"/>
  <c r="AY54" i="46"/>
  <c r="AY54" i="44"/>
  <c r="BG54" i="46"/>
  <c r="BG54" i="44"/>
  <c r="G57" i="46"/>
  <c r="G57" i="44"/>
  <c r="O57" i="46"/>
  <c r="O57" i="44"/>
  <c r="W57" i="46"/>
  <c r="W57" i="44"/>
  <c r="AE57" i="46"/>
  <c r="AE57" i="44"/>
  <c r="AM57" i="46"/>
  <c r="AM57" i="44"/>
  <c r="AU57" i="46"/>
  <c r="AU57" i="44"/>
  <c r="BC57" i="46"/>
  <c r="BC57" i="44"/>
  <c r="BK57" i="46"/>
  <c r="BK57" i="44"/>
  <c r="J58" i="46"/>
  <c r="J58" i="44"/>
  <c r="R58" i="46"/>
  <c r="R58" i="44"/>
  <c r="D43" i="44"/>
  <c r="L43" i="44"/>
  <c r="T43" i="44"/>
  <c r="AB43" i="44"/>
  <c r="AJ43" i="44"/>
  <c r="AR43" i="44"/>
  <c r="AZ43" i="44"/>
  <c r="BH43" i="44"/>
  <c r="BP43" i="44"/>
  <c r="J44" i="44"/>
  <c r="R44" i="44"/>
  <c r="Z44" i="44"/>
  <c r="AH44" i="44"/>
  <c r="AP44" i="44"/>
  <c r="AX44" i="44"/>
  <c r="BF44" i="44"/>
  <c r="E92" i="44"/>
  <c r="M92" i="44"/>
  <c r="U92" i="44"/>
  <c r="AC92" i="44"/>
  <c r="AK92" i="44"/>
  <c r="AS92" i="44"/>
  <c r="BA92" i="44"/>
  <c r="BI92" i="44"/>
  <c r="BQ92" i="44"/>
  <c r="E47" i="44"/>
  <c r="M47" i="44"/>
  <c r="U47" i="44"/>
  <c r="AC47" i="44"/>
  <c r="AK47" i="44"/>
  <c r="AS47" i="44"/>
  <c r="BA47" i="44"/>
  <c r="BI47" i="44"/>
  <c r="BQ47" i="44"/>
  <c r="K48" i="44"/>
  <c r="S48" i="44"/>
  <c r="AA48" i="44"/>
  <c r="AI48" i="44"/>
  <c r="AQ48" i="44"/>
  <c r="AY48" i="44"/>
  <c r="BG48" i="44"/>
  <c r="K72" i="44"/>
  <c r="S72" i="44"/>
  <c r="AA72" i="44"/>
  <c r="AI72" i="44"/>
  <c r="AQ72" i="44"/>
  <c r="AY72" i="44"/>
  <c r="BG72" i="44"/>
  <c r="BO72" i="44"/>
  <c r="E75" i="44"/>
  <c r="M75" i="44"/>
  <c r="U75" i="44"/>
  <c r="AC75" i="44"/>
  <c r="AK75" i="44"/>
  <c r="AS75" i="44"/>
  <c r="BA75" i="44"/>
  <c r="BI75" i="44"/>
  <c r="BQ75" i="44"/>
  <c r="G78" i="44"/>
  <c r="O78" i="44"/>
  <c r="W78" i="44"/>
  <c r="AE78" i="44"/>
  <c r="AM78" i="44"/>
  <c r="AU78" i="44"/>
  <c r="BC78" i="44"/>
  <c r="BK78" i="44"/>
  <c r="F119" i="44"/>
  <c r="N119" i="44"/>
  <c r="V119" i="44"/>
  <c r="AD119" i="44"/>
  <c r="AL119" i="44"/>
  <c r="AT119" i="44"/>
  <c r="BB119" i="44"/>
  <c r="BJ119" i="44"/>
  <c r="H122" i="44"/>
  <c r="P122" i="44"/>
  <c r="X122" i="44"/>
  <c r="AF122" i="44"/>
  <c r="AN122" i="44"/>
  <c r="AV122" i="44"/>
  <c r="BD122" i="44"/>
  <c r="BL122" i="44"/>
  <c r="Z58" i="44"/>
  <c r="H111" i="44"/>
  <c r="P111" i="44"/>
  <c r="X111" i="44"/>
  <c r="AF111" i="44"/>
  <c r="AN111" i="44"/>
  <c r="AV111" i="44"/>
  <c r="BD111" i="44"/>
  <c r="BL111" i="44"/>
  <c r="J114" i="44"/>
  <c r="R114" i="44"/>
  <c r="Z114" i="44"/>
  <c r="AH114" i="44"/>
  <c r="AP114" i="44"/>
  <c r="AX114" i="44"/>
  <c r="BF114" i="44"/>
  <c r="BN114" i="44"/>
  <c r="D121" i="44"/>
  <c r="L121" i="44"/>
  <c r="T121" i="44"/>
  <c r="AB121" i="44"/>
  <c r="AJ121" i="44"/>
  <c r="AR121" i="44"/>
  <c r="AZ121" i="44"/>
  <c r="BH121" i="44"/>
  <c r="BP121" i="44"/>
  <c r="G116" i="44"/>
  <c r="O116" i="44"/>
  <c r="W116" i="44"/>
  <c r="AE116" i="44"/>
  <c r="AM116" i="44"/>
  <c r="AU116" i="44"/>
  <c r="BC116" i="44"/>
  <c r="BK116" i="44"/>
  <c r="D110" i="44"/>
  <c r="L110" i="44"/>
  <c r="T110" i="44"/>
  <c r="AB110" i="44"/>
  <c r="AJ110" i="44"/>
  <c r="AR110" i="44"/>
  <c r="AZ110" i="44"/>
  <c r="BH110" i="44"/>
  <c r="BP110" i="44"/>
  <c r="F113" i="44"/>
  <c r="N113" i="44"/>
  <c r="V113" i="44"/>
  <c r="AD113" i="44"/>
  <c r="AL113" i="44"/>
  <c r="AT113" i="44"/>
  <c r="BB113" i="44"/>
  <c r="BJ113" i="44"/>
  <c r="K107" i="44"/>
  <c r="S107" i="44"/>
  <c r="AA107" i="44"/>
  <c r="AI107" i="44"/>
  <c r="AQ107" i="44"/>
  <c r="AY107" i="44"/>
  <c r="BG107" i="44"/>
  <c r="BO107" i="44"/>
  <c r="K115" i="44"/>
  <c r="S115" i="44"/>
  <c r="AA115" i="44"/>
  <c r="AI115" i="44"/>
  <c r="AQ115" i="44"/>
  <c r="AY115" i="44"/>
  <c r="BG115" i="44"/>
  <c r="E118" i="44"/>
  <c r="M118" i="44"/>
  <c r="U118" i="44"/>
  <c r="AC118" i="44"/>
  <c r="AK118" i="44"/>
  <c r="AS118" i="44"/>
  <c r="BA118" i="44"/>
  <c r="BI118" i="44"/>
  <c r="BQ118" i="44"/>
  <c r="J112" i="44"/>
  <c r="R112" i="44"/>
  <c r="Z112" i="44"/>
  <c r="AH112" i="44"/>
  <c r="AP112" i="44"/>
  <c r="AX112" i="44"/>
  <c r="BF112" i="44"/>
  <c r="J120" i="44"/>
  <c r="R120" i="44"/>
  <c r="Z120" i="44"/>
  <c r="AH120" i="44"/>
  <c r="AP120" i="44"/>
  <c r="AX120" i="44"/>
  <c r="BF120" i="44"/>
  <c r="BN120" i="44"/>
  <c r="D123" i="44"/>
  <c r="L123" i="44"/>
  <c r="T123" i="44"/>
  <c r="Q7" i="44"/>
  <c r="BE7" i="44"/>
  <c r="AI9" i="44"/>
  <c r="BO11" i="44"/>
  <c r="I7" i="44"/>
  <c r="AW7" i="44"/>
  <c r="AA9" i="44"/>
  <c r="S9" i="44"/>
  <c r="G10" i="44"/>
  <c r="O10" i="44"/>
  <c r="W10" i="44"/>
  <c r="AE10" i="44"/>
  <c r="AM10" i="44"/>
  <c r="AU10" i="44"/>
  <c r="BC10" i="44"/>
  <c r="BK10" i="44"/>
  <c r="AY11" i="44"/>
  <c r="F15" i="44"/>
  <c r="N15" i="44"/>
  <c r="V15" i="44"/>
  <c r="AD15" i="44"/>
  <c r="AL15" i="44"/>
  <c r="AT15" i="44"/>
  <c r="BB15" i="44"/>
  <c r="BJ15" i="44"/>
  <c r="AO7" i="44"/>
  <c r="K9" i="44"/>
  <c r="AG7" i="44"/>
  <c r="BO9" i="44"/>
  <c r="AI11" i="44"/>
  <c r="D13" i="44"/>
  <c r="L13" i="44"/>
  <c r="T13" i="44"/>
  <c r="AB13" i="44"/>
  <c r="AJ13" i="44"/>
  <c r="AR13" i="44"/>
  <c r="AZ13" i="44"/>
  <c r="BH13" i="44"/>
  <c r="BP13" i="44"/>
  <c r="C9" i="46"/>
  <c r="C9" i="44" s="1"/>
  <c r="Y7" i="44"/>
  <c r="AY9" i="44"/>
  <c r="S11" i="44"/>
  <c r="H12" i="44"/>
  <c r="P12" i="44"/>
  <c r="X12" i="44"/>
  <c r="AF12" i="44"/>
  <c r="AN12" i="44"/>
  <c r="AV12" i="44"/>
  <c r="BD12" i="44"/>
  <c r="BL12" i="44"/>
  <c r="BM7" i="44"/>
  <c r="AQ9" i="44"/>
  <c r="K11"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D7" i="44"/>
  <c r="V7" i="44"/>
  <c r="F7" i="44"/>
  <c r="AT7"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C11" i="46"/>
  <c r="M7" i="46"/>
  <c r="AS7" i="46"/>
  <c r="BQ11" i="46"/>
  <c r="Q9" i="46"/>
  <c r="AO9" i="46"/>
  <c r="BM9" i="46"/>
  <c r="BI7" i="46"/>
  <c r="I9" i="46"/>
  <c r="AG9" i="46"/>
  <c r="E11" i="46"/>
  <c r="BI11" i="46"/>
  <c r="E7" i="44"/>
  <c r="U7" i="44"/>
  <c r="AC7" i="44"/>
  <c r="AK7" i="44"/>
  <c r="BA7" i="44"/>
  <c r="BQ7" i="44"/>
  <c r="Y9" i="44"/>
  <c r="AW9" i="44"/>
  <c r="BE9" i="44"/>
  <c r="M11" i="44"/>
  <c r="U11" i="44"/>
  <c r="AK11" i="44"/>
  <c r="AS11" i="44"/>
  <c r="BA11" i="44"/>
  <c r="C172" i="46"/>
  <c r="C172" i="44" s="1"/>
  <c r="A172" i="44"/>
  <c r="A63" i="44"/>
  <c r="A158" i="44"/>
  <c r="A57" i="44"/>
  <c r="A62" i="44"/>
  <c r="A188" i="44"/>
  <c r="A177" i="44"/>
  <c r="C76" i="46"/>
  <c r="C76" i="44" s="1"/>
  <c r="A76" i="44"/>
  <c r="C25" i="46"/>
  <c r="C25" i="44" s="1"/>
  <c r="A25" i="44"/>
  <c r="C34" i="46"/>
  <c r="C34" i="44" s="1"/>
  <c r="A34" i="44"/>
  <c r="A44" i="44"/>
  <c r="C28" i="46"/>
  <c r="C28" i="44" s="1"/>
  <c r="A28" i="44"/>
  <c r="A19" i="44"/>
  <c r="A9" i="44"/>
  <c r="A13" i="44"/>
  <c r="C27" i="46"/>
  <c r="C27" i="44" s="1"/>
  <c r="A27" i="44"/>
  <c r="A81" i="44"/>
  <c r="A7" i="44"/>
  <c r="H29" i="42"/>
  <c r="G29" i="42"/>
  <c r="V29" i="42"/>
  <c r="U29" i="42"/>
  <c r="O29" i="42"/>
  <c r="N29" i="42"/>
  <c r="A150" i="29"/>
  <c r="A150" i="28"/>
  <c r="A150" i="27"/>
  <c r="A149" i="27"/>
  <c r="A149" i="29"/>
  <c r="A149" i="28"/>
  <c r="A148" i="28"/>
  <c r="A148" i="27"/>
  <c r="A148" i="29"/>
  <c r="A151" i="29"/>
  <c r="A151" i="28"/>
  <c r="A151" i="27"/>
  <c r="DX5" i="27"/>
  <c r="DX6" i="27"/>
  <c r="DX5" i="28"/>
  <c r="DX6" i="28"/>
  <c r="DX11" i="28" s="1"/>
  <c r="BB6" i="27"/>
  <c r="BB5" i="27"/>
  <c r="DT10" i="28"/>
  <c r="DT4" i="28"/>
  <c r="DT5" i="28"/>
  <c r="DT9" i="27"/>
  <c r="DT11" i="28"/>
  <c r="BV4" i="28"/>
  <c r="BV5" i="28"/>
  <c r="BV8" i="28"/>
  <c r="BV12" i="28" s="1"/>
  <c r="DX9" i="27" l="1"/>
  <c r="DX10" i="28"/>
  <c r="G4" i="41" l="1"/>
  <c r="B39" i="30" l="1"/>
  <c r="C4" i="30"/>
  <c r="B38" i="30"/>
  <c r="B4" i="30"/>
  <c r="B37" i="30"/>
  <c r="B3" i="30"/>
  <c r="B36" i="30"/>
  <c r="G4" i="30"/>
  <c r="D4" i="30"/>
  <c r="F4" i="30"/>
  <c r="E4" i="30"/>
  <c r="DS15" i="29"/>
  <c r="AQ15" i="29"/>
  <c r="CO14" i="29"/>
  <c r="M14" i="29"/>
  <c r="BK13" i="29"/>
  <c r="DI12" i="29"/>
  <c r="AG12" i="29"/>
  <c r="CE11" i="29"/>
  <c r="C11" i="29"/>
  <c r="AZ10" i="29"/>
  <c r="CY9" i="29"/>
  <c r="W9" i="29"/>
  <c r="BU8" i="29"/>
  <c r="DS7" i="29"/>
  <c r="AQ7" i="29"/>
  <c r="CO6" i="29"/>
  <c r="M6" i="29"/>
  <c r="BK5" i="29"/>
  <c r="DI4" i="29"/>
  <c r="AG4" i="29"/>
  <c r="DU3" i="29"/>
  <c r="DK3" i="29"/>
  <c r="DA3" i="29"/>
  <c r="CQ3" i="29"/>
  <c r="CG3" i="29"/>
  <c r="BW3" i="29"/>
  <c r="BM3" i="29"/>
  <c r="BC3" i="29"/>
  <c r="AS3" i="29"/>
  <c r="AI3" i="29"/>
  <c r="Y3" i="29"/>
  <c r="O3" i="29"/>
  <c r="E3" i="29"/>
  <c r="CD1" i="29"/>
  <c r="B1" i="29"/>
  <c r="DI15" i="29"/>
  <c r="AG15" i="29"/>
  <c r="CE14" i="29"/>
  <c r="C14" i="29"/>
  <c r="BA13" i="29"/>
  <c r="CY12" i="29"/>
  <c r="W12" i="29"/>
  <c r="BU11" i="29"/>
  <c r="DR10" i="29"/>
  <c r="AP10" i="29"/>
  <c r="CO9" i="29"/>
  <c r="M9" i="29"/>
  <c r="BK8" i="29"/>
  <c r="DI7" i="29"/>
  <c r="AG7" i="29"/>
  <c r="CE6" i="29"/>
  <c r="C6" i="29"/>
  <c r="BA5" i="29"/>
  <c r="CY4" i="29"/>
  <c r="W4" i="29"/>
  <c r="DT3" i="29"/>
  <c r="DJ3" i="29"/>
  <c r="CZ3" i="29"/>
  <c r="CP3" i="29"/>
  <c r="CF3" i="29"/>
  <c r="BV3" i="29"/>
  <c r="BL3" i="29"/>
  <c r="BB3" i="29"/>
  <c r="AR3" i="29"/>
  <c r="AH3" i="29"/>
  <c r="X3" i="29"/>
  <c r="N3" i="29"/>
  <c r="D3" i="29"/>
  <c r="BT1" i="29"/>
  <c r="CY15" i="29"/>
  <c r="W15" i="29"/>
  <c r="BU14" i="29"/>
  <c r="DS13" i="29"/>
  <c r="AQ13" i="29"/>
  <c r="CO12" i="29"/>
  <c r="M12" i="29"/>
  <c r="BK11" i="29"/>
  <c r="DH10" i="29"/>
  <c r="AF10" i="29"/>
  <c r="CE9" i="29"/>
  <c r="C9" i="29"/>
  <c r="BA8" i="29"/>
  <c r="CY7" i="29"/>
  <c r="W7" i="29"/>
  <c r="BU6" i="29"/>
  <c r="DS5" i="29"/>
  <c r="AQ5" i="29"/>
  <c r="CO4" i="29"/>
  <c r="M4" i="29"/>
  <c r="DS3" i="29"/>
  <c r="DI3" i="29"/>
  <c r="CY3" i="29"/>
  <c r="CO3" i="29"/>
  <c r="CE3" i="29"/>
  <c r="BU3" i="29"/>
  <c r="BK3" i="29"/>
  <c r="BA3" i="29"/>
  <c r="AQ3" i="29"/>
  <c r="AG3" i="29"/>
  <c r="W3" i="29"/>
  <c r="M3" i="29"/>
  <c r="C3" i="29"/>
  <c r="BJ1" i="29"/>
  <c r="CO15" i="29"/>
  <c r="M15" i="29"/>
  <c r="BK14" i="29"/>
  <c r="DI13" i="29"/>
  <c r="AG13" i="29"/>
  <c r="CE12" i="29"/>
  <c r="C12" i="29"/>
  <c r="BA11" i="29"/>
  <c r="CX10" i="29"/>
  <c r="V10" i="29"/>
  <c r="BU9" i="29"/>
  <c r="DS8" i="29"/>
  <c r="AQ8" i="29"/>
  <c r="CO7" i="29"/>
  <c r="M7" i="29"/>
  <c r="BK6" i="29"/>
  <c r="DI5" i="29"/>
  <c r="AG5" i="29"/>
  <c r="CE4" i="29"/>
  <c r="C4" i="29"/>
  <c r="DR3" i="29"/>
  <c r="DH3" i="29"/>
  <c r="CX3" i="29"/>
  <c r="CN3" i="29"/>
  <c r="CD3" i="29"/>
  <c r="BT3" i="29"/>
  <c r="BJ3" i="29"/>
  <c r="AZ3" i="29"/>
  <c r="AP3" i="29"/>
  <c r="AF3" i="29"/>
  <c r="V3" i="29"/>
  <c r="L3" i="29"/>
  <c r="B3" i="29"/>
  <c r="AZ1" i="29"/>
  <c r="CE15" i="29"/>
  <c r="C15" i="29"/>
  <c r="BA14" i="29"/>
  <c r="CY13" i="29"/>
  <c r="W13" i="29"/>
  <c r="BU12" i="29"/>
  <c r="DS11" i="29"/>
  <c r="AQ11" i="29"/>
  <c r="CN10" i="29"/>
  <c r="L10" i="29"/>
  <c r="BK9" i="29"/>
  <c r="DI8" i="29"/>
  <c r="AG8" i="29"/>
  <c r="CE7" i="29"/>
  <c r="C7" i="29"/>
  <c r="BA6" i="29"/>
  <c r="CY5" i="29"/>
  <c r="W5" i="29"/>
  <c r="BU4" i="29"/>
  <c r="DY3" i="29"/>
  <c r="DO3" i="29"/>
  <c r="DE3" i="29"/>
  <c r="CU3" i="29"/>
  <c r="CK3" i="29"/>
  <c r="CA3" i="29"/>
  <c r="BQ3" i="29"/>
  <c r="BG3" i="29"/>
  <c r="AW3" i="29"/>
  <c r="AM3" i="29"/>
  <c r="AC3" i="29"/>
  <c r="S3" i="29"/>
  <c r="I3" i="29"/>
  <c r="DR1" i="29"/>
  <c r="AP1" i="29"/>
  <c r="BU15" i="29"/>
  <c r="DS14" i="29"/>
  <c r="AQ14" i="29"/>
  <c r="CO13" i="29"/>
  <c r="M13" i="29"/>
  <c r="BK12" i="29"/>
  <c r="DI11" i="29"/>
  <c r="AG11" i="29"/>
  <c r="CD10" i="29"/>
  <c r="B10" i="29"/>
  <c r="BA9" i="29"/>
  <c r="CY8" i="29"/>
  <c r="W8" i="29"/>
  <c r="BU7" i="29"/>
  <c r="DS6" i="29"/>
  <c r="AQ6" i="29"/>
  <c r="CO5" i="29"/>
  <c r="M5" i="29"/>
  <c r="BK4" i="29"/>
  <c r="DX3" i="29"/>
  <c r="DN3" i="29"/>
  <c r="DD3" i="29"/>
  <c r="CT3" i="29"/>
  <c r="CJ3" i="29"/>
  <c r="BZ3" i="29"/>
  <c r="BP3" i="29"/>
  <c r="BF3" i="29"/>
  <c r="AV3" i="29"/>
  <c r="AL3" i="29"/>
  <c r="AB3" i="29"/>
  <c r="R3" i="29"/>
  <c r="H3" i="29"/>
  <c r="DH1" i="29"/>
  <c r="AF1" i="29"/>
  <c r="BK15" i="29"/>
  <c r="DI14" i="29"/>
  <c r="AG14" i="29"/>
  <c r="CE13" i="29"/>
  <c r="C13" i="29"/>
  <c r="BA12" i="29"/>
  <c r="CY11" i="29"/>
  <c r="W11" i="29"/>
  <c r="BT10" i="29"/>
  <c r="DS9" i="29"/>
  <c r="AQ9" i="29"/>
  <c r="CO8" i="29"/>
  <c r="M8" i="29"/>
  <c r="BK7" i="29"/>
  <c r="DI6" i="29"/>
  <c r="AG6" i="29"/>
  <c r="CE5" i="29"/>
  <c r="C5" i="29"/>
  <c r="BA4" i="29"/>
  <c r="DW3" i="29"/>
  <c r="DM3" i="29"/>
  <c r="DC3" i="29"/>
  <c r="CS3" i="29"/>
  <c r="CI3" i="29"/>
  <c r="BY3" i="29"/>
  <c r="BO3" i="29"/>
  <c r="BE3" i="29"/>
  <c r="AU3" i="29"/>
  <c r="AK3" i="29"/>
  <c r="AA3" i="29"/>
  <c r="Q3" i="29"/>
  <c r="G3" i="29"/>
  <c r="CX1" i="29"/>
  <c r="V1" i="29"/>
  <c r="BA15" i="29"/>
  <c r="CY14" i="29"/>
  <c r="W14" i="29"/>
  <c r="BU13" i="29"/>
  <c r="DS12" i="29"/>
  <c r="AQ12" i="29"/>
  <c r="CO11" i="29"/>
  <c r="M11" i="29"/>
  <c r="BJ10" i="29"/>
  <c r="DI9" i="29"/>
  <c r="AG9" i="29"/>
  <c r="CE8" i="29"/>
  <c r="C8" i="29"/>
  <c r="BA7" i="29"/>
  <c r="CY6" i="29"/>
  <c r="W6" i="29"/>
  <c r="BU5" i="29"/>
  <c r="DS4" i="29"/>
  <c r="AQ4" i="29"/>
  <c r="DV3" i="29"/>
  <c r="DL3" i="29"/>
  <c r="DB3" i="29"/>
  <c r="CR3" i="29"/>
  <c r="CH3" i="29"/>
  <c r="BX3" i="29"/>
  <c r="BN3" i="29"/>
  <c r="BD3" i="29"/>
  <c r="AT3" i="29"/>
  <c r="AJ3" i="29"/>
  <c r="Z3" i="29"/>
  <c r="P3" i="29"/>
  <c r="F3" i="29"/>
  <c r="CN1" i="29"/>
  <c r="L1" i="29"/>
  <c r="DS34" i="28"/>
  <c r="AQ34" i="28"/>
  <c r="CO33" i="28"/>
  <c r="M33" i="28"/>
  <c r="BK32" i="28"/>
  <c r="DI31" i="28"/>
  <c r="AG31" i="28"/>
  <c r="CE30" i="28"/>
  <c r="C30" i="28"/>
  <c r="BA29" i="28"/>
  <c r="CY28" i="28"/>
  <c r="W28" i="28"/>
  <c r="BT27" i="28"/>
  <c r="DS13" i="28"/>
  <c r="CE13" i="28"/>
  <c r="AQ13" i="28"/>
  <c r="C13" i="28"/>
  <c r="BK12" i="28"/>
  <c r="DI11" i="28"/>
  <c r="AG11" i="28"/>
  <c r="CE10" i="28"/>
  <c r="C10" i="28"/>
  <c r="BA9" i="28"/>
  <c r="CY8" i="28"/>
  <c r="W8" i="28"/>
  <c r="BU7" i="28"/>
  <c r="DS6" i="28"/>
  <c r="AQ6" i="28"/>
  <c r="CO5" i="28"/>
  <c r="M5" i="28"/>
  <c r="BK4" i="28"/>
  <c r="DX3" i="28"/>
  <c r="DN3" i="28"/>
  <c r="DD3" i="28"/>
  <c r="CT3" i="28"/>
  <c r="CJ3" i="28"/>
  <c r="BZ3" i="28"/>
  <c r="BP3" i="28"/>
  <c r="BF3" i="28"/>
  <c r="AV3" i="28"/>
  <c r="AL3" i="28"/>
  <c r="AB3" i="28"/>
  <c r="R3" i="28"/>
  <c r="H3" i="28"/>
  <c r="DH1" i="28"/>
  <c r="AF1" i="28"/>
  <c r="DI34" i="28"/>
  <c r="AG34" i="28"/>
  <c r="CE33" i="28"/>
  <c r="C33" i="28"/>
  <c r="BA32" i="28"/>
  <c r="CY31" i="28"/>
  <c r="W31" i="28"/>
  <c r="BU30" i="28"/>
  <c r="DS29" i="28"/>
  <c r="AQ29" i="28"/>
  <c r="CO28" i="28"/>
  <c r="M28" i="28"/>
  <c r="BJ27" i="28"/>
  <c r="DR13" i="28"/>
  <c r="CD13" i="28"/>
  <c r="AP13" i="28"/>
  <c r="B13" i="28"/>
  <c r="BA12" i="28"/>
  <c r="CY11" i="28"/>
  <c r="W11" i="28"/>
  <c r="BU10" i="28"/>
  <c r="DS9" i="28"/>
  <c r="AQ9" i="28"/>
  <c r="CO8" i="28"/>
  <c r="M8" i="28"/>
  <c r="BK7" i="28"/>
  <c r="DI6" i="28"/>
  <c r="AG6" i="28"/>
  <c r="CE5" i="28"/>
  <c r="C5" i="28"/>
  <c r="BA4" i="28"/>
  <c r="DW3" i="28"/>
  <c r="DM3" i="28"/>
  <c r="DC3" i="28"/>
  <c r="CS3" i="28"/>
  <c r="CI3" i="28"/>
  <c r="BY3" i="28"/>
  <c r="BO3" i="28"/>
  <c r="BE3" i="28"/>
  <c r="AU3" i="28"/>
  <c r="AK3" i="28"/>
  <c r="AA3" i="28"/>
  <c r="Q3" i="28"/>
  <c r="G3" i="28"/>
  <c r="CX1" i="28"/>
  <c r="V1" i="28"/>
  <c r="CY34" i="28"/>
  <c r="W34" i="28"/>
  <c r="BU33" i="28"/>
  <c r="DS32" i="28"/>
  <c r="AQ32" i="28"/>
  <c r="CO31" i="28"/>
  <c r="M31" i="28"/>
  <c r="BK30" i="28"/>
  <c r="DI29" i="28"/>
  <c r="AG29" i="28"/>
  <c r="CE28" i="28"/>
  <c r="C28" i="28"/>
  <c r="AZ27" i="28"/>
  <c r="DI13" i="28"/>
  <c r="BU13" i="28"/>
  <c r="AG13" i="28"/>
  <c r="DS12" i="28"/>
  <c r="AQ12" i="28"/>
  <c r="CO11" i="28"/>
  <c r="M11" i="28"/>
  <c r="BK10" i="28"/>
  <c r="DI9" i="28"/>
  <c r="AG9" i="28"/>
  <c r="CE8" i="28"/>
  <c r="C8" i="28"/>
  <c r="BA7" i="28"/>
  <c r="CY6" i="28"/>
  <c r="W6" i="28"/>
  <c r="BU5" i="28"/>
  <c r="DS4" i="28"/>
  <c r="AQ4" i="28"/>
  <c r="DV3" i="28"/>
  <c r="DL3" i="28"/>
  <c r="DB3" i="28"/>
  <c r="CR3" i="28"/>
  <c r="CH3" i="28"/>
  <c r="BX3" i="28"/>
  <c r="BN3" i="28"/>
  <c r="BD3" i="28"/>
  <c r="AT3" i="28"/>
  <c r="AJ3" i="28"/>
  <c r="Z3" i="28"/>
  <c r="P3" i="28"/>
  <c r="F3" i="28"/>
  <c r="CN1" i="28"/>
  <c r="L1" i="28"/>
  <c r="CO34" i="28"/>
  <c r="M34" i="28"/>
  <c r="BK33" i="28"/>
  <c r="DI32" i="28"/>
  <c r="AG32" i="28"/>
  <c r="CE31" i="28"/>
  <c r="C31" i="28"/>
  <c r="BA30" i="28"/>
  <c r="CY29" i="28"/>
  <c r="W29" i="28"/>
  <c r="BU28" i="28"/>
  <c r="DR27" i="28"/>
  <c r="AP27" i="28"/>
  <c r="DH13" i="28"/>
  <c r="BT13" i="28"/>
  <c r="AF13" i="28"/>
  <c r="DI12" i="28"/>
  <c r="AG12" i="28"/>
  <c r="CE11" i="28"/>
  <c r="C11" i="28"/>
  <c r="BA10" i="28"/>
  <c r="CY9" i="28"/>
  <c r="W9" i="28"/>
  <c r="BU8" i="28"/>
  <c r="DS7" i="28"/>
  <c r="AQ7" i="28"/>
  <c r="CO6" i="28"/>
  <c r="M6" i="28"/>
  <c r="BK5" i="28"/>
  <c r="DI4" i="28"/>
  <c r="AG4" i="28"/>
  <c r="DU3" i="28"/>
  <c r="DK3" i="28"/>
  <c r="DA3" i="28"/>
  <c r="CQ3" i="28"/>
  <c r="CG3" i="28"/>
  <c r="BW3" i="28"/>
  <c r="BM3" i="28"/>
  <c r="BC3" i="28"/>
  <c r="AS3" i="28"/>
  <c r="AI3" i="28"/>
  <c r="Y3" i="28"/>
  <c r="O3" i="28"/>
  <c r="E3" i="28"/>
  <c r="CD1" i="28"/>
  <c r="B1" i="28"/>
  <c r="CE34" i="28"/>
  <c r="C34" i="28"/>
  <c r="BA33" i="28"/>
  <c r="CY32" i="28"/>
  <c r="W32" i="28"/>
  <c r="BU31" i="28"/>
  <c r="DS30" i="28"/>
  <c r="AQ30" i="28"/>
  <c r="CO29" i="28"/>
  <c r="M29" i="28"/>
  <c r="BK28" i="28"/>
  <c r="DH27" i="28"/>
  <c r="AF27" i="28"/>
  <c r="CY13" i="28"/>
  <c r="BK13" i="28"/>
  <c r="W13" i="28"/>
  <c r="CY12" i="28"/>
  <c r="W12" i="28"/>
  <c r="BU11" i="28"/>
  <c r="DS10" i="28"/>
  <c r="AQ10" i="28"/>
  <c r="CO9" i="28"/>
  <c r="M9" i="28"/>
  <c r="BK8" i="28"/>
  <c r="DI7" i="28"/>
  <c r="AG7" i="28"/>
  <c r="CE6" i="28"/>
  <c r="C6" i="28"/>
  <c r="BA5" i="28"/>
  <c r="CY4" i="28"/>
  <c r="W4" i="28"/>
  <c r="DT3" i="28"/>
  <c r="DJ3" i="28"/>
  <c r="CZ3" i="28"/>
  <c r="CP3" i="28"/>
  <c r="CF3" i="28"/>
  <c r="BV3" i="28"/>
  <c r="BL3" i="28"/>
  <c r="BB3" i="28"/>
  <c r="AR3" i="28"/>
  <c r="AH3" i="28"/>
  <c r="X3" i="28"/>
  <c r="N3" i="28"/>
  <c r="D3" i="28"/>
  <c r="BT1" i="28"/>
  <c r="BU34" i="28"/>
  <c r="DS33" i="28"/>
  <c r="AQ33" i="28"/>
  <c r="CO32" i="28"/>
  <c r="M32" i="28"/>
  <c r="BK31" i="28"/>
  <c r="DI30" i="28"/>
  <c r="AG30" i="28"/>
  <c r="CE29" i="28"/>
  <c r="C29" i="28"/>
  <c r="BA28" i="28"/>
  <c r="CX27" i="28"/>
  <c r="V27" i="28"/>
  <c r="CX13" i="28"/>
  <c r="BJ13" i="28"/>
  <c r="V13" i="28"/>
  <c r="CO12" i="28"/>
  <c r="M12" i="28"/>
  <c r="BK11" i="28"/>
  <c r="DI10" i="28"/>
  <c r="AG10" i="28"/>
  <c r="CE9" i="28"/>
  <c r="C9" i="28"/>
  <c r="BA8" i="28"/>
  <c r="CY7" i="28"/>
  <c r="W7" i="28"/>
  <c r="BU6" i="28"/>
  <c r="DS5" i="28"/>
  <c r="AQ5" i="28"/>
  <c r="CO4" i="28"/>
  <c r="M4" i="28"/>
  <c r="DS3" i="28"/>
  <c r="DI3" i="28"/>
  <c r="CY3" i="28"/>
  <c r="CO3" i="28"/>
  <c r="CE3" i="28"/>
  <c r="BU3" i="28"/>
  <c r="BK3" i="28"/>
  <c r="BA3" i="28"/>
  <c r="AQ3" i="28"/>
  <c r="AG3" i="28"/>
  <c r="W3" i="28"/>
  <c r="M3" i="28"/>
  <c r="C3" i="28"/>
  <c r="BJ1" i="28"/>
  <c r="BK34" i="28"/>
  <c r="DI33" i="28"/>
  <c r="AG33" i="28"/>
  <c r="CE32" i="28"/>
  <c r="C32" i="28"/>
  <c r="BA31" i="28"/>
  <c r="CY30" i="28"/>
  <c r="W30" i="28"/>
  <c r="BU29" i="28"/>
  <c r="DS28" i="28"/>
  <c r="AQ28" i="28"/>
  <c r="CN27" i="28"/>
  <c r="L27" i="28"/>
  <c r="CO13" i="28"/>
  <c r="BA13" i="28"/>
  <c r="M13" i="28"/>
  <c r="CE12" i="28"/>
  <c r="C12" i="28"/>
  <c r="BA11" i="28"/>
  <c r="CY10" i="28"/>
  <c r="W10" i="28"/>
  <c r="BU9" i="28"/>
  <c r="DS8" i="28"/>
  <c r="AQ8" i="28"/>
  <c r="CO7" i="28"/>
  <c r="M7" i="28"/>
  <c r="BK6" i="28"/>
  <c r="DI5" i="28"/>
  <c r="AG5" i="28"/>
  <c r="CE4" i="28"/>
  <c r="C4" i="28"/>
  <c r="DR3" i="28"/>
  <c r="DH3" i="28"/>
  <c r="CX3" i="28"/>
  <c r="CN3" i="28"/>
  <c r="CD3" i="28"/>
  <c r="BT3" i="28"/>
  <c r="BJ3" i="28"/>
  <c r="AZ3" i="28"/>
  <c r="AP3" i="28"/>
  <c r="AF3" i="28"/>
  <c r="V3" i="28"/>
  <c r="L3" i="28"/>
  <c r="B3" i="28"/>
  <c r="AZ1" i="28"/>
  <c r="BA34" i="28"/>
  <c r="CY33" i="28"/>
  <c r="W33" i="28"/>
  <c r="BU32" i="28"/>
  <c r="DS31" i="28"/>
  <c r="AQ31" i="28"/>
  <c r="CO30" i="28"/>
  <c r="M30" i="28"/>
  <c r="BK29" i="28"/>
  <c r="DI28" i="28"/>
  <c r="AG28" i="28"/>
  <c r="CD27" i="28"/>
  <c r="B27" i="28"/>
  <c r="CN13" i="28"/>
  <c r="AZ13" i="28"/>
  <c r="L13" i="28"/>
  <c r="BU12" i="28"/>
  <c r="DS11" i="28"/>
  <c r="AQ11" i="28"/>
  <c r="CO10" i="28"/>
  <c r="M10" i="28"/>
  <c r="BK9" i="28"/>
  <c r="DI8" i="28"/>
  <c r="AG8" i="28"/>
  <c r="CE7" i="28"/>
  <c r="C7" i="28"/>
  <c r="BA6" i="28"/>
  <c r="CY5" i="28"/>
  <c r="W5" i="28"/>
  <c r="BU4" i="28"/>
  <c r="DY3" i="28"/>
  <c r="DO3" i="28"/>
  <c r="DE3" i="28"/>
  <c r="CU3" i="28"/>
  <c r="CK3" i="28"/>
  <c r="CA3" i="28"/>
  <c r="BQ3" i="28"/>
  <c r="BG3" i="28"/>
  <c r="AW3" i="28"/>
  <c r="AM3" i="28"/>
  <c r="AC3" i="28"/>
  <c r="S3" i="28"/>
  <c r="I3" i="28"/>
  <c r="DR1" i="28"/>
  <c r="AP1" i="28"/>
  <c r="DS31" i="27"/>
  <c r="AQ31" i="27"/>
  <c r="CO30" i="27"/>
  <c r="M30" i="27"/>
  <c r="BK29" i="27"/>
  <c r="DI28" i="27"/>
  <c r="AG28" i="27"/>
  <c r="CE27" i="27"/>
  <c r="C27" i="27"/>
  <c r="AZ26" i="27"/>
  <c r="DI12" i="27"/>
  <c r="BU12" i="27"/>
  <c r="AG12" i="27"/>
  <c r="DS11" i="27"/>
  <c r="AQ11" i="27"/>
  <c r="CO10" i="27"/>
  <c r="M10" i="27"/>
  <c r="BK9" i="27"/>
  <c r="DI8" i="27"/>
  <c r="AG8" i="27"/>
  <c r="CE7" i="27"/>
  <c r="C7" i="27"/>
  <c r="BA6" i="27"/>
  <c r="CY5" i="27"/>
  <c r="W5" i="27"/>
  <c r="BU4" i="27"/>
  <c r="DY3" i="27"/>
  <c r="DO3" i="27"/>
  <c r="DE3" i="27"/>
  <c r="CU3" i="27"/>
  <c r="CK3" i="27"/>
  <c r="CA3" i="27"/>
  <c r="BQ3" i="27"/>
  <c r="BG3" i="27"/>
  <c r="AW3" i="27"/>
  <c r="AM3" i="27"/>
  <c r="AC3" i="27"/>
  <c r="S3" i="27"/>
  <c r="I3" i="27"/>
  <c r="DR1" i="27"/>
  <c r="AP1" i="27"/>
  <c r="DI31" i="27"/>
  <c r="AG31" i="27"/>
  <c r="CE30" i="27"/>
  <c r="C30" i="27"/>
  <c r="BA29" i="27"/>
  <c r="CY28" i="27"/>
  <c r="W28" i="27"/>
  <c r="BU27" i="27"/>
  <c r="DR26" i="27"/>
  <c r="AP26" i="27"/>
  <c r="DH12" i="27"/>
  <c r="BT12" i="27"/>
  <c r="AF12" i="27"/>
  <c r="DI11" i="27"/>
  <c r="AG11" i="27"/>
  <c r="CE10" i="27"/>
  <c r="C10" i="27"/>
  <c r="BA9" i="27"/>
  <c r="CY8" i="27"/>
  <c r="W8" i="27"/>
  <c r="BU7" i="27"/>
  <c r="DS6" i="27"/>
  <c r="AQ6" i="27"/>
  <c r="CO5" i="27"/>
  <c r="M5" i="27"/>
  <c r="BK4" i="27"/>
  <c r="DX3" i="27"/>
  <c r="DN3" i="27"/>
  <c r="DD3" i="27"/>
  <c r="CT3" i="27"/>
  <c r="CJ3" i="27"/>
  <c r="BZ3" i="27"/>
  <c r="BP3" i="27"/>
  <c r="BF3" i="27"/>
  <c r="AV3" i="27"/>
  <c r="AL3" i="27"/>
  <c r="AB3" i="27"/>
  <c r="R3" i="27"/>
  <c r="H3" i="27"/>
  <c r="DH1" i="27"/>
  <c r="AF1" i="27"/>
  <c r="CY31" i="27"/>
  <c r="W31" i="27"/>
  <c r="BU30" i="27"/>
  <c r="DS29" i="27"/>
  <c r="AQ29" i="27"/>
  <c r="CO28" i="27"/>
  <c r="M28" i="27"/>
  <c r="BK27" i="27"/>
  <c r="DH26" i="27"/>
  <c r="AF26" i="27"/>
  <c r="CY12" i="27"/>
  <c r="BK12" i="27"/>
  <c r="W12" i="27"/>
  <c r="CY11" i="27"/>
  <c r="W11" i="27"/>
  <c r="BU10" i="27"/>
  <c r="DS9" i="27"/>
  <c r="AQ9" i="27"/>
  <c r="CO8" i="27"/>
  <c r="M8" i="27"/>
  <c r="BK7" i="27"/>
  <c r="DI6" i="27"/>
  <c r="AG6" i="27"/>
  <c r="CE5" i="27"/>
  <c r="C5" i="27"/>
  <c r="BA4" i="27"/>
  <c r="DW3" i="27"/>
  <c r="DM3" i="27"/>
  <c r="DC3" i="27"/>
  <c r="CS3" i="27"/>
  <c r="CI3" i="27"/>
  <c r="BY3" i="27"/>
  <c r="BO3" i="27"/>
  <c r="BE3" i="27"/>
  <c r="AU3" i="27"/>
  <c r="AK3" i="27"/>
  <c r="AA3" i="27"/>
  <c r="Q3" i="27"/>
  <c r="G3" i="27"/>
  <c r="CX1" i="27"/>
  <c r="V1" i="27"/>
  <c r="CO31" i="27"/>
  <c r="M31" i="27"/>
  <c r="BK30" i="27"/>
  <c r="DI29" i="27"/>
  <c r="AG29" i="27"/>
  <c r="CE28" i="27"/>
  <c r="C28" i="27"/>
  <c r="BA27" i="27"/>
  <c r="CX26" i="27"/>
  <c r="V26" i="27"/>
  <c r="CX12" i="27"/>
  <c r="BJ12" i="27"/>
  <c r="V12" i="27"/>
  <c r="CO11" i="27"/>
  <c r="M11" i="27"/>
  <c r="BK10" i="27"/>
  <c r="DI9" i="27"/>
  <c r="AG9" i="27"/>
  <c r="CE8" i="27"/>
  <c r="C8" i="27"/>
  <c r="BA7" i="27"/>
  <c r="CY6" i="27"/>
  <c r="W6" i="27"/>
  <c r="BU5" i="27"/>
  <c r="DS4" i="27"/>
  <c r="AQ4" i="27"/>
  <c r="DV3" i="27"/>
  <c r="DL3" i="27"/>
  <c r="DB3" i="27"/>
  <c r="CR3" i="27"/>
  <c r="CH3" i="27"/>
  <c r="BX3" i="27"/>
  <c r="BN3" i="27"/>
  <c r="BD3" i="27"/>
  <c r="AT3" i="27"/>
  <c r="AJ3" i="27"/>
  <c r="Z3" i="27"/>
  <c r="P3" i="27"/>
  <c r="F3" i="27"/>
  <c r="CN1" i="27"/>
  <c r="L1" i="27"/>
  <c r="CE31" i="27"/>
  <c r="C31" i="27"/>
  <c r="BA30" i="27"/>
  <c r="CY29" i="27"/>
  <c r="W29" i="27"/>
  <c r="BU28" i="27"/>
  <c r="DS27" i="27"/>
  <c r="AQ27" i="27"/>
  <c r="CN26" i="27"/>
  <c r="L26" i="27"/>
  <c r="CO12" i="27"/>
  <c r="BA12" i="27"/>
  <c r="M12" i="27"/>
  <c r="CE11" i="27"/>
  <c r="C11" i="27"/>
  <c r="BA10" i="27"/>
  <c r="CY9" i="27"/>
  <c r="W9" i="27"/>
  <c r="BU8" i="27"/>
  <c r="DS7" i="27"/>
  <c r="AQ7" i="27"/>
  <c r="CO6" i="27"/>
  <c r="M6" i="27"/>
  <c r="BK5" i="27"/>
  <c r="DI4" i="27"/>
  <c r="AG4" i="27"/>
  <c r="DU3" i="27"/>
  <c r="DK3" i="27"/>
  <c r="DA3" i="27"/>
  <c r="CQ3" i="27"/>
  <c r="CG3" i="27"/>
  <c r="BW3" i="27"/>
  <c r="BM3" i="27"/>
  <c r="BC3" i="27"/>
  <c r="AS3" i="27"/>
  <c r="AI3" i="27"/>
  <c r="Y3" i="27"/>
  <c r="O3" i="27"/>
  <c r="E3" i="27"/>
  <c r="CD1" i="27"/>
  <c r="B1" i="27"/>
  <c r="BU31" i="27"/>
  <c r="DS30" i="27"/>
  <c r="AQ30" i="27"/>
  <c r="CO29" i="27"/>
  <c r="M29" i="27"/>
  <c r="BK28" i="27"/>
  <c r="DI27" i="27"/>
  <c r="AG27" i="27"/>
  <c r="CD26" i="27"/>
  <c r="B26" i="27"/>
  <c r="CN12" i="27"/>
  <c r="AZ12" i="27"/>
  <c r="L12" i="27"/>
  <c r="BU11" i="27"/>
  <c r="DS10" i="27"/>
  <c r="AQ10" i="27"/>
  <c r="CO9" i="27"/>
  <c r="M9" i="27"/>
  <c r="BK8" i="27"/>
  <c r="DI7" i="27"/>
  <c r="AG7" i="27"/>
  <c r="CE6" i="27"/>
  <c r="C6" i="27"/>
  <c r="BA5" i="27"/>
  <c r="CY4" i="27"/>
  <c r="W4" i="27"/>
  <c r="DT3" i="27"/>
  <c r="DJ3" i="27"/>
  <c r="CZ3" i="27"/>
  <c r="CP3" i="27"/>
  <c r="CF3" i="27"/>
  <c r="BV3" i="27"/>
  <c r="BL3" i="27"/>
  <c r="BB3" i="27"/>
  <c r="AR3" i="27"/>
  <c r="AH3" i="27"/>
  <c r="X3" i="27"/>
  <c r="N3" i="27"/>
  <c r="D3" i="27"/>
  <c r="BT1" i="27"/>
  <c r="BK31" i="27"/>
  <c r="DI30" i="27"/>
  <c r="AG30" i="27"/>
  <c r="CE29" i="27"/>
  <c r="C29" i="27"/>
  <c r="BA28" i="27"/>
  <c r="CY27" i="27"/>
  <c r="W27" i="27"/>
  <c r="BT26" i="27"/>
  <c r="DS12" i="27"/>
  <c r="CE12" i="27"/>
  <c r="AQ12" i="27"/>
  <c r="C12" i="27"/>
  <c r="BK11" i="27"/>
  <c r="DI10" i="27"/>
  <c r="AG10" i="27"/>
  <c r="CE9" i="27"/>
  <c r="C9" i="27"/>
  <c r="BA8" i="27"/>
  <c r="CY7" i="27"/>
  <c r="W7" i="27"/>
  <c r="BU6" i="27"/>
  <c r="DS5" i="27"/>
  <c r="AQ5" i="27"/>
  <c r="CO4" i="27"/>
  <c r="M4" i="27"/>
  <c r="DS3" i="27"/>
  <c r="DI3" i="27"/>
  <c r="CY3" i="27"/>
  <c r="CO3" i="27"/>
  <c r="CE3" i="27"/>
  <c r="BU3" i="27"/>
  <c r="BK3" i="27"/>
  <c r="BA3" i="27"/>
  <c r="AQ3" i="27"/>
  <c r="AG3" i="27"/>
  <c r="W3" i="27"/>
  <c r="M3" i="27"/>
  <c r="C3" i="27"/>
  <c r="BJ1" i="27"/>
  <c r="BA31" i="27"/>
  <c r="CY30" i="27"/>
  <c r="W30" i="27"/>
  <c r="BU29" i="27"/>
  <c r="DS28" i="27"/>
  <c r="AQ28" i="27"/>
  <c r="CO27" i="27"/>
  <c r="M27" i="27"/>
  <c r="BJ26" i="27"/>
  <c r="DR12" i="27"/>
  <c r="CD12" i="27"/>
  <c r="AP12" i="27"/>
  <c r="B12" i="27"/>
  <c r="BA11" i="27"/>
  <c r="CY10" i="27"/>
  <c r="W10" i="27"/>
  <c r="BU9" i="27"/>
  <c r="DS8" i="27"/>
  <c r="AQ8" i="27"/>
  <c r="CO7" i="27"/>
  <c r="M7" i="27"/>
  <c r="BK6" i="27"/>
  <c r="DI5" i="27"/>
  <c r="AG5" i="27"/>
  <c r="CE4" i="27"/>
  <c r="C4" i="27"/>
  <c r="DR3" i="27"/>
  <c r="DH3" i="27"/>
  <c r="CX3" i="27"/>
  <c r="CN3" i="27"/>
  <c r="CD3" i="27"/>
  <c r="BT3" i="27"/>
  <c r="BJ3" i="27"/>
  <c r="AZ3" i="27"/>
  <c r="AP3" i="27"/>
  <c r="AF3" i="27"/>
  <c r="V3" i="27"/>
  <c r="L3" i="27"/>
  <c r="B3" i="27"/>
  <c r="AZ1" i="27"/>
  <c r="C7" i="41"/>
  <c r="B15" i="47"/>
  <c r="C6" i="47"/>
  <c r="B14" i="47"/>
  <c r="C5" i="47"/>
  <c r="B13" i="47"/>
  <c r="C4" i="47"/>
  <c r="B12" i="47"/>
  <c r="B2" i="47"/>
  <c r="C8" i="47"/>
  <c r="C10" i="47"/>
  <c r="C9" i="47"/>
  <c r="C7" i="47"/>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ED4" i="46"/>
  <c r="DV4" i="46"/>
  <c r="DN4" i="46"/>
  <c r="DF4" i="46"/>
  <c r="CX4" i="46"/>
  <c r="CP4" i="46"/>
  <c r="CH4" i="46"/>
  <c r="BZ4" i="46"/>
  <c r="BQ4" i="46"/>
  <c r="BI4" i="46"/>
  <c r="BA4" i="46"/>
  <c r="AS4" i="46"/>
  <c r="AK4" i="46"/>
  <c r="AC4" i="46"/>
  <c r="U4" i="46"/>
  <c r="M4" i="46"/>
  <c r="E4" i="46"/>
  <c r="DO2" i="46"/>
  <c r="C189" i="45"/>
  <c r="C181" i="45"/>
  <c r="DX4" i="46"/>
  <c r="DL4" i="46"/>
  <c r="DB4" i="46"/>
  <c r="CR4" i="46"/>
  <c r="CF4" i="46"/>
  <c r="BV4" i="46"/>
  <c r="BK4" i="46"/>
  <c r="AY4" i="46"/>
  <c r="AO4" i="46"/>
  <c r="AE4" i="46"/>
  <c r="S4" i="46"/>
  <c r="I4" i="46"/>
  <c r="A2" i="46"/>
  <c r="C186" i="45"/>
  <c r="C183" i="45"/>
  <c r="C162" i="45"/>
  <c r="C159" i="45"/>
  <c r="C156" i="45"/>
  <c r="C130" i="45"/>
  <c r="C122" i="45"/>
  <c r="C114" i="45"/>
  <c r="C106" i="45"/>
  <c r="C98" i="45"/>
  <c r="C90" i="45"/>
  <c r="C82" i="45"/>
  <c r="C74" i="45"/>
  <c r="C66" i="45"/>
  <c r="EA4" i="46"/>
  <c r="DQ4" i="46"/>
  <c r="DE4" i="46"/>
  <c r="CU4" i="46"/>
  <c r="CK4" i="46"/>
  <c r="BY4" i="46"/>
  <c r="BN4" i="46"/>
  <c r="BD4" i="46"/>
  <c r="AR4" i="46"/>
  <c r="AH4" i="46"/>
  <c r="X4" i="46"/>
  <c r="L4" i="46"/>
  <c r="B4" i="46"/>
  <c r="EC4" i="46"/>
  <c r="DP4" i="46"/>
  <c r="DA4" i="46"/>
  <c r="CM4" i="46"/>
  <c r="BX4" i="46"/>
  <c r="BH4" i="46"/>
  <c r="AV4" i="46"/>
  <c r="AG4" i="46"/>
  <c r="R4" i="46"/>
  <c r="D4" i="46"/>
  <c r="D2" i="46"/>
  <c r="C179" i="45"/>
  <c r="C170" i="45"/>
  <c r="C167" i="45"/>
  <c r="C164" i="45"/>
  <c r="C161" i="45"/>
  <c r="C151" i="45"/>
  <c r="C124" i="45"/>
  <c r="C121" i="45"/>
  <c r="C118" i="45"/>
  <c r="C92" i="45"/>
  <c r="C89" i="45"/>
  <c r="C86" i="45"/>
  <c r="C60" i="45"/>
  <c r="C52" i="45"/>
  <c r="C44" i="45"/>
  <c r="C36" i="45"/>
  <c r="C28" i="45"/>
  <c r="C20" i="45"/>
  <c r="C12" i="45"/>
  <c r="C4" i="45"/>
  <c r="N3" i="45"/>
  <c r="F3" i="45"/>
  <c r="E1" i="45"/>
  <c r="A2" i="43"/>
  <c r="A1" i="42"/>
  <c r="DT4" i="46"/>
  <c r="AM4" i="46"/>
  <c r="C165" i="45"/>
  <c r="C131" i="45"/>
  <c r="C64" i="45"/>
  <c r="I3" i="45"/>
  <c r="EB4" i="46"/>
  <c r="DM4" i="46"/>
  <c r="CZ4" i="46"/>
  <c r="CL4" i="46"/>
  <c r="BW4" i="46"/>
  <c r="BG4" i="46"/>
  <c r="AU4" i="46"/>
  <c r="AF4" i="46"/>
  <c r="Q4" i="46"/>
  <c r="C4" i="46"/>
  <c r="C182" i="45"/>
  <c r="C157" i="45"/>
  <c r="C154" i="45"/>
  <c r="C147" i="45"/>
  <c r="C141" i="45"/>
  <c r="C115" i="45"/>
  <c r="C112" i="45"/>
  <c r="C109" i="45"/>
  <c r="C103" i="45"/>
  <c r="C83" i="45"/>
  <c r="C80" i="45"/>
  <c r="C77" i="45"/>
  <c r="C71" i="45"/>
  <c r="C57" i="45"/>
  <c r="C49" i="45"/>
  <c r="C41" i="45"/>
  <c r="C33" i="45"/>
  <c r="C25" i="45"/>
  <c r="C17" i="45"/>
  <c r="C9" i="45"/>
  <c r="M3" i="45"/>
  <c r="E3" i="45"/>
  <c r="A1" i="45"/>
  <c r="AZ2" i="44"/>
  <c r="Q39" i="42"/>
  <c r="J38" i="42"/>
  <c r="C37" i="42"/>
  <c r="B34" i="42"/>
  <c r="AZ4" i="46"/>
  <c r="J4" i="46"/>
  <c r="C128" i="45"/>
  <c r="C87" i="45"/>
  <c r="C67" i="45"/>
  <c r="C61" i="45"/>
  <c r="C39" i="42"/>
  <c r="P4" i="42"/>
  <c r="DZ4" i="46"/>
  <c r="DK4" i="46"/>
  <c r="CW4" i="46"/>
  <c r="CJ4" i="46"/>
  <c r="BU4" i="46"/>
  <c r="BF4" i="46"/>
  <c r="AQ4" i="46"/>
  <c r="AB4" i="46"/>
  <c r="P4" i="46"/>
  <c r="A4" i="46"/>
  <c r="C185" i="45"/>
  <c r="C178" i="45"/>
  <c r="C175" i="45"/>
  <c r="C172" i="45"/>
  <c r="C150" i="45"/>
  <c r="C138" i="45"/>
  <c r="C135" i="45"/>
  <c r="C132" i="45"/>
  <c r="C129" i="45"/>
  <c r="C126" i="45"/>
  <c r="C100" i="45"/>
  <c r="C97" i="45"/>
  <c r="C94" i="45"/>
  <c r="C68" i="45"/>
  <c r="C65" i="45"/>
  <c r="C62" i="45"/>
  <c r="C54" i="45"/>
  <c r="C46" i="45"/>
  <c r="C38" i="45"/>
  <c r="C30" i="45"/>
  <c r="C22" i="45"/>
  <c r="C14" i="45"/>
  <c r="C6" i="45"/>
  <c r="L3" i="45"/>
  <c r="D3" i="45"/>
  <c r="V2" i="44"/>
  <c r="J39" i="42"/>
  <c r="Q36" i="42"/>
  <c r="Q27" i="42"/>
  <c r="CS4" i="46"/>
  <c r="Y4" i="46"/>
  <c r="C171" i="45"/>
  <c r="C119" i="45"/>
  <c r="C37" i="45"/>
  <c r="C21" i="45"/>
  <c r="DY4" i="46"/>
  <c r="DJ4" i="46"/>
  <c r="CV4" i="46"/>
  <c r="CG4" i="46"/>
  <c r="BT4" i="46"/>
  <c r="BE4" i="46"/>
  <c r="AP4" i="46"/>
  <c r="AA4" i="46"/>
  <c r="O4" i="46"/>
  <c r="C188" i="45"/>
  <c r="C169" i="45"/>
  <c r="C166" i="45"/>
  <c r="C163" i="45"/>
  <c r="C153" i="45"/>
  <c r="C123" i="45"/>
  <c r="C120" i="45"/>
  <c r="C117" i="45"/>
  <c r="C111" i="45"/>
  <c r="C91" i="45"/>
  <c r="C88" i="45"/>
  <c r="C85" i="45"/>
  <c r="C79" i="45"/>
  <c r="C59" i="45"/>
  <c r="C51" i="45"/>
  <c r="C43" i="45"/>
  <c r="C35" i="45"/>
  <c r="C27" i="45"/>
  <c r="C19" i="45"/>
  <c r="C11" i="45"/>
  <c r="S3" i="45"/>
  <c r="K3" i="45"/>
  <c r="C3" i="45"/>
  <c r="D2" i="44"/>
  <c r="C38" i="42"/>
  <c r="C93" i="45"/>
  <c r="Q3" i="45"/>
  <c r="DU4" i="46"/>
  <c r="DI4" i="46"/>
  <c r="CT4" i="46"/>
  <c r="CE4" i="46"/>
  <c r="BP4" i="46"/>
  <c r="BC4" i="46"/>
  <c r="AN4" i="46"/>
  <c r="Z4" i="46"/>
  <c r="K4" i="46"/>
  <c r="CK2" i="46"/>
  <c r="C149" i="45"/>
  <c r="C146" i="45"/>
  <c r="C143" i="45"/>
  <c r="C140" i="45"/>
  <c r="C108" i="45"/>
  <c r="C105" i="45"/>
  <c r="C102" i="45"/>
  <c r="C76" i="45"/>
  <c r="C73" i="45"/>
  <c r="C70" i="45"/>
  <c r="C56" i="45"/>
  <c r="C48" i="45"/>
  <c r="C40" i="45"/>
  <c r="C32" i="45"/>
  <c r="C24" i="45"/>
  <c r="C16" i="45"/>
  <c r="C8" i="45"/>
  <c r="R3" i="45"/>
  <c r="J3" i="45"/>
  <c r="B3" i="45"/>
  <c r="A1" i="44"/>
  <c r="J27" i="42"/>
  <c r="BO4" i="46"/>
  <c r="C134" i="45"/>
  <c r="C125" i="45"/>
  <c r="A65" i="43"/>
  <c r="DS4" i="46"/>
  <c r="DD4" i="46"/>
  <c r="CO4" i="46"/>
  <c r="CC4" i="46"/>
  <c r="BM4" i="46"/>
  <c r="AX4" i="46"/>
  <c r="AJ4" i="46"/>
  <c r="W4" i="46"/>
  <c r="H4" i="46"/>
  <c r="AZ2" i="46"/>
  <c r="C187" i="45"/>
  <c r="C155" i="45"/>
  <c r="C116" i="45"/>
  <c r="C113" i="45"/>
  <c r="C110" i="45"/>
  <c r="C84" i="45"/>
  <c r="C81" i="45"/>
  <c r="C78" i="45"/>
  <c r="C58" i="45"/>
  <c r="C50" i="45"/>
  <c r="C42" i="45"/>
  <c r="C34" i="45"/>
  <c r="C26" i="45"/>
  <c r="C18" i="45"/>
  <c r="C10" i="45"/>
  <c r="P3" i="45"/>
  <c r="H3" i="45"/>
  <c r="O1" i="45"/>
  <c r="B4" i="44"/>
  <c r="A44" i="43"/>
  <c r="I4" i="42"/>
  <c r="DH4" i="46"/>
  <c r="C180" i="45"/>
  <c r="C177" i="45"/>
  <c r="C45" i="45"/>
  <c r="C29" i="45"/>
  <c r="C13" i="45"/>
  <c r="A3" i="45"/>
  <c r="J36" i="42"/>
  <c r="EF4" i="46"/>
  <c r="DR4" i="46"/>
  <c r="DC4" i="46"/>
  <c r="CN4" i="46"/>
  <c r="CB4" i="46"/>
  <c r="BL4" i="46"/>
  <c r="AW4" i="46"/>
  <c r="AI4" i="46"/>
  <c r="T4" i="46"/>
  <c r="G4" i="46"/>
  <c r="V2" i="46"/>
  <c r="C173" i="45"/>
  <c r="C158" i="45"/>
  <c r="C148" i="45"/>
  <c r="C145" i="45"/>
  <c r="C142" i="45"/>
  <c r="C139" i="45"/>
  <c r="C133" i="45"/>
  <c r="C127" i="45"/>
  <c r="C107" i="45"/>
  <c r="C104" i="45"/>
  <c r="C101" i="45"/>
  <c r="C95" i="45"/>
  <c r="C75" i="45"/>
  <c r="C72" i="45"/>
  <c r="C69" i="45"/>
  <c r="C63" i="45"/>
  <c r="C55" i="45"/>
  <c r="C47" i="45"/>
  <c r="C39" i="45"/>
  <c r="C31" i="45"/>
  <c r="C23" i="45"/>
  <c r="C15" i="45"/>
  <c r="C7" i="45"/>
  <c r="O3" i="45"/>
  <c r="G3" i="45"/>
  <c r="J1" i="45"/>
  <c r="A23" i="43"/>
  <c r="Q38" i="42"/>
  <c r="J37" i="42"/>
  <c r="C36" i="42"/>
  <c r="B4" i="42"/>
  <c r="CD4" i="46"/>
  <c r="BS2" i="46"/>
  <c r="C174" i="45"/>
  <c r="C137" i="45"/>
  <c r="C99" i="45"/>
  <c r="C96" i="45"/>
  <c r="C53" i="45"/>
  <c r="C5" i="45"/>
  <c r="Q37" i="42"/>
  <c r="C2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DJ1" i="29" l="1"/>
  <c r="DT1" i="29"/>
  <c r="CP1" i="29"/>
  <c r="CZ1" i="29"/>
  <c r="BV1" i="29"/>
  <c r="CF1" i="29"/>
  <c r="BB1" i="29"/>
  <c r="BL1" i="29"/>
  <c r="AH1" i="29"/>
  <c r="AR1" i="29"/>
  <c r="N1" i="29"/>
  <c r="X1" i="29"/>
  <c r="DT1" i="28"/>
  <c r="D1" i="29"/>
  <c r="CZ1" i="28"/>
  <c r="DJ1" i="28"/>
  <c r="CF1" i="28"/>
  <c r="CP1" i="28"/>
  <c r="BL1" i="28"/>
  <c r="BV1" i="28"/>
  <c r="AR1" i="28"/>
  <c r="BB1" i="28"/>
  <c r="X1" i="28"/>
  <c r="AH1" i="28"/>
  <c r="A5" i="40"/>
  <c r="F5" i="40" s="1"/>
  <c r="N1" i="28"/>
  <c r="DT1" i="27"/>
  <c r="D1" i="28"/>
  <c r="CZ1" i="27"/>
  <c r="DJ1" i="27"/>
  <c r="CF1" i="27"/>
  <c r="CP1" i="27"/>
  <c r="BL1" i="27"/>
  <c r="BV1" i="27"/>
  <c r="AR1" i="27"/>
  <c r="BB1" i="27"/>
  <c r="X1" i="27"/>
  <c r="AH1" i="27"/>
  <c r="D1" i="27"/>
  <c r="N1" i="27"/>
  <c r="B36" i="42"/>
  <c r="A30" i="42"/>
  <c r="P36" i="42"/>
  <c r="I36" i="42"/>
  <c r="I37" i="42"/>
  <c r="B37" i="42"/>
  <c r="A31" i="42"/>
  <c r="P37" i="42"/>
  <c r="P38" i="42"/>
  <c r="I38" i="42"/>
  <c r="B38" i="42"/>
  <c r="A32" i="42"/>
  <c r="AF3" i="46"/>
  <c r="DU3" i="46"/>
  <c r="J3" i="46"/>
  <c r="CU3" i="46"/>
  <c r="BF3" i="46"/>
  <c r="E28" i="42"/>
  <c r="BY3" i="46"/>
  <c r="L28" i="42"/>
  <c r="S28" i="42"/>
  <c r="AA3" i="46"/>
  <c r="BV3" i="46"/>
  <c r="CP3" i="46"/>
  <c r="BC3" i="46"/>
  <c r="G3" i="46"/>
  <c r="R28" i="42"/>
  <c r="DR3" i="46"/>
  <c r="D28" i="42"/>
  <c r="K28" i="42"/>
  <c r="P39" i="42"/>
  <c r="I39" i="42"/>
  <c r="A33" i="42"/>
  <c r="B39" i="42"/>
  <c r="DX3" i="46"/>
  <c r="BI3" i="46"/>
  <c r="M3" i="46"/>
  <c r="CB3" i="46"/>
  <c r="AK3" i="46"/>
  <c r="CZ3" i="46"/>
  <c r="T28" i="42"/>
  <c r="F28" i="42"/>
  <c r="M28" i="42"/>
  <c r="BL3" i="46"/>
  <c r="EA3" i="46"/>
  <c r="CE3" i="46"/>
  <c r="P3" i="46"/>
  <c r="N28" i="42"/>
  <c r="AP3" i="46"/>
  <c r="DE3" i="46"/>
  <c r="U28" i="42"/>
  <c r="G28" i="42"/>
  <c r="CH3" i="46"/>
  <c r="ED3" i="46"/>
  <c r="AU3" i="46"/>
  <c r="H28" i="42"/>
  <c r="BO3" i="46"/>
  <c r="S3" i="46"/>
  <c r="O28" i="42"/>
  <c r="V28" i="42"/>
  <c r="B8" i="46"/>
  <c r="B9" i="46"/>
  <c r="B6" i="46"/>
  <c r="B11" i="46"/>
  <c r="B7" i="46"/>
  <c r="B10" i="46"/>
  <c r="B16" i="46"/>
  <c r="B15" i="46"/>
  <c r="B18" i="46"/>
  <c r="B12" i="46"/>
  <c r="B17" i="46"/>
  <c r="B13" i="46"/>
  <c r="B14" i="46"/>
  <c r="B2" i="30"/>
  <c r="A182" i="45"/>
  <c r="A174" i="45"/>
  <c r="A166" i="45"/>
  <c r="A158" i="45"/>
  <c r="A150" i="45"/>
  <c r="A142" i="45"/>
  <c r="A134" i="45"/>
  <c r="A187" i="45"/>
  <c r="A179" i="45"/>
  <c r="A154" i="45"/>
  <c r="A151" i="45"/>
  <c r="A148" i="45"/>
  <c r="A128" i="45"/>
  <c r="A120" i="45"/>
  <c r="A112" i="45"/>
  <c r="A104" i="45"/>
  <c r="A96" i="45"/>
  <c r="A88" i="45"/>
  <c r="A80" i="45"/>
  <c r="A72" i="45"/>
  <c r="A64" i="45"/>
  <c r="A183" i="45"/>
  <c r="A155" i="45"/>
  <c r="A116" i="45"/>
  <c r="A113" i="45"/>
  <c r="A110" i="45"/>
  <c r="A84" i="45"/>
  <c r="A81" i="45"/>
  <c r="A78" i="45"/>
  <c r="A58" i="45"/>
  <c r="A50" i="45"/>
  <c r="A42" i="45"/>
  <c r="A34" i="45"/>
  <c r="A26" i="45"/>
  <c r="A18" i="45"/>
  <c r="A10" i="45"/>
  <c r="A163" i="45"/>
  <c r="A117" i="45"/>
  <c r="A82" i="45"/>
  <c r="A186" i="45"/>
  <c r="A176" i="45"/>
  <c r="A173" i="45"/>
  <c r="A145" i="45"/>
  <c r="A139" i="45"/>
  <c r="A136" i="45"/>
  <c r="A133" i="45"/>
  <c r="A130" i="45"/>
  <c r="A127" i="45"/>
  <c r="A107" i="45"/>
  <c r="A101" i="45"/>
  <c r="A98" i="45"/>
  <c r="A95" i="45"/>
  <c r="A75" i="45"/>
  <c r="A69" i="45"/>
  <c r="A66" i="45"/>
  <c r="A63" i="45"/>
  <c r="A55" i="45"/>
  <c r="A47" i="45"/>
  <c r="A39" i="45"/>
  <c r="A31" i="45"/>
  <c r="A23" i="45"/>
  <c r="A15" i="45"/>
  <c r="A7" i="45"/>
  <c r="A169" i="45"/>
  <c r="A156" i="45"/>
  <c r="A153" i="45"/>
  <c r="A114" i="45"/>
  <c r="A85" i="45"/>
  <c r="A59" i="45"/>
  <c r="A51" i="45"/>
  <c r="A189" i="45"/>
  <c r="A170" i="45"/>
  <c r="A167" i="45"/>
  <c r="A164" i="45"/>
  <c r="A161" i="45"/>
  <c r="A124" i="45"/>
  <c r="A121" i="45"/>
  <c r="A118" i="45"/>
  <c r="A92" i="45"/>
  <c r="A89" i="45"/>
  <c r="A86" i="45"/>
  <c r="A60" i="45"/>
  <c r="A52" i="45"/>
  <c r="A44" i="45"/>
  <c r="A36" i="45"/>
  <c r="A28" i="45"/>
  <c r="A20" i="45"/>
  <c r="A12" i="45"/>
  <c r="A4" i="45"/>
  <c r="A27" i="45"/>
  <c r="A19" i="45"/>
  <c r="A157" i="45"/>
  <c r="A147" i="45"/>
  <c r="A144" i="45"/>
  <c r="A141" i="45"/>
  <c r="A115" i="45"/>
  <c r="A109" i="45"/>
  <c r="A106" i="45"/>
  <c r="A103" i="45"/>
  <c r="A83" i="45"/>
  <c r="A77" i="45"/>
  <c r="A74" i="45"/>
  <c r="A71" i="45"/>
  <c r="A57" i="45"/>
  <c r="A49" i="45"/>
  <c r="A41" i="45"/>
  <c r="A33" i="45"/>
  <c r="A25" i="45"/>
  <c r="A17" i="45"/>
  <c r="A9" i="45"/>
  <c r="A79" i="45"/>
  <c r="A11" i="45"/>
  <c r="A185" i="45"/>
  <c r="A181" i="45"/>
  <c r="A178" i="45"/>
  <c r="A175" i="45"/>
  <c r="A172" i="45"/>
  <c r="A160" i="45"/>
  <c r="A138" i="45"/>
  <c r="A135" i="45"/>
  <c r="A132" i="45"/>
  <c r="A129" i="45"/>
  <c r="A126" i="45"/>
  <c r="A100" i="45"/>
  <c r="A97" i="45"/>
  <c r="A94" i="45"/>
  <c r="A68" i="45"/>
  <c r="A65" i="45"/>
  <c r="A62" i="45"/>
  <c r="A54" i="45"/>
  <c r="A46" i="45"/>
  <c r="A38" i="45"/>
  <c r="A30" i="45"/>
  <c r="A22" i="45"/>
  <c r="A14" i="45"/>
  <c r="A6" i="45"/>
  <c r="A123" i="45"/>
  <c r="A111" i="45"/>
  <c r="A91" i="45"/>
  <c r="A184" i="45"/>
  <c r="A159" i="45"/>
  <c r="A149" i="45"/>
  <c r="A146" i="45"/>
  <c r="A143" i="45"/>
  <c r="A140" i="45"/>
  <c r="A108" i="45"/>
  <c r="A105" i="45"/>
  <c r="A102" i="45"/>
  <c r="A76" i="45"/>
  <c r="A73" i="45"/>
  <c r="A70" i="45"/>
  <c r="A56" i="45"/>
  <c r="A48" i="45"/>
  <c r="A40" i="45"/>
  <c r="A32" i="45"/>
  <c r="A24" i="45"/>
  <c r="A16" i="45"/>
  <c r="A8" i="45"/>
  <c r="B27" i="42"/>
  <c r="A35" i="45"/>
  <c r="A180" i="45"/>
  <c r="A177" i="45"/>
  <c r="A171" i="45"/>
  <c r="A168" i="45"/>
  <c r="A165" i="45"/>
  <c r="A162" i="45"/>
  <c r="A152" i="45"/>
  <c r="A137" i="45"/>
  <c r="A131" i="45"/>
  <c r="A125" i="45"/>
  <c r="A122" i="45"/>
  <c r="A119" i="45"/>
  <c r="A99" i="45"/>
  <c r="A93" i="45"/>
  <c r="A90" i="45"/>
  <c r="A87" i="45"/>
  <c r="A67" i="45"/>
  <c r="A61" i="45"/>
  <c r="A53" i="45"/>
  <c r="A45" i="45"/>
  <c r="A37" i="45"/>
  <c r="A29" i="45"/>
  <c r="A21" i="45"/>
  <c r="A13" i="45"/>
  <c r="A5" i="45"/>
  <c r="A188" i="45"/>
  <c r="A43" i="45"/>
  <c r="G3" i="30" l="1"/>
  <c r="F3" i="30"/>
  <c r="E3" i="30"/>
  <c r="D3" i="30"/>
  <c r="C3" i="30"/>
  <c r="D5" i="40"/>
  <c r="B5" i="40"/>
  <c r="C5" i="40"/>
  <c r="T2" i="42" s="1"/>
  <c r="E5" i="40"/>
  <c r="J25" i="42"/>
  <c r="J26" i="42"/>
  <c r="C26" i="42"/>
  <c r="C25" i="42"/>
  <c r="Q25" i="42"/>
  <c r="Q26" i="42"/>
  <c r="C15" i="47"/>
  <c r="C2" i="47"/>
  <c r="D2" i="45"/>
  <c r="B1" i="45"/>
  <c r="V27" i="42"/>
  <c r="N27" i="42"/>
  <c r="F27" i="42"/>
  <c r="C2" i="45"/>
  <c r="U27" i="42"/>
  <c r="M27" i="42"/>
  <c r="E27" i="42"/>
  <c r="L27" i="42"/>
  <c r="D27" i="42"/>
  <c r="G27" i="42"/>
  <c r="B2" i="45"/>
  <c r="T27" i="42"/>
  <c r="K27" i="42"/>
  <c r="A2" i="45"/>
  <c r="S27" i="42"/>
  <c r="R27" i="42"/>
  <c r="H27" i="42"/>
  <c r="O27" i="42"/>
  <c r="D1" i="45"/>
  <c r="C1" i="45"/>
  <c r="M1" i="42" l="1"/>
  <c r="B1" i="42"/>
  <c r="S1" i="42"/>
  <c r="N2" i="42"/>
  <c r="H2" i="42"/>
  <c r="O1" i="42"/>
  <c r="M2" i="42"/>
  <c r="T1" i="42"/>
  <c r="P2" i="42"/>
  <c r="I2" i="42"/>
  <c r="U2" i="42"/>
  <c r="I1" i="42"/>
  <c r="V2" i="42"/>
  <c r="E1" i="42"/>
  <c r="U1" i="42"/>
  <c r="A2" i="42"/>
  <c r="H1" i="42"/>
  <c r="G1" i="42"/>
  <c r="C2" i="42"/>
  <c r="J1" i="42"/>
  <c r="Q1" i="42"/>
  <c r="G2" i="42"/>
  <c r="O2" i="42"/>
  <c r="Q2" i="42"/>
  <c r="B2" i="42"/>
  <c r="P1" i="42"/>
  <c r="K2" i="42"/>
  <c r="R1" i="42"/>
  <c r="D1" i="42"/>
  <c r="E2" i="42"/>
  <c r="F1" i="42"/>
  <c r="J2" i="42"/>
  <c r="S2" i="42"/>
  <c r="D2" i="42"/>
  <c r="F2" i="42"/>
  <c r="N1" i="42"/>
  <c r="R2" i="42"/>
  <c r="L2" i="42"/>
  <c r="L1" i="42"/>
  <c r="V1" i="42"/>
  <c r="C1" i="42"/>
  <c r="K1" i="42"/>
  <c r="B26" i="44"/>
  <c r="B27" i="44"/>
  <c r="B19" i="44"/>
  <c r="B23" i="44"/>
  <c r="B21" i="44"/>
  <c r="B20" i="44"/>
  <c r="B17" i="44"/>
  <c r="B8" i="44"/>
  <c r="B13" i="44"/>
  <c r="B9" i="44"/>
  <c r="B10" i="44"/>
  <c r="B7" i="44"/>
  <c r="B12" i="44"/>
  <c r="B11" i="44"/>
  <c r="B6" i="44"/>
  <c r="B18" i="44"/>
  <c r="B28" i="44"/>
  <c r="B25" i="44"/>
  <c r="B22" i="44"/>
  <c r="B16"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<sst xmlns="http://schemas.openxmlformats.org/spreadsheetml/2006/main" count="3948" uniqueCount="2312">
  <si>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</si>
  <si>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</si>
  <si>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</si>
  <si>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</si>
  <si>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</si>
  <si>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</si>
  <si>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</si>
  <si>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</si>
  <si>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</si>
  <si>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</si>
  <si>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</si>
  <si>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</si>
  <si>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</si>
  <si>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</si>
  <si>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</si>
  <si>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</si>
  <si>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</si>
  <si>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</si>
  <si>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</si>
  <si>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</si>
  <si>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</si>
  <si>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</si>
  <si>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</si>
  <si>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</si>
  <si>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</si>
  <si>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</si>
  <si>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</si>
  <si>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</si>
  <si>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</si>
  <si>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</si>
  <si>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</si>
  <si>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</si>
  <si>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</si>
  <si>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</si>
  <si>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</si>
  <si>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</si>
  <si>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</si>
  <si>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</si>
  <si>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</si>
  <si>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</si>
  <si>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</si>
  <si>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</si>
  <si>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</si>
  <si>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</si>
  <si>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</si>
  <si>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</si>
  <si>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</si>
  <si>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</si>
  <si>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</si>
  <si>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</si>
  <si>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</si>
  <si>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</si>
  <si>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</si>
  <si>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</si>
  <si>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</si>
  <si>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</si>
  <si>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</si>
  <si>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</si>
  <si>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</si>
  <si>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</si>
  <si>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</si>
  <si>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</si>
  <si>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</si>
  <si>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</si>
  <si>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</si>
  <si>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</si>
  <si>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</si>
  <si>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</si>
  <si>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</si>
  <si>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</si>
  <si>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</si>
  <si>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</si>
  <si>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</si>
  <si>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</si>
  <si>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</si>
  <si>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</si>
  <si>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</si>
  <si>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</si>
  <si>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</si>
  <si>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</si>
  <si>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</si>
  <si>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</si>
  <si>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</si>
  <si>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</si>
  <si>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</si>
  <si>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</si>
  <si>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</si>
  <si>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</si>
  <si>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</si>
  <si>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</si>
  <si>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</si>
  <si>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</si>
  <si>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</si>
  <si>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</si>
  <si>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</si>
  <si>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</si>
  <si>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</si>
  <si>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</si>
  <si>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</si>
  <si>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</si>
  <si>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</si>
  <si>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</si>
  <si>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</si>
  <si>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</si>
  <si>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</si>
  <si>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</si>
  <si>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</si>
  <si>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</si>
  <si>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</si>
  <si>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</si>
  <si>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</si>
  <si>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</si>
  <si>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</si>
  <si>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</si>
  <si>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</si>
  <si>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</si>
  <si>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</si>
  <si>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</si>
  <si>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</si>
  <si>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</si>
  <si>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</si>
  <si>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</si>
  <si>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</si>
  <si>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</si>
  <si>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</si>
  <si>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</si>
  <si>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</si>
  <si>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</si>
  <si>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</si>
  <si>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</si>
  <si>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</si>
  <si>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</si>
  <si>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</si>
  <si>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</si>
  <si>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</si>
  <si>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</si>
  <si>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</si>
  <si>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</si>
  <si>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</si>
  <si>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</si>
  <si>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</si>
  <si>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</si>
  <si>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</si>
  <si>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Mali</t>
  </si>
  <si>
    <t>Annuaire National des statistiques scolares de l'enseignement fondamental 2010-11</t>
  </si>
  <si>
    <t>UNESCO UIS (http://data.uis.unesco.org/)</t>
  </si>
  <si>
    <t>Robinet</t>
  </si>
  <si>
    <t>Potable water</t>
  </si>
  <si>
    <t>Puit Tarissable</t>
  </si>
  <si>
    <t>Puit NON Tarissable</t>
  </si>
  <si>
    <t>Forage Fonctionnel</t>
  </si>
  <si>
    <t>Yes</t>
  </si>
  <si>
    <t>Latrines fonctionnelles</t>
  </si>
  <si>
    <t>Latrines F separees</t>
  </si>
  <si>
    <t xml:space="preserve">No handwashing data. </t>
  </si>
  <si>
    <t>No handwashing data</t>
  </si>
  <si>
    <t>Annuaire National des statistiques scolares de l'enseignement fondamental 2005-06</t>
  </si>
  <si>
    <t xml:space="preserve">Public, private, community and madrasa schools are included; 1er cycle, 2eme cycle and cycle complet. </t>
  </si>
  <si>
    <t>Annuaire National des statistiques scolares de l'enseignement fondamental 2006-07</t>
  </si>
  <si>
    <t>Annuaire National des statistiques scolares de l'enseignement fondamental 2007-08</t>
  </si>
  <si>
    <t>Annuaire National des statistiques scolares de l'enseignement fondamental 2008-09</t>
  </si>
  <si>
    <t>Annuaire National des statistiques scolares de l'enseignement fondamental 2009-10</t>
  </si>
  <si>
    <t>Estimated from minimum of above</t>
  </si>
  <si>
    <t>Estimated from single-sex</t>
  </si>
  <si>
    <t xml:space="preserve">Public, private, community and madrasa schools are included; 1er cycle, 2eme cycle and cycle complet. The proportion of schools with functional latrines and separated latrines are reported. It is unclear if these are an "improved" facility type. In the absence of additional information, the proportion of schools with the minimum between usable and single-sex is used to estimate basic. </t>
  </si>
  <si>
    <t>wat_fac_</t>
  </si>
  <si>
    <t>san_fac_</t>
  </si>
  <si>
    <t>Definition</t>
  </si>
  <si>
    <t>Basic (improved &amp; available)</t>
  </si>
  <si>
    <t>Limited</t>
  </si>
  <si>
    <t>EMIS</t>
  </si>
  <si>
    <t>Other</t>
  </si>
  <si>
    <t>POPULATION OF SCHOOL AGE CHILDREN</t>
  </si>
  <si>
    <t xml:space="preserve">Public, private, community and madrasa schools are included; 1er cycle, 2eme cycle and cycle complet. The estimate is not used as it is an outlier in the temporal dataset. </t>
  </si>
  <si>
    <t>No</t>
  </si>
  <si>
    <t xml:space="preserve">Public, private, community and madrasa schools are included; 1er cycle, 2eme cycle and cycle complet. The proportion of schools with functional latrines and separated latrines are reported. It is unclear if these are an "improved" facility type. In the absence of additional information, the proportion of schools with the minimum between usable and single-sex is used to estimate basic. The estimate is not used as it is an outlier in the temporal dataset. </t>
  </si>
  <si>
    <t>Public, private, community and madrasa schools are included; 1er cycle, 2eme cycle and cycle complet. The proportion of schools with a water point are included in the report. Data on water source types are from the microdata provded by the MoE via the UNICEF CO in 2014. "Puit tarissable" refer to wells that dry up by end of the dry season; "Puit NON tarissable" refer to wells that provide water throughout the year (no seasonailty issue).</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</si>
  <si>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</si>
  <si>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</si>
  <si>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</si>
  <si>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</si>
  <si>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</si>
  <si>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</si>
  <si>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</si>
  <si>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</si>
  <si>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</si>
  <si>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</si>
  <si>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</si>
  <si>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</si>
  <si>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</si>
  <si>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</si>
  <si>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</si>
  <si>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</si>
  <si>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</si>
  <si>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</si>
  <si>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</si>
  <si>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</si>
  <si>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</si>
  <si>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</si>
  <si>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</si>
  <si>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</si>
  <si>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</si>
  <si>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Enquete de base WASH dans les ecoles 2017</t>
  </si>
  <si>
    <t>Survey</t>
  </si>
  <si>
    <t>durant les deux semaines passees</t>
  </si>
  <si>
    <t>Branchement par systeme d'adduction d'eau potable (SHVA, BF, Reseau public, …)</t>
  </si>
  <si>
    <t>Forage avec PMH</t>
  </si>
  <si>
    <t>Puits avec PMH</t>
  </si>
  <si>
    <t>Source protegee ou amenagee</t>
  </si>
  <si>
    <t>Camion-citerne</t>
  </si>
  <si>
    <t>Collecte d'eau de pluie (impluvium, toitures,…)</t>
  </si>
  <si>
    <t>Eau de surface (lac, riviere, marre)</t>
  </si>
  <si>
    <t>Eau en bouteille cachetee</t>
  </si>
  <si>
    <t>Puits non protégé</t>
  </si>
  <si>
    <t>Source non protegee</t>
  </si>
  <si>
    <t>Autres</t>
  </si>
  <si>
    <t xml:space="preserve">Survey includes public and community schools. National estimates are based on primary school data in the absence of additional information. </t>
  </si>
  <si>
    <t>Ameliorees et separees</t>
  </si>
  <si>
    <t>Ameliorees, separees, fonctionnelles</t>
  </si>
  <si>
    <t>Latrines ameliorees</t>
  </si>
  <si>
    <t>Survey includes public and community schools. National estimates are based on primary school data in the absence of additional information. Latrines ameliorees includes latrine avec fosse septique, latrines a fosse perdue avec dalle lavable, latrine a double fosse alternee, latrines VIP a fosse unique, latrines VIP a double fosse, and latrines ECOSAN.</t>
  </si>
  <si>
    <t>outils de lavage des mains</t>
  </si>
  <si>
    <t>eau seulement o eau et savon/cendre</t>
  </si>
  <si>
    <t>savon/cendre seulement o eau et savon/cendre</t>
  </si>
  <si>
    <t>l'eau et du savon (ou cendre)</t>
  </si>
  <si>
    <t>Survey includes public and community schools. National estimates are based on primary school data in the absence of additional information</t>
  </si>
  <si>
    <t>No water data.</t>
  </si>
  <si>
    <t xml:space="preserve">Basic sanitation </t>
  </si>
  <si>
    <t xml:space="preserve">National estimate is the weighted average of the primary and secondary school estimates based on the number of schools reported in the 2011 EMIS. </t>
  </si>
  <si>
    <t xml:space="preserve">No hygiene data. </t>
  </si>
  <si>
    <t>World Vision Assessment</t>
  </si>
  <si>
    <t>Piped water</t>
  </si>
  <si>
    <t>Borehole</t>
  </si>
  <si>
    <t>Protected dug well</t>
  </si>
  <si>
    <t>Unprotected dug well</t>
  </si>
  <si>
    <t>Protected spring</t>
  </si>
  <si>
    <t>Unprotected spring</t>
  </si>
  <si>
    <t>Rainwater</t>
  </si>
  <si>
    <t>Cart/Truck</t>
  </si>
  <si>
    <t>Bottled or sachet</t>
  </si>
  <si>
    <t>Surface water</t>
  </si>
  <si>
    <t>Flush to piped sewer</t>
  </si>
  <si>
    <t>Flush to septic tank</t>
  </si>
  <si>
    <t>Flush to pit latrine</t>
  </si>
  <si>
    <t>Ventilated improved pit latrine (VIP)</t>
  </si>
  <si>
    <t>Pit latrine with slab</t>
  </si>
  <si>
    <t>Pit latrine without slab</t>
  </si>
  <si>
    <t>Composting toilet</t>
  </si>
  <si>
    <t>Bucket</t>
  </si>
  <si>
    <t>Community latrines</t>
  </si>
  <si>
    <t>Basic handwashing facilities</t>
  </si>
  <si>
    <t xml:space="preserve">The national estimate is based on the number of primary and secondary schools in the 2010/11 EMIS. The national estimate is not used since data from a primary data source are available (EMIS). </t>
  </si>
  <si>
    <t xml:space="preserve">The national estimate is based on the number of primary and secondary schools in the 2010/11 EMIS.  The national estimate is not used since data from a primary data source are available (EMIS). </t>
  </si>
  <si>
    <t xml:space="preserve">The national estimate is based on the number of primary and secondary schools in the 2010/11 EMIS. Based on the EMIS data, these estimates are also used to estimate basic.  The national estimate for basic is not used since data from a primary data source are available (EMIS). </t>
  </si>
  <si>
    <t>World Vision evaluation conducted in 2017 randomly selected schools in intervention and control areas. Schools in control areas are considered representative of rural schools given that intervention areas represent a small proportion of districts. Data on no drinking water includes schools where children bring water from home (1.2%).</t>
  </si>
  <si>
    <t xml:space="preserve">World Vision evaluation conducted in 2017 randomly selected schools in intervention and control areas. Schools in control areas are considered representative of rural schools given that intervention areas represent a small proportion of districts. Useable sanitation facilities based on a door that can be locked from the inside and no barriers to entry. </t>
  </si>
  <si>
    <t>MLI_2006_EMIS</t>
  </si>
  <si>
    <t>MLI_2007_EMIS</t>
  </si>
  <si>
    <t>MLI_2008_EMIS</t>
  </si>
  <si>
    <t>MLI_2009_EMIS</t>
  </si>
  <si>
    <t>MLI_2010_EMIS</t>
  </si>
  <si>
    <t>MLI_2011_EMIS</t>
  </si>
  <si>
    <t>MLI_2011_UIS</t>
  </si>
  <si>
    <t>MLI_2012_UIS</t>
  </si>
  <si>
    <t>MLI_2016_UIS</t>
  </si>
  <si>
    <t>MLI_2017_SUR</t>
  </si>
  <si>
    <t>MLI_2017_WV</t>
  </si>
  <si>
    <t>2006</t>
  </si>
  <si>
    <t>2007</t>
  </si>
  <si>
    <t>2008</t>
  </si>
  <si>
    <t>2009</t>
  </si>
  <si>
    <t>2010</t>
  </si>
  <si>
    <t>2011</t>
  </si>
  <si>
    <t>2012</t>
  </si>
  <si>
    <t>2016</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</si>
  <si>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</si>
  <si>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</si>
  <si>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</si>
  <si>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</si>
  <si>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</si>
  <si>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</si>
  <si>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</si>
  <si>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</si>
  <si>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</si>
  <si>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</si>
  <si>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</si>
  <si>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</si>
  <si>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</si>
  <si>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</si>
  <si>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</si>
  <si>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</si>
  <si>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</si>
  <si>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World Vision evaluation conducted in 2017 randomly selected schools in intervention and control areas. Schools in control areas are considered representative of rural schools given that intervention areas represent a small proportion of districts. Not used for estimates based on comparison with official sources.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</si>
  <si>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</si>
  <si>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</si>
  <si>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</si>
  <si>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</si>
  <si>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</si>
  <si>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</si>
  <si>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</si>
  <si>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</si>
  <si>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</si>
  <si>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</si>
  <si>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</si>
  <si>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</si>
  <si>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MLI_2023_UIS</t>
  </si>
  <si>
    <t>No data</t>
  </si>
  <si>
    <t>MLI_2025_SUR</t>
  </si>
  <si>
    <t>ENQUETE SUR L’ACCES A L’EAU, HYGIENE ET ASSAINISSEMENT DANS LE MILIEU SCOLAIRE AU MALI (MoE)</t>
  </si>
  <si>
    <t>PMH (handpump)</t>
  </si>
  <si>
    <t>Forage</t>
  </si>
  <si>
    <t>Puit</t>
  </si>
  <si>
    <t>Water available all day</t>
  </si>
  <si>
    <t>Estimated with improved and available</t>
  </si>
  <si>
    <t>Flush toilet</t>
  </si>
  <si>
    <t>Traditional</t>
  </si>
  <si>
    <t>Functional</t>
  </si>
  <si>
    <t>Separated</t>
  </si>
  <si>
    <t>For example, if
50% of schools have usable toilets,
80% have single-sex, 65% have
improved sanitation facilities, and
10% have no sanitation facilities, it is
estimated that 32.1% of schools have
basic drinking water service (50/90 x
80/90 x 65 = 32.1).</t>
  </si>
  <si>
    <t>Estimated from usable and single-sex</t>
  </si>
  <si>
    <t>Facility with water and soap</t>
  </si>
  <si>
    <t xml:space="preserve">Sample covered all main regions of the country with 1-2 Pedagogical Resource Centers (CAP) selected in each and 2-3 schools seclected by each CAP. Primary school data used for total in the absence of additonal information. Facility types are based on a figure in the final report which cuts off the full category names. These are best estimates at the category names listed. In the absence of additional information we assume that 50% of springs and wells are improved. 10.8% of schools do not have a water point. We adjusted the proportions of schools with each facility type accordingly. </t>
  </si>
  <si>
    <t xml:space="preserve">Sample covered all main regions of the country with 1-2 Pedagogical Resource Centers (CAP) selected in each and 2-3 schools seclected by each CAP. Primary school data used for total in the absence of additonal information. Data are reported as proportion of latrines rather than proportion of schools and can't be mapped to the SDG monitoring indicators as presented in the report. The detailed data by school in the appendix are used to support facility type classification but the column for functionality is a bit unclear and not all schools are included. The esimate for basic is based on the esimtae of the proportion of schools with usable and single-sex toilets in the absence of information on facility types by urban and rural. </t>
  </si>
  <si>
    <t>Sample covered all main regions of the country with 1-2 Pedagogical Resource Centers (CAP) selected in each and 2-3 schools seclected by each CAP. Primary school data used for total in the absence of additonal information. Data not reported by urban and rural.</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</si>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</sst>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71"/>
    <xf numFmtId="0" fontId="15" fillId="0" borderId="71"/>
    <xf numFmtId="0" fontId="15" fillId="0" borderId="71"/>
    <xf numFmtId="0" fontId="19" fillId="0" borderId="71"/>
    <xf numFmtId="0" fontId="45" fillId="0" borderId="71" applyNumberFormat="0" applyFill="0" applyBorder="0" applyAlignment="0" applyProtection="0"/>
    <xf numFmtId="0" fontId="22" fillId="0" borderId="71" applyNumberFormat="0" applyFill="0" applyBorder="0" applyAlignment="0" applyProtection="0"/>
    <xf numFmtId="0" fontId="53" fillId="6" borderId="71">
      <alignment horizontal="center" vertical="center"/>
    </xf>
    <xf numFmtId="0" fontId="81" fillId="0" borderId="0" applyNumberFormat="0" applyFill="0" applyBorder="0" applyAlignment="0" applyProtection="0"/>
    <xf numFmtId="0" fontId="19" fillId="0" borderId="90"/>
    <xf numFmtId="0" fontId="15" fillId="0" borderId="90"/>
    <xf numFmtId="0" fontId="19" fillId="0" borderId="90"/>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1" fillId="0" borderId="248" applyNumberFormat="0" applyFill="0" applyBorder="0" applyAlignment="0" applyProtection="0"/>
  </cellStyleXfs>
  <cellXfs count="673">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24"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0" fontId="3" fillId="3" borderId="63" xfId="0" applyFont="1" applyFill="1" applyBorder="1"/>
    <xf numFmtId="0" fontId="3" fillId="3" borderId="63" xfId="0" applyFont="1" applyFill="1" applyBorder="1" applyAlignment="1">
      <alignment vertical="center"/>
    </xf>
    <xf numFmtId="0" fontId="4" fillId="2" borderId="62" xfId="0" applyFont="1" applyFill="1" applyBorder="1" applyAlignment="1">
      <alignment vertical="center"/>
    </xf>
    <xf numFmtId="0" fontId="4" fillId="0" borderId="62" xfId="0" applyFont="1" applyBorder="1" applyAlignment="1">
      <alignment vertical="center"/>
    </xf>
    <xf numFmtId="0" fontId="4" fillId="2" borderId="62" xfId="0" applyFont="1" applyFill="1" applyBorder="1" applyAlignment="1">
      <alignment horizontal="left" vertical="center"/>
    </xf>
    <xf numFmtId="164" fontId="3" fillId="2" borderId="62" xfId="0" applyNumberFormat="1" applyFont="1" applyFill="1" applyBorder="1" applyAlignment="1">
      <alignment horizontal="center" vertical="center"/>
    </xf>
    <xf numFmtId="164" fontId="3" fillId="0" borderId="62" xfId="0" applyNumberFormat="1" applyFont="1" applyBorder="1" applyAlignment="1">
      <alignment horizontal="center" vertical="center"/>
    </xf>
    <xf numFmtId="0" fontId="3" fillId="2" borderId="62" xfId="0" applyFont="1" applyFill="1" applyBorder="1" applyAlignment="1">
      <alignment horizontal="center"/>
    </xf>
    <xf numFmtId="0" fontId="3" fillId="2" borderId="62" xfId="0" applyFont="1" applyFill="1" applyBorder="1" applyAlignment="1">
      <alignment horizontal="center" vertical="center"/>
    </xf>
    <xf numFmtId="1" fontId="3" fillId="0" borderId="62" xfId="0" applyNumberFormat="1" applyFont="1" applyBorder="1" applyAlignment="1">
      <alignment horizontal="center" vertical="center"/>
    </xf>
    <xf numFmtId="0" fontId="1" fillId="0" borderId="62" xfId="0" applyFont="1" applyBorder="1" applyAlignment="1">
      <alignment horizontal="center"/>
    </xf>
    <xf numFmtId="1" fontId="1" fillId="0" borderId="62" xfId="0" applyNumberFormat="1" applyFont="1" applyBorder="1" applyAlignment="1">
      <alignment horizontal="center"/>
    </xf>
    <xf numFmtId="164" fontId="1" fillId="0" borderId="62" xfId="0" applyNumberFormat="1" applyFont="1" applyBorder="1" applyAlignment="1">
      <alignment horizontal="center" vertical="center"/>
    </xf>
    <xf numFmtId="0" fontId="3" fillId="0" borderId="62" xfId="0" applyFont="1" applyBorder="1" applyAlignment="1">
      <alignment horizontal="center" vertical="center" wrapText="1"/>
    </xf>
    <xf numFmtId="1" fontId="3" fillId="2" borderId="62" xfId="0" applyNumberFormat="1" applyFont="1" applyFill="1" applyBorder="1" applyAlignment="1">
      <alignment horizontal="center" vertical="center"/>
    </xf>
    <xf numFmtId="1" fontId="61" fillId="15" borderId="64" xfId="0" applyNumberFormat="1" applyFont="1" applyFill="1" applyBorder="1" applyAlignment="1">
      <alignment horizontal="center" vertical="center"/>
    </xf>
    <xf numFmtId="1" fontId="62" fillId="16" borderId="65" xfId="0" applyNumberFormat="1" applyFont="1" applyFill="1" applyBorder="1" applyAlignment="1">
      <alignment horizontal="center" vertical="center"/>
    </xf>
    <xf numFmtId="164" fontId="68" fillId="22" borderId="66" xfId="0" applyNumberFormat="1" applyFont="1" applyFill="1" applyBorder="1" applyAlignment="1">
      <alignment horizontal="center" vertical="center"/>
    </xf>
    <xf numFmtId="0" fontId="69" fillId="23" borderId="67" xfId="0" applyFont="1" applyFill="1" applyBorder="1" applyAlignment="1">
      <alignment horizontal="center" vertical="center"/>
    </xf>
    <xf numFmtId="0" fontId="70" fillId="24" borderId="68" xfId="0" applyFont="1" applyFill="1" applyBorder="1" applyAlignment="1">
      <alignment horizontal="center" vertical="center"/>
    </xf>
    <xf numFmtId="0" fontId="71" fillId="25" borderId="69" xfId="0" applyFont="1" applyFill="1" applyBorder="1" applyAlignment="1">
      <alignment horizontal="center" vertical="center"/>
    </xf>
    <xf numFmtId="0" fontId="72" fillId="26" borderId="70"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10" fillId="27" borderId="10" xfId="0" applyFont="1" applyFill="1" applyBorder="1" applyAlignment="1">
      <alignment horizontal="left" vertical="center"/>
    </xf>
    <xf numFmtId="0" fontId="8" fillId="3" borderId="63" xfId="0" applyFont="1" applyFill="1" applyBorder="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10" fillId="11" borderId="31" xfId="0" applyFont="1" applyFill="1" applyBorder="1" applyAlignment="1">
      <alignment horizontal="left" vertical="center" wrapText="1"/>
    </xf>
    <xf numFmtId="0" fontId="8" fillId="11" borderId="2" xfId="0" applyFont="1" applyFill="1" applyBorder="1" applyAlignment="1">
      <alignment horizontal="left" vertical="center"/>
    </xf>
    <xf numFmtId="0" fontId="8" fillId="11" borderId="23" xfId="0" applyFont="1" applyFill="1" applyBorder="1" applyAlignment="1">
      <alignment horizontal="left" vertical="center"/>
    </xf>
    <xf numFmtId="0" fontId="8" fillId="11" borderId="62"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10" xfId="0" applyFont="1" applyFill="1" applyBorder="1" applyAlignment="1">
      <alignment horizontal="lef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10" fillId="28" borderId="31" xfId="0" applyFont="1" applyFill="1" applyBorder="1" applyAlignment="1">
      <alignment horizontal="left" vertical="center" wrapText="1"/>
    </xf>
    <xf numFmtId="0" fontId="8" fillId="28" borderId="2" xfId="0" applyFont="1" applyFill="1" applyBorder="1" applyAlignment="1">
      <alignment horizontal="center" vertical="center"/>
    </xf>
    <xf numFmtId="0" fontId="8" fillId="28" borderId="8" xfId="0" applyFont="1" applyFill="1" applyBorder="1" applyAlignment="1">
      <alignment horizontal="center" vertical="center"/>
    </xf>
    <xf numFmtId="0" fontId="8" fillId="28" borderId="25" xfId="0" applyFont="1" applyFill="1" applyBorder="1" applyAlignment="1">
      <alignment horizontal="center" vertical="center"/>
    </xf>
    <xf numFmtId="0" fontId="8" fillId="28" borderId="62"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28" borderId="15" xfId="0" applyFont="1" applyFill="1" applyBorder="1" applyAlignment="1">
      <alignment vertical="center"/>
    </xf>
    <xf numFmtId="0" fontId="76" fillId="0" borderId="0" xfId="0" applyFont="1"/>
    <xf numFmtId="0" fontId="8" fillId="3" borderId="0" xfId="0" applyFont="1" applyFill="1"/>
    <xf numFmtId="0" fontId="8" fillId="3" borderId="3" xfId="0" applyFont="1" applyFill="1" applyBorder="1"/>
    <xf numFmtId="0" fontId="8" fillId="3" borderId="6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75" fillId="13" borderId="15"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13" borderId="19" xfId="0" applyFont="1" applyFill="1" applyBorder="1" applyAlignment="1">
      <alignment vertical="center"/>
    </xf>
    <xf numFmtId="0" fontId="75" fillId="27" borderId="14" xfId="0" applyFont="1" applyFill="1" applyBorder="1" applyAlignment="1">
      <alignment vertical="center"/>
    </xf>
    <xf numFmtId="0" fontId="75" fillId="27" borderId="15"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63" fillId="17" borderId="70" xfId="0" applyFont="1" applyFill="1" applyBorder="1" applyAlignment="1">
      <alignment horizontal="center" vertical="center"/>
    </xf>
    <xf numFmtId="164" fontId="64" fillId="18" borderId="70" xfId="0" applyNumberFormat="1" applyFont="1" applyFill="1" applyBorder="1" applyAlignment="1">
      <alignment horizontal="center" vertical="center"/>
    </xf>
    <xf numFmtId="0" fontId="65" fillId="19" borderId="70" xfId="0" applyFont="1" applyFill="1" applyBorder="1" applyAlignment="1">
      <alignment horizontal="center" vertical="center"/>
    </xf>
    <xf numFmtId="0" fontId="66" fillId="20" borderId="70" xfId="0" applyFont="1" applyFill="1" applyBorder="1" applyAlignment="1">
      <alignment horizontal="center" vertical="center"/>
    </xf>
    <xf numFmtId="0" fontId="67" fillId="21" borderId="70"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1"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10" fillId="13" borderId="6" xfId="0" applyFont="1" applyFill="1" applyBorder="1" applyAlignment="1">
      <alignment horizontal="left" vertical="center"/>
    </xf>
    <xf numFmtId="0" fontId="0" fillId="0" borderId="89"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1" fontId="94" fillId="36" borderId="92" xfId="0" applyNumberFormat="1" applyFont="1" applyFill="1" applyBorder="1" applyAlignment="1">
      <alignment horizontal="center" vertical="center"/>
    </xf>
    <xf numFmtId="1" fontId="95" fillId="37" borderId="93" xfId="0" applyNumberFormat="1" applyFont="1" applyFill="1" applyBorder="1" applyAlignment="1">
      <alignment horizontal="center" vertical="center"/>
    </xf>
    <xf numFmtId="1" fontId="96" fillId="38" borderId="94" xfId="0" applyNumberFormat="1" applyFont="1" applyFill="1" applyBorder="1" applyAlignment="1">
      <alignment horizontal="center" vertical="center"/>
    </xf>
    <xf numFmtId="1" fontId="97" fillId="39" borderId="95" xfId="0" applyNumberFormat="1" applyFont="1" applyFill="1" applyBorder="1" applyAlignment="1">
      <alignment horizontal="center" vertical="center"/>
    </xf>
    <xf numFmtId="1" fontId="98" fillId="40" borderId="96" xfId="0" applyNumberFormat="1" applyFont="1" applyFill="1" applyBorder="1" applyAlignment="1">
      <alignment horizontal="center" vertical="center"/>
    </xf>
    <xf numFmtId="1" fontId="99" fillId="41" borderId="97" xfId="0" applyNumberFormat="1" applyFont="1" applyFill="1" applyBorder="1" applyAlignment="1">
      <alignment horizontal="center" vertical="center"/>
    </xf>
    <xf numFmtId="1" fontId="100" fillId="42" borderId="98" xfId="0" applyNumberFormat="1" applyFont="1" applyFill="1" applyBorder="1" applyAlignment="1">
      <alignment horizontal="center" vertical="center"/>
    </xf>
    <xf numFmtId="1" fontId="101" fillId="43" borderId="99" xfId="0" applyNumberFormat="1" applyFont="1" applyFill="1" applyBorder="1" applyAlignment="1">
      <alignment horizontal="center" vertical="center"/>
    </xf>
    <xf numFmtId="1" fontId="102" fillId="44" borderId="100" xfId="0" applyNumberFormat="1" applyFont="1" applyFill="1" applyBorder="1" applyAlignment="1">
      <alignment horizontal="center" vertical="center"/>
    </xf>
    <xf numFmtId="1" fontId="103" fillId="45" borderId="101" xfId="0" applyNumberFormat="1" applyFont="1" applyFill="1" applyBorder="1" applyAlignment="1">
      <alignment horizontal="center" vertical="center"/>
    </xf>
    <xf numFmtId="1" fontId="104" fillId="46" borderId="102" xfId="0" applyNumberFormat="1" applyFont="1" applyFill="1" applyBorder="1" applyAlignment="1">
      <alignment horizontal="center" vertical="center"/>
    </xf>
    <xf numFmtId="1" fontId="105" fillId="47" borderId="103" xfId="0" applyNumberFormat="1" applyFont="1" applyFill="1" applyBorder="1" applyAlignment="1">
      <alignment horizontal="center" vertical="center"/>
    </xf>
    <xf numFmtId="1" fontId="106" fillId="48" borderId="104" xfId="0" applyNumberFormat="1" applyFont="1" applyFill="1" applyBorder="1" applyAlignment="1">
      <alignment horizontal="center" vertical="center"/>
    </xf>
    <xf numFmtId="1" fontId="107" fillId="49" borderId="105" xfId="0" applyNumberFormat="1" applyFont="1" applyFill="1" applyBorder="1" applyAlignment="1">
      <alignment horizontal="center" vertical="center"/>
    </xf>
    <xf numFmtId="1" fontId="108" fillId="50" borderId="106" xfId="0" applyNumberFormat="1" applyFont="1" applyFill="1" applyBorder="1" applyAlignment="1">
      <alignment horizontal="center" vertical="center"/>
    </xf>
    <xf numFmtId="1" fontId="109" fillId="51" borderId="107" xfId="0" applyNumberFormat="1" applyFont="1" applyFill="1" applyBorder="1" applyAlignment="1">
      <alignment horizontal="center" vertical="center"/>
    </xf>
    <xf numFmtId="1" fontId="110" fillId="52" borderId="108" xfId="0" applyNumberFormat="1" applyFont="1" applyFill="1" applyBorder="1" applyAlignment="1">
      <alignment horizontal="center" vertical="center"/>
    </xf>
    <xf numFmtId="1" fontId="111" fillId="53" borderId="109" xfId="0" applyNumberFormat="1" applyFont="1" applyFill="1" applyBorder="1" applyAlignment="1">
      <alignment horizontal="center" vertical="center"/>
    </xf>
    <xf numFmtId="1" fontId="112" fillId="54" borderId="110" xfId="0" applyNumberFormat="1" applyFont="1" applyFill="1" applyBorder="1" applyAlignment="1">
      <alignment horizontal="center" vertical="center"/>
    </xf>
    <xf numFmtId="1" fontId="113" fillId="55" borderId="111" xfId="0" applyNumberFormat="1" applyFont="1" applyFill="1" applyBorder="1" applyAlignment="1">
      <alignment horizontal="center" vertical="center"/>
    </xf>
    <xf numFmtId="1" fontId="114" fillId="56" borderId="112" xfId="0" applyNumberFormat="1" applyFont="1" applyFill="1" applyBorder="1" applyAlignment="1">
      <alignment horizontal="center" vertical="center"/>
    </xf>
    <xf numFmtId="1" fontId="115" fillId="57" borderId="113" xfId="0" applyNumberFormat="1" applyFont="1" applyFill="1" applyBorder="1" applyAlignment="1">
      <alignment horizontal="center" vertical="center"/>
    </xf>
    <xf numFmtId="1" fontId="116" fillId="58" borderId="114" xfId="0" applyNumberFormat="1" applyFont="1" applyFill="1" applyBorder="1" applyAlignment="1">
      <alignment horizontal="center" vertical="center"/>
    </xf>
    <xf numFmtId="1" fontId="117" fillId="59" borderId="115" xfId="0" applyNumberFormat="1" applyFont="1" applyFill="1" applyBorder="1" applyAlignment="1">
      <alignment horizontal="center" vertical="center"/>
    </xf>
    <xf numFmtId="1" fontId="118" fillId="60" borderId="116" xfId="0" applyNumberFormat="1" applyFont="1" applyFill="1" applyBorder="1" applyAlignment="1">
      <alignment horizontal="center" vertical="center"/>
    </xf>
    <xf numFmtId="1" fontId="119" fillId="61" borderId="117" xfId="0" applyNumberFormat="1" applyFont="1" applyFill="1" applyBorder="1" applyAlignment="1">
      <alignment horizontal="center" vertical="center"/>
    </xf>
    <xf numFmtId="0" fontId="120" fillId="62" borderId="118" xfId="0" applyFont="1" applyFill="1" applyBorder="1" applyAlignment="1">
      <alignment horizontal="center" vertical="center"/>
    </xf>
    <xf numFmtId="164" fontId="121" fillId="63" borderId="119" xfId="0" applyNumberFormat="1" applyFont="1" applyFill="1" applyBorder="1" applyAlignment="1">
      <alignment horizontal="center" vertical="center"/>
    </xf>
    <xf numFmtId="0" fontId="122" fillId="64" borderId="120" xfId="0" applyFont="1" applyFill="1" applyBorder="1" applyAlignment="1">
      <alignment horizontal="center" vertical="center"/>
    </xf>
    <xf numFmtId="0" fontId="123" fillId="65" borderId="121" xfId="0" applyFont="1" applyFill="1" applyBorder="1" applyAlignment="1">
      <alignment horizontal="center" vertical="center"/>
    </xf>
    <xf numFmtId="0" fontId="124" fillId="66" borderId="122" xfId="0" applyFont="1" applyFill="1" applyBorder="1" applyAlignment="1">
      <alignment horizontal="center" vertical="center"/>
    </xf>
    <xf numFmtId="0" fontId="125" fillId="67" borderId="123" xfId="0" applyFont="1" applyFill="1" applyBorder="1" applyAlignment="1">
      <alignment horizontal="center" vertical="center"/>
    </xf>
    <xf numFmtId="164" fontId="126" fillId="68" borderId="124" xfId="0" applyNumberFormat="1" applyFont="1" applyFill="1" applyBorder="1" applyAlignment="1">
      <alignment horizontal="center" vertical="center"/>
    </xf>
    <xf numFmtId="0" fontId="127" fillId="69" borderId="125" xfId="0" applyFont="1" applyFill="1" applyBorder="1" applyAlignment="1">
      <alignment horizontal="center" vertical="center"/>
    </xf>
    <xf numFmtId="0" fontId="128" fillId="70" borderId="126" xfId="0" applyFont="1" applyFill="1" applyBorder="1" applyAlignment="1">
      <alignment horizontal="center" vertical="center"/>
    </xf>
    <xf numFmtId="0" fontId="129" fillId="71" borderId="127" xfId="0" applyFont="1" applyFill="1" applyBorder="1" applyAlignment="1">
      <alignment horizontal="center" vertical="center"/>
    </xf>
    <xf numFmtId="0" fontId="130" fillId="72" borderId="128" xfId="0" applyFont="1" applyFill="1" applyBorder="1" applyAlignment="1">
      <alignment horizontal="center" vertical="center"/>
    </xf>
    <xf numFmtId="164" fontId="131" fillId="73" borderId="129" xfId="0" applyNumberFormat="1" applyFont="1" applyFill="1" applyBorder="1" applyAlignment="1">
      <alignment horizontal="center" vertical="center"/>
    </xf>
    <xf numFmtId="0" fontId="132" fillId="74" borderId="130" xfId="0" applyFont="1" applyFill="1" applyBorder="1" applyAlignment="1">
      <alignment horizontal="center" vertical="center"/>
    </xf>
    <xf numFmtId="0" fontId="133" fillId="75" borderId="131" xfId="0" applyFont="1" applyFill="1" applyBorder="1" applyAlignment="1">
      <alignment horizontal="center" vertical="center"/>
    </xf>
    <xf numFmtId="0" fontId="134" fillId="76" borderId="132" xfId="0" applyFont="1" applyFill="1" applyBorder="1" applyAlignment="1">
      <alignment horizontal="center" vertical="center"/>
    </xf>
    <xf numFmtId="0" fontId="135" fillId="77" borderId="133" xfId="0" applyFont="1" applyFill="1" applyBorder="1" applyAlignment="1">
      <alignment horizontal="center" vertical="center"/>
    </xf>
    <xf numFmtId="164" fontId="136" fillId="78" borderId="134" xfId="0" applyNumberFormat="1" applyFont="1" applyFill="1" applyBorder="1" applyAlignment="1">
      <alignment horizontal="center" vertical="center"/>
    </xf>
    <xf numFmtId="0" fontId="137" fillId="79" borderId="135" xfId="0" applyFont="1" applyFill="1" applyBorder="1" applyAlignment="1">
      <alignment horizontal="center" vertical="center"/>
    </xf>
    <xf numFmtId="0" fontId="138" fillId="80" borderId="136" xfId="0" applyFont="1" applyFill="1" applyBorder="1" applyAlignment="1">
      <alignment horizontal="center" vertical="center"/>
    </xf>
    <xf numFmtId="0" fontId="139" fillId="81" borderId="137" xfId="0" applyFont="1" applyFill="1" applyBorder="1" applyAlignment="1">
      <alignment horizontal="center" vertical="center"/>
    </xf>
    <xf numFmtId="0" fontId="140" fillId="82" borderId="138" xfId="0" applyFont="1" applyFill="1" applyBorder="1" applyAlignment="1">
      <alignment horizontal="center" vertical="center"/>
    </xf>
    <xf numFmtId="164" fontId="141" fillId="83" borderId="139" xfId="0" applyNumberFormat="1" applyFont="1" applyFill="1" applyBorder="1" applyAlignment="1">
      <alignment horizontal="center" vertical="center"/>
    </xf>
    <xf numFmtId="0" fontId="142" fillId="84" borderId="140" xfId="0" applyFont="1" applyFill="1" applyBorder="1" applyAlignment="1">
      <alignment horizontal="center" vertical="center"/>
    </xf>
    <xf numFmtId="0" fontId="143" fillId="85" borderId="141" xfId="0" applyFont="1" applyFill="1" applyBorder="1" applyAlignment="1">
      <alignment horizontal="center" vertical="center"/>
    </xf>
    <xf numFmtId="0" fontId="144" fillId="86" borderId="142" xfId="0" applyFont="1" applyFill="1" applyBorder="1" applyAlignment="1">
      <alignment horizontal="center" vertical="center"/>
    </xf>
    <xf numFmtId="0" fontId="145" fillId="87" borderId="143" xfId="0" applyFont="1" applyFill="1" applyBorder="1" applyAlignment="1">
      <alignment horizontal="center" vertical="center"/>
    </xf>
    <xf numFmtId="164" fontId="146" fillId="88" borderId="144" xfId="0" applyNumberFormat="1" applyFont="1" applyFill="1" applyBorder="1" applyAlignment="1">
      <alignment horizontal="center" vertical="center"/>
    </xf>
    <xf numFmtId="0" fontId="147" fillId="89" borderId="145" xfId="0" applyFont="1" applyFill="1" applyBorder="1" applyAlignment="1">
      <alignment horizontal="center" vertical="center"/>
    </xf>
    <xf numFmtId="0" fontId="148" fillId="90" borderId="146" xfId="0" applyFont="1" applyFill="1" applyBorder="1" applyAlignment="1">
      <alignment horizontal="center" vertical="center"/>
    </xf>
    <xf numFmtId="0" fontId="149" fillId="91" borderId="147" xfId="0" applyFont="1" applyFill="1" applyBorder="1" applyAlignment="1">
      <alignment horizontal="center" vertical="center"/>
    </xf>
    <xf numFmtId="0" fontId="150" fillId="92" borderId="148" xfId="0" applyFont="1" applyFill="1" applyBorder="1" applyAlignment="1">
      <alignment horizontal="center" vertical="center"/>
    </xf>
    <xf numFmtId="164" fontId="151" fillId="93" borderId="149" xfId="0" applyNumberFormat="1" applyFont="1" applyFill="1" applyBorder="1" applyAlignment="1">
      <alignment horizontal="center" vertical="center"/>
    </xf>
    <xf numFmtId="0" fontId="152" fillId="94" borderId="150" xfId="0" applyFont="1" applyFill="1" applyBorder="1" applyAlignment="1">
      <alignment horizontal="center" vertical="center"/>
    </xf>
    <xf numFmtId="0" fontId="153" fillId="95" borderId="151" xfId="0" applyFont="1" applyFill="1" applyBorder="1" applyAlignment="1">
      <alignment horizontal="center" vertical="center"/>
    </xf>
    <xf numFmtId="0" fontId="154" fillId="96" borderId="152" xfId="0" applyFont="1" applyFill="1" applyBorder="1" applyAlignment="1">
      <alignment horizontal="center" vertical="center"/>
    </xf>
    <xf numFmtId="0" fontId="155" fillId="97" borderId="153" xfId="0" applyFont="1" applyFill="1" applyBorder="1" applyAlignment="1">
      <alignment horizontal="center" vertical="center"/>
    </xf>
    <xf numFmtId="164" fontId="156" fillId="98" borderId="154" xfId="0" applyNumberFormat="1" applyFont="1" applyFill="1" applyBorder="1" applyAlignment="1">
      <alignment horizontal="center" vertical="center"/>
    </xf>
    <xf numFmtId="0" fontId="157" fillId="99" borderId="155" xfId="0" applyFont="1" applyFill="1" applyBorder="1" applyAlignment="1">
      <alignment horizontal="center" vertical="center"/>
    </xf>
    <xf numFmtId="0" fontId="158" fillId="100" borderId="156" xfId="0" applyFont="1" applyFill="1" applyBorder="1" applyAlignment="1">
      <alignment horizontal="center" vertical="center"/>
    </xf>
    <xf numFmtId="0" fontId="159" fillId="101" borderId="157" xfId="0" applyFont="1" applyFill="1" applyBorder="1" applyAlignment="1">
      <alignment horizontal="center" vertical="center"/>
    </xf>
    <xf numFmtId="0" fontId="160" fillId="102" borderId="158" xfId="0" applyFont="1" applyFill="1" applyBorder="1" applyAlignment="1">
      <alignment horizontal="center" vertical="center"/>
    </xf>
    <xf numFmtId="164" fontId="161" fillId="103" borderId="159" xfId="0" applyNumberFormat="1" applyFont="1" applyFill="1" applyBorder="1" applyAlignment="1">
      <alignment horizontal="center" vertical="center"/>
    </xf>
    <xf numFmtId="0" fontId="162" fillId="104" borderId="160" xfId="0" applyFont="1" applyFill="1" applyBorder="1" applyAlignment="1">
      <alignment horizontal="center" vertical="center"/>
    </xf>
    <xf numFmtId="0" fontId="163" fillId="105" borderId="161" xfId="0" applyFont="1" applyFill="1" applyBorder="1" applyAlignment="1">
      <alignment horizontal="center" vertical="center"/>
    </xf>
    <xf numFmtId="0" fontId="164" fillId="106" borderId="162" xfId="0" applyFont="1" applyFill="1" applyBorder="1" applyAlignment="1">
      <alignment horizontal="center" vertical="center"/>
    </xf>
    <xf numFmtId="0" fontId="165" fillId="107" borderId="163" xfId="0" applyFont="1" applyFill="1" applyBorder="1" applyAlignment="1">
      <alignment horizontal="center" vertical="center"/>
    </xf>
    <xf numFmtId="164" fontId="166" fillId="108" borderId="164" xfId="0" applyNumberFormat="1" applyFont="1" applyFill="1" applyBorder="1" applyAlignment="1">
      <alignment horizontal="center" vertical="center"/>
    </xf>
    <xf numFmtId="0" fontId="167" fillId="109" borderId="165" xfId="0" applyFont="1" applyFill="1" applyBorder="1" applyAlignment="1">
      <alignment horizontal="center" vertical="center"/>
    </xf>
    <xf numFmtId="0" fontId="168" fillId="110" borderId="166" xfId="0" applyFont="1" applyFill="1" applyBorder="1" applyAlignment="1">
      <alignment horizontal="center" vertical="center"/>
    </xf>
    <xf numFmtId="0" fontId="169" fillId="111" borderId="167" xfId="0" applyFont="1" applyFill="1" applyBorder="1" applyAlignment="1">
      <alignment horizontal="center" vertical="center"/>
    </xf>
    <xf numFmtId="0" fontId="170" fillId="112" borderId="168" xfId="0" applyFont="1" applyFill="1" applyBorder="1" applyAlignment="1">
      <alignment horizontal="center" vertical="center"/>
    </xf>
    <xf numFmtId="164" fontId="171" fillId="113" borderId="169" xfId="0" applyNumberFormat="1" applyFont="1" applyFill="1" applyBorder="1" applyAlignment="1">
      <alignment horizontal="center" vertical="center"/>
    </xf>
    <xf numFmtId="0" fontId="172" fillId="114" borderId="170" xfId="0" applyFont="1" applyFill="1" applyBorder="1" applyAlignment="1">
      <alignment horizontal="center" vertical="center"/>
    </xf>
    <xf numFmtId="0" fontId="173" fillId="115" borderId="171" xfId="0" applyFont="1" applyFill="1" applyBorder="1" applyAlignment="1">
      <alignment horizontal="center" vertical="center"/>
    </xf>
    <xf numFmtId="0" fontId="174" fillId="116" borderId="172" xfId="0" applyFont="1" applyFill="1" applyBorder="1" applyAlignment="1">
      <alignment horizontal="center" vertical="center"/>
    </xf>
    <xf numFmtId="0" fontId="175" fillId="117" borderId="173" xfId="0" applyFont="1" applyFill="1" applyBorder="1" applyAlignment="1">
      <alignment horizontal="center" vertical="center"/>
    </xf>
    <xf numFmtId="164" fontId="176" fillId="118" borderId="174" xfId="0" applyNumberFormat="1" applyFont="1" applyFill="1" applyBorder="1" applyAlignment="1">
      <alignment horizontal="center" vertical="center"/>
    </xf>
    <xf numFmtId="0" fontId="177" fillId="119" borderId="175" xfId="0" applyFont="1" applyFill="1" applyBorder="1" applyAlignment="1">
      <alignment horizontal="center" vertical="center"/>
    </xf>
    <xf numFmtId="0" fontId="178" fillId="120" borderId="176" xfId="0" applyFont="1" applyFill="1" applyBorder="1" applyAlignment="1">
      <alignment horizontal="center" vertical="center"/>
    </xf>
    <xf numFmtId="0" fontId="179" fillId="121" borderId="177" xfId="0" applyFont="1" applyFill="1" applyBorder="1" applyAlignment="1">
      <alignment horizontal="center" vertical="center"/>
    </xf>
    <xf numFmtId="0" fontId="180" fillId="122" borderId="178" xfId="0" applyFont="1" applyFill="1" applyBorder="1" applyAlignment="1">
      <alignment horizontal="center" vertical="center"/>
    </xf>
    <xf numFmtId="164" fontId="181" fillId="123" borderId="179" xfId="0" applyNumberFormat="1" applyFont="1" applyFill="1" applyBorder="1" applyAlignment="1">
      <alignment horizontal="center" vertical="center"/>
    </xf>
    <xf numFmtId="0" fontId="182" fillId="124" borderId="180" xfId="0" applyFont="1" applyFill="1" applyBorder="1" applyAlignment="1">
      <alignment horizontal="center" vertical="center"/>
    </xf>
    <xf numFmtId="0" fontId="183" fillId="125" borderId="181" xfId="0" applyFont="1" applyFill="1" applyBorder="1" applyAlignment="1">
      <alignment horizontal="center" vertical="center"/>
    </xf>
    <xf numFmtId="0" fontId="184" fillId="126" borderId="182" xfId="0" applyFont="1" applyFill="1" applyBorder="1" applyAlignment="1">
      <alignment horizontal="center" vertical="center"/>
    </xf>
    <xf numFmtId="0" fontId="185" fillId="127" borderId="183" xfId="0" applyFont="1" applyFill="1" applyBorder="1" applyAlignment="1">
      <alignment horizontal="center" vertical="center"/>
    </xf>
    <xf numFmtId="164" fontId="186" fillId="128" borderId="184" xfId="0" applyNumberFormat="1" applyFont="1" applyFill="1" applyBorder="1" applyAlignment="1">
      <alignment horizontal="center" vertical="center"/>
    </xf>
    <xf numFmtId="0" fontId="187" fillId="129" borderId="185" xfId="0" applyFont="1" applyFill="1" applyBorder="1" applyAlignment="1">
      <alignment horizontal="center" vertical="center"/>
    </xf>
    <xf numFmtId="0" fontId="188" fillId="130" borderId="186" xfId="0" applyFont="1" applyFill="1" applyBorder="1" applyAlignment="1">
      <alignment horizontal="center" vertical="center"/>
    </xf>
    <xf numFmtId="0" fontId="189" fillId="131" borderId="187" xfId="0" applyFont="1" applyFill="1" applyBorder="1" applyAlignment="1">
      <alignment horizontal="center" vertical="center"/>
    </xf>
    <xf numFmtId="0" fontId="190" fillId="132" borderId="188" xfId="0" applyFont="1" applyFill="1" applyBorder="1" applyAlignment="1">
      <alignment horizontal="center" vertical="center"/>
    </xf>
    <xf numFmtId="164" fontId="191" fillId="133" borderId="189" xfId="0" applyNumberFormat="1" applyFont="1" applyFill="1" applyBorder="1" applyAlignment="1">
      <alignment horizontal="center" vertical="center"/>
    </xf>
    <xf numFmtId="0" fontId="192" fillId="134" borderId="190" xfId="0" applyFont="1" applyFill="1" applyBorder="1" applyAlignment="1">
      <alignment horizontal="center" vertical="center"/>
    </xf>
    <xf numFmtId="0" fontId="193" fillId="135" borderId="191" xfId="0" applyFont="1" applyFill="1" applyBorder="1" applyAlignment="1">
      <alignment horizontal="center" vertical="center"/>
    </xf>
    <xf numFmtId="0" fontId="194" fillId="136" borderId="192" xfId="0" applyFont="1" applyFill="1" applyBorder="1" applyAlignment="1">
      <alignment horizontal="center" vertical="center"/>
    </xf>
    <xf numFmtId="0" fontId="195" fillId="137" borderId="193" xfId="0" applyFont="1" applyFill="1" applyBorder="1" applyAlignment="1">
      <alignment horizontal="center" vertical="center"/>
    </xf>
    <xf numFmtId="164" fontId="196" fillId="138" borderId="194" xfId="0" applyNumberFormat="1" applyFont="1" applyFill="1" applyBorder="1" applyAlignment="1">
      <alignment horizontal="center" vertical="center"/>
    </xf>
    <xf numFmtId="0" fontId="197" fillId="139" borderId="195" xfId="0" applyFont="1" applyFill="1" applyBorder="1" applyAlignment="1">
      <alignment horizontal="center" vertical="center"/>
    </xf>
    <xf numFmtId="0" fontId="198" fillId="140" borderId="196" xfId="0" applyFont="1" applyFill="1" applyBorder="1" applyAlignment="1">
      <alignment horizontal="center" vertical="center"/>
    </xf>
    <xf numFmtId="0" fontId="199" fillId="141" borderId="197" xfId="0" applyFont="1" applyFill="1" applyBorder="1" applyAlignment="1">
      <alignment horizontal="center" vertical="center"/>
    </xf>
    <xf numFmtId="0" fontId="200" fillId="142" borderId="198" xfId="0" applyFont="1" applyFill="1" applyBorder="1" applyAlignment="1">
      <alignment horizontal="center" vertical="center"/>
    </xf>
    <xf numFmtId="164" fontId="201" fillId="143" borderId="199" xfId="0" applyNumberFormat="1" applyFont="1" applyFill="1" applyBorder="1" applyAlignment="1">
      <alignment horizontal="center" vertical="center"/>
    </xf>
    <xf numFmtId="0" fontId="202" fillId="144" borderId="200" xfId="0" applyFont="1" applyFill="1" applyBorder="1" applyAlignment="1">
      <alignment horizontal="center" vertical="center"/>
    </xf>
    <xf numFmtId="0" fontId="203" fillId="145" borderId="201" xfId="0" applyFont="1" applyFill="1" applyBorder="1" applyAlignment="1">
      <alignment horizontal="center" vertical="center"/>
    </xf>
    <xf numFmtId="0" fontId="204" fillId="146" borderId="202" xfId="0" applyFont="1" applyFill="1" applyBorder="1" applyAlignment="1">
      <alignment horizontal="center" vertical="center"/>
    </xf>
    <xf numFmtId="0" fontId="205" fillId="147" borderId="203" xfId="0" applyFont="1" applyFill="1" applyBorder="1" applyAlignment="1">
      <alignment horizontal="center" vertical="center"/>
    </xf>
    <xf numFmtId="164" fontId="206" fillId="148" borderId="204" xfId="0" applyNumberFormat="1" applyFont="1" applyFill="1" applyBorder="1" applyAlignment="1">
      <alignment horizontal="center" vertical="center"/>
    </xf>
    <xf numFmtId="0" fontId="207" fillId="149" borderId="205" xfId="0" applyFont="1" applyFill="1" applyBorder="1" applyAlignment="1">
      <alignment horizontal="center" vertical="center"/>
    </xf>
    <xf numFmtId="0" fontId="208" fillId="150" borderId="206" xfId="0" applyFont="1" applyFill="1" applyBorder="1" applyAlignment="1">
      <alignment horizontal="center" vertical="center"/>
    </xf>
    <xf numFmtId="0" fontId="209" fillId="151" borderId="207" xfId="0" applyFont="1" applyFill="1" applyBorder="1" applyAlignment="1">
      <alignment horizontal="center" vertical="center"/>
    </xf>
    <xf numFmtId="0" fontId="210" fillId="152" borderId="208" xfId="0" applyFont="1" applyFill="1" applyBorder="1" applyAlignment="1">
      <alignment horizontal="center" vertical="center"/>
    </xf>
    <xf numFmtId="164" fontId="211" fillId="153" borderId="209" xfId="0" applyNumberFormat="1" applyFont="1" applyFill="1" applyBorder="1" applyAlignment="1">
      <alignment horizontal="center" vertical="center"/>
    </xf>
    <xf numFmtId="0" fontId="212" fillId="154" borderId="210" xfId="0" applyFont="1" applyFill="1" applyBorder="1" applyAlignment="1">
      <alignment horizontal="center" vertical="center"/>
    </xf>
    <xf numFmtId="0" fontId="213" fillId="155" borderId="211" xfId="0" applyFont="1" applyFill="1" applyBorder="1" applyAlignment="1">
      <alignment horizontal="center" vertical="center"/>
    </xf>
    <xf numFmtId="0" fontId="214" fillId="156" borderId="212" xfId="0" applyFont="1" applyFill="1" applyBorder="1" applyAlignment="1">
      <alignment horizontal="center" vertical="center"/>
    </xf>
    <xf numFmtId="0" fontId="215" fillId="157" borderId="213" xfId="0" applyFont="1" applyFill="1" applyBorder="1" applyAlignment="1">
      <alignment horizontal="center" vertical="center"/>
    </xf>
    <xf numFmtId="164" fontId="216" fillId="158" borderId="214" xfId="0" applyNumberFormat="1" applyFont="1" applyFill="1" applyBorder="1" applyAlignment="1">
      <alignment horizontal="center" vertical="center"/>
    </xf>
    <xf numFmtId="0" fontId="217" fillId="159" borderId="215" xfId="0" applyFont="1" applyFill="1" applyBorder="1" applyAlignment="1">
      <alignment horizontal="center" vertical="center"/>
    </xf>
    <xf numFmtId="0" fontId="218" fillId="160" borderId="216" xfId="0" applyFont="1" applyFill="1" applyBorder="1" applyAlignment="1">
      <alignment horizontal="center" vertical="center"/>
    </xf>
    <xf numFmtId="0" fontId="219" fillId="161" borderId="217" xfId="0" applyFont="1" applyFill="1" applyBorder="1" applyAlignment="1">
      <alignment horizontal="center" vertical="center"/>
    </xf>
    <xf numFmtId="0" fontId="220" fillId="162" borderId="218" xfId="0" applyFont="1" applyFill="1" applyBorder="1" applyAlignment="1">
      <alignment horizontal="center" vertical="center"/>
    </xf>
    <xf numFmtId="164" fontId="221" fillId="163" borderId="219" xfId="0" applyNumberFormat="1" applyFont="1" applyFill="1" applyBorder="1" applyAlignment="1">
      <alignment horizontal="center" vertical="center"/>
    </xf>
    <xf numFmtId="0" fontId="222" fillId="164" borderId="220" xfId="0" applyFont="1" applyFill="1" applyBorder="1" applyAlignment="1">
      <alignment horizontal="center" vertical="center"/>
    </xf>
    <xf numFmtId="0" fontId="223" fillId="165" borderId="221" xfId="0" applyFont="1" applyFill="1" applyBorder="1" applyAlignment="1">
      <alignment horizontal="center" vertical="center"/>
    </xf>
    <xf numFmtId="0" fontId="224" fillId="166" borderId="222" xfId="0" applyFont="1" applyFill="1" applyBorder="1" applyAlignment="1">
      <alignment horizontal="center" vertical="center"/>
    </xf>
    <xf numFmtId="0" fontId="225" fillId="167" borderId="223" xfId="0" applyFont="1" applyFill="1" applyBorder="1" applyAlignment="1">
      <alignment horizontal="center" vertical="center"/>
    </xf>
    <xf numFmtId="164" fontId="226" fillId="168" borderId="224" xfId="0" applyNumberFormat="1" applyFont="1" applyFill="1" applyBorder="1" applyAlignment="1">
      <alignment horizontal="center" vertical="center"/>
    </xf>
    <xf numFmtId="0" fontId="227" fillId="169" borderId="225" xfId="0" applyFont="1" applyFill="1" applyBorder="1" applyAlignment="1">
      <alignment horizontal="center" vertical="center"/>
    </xf>
    <xf numFmtId="0" fontId="228" fillId="170" borderId="226" xfId="0" applyFont="1" applyFill="1" applyBorder="1" applyAlignment="1">
      <alignment horizontal="center" vertical="center"/>
    </xf>
    <xf numFmtId="0" fontId="229" fillId="171" borderId="227" xfId="0" applyFont="1" applyFill="1" applyBorder="1" applyAlignment="1">
      <alignment horizontal="center" vertical="center"/>
    </xf>
    <xf numFmtId="0" fontId="230" fillId="172" borderId="228" xfId="0" applyFont="1" applyFill="1" applyBorder="1" applyAlignment="1">
      <alignment horizontal="center" vertical="center"/>
    </xf>
    <xf numFmtId="164" fontId="231" fillId="173" borderId="229" xfId="0" applyNumberFormat="1" applyFont="1" applyFill="1" applyBorder="1" applyAlignment="1">
      <alignment horizontal="center" vertical="center"/>
    </xf>
    <xf numFmtId="0" fontId="232" fillId="174" borderId="230" xfId="0" applyFont="1" applyFill="1" applyBorder="1" applyAlignment="1">
      <alignment horizontal="center" vertical="center"/>
    </xf>
    <xf numFmtId="0" fontId="233" fillId="175" borderId="231" xfId="0" applyFont="1" applyFill="1" applyBorder="1" applyAlignment="1">
      <alignment horizontal="center" vertical="center"/>
    </xf>
    <xf numFmtId="0" fontId="234" fillId="176" borderId="232" xfId="0" applyFont="1" applyFill="1" applyBorder="1" applyAlignment="1">
      <alignment horizontal="center" vertical="center"/>
    </xf>
    <xf numFmtId="0" fontId="235" fillId="177" borderId="233" xfId="0" applyFont="1" applyFill="1" applyBorder="1" applyAlignment="1">
      <alignment horizontal="center" vertical="center"/>
    </xf>
    <xf numFmtId="164" fontId="236" fillId="178" borderId="234" xfId="0" applyNumberFormat="1" applyFont="1" applyFill="1" applyBorder="1" applyAlignment="1">
      <alignment horizontal="center" vertical="center"/>
    </xf>
    <xf numFmtId="0" fontId="237" fillId="179" borderId="235" xfId="0" applyFont="1" applyFill="1" applyBorder="1" applyAlignment="1">
      <alignment horizontal="center" vertical="center"/>
    </xf>
    <xf numFmtId="0" fontId="238" fillId="180" borderId="236" xfId="0" applyFont="1" applyFill="1" applyBorder="1" applyAlignment="1">
      <alignment horizontal="center" vertical="center"/>
    </xf>
    <xf numFmtId="0" fontId="239" fillId="181" borderId="237" xfId="0" applyFont="1" applyFill="1" applyBorder="1" applyAlignment="1">
      <alignment horizontal="center" vertical="center"/>
    </xf>
    <xf numFmtId="164" fontId="240" fillId="182" borderId="238" xfId="0" applyNumberFormat="1" applyFont="1" applyFill="1" applyBorder="1" applyAlignment="1">
      <alignment horizontal="center" vertical="center"/>
    </xf>
    <xf numFmtId="164" fontId="241" fillId="183" borderId="239" xfId="0" applyNumberFormat="1" applyFont="1" applyFill="1" applyBorder="1" applyAlignment="1">
      <alignment horizontal="center" vertical="center"/>
    </xf>
    <xf numFmtId="0" fontId="242" fillId="184" borderId="240" xfId="0" applyFont="1" applyFill="1" applyBorder="1" applyAlignment="1">
      <alignment horizontal="center" vertical="center"/>
    </xf>
    <xf numFmtId="0" fontId="243" fillId="185" borderId="241" xfId="0" applyFont="1" applyFill="1" applyBorder="1" applyAlignment="1">
      <alignment horizontal="center" vertical="center"/>
    </xf>
    <xf numFmtId="0" fontId="244" fillId="186" borderId="242" xfId="0" applyFont="1" applyFill="1" applyBorder="1" applyAlignment="1">
      <alignment horizontal="center" vertical="center"/>
    </xf>
    <xf numFmtId="0" fontId="245" fillId="187" borderId="243" xfId="0" applyFont="1" applyFill="1" applyBorder="1" applyAlignment="1">
      <alignment horizontal="center" vertical="center"/>
    </xf>
    <xf numFmtId="0" fontId="246" fillId="188" borderId="244" xfId="0" applyFont="1" applyFill="1" applyBorder="1" applyAlignment="1">
      <alignment horizontal="center" vertical="center"/>
    </xf>
    <xf numFmtId="0" fontId="247" fillId="189" borderId="245" xfId="0" applyFont="1" applyFill="1" applyBorder="1" applyAlignment="1">
      <alignment horizontal="center" vertical="center"/>
    </xf>
    <xf numFmtId="0" fontId="248" fillId="190" borderId="246" xfId="0" applyFont="1" applyFill="1" applyBorder="1" applyAlignment="1">
      <alignment horizontal="center" vertical="center"/>
    </xf>
    <xf numFmtId="0" fontId="249" fillId="191" borderId="247" xfId="0" applyFont="1" applyFill="1" applyBorder="1" applyAlignment="1">
      <alignment horizontal="center" vertical="center"/>
    </xf>
    <xf numFmtId="0" fontId="76" fillId="0" borderId="0" xfId="0" applyFont="1" applyAlignment="1">
      <alignment horizontal="left" vertical="center" wrapText="1"/>
    </xf>
    <xf numFmtId="0" fontId="76" fillId="0" borderId="0" xfId="0" applyFont="1" applyAlignment="1">
      <alignment wrapText="1"/>
    </xf>
    <xf numFmtId="0" fontId="7" fillId="5" borderId="54" xfId="11" applyFont="1" applyFill="1" applyAlignment="1">
      <alignment horizontal="center"/>
    </xf>
    <xf numFmtId="0" fontId="3" fillId="0" borderId="62" xfId="0" applyFont="1" applyBorder="1" applyAlignment="1">
      <alignment horizontal="left" vertical="center" wrapText="1"/>
    </xf>
    <xf numFmtId="0" fontId="3" fillId="0" borderId="23"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1"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252"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3" fillId="2" borderId="248" xfId="23" applyFont="1" applyFill="1" applyAlignment="1">
      <alignment horizontal="center"/>
    </xf>
    <xf numFmtId="0" fontId="24" fillId="2" borderId="248" xfId="26" applyFont="1" applyFill="1" applyAlignment="1">
      <alignment horizontal="center"/>
    </xf>
    <xf numFmtId="0" fontId="60" fillId="191" borderId="248" xfId="28" applyFont="1" applyFill="1" applyAlignment="1">
      <alignment horizontal="center"/>
    </xf>
    <xf numFmtId="0" fontId="21" fillId="2" borderId="248" xfId="25" applyFont="1" applyFill="1" applyAlignment="1">
      <alignment horizontal="center"/>
    </xf>
    <xf numFmtId="0" fontId="77"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8" fillId="2" borderId="248" xfId="29" applyFont="1" applyFill="1" applyBorder="1" applyAlignment="1">
      <alignment horizontal="center"/>
    </xf>
    <xf numFmtId="0" fontId="50" fillId="2" borderId="248" xfId="25" applyFont="1" applyFill="1"/>
    <xf numFmtId="0" fontId="79" fillId="2" borderId="248" xfId="29" applyFont="1" applyFill="1" applyBorder="1" applyAlignment="1">
      <alignment horizontal="center"/>
    </xf>
    <xf numFmtId="0" fontId="51" fillId="2" borderId="248" xfId="25" applyFont="1" applyFill="1"/>
    <xf numFmtId="0" fontId="80"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3" fillId="2" borderId="248" xfId="32" applyFont="1" applyFill="1"/>
    <xf numFmtId="0" fontId="26" fillId="2" borderId="248" xfId="32" applyFont="1" applyFill="1"/>
    <xf numFmtId="0" fontId="74" fillId="2" borderId="248" xfId="32" applyFont="1" applyFill="1"/>
    <xf numFmtId="0" fontId="59"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2"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6" xfId="32" applyFont="1" applyFill="1" applyBorder="1" applyAlignment="1">
      <alignment horizontal="center"/>
    </xf>
    <xf numFmtId="0" fontId="16" fillId="2" borderId="248" xfId="32" applyFont="1" applyFill="1" applyAlignment="1">
      <alignment horizontal="center"/>
    </xf>
    <xf numFmtId="0" fontId="16" fillId="2" borderId="82"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6" xfId="32" applyFont="1" applyFill="1" applyBorder="1" applyAlignment="1">
      <alignment horizontal="center"/>
    </xf>
    <xf numFmtId="0" fontId="16" fillId="2" borderId="17" xfId="32" applyFont="1" applyFill="1" applyBorder="1" applyAlignment="1">
      <alignment horizontal="center"/>
    </xf>
    <xf numFmtId="1" fontId="16" fillId="2" borderId="77" xfId="32" applyNumberFormat="1" applyFont="1" applyFill="1" applyBorder="1" applyAlignment="1">
      <alignment horizontal="center"/>
    </xf>
    <xf numFmtId="0" fontId="16" fillId="2" borderId="78" xfId="32" applyFont="1" applyFill="1" applyBorder="1" applyAlignment="1">
      <alignment horizontal="center"/>
    </xf>
    <xf numFmtId="1" fontId="16" fillId="2" borderId="83" xfId="32" applyNumberFormat="1" applyFont="1" applyFill="1" applyBorder="1" applyAlignment="1">
      <alignment horizontal="center"/>
    </xf>
    <xf numFmtId="0" fontId="16" fillId="2" borderId="84" xfId="32" applyFont="1" applyFill="1" applyBorder="1" applyAlignment="1">
      <alignment horizontal="center"/>
    </xf>
    <xf numFmtId="1" fontId="16" fillId="2" borderId="87"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8" xfId="32" applyFont="1" applyFill="1"/>
    <xf numFmtId="0" fontId="16" fillId="2" borderId="74" xfId="32" applyFont="1" applyFill="1" applyBorder="1"/>
    <xf numFmtId="165" fontId="3" fillId="2" borderId="248" xfId="28" applyNumberFormat="1" applyFont="1" applyFill="1" applyAlignment="1">
      <alignment horizontal="center"/>
    </xf>
    <xf numFmtId="0" fontId="16" fillId="2" borderId="79" xfId="32" applyFont="1" applyFill="1" applyBorder="1"/>
    <xf numFmtId="0" fontId="16" fillId="2" borderId="85" xfId="32" applyFont="1" applyFill="1" applyBorder="1"/>
    <xf numFmtId="165" fontId="3" fillId="2" borderId="17" xfId="28" applyNumberFormat="1" applyFont="1" applyFill="1" applyBorder="1" applyAlignment="1">
      <alignment horizontal="center"/>
    </xf>
    <xf numFmtId="0" fontId="16" fillId="2" borderId="73" xfId="32" applyFont="1" applyFill="1" applyBorder="1"/>
    <xf numFmtId="0" fontId="16" fillId="2" borderId="80" xfId="32" applyFont="1" applyFill="1" applyBorder="1"/>
    <xf numFmtId="0" fontId="16" fillId="2" borderId="58" xfId="32" applyFont="1" applyFill="1" applyBorder="1"/>
    <xf numFmtId="0" fontId="16" fillId="2" borderId="80" xfId="32" applyFont="1" applyFill="1" applyBorder="1" applyAlignment="1">
      <alignment horizontal="left"/>
    </xf>
    <xf numFmtId="0" fontId="16" fillId="2" borderId="58" xfId="32" applyFont="1" applyFill="1" applyBorder="1" applyAlignment="1">
      <alignment horizontal="left"/>
    </xf>
    <xf numFmtId="0" fontId="16" fillId="2" borderId="75" xfId="32" applyFont="1" applyFill="1" applyBorder="1"/>
    <xf numFmtId="165" fontId="3" fillId="2" borderId="29" xfId="32" applyNumberFormat="1" applyFont="1" applyFill="1" applyBorder="1" applyAlignment="1">
      <alignment horizontal="center"/>
    </xf>
    <xf numFmtId="0" fontId="16" fillId="2" borderId="81"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3" fillId="27" borderId="248" xfId="33" applyFont="1" applyFill="1" applyAlignment="1">
      <alignment horizontal="left" vertical="center" wrapText="1"/>
    </xf>
    <xf numFmtId="0" fontId="93" fillId="28" borderId="91" xfId="33" applyFont="1" applyFill="1" applyBorder="1" applyAlignment="1">
      <alignment horizontal="left" vertical="center" wrapText="1"/>
    </xf>
    <xf numFmtId="0" fontId="93" fillId="28" borderId="248" xfId="33" applyFont="1" applyFill="1" applyAlignment="1">
      <alignment horizontal="left" vertical="center" wrapText="1"/>
    </xf>
    <xf numFmtId="0" fontId="93"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3" fillId="2" borderId="248" xfId="34" applyFont="1" applyFill="1"/>
    <xf numFmtId="0" fontId="36" fillId="2" borderId="248" xfId="34" applyFont="1" applyFill="1"/>
    <xf numFmtId="0" fontId="18" fillId="2" borderId="248" xfId="34" applyFont="1" applyFill="1"/>
    <xf numFmtId="0" fontId="74" fillId="2" borderId="248" xfId="34" applyFont="1" applyFill="1"/>
    <xf numFmtId="0" fontId="35" fillId="2" borderId="248" xfId="34" applyFont="1" applyFill="1"/>
    <xf numFmtId="0" fontId="59"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4" fillId="2" borderId="248" xfId="25" applyFont="1" applyFill="1" applyAlignment="1">
      <alignment horizontal="left" vertical="center"/>
    </xf>
    <xf numFmtId="0" fontId="55" fillId="27" borderId="38" xfId="25" applyFont="1" applyFill="1" applyBorder="1" applyAlignment="1">
      <alignment horizontal="center" vertical="center"/>
    </xf>
    <xf numFmtId="0" fontId="55" fillId="27" borderId="248" xfId="25" applyFont="1" applyFill="1" applyAlignment="1">
      <alignment horizontal="center" vertical="center"/>
    </xf>
    <xf numFmtId="0" fontId="55" fillId="27" borderId="39" xfId="25" applyFont="1" applyFill="1" applyBorder="1" applyAlignment="1">
      <alignment horizontal="center" vertical="center"/>
    </xf>
    <xf numFmtId="0" fontId="55" fillId="28" borderId="248" xfId="25" applyFont="1" applyFill="1" applyAlignment="1">
      <alignment horizontal="center" vertical="center"/>
    </xf>
    <xf numFmtId="0" fontId="55" fillId="13" borderId="38" xfId="25" applyFont="1" applyFill="1" applyBorder="1" applyAlignment="1">
      <alignment horizontal="center" vertical="center"/>
    </xf>
    <xf numFmtId="0" fontId="55" fillId="13" borderId="248" xfId="25" applyFont="1" applyFill="1" applyAlignment="1">
      <alignment horizontal="center" vertical="center"/>
    </xf>
    <xf numFmtId="0" fontId="55" fillId="13" borderId="39" xfId="25" applyFont="1" applyFill="1" applyBorder="1" applyAlignment="1">
      <alignment horizontal="center" vertical="center"/>
    </xf>
    <xf numFmtId="0" fontId="19" fillId="0" borderId="248" xfId="33"/>
    <xf numFmtId="0" fontId="3" fillId="194" borderId="38"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9"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8"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5" xfId="25" applyFont="1" applyFill="1" applyBorder="1" applyAlignment="1">
      <alignment horizontal="left"/>
    </xf>
    <xf numFmtId="1" fontId="3" fillId="2" borderId="248" xfId="25" applyNumberFormat="1" applyFont="1" applyFill="1"/>
    <xf numFmtId="164" fontId="3" fillId="194" borderId="38"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8" xfId="26" applyFont="1"/>
    <xf numFmtId="0" fontId="10" fillId="27" borderId="45"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8" xfId="34" applyFont="1" applyFill="1" applyBorder="1" applyAlignment="1">
      <alignment horizontal="center" vertical="center" wrapText="1"/>
    </xf>
    <xf numFmtId="0" fontId="3" fillId="32" borderId="88" xfId="34" applyFont="1" applyFill="1" applyBorder="1" applyAlignment="1">
      <alignment horizontal="left" vertical="center" wrapText="1"/>
    </xf>
    <xf numFmtId="0" fontId="82" fillId="0" borderId="248" xfId="34" applyFont="1"/>
    <xf numFmtId="0" fontId="83" fillId="0" borderId="248" xfId="34" applyFont="1" applyAlignment="1">
      <alignment vertical="top" wrapText="1"/>
    </xf>
    <xf numFmtId="0" fontId="84" fillId="0" borderId="248" xfId="34" applyFont="1"/>
    <xf numFmtId="0" fontId="85"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7" fillId="0" borderId="248" xfId="35" applyFont="1" applyAlignment="1">
      <alignment vertical="center"/>
    </xf>
    <xf numFmtId="0" fontId="89" fillId="0" borderId="248" xfId="35" applyFont="1" applyAlignment="1">
      <alignment vertical="center"/>
    </xf>
    <xf numFmtId="0" fontId="91" fillId="0" borderId="248"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4" fillId="2" borderId="62" xfId="0" applyFont="1" applyFill="1" applyBorder="1" applyAlignment="1">
      <alignment horizontal="left" vertical="center" wrapText="1"/>
    </xf>
    <xf numFmtId="164" fontId="3" fillId="2" borderId="62" xfId="0" applyNumberFormat="1" applyFont="1" applyFill="1" applyBorder="1" applyAlignment="1">
      <alignment horizontal="center" vertical="center" wrapText="1"/>
    </xf>
    <xf numFmtId="0" fontId="3" fillId="3" borderId="63" xfId="0" applyFont="1" applyFill="1" applyBorder="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164" fontId="57" fillId="0" borderId="2" xfId="0" applyNumberFormat="1" applyFont="1" applyBorder="1" applyAlignment="1">
      <alignment horizontal="left" vertical="center" wrapText="1"/>
    </xf>
    <xf numFmtId="164" fontId="3" fillId="2" borderId="2" xfId="0" applyNumberFormat="1" applyFont="1" applyFill="1" applyBorder="1" applyAlignment="1">
      <alignment horizontal="left" vertical="center" wrapText="1"/>
    </xf>
    <xf numFmtId="164" fontId="3" fillId="2" borderId="23" xfId="0" applyNumberFormat="1" applyFont="1" applyFill="1" applyBorder="1" applyAlignment="1">
      <alignment horizontal="left" vertical="center" wrapText="1"/>
    </xf>
    <xf numFmtId="164" fontId="3" fillId="0" borderId="6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2" xfId="0" applyFont="1" applyBorder="1" applyAlignment="1">
      <alignment horizontal="left" vertical="center" wrapText="1"/>
    </xf>
    <xf numFmtId="0" fontId="4" fillId="0" borderId="62" xfId="0" applyFont="1" applyBorder="1" applyAlignment="1">
      <alignment vertical="center" wrapText="1"/>
    </xf>
    <xf numFmtId="164" fontId="1" fillId="0" borderId="62"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7" fillId="0" borderId="248" xfId="19" applyFont="1" applyBorder="1" applyAlignment="1">
      <alignment vertical="center"/>
    </xf>
    <xf numFmtId="0" fontId="87" fillId="0" borderId="248" xfId="19" applyFont="1" applyBorder="1" applyAlignment="1">
      <alignment vertical="center" wrapText="1"/>
    </xf>
    <xf numFmtId="0" fontId="89" fillId="0" borderId="248" xfId="19" applyFont="1" applyBorder="1" applyAlignment="1">
      <alignment vertical="center"/>
    </xf>
    <xf numFmtId="0" fontId="89" fillId="0" borderId="248" xfId="19" applyFont="1" applyBorder="1" applyAlignment="1">
      <alignment vertical="center" wrapText="1"/>
    </xf>
    <xf numFmtId="0" fontId="91" fillId="0" borderId="248" xfId="19" applyFont="1" applyBorder="1" applyAlignment="1">
      <alignment vertical="center"/>
    </xf>
    <xf numFmtId="0" fontId="91" fillId="0" borderId="248" xfId="19" applyFont="1" applyBorder="1" applyAlignment="1">
      <alignment vertical="center" wrapText="1"/>
    </xf>
    <xf numFmtId="0" fontId="39" fillId="0" borderId="0" xfId="8" applyFont="1" applyAlignment="1">
      <alignment horizontal="left"/>
    </xf>
    <xf numFmtId="0" fontId="250"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57E79E5E-E588-4127-9EC3-CFCF21265216}"/>
    <cellStyle name="Hyperlink" xfId="19" builtinId="8"/>
    <cellStyle name="Hyperlink 2" xfId="6" xr:uid="{00000000-0005-0000-0000-000003000000}"/>
    <cellStyle name="Hyperlink 2 2" xfId="16" xr:uid="{00000000-0005-0000-0000-000004000000}"/>
    <cellStyle name="Hyperlink 2 2 2" xfId="29" xr:uid="{D1A920B5-C162-43D6-8A45-5735869355E2}"/>
    <cellStyle name="Hyperlink 3" xfId="17" xr:uid="{00000000-0005-0000-0000-000005000000}"/>
    <cellStyle name="Hyperlink 3 2" xfId="30" xr:uid="{40A3615C-7189-4AB3-B433-90601EB0FE82}"/>
    <cellStyle name="Hyperlink 4" xfId="35" xr:uid="{78222D9E-4FFA-44F5-9F74-2BABDE05C2A6}"/>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7108F6C3-46B7-476F-8D38-F4CD7FC1D402}"/>
    <cellStyle name="Normal 2 2 3" xfId="34" xr:uid="{937165AD-1F8B-49E1-863E-F7F7BE3AD443}"/>
    <cellStyle name="Normal 2 3" xfId="9" xr:uid="{00000000-0005-0000-0000-00000B000000}"/>
    <cellStyle name="Normal 2 3 2" xfId="12" xr:uid="{00000000-0005-0000-0000-00000C000000}"/>
    <cellStyle name="Normal 2 3 2 2" xfId="22" xr:uid="{00000000-0005-0000-0000-00000D000000}"/>
    <cellStyle name="Normal 2 3 2 2 2" xfId="33" xr:uid="{8F02F954-2B64-44A6-BE55-55D7034209FE}"/>
    <cellStyle name="Normal 2 3 3" xfId="20" xr:uid="{00000000-0005-0000-0000-00000E000000}"/>
    <cellStyle name="Normal 2 3 4" xfId="32" xr:uid="{7BBAF89D-ACC1-42AA-B02C-D628258EB69D}"/>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BAAB2679-DB33-4256-9BBA-B6630A0DB8A7}"/>
    <cellStyle name="Normal 4 3" xfId="21" xr:uid="{00000000-0005-0000-0000-000013000000}"/>
    <cellStyle name="Normal 5" xfId="23" xr:uid="{FFA45609-CCCC-44C7-8945-D228DEC2B34B}"/>
    <cellStyle name="Normal 6" xfId="1" xr:uid="{00000000-0005-0000-0000-000014000000}"/>
    <cellStyle name="Normal 6 2" xfId="11" xr:uid="{00000000-0005-0000-0000-000015000000}"/>
    <cellStyle name="Normal 6 2 2" xfId="14" xr:uid="{00000000-0005-0000-0000-000016000000}"/>
    <cellStyle name="Normal 6 2 2 2" xfId="25" xr:uid="{C11F6566-7D2C-4CE5-96A0-6BE752421A9E}"/>
    <cellStyle name="Normal 6 2 3" xfId="24" xr:uid="{544B32E3-546A-4C82-8703-5B45D0F37A2B}"/>
    <cellStyle name="Normal 6 3" xfId="27" xr:uid="{6ABAB4C0-A54F-4307-BCCA-A7813EA22424}"/>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44.258111190000001</c:v>
                </c:pt>
                <c:pt idx="1">
                  <c:v>1E-10</c:v>
                </c:pt>
                <c:pt idx="2">
                  <c:v>1E-10</c:v>
                </c:pt>
                <c:pt idx="3">
                  <c:v>1E-10</c:v>
                </c:pt>
                <c:pt idx="4">
                  <c:v>46.820173439999998</c:v>
                </c:pt>
                <c:pt idx="5">
                  <c:v>52.536680220000001</c:v>
                </c:pt>
              </c:numCache>
            </c:numRef>
          </c:val>
          <c:extLst>
            <c:ext xmlns:c16="http://schemas.microsoft.com/office/drawing/2014/chart" uri="{C3380CC4-5D6E-409C-BE32-E72D297353CC}">
              <c16:uniqueId val="{00000000-844F-4C7D-97EF-1F66C78FD36C}"/>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44F-4C7D-97EF-1F66C78FD36C}"/>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44F-4C7D-97EF-1F66C78FD36C}"/>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44F-4C7D-97EF-1F66C78FD36C}"/>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44F-4C7D-97EF-1F66C78FD36C}"/>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44F-4C7D-97EF-1F66C78FD36C}"/>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44F-4C7D-97EF-1F66C78FD36C}"/>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844F-4C7D-97EF-1F66C78FD36C}"/>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55.741888809999999</c:v>
                </c:pt>
                <c:pt idx="1">
                  <c:v>100</c:v>
                </c:pt>
                <c:pt idx="2">
                  <c:v>100</c:v>
                </c:pt>
                <c:pt idx="3">
                  <c:v>100</c:v>
                </c:pt>
                <c:pt idx="4">
                  <c:v>53.179826560000002</c:v>
                </c:pt>
                <c:pt idx="5">
                  <c:v>47.463319779999999</c:v>
                </c:pt>
              </c:numCache>
            </c:numRef>
          </c:val>
          <c:extLst>
            <c:ext xmlns:c16="http://schemas.microsoft.com/office/drawing/2014/chart" uri="{C3380CC4-5D6E-409C-BE32-E72D297353CC}">
              <c16:uniqueId val="{00000008-844F-4C7D-97EF-1F66C78FD36C}"/>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844F-4C7D-97EF-1F66C78FD36C}"/>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B33A-4E28-8192-CDE0B853A745}"/>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61.170630000000003</c:v>
                </c:pt>
                <c:pt idx="1">
                  <c:v>1E-10</c:v>
                </c:pt>
                <c:pt idx="2">
                  <c:v>1E-10</c:v>
                </c:pt>
                <c:pt idx="3">
                  <c:v>1E-10</c:v>
                </c:pt>
                <c:pt idx="4">
                  <c:v>61.170630000000003</c:v>
                </c:pt>
                <c:pt idx="5">
                  <c:v>1E-10</c:v>
                </c:pt>
              </c:numCache>
            </c:numRef>
          </c:val>
          <c:extLst>
            <c:ext xmlns:c16="http://schemas.microsoft.com/office/drawing/2014/chart" uri="{C3380CC4-5D6E-409C-BE32-E72D297353CC}">
              <c16:uniqueId val="{00000002-B33A-4E28-8192-CDE0B853A745}"/>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17.385106489999998</c:v>
                </c:pt>
                <c:pt idx="1">
                  <c:v>1E-10</c:v>
                </c:pt>
                <c:pt idx="2">
                  <c:v>1E-10</c:v>
                </c:pt>
                <c:pt idx="3">
                  <c:v>1E-10</c:v>
                </c:pt>
                <c:pt idx="4">
                  <c:v>19.579548620000001</c:v>
                </c:pt>
                <c:pt idx="5">
                  <c:v>1E-10</c:v>
                </c:pt>
              </c:numCache>
            </c:numRef>
          </c:val>
          <c:extLst>
            <c:ext xmlns:c16="http://schemas.microsoft.com/office/drawing/2014/chart" uri="{C3380CC4-5D6E-409C-BE32-E72D297353CC}">
              <c16:uniqueId val="{00000003-B33A-4E28-8192-CDE0B853A745}"/>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0</c:v>
                </c:pt>
                <c:pt idx="1">
                  <c:v>100</c:v>
                </c:pt>
                <c:pt idx="2">
                  <c:v>100</c:v>
                </c:pt>
                <c:pt idx="3">
                  <c:v>100</c:v>
                </c:pt>
                <c:pt idx="4">
                  <c:v>0</c:v>
                </c:pt>
                <c:pt idx="5">
                  <c:v>100</c:v>
                </c:pt>
              </c:numCache>
            </c:numRef>
          </c:val>
          <c:extLst>
            <c:ext xmlns:c16="http://schemas.microsoft.com/office/drawing/2014/chart" uri="{C3380CC4-5D6E-409C-BE32-E72D297353CC}">
              <c16:uniqueId val="{00000004-B33A-4E28-8192-CDE0B853A745}"/>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21.444263509999999</c:v>
                </c:pt>
                <c:pt idx="1">
                  <c:v>1E-10</c:v>
                </c:pt>
                <c:pt idx="2">
                  <c:v>1E-10</c:v>
                </c:pt>
                <c:pt idx="3">
                  <c:v>1E-10</c:v>
                </c:pt>
                <c:pt idx="4">
                  <c:v>19.24982138</c:v>
                </c:pt>
                <c:pt idx="5">
                  <c:v>1E-10</c:v>
                </c:pt>
              </c:numCache>
            </c:numRef>
          </c:val>
          <c:extLst>
            <c:ext xmlns:c16="http://schemas.microsoft.com/office/drawing/2014/chart" uri="{C3380CC4-5D6E-409C-BE32-E72D297353CC}">
              <c16:uniqueId val="{00000005-B33A-4E28-8192-CDE0B853A745}"/>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31.576842110000001</c:v>
                </c:pt>
                <c:pt idx="1">
                  <c:v>27.893240339999998</c:v>
                </c:pt>
                <c:pt idx="2">
                  <c:v>23.474444439999999</c:v>
                </c:pt>
                <c:pt idx="3">
                  <c:v>1E-10</c:v>
                </c:pt>
                <c:pt idx="4">
                  <c:v>30.366550190000002</c:v>
                </c:pt>
                <c:pt idx="5">
                  <c:v>1E-10</c:v>
                </c:pt>
              </c:numCache>
            </c:numRef>
          </c:val>
          <c:extLst>
            <c:ext xmlns:c16="http://schemas.microsoft.com/office/drawing/2014/chart" uri="{C3380CC4-5D6E-409C-BE32-E72D297353CC}">
              <c16:uniqueId val="{00000000-AB8F-4AA1-82B4-54F3653B218E}"/>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34.577004049999999</c:v>
                </c:pt>
                <c:pt idx="1">
                  <c:v>1E-10</c:v>
                </c:pt>
                <c:pt idx="2">
                  <c:v>1E-10</c:v>
                </c:pt>
                <c:pt idx="3">
                  <c:v>1E-10</c:v>
                </c:pt>
                <c:pt idx="4">
                  <c:v>35.787295960000002</c:v>
                </c:pt>
                <c:pt idx="5">
                  <c:v>1E-10</c:v>
                </c:pt>
              </c:numCache>
            </c:numRef>
          </c:val>
          <c:extLst>
            <c:ext xmlns:c16="http://schemas.microsoft.com/office/drawing/2014/chart" uri="{C3380CC4-5D6E-409C-BE32-E72D297353CC}">
              <c16:uniqueId val="{00000001-AB8F-4AA1-82B4-54F3653B218E}"/>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0</c:v>
                </c:pt>
                <c:pt idx="1">
                  <c:v>72.106759659999994</c:v>
                </c:pt>
                <c:pt idx="2">
                  <c:v>76.525555560000001</c:v>
                </c:pt>
                <c:pt idx="3">
                  <c:v>100</c:v>
                </c:pt>
                <c:pt idx="4">
                  <c:v>0</c:v>
                </c:pt>
                <c:pt idx="5">
                  <c:v>100</c:v>
                </c:pt>
              </c:numCache>
            </c:numRef>
          </c:val>
          <c:extLst>
            <c:ext xmlns:c16="http://schemas.microsoft.com/office/drawing/2014/chart" uri="{C3380CC4-5D6E-409C-BE32-E72D297353CC}">
              <c16:uniqueId val="{00000002-AB8F-4AA1-82B4-54F3653B218E}"/>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33.84615385</c:v>
                </c:pt>
                <c:pt idx="1">
                  <c:v>1E-10</c:v>
                </c:pt>
                <c:pt idx="2">
                  <c:v>1E-10</c:v>
                </c:pt>
                <c:pt idx="3">
                  <c:v>1E-10</c:v>
                </c:pt>
                <c:pt idx="4">
                  <c:v>33.84615385</c:v>
                </c:pt>
                <c:pt idx="5">
                  <c:v>1E-10</c:v>
                </c:pt>
              </c:numCache>
            </c:numRef>
          </c:val>
          <c:extLst>
            <c:ext xmlns:c16="http://schemas.microsoft.com/office/drawing/2014/chart" uri="{C3380CC4-5D6E-409C-BE32-E72D297353CC}">
              <c16:uniqueId val="{00000003-AB8F-4AA1-82B4-54F3653B218E}"/>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35.299999999999997</c:v>
                </c:pt>
                <c:pt idx="2">
                  <c:v>35.299999999999997</c:v>
                </c:pt>
                <c:pt idx="3">
                  <c:v>35.299999999999997</c:v>
                </c:pt>
                <c:pt idx="4">
                  <c:v>35.299999999999997</c:v>
                </c:pt>
                <c:pt idx="5">
                  <c:v>35.299999999999997</c:v>
                </c:pt>
                <c:pt idx="6">
                  <c:v>38.6</c:v>
                </c:pt>
                <c:pt idx="7">
                  <c:v>41.9</c:v>
                </c:pt>
                <c:pt idx="8">
                  <c:v>45.1</c:v>
                </c:pt>
                <c:pt idx="9">
                  <c:v>48.4</c:v>
                </c:pt>
                <c:pt idx="10">
                  <c:v>51.7</c:v>
                </c:pt>
                <c:pt idx="11">
                  <c:v>54.9</c:v>
                </c:pt>
                <c:pt idx="12">
                  <c:v>58.2</c:v>
                </c:pt>
                <c:pt idx="13">
                  <c:v>61.5</c:v>
                </c:pt>
                <c:pt idx="14">
                  <c:v>64.7</c:v>
                </c:pt>
                <c:pt idx="15">
                  <c:v>68</c:v>
                </c:pt>
                <c:pt idx="16">
                  <c:v>71.3</c:v>
                </c:pt>
                <c:pt idx="17">
                  <c:v>74.5</c:v>
                </c:pt>
                <c:pt idx="18">
                  <c:v>77.8</c:v>
                </c:pt>
                <c:pt idx="19">
                  <c:v>81.099999999999994</c:v>
                </c:pt>
                <c:pt idx="20">
                  <c:v>84.3</c:v>
                </c:pt>
                <c:pt idx="21">
                  <c:v>87.6</c:v>
                </c:pt>
                <c:pt idx="22">
                  <c:v>90.9</c:v>
                </c:pt>
                <c:pt idx="23">
                  <c:v>94.1</c:v>
                </c:pt>
                <c:pt idx="24">
                  <c:v>97.4</c:v>
                </c:pt>
                <c:pt idx="25">
                  <c:v>100</c:v>
                </c:pt>
              </c:numCache>
            </c:numRef>
          </c:yVal>
          <c:smooth val="0"/>
          <c:extLst>
            <c:ext xmlns:c16="http://schemas.microsoft.com/office/drawing/2014/chart" uri="{C3380CC4-5D6E-409C-BE32-E72D297353CC}">
              <c16:uniqueId val="{00000000-999D-41CF-8F11-344C66953935}"/>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99D-41CF-8F11-344C6695393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99D-41CF-8F11-344C6695393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99D-41CF-8F11-344C6695393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99D-41CF-8F11-344C66953935}"/>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99D-41CF-8F11-344C6695393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99D-41CF-8F11-344C6695393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99D-41CF-8F11-344C6695393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99D-41CF-8F11-344C6695393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99D-41CF-8F11-344C66953935}"/>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99D-41CF-8F11-344C66953935}"/>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99D-41CF-8F11-344C6695393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99D-41CF-8F11-344C66953935}"/>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99D-41CF-8F11-344C66953935}"/>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99D-41CF-8F11-344C669539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99D-41CF-8F11-344C669539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99D-41CF-8F11-344C6695393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99D-41CF-8F11-344C669539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99D-41CF-8F11-344C669539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99D-41CF-8F11-344C669539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99D-41CF-8F11-344C669539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99D-41CF-8F11-344C669539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99D-41CF-8F11-344C669539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99D-41CF-8F11-344C669539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99D-41CF-8F11-344C669539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99D-41CF-8F11-344C669539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99D-41CF-8F11-344C669539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99D-41CF-8F11-344C669539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99D-41CF-8F11-344C669539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99D-41CF-8F11-344C669539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99D-41CF-8F11-344C669539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99D-41CF-8F11-344C669539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99D-41CF-8F11-344C669539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99D-41CF-8F11-344C669539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99D-41CF-8F11-344C669539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99D-41CF-8F11-344C669539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99D-41CF-8F11-344C669539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99D-41CF-8F11-344C669539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99D-41CF-8F11-344C669539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99D-41CF-8F11-344C669539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99D-41CF-8F11-344C669539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99D-41CF-8F11-344C669539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99D-41CF-8F11-344C669539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99D-41CF-8F11-344C669539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99D-41CF-8F11-344C669539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99D-41CF-8F11-344C669539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99D-41CF-8F11-344C669539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99D-41CF-8F11-344C669539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99D-41CF-8F11-344C669539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99D-41CF-8F11-344C669539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99D-41CF-8F11-344C669539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99D-41CF-8F11-344C669539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99D-41CF-8F11-344C669539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99D-41CF-8F11-344C669539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99D-41CF-8F11-344C669539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99D-41CF-8F11-344C669539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99D-41CF-8F11-344C669539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99D-41CF-8F11-344C669539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99D-41CF-8F11-344C669539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99D-41CF-8F11-344C669539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99D-41CF-8F11-344C669539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99D-41CF-8F11-344C669539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99D-41CF-8F11-344C669539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99D-41CF-8F11-344C669539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99D-41CF-8F11-344C669539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99D-41CF-8F11-344C669539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99D-41CF-8F11-344C669539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99D-41CF-8F11-344C669539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99D-41CF-8F11-344C669539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99D-41CF-8F11-344C669539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99D-41CF-8F11-344C669539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99D-41CF-8F11-344C669539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99D-41CF-8F11-344C669539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99D-41CF-8F11-344C669539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99D-41CF-8F11-344C669539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99D-41CF-8F11-344C669539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99D-41CF-8F11-344C669539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99D-41CF-8F11-344C669539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99D-41CF-8F11-344C669539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99D-41CF-8F11-344C669539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99D-41CF-8F11-344C669539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99D-41CF-8F11-344C669539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99D-41CF-8F11-344C669539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99D-41CF-8F11-344C669539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99D-41CF-8F11-344C669539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99D-41CF-8F11-344C669539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99D-41CF-8F11-344C669539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99D-41CF-8F11-344C669539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99D-41CF-8F11-344C669539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99D-41CF-8F11-344C669539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99D-41CF-8F11-344C669539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99D-41CF-8F11-344C669539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99D-41CF-8F11-344C669539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99D-41CF-8F11-344C669539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99D-41CF-8F11-344C669539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99D-41CF-8F11-344C669539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43.6</c:v>
                </c:pt>
                <c:pt idx="2">
                  <c:v>44.6</c:v>
                </c:pt>
                <c:pt idx="3">
                  <c:v>44.4</c:v>
                </c:pt>
                <c:pt idx="4">
                  <c:v>46.5</c:v>
                </c:pt>
                <c:pt idx="5">
                  <c:v>48.92657316983626</c:v>
                </c:pt>
                <c:pt idx="6">
                  <c:v>#N/A</c:v>
                </c:pt>
                <c:pt idx="7">
                  <c:v>#N/A</c:v>
                </c:pt>
                <c:pt idx="8">
                  <c:v>#N/A</c:v>
                </c:pt>
                <c:pt idx="9">
                  <c:v>100</c:v>
                </c:pt>
                <c:pt idx="10">
                  <c:v>#N/A</c:v>
                </c:pt>
                <c:pt idx="11">
                  <c:v>#N/A</c:v>
                </c:pt>
                <c:pt idx="12">
                  <c:v>89.2</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99D-41CF-8F11-344C66953935}"/>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35.299999999999997</c:v>
                </c:pt>
                <c:pt idx="6">
                  <c:v>38.6</c:v>
                </c:pt>
                <c:pt idx="7">
                  <c:v>41.9</c:v>
                </c:pt>
                <c:pt idx="8">
                  <c:v>45.1</c:v>
                </c:pt>
                <c:pt idx="9">
                  <c:v>46.7</c:v>
                </c:pt>
                <c:pt idx="10">
                  <c:v>48.7</c:v>
                </c:pt>
                <c:pt idx="11">
                  <c:v>50.6</c:v>
                </c:pt>
                <c:pt idx="12">
                  <c:v>52.6</c:v>
                </c:pt>
                <c:pt idx="13">
                  <c:v>54.6</c:v>
                </c:pt>
                <c:pt idx="14">
                  <c:v>56.6</c:v>
                </c:pt>
                <c:pt idx="15">
                  <c:v>58.6</c:v>
                </c:pt>
                <c:pt idx="16">
                  <c:v>60.6</c:v>
                </c:pt>
                <c:pt idx="17">
                  <c:v>62.6</c:v>
                </c:pt>
                <c:pt idx="18">
                  <c:v>64.599999999999994</c:v>
                </c:pt>
                <c:pt idx="19">
                  <c:v>66.599999999999994</c:v>
                </c:pt>
                <c:pt idx="20">
                  <c:v>68.599999999999994</c:v>
                </c:pt>
                <c:pt idx="21">
                  <c:v>70.599999999999994</c:v>
                </c:pt>
                <c:pt idx="22">
                  <c:v>72.599999999999994</c:v>
                </c:pt>
                <c:pt idx="23">
                  <c:v>74.599999999999994</c:v>
                </c:pt>
                <c:pt idx="24">
                  <c:v>76.599999999999994</c:v>
                </c:pt>
                <c:pt idx="25">
                  <c:v>78.599999999999994</c:v>
                </c:pt>
              </c:numCache>
            </c:numRef>
          </c:yVal>
          <c:smooth val="0"/>
          <c:extLst>
            <c:ext xmlns:c16="http://schemas.microsoft.com/office/drawing/2014/chart" uri="{C3380CC4-5D6E-409C-BE32-E72D297353CC}">
              <c16:uniqueId val="{00000061-999D-41CF-8F11-344C66953935}"/>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99D-41CF-8F11-344C66953935}"/>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99D-41CF-8F11-344C66953935}"/>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99D-41CF-8F11-344C66953935}"/>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99D-41CF-8F11-344C66953935}"/>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99D-41CF-8F11-344C66953935}"/>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99D-41CF-8F11-344C66953935}"/>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99D-41CF-8F11-344C66953935}"/>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99D-41CF-8F11-344C66953935}"/>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99D-41CF-8F11-344C66953935}"/>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99D-41CF-8F11-344C66953935}"/>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99D-41CF-8F11-344C66953935}"/>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99D-41CF-8F11-344C66953935}"/>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99D-41CF-8F11-344C66953935}"/>
                </c:ext>
              </c:extLst>
            </c:dLbl>
            <c:dLbl>
              <c:idx val="13"/>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999D-41CF-8F11-344C66953935}"/>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99D-41CF-8F11-344C66953935}"/>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99D-41CF-8F11-344C66953935}"/>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99D-41CF-8F11-344C66953935}"/>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99D-41CF-8F11-344C66953935}"/>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99D-41CF-8F11-344C66953935}"/>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99D-41CF-8F11-344C66953935}"/>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99D-41CF-8F11-344C66953935}"/>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99D-41CF-8F11-344C66953935}"/>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99D-41CF-8F11-344C66953935}"/>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999D-41CF-8F11-344C66953935}"/>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40.484999999999999</c:v>
                </c:pt>
                <c:pt idx="6">
                  <c:v>#N/A</c:v>
                </c:pt>
                <c:pt idx="7">
                  <c:v>#N/A</c:v>
                </c:pt>
                <c:pt idx="8">
                  <c:v>#N/A</c:v>
                </c:pt>
                <c:pt idx="9">
                  <c:v>80.384999999999991</c:v>
                </c:pt>
                <c:pt idx="10">
                  <c:v>#N/A</c:v>
                </c:pt>
                <c:pt idx="11">
                  <c:v>#N/A</c:v>
                </c:pt>
                <c:pt idx="12">
                  <c:v>70.936300000000003</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999D-41CF-8F11-344C66953935}"/>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50.6</c:v>
                </c:pt>
                <c:pt idx="12">
                  <c:v>52.6</c:v>
                </c:pt>
                <c:pt idx="13">
                  <c:v>54.6</c:v>
                </c:pt>
                <c:pt idx="14">
                  <c:v>56.6</c:v>
                </c:pt>
                <c:pt idx="15">
                  <c:v>58.6</c:v>
                </c:pt>
                <c:pt idx="16">
                  <c:v>60.6</c:v>
                </c:pt>
                <c:pt idx="17">
                  <c:v>62.6</c:v>
                </c:pt>
                <c:pt idx="18">
                  <c:v>64.599999999999994</c:v>
                </c:pt>
                <c:pt idx="19">
                  <c:v>66.599999999999994</c:v>
                </c:pt>
                <c:pt idx="20">
                  <c:v>66.7</c:v>
                </c:pt>
                <c:pt idx="21">
                  <c:v>65.599999999999994</c:v>
                </c:pt>
                <c:pt idx="22">
                  <c:v>64.5</c:v>
                </c:pt>
                <c:pt idx="23">
                  <c:v>63.4</c:v>
                </c:pt>
                <c:pt idx="24">
                  <c:v>62.3</c:v>
                </c:pt>
                <c:pt idx="25">
                  <c:v>61.2</c:v>
                </c:pt>
              </c:numCache>
            </c:numRef>
          </c:yVal>
          <c:smooth val="0"/>
          <c:extLst>
            <c:ext xmlns:c16="http://schemas.microsoft.com/office/drawing/2014/chart" uri="{C3380CC4-5D6E-409C-BE32-E72D297353CC}">
              <c16:uniqueId val="{0000007B-999D-41CF-8F11-344C66953935}"/>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999D-41CF-8F11-344C6695393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999D-41CF-8F11-344C6695393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999D-41CF-8F11-344C6695393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999D-41CF-8F11-344C66953935}"/>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999D-41CF-8F11-344C6695393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999D-41CF-8F11-344C6695393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999D-41CF-8F11-344C6695393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999D-41CF-8F11-344C6695393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999D-41CF-8F11-344C66953935}"/>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999D-41CF-8F11-344C66953935}"/>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999D-41CF-8F11-344C6695393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999D-41CF-8F11-344C66953935}"/>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999D-41CF-8F11-344C66953935}"/>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999D-41CF-8F11-344C669539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999D-41CF-8F11-344C669539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999D-41CF-8F11-344C6695393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999D-41CF-8F11-344C669539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999D-41CF-8F11-344C669539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999D-41CF-8F11-344C669539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999D-41CF-8F11-344C669539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999D-41CF-8F11-344C669539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999D-41CF-8F11-344C669539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99D-41CF-8F11-344C669539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99D-41CF-8F11-344C669539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99D-41CF-8F11-344C669539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99D-41CF-8F11-344C669539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99D-41CF-8F11-344C669539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99D-41CF-8F11-344C669539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99D-41CF-8F11-344C669539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99D-41CF-8F11-344C669539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99D-41CF-8F11-344C669539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99D-41CF-8F11-344C669539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99D-41CF-8F11-344C669539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99D-41CF-8F11-344C669539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99D-41CF-8F11-344C669539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99D-41CF-8F11-344C669539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99D-41CF-8F11-344C669539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99D-41CF-8F11-344C669539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99D-41CF-8F11-344C669539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99D-41CF-8F11-344C669539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99D-41CF-8F11-344C669539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99D-41CF-8F11-344C669539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99D-41CF-8F11-344C669539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99D-41CF-8F11-344C669539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99D-41CF-8F11-344C669539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99D-41CF-8F11-344C669539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99D-41CF-8F11-344C669539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99D-41CF-8F11-344C669539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99D-41CF-8F11-344C669539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99D-41CF-8F11-344C669539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99D-41CF-8F11-344C669539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99D-41CF-8F11-344C669539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99D-41CF-8F11-344C669539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99D-41CF-8F11-344C669539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99D-41CF-8F11-344C669539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99D-41CF-8F11-344C669539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99D-41CF-8F11-344C669539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99D-41CF-8F11-344C669539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99D-41CF-8F11-344C669539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99D-41CF-8F11-344C669539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99D-41CF-8F11-344C669539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99D-41CF-8F11-344C669539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99D-41CF-8F11-344C669539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99D-41CF-8F11-344C669539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99D-41CF-8F11-344C669539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99D-41CF-8F11-344C669539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99D-41CF-8F11-344C669539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99D-41CF-8F11-344C669539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99D-41CF-8F11-344C669539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99D-41CF-8F11-344C669539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99D-41CF-8F11-344C669539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99D-41CF-8F11-344C669539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99D-41CF-8F11-344C669539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99D-41CF-8F11-344C669539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99D-41CF-8F11-344C669539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99D-41CF-8F11-344C669539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99D-41CF-8F11-344C669539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99D-41CF-8F11-344C669539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99D-41CF-8F11-344C669539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99D-41CF-8F11-344C669539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99D-41CF-8F11-344C669539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99D-41CF-8F11-344C669539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99D-41CF-8F11-344C669539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99D-41CF-8F11-344C669539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99D-41CF-8F11-344C669539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99D-41CF-8F11-344C669539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99D-41CF-8F11-344C669539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99D-41CF-8F11-344C669539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99D-41CF-8F11-344C669539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99D-41CF-8F11-344C669539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99D-41CF-8F11-344C669539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99D-41CF-8F11-344C669539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99D-41CF-8F11-344C669539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99D-41CF-8F11-344C669539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99D-41CF-8F11-344C669539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70.077054794520549</c:v>
                </c:pt>
                <c:pt idx="10">
                  <c:v>#N/A</c:v>
                </c:pt>
                <c:pt idx="11">
                  <c:v>#N/A</c:v>
                </c:pt>
                <c:pt idx="12">
                  <c:v>61.170630000000003</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999D-41CF-8F11-344C66953935}"/>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96.8</c:v>
                </c:pt>
                <c:pt idx="14">
                  <c:v>96.8</c:v>
                </c:pt>
                <c:pt idx="15">
                  <c:v>96.8</c:v>
                </c:pt>
                <c:pt idx="16">
                  <c:v>96.8</c:v>
                </c:pt>
                <c:pt idx="17">
                  <c:v>96.8</c:v>
                </c:pt>
                <c:pt idx="18">
                  <c:v>96.8</c:v>
                </c:pt>
                <c:pt idx="19">
                  <c:v>96.8</c:v>
                </c:pt>
                <c:pt idx="20">
                  <c:v>96.8</c:v>
                </c:pt>
                <c:pt idx="21">
                  <c:v>96.8</c:v>
                </c:pt>
                <c:pt idx="22">
                  <c:v>#N/A</c:v>
                </c:pt>
                <c:pt idx="23">
                  <c:v>#N/A</c:v>
                </c:pt>
                <c:pt idx="24">
                  <c:v>#N/A</c:v>
                </c:pt>
                <c:pt idx="25">
                  <c:v>#N/A</c:v>
                </c:pt>
              </c:numCache>
            </c:numRef>
          </c:yVal>
          <c:smooth val="0"/>
          <c:extLst>
            <c:ext xmlns:c16="http://schemas.microsoft.com/office/drawing/2014/chart" uri="{C3380CC4-5D6E-409C-BE32-E72D297353CC}">
              <c16:uniqueId val="{00000000-B911-48EB-8A4F-046562C499E0}"/>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911-48EB-8A4F-046562C499E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911-48EB-8A4F-046562C499E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911-48EB-8A4F-046562C499E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911-48EB-8A4F-046562C499E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911-48EB-8A4F-046562C499E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911-48EB-8A4F-046562C499E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911-48EB-8A4F-046562C499E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911-48EB-8A4F-046562C499E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911-48EB-8A4F-046562C499E0}"/>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911-48EB-8A4F-046562C499E0}"/>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911-48EB-8A4F-046562C499E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911-48EB-8A4F-046562C499E0}"/>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911-48EB-8A4F-046562C499E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911-48EB-8A4F-046562C499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911-48EB-8A4F-046562C499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911-48EB-8A4F-046562C499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911-48EB-8A4F-046562C499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911-48EB-8A4F-046562C499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911-48EB-8A4F-046562C499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911-48EB-8A4F-046562C499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911-48EB-8A4F-046562C499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911-48EB-8A4F-046562C499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911-48EB-8A4F-046562C499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911-48EB-8A4F-046562C499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911-48EB-8A4F-046562C499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911-48EB-8A4F-046562C499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911-48EB-8A4F-046562C499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911-48EB-8A4F-046562C499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911-48EB-8A4F-046562C499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911-48EB-8A4F-046562C499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911-48EB-8A4F-046562C499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911-48EB-8A4F-046562C499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911-48EB-8A4F-046562C499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911-48EB-8A4F-046562C499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911-48EB-8A4F-046562C499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911-48EB-8A4F-046562C499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911-48EB-8A4F-046562C499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911-48EB-8A4F-046562C499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911-48EB-8A4F-046562C499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911-48EB-8A4F-046562C499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911-48EB-8A4F-046562C499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911-48EB-8A4F-046562C499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911-48EB-8A4F-046562C499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911-48EB-8A4F-046562C499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911-48EB-8A4F-046562C499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911-48EB-8A4F-046562C499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911-48EB-8A4F-046562C499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911-48EB-8A4F-046562C499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911-48EB-8A4F-046562C499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911-48EB-8A4F-046562C499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911-48EB-8A4F-046562C499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911-48EB-8A4F-046562C499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911-48EB-8A4F-046562C499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911-48EB-8A4F-046562C499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911-48EB-8A4F-046562C499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911-48EB-8A4F-046562C499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911-48EB-8A4F-046562C499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911-48EB-8A4F-046562C499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911-48EB-8A4F-046562C499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911-48EB-8A4F-046562C499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911-48EB-8A4F-046562C499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911-48EB-8A4F-046562C499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911-48EB-8A4F-046562C499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911-48EB-8A4F-046562C499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911-48EB-8A4F-046562C499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911-48EB-8A4F-046562C499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911-48EB-8A4F-046562C499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911-48EB-8A4F-046562C499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911-48EB-8A4F-046562C499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911-48EB-8A4F-046562C499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911-48EB-8A4F-046562C499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911-48EB-8A4F-046562C499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911-48EB-8A4F-046562C499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911-48EB-8A4F-046562C499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911-48EB-8A4F-046562C499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911-48EB-8A4F-046562C499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911-48EB-8A4F-046562C499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911-48EB-8A4F-046562C499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911-48EB-8A4F-046562C499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911-48EB-8A4F-046562C499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911-48EB-8A4F-046562C499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911-48EB-8A4F-046562C499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911-48EB-8A4F-046562C499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911-48EB-8A4F-046562C499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911-48EB-8A4F-046562C499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911-48EB-8A4F-046562C499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911-48EB-8A4F-046562C499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911-48EB-8A4F-046562C499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911-48EB-8A4F-046562C499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911-48EB-8A4F-046562C499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911-48EB-8A4F-046562C499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911-48EB-8A4F-046562C499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911-48EB-8A4F-046562C499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911-48EB-8A4F-046562C499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911-48EB-8A4F-046562C499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96.805000000000007</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911-48EB-8A4F-046562C499E0}"/>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86.5</c:v>
                </c:pt>
                <c:pt idx="14">
                  <c:v>86.5</c:v>
                </c:pt>
                <c:pt idx="15">
                  <c:v>86.5</c:v>
                </c:pt>
                <c:pt idx="16">
                  <c:v>86.5</c:v>
                </c:pt>
                <c:pt idx="17">
                  <c:v>86.5</c:v>
                </c:pt>
                <c:pt idx="18">
                  <c:v>86.5</c:v>
                </c:pt>
                <c:pt idx="19">
                  <c:v>86.5</c:v>
                </c:pt>
                <c:pt idx="20">
                  <c:v>86.5</c:v>
                </c:pt>
                <c:pt idx="21">
                  <c:v>86.5</c:v>
                </c:pt>
                <c:pt idx="22">
                  <c:v>#N/A</c:v>
                </c:pt>
                <c:pt idx="23">
                  <c:v>#N/A</c:v>
                </c:pt>
                <c:pt idx="24">
                  <c:v>#N/A</c:v>
                </c:pt>
                <c:pt idx="25">
                  <c:v>#N/A</c:v>
                </c:pt>
              </c:numCache>
            </c:numRef>
          </c:yVal>
          <c:smooth val="0"/>
          <c:extLst>
            <c:ext xmlns:c16="http://schemas.microsoft.com/office/drawing/2014/chart" uri="{C3380CC4-5D6E-409C-BE32-E72D297353CC}">
              <c16:uniqueId val="{00000061-B911-48EB-8A4F-046562C499E0}"/>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911-48EB-8A4F-046562C499E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911-48EB-8A4F-046562C499E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911-48EB-8A4F-046562C499E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911-48EB-8A4F-046562C499E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911-48EB-8A4F-046562C499E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911-48EB-8A4F-046562C499E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911-48EB-8A4F-046562C499E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911-48EB-8A4F-046562C499E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911-48EB-8A4F-046562C499E0}"/>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911-48EB-8A4F-046562C499E0}"/>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911-48EB-8A4F-046562C499E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911-48EB-8A4F-046562C499E0}"/>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911-48EB-8A4F-046562C499E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911-48EB-8A4F-046562C499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911-48EB-8A4F-046562C499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911-48EB-8A4F-046562C499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911-48EB-8A4F-046562C499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911-48EB-8A4F-046562C499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911-48EB-8A4F-046562C499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911-48EB-8A4F-046562C499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911-48EB-8A4F-046562C499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911-48EB-8A4F-046562C499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911-48EB-8A4F-046562C499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911-48EB-8A4F-046562C499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911-48EB-8A4F-046562C499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911-48EB-8A4F-046562C499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911-48EB-8A4F-046562C499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911-48EB-8A4F-046562C499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911-48EB-8A4F-046562C499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911-48EB-8A4F-046562C499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911-48EB-8A4F-046562C499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911-48EB-8A4F-046562C499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911-48EB-8A4F-046562C499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911-48EB-8A4F-046562C499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911-48EB-8A4F-046562C499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911-48EB-8A4F-046562C499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911-48EB-8A4F-046562C499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911-48EB-8A4F-046562C499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911-48EB-8A4F-046562C499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911-48EB-8A4F-046562C499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911-48EB-8A4F-046562C499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911-48EB-8A4F-046562C499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911-48EB-8A4F-046562C499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911-48EB-8A4F-046562C499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911-48EB-8A4F-046562C499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911-48EB-8A4F-046562C499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911-48EB-8A4F-046562C499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911-48EB-8A4F-046562C499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911-48EB-8A4F-046562C499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911-48EB-8A4F-046562C499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911-48EB-8A4F-046562C499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911-48EB-8A4F-046562C499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911-48EB-8A4F-046562C499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911-48EB-8A4F-046562C499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911-48EB-8A4F-046562C499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911-48EB-8A4F-046562C499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911-48EB-8A4F-046562C499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911-48EB-8A4F-046562C499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911-48EB-8A4F-046562C499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911-48EB-8A4F-046562C499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911-48EB-8A4F-046562C499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911-48EB-8A4F-046562C499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911-48EB-8A4F-046562C499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911-48EB-8A4F-046562C499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911-48EB-8A4F-046562C499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911-48EB-8A4F-046562C499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911-48EB-8A4F-046562C499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911-48EB-8A4F-046562C499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911-48EB-8A4F-046562C499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911-48EB-8A4F-046562C499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911-48EB-8A4F-046562C499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911-48EB-8A4F-046562C499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911-48EB-8A4F-046562C499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911-48EB-8A4F-046562C499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911-48EB-8A4F-046562C499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911-48EB-8A4F-046562C499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911-48EB-8A4F-046562C499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911-48EB-8A4F-046562C499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911-48EB-8A4F-046562C499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911-48EB-8A4F-046562C499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911-48EB-8A4F-046562C499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911-48EB-8A4F-046562C499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911-48EB-8A4F-046562C499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911-48EB-8A4F-046562C499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911-48EB-8A4F-046562C499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911-48EB-8A4F-046562C499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911-48EB-8A4F-046562C499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911-48EB-8A4F-046562C499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911-48EB-8A4F-046562C499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911-48EB-8A4F-046562C499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911-48EB-8A4F-046562C499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911-48EB-8A4F-046562C499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911-48EB-8A4F-046562C499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911-48EB-8A4F-046562C499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911-48EB-8A4F-046562C499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86.524822695035468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911-48EB-8A4F-046562C499E0}"/>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B911-48EB-8A4F-046562C499E0}"/>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911-48EB-8A4F-046562C499E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911-48EB-8A4F-046562C499E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911-48EB-8A4F-046562C499E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911-48EB-8A4F-046562C499E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911-48EB-8A4F-046562C499E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911-48EB-8A4F-046562C499E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911-48EB-8A4F-046562C499E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911-48EB-8A4F-046562C499E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911-48EB-8A4F-046562C499E0}"/>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911-48EB-8A4F-046562C499E0}"/>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911-48EB-8A4F-046562C499E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911-48EB-8A4F-046562C499E0}"/>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911-48EB-8A4F-046562C499E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911-48EB-8A4F-046562C499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911-48EB-8A4F-046562C499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911-48EB-8A4F-046562C499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911-48EB-8A4F-046562C499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911-48EB-8A4F-046562C499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911-48EB-8A4F-046562C499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911-48EB-8A4F-046562C499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911-48EB-8A4F-046562C499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911-48EB-8A4F-046562C499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911-48EB-8A4F-046562C499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911-48EB-8A4F-046562C499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911-48EB-8A4F-046562C499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911-48EB-8A4F-046562C499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911-48EB-8A4F-046562C499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911-48EB-8A4F-046562C499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911-48EB-8A4F-046562C499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911-48EB-8A4F-046562C499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911-48EB-8A4F-046562C499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911-48EB-8A4F-046562C499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911-48EB-8A4F-046562C499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911-48EB-8A4F-046562C499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911-48EB-8A4F-046562C499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911-48EB-8A4F-046562C499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911-48EB-8A4F-046562C499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911-48EB-8A4F-046562C499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911-48EB-8A4F-046562C499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911-48EB-8A4F-046562C499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911-48EB-8A4F-046562C499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911-48EB-8A4F-046562C499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911-48EB-8A4F-046562C499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911-48EB-8A4F-046562C499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911-48EB-8A4F-046562C499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911-48EB-8A4F-046562C499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911-48EB-8A4F-046562C499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911-48EB-8A4F-046562C499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911-48EB-8A4F-046562C499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911-48EB-8A4F-046562C499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911-48EB-8A4F-046562C499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911-48EB-8A4F-046562C499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911-48EB-8A4F-046562C499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911-48EB-8A4F-046562C499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911-48EB-8A4F-046562C499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911-48EB-8A4F-046562C499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911-48EB-8A4F-046562C499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911-48EB-8A4F-046562C499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911-48EB-8A4F-046562C499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911-48EB-8A4F-046562C499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911-48EB-8A4F-046562C499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911-48EB-8A4F-046562C499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911-48EB-8A4F-046562C499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911-48EB-8A4F-046562C499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911-48EB-8A4F-046562C499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911-48EB-8A4F-046562C499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911-48EB-8A4F-046562C499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911-48EB-8A4F-046562C499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911-48EB-8A4F-046562C499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911-48EB-8A4F-046562C499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911-48EB-8A4F-046562C499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911-48EB-8A4F-046562C499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911-48EB-8A4F-046562C499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911-48EB-8A4F-046562C499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911-48EB-8A4F-046562C499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911-48EB-8A4F-046562C499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911-48EB-8A4F-046562C499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911-48EB-8A4F-046562C499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911-48EB-8A4F-046562C499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911-48EB-8A4F-046562C499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911-48EB-8A4F-046562C499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911-48EB-8A4F-046562C499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911-48EB-8A4F-046562C499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911-48EB-8A4F-046562C499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911-48EB-8A4F-046562C499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911-48EB-8A4F-046562C499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911-48EB-8A4F-046562C499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911-48EB-8A4F-046562C499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911-48EB-8A4F-046562C499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911-48EB-8A4F-046562C499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911-48EB-8A4F-046562C499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911-48EB-8A4F-046562C499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911-48EB-8A4F-046562C499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911-48EB-8A4F-046562C499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911-48EB-8A4F-046562C499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911-48EB-8A4F-046562C499E0}"/>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73.8</c:v>
                </c:pt>
                <c:pt idx="12">
                  <c:v>73.8</c:v>
                </c:pt>
                <c:pt idx="13">
                  <c:v>73.8</c:v>
                </c:pt>
                <c:pt idx="14">
                  <c:v>73.8</c:v>
                </c:pt>
                <c:pt idx="15">
                  <c:v>73.8</c:v>
                </c:pt>
                <c:pt idx="16">
                  <c:v>73.8</c:v>
                </c:pt>
                <c:pt idx="17">
                  <c:v>73.8</c:v>
                </c:pt>
                <c:pt idx="18">
                  <c:v>73.8</c:v>
                </c:pt>
                <c:pt idx="19">
                  <c:v>73.8</c:v>
                </c:pt>
                <c:pt idx="20">
                  <c:v>73.8</c:v>
                </c:pt>
                <c:pt idx="21">
                  <c:v>73.8</c:v>
                </c:pt>
                <c:pt idx="22">
                  <c:v>73.8</c:v>
                </c:pt>
                <c:pt idx="23">
                  <c:v>73.8</c:v>
                </c:pt>
                <c:pt idx="24">
                  <c:v>#N/A</c:v>
                </c:pt>
                <c:pt idx="25">
                  <c:v>#N/A</c:v>
                </c:pt>
              </c:numCache>
            </c:numRef>
          </c:yVal>
          <c:smooth val="0"/>
          <c:extLst>
            <c:ext xmlns:c16="http://schemas.microsoft.com/office/drawing/2014/chart" uri="{C3380CC4-5D6E-409C-BE32-E72D297353CC}">
              <c16:uniqueId val="{00000000-CC30-43A7-AE43-7AF76713C7AE}"/>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C30-43A7-AE43-7AF76713C7A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C30-43A7-AE43-7AF76713C7A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C30-43A7-AE43-7AF76713C7A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C30-43A7-AE43-7AF76713C7A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C30-43A7-AE43-7AF76713C7A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C30-43A7-AE43-7AF76713C7A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C30-43A7-AE43-7AF76713C7A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C30-43A7-AE43-7AF76713C7A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C30-43A7-AE43-7AF76713C7AE}"/>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C30-43A7-AE43-7AF76713C7AE}"/>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C30-43A7-AE43-7AF76713C7A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C30-43A7-AE43-7AF76713C7AE}"/>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C30-43A7-AE43-7AF76713C7AE}"/>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C30-43A7-AE43-7AF76713C7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C30-43A7-AE43-7AF76713C7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C30-43A7-AE43-7AF76713C7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C30-43A7-AE43-7AF76713C7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C30-43A7-AE43-7AF76713C7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C30-43A7-AE43-7AF76713C7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C30-43A7-AE43-7AF76713C7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C30-43A7-AE43-7AF76713C7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C30-43A7-AE43-7AF76713C7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C30-43A7-AE43-7AF76713C7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C30-43A7-AE43-7AF76713C7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C30-43A7-AE43-7AF76713C7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C30-43A7-AE43-7AF76713C7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C30-43A7-AE43-7AF76713C7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C30-43A7-AE43-7AF76713C7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C30-43A7-AE43-7AF76713C7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C30-43A7-AE43-7AF76713C7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C30-43A7-AE43-7AF76713C7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C30-43A7-AE43-7AF76713C7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C30-43A7-AE43-7AF76713C7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C30-43A7-AE43-7AF76713C7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C30-43A7-AE43-7AF76713C7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C30-43A7-AE43-7AF76713C7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C30-43A7-AE43-7AF76713C7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C30-43A7-AE43-7AF76713C7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C30-43A7-AE43-7AF76713C7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C30-43A7-AE43-7AF76713C7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C30-43A7-AE43-7AF76713C7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C30-43A7-AE43-7AF76713C7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C30-43A7-AE43-7AF76713C7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C30-43A7-AE43-7AF76713C7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C30-43A7-AE43-7AF76713C7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C30-43A7-AE43-7AF76713C7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C30-43A7-AE43-7AF76713C7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C30-43A7-AE43-7AF76713C7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C30-43A7-AE43-7AF76713C7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C30-43A7-AE43-7AF76713C7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C30-43A7-AE43-7AF76713C7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C30-43A7-AE43-7AF76713C7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C30-43A7-AE43-7AF76713C7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C30-43A7-AE43-7AF76713C7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C30-43A7-AE43-7AF76713C7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C30-43A7-AE43-7AF76713C7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C30-43A7-AE43-7AF76713C7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C30-43A7-AE43-7AF76713C7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C30-43A7-AE43-7AF76713C7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C30-43A7-AE43-7AF76713C7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C30-43A7-AE43-7AF76713C7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C30-43A7-AE43-7AF76713C7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C30-43A7-AE43-7AF76713C7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C30-43A7-AE43-7AF76713C7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C30-43A7-AE43-7AF76713C7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C30-43A7-AE43-7AF76713C7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C30-43A7-AE43-7AF76713C7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C30-43A7-AE43-7AF76713C7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C30-43A7-AE43-7AF76713C7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C30-43A7-AE43-7AF76713C7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C30-43A7-AE43-7AF76713C7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C30-43A7-AE43-7AF76713C7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C30-43A7-AE43-7AF76713C7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C30-43A7-AE43-7AF76713C7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C30-43A7-AE43-7AF76713C7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C30-43A7-AE43-7AF76713C7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C30-43A7-AE43-7AF76713C7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C30-43A7-AE43-7AF76713C7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C30-43A7-AE43-7AF76713C7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C30-43A7-AE43-7AF76713C7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C30-43A7-AE43-7AF76713C7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C30-43A7-AE43-7AF76713C7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C30-43A7-AE43-7AF76713C7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C30-43A7-AE43-7AF76713C7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C30-43A7-AE43-7AF76713C7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C30-43A7-AE43-7AF76713C7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C30-43A7-AE43-7AF76713C7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C30-43A7-AE43-7AF76713C7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C30-43A7-AE43-7AF76713C7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C30-43A7-AE43-7AF76713C7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C30-43A7-AE43-7AF76713C7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C30-43A7-AE43-7AF76713C7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C30-43A7-AE43-7AF76713C7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C30-43A7-AE43-7AF76713C7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C30-43A7-AE43-7AF76713C7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78.14</c:v>
                </c:pt>
                <c:pt idx="10">
                  <c:v>69.411749999999998</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C30-43A7-AE43-7AF76713C7AE}"/>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59.8</c:v>
                </c:pt>
                <c:pt idx="12">
                  <c:v>59.8</c:v>
                </c:pt>
                <c:pt idx="13">
                  <c:v>59.8</c:v>
                </c:pt>
                <c:pt idx="14">
                  <c:v>59.8</c:v>
                </c:pt>
                <c:pt idx="15">
                  <c:v>59.8</c:v>
                </c:pt>
                <c:pt idx="16">
                  <c:v>59.8</c:v>
                </c:pt>
                <c:pt idx="17">
                  <c:v>59.8</c:v>
                </c:pt>
                <c:pt idx="18">
                  <c:v>59.8</c:v>
                </c:pt>
                <c:pt idx="19">
                  <c:v>59.8</c:v>
                </c:pt>
                <c:pt idx="20">
                  <c:v>59.8</c:v>
                </c:pt>
                <c:pt idx="21">
                  <c:v>59.8</c:v>
                </c:pt>
                <c:pt idx="22">
                  <c:v>59.8</c:v>
                </c:pt>
                <c:pt idx="23">
                  <c:v>59.8</c:v>
                </c:pt>
                <c:pt idx="24">
                  <c:v>#N/A</c:v>
                </c:pt>
                <c:pt idx="25">
                  <c:v>#N/A</c:v>
                </c:pt>
              </c:numCache>
            </c:numRef>
          </c:yVal>
          <c:smooth val="0"/>
          <c:extLst>
            <c:ext xmlns:c16="http://schemas.microsoft.com/office/drawing/2014/chart" uri="{C3380CC4-5D6E-409C-BE32-E72D297353CC}">
              <c16:uniqueId val="{00000061-CC30-43A7-AE43-7AF76713C7AE}"/>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C30-43A7-AE43-7AF76713C7A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C30-43A7-AE43-7AF76713C7A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C30-43A7-AE43-7AF76713C7A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C30-43A7-AE43-7AF76713C7A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C30-43A7-AE43-7AF76713C7A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C30-43A7-AE43-7AF76713C7A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C30-43A7-AE43-7AF76713C7A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C30-43A7-AE43-7AF76713C7A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C30-43A7-AE43-7AF76713C7AE}"/>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C30-43A7-AE43-7AF76713C7AE}"/>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C30-43A7-AE43-7AF76713C7A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C30-43A7-AE43-7AF76713C7AE}"/>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C30-43A7-AE43-7AF76713C7AE}"/>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C30-43A7-AE43-7AF76713C7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C30-43A7-AE43-7AF76713C7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C30-43A7-AE43-7AF76713C7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C30-43A7-AE43-7AF76713C7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C30-43A7-AE43-7AF76713C7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C30-43A7-AE43-7AF76713C7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C30-43A7-AE43-7AF76713C7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C30-43A7-AE43-7AF76713C7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C30-43A7-AE43-7AF76713C7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C30-43A7-AE43-7AF76713C7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C30-43A7-AE43-7AF76713C7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C30-43A7-AE43-7AF76713C7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C30-43A7-AE43-7AF76713C7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C30-43A7-AE43-7AF76713C7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C30-43A7-AE43-7AF76713C7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C30-43A7-AE43-7AF76713C7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C30-43A7-AE43-7AF76713C7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C30-43A7-AE43-7AF76713C7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C30-43A7-AE43-7AF76713C7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C30-43A7-AE43-7AF76713C7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C30-43A7-AE43-7AF76713C7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C30-43A7-AE43-7AF76713C7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C30-43A7-AE43-7AF76713C7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C30-43A7-AE43-7AF76713C7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C30-43A7-AE43-7AF76713C7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C30-43A7-AE43-7AF76713C7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C30-43A7-AE43-7AF76713C7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C30-43A7-AE43-7AF76713C7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C30-43A7-AE43-7AF76713C7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C30-43A7-AE43-7AF76713C7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C30-43A7-AE43-7AF76713C7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C30-43A7-AE43-7AF76713C7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C30-43A7-AE43-7AF76713C7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C30-43A7-AE43-7AF76713C7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C30-43A7-AE43-7AF76713C7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C30-43A7-AE43-7AF76713C7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C30-43A7-AE43-7AF76713C7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C30-43A7-AE43-7AF76713C7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C30-43A7-AE43-7AF76713C7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C30-43A7-AE43-7AF76713C7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C30-43A7-AE43-7AF76713C7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C30-43A7-AE43-7AF76713C7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C30-43A7-AE43-7AF76713C7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C30-43A7-AE43-7AF76713C7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C30-43A7-AE43-7AF76713C7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C30-43A7-AE43-7AF76713C7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C30-43A7-AE43-7AF76713C7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C30-43A7-AE43-7AF76713C7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C30-43A7-AE43-7AF76713C7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C30-43A7-AE43-7AF76713C7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C30-43A7-AE43-7AF76713C7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C30-43A7-AE43-7AF76713C7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C30-43A7-AE43-7AF76713C7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C30-43A7-AE43-7AF76713C7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C30-43A7-AE43-7AF76713C7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C30-43A7-AE43-7AF76713C7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C30-43A7-AE43-7AF76713C7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C30-43A7-AE43-7AF76713C7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C30-43A7-AE43-7AF76713C7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C30-43A7-AE43-7AF76713C7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C30-43A7-AE43-7AF76713C7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C30-43A7-AE43-7AF76713C7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C30-43A7-AE43-7AF76713C7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C30-43A7-AE43-7AF76713C7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C30-43A7-AE43-7AF76713C7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C30-43A7-AE43-7AF76713C7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C30-43A7-AE43-7AF76713C7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C30-43A7-AE43-7AF76713C7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C30-43A7-AE43-7AF76713C7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C30-43A7-AE43-7AF76713C7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C30-43A7-AE43-7AF76713C7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C30-43A7-AE43-7AF76713C7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C30-43A7-AE43-7AF76713C7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C30-43A7-AE43-7AF76713C7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C30-43A7-AE43-7AF76713C7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C30-43A7-AE43-7AF76713C7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C30-43A7-AE43-7AF76713C7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C30-43A7-AE43-7AF76713C7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C30-43A7-AE43-7AF76713C7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C30-43A7-AE43-7AF76713C7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C30-43A7-AE43-7AF76713C7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C30-43A7-AE43-7AF76713C7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67.818889970788703</c:v>
                </c:pt>
                <c:pt idx="10">
                  <c:v>51.764710000000001</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C30-43A7-AE43-7AF76713C7A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91.2</c:v>
                </c:pt>
                <c:pt idx="12">
                  <c:v>91.2</c:v>
                </c:pt>
                <c:pt idx="13">
                  <c:v>91.2</c:v>
                </c:pt>
                <c:pt idx="14">
                  <c:v>91.2</c:v>
                </c:pt>
                <c:pt idx="15">
                  <c:v>91.2</c:v>
                </c:pt>
                <c:pt idx="16">
                  <c:v>91.2</c:v>
                </c:pt>
                <c:pt idx="17">
                  <c:v>91.2</c:v>
                </c:pt>
                <c:pt idx="18">
                  <c:v>91.2</c:v>
                </c:pt>
                <c:pt idx="19">
                  <c:v>91.2</c:v>
                </c:pt>
                <c:pt idx="20">
                  <c:v>91.2</c:v>
                </c:pt>
                <c:pt idx="21">
                  <c:v>91.2</c:v>
                </c:pt>
                <c:pt idx="22">
                  <c:v>91.2</c:v>
                </c:pt>
                <c:pt idx="23">
                  <c:v>91.2</c:v>
                </c:pt>
                <c:pt idx="24">
                  <c:v>#N/A</c:v>
                </c:pt>
                <c:pt idx="25">
                  <c:v>#N/A</c:v>
                </c:pt>
              </c:numCache>
            </c:numRef>
          </c:yVal>
          <c:smooth val="0"/>
          <c:extLst>
            <c:ext xmlns:c16="http://schemas.microsoft.com/office/drawing/2014/chart" uri="{C3380CC4-5D6E-409C-BE32-E72D297353CC}">
              <c16:uniqueId val="{000000C2-CC30-43A7-AE43-7AF76713C7AE}"/>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C30-43A7-AE43-7AF76713C7A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C30-43A7-AE43-7AF76713C7A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C30-43A7-AE43-7AF76713C7A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C30-43A7-AE43-7AF76713C7A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C30-43A7-AE43-7AF76713C7A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C30-43A7-AE43-7AF76713C7A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C30-43A7-AE43-7AF76713C7A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C30-43A7-AE43-7AF76713C7A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C30-43A7-AE43-7AF76713C7AE}"/>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C30-43A7-AE43-7AF76713C7AE}"/>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C30-43A7-AE43-7AF76713C7A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C30-43A7-AE43-7AF76713C7AE}"/>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C30-43A7-AE43-7AF76713C7AE}"/>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C30-43A7-AE43-7AF76713C7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C30-43A7-AE43-7AF76713C7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C30-43A7-AE43-7AF76713C7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C30-43A7-AE43-7AF76713C7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C30-43A7-AE43-7AF76713C7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C30-43A7-AE43-7AF76713C7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C30-43A7-AE43-7AF76713C7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C30-43A7-AE43-7AF76713C7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C30-43A7-AE43-7AF76713C7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C30-43A7-AE43-7AF76713C7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C30-43A7-AE43-7AF76713C7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C30-43A7-AE43-7AF76713C7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C30-43A7-AE43-7AF76713C7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C30-43A7-AE43-7AF76713C7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C30-43A7-AE43-7AF76713C7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C30-43A7-AE43-7AF76713C7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C30-43A7-AE43-7AF76713C7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C30-43A7-AE43-7AF76713C7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C30-43A7-AE43-7AF76713C7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C30-43A7-AE43-7AF76713C7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C30-43A7-AE43-7AF76713C7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C30-43A7-AE43-7AF76713C7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C30-43A7-AE43-7AF76713C7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C30-43A7-AE43-7AF76713C7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C30-43A7-AE43-7AF76713C7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C30-43A7-AE43-7AF76713C7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C30-43A7-AE43-7AF76713C7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C30-43A7-AE43-7AF76713C7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C30-43A7-AE43-7AF76713C7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C30-43A7-AE43-7AF76713C7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C30-43A7-AE43-7AF76713C7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C30-43A7-AE43-7AF76713C7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C30-43A7-AE43-7AF76713C7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C30-43A7-AE43-7AF76713C7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C30-43A7-AE43-7AF76713C7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C30-43A7-AE43-7AF76713C7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C30-43A7-AE43-7AF76713C7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C30-43A7-AE43-7AF76713C7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C30-43A7-AE43-7AF76713C7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C30-43A7-AE43-7AF76713C7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C30-43A7-AE43-7AF76713C7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C30-43A7-AE43-7AF76713C7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C30-43A7-AE43-7AF76713C7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C30-43A7-AE43-7AF76713C7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C30-43A7-AE43-7AF76713C7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C30-43A7-AE43-7AF76713C7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C30-43A7-AE43-7AF76713C7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C30-43A7-AE43-7AF76713C7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C30-43A7-AE43-7AF76713C7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C30-43A7-AE43-7AF76713C7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C30-43A7-AE43-7AF76713C7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C30-43A7-AE43-7AF76713C7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C30-43A7-AE43-7AF76713C7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C30-43A7-AE43-7AF76713C7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C30-43A7-AE43-7AF76713C7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C30-43A7-AE43-7AF76713C7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C30-43A7-AE43-7AF76713C7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C30-43A7-AE43-7AF76713C7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C30-43A7-AE43-7AF76713C7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C30-43A7-AE43-7AF76713C7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C30-43A7-AE43-7AF76713C7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C30-43A7-AE43-7AF76713C7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C30-43A7-AE43-7AF76713C7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C30-43A7-AE43-7AF76713C7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C30-43A7-AE43-7AF76713C7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C30-43A7-AE43-7AF76713C7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C30-43A7-AE43-7AF76713C7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C30-43A7-AE43-7AF76713C7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C30-43A7-AE43-7AF76713C7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C30-43A7-AE43-7AF76713C7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C30-43A7-AE43-7AF76713C7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C30-43A7-AE43-7AF76713C7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C30-43A7-AE43-7AF76713C7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C30-43A7-AE43-7AF76713C7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C30-43A7-AE43-7AF76713C7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C30-43A7-AE43-7AF76713C7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C30-43A7-AE43-7AF76713C7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C30-43A7-AE43-7AF76713C7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C30-43A7-AE43-7AF76713C7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C30-43A7-AE43-7AF76713C7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C30-43A7-AE43-7AF76713C7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C30-43A7-AE43-7AF76713C7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100</c:v>
                </c:pt>
                <c:pt idx="10">
                  <c:v>82.352940000000004</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C30-43A7-AE43-7AF76713C7AE}"/>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65</c:v>
                </c:pt>
                <c:pt idx="6">
                  <c:v>65</c:v>
                </c:pt>
                <c:pt idx="7">
                  <c:v>65</c:v>
                </c:pt>
                <c:pt idx="8">
                  <c:v>65</c:v>
                </c:pt>
                <c:pt idx="9">
                  <c:v>65</c:v>
                </c:pt>
                <c:pt idx="10">
                  <c:v>66.7</c:v>
                </c:pt>
                <c:pt idx="11">
                  <c:v>68.5</c:v>
                </c:pt>
                <c:pt idx="12">
                  <c:v>70.2</c:v>
                </c:pt>
                <c:pt idx="13">
                  <c:v>71.900000000000006</c:v>
                </c:pt>
                <c:pt idx="14">
                  <c:v>73.7</c:v>
                </c:pt>
                <c:pt idx="15">
                  <c:v>75.400000000000006</c:v>
                </c:pt>
                <c:pt idx="16">
                  <c:v>77.2</c:v>
                </c:pt>
                <c:pt idx="17">
                  <c:v>78.900000000000006</c:v>
                </c:pt>
                <c:pt idx="18">
                  <c:v>80.599999999999994</c:v>
                </c:pt>
                <c:pt idx="19">
                  <c:v>82.4</c:v>
                </c:pt>
                <c:pt idx="20">
                  <c:v>84.1</c:v>
                </c:pt>
                <c:pt idx="21">
                  <c:v>85.8</c:v>
                </c:pt>
                <c:pt idx="22">
                  <c:v>87.6</c:v>
                </c:pt>
                <c:pt idx="23">
                  <c:v>89.3</c:v>
                </c:pt>
                <c:pt idx="24">
                  <c:v>91.1</c:v>
                </c:pt>
                <c:pt idx="25">
                  <c:v>92.8</c:v>
                </c:pt>
              </c:numCache>
            </c:numRef>
          </c:yVal>
          <c:smooth val="0"/>
          <c:extLst>
            <c:ext xmlns:c16="http://schemas.microsoft.com/office/drawing/2014/chart" uri="{C3380CC4-5D6E-409C-BE32-E72D297353CC}">
              <c16:uniqueId val="{00000000-719D-4415-99B3-32D2E5B5726C}"/>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19D-4415-99B3-32D2E5B5726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19D-4415-99B3-32D2E5B5726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19D-4415-99B3-32D2E5B5726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19D-4415-99B3-32D2E5B5726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19D-4415-99B3-32D2E5B5726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19D-4415-99B3-32D2E5B5726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19D-4415-99B3-32D2E5B5726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19D-4415-99B3-32D2E5B5726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19D-4415-99B3-32D2E5B5726C}"/>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19D-4415-99B3-32D2E5B5726C}"/>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19D-4415-99B3-32D2E5B5726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19D-4415-99B3-32D2E5B5726C}"/>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19D-4415-99B3-32D2E5B5726C}"/>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19D-4415-99B3-32D2E5B5726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19D-4415-99B3-32D2E5B5726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19D-4415-99B3-32D2E5B5726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19D-4415-99B3-32D2E5B5726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19D-4415-99B3-32D2E5B5726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19D-4415-99B3-32D2E5B5726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19D-4415-99B3-32D2E5B5726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19D-4415-99B3-32D2E5B5726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19D-4415-99B3-32D2E5B5726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19D-4415-99B3-32D2E5B572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19D-4415-99B3-32D2E5B572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9D-4415-99B3-32D2E5B572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9D-4415-99B3-32D2E5B572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9D-4415-99B3-32D2E5B572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9D-4415-99B3-32D2E5B572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19D-4415-99B3-32D2E5B572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19D-4415-99B3-32D2E5B572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19D-4415-99B3-32D2E5B572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19D-4415-99B3-32D2E5B572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19D-4415-99B3-32D2E5B572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19D-4415-99B3-32D2E5B572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19D-4415-99B3-32D2E5B572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19D-4415-99B3-32D2E5B572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19D-4415-99B3-32D2E5B572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19D-4415-99B3-32D2E5B572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19D-4415-99B3-32D2E5B572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19D-4415-99B3-32D2E5B572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19D-4415-99B3-32D2E5B572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19D-4415-99B3-32D2E5B572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19D-4415-99B3-32D2E5B572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19D-4415-99B3-32D2E5B572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19D-4415-99B3-32D2E5B572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19D-4415-99B3-32D2E5B572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19D-4415-99B3-32D2E5B572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19D-4415-99B3-32D2E5B572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19D-4415-99B3-32D2E5B572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19D-4415-99B3-32D2E5B572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19D-4415-99B3-32D2E5B572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19D-4415-99B3-32D2E5B572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19D-4415-99B3-32D2E5B572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19D-4415-99B3-32D2E5B572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19D-4415-99B3-32D2E5B572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19D-4415-99B3-32D2E5B572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19D-4415-99B3-32D2E5B572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19D-4415-99B3-32D2E5B572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19D-4415-99B3-32D2E5B572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19D-4415-99B3-32D2E5B572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19D-4415-99B3-32D2E5B572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19D-4415-99B3-32D2E5B572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19D-4415-99B3-32D2E5B572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19D-4415-99B3-32D2E5B572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19D-4415-99B3-32D2E5B572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19D-4415-99B3-32D2E5B572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19D-4415-99B3-32D2E5B572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19D-4415-99B3-32D2E5B572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19D-4415-99B3-32D2E5B572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19D-4415-99B3-32D2E5B572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19D-4415-99B3-32D2E5B572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19D-4415-99B3-32D2E5B572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19D-4415-99B3-32D2E5B572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19D-4415-99B3-32D2E5B572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19D-4415-99B3-32D2E5B572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19D-4415-99B3-32D2E5B572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19D-4415-99B3-32D2E5B572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19D-4415-99B3-32D2E5B572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19D-4415-99B3-32D2E5B572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19D-4415-99B3-32D2E5B572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19D-4415-99B3-32D2E5B572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19D-4415-99B3-32D2E5B572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19D-4415-99B3-32D2E5B572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19D-4415-99B3-32D2E5B572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19D-4415-99B3-32D2E5B572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19D-4415-99B3-32D2E5B572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19D-4415-99B3-32D2E5B572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19D-4415-99B3-32D2E5B572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19D-4415-99B3-32D2E5B572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19D-4415-99B3-32D2E5B572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19D-4415-99B3-32D2E5B572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19D-4415-99B3-32D2E5B572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19D-4415-99B3-32D2E5B572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19D-4415-99B3-32D2E5B572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19D-4415-99B3-32D2E5B5726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67.657348291687924</c:v>
                </c:pt>
                <c:pt idx="7">
                  <c:v>58.082733299337072</c:v>
                </c:pt>
                <c:pt idx="8">
                  <c:v>#N/A</c:v>
                </c:pt>
                <c:pt idx="9">
                  <c:v>100</c:v>
                </c:pt>
                <c:pt idx="10">
                  <c:v>#N/A</c:v>
                </c:pt>
                <c:pt idx="11">
                  <c:v>#N/A</c:v>
                </c:pt>
                <c:pt idx="12">
                  <c:v>84.615384615384613</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19D-4415-99B3-32D2E5B5726C}"/>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68.5</c:v>
                </c:pt>
                <c:pt idx="12">
                  <c:v>70.2</c:v>
                </c:pt>
                <c:pt idx="13">
                  <c:v>71.900000000000006</c:v>
                </c:pt>
                <c:pt idx="14">
                  <c:v>73.7</c:v>
                </c:pt>
                <c:pt idx="15">
                  <c:v>75.400000000000006</c:v>
                </c:pt>
                <c:pt idx="16">
                  <c:v>77.2</c:v>
                </c:pt>
                <c:pt idx="17">
                  <c:v>78.900000000000006</c:v>
                </c:pt>
                <c:pt idx="18">
                  <c:v>79.099999999999994</c:v>
                </c:pt>
                <c:pt idx="19">
                  <c:v>77.2</c:v>
                </c:pt>
                <c:pt idx="20">
                  <c:v>75.400000000000006</c:v>
                </c:pt>
                <c:pt idx="21">
                  <c:v>73.5</c:v>
                </c:pt>
                <c:pt idx="22">
                  <c:v>71.7</c:v>
                </c:pt>
                <c:pt idx="23">
                  <c:v>69.8</c:v>
                </c:pt>
                <c:pt idx="24">
                  <c:v>68</c:v>
                </c:pt>
                <c:pt idx="25">
                  <c:v>66.2</c:v>
                </c:pt>
              </c:numCache>
            </c:numRef>
          </c:yVal>
          <c:smooth val="0"/>
          <c:extLst>
            <c:ext xmlns:c16="http://schemas.microsoft.com/office/drawing/2014/chart" uri="{C3380CC4-5D6E-409C-BE32-E72D297353CC}">
              <c16:uniqueId val="{00000061-719D-4415-99B3-32D2E5B5726C}"/>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19D-4415-99B3-32D2E5B5726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19D-4415-99B3-32D2E5B5726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19D-4415-99B3-32D2E5B5726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19D-4415-99B3-32D2E5B5726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19D-4415-99B3-32D2E5B5726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19D-4415-99B3-32D2E5B5726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19D-4415-99B3-32D2E5B5726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19D-4415-99B3-32D2E5B5726C}"/>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19D-4415-99B3-32D2E5B5726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19D-4415-99B3-32D2E5B5726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19D-4415-99B3-32D2E5B5726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19D-4415-99B3-32D2E5B5726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19D-4415-99B3-32D2E5B5726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19D-4415-99B3-32D2E5B5726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19D-4415-99B3-32D2E5B5726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19D-4415-99B3-32D2E5B5726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19D-4415-99B3-32D2E5B5726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19D-4415-99B3-32D2E5B5726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19D-4415-99B3-32D2E5B5726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19D-4415-99B3-32D2E5B5726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19D-4415-99B3-32D2E5B5726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19D-4415-99B3-32D2E5B5726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19D-4415-99B3-32D2E5B572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19D-4415-99B3-32D2E5B572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19D-4415-99B3-32D2E5B572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19D-4415-99B3-32D2E5B572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19D-4415-99B3-32D2E5B572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19D-4415-99B3-32D2E5B572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19D-4415-99B3-32D2E5B572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19D-4415-99B3-32D2E5B572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19D-4415-99B3-32D2E5B572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19D-4415-99B3-32D2E5B572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19D-4415-99B3-32D2E5B572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19D-4415-99B3-32D2E5B572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19D-4415-99B3-32D2E5B572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19D-4415-99B3-32D2E5B572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19D-4415-99B3-32D2E5B572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19D-4415-99B3-32D2E5B572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19D-4415-99B3-32D2E5B572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19D-4415-99B3-32D2E5B572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19D-4415-99B3-32D2E5B572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19D-4415-99B3-32D2E5B572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19D-4415-99B3-32D2E5B572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19D-4415-99B3-32D2E5B572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19D-4415-99B3-32D2E5B572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19D-4415-99B3-32D2E5B572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19D-4415-99B3-32D2E5B572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19D-4415-99B3-32D2E5B572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19D-4415-99B3-32D2E5B572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19D-4415-99B3-32D2E5B572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19D-4415-99B3-32D2E5B572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19D-4415-99B3-32D2E5B572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19D-4415-99B3-32D2E5B572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19D-4415-99B3-32D2E5B572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19D-4415-99B3-32D2E5B572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19D-4415-99B3-32D2E5B572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19D-4415-99B3-32D2E5B572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19D-4415-99B3-32D2E5B572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19D-4415-99B3-32D2E5B572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19D-4415-99B3-32D2E5B572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19D-4415-99B3-32D2E5B572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19D-4415-99B3-32D2E5B572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19D-4415-99B3-32D2E5B572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19D-4415-99B3-32D2E5B572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19D-4415-99B3-32D2E5B572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19D-4415-99B3-32D2E5B572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19D-4415-99B3-32D2E5B572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19D-4415-99B3-32D2E5B572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19D-4415-99B3-32D2E5B572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19D-4415-99B3-32D2E5B572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19D-4415-99B3-32D2E5B572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19D-4415-99B3-32D2E5B572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19D-4415-99B3-32D2E5B572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19D-4415-99B3-32D2E5B572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19D-4415-99B3-32D2E5B572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19D-4415-99B3-32D2E5B572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19D-4415-99B3-32D2E5B572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19D-4415-99B3-32D2E5B572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19D-4415-99B3-32D2E5B572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19D-4415-99B3-32D2E5B572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19D-4415-99B3-32D2E5B572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19D-4415-99B3-32D2E5B572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19D-4415-99B3-32D2E5B572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19D-4415-99B3-32D2E5B572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19D-4415-99B3-32D2E5B572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19D-4415-99B3-32D2E5B572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19D-4415-99B3-32D2E5B572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19D-4415-99B3-32D2E5B572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19D-4415-99B3-32D2E5B572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19D-4415-99B3-32D2E5B572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19D-4415-99B3-32D2E5B572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19D-4415-99B3-32D2E5B572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19D-4415-99B3-32D2E5B572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19D-4415-99B3-32D2E5B572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19D-4415-99B3-32D2E5B5726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80.900000000000006</c:v>
                </c:pt>
                <c:pt idx="10">
                  <c:v>#N/A</c:v>
                </c:pt>
                <c:pt idx="11">
                  <c:v>#N/A</c:v>
                </c:pt>
                <c:pt idx="12">
                  <c:v>66.153846153846146</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19D-4415-99B3-32D2E5B5726C}"/>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10.4</c:v>
                </c:pt>
                <c:pt idx="2">
                  <c:v>10.4</c:v>
                </c:pt>
                <c:pt idx="3">
                  <c:v>10.4</c:v>
                </c:pt>
                <c:pt idx="4">
                  <c:v>10.4</c:v>
                </c:pt>
                <c:pt idx="5">
                  <c:v>10.4</c:v>
                </c:pt>
                <c:pt idx="6">
                  <c:v>11.5</c:v>
                </c:pt>
                <c:pt idx="7">
                  <c:v>12.6</c:v>
                </c:pt>
                <c:pt idx="8">
                  <c:v>13.6</c:v>
                </c:pt>
                <c:pt idx="9">
                  <c:v>14.7</c:v>
                </c:pt>
                <c:pt idx="10">
                  <c:v>15.7</c:v>
                </c:pt>
                <c:pt idx="11">
                  <c:v>16.8</c:v>
                </c:pt>
                <c:pt idx="12">
                  <c:v>17.8</c:v>
                </c:pt>
                <c:pt idx="13">
                  <c:v>18.899999999999999</c:v>
                </c:pt>
                <c:pt idx="14">
                  <c:v>20</c:v>
                </c:pt>
                <c:pt idx="15">
                  <c:v>21</c:v>
                </c:pt>
                <c:pt idx="16">
                  <c:v>22.1</c:v>
                </c:pt>
                <c:pt idx="17">
                  <c:v>23.1</c:v>
                </c:pt>
                <c:pt idx="18">
                  <c:v>24.2</c:v>
                </c:pt>
                <c:pt idx="19">
                  <c:v>25.2</c:v>
                </c:pt>
                <c:pt idx="20">
                  <c:v>26.3</c:v>
                </c:pt>
                <c:pt idx="21">
                  <c:v>27.4</c:v>
                </c:pt>
                <c:pt idx="22">
                  <c:v>28.4</c:v>
                </c:pt>
                <c:pt idx="23">
                  <c:v>29.5</c:v>
                </c:pt>
                <c:pt idx="24">
                  <c:v>30.5</c:v>
                </c:pt>
                <c:pt idx="25">
                  <c:v>31.6</c:v>
                </c:pt>
              </c:numCache>
            </c:numRef>
          </c:yVal>
          <c:smooth val="0"/>
          <c:extLst>
            <c:ext xmlns:c16="http://schemas.microsoft.com/office/drawing/2014/chart" uri="{C3380CC4-5D6E-409C-BE32-E72D297353CC}">
              <c16:uniqueId val="{000000C2-719D-4415-99B3-32D2E5B5726C}"/>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19D-4415-99B3-32D2E5B5726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19D-4415-99B3-32D2E5B5726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19D-4415-99B3-32D2E5B5726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19D-4415-99B3-32D2E5B5726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19D-4415-99B3-32D2E5B5726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19D-4415-99B3-32D2E5B5726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19D-4415-99B3-32D2E5B5726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19D-4415-99B3-32D2E5B5726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19D-4415-99B3-32D2E5B5726C}"/>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19D-4415-99B3-32D2E5B5726C}"/>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19D-4415-99B3-32D2E5B5726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19D-4415-99B3-32D2E5B5726C}"/>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19D-4415-99B3-32D2E5B5726C}"/>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19D-4415-99B3-32D2E5B5726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19D-4415-99B3-32D2E5B5726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19D-4415-99B3-32D2E5B5726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19D-4415-99B3-32D2E5B5726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19D-4415-99B3-32D2E5B5726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19D-4415-99B3-32D2E5B5726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19D-4415-99B3-32D2E5B5726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19D-4415-99B3-32D2E5B5726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19D-4415-99B3-32D2E5B5726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19D-4415-99B3-32D2E5B572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19D-4415-99B3-32D2E5B572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19D-4415-99B3-32D2E5B572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19D-4415-99B3-32D2E5B572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19D-4415-99B3-32D2E5B572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19D-4415-99B3-32D2E5B572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19D-4415-99B3-32D2E5B572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19D-4415-99B3-32D2E5B572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19D-4415-99B3-32D2E5B572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19D-4415-99B3-32D2E5B572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19D-4415-99B3-32D2E5B572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19D-4415-99B3-32D2E5B572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19D-4415-99B3-32D2E5B572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19D-4415-99B3-32D2E5B572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19D-4415-99B3-32D2E5B572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19D-4415-99B3-32D2E5B572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19D-4415-99B3-32D2E5B572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19D-4415-99B3-32D2E5B572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19D-4415-99B3-32D2E5B572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19D-4415-99B3-32D2E5B572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19D-4415-99B3-32D2E5B572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19D-4415-99B3-32D2E5B572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19D-4415-99B3-32D2E5B572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19D-4415-99B3-32D2E5B572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19D-4415-99B3-32D2E5B572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19D-4415-99B3-32D2E5B572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19D-4415-99B3-32D2E5B572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19D-4415-99B3-32D2E5B572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19D-4415-99B3-32D2E5B572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19D-4415-99B3-32D2E5B572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19D-4415-99B3-32D2E5B572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19D-4415-99B3-32D2E5B572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19D-4415-99B3-32D2E5B572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19D-4415-99B3-32D2E5B572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19D-4415-99B3-32D2E5B572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19D-4415-99B3-32D2E5B572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19D-4415-99B3-32D2E5B572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19D-4415-99B3-32D2E5B572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19D-4415-99B3-32D2E5B572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19D-4415-99B3-32D2E5B572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19D-4415-99B3-32D2E5B572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19D-4415-99B3-32D2E5B572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19D-4415-99B3-32D2E5B572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19D-4415-99B3-32D2E5B572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19D-4415-99B3-32D2E5B572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19D-4415-99B3-32D2E5B572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19D-4415-99B3-32D2E5B572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19D-4415-99B3-32D2E5B572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19D-4415-99B3-32D2E5B572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19D-4415-99B3-32D2E5B572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19D-4415-99B3-32D2E5B572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19D-4415-99B3-32D2E5B572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19D-4415-99B3-32D2E5B572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19D-4415-99B3-32D2E5B572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19D-4415-99B3-32D2E5B572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19D-4415-99B3-32D2E5B572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19D-4415-99B3-32D2E5B572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19D-4415-99B3-32D2E5B572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19D-4415-99B3-32D2E5B572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19D-4415-99B3-32D2E5B572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19D-4415-99B3-32D2E5B572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19D-4415-99B3-32D2E5B572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19D-4415-99B3-32D2E5B572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19D-4415-99B3-32D2E5B572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19D-4415-99B3-32D2E5B572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19D-4415-99B3-32D2E5B572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19D-4415-99B3-32D2E5B572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19D-4415-99B3-32D2E5B572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19D-4415-99B3-32D2E5B572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19D-4415-99B3-32D2E5B572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19D-4415-99B3-32D2E5B572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19D-4415-99B3-32D2E5B572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19D-4415-99B3-32D2E5B5726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11.7</c:v>
                </c:pt>
                <c:pt idx="2">
                  <c:v>13.6</c:v>
                </c:pt>
                <c:pt idx="3">
                  <c:v>13.6</c:v>
                </c:pt>
                <c:pt idx="4">
                  <c:v>15</c:v>
                </c:pt>
                <c:pt idx="5">
                  <c:v>16.723136794184597</c:v>
                </c:pt>
                <c:pt idx="6">
                  <c:v>#N/A</c:v>
                </c:pt>
                <c:pt idx="7">
                  <c:v>#N/A</c:v>
                </c:pt>
                <c:pt idx="8">
                  <c:v>17.818774373259053</c:v>
                </c:pt>
                <c:pt idx="9">
                  <c:v>33.5</c:v>
                </c:pt>
                <c:pt idx="10">
                  <c:v>#N/A</c:v>
                </c:pt>
                <c:pt idx="11">
                  <c:v>#N/A</c:v>
                </c:pt>
                <c:pt idx="12">
                  <c:v>28.19345454545455</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19D-4415-99B3-32D2E5B5726C}"/>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90.8</c:v>
                </c:pt>
                <c:pt idx="14">
                  <c:v>90.8</c:v>
                </c:pt>
                <c:pt idx="15">
                  <c:v>90.8</c:v>
                </c:pt>
                <c:pt idx="16">
                  <c:v>90.8</c:v>
                </c:pt>
                <c:pt idx="17">
                  <c:v>90.8</c:v>
                </c:pt>
                <c:pt idx="18">
                  <c:v>90.8</c:v>
                </c:pt>
                <c:pt idx="19">
                  <c:v>90.8</c:v>
                </c:pt>
                <c:pt idx="20">
                  <c:v>90.8</c:v>
                </c:pt>
                <c:pt idx="21">
                  <c:v>90.8</c:v>
                </c:pt>
                <c:pt idx="22">
                  <c:v>#N/A</c:v>
                </c:pt>
                <c:pt idx="23">
                  <c:v>#N/A</c:v>
                </c:pt>
                <c:pt idx="24">
                  <c:v>#N/A</c:v>
                </c:pt>
                <c:pt idx="25">
                  <c:v>#N/A</c:v>
                </c:pt>
              </c:numCache>
            </c:numRef>
          </c:yVal>
          <c:smooth val="0"/>
          <c:extLst>
            <c:ext xmlns:c16="http://schemas.microsoft.com/office/drawing/2014/chart" uri="{C3380CC4-5D6E-409C-BE32-E72D297353CC}">
              <c16:uniqueId val="{00000000-2E70-4449-8CB3-C3AD725FEBB7}"/>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E70-4449-8CB3-C3AD725FEBB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E70-4449-8CB3-C3AD725FEBB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E70-4449-8CB3-C3AD725FEBB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E70-4449-8CB3-C3AD725FEBB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E70-4449-8CB3-C3AD725FEBB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E70-4449-8CB3-C3AD725FEBB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E70-4449-8CB3-C3AD725FEB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E70-4449-8CB3-C3AD725FEBB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E70-4449-8CB3-C3AD725FEBB7}"/>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E70-4449-8CB3-C3AD725FEBB7}"/>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E70-4449-8CB3-C3AD725FEBB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E70-4449-8CB3-C3AD725FEBB7}"/>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E70-4449-8CB3-C3AD725FEBB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E70-4449-8CB3-C3AD725FEB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E70-4449-8CB3-C3AD725FEB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E70-4449-8CB3-C3AD725FEB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E70-4449-8CB3-C3AD725FEB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E70-4449-8CB3-C3AD725FEB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E70-4449-8CB3-C3AD725FEB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E70-4449-8CB3-C3AD725FEB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E70-4449-8CB3-C3AD725FEB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E70-4449-8CB3-C3AD725FEB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E70-4449-8CB3-C3AD725FEB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E70-4449-8CB3-C3AD725FEB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E70-4449-8CB3-C3AD725FEB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E70-4449-8CB3-C3AD725FEB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E70-4449-8CB3-C3AD725FEB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E70-4449-8CB3-C3AD725FEB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E70-4449-8CB3-C3AD725FEB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E70-4449-8CB3-C3AD725FEB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E70-4449-8CB3-C3AD725FEB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E70-4449-8CB3-C3AD725FEB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E70-4449-8CB3-C3AD725FEB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E70-4449-8CB3-C3AD725FEB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E70-4449-8CB3-C3AD725FEB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E70-4449-8CB3-C3AD725FEB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E70-4449-8CB3-C3AD725FEB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E70-4449-8CB3-C3AD725FEB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E70-4449-8CB3-C3AD725FEB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E70-4449-8CB3-C3AD725FEB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E70-4449-8CB3-C3AD725FEB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E70-4449-8CB3-C3AD725FEB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E70-4449-8CB3-C3AD725FEB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E70-4449-8CB3-C3AD725FEB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E70-4449-8CB3-C3AD725FEB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E70-4449-8CB3-C3AD725FEB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E70-4449-8CB3-C3AD725FEB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E70-4449-8CB3-C3AD725FEB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E70-4449-8CB3-C3AD725FEB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E70-4449-8CB3-C3AD725FEB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E70-4449-8CB3-C3AD725FEB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E70-4449-8CB3-C3AD725FEB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E70-4449-8CB3-C3AD725FEB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E70-4449-8CB3-C3AD725FEB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E70-4449-8CB3-C3AD725FEB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E70-4449-8CB3-C3AD725FEB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E70-4449-8CB3-C3AD725FEB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E70-4449-8CB3-C3AD725FEB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E70-4449-8CB3-C3AD725FEB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E70-4449-8CB3-C3AD725FEB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E70-4449-8CB3-C3AD725FEB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E70-4449-8CB3-C3AD725FEB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E70-4449-8CB3-C3AD725FEB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E70-4449-8CB3-C3AD725FEB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E70-4449-8CB3-C3AD725FEB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E70-4449-8CB3-C3AD725FEB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E70-4449-8CB3-C3AD725FEB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E70-4449-8CB3-C3AD725FEB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E70-4449-8CB3-C3AD725FEB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E70-4449-8CB3-C3AD725FEB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E70-4449-8CB3-C3AD725FEB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E70-4449-8CB3-C3AD725FEB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E70-4449-8CB3-C3AD725FEB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E70-4449-8CB3-C3AD725FEB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E70-4449-8CB3-C3AD725FEB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E70-4449-8CB3-C3AD725FEB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E70-4449-8CB3-C3AD725FEB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E70-4449-8CB3-C3AD725FEB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E70-4449-8CB3-C3AD725FEB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E70-4449-8CB3-C3AD725FEB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E70-4449-8CB3-C3AD725FEB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E70-4449-8CB3-C3AD725FEB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E70-4449-8CB3-C3AD725FEB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E70-4449-8CB3-C3AD725FEB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E70-4449-8CB3-C3AD725FEB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E70-4449-8CB3-C3AD725FEB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E70-4449-8CB3-C3AD725FEB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E70-4449-8CB3-C3AD725FEB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E70-4449-8CB3-C3AD725FEB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E70-4449-8CB3-C3AD725FEB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E70-4449-8CB3-C3AD725FEB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E70-4449-8CB3-C3AD725FEB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E70-4449-8CB3-C3AD725FEB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E70-4449-8CB3-C3AD725FEB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E70-4449-8CB3-C3AD725FEB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90.8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E70-4449-8CB3-C3AD725FEBB7}"/>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24.3</c:v>
                </c:pt>
                <c:pt idx="12">
                  <c:v>24.3</c:v>
                </c:pt>
                <c:pt idx="13">
                  <c:v>24.3</c:v>
                </c:pt>
                <c:pt idx="14">
                  <c:v>24.3</c:v>
                </c:pt>
                <c:pt idx="15">
                  <c:v>24.3</c:v>
                </c:pt>
                <c:pt idx="16">
                  <c:v>24.6</c:v>
                </c:pt>
                <c:pt idx="17">
                  <c:v>25</c:v>
                </c:pt>
                <c:pt idx="18">
                  <c:v>25.4</c:v>
                </c:pt>
                <c:pt idx="19">
                  <c:v>25.7</c:v>
                </c:pt>
                <c:pt idx="20">
                  <c:v>26.1</c:v>
                </c:pt>
                <c:pt idx="21">
                  <c:v>26.4</c:v>
                </c:pt>
                <c:pt idx="22">
                  <c:v>26.8</c:v>
                </c:pt>
                <c:pt idx="23">
                  <c:v>27.2</c:v>
                </c:pt>
                <c:pt idx="24">
                  <c:v>27.5</c:v>
                </c:pt>
                <c:pt idx="25">
                  <c:v>27.9</c:v>
                </c:pt>
              </c:numCache>
            </c:numRef>
          </c:yVal>
          <c:smooth val="0"/>
          <c:extLst>
            <c:ext xmlns:c16="http://schemas.microsoft.com/office/drawing/2014/chart" uri="{C3380CC4-5D6E-409C-BE32-E72D297353CC}">
              <c16:uniqueId val="{00000061-2E70-4449-8CB3-C3AD725FEBB7}"/>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E70-4449-8CB3-C3AD725FEBB7}"/>
              </c:ext>
            </c:extLst>
          </c:dPt>
          <c:dPt>
            <c:idx val="2"/>
            <c:bubble3D val="0"/>
            <c:extLst>
              <c:ext xmlns:c16="http://schemas.microsoft.com/office/drawing/2014/chart" uri="{C3380CC4-5D6E-409C-BE32-E72D297353CC}">
                <c16:uniqueId val="{00000063-2E70-4449-8CB3-C3AD725FEBB7}"/>
              </c:ext>
            </c:extLst>
          </c:dPt>
          <c:dPt>
            <c:idx val="3"/>
            <c:bubble3D val="0"/>
            <c:extLst>
              <c:ext xmlns:c16="http://schemas.microsoft.com/office/drawing/2014/chart" uri="{C3380CC4-5D6E-409C-BE32-E72D297353CC}">
                <c16:uniqueId val="{00000064-2E70-4449-8CB3-C3AD725FEBB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E70-4449-8CB3-C3AD725FEBB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E70-4449-8CB3-C3AD725FEBB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E70-4449-8CB3-C3AD725FEBB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E70-4449-8CB3-C3AD725FEBB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E70-4449-8CB3-C3AD725FEBB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E70-4449-8CB3-C3AD725FEBB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E70-4449-8CB3-C3AD725FEB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E70-4449-8CB3-C3AD725FEBB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E70-4449-8CB3-C3AD725FEBB7}"/>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E70-4449-8CB3-C3AD725FEBB7}"/>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E70-4449-8CB3-C3AD725FEBB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E70-4449-8CB3-C3AD725FEBB7}"/>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E70-4449-8CB3-C3AD725FEBB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E70-4449-8CB3-C3AD725FEB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E70-4449-8CB3-C3AD725FEB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E70-4449-8CB3-C3AD725FEB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E70-4449-8CB3-C3AD725FEB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E70-4449-8CB3-C3AD725FEB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E70-4449-8CB3-C3AD725FEB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E70-4449-8CB3-C3AD725FEB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E70-4449-8CB3-C3AD725FEB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E70-4449-8CB3-C3AD725FEB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E70-4449-8CB3-C3AD725FEB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E70-4449-8CB3-C3AD725FEB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E70-4449-8CB3-C3AD725FEB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E70-4449-8CB3-C3AD725FEB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E70-4449-8CB3-C3AD725FEB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E70-4449-8CB3-C3AD725FEB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E70-4449-8CB3-C3AD725FEB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E70-4449-8CB3-C3AD725FEB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E70-4449-8CB3-C3AD725FEB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E70-4449-8CB3-C3AD725FEB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E70-4449-8CB3-C3AD725FEB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E70-4449-8CB3-C3AD725FEB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E70-4449-8CB3-C3AD725FEB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E70-4449-8CB3-C3AD725FEB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E70-4449-8CB3-C3AD725FEB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E70-4449-8CB3-C3AD725FEB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E70-4449-8CB3-C3AD725FEB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E70-4449-8CB3-C3AD725FEB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E70-4449-8CB3-C3AD725FEB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E70-4449-8CB3-C3AD725FEB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E70-4449-8CB3-C3AD725FEB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E70-4449-8CB3-C3AD725FEB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E70-4449-8CB3-C3AD725FEB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E70-4449-8CB3-C3AD725FEB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E70-4449-8CB3-C3AD725FEB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E70-4449-8CB3-C3AD725FEB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E70-4449-8CB3-C3AD725FEB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E70-4449-8CB3-C3AD725FEB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E70-4449-8CB3-C3AD725FEB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E70-4449-8CB3-C3AD725FEB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E70-4449-8CB3-C3AD725FEB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E70-4449-8CB3-C3AD725FEB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E70-4449-8CB3-C3AD725FEB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E70-4449-8CB3-C3AD725FEB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E70-4449-8CB3-C3AD725FEB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E70-4449-8CB3-C3AD725FEB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E70-4449-8CB3-C3AD725FEB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E70-4449-8CB3-C3AD725FEB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E70-4449-8CB3-C3AD725FEB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E70-4449-8CB3-C3AD725FEB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E70-4449-8CB3-C3AD725FEB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E70-4449-8CB3-C3AD725FEB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E70-4449-8CB3-C3AD725FEB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E70-4449-8CB3-C3AD725FEB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E70-4449-8CB3-C3AD725FEB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E70-4449-8CB3-C3AD725FEB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E70-4449-8CB3-C3AD725FEB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E70-4449-8CB3-C3AD725FEB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E70-4449-8CB3-C3AD725FEB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E70-4449-8CB3-C3AD725FEB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E70-4449-8CB3-C3AD725FEB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E70-4449-8CB3-C3AD725FEB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E70-4449-8CB3-C3AD725FEB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E70-4449-8CB3-C3AD725FEB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E70-4449-8CB3-C3AD725FEB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E70-4449-8CB3-C3AD725FEB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E70-4449-8CB3-C3AD725FEB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E70-4449-8CB3-C3AD725FEB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E70-4449-8CB3-C3AD725FEB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E70-4449-8CB3-C3AD725FEB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E70-4449-8CB3-C3AD725FEB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E70-4449-8CB3-C3AD725FEB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E70-4449-8CB3-C3AD725FEB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E70-4449-8CB3-C3AD725FEB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E70-4449-8CB3-C3AD725FEB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E70-4449-8CB3-C3AD725FEB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E70-4449-8CB3-C3AD725FEB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E70-4449-8CB3-C3AD725FEB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E70-4449-8CB3-C3AD725FEB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E70-4449-8CB3-C3AD725FEB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E70-4449-8CB3-C3AD725FEB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E70-4449-8CB3-C3AD725FEB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E70-4449-8CB3-C3AD725FEB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25</c:v>
                </c:pt>
                <c:pt idx="10">
                  <c:v>#N/A</c:v>
                </c:pt>
                <c:pt idx="11">
                  <c:v>#N/A</c:v>
                </c:pt>
                <c:pt idx="12">
                  <c:v>27.893240343347639</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E70-4449-8CB3-C3AD725FEBB7}"/>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99.1</c:v>
                </c:pt>
                <c:pt idx="19">
                  <c:v>98.3</c:v>
                </c:pt>
                <c:pt idx="20">
                  <c:v>97.4</c:v>
                </c:pt>
                <c:pt idx="21">
                  <c:v>96.6</c:v>
                </c:pt>
                <c:pt idx="22">
                  <c:v>95.7</c:v>
                </c:pt>
                <c:pt idx="23">
                  <c:v>94.9</c:v>
                </c:pt>
                <c:pt idx="24">
                  <c:v>94.1</c:v>
                </c:pt>
                <c:pt idx="25">
                  <c:v>93.2</c:v>
                </c:pt>
              </c:numCache>
            </c:numRef>
          </c:yVal>
          <c:smooth val="0"/>
          <c:extLst>
            <c:ext xmlns:c16="http://schemas.microsoft.com/office/drawing/2014/chart" uri="{C3380CC4-5D6E-409C-BE32-E72D297353CC}">
              <c16:uniqueId val="{000000C2-2E70-4449-8CB3-C3AD725FEBB7}"/>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E70-4449-8CB3-C3AD725FEBB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E70-4449-8CB3-C3AD725FEBB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E70-4449-8CB3-C3AD725FEBB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E70-4449-8CB3-C3AD725FEBB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E70-4449-8CB3-C3AD725FEBB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E70-4449-8CB3-C3AD725FEBB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E70-4449-8CB3-C3AD725FEB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E70-4449-8CB3-C3AD725FEBB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E70-4449-8CB3-C3AD725FEBB7}"/>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E70-4449-8CB3-C3AD725FEBB7}"/>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E70-4449-8CB3-C3AD725FEBB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E70-4449-8CB3-C3AD725FEBB7}"/>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E70-4449-8CB3-C3AD725FEBB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E70-4449-8CB3-C3AD725FEB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E70-4449-8CB3-C3AD725FEB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E70-4449-8CB3-C3AD725FEB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E70-4449-8CB3-C3AD725FEB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E70-4449-8CB3-C3AD725FEB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E70-4449-8CB3-C3AD725FEB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E70-4449-8CB3-C3AD725FEB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E70-4449-8CB3-C3AD725FEB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E70-4449-8CB3-C3AD725FEB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E70-4449-8CB3-C3AD725FEB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E70-4449-8CB3-C3AD725FEB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E70-4449-8CB3-C3AD725FEB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E70-4449-8CB3-C3AD725FEB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E70-4449-8CB3-C3AD725FEB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E70-4449-8CB3-C3AD725FEB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E70-4449-8CB3-C3AD725FEB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E70-4449-8CB3-C3AD725FEB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E70-4449-8CB3-C3AD725FEB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E70-4449-8CB3-C3AD725FEB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E70-4449-8CB3-C3AD725FEB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E70-4449-8CB3-C3AD725FEB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E70-4449-8CB3-C3AD725FEB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E70-4449-8CB3-C3AD725FEB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E70-4449-8CB3-C3AD725FEB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E70-4449-8CB3-C3AD725FEB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E70-4449-8CB3-C3AD725FEB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E70-4449-8CB3-C3AD725FEB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E70-4449-8CB3-C3AD725FEB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E70-4449-8CB3-C3AD725FEB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E70-4449-8CB3-C3AD725FEB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E70-4449-8CB3-C3AD725FEB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E70-4449-8CB3-C3AD725FEB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E70-4449-8CB3-C3AD725FEB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E70-4449-8CB3-C3AD725FEB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E70-4449-8CB3-C3AD725FEB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E70-4449-8CB3-C3AD725FEB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E70-4449-8CB3-C3AD725FEB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E70-4449-8CB3-C3AD725FEB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E70-4449-8CB3-C3AD725FEB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E70-4449-8CB3-C3AD725FEB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E70-4449-8CB3-C3AD725FEB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E70-4449-8CB3-C3AD725FEB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E70-4449-8CB3-C3AD725FEB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E70-4449-8CB3-C3AD725FEB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E70-4449-8CB3-C3AD725FEB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E70-4449-8CB3-C3AD725FEB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E70-4449-8CB3-C3AD725FEB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E70-4449-8CB3-C3AD725FEB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E70-4449-8CB3-C3AD725FEB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E70-4449-8CB3-C3AD725FEB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E70-4449-8CB3-C3AD725FEB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E70-4449-8CB3-C3AD725FEB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E70-4449-8CB3-C3AD725FEB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E70-4449-8CB3-C3AD725FEB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E70-4449-8CB3-C3AD725FEB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E70-4449-8CB3-C3AD725FEB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E70-4449-8CB3-C3AD725FEB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E70-4449-8CB3-C3AD725FEB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E70-4449-8CB3-C3AD725FEB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E70-4449-8CB3-C3AD725FEB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E70-4449-8CB3-C3AD725FEB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E70-4449-8CB3-C3AD725FEB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E70-4449-8CB3-C3AD725FEB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E70-4449-8CB3-C3AD725FEB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E70-4449-8CB3-C3AD725FEB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E70-4449-8CB3-C3AD725FEB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E70-4449-8CB3-C3AD725FEB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E70-4449-8CB3-C3AD725FEB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E70-4449-8CB3-C3AD725FEB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E70-4449-8CB3-C3AD725FEB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E70-4449-8CB3-C3AD725FEB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E70-4449-8CB3-C3AD725FEB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E70-4449-8CB3-C3AD725FEB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E70-4449-8CB3-C3AD725FEB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E70-4449-8CB3-C3AD725FEB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E70-4449-8CB3-C3AD725FEB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E70-4449-8CB3-C3AD725FEB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E70-4449-8CB3-C3AD725FEB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E70-4449-8CB3-C3AD725FEB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E70-4449-8CB3-C3AD725FEB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E70-4449-8CB3-C3AD725FEB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E70-4449-8CB3-C3AD725FEB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100</c:v>
                </c:pt>
                <c:pt idx="10">
                  <c:v>#N/A</c:v>
                </c:pt>
                <c:pt idx="11">
                  <c:v>#N/A</c:v>
                </c:pt>
                <c:pt idx="12">
                  <c:v>93.2</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E70-4449-8CB3-C3AD725FEBB7}"/>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81</c:v>
                </c:pt>
                <c:pt idx="12">
                  <c:v>81</c:v>
                </c:pt>
                <c:pt idx="13">
                  <c:v>81</c:v>
                </c:pt>
                <c:pt idx="14">
                  <c:v>81</c:v>
                </c:pt>
                <c:pt idx="15">
                  <c:v>81</c:v>
                </c:pt>
                <c:pt idx="16">
                  <c:v>81</c:v>
                </c:pt>
                <c:pt idx="17">
                  <c:v>81</c:v>
                </c:pt>
                <c:pt idx="18">
                  <c:v>81</c:v>
                </c:pt>
                <c:pt idx="19">
                  <c:v>81</c:v>
                </c:pt>
                <c:pt idx="20">
                  <c:v>81</c:v>
                </c:pt>
                <c:pt idx="21">
                  <c:v>81</c:v>
                </c:pt>
                <c:pt idx="22">
                  <c:v>81</c:v>
                </c:pt>
                <c:pt idx="23">
                  <c:v>81</c:v>
                </c:pt>
                <c:pt idx="24">
                  <c:v>#N/A</c:v>
                </c:pt>
                <c:pt idx="25">
                  <c:v>#N/A</c:v>
                </c:pt>
              </c:numCache>
            </c:numRef>
          </c:yVal>
          <c:smooth val="0"/>
          <c:extLst>
            <c:ext xmlns:c16="http://schemas.microsoft.com/office/drawing/2014/chart" uri="{C3380CC4-5D6E-409C-BE32-E72D297353CC}">
              <c16:uniqueId val="{00000000-98F2-48C1-9BBB-2F230D2CEE66}"/>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8F2-48C1-9BBB-2F230D2CEE6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8F2-48C1-9BBB-2F230D2CEE6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8F2-48C1-9BBB-2F230D2CEE6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8F2-48C1-9BBB-2F230D2CEE6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8F2-48C1-9BBB-2F230D2CEE6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8F2-48C1-9BBB-2F230D2CEE6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8F2-48C1-9BBB-2F230D2CEE6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8F2-48C1-9BBB-2F230D2CEE6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8F2-48C1-9BBB-2F230D2CEE66}"/>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8F2-48C1-9BBB-2F230D2CEE66}"/>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8F2-48C1-9BBB-2F230D2CEE6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8F2-48C1-9BBB-2F230D2CEE66}"/>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8F2-48C1-9BBB-2F230D2CEE6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8F2-48C1-9BBB-2F230D2CEE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8F2-48C1-9BBB-2F230D2CEE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8F2-48C1-9BBB-2F230D2CEE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8F2-48C1-9BBB-2F230D2CEE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8F2-48C1-9BBB-2F230D2CEE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8F2-48C1-9BBB-2F230D2CEE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8F2-48C1-9BBB-2F230D2CEE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8F2-48C1-9BBB-2F230D2CEE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8F2-48C1-9BBB-2F230D2CEE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8F2-48C1-9BBB-2F230D2CEE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8F2-48C1-9BBB-2F230D2CEE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8F2-48C1-9BBB-2F230D2CEE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8F2-48C1-9BBB-2F230D2CEE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8F2-48C1-9BBB-2F230D2CEE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8F2-48C1-9BBB-2F230D2CEE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8F2-48C1-9BBB-2F230D2CEE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8F2-48C1-9BBB-2F230D2CEE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8F2-48C1-9BBB-2F230D2CEE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8F2-48C1-9BBB-2F230D2CEE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8F2-48C1-9BBB-2F230D2CEE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8F2-48C1-9BBB-2F230D2CEE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8F2-48C1-9BBB-2F230D2CEE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8F2-48C1-9BBB-2F230D2CEE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8F2-48C1-9BBB-2F230D2CEE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8F2-48C1-9BBB-2F230D2CEE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8F2-48C1-9BBB-2F230D2CEE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8F2-48C1-9BBB-2F230D2CEE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8F2-48C1-9BBB-2F230D2CEE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8F2-48C1-9BBB-2F230D2CEE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8F2-48C1-9BBB-2F230D2CEE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8F2-48C1-9BBB-2F230D2CEE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8F2-48C1-9BBB-2F230D2CEE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8F2-48C1-9BBB-2F230D2CEE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8F2-48C1-9BBB-2F230D2CEE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8F2-48C1-9BBB-2F230D2CEE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8F2-48C1-9BBB-2F230D2CEE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8F2-48C1-9BBB-2F230D2CEE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8F2-48C1-9BBB-2F230D2CEE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8F2-48C1-9BBB-2F230D2CEE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8F2-48C1-9BBB-2F230D2CEE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8F2-48C1-9BBB-2F230D2CEE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8F2-48C1-9BBB-2F230D2CEE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8F2-48C1-9BBB-2F230D2CEE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8F2-48C1-9BBB-2F230D2CEE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8F2-48C1-9BBB-2F230D2CEE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8F2-48C1-9BBB-2F230D2CEE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8F2-48C1-9BBB-2F230D2CEE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8F2-48C1-9BBB-2F230D2CEE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8F2-48C1-9BBB-2F230D2CEE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8F2-48C1-9BBB-2F230D2CEE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8F2-48C1-9BBB-2F230D2CEE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8F2-48C1-9BBB-2F230D2CEE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8F2-48C1-9BBB-2F230D2CEE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8F2-48C1-9BBB-2F230D2CEE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8F2-48C1-9BBB-2F230D2CEE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8F2-48C1-9BBB-2F230D2CEE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8F2-48C1-9BBB-2F230D2CEE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8F2-48C1-9BBB-2F230D2CEE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8F2-48C1-9BBB-2F230D2CEE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8F2-48C1-9BBB-2F230D2CEE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8F2-48C1-9BBB-2F230D2CEE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8F2-48C1-9BBB-2F230D2CEE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8F2-48C1-9BBB-2F230D2CEE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8F2-48C1-9BBB-2F230D2CEE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8F2-48C1-9BBB-2F230D2CEE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8F2-48C1-9BBB-2F230D2CEE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8F2-48C1-9BBB-2F230D2CEE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8F2-48C1-9BBB-2F230D2CEE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8F2-48C1-9BBB-2F230D2CEE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8F2-48C1-9BBB-2F230D2CEE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8F2-48C1-9BBB-2F230D2CEE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8F2-48C1-9BBB-2F230D2CEE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8F2-48C1-9BBB-2F230D2CEE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8F2-48C1-9BBB-2F230D2CEE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8F2-48C1-9BBB-2F230D2CEE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8F2-48C1-9BBB-2F230D2CEE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8F2-48C1-9BBB-2F230D2CEE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8F2-48C1-9BBB-2F230D2CEE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8F2-48C1-9BBB-2F230D2CEE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8F2-48C1-9BBB-2F230D2CEE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8F2-48C1-9BBB-2F230D2CEE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8F2-48C1-9BBB-2F230D2CEE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79.599999999999994</c:v>
                </c:pt>
                <c:pt idx="10">
                  <c:v>82.35293999999999</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8F2-48C1-9BBB-2F230D2CEE66}"/>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46.2</c:v>
                </c:pt>
                <c:pt idx="12">
                  <c:v>46.2</c:v>
                </c:pt>
                <c:pt idx="13">
                  <c:v>46.2</c:v>
                </c:pt>
                <c:pt idx="14">
                  <c:v>46.2</c:v>
                </c:pt>
                <c:pt idx="15">
                  <c:v>46.2</c:v>
                </c:pt>
                <c:pt idx="16">
                  <c:v>43.9</c:v>
                </c:pt>
                <c:pt idx="17">
                  <c:v>41.6</c:v>
                </c:pt>
                <c:pt idx="18">
                  <c:v>39.299999999999997</c:v>
                </c:pt>
                <c:pt idx="19">
                  <c:v>37.1</c:v>
                </c:pt>
                <c:pt idx="20">
                  <c:v>34.799999999999997</c:v>
                </c:pt>
                <c:pt idx="21">
                  <c:v>32.5</c:v>
                </c:pt>
                <c:pt idx="22">
                  <c:v>30.3</c:v>
                </c:pt>
                <c:pt idx="23">
                  <c:v>28</c:v>
                </c:pt>
                <c:pt idx="24">
                  <c:v>25.7</c:v>
                </c:pt>
                <c:pt idx="25">
                  <c:v>23.5</c:v>
                </c:pt>
              </c:numCache>
            </c:numRef>
          </c:yVal>
          <c:smooth val="0"/>
          <c:extLst>
            <c:ext xmlns:c16="http://schemas.microsoft.com/office/drawing/2014/chart" uri="{C3380CC4-5D6E-409C-BE32-E72D297353CC}">
              <c16:uniqueId val="{00000061-98F2-48C1-9BBB-2F230D2CEE66}"/>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8F2-48C1-9BBB-2F230D2CEE66}"/>
              </c:ext>
            </c:extLst>
          </c:dPt>
          <c:dPt>
            <c:idx val="2"/>
            <c:bubble3D val="0"/>
            <c:extLst>
              <c:ext xmlns:c16="http://schemas.microsoft.com/office/drawing/2014/chart" uri="{C3380CC4-5D6E-409C-BE32-E72D297353CC}">
                <c16:uniqueId val="{00000063-98F2-48C1-9BBB-2F230D2CEE66}"/>
              </c:ext>
            </c:extLst>
          </c:dPt>
          <c:dPt>
            <c:idx val="3"/>
            <c:bubble3D val="0"/>
            <c:extLst>
              <c:ext xmlns:c16="http://schemas.microsoft.com/office/drawing/2014/chart" uri="{C3380CC4-5D6E-409C-BE32-E72D297353CC}">
                <c16:uniqueId val="{00000064-98F2-48C1-9BBB-2F230D2CEE66}"/>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8F2-48C1-9BBB-2F230D2CEE6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8F2-48C1-9BBB-2F230D2CEE6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8F2-48C1-9BBB-2F230D2CEE6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8F2-48C1-9BBB-2F230D2CEE6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8F2-48C1-9BBB-2F230D2CEE6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8F2-48C1-9BBB-2F230D2CEE6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8F2-48C1-9BBB-2F230D2CEE6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8F2-48C1-9BBB-2F230D2CEE6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8F2-48C1-9BBB-2F230D2CEE66}"/>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8F2-48C1-9BBB-2F230D2CEE66}"/>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8F2-48C1-9BBB-2F230D2CEE6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8F2-48C1-9BBB-2F230D2CEE66}"/>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8F2-48C1-9BBB-2F230D2CEE6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8F2-48C1-9BBB-2F230D2CEE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8F2-48C1-9BBB-2F230D2CEE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8F2-48C1-9BBB-2F230D2CEE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8F2-48C1-9BBB-2F230D2CEE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8F2-48C1-9BBB-2F230D2CEE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8F2-48C1-9BBB-2F230D2CEE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8F2-48C1-9BBB-2F230D2CEE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8F2-48C1-9BBB-2F230D2CEE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8F2-48C1-9BBB-2F230D2CEE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8F2-48C1-9BBB-2F230D2CEE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8F2-48C1-9BBB-2F230D2CEE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8F2-48C1-9BBB-2F230D2CEE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8F2-48C1-9BBB-2F230D2CEE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8F2-48C1-9BBB-2F230D2CEE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8F2-48C1-9BBB-2F230D2CEE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8F2-48C1-9BBB-2F230D2CEE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8F2-48C1-9BBB-2F230D2CEE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8F2-48C1-9BBB-2F230D2CEE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8F2-48C1-9BBB-2F230D2CEE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8F2-48C1-9BBB-2F230D2CEE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8F2-48C1-9BBB-2F230D2CEE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8F2-48C1-9BBB-2F230D2CEE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8F2-48C1-9BBB-2F230D2CEE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8F2-48C1-9BBB-2F230D2CEE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8F2-48C1-9BBB-2F230D2CEE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8F2-48C1-9BBB-2F230D2CEE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8F2-48C1-9BBB-2F230D2CEE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8F2-48C1-9BBB-2F230D2CEE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8F2-48C1-9BBB-2F230D2CEE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8F2-48C1-9BBB-2F230D2CEE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8F2-48C1-9BBB-2F230D2CEE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8F2-48C1-9BBB-2F230D2CEE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8F2-48C1-9BBB-2F230D2CEE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8F2-48C1-9BBB-2F230D2CEE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8F2-48C1-9BBB-2F230D2CEE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8F2-48C1-9BBB-2F230D2CEE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8F2-48C1-9BBB-2F230D2CEE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8F2-48C1-9BBB-2F230D2CEE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8F2-48C1-9BBB-2F230D2CEE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8F2-48C1-9BBB-2F230D2CEE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8F2-48C1-9BBB-2F230D2CEE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8F2-48C1-9BBB-2F230D2CEE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8F2-48C1-9BBB-2F230D2CEE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8F2-48C1-9BBB-2F230D2CEE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8F2-48C1-9BBB-2F230D2CEE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8F2-48C1-9BBB-2F230D2CEE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8F2-48C1-9BBB-2F230D2CEE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8F2-48C1-9BBB-2F230D2CEE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8F2-48C1-9BBB-2F230D2CEE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8F2-48C1-9BBB-2F230D2CEE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8F2-48C1-9BBB-2F230D2CEE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8F2-48C1-9BBB-2F230D2CEE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8F2-48C1-9BBB-2F230D2CEE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8F2-48C1-9BBB-2F230D2CEE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8F2-48C1-9BBB-2F230D2CEE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8F2-48C1-9BBB-2F230D2CEE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8F2-48C1-9BBB-2F230D2CEE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8F2-48C1-9BBB-2F230D2CEE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8F2-48C1-9BBB-2F230D2CEE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8F2-48C1-9BBB-2F230D2CEE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8F2-48C1-9BBB-2F230D2CEE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8F2-48C1-9BBB-2F230D2CEE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8F2-48C1-9BBB-2F230D2CEE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8F2-48C1-9BBB-2F230D2CEE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8F2-48C1-9BBB-2F230D2CEE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8F2-48C1-9BBB-2F230D2CEE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8F2-48C1-9BBB-2F230D2CEE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8F2-48C1-9BBB-2F230D2CEE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8F2-48C1-9BBB-2F230D2CEE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8F2-48C1-9BBB-2F230D2CEE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8F2-48C1-9BBB-2F230D2CEE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8F2-48C1-9BBB-2F230D2CEE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8F2-48C1-9BBB-2F230D2CEE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8F2-48C1-9BBB-2F230D2CEE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8F2-48C1-9BBB-2F230D2CEE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8F2-48C1-9BBB-2F230D2CEE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8F2-48C1-9BBB-2F230D2CEE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8F2-48C1-9BBB-2F230D2CEE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8F2-48C1-9BBB-2F230D2CEE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8F2-48C1-9BBB-2F230D2CEE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8F2-48C1-9BBB-2F230D2CEE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8F2-48C1-9BBB-2F230D2CEE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35</c:v>
                </c:pt>
                <c:pt idx="10">
                  <c:v>48.235289999999999</c:v>
                </c:pt>
                <c:pt idx="11">
                  <c:v>#N/A</c:v>
                </c:pt>
                <c:pt idx="12">
                  <c:v>23.474444444444444</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8F2-48C1-9BBB-2F230D2CEE66}"/>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96.7</c:v>
                </c:pt>
                <c:pt idx="12">
                  <c:v>96.7</c:v>
                </c:pt>
                <c:pt idx="13">
                  <c:v>96.7</c:v>
                </c:pt>
                <c:pt idx="14">
                  <c:v>96.7</c:v>
                </c:pt>
                <c:pt idx="15">
                  <c:v>96.7</c:v>
                </c:pt>
                <c:pt idx="16">
                  <c:v>95.1</c:v>
                </c:pt>
                <c:pt idx="17">
                  <c:v>93.5</c:v>
                </c:pt>
                <c:pt idx="18">
                  <c:v>92</c:v>
                </c:pt>
                <c:pt idx="19">
                  <c:v>90.4</c:v>
                </c:pt>
                <c:pt idx="20">
                  <c:v>88.8</c:v>
                </c:pt>
                <c:pt idx="21">
                  <c:v>87.3</c:v>
                </c:pt>
                <c:pt idx="22">
                  <c:v>85.7</c:v>
                </c:pt>
                <c:pt idx="23">
                  <c:v>84.1</c:v>
                </c:pt>
                <c:pt idx="24">
                  <c:v>82.6</c:v>
                </c:pt>
                <c:pt idx="25">
                  <c:v>81</c:v>
                </c:pt>
              </c:numCache>
            </c:numRef>
          </c:yVal>
          <c:smooth val="0"/>
          <c:extLst>
            <c:ext xmlns:c16="http://schemas.microsoft.com/office/drawing/2014/chart" uri="{C3380CC4-5D6E-409C-BE32-E72D297353CC}">
              <c16:uniqueId val="{000000C2-98F2-48C1-9BBB-2F230D2CEE66}"/>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8F2-48C1-9BBB-2F230D2CEE6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8F2-48C1-9BBB-2F230D2CEE6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8F2-48C1-9BBB-2F230D2CEE6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8F2-48C1-9BBB-2F230D2CEE6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8F2-48C1-9BBB-2F230D2CEE6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8F2-48C1-9BBB-2F230D2CEE6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8F2-48C1-9BBB-2F230D2CEE6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8F2-48C1-9BBB-2F230D2CEE6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8F2-48C1-9BBB-2F230D2CEE66}"/>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8F2-48C1-9BBB-2F230D2CEE66}"/>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8F2-48C1-9BBB-2F230D2CEE6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8F2-48C1-9BBB-2F230D2CEE66}"/>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8F2-48C1-9BBB-2F230D2CEE6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8F2-48C1-9BBB-2F230D2CEE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8F2-48C1-9BBB-2F230D2CEE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8F2-48C1-9BBB-2F230D2CEE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8F2-48C1-9BBB-2F230D2CEE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8F2-48C1-9BBB-2F230D2CEE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8F2-48C1-9BBB-2F230D2CEE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8F2-48C1-9BBB-2F230D2CEE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8F2-48C1-9BBB-2F230D2CEE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8F2-48C1-9BBB-2F230D2CEE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8F2-48C1-9BBB-2F230D2CEE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8F2-48C1-9BBB-2F230D2CEE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8F2-48C1-9BBB-2F230D2CEE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8F2-48C1-9BBB-2F230D2CEE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8F2-48C1-9BBB-2F230D2CEE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8F2-48C1-9BBB-2F230D2CEE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8F2-48C1-9BBB-2F230D2CEE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8F2-48C1-9BBB-2F230D2CEE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8F2-48C1-9BBB-2F230D2CEE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8F2-48C1-9BBB-2F230D2CEE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8F2-48C1-9BBB-2F230D2CEE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8F2-48C1-9BBB-2F230D2CEE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8F2-48C1-9BBB-2F230D2CEE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8F2-48C1-9BBB-2F230D2CEE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8F2-48C1-9BBB-2F230D2CEE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8F2-48C1-9BBB-2F230D2CEE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8F2-48C1-9BBB-2F230D2CEE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8F2-48C1-9BBB-2F230D2CEE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8F2-48C1-9BBB-2F230D2CEE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8F2-48C1-9BBB-2F230D2CEE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8F2-48C1-9BBB-2F230D2CEE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8F2-48C1-9BBB-2F230D2CEE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8F2-48C1-9BBB-2F230D2CEE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8F2-48C1-9BBB-2F230D2CEE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8F2-48C1-9BBB-2F230D2CEE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8F2-48C1-9BBB-2F230D2CEE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8F2-48C1-9BBB-2F230D2CEE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8F2-48C1-9BBB-2F230D2CEE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8F2-48C1-9BBB-2F230D2CEE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8F2-48C1-9BBB-2F230D2CEE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8F2-48C1-9BBB-2F230D2CEE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8F2-48C1-9BBB-2F230D2CEE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8F2-48C1-9BBB-2F230D2CEE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8F2-48C1-9BBB-2F230D2CEE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8F2-48C1-9BBB-2F230D2CEE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8F2-48C1-9BBB-2F230D2CEE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8F2-48C1-9BBB-2F230D2CEE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8F2-48C1-9BBB-2F230D2CEE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8F2-48C1-9BBB-2F230D2CEE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8F2-48C1-9BBB-2F230D2CEE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8F2-48C1-9BBB-2F230D2CEE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8F2-48C1-9BBB-2F230D2CEE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8F2-48C1-9BBB-2F230D2CEE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8F2-48C1-9BBB-2F230D2CEE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8F2-48C1-9BBB-2F230D2CEE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8F2-48C1-9BBB-2F230D2CEE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8F2-48C1-9BBB-2F230D2CEE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8F2-48C1-9BBB-2F230D2CEE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8F2-48C1-9BBB-2F230D2CEE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8F2-48C1-9BBB-2F230D2CEE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8F2-48C1-9BBB-2F230D2CEE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8F2-48C1-9BBB-2F230D2CEE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8F2-48C1-9BBB-2F230D2CEE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8F2-48C1-9BBB-2F230D2CEE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8F2-48C1-9BBB-2F230D2CEE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8F2-48C1-9BBB-2F230D2CEE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8F2-48C1-9BBB-2F230D2CEE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8F2-48C1-9BBB-2F230D2CEE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8F2-48C1-9BBB-2F230D2CEE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8F2-48C1-9BBB-2F230D2CEE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8F2-48C1-9BBB-2F230D2CEE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8F2-48C1-9BBB-2F230D2CEE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8F2-48C1-9BBB-2F230D2CEE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8F2-48C1-9BBB-2F230D2CEE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8F2-48C1-9BBB-2F230D2CEE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8F2-48C1-9BBB-2F230D2CEE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8F2-48C1-9BBB-2F230D2CEE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8F2-48C1-9BBB-2F230D2CEE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8F2-48C1-9BBB-2F230D2CEE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8F2-48C1-9BBB-2F230D2CEE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8F2-48C1-9BBB-2F230D2CEE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8F2-48C1-9BBB-2F230D2CEE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8F2-48C1-9BBB-2F230D2CEE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100</c:v>
                </c:pt>
                <c:pt idx="10">
                  <c:v>87.058819999999997</c:v>
                </c:pt>
                <c:pt idx="11">
                  <c:v>#N/A</c:v>
                </c:pt>
                <c:pt idx="12">
                  <c:v>81</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8F2-48C1-9BBB-2F230D2CEE66}"/>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696-4AC0-B6FE-B7A9E17433D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696-4AC0-B6FE-B7A9E17433D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696-4AC0-B6FE-B7A9E17433D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696-4AC0-B6FE-B7A9E17433D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696-4AC0-B6FE-B7A9E17433D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696-4AC0-B6FE-B7A9E17433D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696-4AC0-B6FE-B7A9E17433D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696-4AC0-B6FE-B7A9E17433D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696-4AC0-B6FE-B7A9E17433DB}"/>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696-4AC0-B6FE-B7A9E17433DB}"/>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696-4AC0-B6FE-B7A9E17433D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696-4AC0-B6FE-B7A9E17433DB}"/>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696-4AC0-B6FE-B7A9E17433D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696-4AC0-B6FE-B7A9E17433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696-4AC0-B6FE-B7A9E17433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696-4AC0-B6FE-B7A9E17433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696-4AC0-B6FE-B7A9E17433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696-4AC0-B6FE-B7A9E17433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696-4AC0-B6FE-B7A9E17433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696-4AC0-B6FE-B7A9E17433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696-4AC0-B6FE-B7A9E17433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696-4AC0-B6FE-B7A9E17433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696-4AC0-B6FE-B7A9E17433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696-4AC0-B6FE-B7A9E17433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696-4AC0-B6FE-B7A9E17433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696-4AC0-B6FE-B7A9E17433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696-4AC0-B6FE-B7A9E17433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696-4AC0-B6FE-B7A9E17433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696-4AC0-B6FE-B7A9E17433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696-4AC0-B6FE-B7A9E17433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696-4AC0-B6FE-B7A9E17433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696-4AC0-B6FE-B7A9E17433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696-4AC0-B6FE-B7A9E17433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696-4AC0-B6FE-B7A9E17433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696-4AC0-B6FE-B7A9E17433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696-4AC0-B6FE-B7A9E17433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696-4AC0-B6FE-B7A9E17433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696-4AC0-B6FE-B7A9E17433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696-4AC0-B6FE-B7A9E17433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696-4AC0-B6FE-B7A9E17433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696-4AC0-B6FE-B7A9E17433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696-4AC0-B6FE-B7A9E17433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696-4AC0-B6FE-B7A9E17433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696-4AC0-B6FE-B7A9E17433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696-4AC0-B6FE-B7A9E17433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696-4AC0-B6FE-B7A9E17433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696-4AC0-B6FE-B7A9E17433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696-4AC0-B6FE-B7A9E17433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696-4AC0-B6FE-B7A9E17433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696-4AC0-B6FE-B7A9E17433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696-4AC0-B6FE-B7A9E17433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696-4AC0-B6FE-B7A9E17433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696-4AC0-B6FE-B7A9E17433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696-4AC0-B6FE-B7A9E17433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696-4AC0-B6FE-B7A9E17433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696-4AC0-B6FE-B7A9E17433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696-4AC0-B6FE-B7A9E17433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696-4AC0-B6FE-B7A9E17433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696-4AC0-B6FE-B7A9E17433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696-4AC0-B6FE-B7A9E17433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696-4AC0-B6FE-B7A9E17433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696-4AC0-B6FE-B7A9E17433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696-4AC0-B6FE-B7A9E17433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696-4AC0-B6FE-B7A9E17433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696-4AC0-B6FE-B7A9E17433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696-4AC0-B6FE-B7A9E17433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696-4AC0-B6FE-B7A9E17433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696-4AC0-B6FE-B7A9E17433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696-4AC0-B6FE-B7A9E17433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696-4AC0-B6FE-B7A9E17433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696-4AC0-B6FE-B7A9E17433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696-4AC0-B6FE-B7A9E17433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696-4AC0-B6FE-B7A9E17433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696-4AC0-B6FE-B7A9E17433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696-4AC0-B6FE-B7A9E17433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696-4AC0-B6FE-B7A9E17433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696-4AC0-B6FE-B7A9E17433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696-4AC0-B6FE-B7A9E17433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696-4AC0-B6FE-B7A9E17433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696-4AC0-B6FE-B7A9E17433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696-4AC0-B6FE-B7A9E17433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696-4AC0-B6FE-B7A9E17433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696-4AC0-B6FE-B7A9E17433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696-4AC0-B6FE-B7A9E17433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696-4AC0-B6FE-B7A9E17433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696-4AC0-B6FE-B7A9E17433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696-4AC0-B6FE-B7A9E17433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696-4AC0-B6FE-B7A9E17433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696-4AC0-B6FE-B7A9E17433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696-4AC0-B6FE-B7A9E17433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696-4AC0-B6FE-B7A9E17433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696-4AC0-B6FE-B7A9E17433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696-4AC0-B6FE-B7A9E17433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696-4AC0-B6FE-B7A9E17433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696-4AC0-B6FE-B7A9E17433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44.1</c:v>
                </c:pt>
                <c:pt idx="7">
                  <c:v>50.7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696-4AC0-B6FE-B7A9E17433DB}"/>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47.4</c:v>
                </c:pt>
                <c:pt idx="6">
                  <c:v>47.4</c:v>
                </c:pt>
                <c:pt idx="7">
                  <c:v>47.4</c:v>
                </c:pt>
                <c:pt idx="8">
                  <c:v>47.4</c:v>
                </c:pt>
                <c:pt idx="9">
                  <c:v>47.4</c:v>
                </c:pt>
                <c:pt idx="10">
                  <c:v>47.4</c:v>
                </c:pt>
                <c:pt idx="11">
                  <c:v>47.4</c:v>
                </c:pt>
                <c:pt idx="12">
                  <c:v>47.4</c:v>
                </c:pt>
                <c:pt idx="13">
                  <c:v>47.4</c:v>
                </c:pt>
                <c:pt idx="14">
                  <c:v>47.4</c:v>
                </c:pt>
                <c:pt idx="15">
                  <c:v>47.4</c:v>
                </c:pt>
                <c:pt idx="16">
                  <c:v>47.4</c:v>
                </c:pt>
                <c:pt idx="17">
                  <c:v>47.4</c:v>
                </c:pt>
                <c:pt idx="18">
                  <c:v>47.4</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696-4AC0-B6FE-B7A9E17433DB}"/>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696-4AC0-B6FE-B7A9E17433DB}"/>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9696-4AC0-B6FE-B7A9E17433D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696-4AC0-B6FE-B7A9E17433D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696-4AC0-B6FE-B7A9E17433D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696-4AC0-B6FE-B7A9E17433D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696-4AC0-B6FE-B7A9E17433D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696-4AC0-B6FE-B7A9E17433D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696-4AC0-B6FE-B7A9E17433DB}"/>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696-4AC0-B6FE-B7A9E17433DB}"/>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696-4AC0-B6FE-B7A9E17433DB}"/>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696-4AC0-B6FE-B7A9E17433DB}"/>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696-4AC0-B6FE-B7A9E17433DB}"/>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696-4AC0-B6FE-B7A9E17433D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696-4AC0-B6FE-B7A9E17433DB}"/>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696-4AC0-B6FE-B7A9E17433D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696-4AC0-B6FE-B7A9E17433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696-4AC0-B6FE-B7A9E17433DB}"/>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696-4AC0-B6FE-B7A9E17433D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696-4AC0-B6FE-B7A9E17433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696-4AC0-B6FE-B7A9E17433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696-4AC0-B6FE-B7A9E17433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696-4AC0-B6FE-B7A9E17433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696-4AC0-B6FE-B7A9E17433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696-4AC0-B6FE-B7A9E17433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696-4AC0-B6FE-B7A9E17433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696-4AC0-B6FE-B7A9E17433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696-4AC0-B6FE-B7A9E17433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696-4AC0-B6FE-B7A9E17433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696-4AC0-B6FE-B7A9E17433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696-4AC0-B6FE-B7A9E17433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696-4AC0-B6FE-B7A9E17433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696-4AC0-B6FE-B7A9E17433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696-4AC0-B6FE-B7A9E17433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696-4AC0-B6FE-B7A9E17433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696-4AC0-B6FE-B7A9E17433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696-4AC0-B6FE-B7A9E17433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696-4AC0-B6FE-B7A9E17433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696-4AC0-B6FE-B7A9E17433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696-4AC0-B6FE-B7A9E17433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696-4AC0-B6FE-B7A9E17433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696-4AC0-B6FE-B7A9E17433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696-4AC0-B6FE-B7A9E17433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696-4AC0-B6FE-B7A9E17433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696-4AC0-B6FE-B7A9E17433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696-4AC0-B6FE-B7A9E17433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696-4AC0-B6FE-B7A9E17433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696-4AC0-B6FE-B7A9E17433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696-4AC0-B6FE-B7A9E17433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696-4AC0-B6FE-B7A9E17433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696-4AC0-B6FE-B7A9E17433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696-4AC0-B6FE-B7A9E17433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696-4AC0-B6FE-B7A9E17433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696-4AC0-B6FE-B7A9E17433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696-4AC0-B6FE-B7A9E17433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696-4AC0-B6FE-B7A9E17433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696-4AC0-B6FE-B7A9E17433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696-4AC0-B6FE-B7A9E17433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696-4AC0-B6FE-B7A9E17433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696-4AC0-B6FE-B7A9E17433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696-4AC0-B6FE-B7A9E17433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696-4AC0-B6FE-B7A9E17433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696-4AC0-B6FE-B7A9E17433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696-4AC0-B6FE-B7A9E17433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696-4AC0-B6FE-B7A9E17433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696-4AC0-B6FE-B7A9E17433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696-4AC0-B6FE-B7A9E17433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696-4AC0-B6FE-B7A9E17433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696-4AC0-B6FE-B7A9E17433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696-4AC0-B6FE-B7A9E17433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696-4AC0-B6FE-B7A9E17433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696-4AC0-B6FE-B7A9E17433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696-4AC0-B6FE-B7A9E17433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696-4AC0-B6FE-B7A9E17433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696-4AC0-B6FE-B7A9E17433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696-4AC0-B6FE-B7A9E17433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696-4AC0-B6FE-B7A9E17433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696-4AC0-B6FE-B7A9E17433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696-4AC0-B6FE-B7A9E17433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696-4AC0-B6FE-B7A9E17433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696-4AC0-B6FE-B7A9E17433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696-4AC0-B6FE-B7A9E17433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696-4AC0-B6FE-B7A9E17433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696-4AC0-B6FE-B7A9E17433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696-4AC0-B6FE-B7A9E17433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696-4AC0-B6FE-B7A9E17433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696-4AC0-B6FE-B7A9E17433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696-4AC0-B6FE-B7A9E17433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696-4AC0-B6FE-B7A9E17433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696-4AC0-B6FE-B7A9E17433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696-4AC0-B6FE-B7A9E17433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696-4AC0-B6FE-B7A9E17433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696-4AC0-B6FE-B7A9E17433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696-4AC0-B6FE-B7A9E17433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696-4AC0-B6FE-B7A9E17433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696-4AC0-B6FE-B7A9E17433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696-4AC0-B6FE-B7A9E17433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696-4AC0-B6FE-B7A9E17433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696-4AC0-B6FE-B7A9E17433DB}"/>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696-4AC0-B6FE-B7A9E17433DB}"/>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696-4AC0-B6FE-B7A9E17433D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696-4AC0-B6FE-B7A9E17433D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696-4AC0-B6FE-B7A9E17433D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696-4AC0-B6FE-B7A9E17433D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696-4AC0-B6FE-B7A9E17433D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696-4AC0-B6FE-B7A9E17433D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696-4AC0-B6FE-B7A9E17433D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696-4AC0-B6FE-B7A9E17433D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696-4AC0-B6FE-B7A9E17433DB}"/>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696-4AC0-B6FE-B7A9E17433DB}"/>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696-4AC0-B6FE-B7A9E17433D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696-4AC0-B6FE-B7A9E17433DB}"/>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696-4AC0-B6FE-B7A9E17433D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696-4AC0-B6FE-B7A9E17433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696-4AC0-B6FE-B7A9E17433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696-4AC0-B6FE-B7A9E17433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696-4AC0-B6FE-B7A9E17433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696-4AC0-B6FE-B7A9E17433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696-4AC0-B6FE-B7A9E17433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696-4AC0-B6FE-B7A9E17433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696-4AC0-B6FE-B7A9E17433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696-4AC0-B6FE-B7A9E17433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696-4AC0-B6FE-B7A9E17433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696-4AC0-B6FE-B7A9E17433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696-4AC0-B6FE-B7A9E17433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696-4AC0-B6FE-B7A9E17433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696-4AC0-B6FE-B7A9E17433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696-4AC0-B6FE-B7A9E17433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696-4AC0-B6FE-B7A9E17433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696-4AC0-B6FE-B7A9E17433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696-4AC0-B6FE-B7A9E17433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696-4AC0-B6FE-B7A9E17433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696-4AC0-B6FE-B7A9E17433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696-4AC0-B6FE-B7A9E17433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696-4AC0-B6FE-B7A9E17433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696-4AC0-B6FE-B7A9E17433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696-4AC0-B6FE-B7A9E17433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696-4AC0-B6FE-B7A9E17433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696-4AC0-B6FE-B7A9E17433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696-4AC0-B6FE-B7A9E17433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696-4AC0-B6FE-B7A9E17433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696-4AC0-B6FE-B7A9E17433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696-4AC0-B6FE-B7A9E17433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696-4AC0-B6FE-B7A9E17433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696-4AC0-B6FE-B7A9E17433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696-4AC0-B6FE-B7A9E17433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696-4AC0-B6FE-B7A9E17433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696-4AC0-B6FE-B7A9E17433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696-4AC0-B6FE-B7A9E17433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696-4AC0-B6FE-B7A9E17433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696-4AC0-B6FE-B7A9E17433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696-4AC0-B6FE-B7A9E17433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696-4AC0-B6FE-B7A9E17433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696-4AC0-B6FE-B7A9E17433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696-4AC0-B6FE-B7A9E17433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696-4AC0-B6FE-B7A9E17433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696-4AC0-B6FE-B7A9E17433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696-4AC0-B6FE-B7A9E17433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696-4AC0-B6FE-B7A9E17433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696-4AC0-B6FE-B7A9E17433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696-4AC0-B6FE-B7A9E17433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696-4AC0-B6FE-B7A9E17433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696-4AC0-B6FE-B7A9E17433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696-4AC0-B6FE-B7A9E17433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696-4AC0-B6FE-B7A9E17433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696-4AC0-B6FE-B7A9E17433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696-4AC0-B6FE-B7A9E17433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696-4AC0-B6FE-B7A9E17433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696-4AC0-B6FE-B7A9E17433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696-4AC0-B6FE-B7A9E17433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696-4AC0-B6FE-B7A9E17433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696-4AC0-B6FE-B7A9E17433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696-4AC0-B6FE-B7A9E17433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696-4AC0-B6FE-B7A9E17433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696-4AC0-B6FE-B7A9E17433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696-4AC0-B6FE-B7A9E17433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696-4AC0-B6FE-B7A9E17433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696-4AC0-B6FE-B7A9E17433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696-4AC0-B6FE-B7A9E17433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696-4AC0-B6FE-B7A9E17433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696-4AC0-B6FE-B7A9E17433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696-4AC0-B6FE-B7A9E17433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696-4AC0-B6FE-B7A9E17433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696-4AC0-B6FE-B7A9E17433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696-4AC0-B6FE-B7A9E17433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696-4AC0-B6FE-B7A9E17433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696-4AC0-B6FE-B7A9E17433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696-4AC0-B6FE-B7A9E17433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696-4AC0-B6FE-B7A9E17433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696-4AC0-B6FE-B7A9E17433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696-4AC0-B6FE-B7A9E17433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696-4AC0-B6FE-B7A9E17433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696-4AC0-B6FE-B7A9E17433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696-4AC0-B6FE-B7A9E17433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696-4AC0-B6FE-B7A9E17433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696-4AC0-B6FE-B7A9E17433DB}"/>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789-40C9-B456-428A7DFC3CF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789-40C9-B456-428A7DFC3CF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789-40C9-B456-428A7DFC3CF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789-40C9-B456-428A7DFC3CF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789-40C9-B456-428A7DFC3CF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789-40C9-B456-428A7DFC3CF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789-40C9-B456-428A7DFC3CF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789-40C9-B456-428A7DFC3CF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789-40C9-B456-428A7DFC3CF9}"/>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789-40C9-B456-428A7DFC3CF9}"/>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789-40C9-B456-428A7DFC3CF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789-40C9-B456-428A7DFC3CF9}"/>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789-40C9-B456-428A7DFC3CF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789-40C9-B456-428A7DFC3C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789-40C9-B456-428A7DFC3C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789-40C9-B456-428A7DFC3C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789-40C9-B456-428A7DFC3C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789-40C9-B456-428A7DFC3C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789-40C9-B456-428A7DFC3C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789-40C9-B456-428A7DFC3C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789-40C9-B456-428A7DFC3C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789-40C9-B456-428A7DFC3C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789-40C9-B456-428A7DFC3C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789-40C9-B456-428A7DFC3C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789-40C9-B456-428A7DFC3C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789-40C9-B456-428A7DFC3C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789-40C9-B456-428A7DFC3C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789-40C9-B456-428A7DFC3C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789-40C9-B456-428A7DFC3C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789-40C9-B456-428A7DFC3C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789-40C9-B456-428A7DFC3C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789-40C9-B456-428A7DFC3C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789-40C9-B456-428A7DFC3C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789-40C9-B456-428A7DFC3C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789-40C9-B456-428A7DFC3C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789-40C9-B456-428A7DFC3C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789-40C9-B456-428A7DFC3C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789-40C9-B456-428A7DFC3C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789-40C9-B456-428A7DFC3C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789-40C9-B456-428A7DFC3C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789-40C9-B456-428A7DFC3C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789-40C9-B456-428A7DFC3C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789-40C9-B456-428A7DFC3C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789-40C9-B456-428A7DFC3C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789-40C9-B456-428A7DFC3C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789-40C9-B456-428A7DFC3C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789-40C9-B456-428A7DFC3C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789-40C9-B456-428A7DFC3C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789-40C9-B456-428A7DFC3C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789-40C9-B456-428A7DFC3C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789-40C9-B456-428A7DFC3C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789-40C9-B456-428A7DFC3C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789-40C9-B456-428A7DFC3C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789-40C9-B456-428A7DFC3C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789-40C9-B456-428A7DFC3C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789-40C9-B456-428A7DFC3C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789-40C9-B456-428A7DFC3C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789-40C9-B456-428A7DFC3C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789-40C9-B456-428A7DFC3C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789-40C9-B456-428A7DFC3C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789-40C9-B456-428A7DFC3C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789-40C9-B456-428A7DFC3C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789-40C9-B456-428A7DFC3C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789-40C9-B456-428A7DFC3C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789-40C9-B456-428A7DFC3C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789-40C9-B456-428A7DFC3C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789-40C9-B456-428A7DFC3C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789-40C9-B456-428A7DFC3C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789-40C9-B456-428A7DFC3C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789-40C9-B456-428A7DFC3C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789-40C9-B456-428A7DFC3C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789-40C9-B456-428A7DFC3C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789-40C9-B456-428A7DFC3C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789-40C9-B456-428A7DFC3C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789-40C9-B456-428A7DFC3C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789-40C9-B456-428A7DFC3C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789-40C9-B456-428A7DFC3C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789-40C9-B456-428A7DFC3C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789-40C9-B456-428A7DFC3C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789-40C9-B456-428A7DFC3C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789-40C9-B456-428A7DFC3C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789-40C9-B456-428A7DFC3C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789-40C9-B456-428A7DFC3C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789-40C9-B456-428A7DFC3C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789-40C9-B456-428A7DFC3C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789-40C9-B456-428A7DFC3C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789-40C9-B456-428A7DFC3C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789-40C9-B456-428A7DFC3C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789-40C9-B456-428A7DFC3C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789-40C9-B456-428A7DFC3C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789-40C9-B456-428A7DFC3C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789-40C9-B456-428A7DFC3C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789-40C9-B456-428A7DFC3C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789-40C9-B456-428A7DFC3C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789-40C9-B456-428A7DFC3C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789-40C9-B456-428A7DFC3CF9}"/>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789-40C9-B456-428A7DFC3CF9}"/>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789-40C9-B456-428A7DFC3CF9}"/>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1789-40C9-B456-428A7DFC3CF9}"/>
              </c:ext>
            </c:extLst>
          </c:dPt>
          <c:dPt>
            <c:idx val="3"/>
            <c:bubble3D val="0"/>
            <c:extLst>
              <c:ext xmlns:c16="http://schemas.microsoft.com/office/drawing/2014/chart" uri="{C3380CC4-5D6E-409C-BE32-E72D297353CC}">
                <c16:uniqueId val="{00000063-1789-40C9-B456-428A7DFC3CF9}"/>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789-40C9-B456-428A7DFC3CF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789-40C9-B456-428A7DFC3CF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789-40C9-B456-428A7DFC3CF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789-40C9-B456-428A7DFC3CF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789-40C9-B456-428A7DFC3CF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789-40C9-B456-428A7DFC3CF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789-40C9-B456-428A7DFC3CF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789-40C9-B456-428A7DFC3CF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789-40C9-B456-428A7DFC3CF9}"/>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789-40C9-B456-428A7DFC3CF9}"/>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789-40C9-B456-428A7DFC3CF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789-40C9-B456-428A7DFC3CF9}"/>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789-40C9-B456-428A7DFC3CF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789-40C9-B456-428A7DFC3C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789-40C9-B456-428A7DFC3C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789-40C9-B456-428A7DFC3C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789-40C9-B456-428A7DFC3C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789-40C9-B456-428A7DFC3C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789-40C9-B456-428A7DFC3C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789-40C9-B456-428A7DFC3C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789-40C9-B456-428A7DFC3C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789-40C9-B456-428A7DFC3C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789-40C9-B456-428A7DFC3C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789-40C9-B456-428A7DFC3C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789-40C9-B456-428A7DFC3C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789-40C9-B456-428A7DFC3C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789-40C9-B456-428A7DFC3C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789-40C9-B456-428A7DFC3C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789-40C9-B456-428A7DFC3C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789-40C9-B456-428A7DFC3C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789-40C9-B456-428A7DFC3C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789-40C9-B456-428A7DFC3C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789-40C9-B456-428A7DFC3C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789-40C9-B456-428A7DFC3C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789-40C9-B456-428A7DFC3C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789-40C9-B456-428A7DFC3C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789-40C9-B456-428A7DFC3C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789-40C9-B456-428A7DFC3C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789-40C9-B456-428A7DFC3C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789-40C9-B456-428A7DFC3C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789-40C9-B456-428A7DFC3C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789-40C9-B456-428A7DFC3C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789-40C9-B456-428A7DFC3C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789-40C9-B456-428A7DFC3C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789-40C9-B456-428A7DFC3C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789-40C9-B456-428A7DFC3C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789-40C9-B456-428A7DFC3C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789-40C9-B456-428A7DFC3C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789-40C9-B456-428A7DFC3C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789-40C9-B456-428A7DFC3C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789-40C9-B456-428A7DFC3C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789-40C9-B456-428A7DFC3C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789-40C9-B456-428A7DFC3C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789-40C9-B456-428A7DFC3C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789-40C9-B456-428A7DFC3C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789-40C9-B456-428A7DFC3C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789-40C9-B456-428A7DFC3C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789-40C9-B456-428A7DFC3C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789-40C9-B456-428A7DFC3C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789-40C9-B456-428A7DFC3C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789-40C9-B456-428A7DFC3C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789-40C9-B456-428A7DFC3C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789-40C9-B456-428A7DFC3C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789-40C9-B456-428A7DFC3C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789-40C9-B456-428A7DFC3C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789-40C9-B456-428A7DFC3C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789-40C9-B456-428A7DFC3C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789-40C9-B456-428A7DFC3C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789-40C9-B456-428A7DFC3C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789-40C9-B456-428A7DFC3C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789-40C9-B456-428A7DFC3C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789-40C9-B456-428A7DFC3C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789-40C9-B456-428A7DFC3C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789-40C9-B456-428A7DFC3C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789-40C9-B456-428A7DFC3C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789-40C9-B456-428A7DFC3C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789-40C9-B456-428A7DFC3C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789-40C9-B456-428A7DFC3C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789-40C9-B456-428A7DFC3C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789-40C9-B456-428A7DFC3C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789-40C9-B456-428A7DFC3C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789-40C9-B456-428A7DFC3C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789-40C9-B456-428A7DFC3C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789-40C9-B456-428A7DFC3C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789-40C9-B456-428A7DFC3C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789-40C9-B456-428A7DFC3C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789-40C9-B456-428A7DFC3C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789-40C9-B456-428A7DFC3C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789-40C9-B456-428A7DFC3C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789-40C9-B456-428A7DFC3C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789-40C9-B456-428A7DFC3C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789-40C9-B456-428A7DFC3C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789-40C9-B456-428A7DFC3C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789-40C9-B456-428A7DFC3C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789-40C9-B456-428A7DFC3C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789-40C9-B456-428A7DFC3CF9}"/>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789-40C9-B456-428A7DFC3CF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789-40C9-B456-428A7DFC3CF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789-40C9-B456-428A7DFC3CF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789-40C9-B456-428A7DFC3CF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789-40C9-B456-428A7DFC3CF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789-40C9-B456-428A7DFC3CF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789-40C9-B456-428A7DFC3CF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789-40C9-B456-428A7DFC3CF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789-40C9-B456-428A7DFC3CF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789-40C9-B456-428A7DFC3CF9}"/>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789-40C9-B456-428A7DFC3CF9}"/>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789-40C9-B456-428A7DFC3CF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789-40C9-B456-428A7DFC3CF9}"/>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789-40C9-B456-428A7DFC3CF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789-40C9-B456-428A7DFC3C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789-40C9-B456-428A7DFC3C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789-40C9-B456-428A7DFC3C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789-40C9-B456-428A7DFC3C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789-40C9-B456-428A7DFC3C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789-40C9-B456-428A7DFC3C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789-40C9-B456-428A7DFC3C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789-40C9-B456-428A7DFC3C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789-40C9-B456-428A7DFC3C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789-40C9-B456-428A7DFC3C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789-40C9-B456-428A7DFC3C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789-40C9-B456-428A7DFC3C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789-40C9-B456-428A7DFC3C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789-40C9-B456-428A7DFC3C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789-40C9-B456-428A7DFC3C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789-40C9-B456-428A7DFC3C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789-40C9-B456-428A7DFC3C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789-40C9-B456-428A7DFC3C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789-40C9-B456-428A7DFC3C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789-40C9-B456-428A7DFC3C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789-40C9-B456-428A7DFC3C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789-40C9-B456-428A7DFC3C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789-40C9-B456-428A7DFC3C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789-40C9-B456-428A7DFC3C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789-40C9-B456-428A7DFC3C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789-40C9-B456-428A7DFC3C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789-40C9-B456-428A7DFC3C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789-40C9-B456-428A7DFC3C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789-40C9-B456-428A7DFC3C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789-40C9-B456-428A7DFC3C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789-40C9-B456-428A7DFC3C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789-40C9-B456-428A7DFC3C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789-40C9-B456-428A7DFC3C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789-40C9-B456-428A7DFC3C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789-40C9-B456-428A7DFC3C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789-40C9-B456-428A7DFC3C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789-40C9-B456-428A7DFC3C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789-40C9-B456-428A7DFC3C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789-40C9-B456-428A7DFC3C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789-40C9-B456-428A7DFC3C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789-40C9-B456-428A7DFC3C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789-40C9-B456-428A7DFC3C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789-40C9-B456-428A7DFC3C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789-40C9-B456-428A7DFC3C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789-40C9-B456-428A7DFC3C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789-40C9-B456-428A7DFC3C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789-40C9-B456-428A7DFC3C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789-40C9-B456-428A7DFC3C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789-40C9-B456-428A7DFC3C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789-40C9-B456-428A7DFC3C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789-40C9-B456-428A7DFC3C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789-40C9-B456-428A7DFC3C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789-40C9-B456-428A7DFC3C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789-40C9-B456-428A7DFC3C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789-40C9-B456-428A7DFC3C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789-40C9-B456-428A7DFC3C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789-40C9-B456-428A7DFC3C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789-40C9-B456-428A7DFC3C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789-40C9-B456-428A7DFC3C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789-40C9-B456-428A7DFC3C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789-40C9-B456-428A7DFC3C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789-40C9-B456-428A7DFC3C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789-40C9-B456-428A7DFC3C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789-40C9-B456-428A7DFC3C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789-40C9-B456-428A7DFC3C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789-40C9-B456-428A7DFC3C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789-40C9-B456-428A7DFC3C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789-40C9-B456-428A7DFC3C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789-40C9-B456-428A7DFC3C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789-40C9-B456-428A7DFC3C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789-40C9-B456-428A7DFC3C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789-40C9-B456-428A7DFC3C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789-40C9-B456-428A7DFC3C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789-40C9-B456-428A7DFC3C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789-40C9-B456-428A7DFC3C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789-40C9-B456-428A7DFC3C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789-40C9-B456-428A7DFC3C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789-40C9-B456-428A7DFC3C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789-40C9-B456-428A7DFC3C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789-40C9-B456-428A7DFC3C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789-40C9-B456-428A7DFC3C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789-40C9-B456-428A7DFC3C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789-40C9-B456-428A7DFC3CF9}"/>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7D7-43BA-91C5-42FDBDD558A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7D7-43BA-91C5-42FDBDD558A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7D7-43BA-91C5-42FDBDD558A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7D7-43BA-91C5-42FDBDD558A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7D7-43BA-91C5-42FDBDD558A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7D7-43BA-91C5-42FDBDD558A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7D7-43BA-91C5-42FDBDD558A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7D7-43BA-91C5-42FDBDD558A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7D7-43BA-91C5-42FDBDD558A4}"/>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7D7-43BA-91C5-42FDBDD558A4}"/>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7D7-43BA-91C5-42FDBDD558A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7D7-43BA-91C5-42FDBDD558A4}"/>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7D7-43BA-91C5-42FDBDD558A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7D7-43BA-91C5-42FDBDD558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7D7-43BA-91C5-42FDBDD558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7D7-43BA-91C5-42FDBDD558A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7D7-43BA-91C5-42FDBDD558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7D7-43BA-91C5-42FDBDD558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7D7-43BA-91C5-42FDBDD558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7D7-43BA-91C5-42FDBDD558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7D7-43BA-91C5-42FDBDD558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7D7-43BA-91C5-42FDBDD558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7D7-43BA-91C5-42FDBDD558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7D7-43BA-91C5-42FDBDD558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7D7-43BA-91C5-42FDBDD558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7D7-43BA-91C5-42FDBDD558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7D7-43BA-91C5-42FDBDD558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7D7-43BA-91C5-42FDBDD558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7D7-43BA-91C5-42FDBDD558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7D7-43BA-91C5-42FDBDD558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7D7-43BA-91C5-42FDBDD558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7D7-43BA-91C5-42FDBDD558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7D7-43BA-91C5-42FDBDD558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7D7-43BA-91C5-42FDBDD558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7D7-43BA-91C5-42FDBDD558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7D7-43BA-91C5-42FDBDD558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7D7-43BA-91C5-42FDBDD558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7D7-43BA-91C5-42FDBDD558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7D7-43BA-91C5-42FDBDD558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7D7-43BA-91C5-42FDBDD558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7D7-43BA-91C5-42FDBDD558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7D7-43BA-91C5-42FDBDD558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7D7-43BA-91C5-42FDBDD558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7D7-43BA-91C5-42FDBDD558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7D7-43BA-91C5-42FDBDD558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7D7-43BA-91C5-42FDBDD558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7D7-43BA-91C5-42FDBDD558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7D7-43BA-91C5-42FDBDD558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7D7-43BA-91C5-42FDBDD558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7D7-43BA-91C5-42FDBDD558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7D7-43BA-91C5-42FDBDD558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7D7-43BA-91C5-42FDBDD558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7D7-43BA-91C5-42FDBDD558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7D7-43BA-91C5-42FDBDD558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7D7-43BA-91C5-42FDBDD558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7D7-43BA-91C5-42FDBDD558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7D7-43BA-91C5-42FDBDD558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7D7-43BA-91C5-42FDBDD558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7D7-43BA-91C5-42FDBDD558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7D7-43BA-91C5-42FDBDD558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7D7-43BA-91C5-42FDBDD558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7D7-43BA-91C5-42FDBDD558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7D7-43BA-91C5-42FDBDD558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7D7-43BA-91C5-42FDBDD558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7D7-43BA-91C5-42FDBDD558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7D7-43BA-91C5-42FDBDD558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7D7-43BA-91C5-42FDBDD558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7D7-43BA-91C5-42FDBDD558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7D7-43BA-91C5-42FDBDD558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7D7-43BA-91C5-42FDBDD558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7D7-43BA-91C5-42FDBDD558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7D7-43BA-91C5-42FDBDD558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7D7-43BA-91C5-42FDBDD558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7D7-43BA-91C5-42FDBDD558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7D7-43BA-91C5-42FDBDD558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7D7-43BA-91C5-42FDBDD558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7D7-43BA-91C5-42FDBDD558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7D7-43BA-91C5-42FDBDD558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7D7-43BA-91C5-42FDBDD558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7D7-43BA-91C5-42FDBDD558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7D7-43BA-91C5-42FDBDD558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7D7-43BA-91C5-42FDBDD558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7D7-43BA-91C5-42FDBDD558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7D7-43BA-91C5-42FDBDD558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7D7-43BA-91C5-42FDBDD558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7D7-43BA-91C5-42FDBDD558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7D7-43BA-91C5-42FDBDD558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7D7-43BA-91C5-42FDBDD558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7D7-43BA-91C5-42FDBDD558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7D7-43BA-91C5-42FDBDD558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7D7-43BA-91C5-42FDBDD558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7D7-43BA-91C5-42FDBDD558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7D7-43BA-91C5-42FDBDD558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7D7-43BA-91C5-42FDBDD558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7D7-43BA-91C5-42FDBDD558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27.1</c:v>
                </c:pt>
                <c:pt idx="7">
                  <c:v>42.6</c:v>
                </c:pt>
                <c:pt idx="8">
                  <c:v>#N/A</c:v>
                </c:pt>
                <c:pt idx="9">
                  <c:v>80.384999999999991</c:v>
                </c:pt>
                <c:pt idx="10">
                  <c:v>#N/A</c:v>
                </c:pt>
                <c:pt idx="11">
                  <c:v>#N/A</c:v>
                </c:pt>
                <c:pt idx="12">
                  <c:v>70.936300000000003</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7D7-43BA-91C5-42FDBDD558A4}"/>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37D7-43BA-91C5-42FDBDD558A4}"/>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34.1</c:v>
                </c:pt>
                <c:pt idx="6">
                  <c:v>34.1</c:v>
                </c:pt>
                <c:pt idx="7">
                  <c:v>34.1</c:v>
                </c:pt>
                <c:pt idx="8">
                  <c:v>34.1</c:v>
                </c:pt>
                <c:pt idx="9">
                  <c:v>34.1</c:v>
                </c:pt>
                <c:pt idx="10">
                  <c:v>37</c:v>
                </c:pt>
                <c:pt idx="11">
                  <c:v>40</c:v>
                </c:pt>
                <c:pt idx="12">
                  <c:v>42.9</c:v>
                </c:pt>
                <c:pt idx="13">
                  <c:v>45.8</c:v>
                </c:pt>
                <c:pt idx="14">
                  <c:v>48.7</c:v>
                </c:pt>
                <c:pt idx="15">
                  <c:v>51.6</c:v>
                </c:pt>
                <c:pt idx="16">
                  <c:v>54.5</c:v>
                </c:pt>
                <c:pt idx="17">
                  <c:v>57.4</c:v>
                </c:pt>
                <c:pt idx="18">
                  <c:v>60.4</c:v>
                </c:pt>
                <c:pt idx="19">
                  <c:v>63.3</c:v>
                </c:pt>
                <c:pt idx="20">
                  <c:v>66.2</c:v>
                </c:pt>
                <c:pt idx="21">
                  <c:v>69.099999999999994</c:v>
                </c:pt>
                <c:pt idx="22">
                  <c:v>72</c:v>
                </c:pt>
                <c:pt idx="23">
                  <c:v>74.900000000000006</c:v>
                </c:pt>
                <c:pt idx="24">
                  <c:v>77.8</c:v>
                </c:pt>
                <c:pt idx="25">
                  <c:v>80.8</c:v>
                </c:pt>
              </c:numCache>
            </c:numRef>
          </c:yVal>
          <c:smooth val="0"/>
          <c:extLst>
            <c:ext xmlns:c16="http://schemas.microsoft.com/office/drawing/2014/chart" uri="{C3380CC4-5D6E-409C-BE32-E72D297353CC}">
              <c16:uniqueId val="{00000061-37D7-43BA-91C5-42FDBDD558A4}"/>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40</c:v>
                </c:pt>
                <c:pt idx="12">
                  <c:v>42.9</c:v>
                </c:pt>
                <c:pt idx="13">
                  <c:v>45.8</c:v>
                </c:pt>
                <c:pt idx="14">
                  <c:v>48.7</c:v>
                </c:pt>
                <c:pt idx="15">
                  <c:v>51.6</c:v>
                </c:pt>
                <c:pt idx="16">
                  <c:v>54.5</c:v>
                </c:pt>
                <c:pt idx="17">
                  <c:v>57.4</c:v>
                </c:pt>
                <c:pt idx="18">
                  <c:v>60.4</c:v>
                </c:pt>
                <c:pt idx="19">
                  <c:v>63.3</c:v>
                </c:pt>
                <c:pt idx="20">
                  <c:v>66.2</c:v>
                </c:pt>
                <c:pt idx="21">
                  <c:v>65.599999999999994</c:v>
                </c:pt>
                <c:pt idx="22">
                  <c:v>64.5</c:v>
                </c:pt>
                <c:pt idx="23">
                  <c:v>63.4</c:v>
                </c:pt>
                <c:pt idx="24">
                  <c:v>62.3</c:v>
                </c:pt>
                <c:pt idx="25">
                  <c:v>61.2</c:v>
                </c:pt>
              </c:numCache>
            </c:numRef>
          </c:yVal>
          <c:smooth val="0"/>
          <c:extLst>
            <c:ext xmlns:c16="http://schemas.microsoft.com/office/drawing/2014/chart" uri="{C3380CC4-5D6E-409C-BE32-E72D297353CC}">
              <c16:uniqueId val="{00000062-37D7-43BA-91C5-42FDBDD558A4}"/>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37D7-43BA-91C5-42FDBDD558A4}"/>
              </c:ext>
            </c:extLst>
          </c:dPt>
          <c:dPt>
            <c:idx val="3"/>
            <c:bubble3D val="0"/>
            <c:extLst>
              <c:ext xmlns:c16="http://schemas.microsoft.com/office/drawing/2014/chart" uri="{C3380CC4-5D6E-409C-BE32-E72D297353CC}">
                <c16:uniqueId val="{00000064-37D7-43BA-91C5-42FDBDD558A4}"/>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7D7-43BA-91C5-42FDBDD558A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7D7-43BA-91C5-42FDBDD558A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7D7-43BA-91C5-42FDBDD558A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7D7-43BA-91C5-42FDBDD558A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7D7-43BA-91C5-42FDBDD558A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7D7-43BA-91C5-42FDBDD558A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7D7-43BA-91C5-42FDBDD558A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7D7-43BA-91C5-42FDBDD558A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7D7-43BA-91C5-42FDBDD558A4}"/>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7D7-43BA-91C5-42FDBDD558A4}"/>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7D7-43BA-91C5-42FDBDD558A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7D7-43BA-91C5-42FDBDD558A4}"/>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7D7-43BA-91C5-42FDBDD558A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7D7-43BA-91C5-42FDBDD558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7D7-43BA-91C5-42FDBDD558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7D7-43BA-91C5-42FDBDD558A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7D7-43BA-91C5-42FDBDD558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7D7-43BA-91C5-42FDBDD558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7D7-43BA-91C5-42FDBDD558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7D7-43BA-91C5-42FDBDD558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7D7-43BA-91C5-42FDBDD558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7D7-43BA-91C5-42FDBDD558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7D7-43BA-91C5-42FDBDD558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37D7-43BA-91C5-42FDBDD558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7D7-43BA-91C5-42FDBDD558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7D7-43BA-91C5-42FDBDD558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7D7-43BA-91C5-42FDBDD558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7D7-43BA-91C5-42FDBDD558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7D7-43BA-91C5-42FDBDD558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7D7-43BA-91C5-42FDBDD558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7D7-43BA-91C5-42FDBDD558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7D7-43BA-91C5-42FDBDD558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7D7-43BA-91C5-42FDBDD558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7D7-43BA-91C5-42FDBDD558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7D7-43BA-91C5-42FDBDD558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7D7-43BA-91C5-42FDBDD558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7D7-43BA-91C5-42FDBDD558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7D7-43BA-91C5-42FDBDD558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7D7-43BA-91C5-42FDBDD558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7D7-43BA-91C5-42FDBDD558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7D7-43BA-91C5-42FDBDD558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7D7-43BA-91C5-42FDBDD558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7D7-43BA-91C5-42FDBDD558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7D7-43BA-91C5-42FDBDD558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7D7-43BA-91C5-42FDBDD558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7D7-43BA-91C5-42FDBDD558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7D7-43BA-91C5-42FDBDD558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7D7-43BA-91C5-42FDBDD558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7D7-43BA-91C5-42FDBDD558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7D7-43BA-91C5-42FDBDD558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7D7-43BA-91C5-42FDBDD558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7D7-43BA-91C5-42FDBDD558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7D7-43BA-91C5-42FDBDD558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7D7-43BA-91C5-42FDBDD558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7D7-43BA-91C5-42FDBDD558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7D7-43BA-91C5-42FDBDD558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7D7-43BA-91C5-42FDBDD558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7D7-43BA-91C5-42FDBDD558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7D7-43BA-91C5-42FDBDD558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7D7-43BA-91C5-42FDBDD558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7D7-43BA-91C5-42FDBDD558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7D7-43BA-91C5-42FDBDD558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7D7-43BA-91C5-42FDBDD558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7D7-43BA-91C5-42FDBDD558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7D7-43BA-91C5-42FDBDD558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7D7-43BA-91C5-42FDBDD558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7D7-43BA-91C5-42FDBDD558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7D7-43BA-91C5-42FDBDD558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7D7-43BA-91C5-42FDBDD558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7D7-43BA-91C5-42FDBDD558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7D7-43BA-91C5-42FDBDD558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7D7-43BA-91C5-42FDBDD558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7D7-43BA-91C5-42FDBDD558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7D7-43BA-91C5-42FDBDD558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7D7-43BA-91C5-42FDBDD558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7D7-43BA-91C5-42FDBDD558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7D7-43BA-91C5-42FDBDD558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7D7-43BA-91C5-42FDBDD558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7D7-43BA-91C5-42FDBDD558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7D7-43BA-91C5-42FDBDD558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7D7-43BA-91C5-42FDBDD558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7D7-43BA-91C5-42FDBDD558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7D7-43BA-91C5-42FDBDD558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7D7-43BA-91C5-42FDBDD558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7D7-43BA-91C5-42FDBDD558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7D7-43BA-91C5-42FDBDD558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7D7-43BA-91C5-42FDBDD558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7D7-43BA-91C5-42FDBDD558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7D7-43BA-91C5-42FDBDD558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7D7-43BA-91C5-42FDBDD558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7D7-43BA-91C5-42FDBDD558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7D7-43BA-91C5-42FDBDD558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7D7-43BA-91C5-42FDBDD558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7D7-43BA-91C5-42FDBDD558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7D7-43BA-91C5-42FDBDD558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70.077054794520549</c:v>
                </c:pt>
                <c:pt idx="10">
                  <c:v>#N/A</c:v>
                </c:pt>
                <c:pt idx="11">
                  <c:v>#N/A</c:v>
                </c:pt>
                <c:pt idx="12">
                  <c:v>61.170630000000003</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37D7-43BA-91C5-42FDBDD558A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98.7</c:v>
                </c:pt>
                <c:pt idx="19">
                  <c:v>97.3</c:v>
                </c:pt>
                <c:pt idx="20">
                  <c:v>96</c:v>
                </c:pt>
                <c:pt idx="21">
                  <c:v>94.6</c:v>
                </c:pt>
                <c:pt idx="22">
                  <c:v>93.3</c:v>
                </c:pt>
                <c:pt idx="23">
                  <c:v>91.9</c:v>
                </c:pt>
                <c:pt idx="24">
                  <c:v>90.6</c:v>
                </c:pt>
                <c:pt idx="25">
                  <c:v>89.2</c:v>
                </c:pt>
              </c:numCache>
            </c:numRef>
          </c:yVal>
          <c:smooth val="0"/>
          <c:extLst>
            <c:ext xmlns:c16="http://schemas.microsoft.com/office/drawing/2014/chart" uri="{C3380CC4-5D6E-409C-BE32-E72D297353CC}">
              <c16:uniqueId val="{000000C3-37D7-43BA-91C5-42FDBDD558A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7D7-43BA-91C5-42FDBDD558A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7D7-43BA-91C5-42FDBDD558A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7D7-43BA-91C5-42FDBDD558A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7D7-43BA-91C5-42FDBDD558A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7D7-43BA-91C5-42FDBDD558A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7D7-43BA-91C5-42FDBDD558A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7D7-43BA-91C5-42FDBDD558A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7D7-43BA-91C5-42FDBDD558A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7D7-43BA-91C5-42FDBDD558A4}"/>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7D7-43BA-91C5-42FDBDD558A4}"/>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7D7-43BA-91C5-42FDBDD558A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7D7-43BA-91C5-42FDBDD558A4}"/>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7D7-43BA-91C5-42FDBDD558A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7D7-43BA-91C5-42FDBDD558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7D7-43BA-91C5-42FDBDD558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7D7-43BA-91C5-42FDBDD558A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7D7-43BA-91C5-42FDBDD558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7D7-43BA-91C5-42FDBDD558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7D7-43BA-91C5-42FDBDD558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7D7-43BA-91C5-42FDBDD558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7D7-43BA-91C5-42FDBDD558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7D7-43BA-91C5-42FDBDD558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7D7-43BA-91C5-42FDBDD558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37D7-43BA-91C5-42FDBDD558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7D7-43BA-91C5-42FDBDD558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7D7-43BA-91C5-42FDBDD558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7D7-43BA-91C5-42FDBDD558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7D7-43BA-91C5-42FDBDD558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7D7-43BA-91C5-42FDBDD558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7D7-43BA-91C5-42FDBDD558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7D7-43BA-91C5-42FDBDD558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7D7-43BA-91C5-42FDBDD558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7D7-43BA-91C5-42FDBDD558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7D7-43BA-91C5-42FDBDD558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7D7-43BA-91C5-42FDBDD558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7D7-43BA-91C5-42FDBDD558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7D7-43BA-91C5-42FDBDD558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7D7-43BA-91C5-42FDBDD558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7D7-43BA-91C5-42FDBDD558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7D7-43BA-91C5-42FDBDD558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7D7-43BA-91C5-42FDBDD558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7D7-43BA-91C5-42FDBDD558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7D7-43BA-91C5-42FDBDD558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7D7-43BA-91C5-42FDBDD558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7D7-43BA-91C5-42FDBDD558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7D7-43BA-91C5-42FDBDD558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7D7-43BA-91C5-42FDBDD558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7D7-43BA-91C5-42FDBDD558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7D7-43BA-91C5-42FDBDD558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7D7-43BA-91C5-42FDBDD558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7D7-43BA-91C5-42FDBDD558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7D7-43BA-91C5-42FDBDD558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7D7-43BA-91C5-42FDBDD558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7D7-43BA-91C5-42FDBDD558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7D7-43BA-91C5-42FDBDD558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7D7-43BA-91C5-42FDBDD558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7D7-43BA-91C5-42FDBDD558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7D7-43BA-91C5-42FDBDD558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7D7-43BA-91C5-42FDBDD558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7D7-43BA-91C5-42FDBDD558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7D7-43BA-91C5-42FDBDD558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7D7-43BA-91C5-42FDBDD558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7D7-43BA-91C5-42FDBDD558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7D7-43BA-91C5-42FDBDD558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7D7-43BA-91C5-42FDBDD558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7D7-43BA-91C5-42FDBDD558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7D7-43BA-91C5-42FDBDD558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7D7-43BA-91C5-42FDBDD558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7D7-43BA-91C5-42FDBDD558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7D7-43BA-91C5-42FDBDD558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7D7-43BA-91C5-42FDBDD558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7D7-43BA-91C5-42FDBDD558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7D7-43BA-91C5-42FDBDD558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7D7-43BA-91C5-42FDBDD558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7D7-43BA-91C5-42FDBDD558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7D7-43BA-91C5-42FDBDD558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7D7-43BA-91C5-42FDBDD558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7D7-43BA-91C5-42FDBDD558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7D7-43BA-91C5-42FDBDD558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7D7-43BA-91C5-42FDBDD558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7D7-43BA-91C5-42FDBDD558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7D7-43BA-91C5-42FDBDD558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7D7-43BA-91C5-42FDBDD558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7D7-43BA-91C5-42FDBDD558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7D7-43BA-91C5-42FDBDD558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7D7-43BA-91C5-42FDBDD558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7D7-43BA-91C5-42FDBDD558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7D7-43BA-91C5-42FDBDD558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7D7-43BA-91C5-42FDBDD558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7D7-43BA-91C5-42FDBDD558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7D7-43BA-91C5-42FDBDD558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7D7-43BA-91C5-42FDBDD558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7D7-43BA-91C5-42FDBDD558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7D7-43BA-91C5-42FDBDD558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7D7-43BA-91C5-42FDBDD558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100</c:v>
                </c:pt>
                <c:pt idx="10">
                  <c:v>#N/A</c:v>
                </c:pt>
                <c:pt idx="11">
                  <c:v>#N/A</c:v>
                </c:pt>
                <c:pt idx="12">
                  <c:v>89.2</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37D7-43BA-91C5-42FDBDD558A4}"/>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DD4-489E-9880-0E4A5411614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DD4-489E-9880-0E4A5411614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DD4-489E-9880-0E4A5411614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DD4-489E-9880-0E4A5411614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DD4-489E-9880-0E4A54116142}"/>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DD4-489E-9880-0E4A5411614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DD4-489E-9880-0E4A5411614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DD4-489E-9880-0E4A5411614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DD4-489E-9880-0E4A54116142}"/>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DD4-489E-9880-0E4A54116142}"/>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DD4-489E-9880-0E4A5411614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DD4-489E-9880-0E4A54116142}"/>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DD4-489E-9880-0E4A5411614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DD4-489E-9880-0E4A541161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DD4-489E-9880-0E4A541161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DD4-489E-9880-0E4A541161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DD4-489E-9880-0E4A541161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DD4-489E-9880-0E4A541161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DD4-489E-9880-0E4A541161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DD4-489E-9880-0E4A541161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DD4-489E-9880-0E4A541161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DD4-489E-9880-0E4A541161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DD4-489E-9880-0E4A541161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DD4-489E-9880-0E4A541161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DD4-489E-9880-0E4A541161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DD4-489E-9880-0E4A541161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DD4-489E-9880-0E4A541161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DD4-489E-9880-0E4A541161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DD4-489E-9880-0E4A541161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DD4-489E-9880-0E4A541161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DD4-489E-9880-0E4A541161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DD4-489E-9880-0E4A541161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DD4-489E-9880-0E4A541161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DD4-489E-9880-0E4A541161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DD4-489E-9880-0E4A541161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DD4-489E-9880-0E4A541161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DD4-489E-9880-0E4A541161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DD4-489E-9880-0E4A541161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DD4-489E-9880-0E4A541161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DD4-489E-9880-0E4A541161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DD4-489E-9880-0E4A541161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DD4-489E-9880-0E4A541161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DD4-489E-9880-0E4A541161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DD4-489E-9880-0E4A541161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DD4-489E-9880-0E4A541161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DD4-489E-9880-0E4A541161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DD4-489E-9880-0E4A541161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DD4-489E-9880-0E4A541161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DD4-489E-9880-0E4A541161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DD4-489E-9880-0E4A541161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DD4-489E-9880-0E4A541161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DD4-489E-9880-0E4A541161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DD4-489E-9880-0E4A541161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DD4-489E-9880-0E4A541161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DD4-489E-9880-0E4A541161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DD4-489E-9880-0E4A541161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DD4-489E-9880-0E4A541161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DD4-489E-9880-0E4A541161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DD4-489E-9880-0E4A541161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DD4-489E-9880-0E4A541161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DD4-489E-9880-0E4A541161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DD4-489E-9880-0E4A541161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DD4-489E-9880-0E4A541161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DD4-489E-9880-0E4A541161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DD4-489E-9880-0E4A541161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DD4-489E-9880-0E4A541161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DD4-489E-9880-0E4A541161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DD4-489E-9880-0E4A541161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DD4-489E-9880-0E4A541161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DD4-489E-9880-0E4A541161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DD4-489E-9880-0E4A541161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DD4-489E-9880-0E4A541161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DD4-489E-9880-0E4A541161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DD4-489E-9880-0E4A541161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DD4-489E-9880-0E4A541161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DD4-489E-9880-0E4A541161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DD4-489E-9880-0E4A541161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DD4-489E-9880-0E4A541161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DD4-489E-9880-0E4A541161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DD4-489E-9880-0E4A541161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DD4-489E-9880-0E4A541161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DD4-489E-9880-0E4A541161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DD4-489E-9880-0E4A541161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DD4-489E-9880-0E4A541161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DD4-489E-9880-0E4A541161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DD4-489E-9880-0E4A541161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DD4-489E-9880-0E4A541161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DD4-489E-9880-0E4A541161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DD4-489E-9880-0E4A541161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DD4-489E-9880-0E4A541161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DD4-489E-9880-0E4A541161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DD4-489E-9880-0E4A541161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DD4-489E-9880-0E4A541161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DD4-489E-9880-0E4A541161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DD4-489E-9880-0E4A541161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DD4-489E-9880-0E4A54116142}"/>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DD4-489E-9880-0E4A54116142}"/>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20.100000000000001</c:v>
                </c:pt>
                <c:pt idx="6">
                  <c:v>20.100000000000001</c:v>
                </c:pt>
                <c:pt idx="7">
                  <c:v>20.100000000000001</c:v>
                </c:pt>
                <c:pt idx="8">
                  <c:v>20.100000000000001</c:v>
                </c:pt>
                <c:pt idx="9">
                  <c:v>20.100000000000001</c:v>
                </c:pt>
                <c:pt idx="10">
                  <c:v>20.100000000000001</c:v>
                </c:pt>
                <c:pt idx="11">
                  <c:v>20.100000000000001</c:v>
                </c:pt>
                <c:pt idx="12">
                  <c:v>20.100000000000001</c:v>
                </c:pt>
                <c:pt idx="13">
                  <c:v>20.100000000000001</c:v>
                </c:pt>
                <c:pt idx="14">
                  <c:v>20.100000000000001</c:v>
                </c:pt>
                <c:pt idx="15">
                  <c:v>20.100000000000001</c:v>
                </c:pt>
                <c:pt idx="16">
                  <c:v>20.100000000000001</c:v>
                </c:pt>
                <c:pt idx="17">
                  <c:v>20.100000000000001</c:v>
                </c:pt>
                <c:pt idx="18">
                  <c:v>20.100000000000001</c:v>
                </c:pt>
                <c:pt idx="19">
                  <c:v>20.100000000000001</c:v>
                </c:pt>
                <c:pt idx="20">
                  <c:v>20.100000000000001</c:v>
                </c:pt>
                <c:pt idx="21">
                  <c:v>20.100000000000001</c:v>
                </c:pt>
                <c:pt idx="22">
                  <c:v>20.100000000000001</c:v>
                </c:pt>
                <c:pt idx="23">
                  <c:v>#N/A</c:v>
                </c:pt>
                <c:pt idx="24">
                  <c:v>#N/A</c:v>
                </c:pt>
                <c:pt idx="25">
                  <c:v>#N/A</c:v>
                </c:pt>
              </c:numCache>
            </c:numRef>
          </c:yVal>
          <c:smooth val="0"/>
          <c:extLst>
            <c:ext xmlns:c16="http://schemas.microsoft.com/office/drawing/2014/chart" uri="{C3380CC4-5D6E-409C-BE32-E72D297353CC}">
              <c16:uniqueId val="{00000061-DDD4-489E-9880-0E4A54116142}"/>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DDD4-489E-9880-0E4A54116142}"/>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DD4-489E-9880-0E4A5411614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DD4-489E-9880-0E4A5411614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DD4-489E-9880-0E4A5411614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DD4-489E-9880-0E4A5411614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DD4-489E-9880-0E4A54116142}"/>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DDD4-489E-9880-0E4A5411614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DD4-489E-9880-0E4A5411614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DD4-489E-9880-0E4A5411614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DD4-489E-9880-0E4A54116142}"/>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DD4-489E-9880-0E4A54116142}"/>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DD4-489E-9880-0E4A5411614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DD4-489E-9880-0E4A54116142}"/>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DD4-489E-9880-0E4A54116142}"/>
                </c:ext>
              </c:extLst>
            </c:dLbl>
            <c:dLbl>
              <c:idx val="13"/>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DDD4-489E-9880-0E4A541161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DD4-489E-9880-0E4A541161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DD4-489E-9880-0E4A541161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DD4-489E-9880-0E4A541161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DD4-489E-9880-0E4A541161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DD4-489E-9880-0E4A541161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DD4-489E-9880-0E4A541161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DD4-489E-9880-0E4A541161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DD4-489E-9880-0E4A541161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DD4-489E-9880-0E4A5411614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DDD4-489E-9880-0E4A54116142}"/>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20.100000000000001</c:v>
                </c:pt>
                <c:pt idx="7">
                  <c:v>20.100000000000001</c:v>
                </c:pt>
                <c:pt idx="8">
                  <c:v>20.100000000000001</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DDD4-489E-9880-0E4A54116142}"/>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70.400000000000006</c:v>
                </c:pt>
                <c:pt idx="6">
                  <c:v>70.400000000000006</c:v>
                </c:pt>
                <c:pt idx="7">
                  <c:v>70.400000000000006</c:v>
                </c:pt>
                <c:pt idx="8">
                  <c:v>70.400000000000006</c:v>
                </c:pt>
                <c:pt idx="9">
                  <c:v>70.400000000000006</c:v>
                </c:pt>
                <c:pt idx="10">
                  <c:v>70.400000000000006</c:v>
                </c:pt>
                <c:pt idx="11">
                  <c:v>70.400000000000006</c:v>
                </c:pt>
                <c:pt idx="12">
                  <c:v>70.400000000000006</c:v>
                </c:pt>
                <c:pt idx="13">
                  <c:v>70.400000000000006</c:v>
                </c:pt>
                <c:pt idx="14">
                  <c:v>70.400000000000006</c:v>
                </c:pt>
                <c:pt idx="15">
                  <c:v>70.400000000000006</c:v>
                </c:pt>
                <c:pt idx="16">
                  <c:v>70.400000000000006</c:v>
                </c:pt>
                <c:pt idx="17">
                  <c:v>70.400000000000006</c:v>
                </c:pt>
                <c:pt idx="18">
                  <c:v>70.400000000000006</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DDD4-489E-9880-0E4A54116142}"/>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DDD4-489E-9880-0E4A5411614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DDD4-489E-9880-0E4A5411614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DDD4-489E-9880-0E4A5411614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DDD4-489E-9880-0E4A5411614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DDD4-489E-9880-0E4A54116142}"/>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DDD4-489E-9880-0E4A5411614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DDD4-489E-9880-0E4A5411614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DDD4-489E-9880-0E4A5411614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DDD4-489E-9880-0E4A54116142}"/>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DDD4-489E-9880-0E4A54116142}"/>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DDD4-489E-9880-0E4A5411614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DDD4-489E-9880-0E4A54116142}"/>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DDD4-489E-9880-0E4A5411614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DDD4-489E-9880-0E4A541161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DDD4-489E-9880-0E4A541161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DDD4-489E-9880-0E4A541161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DDD4-489E-9880-0E4A541161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DDD4-489E-9880-0E4A541161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DDD4-489E-9880-0E4A541161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DDD4-489E-9880-0E4A541161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DDD4-489E-9880-0E4A541161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DDD4-489E-9880-0E4A541161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DD4-489E-9880-0E4A541161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DD4-489E-9880-0E4A541161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DD4-489E-9880-0E4A541161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DD4-489E-9880-0E4A541161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DD4-489E-9880-0E4A541161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DD4-489E-9880-0E4A541161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DD4-489E-9880-0E4A541161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DD4-489E-9880-0E4A541161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DD4-489E-9880-0E4A541161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DD4-489E-9880-0E4A541161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DD4-489E-9880-0E4A541161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DD4-489E-9880-0E4A541161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DD4-489E-9880-0E4A541161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DD4-489E-9880-0E4A541161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DD4-489E-9880-0E4A541161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DD4-489E-9880-0E4A541161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DD4-489E-9880-0E4A541161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DD4-489E-9880-0E4A541161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DD4-489E-9880-0E4A541161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DD4-489E-9880-0E4A541161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DD4-489E-9880-0E4A541161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DD4-489E-9880-0E4A541161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DD4-489E-9880-0E4A541161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DD4-489E-9880-0E4A541161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DD4-489E-9880-0E4A541161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DD4-489E-9880-0E4A541161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DD4-489E-9880-0E4A541161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DD4-489E-9880-0E4A541161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DD4-489E-9880-0E4A541161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DD4-489E-9880-0E4A541161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DD4-489E-9880-0E4A541161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DD4-489E-9880-0E4A541161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DD4-489E-9880-0E4A541161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DD4-489E-9880-0E4A541161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DD4-489E-9880-0E4A541161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DD4-489E-9880-0E4A541161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DD4-489E-9880-0E4A541161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DD4-489E-9880-0E4A541161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DD4-489E-9880-0E4A541161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DD4-489E-9880-0E4A541161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DD4-489E-9880-0E4A541161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DD4-489E-9880-0E4A541161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DD4-489E-9880-0E4A541161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DD4-489E-9880-0E4A541161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DD4-489E-9880-0E4A541161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DD4-489E-9880-0E4A541161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DD4-489E-9880-0E4A541161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DD4-489E-9880-0E4A541161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DD4-489E-9880-0E4A541161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DD4-489E-9880-0E4A541161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DD4-489E-9880-0E4A541161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DD4-489E-9880-0E4A541161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DD4-489E-9880-0E4A541161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DD4-489E-9880-0E4A541161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DD4-489E-9880-0E4A541161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DD4-489E-9880-0E4A541161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DD4-489E-9880-0E4A541161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DD4-489E-9880-0E4A541161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DD4-489E-9880-0E4A541161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DD4-489E-9880-0E4A541161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DD4-489E-9880-0E4A541161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DD4-489E-9880-0E4A541161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DD4-489E-9880-0E4A541161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DD4-489E-9880-0E4A541161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DD4-489E-9880-0E4A541161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DD4-489E-9880-0E4A541161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DD4-489E-9880-0E4A541161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DD4-489E-9880-0E4A541161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DD4-489E-9880-0E4A541161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DD4-489E-9880-0E4A541161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DD4-489E-9880-0E4A541161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DD4-489E-9880-0E4A541161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DD4-489E-9880-0E4A541161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70.400000000000006</c:v>
                </c:pt>
                <c:pt idx="7">
                  <c:v>70.3</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DDD4-489E-9880-0E4A54116142}"/>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08E-4C12-A189-D711135494D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08E-4C12-A189-D711135494D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8E-4C12-A189-D711135494D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8E-4C12-A189-D711135494D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8E-4C12-A189-D711135494D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08E-4C12-A189-D711135494D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8E-4C12-A189-D711135494D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8E-4C12-A189-D711135494D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8E-4C12-A189-D711135494DD}"/>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8E-4C12-A189-D711135494DD}"/>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8E-4C12-A189-D711135494D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08E-4C12-A189-D711135494DD}"/>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08E-4C12-A189-D711135494DD}"/>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08E-4C12-A189-D711135494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08E-4C12-A189-D711135494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08E-4C12-A189-D711135494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08E-4C12-A189-D711135494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08E-4C12-A189-D711135494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08E-4C12-A189-D711135494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08E-4C12-A189-D711135494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08E-4C12-A189-D711135494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08E-4C12-A189-D711135494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08E-4C12-A189-D711135494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08E-4C12-A189-D711135494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08E-4C12-A189-D711135494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08E-4C12-A189-D711135494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08E-4C12-A189-D711135494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08E-4C12-A189-D711135494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08E-4C12-A189-D711135494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08E-4C12-A189-D711135494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08E-4C12-A189-D711135494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08E-4C12-A189-D711135494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08E-4C12-A189-D711135494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08E-4C12-A189-D711135494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08E-4C12-A189-D711135494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08E-4C12-A189-D711135494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08E-4C12-A189-D711135494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08E-4C12-A189-D711135494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08E-4C12-A189-D711135494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08E-4C12-A189-D711135494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08E-4C12-A189-D711135494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08E-4C12-A189-D711135494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08E-4C12-A189-D711135494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08E-4C12-A189-D711135494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08E-4C12-A189-D711135494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08E-4C12-A189-D711135494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08E-4C12-A189-D711135494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08E-4C12-A189-D711135494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08E-4C12-A189-D711135494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08E-4C12-A189-D711135494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08E-4C12-A189-D711135494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08E-4C12-A189-D711135494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08E-4C12-A189-D711135494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08E-4C12-A189-D711135494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08E-4C12-A189-D711135494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08E-4C12-A189-D711135494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08E-4C12-A189-D711135494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08E-4C12-A189-D711135494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08E-4C12-A189-D711135494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08E-4C12-A189-D711135494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08E-4C12-A189-D711135494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08E-4C12-A189-D711135494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08E-4C12-A189-D711135494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08E-4C12-A189-D711135494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08E-4C12-A189-D711135494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08E-4C12-A189-D711135494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08E-4C12-A189-D711135494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08E-4C12-A189-D711135494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08E-4C12-A189-D711135494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08E-4C12-A189-D711135494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08E-4C12-A189-D711135494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08E-4C12-A189-D711135494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08E-4C12-A189-D711135494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08E-4C12-A189-D711135494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08E-4C12-A189-D711135494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08E-4C12-A189-D711135494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08E-4C12-A189-D711135494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08E-4C12-A189-D711135494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08E-4C12-A189-D711135494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08E-4C12-A189-D711135494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08E-4C12-A189-D711135494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08E-4C12-A189-D711135494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08E-4C12-A189-D711135494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08E-4C12-A189-D711135494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08E-4C12-A189-D711135494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08E-4C12-A189-D711135494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08E-4C12-A189-D711135494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08E-4C12-A189-D711135494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08E-4C12-A189-D711135494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08E-4C12-A189-D711135494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08E-4C12-A189-D711135494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08E-4C12-A189-D711135494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08E-4C12-A189-D711135494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08E-4C12-A189-D711135494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08E-4C12-A189-D711135494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08E-4C12-A189-D711135494DD}"/>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08E-4C12-A189-D711135494DD}"/>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08E-4C12-A189-D711135494DD}"/>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08E-4C12-A189-D711135494DD}"/>
              </c:ext>
            </c:extLst>
          </c:dPt>
          <c:dPt>
            <c:idx val="3"/>
            <c:bubble3D val="0"/>
            <c:extLst>
              <c:ext xmlns:c16="http://schemas.microsoft.com/office/drawing/2014/chart" uri="{C3380CC4-5D6E-409C-BE32-E72D297353CC}">
                <c16:uniqueId val="{00000063-908E-4C12-A189-D711135494DD}"/>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08E-4C12-A189-D711135494D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08E-4C12-A189-D711135494D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08E-4C12-A189-D711135494D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08E-4C12-A189-D711135494D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08E-4C12-A189-D711135494D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08E-4C12-A189-D711135494D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08E-4C12-A189-D711135494D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08E-4C12-A189-D711135494D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08E-4C12-A189-D711135494DD}"/>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08E-4C12-A189-D711135494DD}"/>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08E-4C12-A189-D711135494D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08E-4C12-A189-D711135494DD}"/>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08E-4C12-A189-D711135494DD}"/>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08E-4C12-A189-D711135494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08E-4C12-A189-D711135494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08E-4C12-A189-D711135494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08E-4C12-A189-D711135494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08E-4C12-A189-D711135494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08E-4C12-A189-D711135494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08E-4C12-A189-D711135494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08E-4C12-A189-D711135494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08E-4C12-A189-D711135494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08E-4C12-A189-D711135494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08E-4C12-A189-D711135494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08E-4C12-A189-D711135494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08E-4C12-A189-D711135494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08E-4C12-A189-D711135494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08E-4C12-A189-D711135494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08E-4C12-A189-D711135494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08E-4C12-A189-D711135494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08E-4C12-A189-D711135494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08E-4C12-A189-D711135494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08E-4C12-A189-D711135494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08E-4C12-A189-D711135494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08E-4C12-A189-D711135494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08E-4C12-A189-D711135494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08E-4C12-A189-D711135494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08E-4C12-A189-D711135494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08E-4C12-A189-D711135494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08E-4C12-A189-D711135494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08E-4C12-A189-D711135494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08E-4C12-A189-D711135494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08E-4C12-A189-D711135494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08E-4C12-A189-D711135494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08E-4C12-A189-D711135494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08E-4C12-A189-D711135494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08E-4C12-A189-D711135494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08E-4C12-A189-D711135494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08E-4C12-A189-D711135494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08E-4C12-A189-D711135494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08E-4C12-A189-D711135494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08E-4C12-A189-D711135494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08E-4C12-A189-D711135494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08E-4C12-A189-D711135494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08E-4C12-A189-D711135494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08E-4C12-A189-D711135494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08E-4C12-A189-D711135494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08E-4C12-A189-D711135494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08E-4C12-A189-D711135494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08E-4C12-A189-D711135494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08E-4C12-A189-D711135494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08E-4C12-A189-D711135494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08E-4C12-A189-D711135494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08E-4C12-A189-D711135494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08E-4C12-A189-D711135494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08E-4C12-A189-D711135494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08E-4C12-A189-D711135494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08E-4C12-A189-D711135494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08E-4C12-A189-D711135494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08E-4C12-A189-D711135494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08E-4C12-A189-D711135494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08E-4C12-A189-D711135494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08E-4C12-A189-D711135494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08E-4C12-A189-D711135494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08E-4C12-A189-D711135494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08E-4C12-A189-D711135494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08E-4C12-A189-D711135494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08E-4C12-A189-D711135494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08E-4C12-A189-D711135494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08E-4C12-A189-D711135494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08E-4C12-A189-D711135494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08E-4C12-A189-D711135494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08E-4C12-A189-D711135494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08E-4C12-A189-D711135494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08E-4C12-A189-D711135494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08E-4C12-A189-D711135494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08E-4C12-A189-D711135494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08E-4C12-A189-D711135494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08E-4C12-A189-D711135494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08E-4C12-A189-D711135494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08E-4C12-A189-D711135494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08E-4C12-A189-D711135494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08E-4C12-A189-D711135494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08E-4C12-A189-D711135494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08E-4C12-A189-D711135494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08E-4C12-A189-D711135494DD}"/>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08E-4C12-A189-D711135494DD}"/>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08E-4C12-A189-D711135494D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08E-4C12-A189-D711135494D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08E-4C12-A189-D711135494D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08E-4C12-A189-D711135494D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08E-4C12-A189-D711135494D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08E-4C12-A189-D711135494D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08E-4C12-A189-D711135494D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08E-4C12-A189-D711135494D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08E-4C12-A189-D711135494DD}"/>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08E-4C12-A189-D711135494DD}"/>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08E-4C12-A189-D711135494D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08E-4C12-A189-D711135494DD}"/>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08E-4C12-A189-D711135494DD}"/>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08E-4C12-A189-D711135494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08E-4C12-A189-D711135494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08E-4C12-A189-D711135494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08E-4C12-A189-D711135494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08E-4C12-A189-D711135494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08E-4C12-A189-D711135494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08E-4C12-A189-D711135494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08E-4C12-A189-D711135494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08E-4C12-A189-D711135494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08E-4C12-A189-D711135494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08E-4C12-A189-D711135494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08E-4C12-A189-D711135494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08E-4C12-A189-D711135494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08E-4C12-A189-D711135494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08E-4C12-A189-D711135494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08E-4C12-A189-D711135494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08E-4C12-A189-D711135494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08E-4C12-A189-D711135494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08E-4C12-A189-D711135494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08E-4C12-A189-D711135494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08E-4C12-A189-D711135494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08E-4C12-A189-D711135494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08E-4C12-A189-D711135494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08E-4C12-A189-D711135494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08E-4C12-A189-D711135494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08E-4C12-A189-D711135494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08E-4C12-A189-D711135494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08E-4C12-A189-D711135494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08E-4C12-A189-D711135494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08E-4C12-A189-D711135494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08E-4C12-A189-D711135494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08E-4C12-A189-D711135494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08E-4C12-A189-D711135494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08E-4C12-A189-D711135494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08E-4C12-A189-D711135494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08E-4C12-A189-D711135494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08E-4C12-A189-D711135494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08E-4C12-A189-D711135494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08E-4C12-A189-D711135494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08E-4C12-A189-D711135494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08E-4C12-A189-D711135494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08E-4C12-A189-D711135494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08E-4C12-A189-D711135494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08E-4C12-A189-D711135494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08E-4C12-A189-D711135494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08E-4C12-A189-D711135494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08E-4C12-A189-D711135494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08E-4C12-A189-D711135494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08E-4C12-A189-D711135494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08E-4C12-A189-D711135494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08E-4C12-A189-D711135494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08E-4C12-A189-D711135494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08E-4C12-A189-D711135494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08E-4C12-A189-D711135494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08E-4C12-A189-D711135494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08E-4C12-A189-D711135494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08E-4C12-A189-D711135494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08E-4C12-A189-D711135494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08E-4C12-A189-D711135494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08E-4C12-A189-D711135494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08E-4C12-A189-D711135494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08E-4C12-A189-D711135494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08E-4C12-A189-D711135494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08E-4C12-A189-D711135494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08E-4C12-A189-D711135494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08E-4C12-A189-D711135494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08E-4C12-A189-D711135494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08E-4C12-A189-D711135494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08E-4C12-A189-D711135494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08E-4C12-A189-D711135494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08E-4C12-A189-D711135494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08E-4C12-A189-D711135494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08E-4C12-A189-D711135494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08E-4C12-A189-D711135494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08E-4C12-A189-D711135494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08E-4C12-A189-D711135494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08E-4C12-A189-D711135494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08E-4C12-A189-D711135494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08E-4C12-A189-D711135494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08E-4C12-A189-D711135494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08E-4C12-A189-D711135494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08E-4C12-A189-D711135494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08E-4C12-A189-D711135494DD}"/>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AA09-4820-9796-780308C5786F}"/>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A09-4820-9796-780308C5786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A09-4820-9796-780308C5786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A09-4820-9796-780308C5786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A09-4820-9796-780308C5786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A09-4820-9796-780308C5786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A09-4820-9796-780308C5786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A09-4820-9796-780308C5786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A09-4820-9796-780308C5786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A09-4820-9796-780308C5786F}"/>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A09-4820-9796-780308C5786F}"/>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A09-4820-9796-780308C5786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A09-4820-9796-780308C5786F}"/>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A09-4820-9796-780308C5786F}"/>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A09-4820-9796-780308C578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A09-4820-9796-780308C578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A09-4820-9796-780308C578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A09-4820-9796-780308C578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A09-4820-9796-780308C578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A09-4820-9796-780308C578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A09-4820-9796-780308C578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A09-4820-9796-780308C578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A09-4820-9796-780308C578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A09-4820-9796-780308C578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A09-4820-9796-780308C578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A09-4820-9796-780308C578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A09-4820-9796-780308C578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A09-4820-9796-780308C578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A09-4820-9796-780308C578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A09-4820-9796-780308C578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A09-4820-9796-780308C578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A09-4820-9796-780308C578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A09-4820-9796-780308C578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A09-4820-9796-780308C578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A09-4820-9796-780308C578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A09-4820-9796-780308C578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A09-4820-9796-780308C578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A09-4820-9796-780308C578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A09-4820-9796-780308C578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A09-4820-9796-780308C578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A09-4820-9796-780308C578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A09-4820-9796-780308C578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A09-4820-9796-780308C578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A09-4820-9796-780308C578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A09-4820-9796-780308C578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A09-4820-9796-780308C578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A09-4820-9796-780308C578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A09-4820-9796-780308C578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A09-4820-9796-780308C578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A09-4820-9796-780308C578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A09-4820-9796-780308C578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A09-4820-9796-780308C578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A09-4820-9796-780308C578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A09-4820-9796-780308C578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A09-4820-9796-780308C578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A09-4820-9796-780308C578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A09-4820-9796-780308C578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A09-4820-9796-780308C578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A09-4820-9796-780308C578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A09-4820-9796-780308C578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A09-4820-9796-780308C578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A09-4820-9796-780308C578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A09-4820-9796-780308C578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A09-4820-9796-780308C578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A09-4820-9796-780308C578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A09-4820-9796-780308C578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A09-4820-9796-780308C578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A09-4820-9796-780308C578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A09-4820-9796-780308C578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A09-4820-9796-780308C578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A09-4820-9796-780308C578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A09-4820-9796-780308C578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A09-4820-9796-780308C578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A09-4820-9796-780308C578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A09-4820-9796-780308C578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A09-4820-9796-780308C578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A09-4820-9796-780308C578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A09-4820-9796-780308C578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A09-4820-9796-780308C578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A09-4820-9796-780308C578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A09-4820-9796-780308C578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A09-4820-9796-780308C578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A09-4820-9796-780308C578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A09-4820-9796-780308C578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A09-4820-9796-780308C578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A09-4820-9796-780308C578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A09-4820-9796-780308C578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A09-4820-9796-780308C578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A09-4820-9796-780308C578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A09-4820-9796-780308C578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A09-4820-9796-780308C578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A09-4820-9796-780308C578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A09-4820-9796-780308C578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A09-4820-9796-780308C578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A09-4820-9796-780308C578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A09-4820-9796-780308C578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80.900000000000006</c:v>
                </c:pt>
                <c:pt idx="10">
                  <c:v>#N/A</c:v>
                </c:pt>
                <c:pt idx="11">
                  <c:v>#N/A</c:v>
                </c:pt>
                <c:pt idx="12">
                  <c:v>66.153846153846146</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A09-4820-9796-780308C5786F}"/>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67.099999999999994</c:v>
                </c:pt>
                <c:pt idx="12">
                  <c:v>69</c:v>
                </c:pt>
                <c:pt idx="13">
                  <c:v>70.8</c:v>
                </c:pt>
                <c:pt idx="14">
                  <c:v>72.7</c:v>
                </c:pt>
                <c:pt idx="15">
                  <c:v>74.5</c:v>
                </c:pt>
                <c:pt idx="16">
                  <c:v>76.400000000000006</c:v>
                </c:pt>
                <c:pt idx="17">
                  <c:v>78.2</c:v>
                </c:pt>
                <c:pt idx="18">
                  <c:v>79.099999999999994</c:v>
                </c:pt>
                <c:pt idx="19">
                  <c:v>77.2</c:v>
                </c:pt>
                <c:pt idx="20">
                  <c:v>75.400000000000006</c:v>
                </c:pt>
                <c:pt idx="21">
                  <c:v>73.5</c:v>
                </c:pt>
                <c:pt idx="22">
                  <c:v>71.7</c:v>
                </c:pt>
                <c:pt idx="23">
                  <c:v>69.8</c:v>
                </c:pt>
                <c:pt idx="24">
                  <c:v>68</c:v>
                </c:pt>
                <c:pt idx="25">
                  <c:v>66.2</c:v>
                </c:pt>
              </c:numCache>
            </c:numRef>
          </c:yVal>
          <c:smooth val="0"/>
          <c:extLst>
            <c:ext xmlns:c16="http://schemas.microsoft.com/office/drawing/2014/chart" uri="{C3380CC4-5D6E-409C-BE32-E72D297353CC}">
              <c16:uniqueId val="{00000060-AA09-4820-9796-780308C5786F}"/>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16.5</c:v>
                </c:pt>
                <c:pt idx="6">
                  <c:v>16.5</c:v>
                </c:pt>
                <c:pt idx="7">
                  <c:v>16.5</c:v>
                </c:pt>
                <c:pt idx="8">
                  <c:v>16.5</c:v>
                </c:pt>
                <c:pt idx="9">
                  <c:v>16.5</c:v>
                </c:pt>
                <c:pt idx="10">
                  <c:v>17.3</c:v>
                </c:pt>
                <c:pt idx="11">
                  <c:v>18.2</c:v>
                </c:pt>
                <c:pt idx="12">
                  <c:v>19.100000000000001</c:v>
                </c:pt>
                <c:pt idx="13">
                  <c:v>19.899999999999999</c:v>
                </c:pt>
                <c:pt idx="14">
                  <c:v>20.8</c:v>
                </c:pt>
                <c:pt idx="15">
                  <c:v>21.7</c:v>
                </c:pt>
                <c:pt idx="16">
                  <c:v>22.5</c:v>
                </c:pt>
                <c:pt idx="17">
                  <c:v>23.4</c:v>
                </c:pt>
                <c:pt idx="18">
                  <c:v>24.3</c:v>
                </c:pt>
                <c:pt idx="19">
                  <c:v>25.2</c:v>
                </c:pt>
                <c:pt idx="20">
                  <c:v>26</c:v>
                </c:pt>
                <c:pt idx="21">
                  <c:v>26.9</c:v>
                </c:pt>
                <c:pt idx="22">
                  <c:v>27.8</c:v>
                </c:pt>
                <c:pt idx="23">
                  <c:v>28.6</c:v>
                </c:pt>
                <c:pt idx="24">
                  <c:v>29.5</c:v>
                </c:pt>
                <c:pt idx="25">
                  <c:v>30.4</c:v>
                </c:pt>
              </c:numCache>
            </c:numRef>
          </c:yVal>
          <c:smooth val="0"/>
          <c:extLst>
            <c:ext xmlns:c16="http://schemas.microsoft.com/office/drawing/2014/chart" uri="{C3380CC4-5D6E-409C-BE32-E72D297353CC}">
              <c16:uniqueId val="{00000061-AA09-4820-9796-780308C5786F}"/>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A09-4820-9796-780308C5786F}"/>
              </c:ext>
            </c:extLst>
          </c:dPt>
          <c:dPt>
            <c:idx val="3"/>
            <c:bubble3D val="0"/>
            <c:extLst>
              <c:ext xmlns:c16="http://schemas.microsoft.com/office/drawing/2014/chart" uri="{C3380CC4-5D6E-409C-BE32-E72D297353CC}">
                <c16:uniqueId val="{00000063-AA09-4820-9796-780308C5786F}"/>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A09-4820-9796-780308C5786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A09-4820-9796-780308C5786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A09-4820-9796-780308C5786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A09-4820-9796-780308C5786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A09-4820-9796-780308C5786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A09-4820-9796-780308C5786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A09-4820-9796-780308C5786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A09-4820-9796-780308C5786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A09-4820-9796-780308C5786F}"/>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A09-4820-9796-780308C5786F}"/>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A09-4820-9796-780308C5786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A09-4820-9796-780308C5786F}"/>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A09-4820-9796-780308C5786F}"/>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A09-4820-9796-780308C578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A09-4820-9796-780308C578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A09-4820-9796-780308C578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A09-4820-9796-780308C578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A09-4820-9796-780308C578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A09-4820-9796-780308C578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A09-4820-9796-780308C578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A09-4820-9796-780308C578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A09-4820-9796-780308C578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A09-4820-9796-780308C578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A09-4820-9796-780308C578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A09-4820-9796-780308C578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A09-4820-9796-780308C578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A09-4820-9796-780308C578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A09-4820-9796-780308C578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A09-4820-9796-780308C578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A09-4820-9796-780308C578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A09-4820-9796-780308C578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A09-4820-9796-780308C578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A09-4820-9796-780308C578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A09-4820-9796-780308C578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A09-4820-9796-780308C578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A09-4820-9796-780308C578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A09-4820-9796-780308C578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A09-4820-9796-780308C578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A09-4820-9796-780308C578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A09-4820-9796-780308C578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A09-4820-9796-780308C578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A09-4820-9796-780308C578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A09-4820-9796-780308C578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A09-4820-9796-780308C578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A09-4820-9796-780308C578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A09-4820-9796-780308C578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A09-4820-9796-780308C578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A09-4820-9796-780308C578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A09-4820-9796-780308C578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A09-4820-9796-780308C578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A09-4820-9796-780308C578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A09-4820-9796-780308C578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A09-4820-9796-780308C578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A09-4820-9796-780308C578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A09-4820-9796-780308C578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A09-4820-9796-780308C578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A09-4820-9796-780308C578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A09-4820-9796-780308C578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A09-4820-9796-780308C578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A09-4820-9796-780308C578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A09-4820-9796-780308C578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A09-4820-9796-780308C578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A09-4820-9796-780308C578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A09-4820-9796-780308C578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A09-4820-9796-780308C578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A09-4820-9796-780308C578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A09-4820-9796-780308C578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A09-4820-9796-780308C578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A09-4820-9796-780308C578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A09-4820-9796-780308C578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A09-4820-9796-780308C578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A09-4820-9796-780308C578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A09-4820-9796-780308C578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A09-4820-9796-780308C578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A09-4820-9796-780308C578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A09-4820-9796-780308C578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A09-4820-9796-780308C578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A09-4820-9796-780308C578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A09-4820-9796-780308C578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A09-4820-9796-780308C578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A09-4820-9796-780308C578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A09-4820-9796-780308C578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A09-4820-9796-780308C578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A09-4820-9796-780308C578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A09-4820-9796-780308C578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A09-4820-9796-780308C578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A09-4820-9796-780308C578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A09-4820-9796-780308C578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A09-4820-9796-780308C578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A09-4820-9796-780308C578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A09-4820-9796-780308C578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A09-4820-9796-780308C578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A09-4820-9796-780308C578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A09-4820-9796-780308C578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A09-4820-9796-780308C578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19.399999999999999</c:v>
                </c:pt>
                <c:pt idx="7">
                  <c:v>15.2</c:v>
                </c:pt>
                <c:pt idx="8">
                  <c:v>17.3</c:v>
                </c:pt>
                <c:pt idx="9">
                  <c:v>33.5</c:v>
                </c:pt>
                <c:pt idx="10">
                  <c:v>#N/A</c:v>
                </c:pt>
                <c:pt idx="11">
                  <c:v>#N/A</c:v>
                </c:pt>
                <c:pt idx="12">
                  <c:v>28.19345454545455</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A09-4820-9796-780308C5786F}"/>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63.4</c:v>
                </c:pt>
                <c:pt idx="6">
                  <c:v>63.4</c:v>
                </c:pt>
                <c:pt idx="7">
                  <c:v>63.4</c:v>
                </c:pt>
                <c:pt idx="8">
                  <c:v>63.4</c:v>
                </c:pt>
                <c:pt idx="9">
                  <c:v>63.4</c:v>
                </c:pt>
                <c:pt idx="10">
                  <c:v>65.3</c:v>
                </c:pt>
                <c:pt idx="11">
                  <c:v>67.099999999999994</c:v>
                </c:pt>
                <c:pt idx="12">
                  <c:v>69</c:v>
                </c:pt>
                <c:pt idx="13">
                  <c:v>70.8</c:v>
                </c:pt>
                <c:pt idx="14">
                  <c:v>72.7</c:v>
                </c:pt>
                <c:pt idx="15">
                  <c:v>74.5</c:v>
                </c:pt>
                <c:pt idx="16">
                  <c:v>76.400000000000006</c:v>
                </c:pt>
                <c:pt idx="17">
                  <c:v>78.2</c:v>
                </c:pt>
                <c:pt idx="18">
                  <c:v>80.099999999999994</c:v>
                </c:pt>
                <c:pt idx="19">
                  <c:v>81.900000000000006</c:v>
                </c:pt>
                <c:pt idx="20">
                  <c:v>83.8</c:v>
                </c:pt>
                <c:pt idx="21">
                  <c:v>85.6</c:v>
                </c:pt>
                <c:pt idx="22">
                  <c:v>87.5</c:v>
                </c:pt>
                <c:pt idx="23">
                  <c:v>89.3</c:v>
                </c:pt>
                <c:pt idx="24">
                  <c:v>91.1</c:v>
                </c:pt>
                <c:pt idx="25">
                  <c:v>93</c:v>
                </c:pt>
              </c:numCache>
            </c:numRef>
          </c:yVal>
          <c:smooth val="0"/>
          <c:extLst>
            <c:ext xmlns:c16="http://schemas.microsoft.com/office/drawing/2014/chart" uri="{C3380CC4-5D6E-409C-BE32-E72D297353CC}">
              <c16:uniqueId val="{000000C2-AA09-4820-9796-780308C5786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A09-4820-9796-780308C5786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A09-4820-9796-780308C5786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A09-4820-9796-780308C5786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A09-4820-9796-780308C5786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A09-4820-9796-780308C5786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A09-4820-9796-780308C5786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A09-4820-9796-780308C5786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A09-4820-9796-780308C5786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A09-4820-9796-780308C5786F}"/>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A09-4820-9796-780308C5786F}"/>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A09-4820-9796-780308C5786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A09-4820-9796-780308C5786F}"/>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A09-4820-9796-780308C5786F}"/>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A09-4820-9796-780308C578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A09-4820-9796-780308C578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A09-4820-9796-780308C578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A09-4820-9796-780308C578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A09-4820-9796-780308C578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A09-4820-9796-780308C578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A09-4820-9796-780308C578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A09-4820-9796-780308C578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A09-4820-9796-780308C578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A09-4820-9796-780308C578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A09-4820-9796-780308C578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A09-4820-9796-780308C578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A09-4820-9796-780308C578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A09-4820-9796-780308C578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A09-4820-9796-780308C578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A09-4820-9796-780308C578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A09-4820-9796-780308C578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A09-4820-9796-780308C578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A09-4820-9796-780308C578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A09-4820-9796-780308C578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A09-4820-9796-780308C578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A09-4820-9796-780308C578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A09-4820-9796-780308C578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A09-4820-9796-780308C578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A09-4820-9796-780308C578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A09-4820-9796-780308C578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A09-4820-9796-780308C578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A09-4820-9796-780308C578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A09-4820-9796-780308C578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A09-4820-9796-780308C578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A09-4820-9796-780308C578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A09-4820-9796-780308C578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A09-4820-9796-780308C578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A09-4820-9796-780308C578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A09-4820-9796-780308C578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A09-4820-9796-780308C578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A09-4820-9796-780308C578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A09-4820-9796-780308C578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A09-4820-9796-780308C578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A09-4820-9796-780308C578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A09-4820-9796-780308C578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A09-4820-9796-780308C578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A09-4820-9796-780308C578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A09-4820-9796-780308C578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A09-4820-9796-780308C578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A09-4820-9796-780308C578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A09-4820-9796-780308C578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A09-4820-9796-780308C578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A09-4820-9796-780308C578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A09-4820-9796-780308C578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A09-4820-9796-780308C578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A09-4820-9796-780308C578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A09-4820-9796-780308C578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A09-4820-9796-780308C578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A09-4820-9796-780308C578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A09-4820-9796-780308C578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A09-4820-9796-780308C578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A09-4820-9796-780308C578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A09-4820-9796-780308C578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A09-4820-9796-780308C578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A09-4820-9796-780308C578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A09-4820-9796-780308C578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A09-4820-9796-780308C578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A09-4820-9796-780308C578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A09-4820-9796-780308C578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A09-4820-9796-780308C578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A09-4820-9796-780308C578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A09-4820-9796-780308C578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A09-4820-9796-780308C578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A09-4820-9796-780308C578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A09-4820-9796-780308C578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A09-4820-9796-780308C578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A09-4820-9796-780308C578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A09-4820-9796-780308C578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A09-4820-9796-780308C578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A09-4820-9796-780308C578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A09-4820-9796-780308C578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A09-4820-9796-780308C578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A09-4820-9796-780308C578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A09-4820-9796-780308C578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A09-4820-9796-780308C578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A09-4820-9796-780308C578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67.099999999999994</c:v>
                </c:pt>
                <c:pt idx="7">
                  <c:v>55.6</c:v>
                </c:pt>
                <c:pt idx="8">
                  <c:v>#N/A</c:v>
                </c:pt>
                <c:pt idx="9">
                  <c:v>100</c:v>
                </c:pt>
                <c:pt idx="10">
                  <c:v>#N/A</c:v>
                </c:pt>
                <c:pt idx="11">
                  <c:v>#N/A</c:v>
                </c:pt>
                <c:pt idx="12">
                  <c:v>84.615384615384613</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A09-4820-9796-780308C5786F}"/>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3F42-425E-B812-97CEE1D1C377}"/>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91.4</c:v>
                </c:pt>
                <c:pt idx="12">
                  <c:v>91.4</c:v>
                </c:pt>
                <c:pt idx="13">
                  <c:v>91.4</c:v>
                </c:pt>
                <c:pt idx="14">
                  <c:v>91.4</c:v>
                </c:pt>
                <c:pt idx="15">
                  <c:v>91.4</c:v>
                </c:pt>
                <c:pt idx="16">
                  <c:v>87.2</c:v>
                </c:pt>
                <c:pt idx="17">
                  <c:v>83</c:v>
                </c:pt>
                <c:pt idx="18">
                  <c:v>78.8</c:v>
                </c:pt>
                <c:pt idx="19">
                  <c:v>74.599999999999994</c:v>
                </c:pt>
                <c:pt idx="20">
                  <c:v>70.3</c:v>
                </c:pt>
                <c:pt idx="21">
                  <c:v>66.099999999999994</c:v>
                </c:pt>
                <c:pt idx="22">
                  <c:v>61.9</c:v>
                </c:pt>
                <c:pt idx="23">
                  <c:v>57.7</c:v>
                </c:pt>
                <c:pt idx="24">
                  <c:v>53.5</c:v>
                </c:pt>
                <c:pt idx="25">
                  <c:v>49.2</c:v>
                </c:pt>
              </c:numCache>
            </c:numRef>
          </c:yVal>
          <c:smooth val="0"/>
          <c:extLst>
            <c:ext xmlns:c16="http://schemas.microsoft.com/office/drawing/2014/chart" uri="{C3380CC4-5D6E-409C-BE32-E72D297353CC}">
              <c16:uniqueId val="{00000001-3F42-425E-B812-97CEE1D1C377}"/>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F42-425E-B812-97CEE1D1C37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F42-425E-B812-97CEE1D1C37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F42-425E-B812-97CEE1D1C37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F42-425E-B812-97CEE1D1C37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F42-425E-B812-97CEE1D1C37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F42-425E-B812-97CEE1D1C37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F42-425E-B812-97CEE1D1C37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F42-425E-B812-97CEE1D1C37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F42-425E-B812-97CEE1D1C377}"/>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F42-425E-B812-97CEE1D1C377}"/>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F42-425E-B812-97CEE1D1C37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F42-425E-B812-97CEE1D1C377}"/>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F42-425E-B812-97CEE1D1C37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F42-425E-B812-97CEE1D1C3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F42-425E-B812-97CEE1D1C3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F42-425E-B812-97CEE1D1C3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F42-425E-B812-97CEE1D1C3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F42-425E-B812-97CEE1D1C3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F42-425E-B812-97CEE1D1C3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F42-425E-B812-97CEE1D1C3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F42-425E-B812-97CEE1D1C3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F42-425E-B812-97CEE1D1C3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F42-425E-B812-97CEE1D1C3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F42-425E-B812-97CEE1D1C3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F42-425E-B812-97CEE1D1C3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F42-425E-B812-97CEE1D1C3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F42-425E-B812-97CEE1D1C3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F42-425E-B812-97CEE1D1C3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F42-425E-B812-97CEE1D1C3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F42-425E-B812-97CEE1D1C3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F42-425E-B812-97CEE1D1C3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F42-425E-B812-97CEE1D1C3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F42-425E-B812-97CEE1D1C3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F42-425E-B812-97CEE1D1C3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F42-425E-B812-97CEE1D1C3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F42-425E-B812-97CEE1D1C3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F42-425E-B812-97CEE1D1C3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F42-425E-B812-97CEE1D1C3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F42-425E-B812-97CEE1D1C3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F42-425E-B812-97CEE1D1C3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F42-425E-B812-97CEE1D1C3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F42-425E-B812-97CEE1D1C3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F42-425E-B812-97CEE1D1C3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F42-425E-B812-97CEE1D1C3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F42-425E-B812-97CEE1D1C3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F42-425E-B812-97CEE1D1C3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F42-425E-B812-97CEE1D1C3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F42-425E-B812-97CEE1D1C3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F42-425E-B812-97CEE1D1C3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F42-425E-B812-97CEE1D1C3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F42-425E-B812-97CEE1D1C3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F42-425E-B812-97CEE1D1C3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F42-425E-B812-97CEE1D1C3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F42-425E-B812-97CEE1D1C3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F42-425E-B812-97CEE1D1C3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F42-425E-B812-97CEE1D1C3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F42-425E-B812-97CEE1D1C3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F42-425E-B812-97CEE1D1C3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F42-425E-B812-97CEE1D1C3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F42-425E-B812-97CEE1D1C3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F42-425E-B812-97CEE1D1C3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F42-425E-B812-97CEE1D1C3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F42-425E-B812-97CEE1D1C3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F42-425E-B812-97CEE1D1C3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F42-425E-B812-97CEE1D1C3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F42-425E-B812-97CEE1D1C3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F42-425E-B812-97CEE1D1C3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F42-425E-B812-97CEE1D1C3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F42-425E-B812-97CEE1D1C3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F42-425E-B812-97CEE1D1C3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F42-425E-B812-97CEE1D1C3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F42-425E-B812-97CEE1D1C3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F42-425E-B812-97CEE1D1C3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F42-425E-B812-97CEE1D1C3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F42-425E-B812-97CEE1D1C3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F42-425E-B812-97CEE1D1C3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F42-425E-B812-97CEE1D1C3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F42-425E-B812-97CEE1D1C3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F42-425E-B812-97CEE1D1C3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F42-425E-B812-97CEE1D1C3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F42-425E-B812-97CEE1D1C3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F42-425E-B812-97CEE1D1C3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F42-425E-B812-97CEE1D1C3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F42-425E-B812-97CEE1D1C3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F42-425E-B812-97CEE1D1C3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F42-425E-B812-97CEE1D1C3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F42-425E-B812-97CEE1D1C3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F42-425E-B812-97CEE1D1C3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F42-425E-B812-97CEE1D1C3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F42-425E-B812-97CEE1D1C3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F42-425E-B812-97CEE1D1C3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F42-425E-B812-97CEE1D1C3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F42-425E-B812-97CEE1D1C3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F42-425E-B812-97CEE1D1C3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F42-425E-B812-97CEE1D1C3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83</c:v>
                </c:pt>
                <c:pt idx="10">
                  <c:v>#N/A</c:v>
                </c:pt>
                <c:pt idx="11">
                  <c:v>#N/A</c:v>
                </c:pt>
                <c:pt idx="12">
                  <c:v>49.23</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F42-425E-B812-97CEE1D1C377}"/>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F42-425E-B812-97CEE1D1C377}"/>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F42-425E-B812-97CEE1D1C377}"/>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F42-425E-B812-97CEE1D1C377}"/>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F42-425E-B812-97CEE1D1C377}"/>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F42-425E-B812-97CEE1D1C377}"/>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F42-425E-B812-97CEE1D1C377}"/>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F42-425E-B812-97CEE1D1C377}"/>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F42-425E-B812-97CEE1D1C377}"/>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F42-425E-B812-97CEE1D1C377}"/>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F42-425E-B812-97CEE1D1C377}"/>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F42-425E-B812-97CEE1D1C377}"/>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F42-425E-B812-97CEE1D1C377}"/>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F42-425E-B812-97CEE1D1C377}"/>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F42-425E-B812-97CEE1D1C377}"/>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F42-425E-B812-97CEE1D1C377}"/>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F42-425E-B812-97CEE1D1C377}"/>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F42-425E-B812-97CEE1D1C377}"/>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F42-425E-B812-97CEE1D1C377}"/>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F42-425E-B812-97CEE1D1C377}"/>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F42-425E-B812-97CEE1D1C377}"/>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F42-425E-B812-97CEE1D1C377}"/>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F42-425E-B812-97CEE1D1C377}"/>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F42-425E-B812-97CEE1D1C377}"/>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3F42-425E-B812-97CEE1D1C377}"/>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3F42-425E-B812-97CEE1D1C377}"/>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3F42-425E-B812-97CEE1D1C377}"/>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3F42-425E-B812-97CEE1D1C377}"/>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3F42-425E-B812-97CEE1D1C377}"/>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3F42-425E-B812-97CEE1D1C377}"/>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3F42-425E-B812-97CEE1D1C377}"/>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3F42-425E-B812-97CEE1D1C377}"/>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3F42-425E-B812-97CEE1D1C377}"/>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3F42-425E-B812-97CEE1D1C377}"/>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3F42-425E-B812-97CEE1D1C377}"/>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3F42-425E-B812-97CEE1D1C377}"/>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3F42-425E-B812-97CEE1D1C377}"/>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3F42-425E-B812-97CEE1D1C377}"/>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3F42-425E-B812-97CEE1D1C377}"/>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3F42-425E-B812-97CEE1D1C377}"/>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3F42-425E-B812-97CEE1D1C377}"/>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3F42-425E-B812-97CEE1D1C377}"/>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3F42-425E-B812-97CEE1D1C377}"/>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3F42-425E-B812-97CEE1D1C377}"/>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3F42-425E-B812-97CEE1D1C377}"/>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3F42-425E-B812-97CEE1D1C377}"/>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3F42-425E-B812-97CEE1D1C377}"/>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3F42-425E-B812-97CEE1D1C37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81</c:v>
                </c:pt>
                <c:pt idx="14">
                  <c:v>81</c:v>
                </c:pt>
                <c:pt idx="15">
                  <c:v>81</c:v>
                </c:pt>
                <c:pt idx="16">
                  <c:v>81</c:v>
                </c:pt>
                <c:pt idx="17">
                  <c:v>81</c:v>
                </c:pt>
                <c:pt idx="18">
                  <c:v>78.8</c:v>
                </c:pt>
                <c:pt idx="19">
                  <c:v>74.599999999999994</c:v>
                </c:pt>
                <c:pt idx="20">
                  <c:v>70.3</c:v>
                </c:pt>
                <c:pt idx="21">
                  <c:v>66.099999999999994</c:v>
                </c:pt>
                <c:pt idx="22">
                  <c:v>#N/A</c:v>
                </c:pt>
                <c:pt idx="23">
                  <c:v>#N/A</c:v>
                </c:pt>
                <c:pt idx="24">
                  <c:v>#N/A</c:v>
                </c:pt>
                <c:pt idx="25">
                  <c:v>#N/A</c:v>
                </c:pt>
              </c:numCache>
            </c:numRef>
          </c:yVal>
          <c:smooth val="0"/>
          <c:extLst>
            <c:ext xmlns:c16="http://schemas.microsoft.com/office/drawing/2014/chart" uri="{C3380CC4-5D6E-409C-BE32-E72D297353CC}">
              <c16:uniqueId val="{00000091-3F42-425E-B812-97CEE1D1C377}"/>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F42-425E-B812-97CEE1D1C37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F42-425E-B812-97CEE1D1C37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3F42-425E-B812-97CEE1D1C37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3F42-425E-B812-97CEE1D1C37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3F42-425E-B812-97CEE1D1C37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3F42-425E-B812-97CEE1D1C37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3F42-425E-B812-97CEE1D1C37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3F42-425E-B812-97CEE1D1C37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3F42-425E-B812-97CEE1D1C377}"/>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3F42-425E-B812-97CEE1D1C377}"/>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3F42-425E-B812-97CEE1D1C37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3F42-425E-B812-97CEE1D1C377}"/>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3F42-425E-B812-97CEE1D1C37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3F42-425E-B812-97CEE1D1C3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3F42-425E-B812-97CEE1D1C3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3F42-425E-B812-97CEE1D1C3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3F42-425E-B812-97CEE1D1C3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3F42-425E-B812-97CEE1D1C3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3F42-425E-B812-97CEE1D1C3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3F42-425E-B812-97CEE1D1C3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3F42-425E-B812-97CEE1D1C3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3F42-425E-B812-97CEE1D1C3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3F42-425E-B812-97CEE1D1C3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3F42-425E-B812-97CEE1D1C3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F42-425E-B812-97CEE1D1C3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F42-425E-B812-97CEE1D1C3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F42-425E-B812-97CEE1D1C3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F42-425E-B812-97CEE1D1C3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F42-425E-B812-97CEE1D1C3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F42-425E-B812-97CEE1D1C3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F42-425E-B812-97CEE1D1C3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F42-425E-B812-97CEE1D1C3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F42-425E-B812-97CEE1D1C3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F42-425E-B812-97CEE1D1C3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F42-425E-B812-97CEE1D1C3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F42-425E-B812-97CEE1D1C3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F42-425E-B812-97CEE1D1C3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F42-425E-B812-97CEE1D1C3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F42-425E-B812-97CEE1D1C3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F42-425E-B812-97CEE1D1C3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F42-425E-B812-97CEE1D1C3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F42-425E-B812-97CEE1D1C3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F42-425E-B812-97CEE1D1C3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F42-425E-B812-97CEE1D1C3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F42-425E-B812-97CEE1D1C3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F42-425E-B812-97CEE1D1C3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F42-425E-B812-97CEE1D1C3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F42-425E-B812-97CEE1D1C3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F42-425E-B812-97CEE1D1C3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F42-425E-B812-97CEE1D1C3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F42-425E-B812-97CEE1D1C3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F42-425E-B812-97CEE1D1C3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F42-425E-B812-97CEE1D1C3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F42-425E-B812-97CEE1D1C3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F42-425E-B812-97CEE1D1C3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F42-425E-B812-97CEE1D1C3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F42-425E-B812-97CEE1D1C3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F42-425E-B812-97CEE1D1C3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F42-425E-B812-97CEE1D1C3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F42-425E-B812-97CEE1D1C3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F42-425E-B812-97CEE1D1C3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F42-425E-B812-97CEE1D1C3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F42-425E-B812-97CEE1D1C3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F42-425E-B812-97CEE1D1C3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F42-425E-B812-97CEE1D1C3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F42-425E-B812-97CEE1D1C3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F42-425E-B812-97CEE1D1C3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F42-425E-B812-97CEE1D1C3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F42-425E-B812-97CEE1D1C3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F42-425E-B812-97CEE1D1C3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F42-425E-B812-97CEE1D1C3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F42-425E-B812-97CEE1D1C3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F42-425E-B812-97CEE1D1C3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F42-425E-B812-97CEE1D1C3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F42-425E-B812-97CEE1D1C3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F42-425E-B812-97CEE1D1C3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F42-425E-B812-97CEE1D1C3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F42-425E-B812-97CEE1D1C3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F42-425E-B812-97CEE1D1C3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F42-425E-B812-97CEE1D1C3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F42-425E-B812-97CEE1D1C3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F42-425E-B812-97CEE1D1C3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F42-425E-B812-97CEE1D1C3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F42-425E-B812-97CEE1D1C3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F42-425E-B812-97CEE1D1C3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F42-425E-B812-97CEE1D1C3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F42-425E-B812-97CEE1D1C3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F42-425E-B812-97CEE1D1C3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F42-425E-B812-97CEE1D1C3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F42-425E-B812-97CEE1D1C3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F42-425E-B812-97CEE1D1C3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F42-425E-B812-97CEE1D1C3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F42-425E-B812-97CEE1D1C3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F42-425E-B812-97CEE1D1C3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F42-425E-B812-97CEE1D1C3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80.993150684931507</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3F42-425E-B812-97CEE1D1C377}"/>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71.099999999999994</c:v>
                </c:pt>
                <c:pt idx="12">
                  <c:v>71.099999999999994</c:v>
                </c:pt>
                <c:pt idx="13">
                  <c:v>71.099999999999994</c:v>
                </c:pt>
                <c:pt idx="14">
                  <c:v>71.099999999999994</c:v>
                </c:pt>
                <c:pt idx="15">
                  <c:v>71.099999999999994</c:v>
                </c:pt>
                <c:pt idx="16">
                  <c:v>68.400000000000006</c:v>
                </c:pt>
                <c:pt idx="17">
                  <c:v>65.7</c:v>
                </c:pt>
                <c:pt idx="18">
                  <c:v>63</c:v>
                </c:pt>
                <c:pt idx="19">
                  <c:v>60.4</c:v>
                </c:pt>
                <c:pt idx="20">
                  <c:v>57.7</c:v>
                </c:pt>
                <c:pt idx="21">
                  <c:v>55</c:v>
                </c:pt>
                <c:pt idx="22">
                  <c:v>52.3</c:v>
                </c:pt>
                <c:pt idx="23">
                  <c:v>49.6</c:v>
                </c:pt>
                <c:pt idx="24">
                  <c:v>46.9</c:v>
                </c:pt>
                <c:pt idx="25">
                  <c:v>44.3</c:v>
                </c:pt>
              </c:numCache>
            </c:numRef>
          </c:yVal>
          <c:smooth val="0"/>
          <c:extLst>
            <c:ext xmlns:c16="http://schemas.microsoft.com/office/drawing/2014/chart" uri="{C3380CC4-5D6E-409C-BE32-E72D297353CC}">
              <c16:uniqueId val="{000000F2-3F42-425E-B812-97CEE1D1C377}"/>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3F42-425E-B812-97CEE1D1C37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3F42-425E-B812-97CEE1D1C37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3F42-425E-B812-97CEE1D1C37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3F42-425E-B812-97CEE1D1C37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3F42-425E-B812-97CEE1D1C37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3F42-425E-B812-97CEE1D1C37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3F42-425E-B812-97CEE1D1C37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3F42-425E-B812-97CEE1D1C37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3F42-425E-B812-97CEE1D1C377}"/>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3F42-425E-B812-97CEE1D1C377}"/>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3F42-425E-B812-97CEE1D1C37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3F42-425E-B812-97CEE1D1C377}"/>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3F42-425E-B812-97CEE1D1C37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3F42-425E-B812-97CEE1D1C3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3F42-425E-B812-97CEE1D1C3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3F42-425E-B812-97CEE1D1C3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3F42-425E-B812-97CEE1D1C3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3F42-425E-B812-97CEE1D1C3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3F42-425E-B812-97CEE1D1C3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3F42-425E-B812-97CEE1D1C3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3F42-425E-B812-97CEE1D1C3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3F42-425E-B812-97CEE1D1C3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3F42-425E-B812-97CEE1D1C3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3F42-425E-B812-97CEE1D1C3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F42-425E-B812-97CEE1D1C3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F42-425E-B812-97CEE1D1C3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F42-425E-B812-97CEE1D1C3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F42-425E-B812-97CEE1D1C3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F42-425E-B812-97CEE1D1C3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F42-425E-B812-97CEE1D1C3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F42-425E-B812-97CEE1D1C3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F42-425E-B812-97CEE1D1C3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F42-425E-B812-97CEE1D1C3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F42-425E-B812-97CEE1D1C3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F42-425E-B812-97CEE1D1C3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F42-425E-B812-97CEE1D1C3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F42-425E-B812-97CEE1D1C3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F42-425E-B812-97CEE1D1C3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F42-425E-B812-97CEE1D1C3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F42-425E-B812-97CEE1D1C3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F42-425E-B812-97CEE1D1C3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F42-425E-B812-97CEE1D1C3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F42-425E-B812-97CEE1D1C3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F42-425E-B812-97CEE1D1C3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F42-425E-B812-97CEE1D1C3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F42-425E-B812-97CEE1D1C3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F42-425E-B812-97CEE1D1C3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F42-425E-B812-97CEE1D1C3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3F42-425E-B812-97CEE1D1C3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3F42-425E-B812-97CEE1D1C3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3F42-425E-B812-97CEE1D1C3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3F42-425E-B812-97CEE1D1C3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3F42-425E-B812-97CEE1D1C3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3F42-425E-B812-97CEE1D1C3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3F42-425E-B812-97CEE1D1C3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3F42-425E-B812-97CEE1D1C3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3F42-425E-B812-97CEE1D1C3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3F42-425E-B812-97CEE1D1C3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3F42-425E-B812-97CEE1D1C3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3F42-425E-B812-97CEE1D1C3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3F42-425E-B812-97CEE1D1C3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3F42-425E-B812-97CEE1D1C3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3F42-425E-B812-97CEE1D1C3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3F42-425E-B812-97CEE1D1C3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3F42-425E-B812-97CEE1D1C3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3F42-425E-B812-97CEE1D1C3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3F42-425E-B812-97CEE1D1C3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3F42-425E-B812-97CEE1D1C3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3F42-425E-B812-97CEE1D1C3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3F42-425E-B812-97CEE1D1C3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3F42-425E-B812-97CEE1D1C3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3F42-425E-B812-97CEE1D1C3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3F42-425E-B812-97CEE1D1C3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3F42-425E-B812-97CEE1D1C3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3F42-425E-B812-97CEE1D1C3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3F42-425E-B812-97CEE1D1C3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3F42-425E-B812-97CEE1D1C3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3F42-425E-B812-97CEE1D1C3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3F42-425E-B812-97CEE1D1C3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3F42-425E-B812-97CEE1D1C3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3F42-425E-B812-97CEE1D1C3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3F42-425E-B812-97CEE1D1C3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3F42-425E-B812-97CEE1D1C3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3F42-425E-B812-97CEE1D1C3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3F42-425E-B812-97CEE1D1C3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3F42-425E-B812-97CEE1D1C3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3F42-425E-B812-97CEE1D1C3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3F42-425E-B812-97CEE1D1C3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3F42-425E-B812-97CEE1D1C3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3F42-425E-B812-97CEE1D1C3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3F42-425E-B812-97CEE1D1C3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3F42-425E-B812-97CEE1D1C3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3F42-425E-B812-97CEE1D1C3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3F42-425E-B812-97CEE1D1C3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3F42-425E-B812-97CEE1D1C3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63.3</c:v>
                </c:pt>
                <c:pt idx="10">
                  <c:v>#N/A</c:v>
                </c:pt>
                <c:pt idx="11">
                  <c:v>59.300907577041272</c:v>
                </c:pt>
                <c:pt idx="12">
                  <c:v>37</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3F42-425E-B812-97CEE1D1C377}"/>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87.9</c:v>
                </c:pt>
                <c:pt idx="14">
                  <c:v>87.9</c:v>
                </c:pt>
                <c:pt idx="15">
                  <c:v>87.9</c:v>
                </c:pt>
                <c:pt idx="16">
                  <c:v>87.9</c:v>
                </c:pt>
                <c:pt idx="17">
                  <c:v>87.9</c:v>
                </c:pt>
                <c:pt idx="18">
                  <c:v>87.9</c:v>
                </c:pt>
                <c:pt idx="19">
                  <c:v>87.9</c:v>
                </c:pt>
                <c:pt idx="20">
                  <c:v>87.9</c:v>
                </c:pt>
                <c:pt idx="21">
                  <c:v>87.9</c:v>
                </c:pt>
                <c:pt idx="22">
                  <c:v>#N/A</c:v>
                </c:pt>
                <c:pt idx="23">
                  <c:v>#N/A</c:v>
                </c:pt>
                <c:pt idx="24">
                  <c:v>#N/A</c:v>
                </c:pt>
                <c:pt idx="25">
                  <c:v>#N/A</c:v>
                </c:pt>
              </c:numCache>
            </c:numRef>
          </c:yVal>
          <c:smooth val="0"/>
          <c:extLst>
            <c:ext xmlns:c16="http://schemas.microsoft.com/office/drawing/2014/chart" uri="{C3380CC4-5D6E-409C-BE32-E72D297353CC}">
              <c16:uniqueId val="{00000000-4BB3-4B58-B657-98E754FEB304}"/>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4BB3-4B58-B657-98E754FEB304}"/>
              </c:ext>
            </c:extLst>
          </c:dPt>
          <c:dPt>
            <c:idx val="3"/>
            <c:bubble3D val="0"/>
            <c:extLst>
              <c:ext xmlns:c16="http://schemas.microsoft.com/office/drawing/2014/chart" uri="{C3380CC4-5D6E-409C-BE32-E72D297353CC}">
                <c16:uniqueId val="{00000002-4BB3-4B58-B657-98E754FEB304}"/>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BB3-4B58-B657-98E754FEB30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BB3-4B58-B657-98E754FEB30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BB3-4B58-B657-98E754FEB30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BB3-4B58-B657-98E754FEB30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BB3-4B58-B657-98E754FEB30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BB3-4B58-B657-98E754FEB3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BB3-4B58-B657-98E754FEB3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BB3-4B58-B657-98E754FEB30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BB3-4B58-B657-98E754FEB304}"/>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BB3-4B58-B657-98E754FEB304}"/>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BB3-4B58-B657-98E754FEB30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BB3-4B58-B657-98E754FEB304}"/>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BB3-4B58-B657-98E754FEB30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BB3-4B58-B657-98E754FEB3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BB3-4B58-B657-98E754FEB3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BB3-4B58-B657-98E754FEB3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BB3-4B58-B657-98E754FEB3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BB3-4B58-B657-98E754FEB3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BB3-4B58-B657-98E754FEB3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BB3-4B58-B657-98E754FEB3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BB3-4B58-B657-98E754FEB3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BB3-4B58-B657-98E754FEB3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BB3-4B58-B657-98E754FEB3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BB3-4B58-B657-98E754FEB3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BB3-4B58-B657-98E754FEB3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BB3-4B58-B657-98E754FEB3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BB3-4B58-B657-98E754FEB3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BB3-4B58-B657-98E754FEB3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BB3-4B58-B657-98E754FEB3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BB3-4B58-B657-98E754FEB3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BB3-4B58-B657-98E754FEB3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BB3-4B58-B657-98E754FEB3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BB3-4B58-B657-98E754FEB3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BB3-4B58-B657-98E754FEB3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BB3-4B58-B657-98E754FEB3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BB3-4B58-B657-98E754FEB3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BB3-4B58-B657-98E754FEB3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BB3-4B58-B657-98E754FEB3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BB3-4B58-B657-98E754FEB3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BB3-4B58-B657-98E754FEB3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BB3-4B58-B657-98E754FEB3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BB3-4B58-B657-98E754FEB3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BB3-4B58-B657-98E754FEB3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BB3-4B58-B657-98E754FEB3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BB3-4B58-B657-98E754FEB3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BB3-4B58-B657-98E754FEB3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BB3-4B58-B657-98E754FEB3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BB3-4B58-B657-98E754FEB3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BB3-4B58-B657-98E754FEB3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BB3-4B58-B657-98E754FEB3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BB3-4B58-B657-98E754FEB3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BB3-4B58-B657-98E754FEB3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BB3-4B58-B657-98E754FEB3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BB3-4B58-B657-98E754FEB3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BB3-4B58-B657-98E754FEB3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BB3-4B58-B657-98E754FEB3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BB3-4B58-B657-98E754FEB3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BB3-4B58-B657-98E754FEB3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BB3-4B58-B657-98E754FEB3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BB3-4B58-B657-98E754FEB3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BB3-4B58-B657-98E754FEB3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BB3-4B58-B657-98E754FEB3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BB3-4B58-B657-98E754FEB3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BB3-4B58-B657-98E754FEB3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BB3-4B58-B657-98E754FEB3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BB3-4B58-B657-98E754FEB3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BB3-4B58-B657-98E754FEB3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BB3-4B58-B657-98E754FEB3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BB3-4B58-B657-98E754FEB3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BB3-4B58-B657-98E754FEB3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BB3-4B58-B657-98E754FEB3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BB3-4B58-B657-98E754FEB3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BB3-4B58-B657-98E754FEB3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BB3-4B58-B657-98E754FEB3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BB3-4B58-B657-98E754FEB3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BB3-4B58-B657-98E754FEB3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BB3-4B58-B657-98E754FEB3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BB3-4B58-B657-98E754FEB3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BB3-4B58-B657-98E754FEB3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BB3-4B58-B657-98E754FEB3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BB3-4B58-B657-98E754FEB3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BB3-4B58-B657-98E754FEB3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BB3-4B58-B657-98E754FEB3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BB3-4B58-B657-98E754FEB3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BB3-4B58-B657-98E754FEB3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BB3-4B58-B657-98E754FEB3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BB3-4B58-B657-98E754FEB3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BB3-4B58-B657-98E754FEB3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BB3-4B58-B657-98E754FEB3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BB3-4B58-B657-98E754FEB3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BB3-4B58-B657-98E754FEB3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BB3-4B58-B657-98E754FEB3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BB3-4B58-B657-98E754FEB3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BB3-4B58-B657-98E754FEB3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BB3-4B58-B657-98E754FEB3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87.943262411347519</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BB3-4B58-B657-98E754FEB304}"/>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73.8</c:v>
                </c:pt>
                <c:pt idx="14">
                  <c:v>73.8</c:v>
                </c:pt>
                <c:pt idx="15">
                  <c:v>73.8</c:v>
                </c:pt>
                <c:pt idx="16">
                  <c:v>73.8</c:v>
                </c:pt>
                <c:pt idx="17">
                  <c:v>73.8</c:v>
                </c:pt>
                <c:pt idx="18">
                  <c:v>73.8</c:v>
                </c:pt>
                <c:pt idx="19">
                  <c:v>73.8</c:v>
                </c:pt>
                <c:pt idx="20">
                  <c:v>73.8</c:v>
                </c:pt>
                <c:pt idx="21">
                  <c:v>73.8</c:v>
                </c:pt>
                <c:pt idx="22">
                  <c:v>#N/A</c:v>
                </c:pt>
                <c:pt idx="23">
                  <c:v>#N/A</c:v>
                </c:pt>
                <c:pt idx="24">
                  <c:v>#N/A</c:v>
                </c:pt>
                <c:pt idx="25">
                  <c:v>#N/A</c:v>
                </c:pt>
              </c:numCache>
            </c:numRef>
          </c:yVal>
          <c:smooth val="0"/>
          <c:extLst>
            <c:ext xmlns:c16="http://schemas.microsoft.com/office/drawing/2014/chart" uri="{C3380CC4-5D6E-409C-BE32-E72D297353CC}">
              <c16:uniqueId val="{00000061-4BB3-4B58-B657-98E754FEB304}"/>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BB3-4B58-B657-98E754FEB30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BB3-4B58-B657-98E754FEB30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BB3-4B58-B657-98E754FEB30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BB3-4B58-B657-98E754FEB30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BB3-4B58-B657-98E754FEB30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BB3-4B58-B657-98E754FEB3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BB3-4B58-B657-98E754FEB3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BB3-4B58-B657-98E754FEB30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BB3-4B58-B657-98E754FEB304}"/>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BB3-4B58-B657-98E754FEB304}"/>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BB3-4B58-B657-98E754FEB30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BB3-4B58-B657-98E754FEB304}"/>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BB3-4B58-B657-98E754FEB30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BB3-4B58-B657-98E754FEB3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BB3-4B58-B657-98E754FEB3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BB3-4B58-B657-98E754FEB3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BB3-4B58-B657-98E754FEB3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BB3-4B58-B657-98E754FEB3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BB3-4B58-B657-98E754FEB3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BB3-4B58-B657-98E754FEB3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BB3-4B58-B657-98E754FEB3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BB3-4B58-B657-98E754FEB3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BB3-4B58-B657-98E754FEB3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BB3-4B58-B657-98E754FEB3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BB3-4B58-B657-98E754FEB3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BB3-4B58-B657-98E754FEB3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BB3-4B58-B657-98E754FEB3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BB3-4B58-B657-98E754FEB3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BB3-4B58-B657-98E754FEB3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BB3-4B58-B657-98E754FEB3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BB3-4B58-B657-98E754FEB3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BB3-4B58-B657-98E754FEB3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BB3-4B58-B657-98E754FEB3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BB3-4B58-B657-98E754FEB3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BB3-4B58-B657-98E754FEB3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BB3-4B58-B657-98E754FEB3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BB3-4B58-B657-98E754FEB3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BB3-4B58-B657-98E754FEB3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BB3-4B58-B657-98E754FEB3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BB3-4B58-B657-98E754FEB3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BB3-4B58-B657-98E754FEB3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BB3-4B58-B657-98E754FEB3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BB3-4B58-B657-98E754FEB3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BB3-4B58-B657-98E754FEB3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BB3-4B58-B657-98E754FEB3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BB3-4B58-B657-98E754FEB3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BB3-4B58-B657-98E754FEB3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BB3-4B58-B657-98E754FEB3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BB3-4B58-B657-98E754FEB3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BB3-4B58-B657-98E754FEB3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BB3-4B58-B657-98E754FEB3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BB3-4B58-B657-98E754FEB3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BB3-4B58-B657-98E754FEB3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BB3-4B58-B657-98E754FEB3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BB3-4B58-B657-98E754FEB3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BB3-4B58-B657-98E754FEB3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BB3-4B58-B657-98E754FEB3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BB3-4B58-B657-98E754FEB3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BB3-4B58-B657-98E754FEB3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BB3-4B58-B657-98E754FEB3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BB3-4B58-B657-98E754FEB3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BB3-4B58-B657-98E754FEB3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BB3-4B58-B657-98E754FEB3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BB3-4B58-B657-98E754FEB3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BB3-4B58-B657-98E754FEB3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BB3-4B58-B657-98E754FEB3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BB3-4B58-B657-98E754FEB3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BB3-4B58-B657-98E754FEB3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BB3-4B58-B657-98E754FEB3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BB3-4B58-B657-98E754FEB3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BB3-4B58-B657-98E754FEB3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BB3-4B58-B657-98E754FEB3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BB3-4B58-B657-98E754FEB3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BB3-4B58-B657-98E754FEB3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BB3-4B58-B657-98E754FEB3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BB3-4B58-B657-98E754FEB3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BB3-4B58-B657-98E754FEB3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BB3-4B58-B657-98E754FEB3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BB3-4B58-B657-98E754FEB3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BB3-4B58-B657-98E754FEB3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BB3-4B58-B657-98E754FEB3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BB3-4B58-B657-98E754FEB3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BB3-4B58-B657-98E754FEB3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BB3-4B58-B657-98E754FEB3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BB3-4B58-B657-98E754FEB3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BB3-4B58-B657-98E754FEB3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BB3-4B58-B657-98E754FEB3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BB3-4B58-B657-98E754FEB3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BB3-4B58-B657-98E754FEB3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BB3-4B58-B657-98E754FEB3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BB3-4B58-B657-98E754FEB3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BB3-4B58-B657-98E754FEB3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BB3-4B58-B657-98E754FEB3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BB3-4B58-B657-98E754FEB3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BB3-4B58-B657-98E754FEB3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73.75886524822694</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BB3-4B58-B657-98E754FEB304}"/>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90</c:v>
                </c:pt>
                <c:pt idx="14">
                  <c:v>90</c:v>
                </c:pt>
                <c:pt idx="15">
                  <c:v>90</c:v>
                </c:pt>
                <c:pt idx="16">
                  <c:v>90</c:v>
                </c:pt>
                <c:pt idx="17">
                  <c:v>90</c:v>
                </c:pt>
                <c:pt idx="18">
                  <c:v>90</c:v>
                </c:pt>
                <c:pt idx="19">
                  <c:v>90</c:v>
                </c:pt>
                <c:pt idx="20">
                  <c:v>90</c:v>
                </c:pt>
                <c:pt idx="21">
                  <c:v>90</c:v>
                </c:pt>
                <c:pt idx="22">
                  <c:v>#N/A</c:v>
                </c:pt>
                <c:pt idx="23">
                  <c:v>#N/A</c:v>
                </c:pt>
                <c:pt idx="24">
                  <c:v>#N/A</c:v>
                </c:pt>
                <c:pt idx="25">
                  <c:v>#N/A</c:v>
                </c:pt>
              </c:numCache>
            </c:numRef>
          </c:yVal>
          <c:smooth val="0"/>
          <c:extLst>
            <c:ext xmlns:c16="http://schemas.microsoft.com/office/drawing/2014/chart" uri="{C3380CC4-5D6E-409C-BE32-E72D297353CC}">
              <c16:uniqueId val="{000000C2-4BB3-4B58-B657-98E754FEB30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BB3-4B58-B657-98E754FEB304}"/>
              </c:ext>
            </c:extLst>
          </c:dPt>
          <c:dPt>
            <c:idx val="3"/>
            <c:bubble3D val="0"/>
            <c:extLst>
              <c:ext xmlns:c16="http://schemas.microsoft.com/office/drawing/2014/chart" uri="{C3380CC4-5D6E-409C-BE32-E72D297353CC}">
                <c16:uniqueId val="{000000C4-4BB3-4B58-B657-98E754FEB304}"/>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BB3-4B58-B657-98E754FEB30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BB3-4B58-B657-98E754FEB30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BB3-4B58-B657-98E754FEB30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BB3-4B58-B657-98E754FEB30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BB3-4B58-B657-98E754FEB30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BB3-4B58-B657-98E754FEB3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BB3-4B58-B657-98E754FEB3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BB3-4B58-B657-98E754FEB30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BB3-4B58-B657-98E754FEB304}"/>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BB3-4B58-B657-98E754FEB304}"/>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BB3-4B58-B657-98E754FEB30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BB3-4B58-B657-98E754FEB304}"/>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BB3-4B58-B657-98E754FEB30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BB3-4B58-B657-98E754FEB3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BB3-4B58-B657-98E754FEB3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BB3-4B58-B657-98E754FEB3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BB3-4B58-B657-98E754FEB3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BB3-4B58-B657-98E754FEB3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BB3-4B58-B657-98E754FEB3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BB3-4B58-B657-98E754FEB3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BB3-4B58-B657-98E754FEB3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BB3-4B58-B657-98E754FEB3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BB3-4B58-B657-98E754FEB3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BB3-4B58-B657-98E754FEB3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BB3-4B58-B657-98E754FEB3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BB3-4B58-B657-98E754FEB3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BB3-4B58-B657-98E754FEB3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BB3-4B58-B657-98E754FEB3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BB3-4B58-B657-98E754FEB3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BB3-4B58-B657-98E754FEB3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BB3-4B58-B657-98E754FEB3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BB3-4B58-B657-98E754FEB3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BB3-4B58-B657-98E754FEB3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BB3-4B58-B657-98E754FEB3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BB3-4B58-B657-98E754FEB3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BB3-4B58-B657-98E754FEB3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BB3-4B58-B657-98E754FEB3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BB3-4B58-B657-98E754FEB3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BB3-4B58-B657-98E754FEB3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BB3-4B58-B657-98E754FEB3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BB3-4B58-B657-98E754FEB3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BB3-4B58-B657-98E754FEB3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BB3-4B58-B657-98E754FEB3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BB3-4B58-B657-98E754FEB3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BB3-4B58-B657-98E754FEB3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BB3-4B58-B657-98E754FEB3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BB3-4B58-B657-98E754FEB3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BB3-4B58-B657-98E754FEB3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BB3-4B58-B657-98E754FEB3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BB3-4B58-B657-98E754FEB3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BB3-4B58-B657-98E754FEB3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BB3-4B58-B657-98E754FEB3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BB3-4B58-B657-98E754FEB3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BB3-4B58-B657-98E754FEB3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BB3-4B58-B657-98E754FEB3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BB3-4B58-B657-98E754FEB3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BB3-4B58-B657-98E754FEB3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BB3-4B58-B657-98E754FEB3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BB3-4B58-B657-98E754FEB3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BB3-4B58-B657-98E754FEB3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BB3-4B58-B657-98E754FEB3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BB3-4B58-B657-98E754FEB3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BB3-4B58-B657-98E754FEB3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BB3-4B58-B657-98E754FEB3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BB3-4B58-B657-98E754FEB3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BB3-4B58-B657-98E754FEB3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BB3-4B58-B657-98E754FEB3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BB3-4B58-B657-98E754FEB3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BB3-4B58-B657-98E754FEB3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BB3-4B58-B657-98E754FEB3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BB3-4B58-B657-98E754FEB3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BB3-4B58-B657-98E754FEB3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BB3-4B58-B657-98E754FEB3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BB3-4B58-B657-98E754FEB3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BB3-4B58-B657-98E754FEB3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BB3-4B58-B657-98E754FEB3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BB3-4B58-B657-98E754FEB3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BB3-4B58-B657-98E754FEB3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BB3-4B58-B657-98E754FEB3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BB3-4B58-B657-98E754FEB3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BB3-4B58-B657-98E754FEB3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BB3-4B58-B657-98E754FEB3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BB3-4B58-B657-98E754FEB3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BB3-4B58-B657-98E754FEB3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BB3-4B58-B657-98E754FEB3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BB3-4B58-B657-98E754FEB3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BB3-4B58-B657-98E754FEB3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BB3-4B58-B657-98E754FEB3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BB3-4B58-B657-98E754FEB3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BB3-4B58-B657-98E754FEB3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BB3-4B58-B657-98E754FEB3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BB3-4B58-B657-98E754FEB3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BB3-4B58-B657-98E754FEB3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BB3-4B58-B657-98E754FEB3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BB3-4B58-B657-98E754FEB3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90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BB3-4B58-B657-98E754FEB304}"/>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80</c:v>
                </c:pt>
                <c:pt idx="14">
                  <c:v>80</c:v>
                </c:pt>
                <c:pt idx="15">
                  <c:v>80</c:v>
                </c:pt>
                <c:pt idx="16">
                  <c:v>80</c:v>
                </c:pt>
                <c:pt idx="17">
                  <c:v>80</c:v>
                </c:pt>
                <c:pt idx="18">
                  <c:v>80</c:v>
                </c:pt>
                <c:pt idx="19">
                  <c:v>80</c:v>
                </c:pt>
                <c:pt idx="20">
                  <c:v>80</c:v>
                </c:pt>
                <c:pt idx="21">
                  <c:v>80</c:v>
                </c:pt>
                <c:pt idx="22">
                  <c:v>#N/A</c:v>
                </c:pt>
                <c:pt idx="23">
                  <c:v>#N/A</c:v>
                </c:pt>
                <c:pt idx="24">
                  <c:v>#N/A</c:v>
                </c:pt>
                <c:pt idx="25">
                  <c:v>#N/A</c:v>
                </c:pt>
              </c:numCache>
            </c:numRef>
          </c:yVal>
          <c:smooth val="0"/>
          <c:extLst>
            <c:ext xmlns:c16="http://schemas.microsoft.com/office/drawing/2014/chart" uri="{C3380CC4-5D6E-409C-BE32-E72D297353CC}">
              <c16:uniqueId val="{00000000-FC82-47AD-A257-9972CF48E571}"/>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62.1</c:v>
                </c:pt>
                <c:pt idx="14">
                  <c:v>62.1</c:v>
                </c:pt>
                <c:pt idx="15">
                  <c:v>62.1</c:v>
                </c:pt>
                <c:pt idx="16">
                  <c:v>62.1</c:v>
                </c:pt>
                <c:pt idx="17">
                  <c:v>62.1</c:v>
                </c:pt>
                <c:pt idx="18">
                  <c:v>62.1</c:v>
                </c:pt>
                <c:pt idx="19">
                  <c:v>62.1</c:v>
                </c:pt>
                <c:pt idx="20">
                  <c:v>62.1</c:v>
                </c:pt>
                <c:pt idx="21">
                  <c:v>62.1</c:v>
                </c:pt>
                <c:pt idx="22">
                  <c:v>#N/A</c:v>
                </c:pt>
                <c:pt idx="23">
                  <c:v>#N/A</c:v>
                </c:pt>
                <c:pt idx="24">
                  <c:v>#N/A</c:v>
                </c:pt>
                <c:pt idx="25">
                  <c:v>#N/A</c:v>
                </c:pt>
              </c:numCache>
            </c:numRef>
          </c:yVal>
          <c:smooth val="0"/>
          <c:extLst>
            <c:ext xmlns:c16="http://schemas.microsoft.com/office/drawing/2014/chart" uri="{C3380CC4-5D6E-409C-BE32-E72D297353CC}">
              <c16:uniqueId val="{00000001-FC82-47AD-A257-9972CF48E571}"/>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C82-47AD-A257-9972CF48E571}"/>
              </c:ext>
            </c:extLst>
          </c:dPt>
          <c:dPt>
            <c:idx val="3"/>
            <c:bubble3D val="0"/>
            <c:extLst>
              <c:ext xmlns:c16="http://schemas.microsoft.com/office/drawing/2014/chart" uri="{C3380CC4-5D6E-409C-BE32-E72D297353CC}">
                <c16:uniqueId val="{00000003-FC82-47AD-A257-9972CF48E571}"/>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C82-47AD-A257-9972CF48E57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C82-47AD-A257-9972CF48E57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C82-47AD-A257-9972CF48E57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C82-47AD-A257-9972CF48E57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C82-47AD-A257-9972CF48E57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C82-47AD-A257-9972CF48E5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C82-47AD-A257-9972CF48E5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C82-47AD-A257-9972CF48E57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C82-47AD-A257-9972CF48E571}"/>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C82-47AD-A257-9972CF48E571}"/>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C82-47AD-A257-9972CF48E57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C82-47AD-A257-9972CF48E571}"/>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C82-47AD-A257-9972CF48E57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C82-47AD-A257-9972CF48E5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C82-47AD-A257-9972CF48E5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C82-47AD-A257-9972CF48E5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C82-47AD-A257-9972CF48E5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C82-47AD-A257-9972CF48E5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C82-47AD-A257-9972CF48E5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C82-47AD-A257-9972CF48E5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C82-47AD-A257-9972CF48E5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C82-47AD-A257-9972CF48E5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C82-47AD-A257-9972CF48E5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C82-47AD-A257-9972CF48E5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82-47AD-A257-9972CF48E5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82-47AD-A257-9972CF48E5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82-47AD-A257-9972CF48E5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C82-47AD-A257-9972CF48E5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C82-47AD-A257-9972CF48E5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C82-47AD-A257-9972CF48E5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C82-47AD-A257-9972CF48E5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C82-47AD-A257-9972CF48E5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C82-47AD-A257-9972CF48E5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C82-47AD-A257-9972CF48E5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C82-47AD-A257-9972CF48E5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C82-47AD-A257-9972CF48E5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C82-47AD-A257-9972CF48E5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C82-47AD-A257-9972CF48E5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C82-47AD-A257-9972CF48E5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C82-47AD-A257-9972CF48E5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C82-47AD-A257-9972CF48E5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C82-47AD-A257-9972CF48E5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C82-47AD-A257-9972CF48E5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C82-47AD-A257-9972CF48E5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C82-47AD-A257-9972CF48E5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C82-47AD-A257-9972CF48E5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C82-47AD-A257-9972CF48E5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C82-47AD-A257-9972CF48E5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C82-47AD-A257-9972CF48E5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C82-47AD-A257-9972CF48E5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C82-47AD-A257-9972CF48E5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C82-47AD-A257-9972CF48E5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C82-47AD-A257-9972CF48E5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C82-47AD-A257-9972CF48E5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C82-47AD-A257-9972CF48E5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C82-47AD-A257-9972CF48E5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C82-47AD-A257-9972CF48E5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C82-47AD-A257-9972CF48E5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C82-47AD-A257-9972CF48E5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C82-47AD-A257-9972CF48E5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C82-47AD-A257-9972CF48E5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C82-47AD-A257-9972CF48E5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C82-47AD-A257-9972CF48E5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C82-47AD-A257-9972CF48E5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C82-47AD-A257-9972CF48E5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C82-47AD-A257-9972CF48E5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C82-47AD-A257-9972CF48E5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C82-47AD-A257-9972CF48E5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C82-47AD-A257-9972CF48E5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C82-47AD-A257-9972CF48E5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C82-47AD-A257-9972CF48E5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C82-47AD-A257-9972CF48E5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C82-47AD-A257-9972CF48E5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C82-47AD-A257-9972CF48E5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C82-47AD-A257-9972CF48E5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C82-47AD-A257-9972CF48E5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C82-47AD-A257-9972CF48E5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C82-47AD-A257-9972CF48E5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C82-47AD-A257-9972CF48E5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C82-47AD-A257-9972CF48E5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C82-47AD-A257-9972CF48E5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C82-47AD-A257-9972CF48E5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C82-47AD-A257-9972CF48E5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C82-47AD-A257-9972CF48E5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C82-47AD-A257-9972CF48E5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C82-47AD-A257-9972CF48E5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C82-47AD-A257-9972CF48E5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C82-47AD-A257-9972CF48E5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C82-47AD-A257-9972CF48E5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C82-47AD-A257-9972CF48E5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C82-47AD-A257-9972CF48E5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C82-47AD-A257-9972CF48E5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C82-47AD-A257-9972CF48E5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C82-47AD-A257-9972CF48E5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C82-47AD-A257-9972CF48E5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80.038948393378774</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C82-47AD-A257-9972CF48E571}"/>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C82-47AD-A257-9972CF48E57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C82-47AD-A257-9972CF48E57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C82-47AD-A257-9972CF48E57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C82-47AD-A257-9972CF48E57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C82-47AD-A257-9972CF48E57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C82-47AD-A257-9972CF48E5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C82-47AD-A257-9972CF48E5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C82-47AD-A257-9972CF48E57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C82-47AD-A257-9972CF48E571}"/>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C82-47AD-A257-9972CF48E571}"/>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C82-47AD-A257-9972CF48E57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C82-47AD-A257-9972CF48E571}"/>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C82-47AD-A257-9972CF48E57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C82-47AD-A257-9972CF48E5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C82-47AD-A257-9972CF48E5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C82-47AD-A257-9972CF48E5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C82-47AD-A257-9972CF48E5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C82-47AD-A257-9972CF48E5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C82-47AD-A257-9972CF48E5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C82-47AD-A257-9972CF48E5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C82-47AD-A257-9972CF48E5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C82-47AD-A257-9972CF48E5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C82-47AD-A257-9972CF48E5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C82-47AD-A257-9972CF48E5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C82-47AD-A257-9972CF48E5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C82-47AD-A257-9972CF48E5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C82-47AD-A257-9972CF48E5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C82-47AD-A257-9972CF48E5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C82-47AD-A257-9972CF48E5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C82-47AD-A257-9972CF48E5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C82-47AD-A257-9972CF48E5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C82-47AD-A257-9972CF48E5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C82-47AD-A257-9972CF48E5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C82-47AD-A257-9972CF48E5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C82-47AD-A257-9972CF48E5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C82-47AD-A257-9972CF48E5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C82-47AD-A257-9972CF48E5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C82-47AD-A257-9972CF48E5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C82-47AD-A257-9972CF48E5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C82-47AD-A257-9972CF48E5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C82-47AD-A257-9972CF48E5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C82-47AD-A257-9972CF48E5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C82-47AD-A257-9972CF48E5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C82-47AD-A257-9972CF48E5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C82-47AD-A257-9972CF48E5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C82-47AD-A257-9972CF48E5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C82-47AD-A257-9972CF48E5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C82-47AD-A257-9972CF48E5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C82-47AD-A257-9972CF48E5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C82-47AD-A257-9972CF48E5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C82-47AD-A257-9972CF48E5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C82-47AD-A257-9972CF48E5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C82-47AD-A257-9972CF48E5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C82-47AD-A257-9972CF48E5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C82-47AD-A257-9972CF48E5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C82-47AD-A257-9972CF48E5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C82-47AD-A257-9972CF48E5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C82-47AD-A257-9972CF48E5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C82-47AD-A257-9972CF48E5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C82-47AD-A257-9972CF48E5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C82-47AD-A257-9972CF48E5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C82-47AD-A257-9972CF48E5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C82-47AD-A257-9972CF48E5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C82-47AD-A257-9972CF48E5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C82-47AD-A257-9972CF48E5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C82-47AD-A257-9972CF48E5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C82-47AD-A257-9972CF48E5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C82-47AD-A257-9972CF48E5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C82-47AD-A257-9972CF48E5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C82-47AD-A257-9972CF48E5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C82-47AD-A257-9972CF48E5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C82-47AD-A257-9972CF48E5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C82-47AD-A257-9972CF48E5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C82-47AD-A257-9972CF48E5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C82-47AD-A257-9972CF48E5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C82-47AD-A257-9972CF48E5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C82-47AD-A257-9972CF48E5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C82-47AD-A257-9972CF48E5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C82-47AD-A257-9972CF48E5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C82-47AD-A257-9972CF48E5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C82-47AD-A257-9972CF48E5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C82-47AD-A257-9972CF48E5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C82-47AD-A257-9972CF48E5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C82-47AD-A257-9972CF48E5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C82-47AD-A257-9972CF48E5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C82-47AD-A257-9972CF48E5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C82-47AD-A257-9972CF48E5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C82-47AD-A257-9972CF48E5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C82-47AD-A257-9972CF48E5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C82-47AD-A257-9972CF48E5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C82-47AD-A257-9972CF48E5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C82-47AD-A257-9972CF48E5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C82-47AD-A257-9972CF48E5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C82-47AD-A257-9972CF48E5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C82-47AD-A257-9972CF48E5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62.122687439143135</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C82-47AD-A257-9972CF48E571}"/>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82</c:v>
                </c:pt>
                <c:pt idx="14">
                  <c:v>82</c:v>
                </c:pt>
                <c:pt idx="15">
                  <c:v>82</c:v>
                </c:pt>
                <c:pt idx="16">
                  <c:v>82</c:v>
                </c:pt>
                <c:pt idx="17">
                  <c:v>82</c:v>
                </c:pt>
                <c:pt idx="18">
                  <c:v>82</c:v>
                </c:pt>
                <c:pt idx="19">
                  <c:v>82</c:v>
                </c:pt>
                <c:pt idx="20">
                  <c:v>82</c:v>
                </c:pt>
                <c:pt idx="21">
                  <c:v>82</c:v>
                </c:pt>
                <c:pt idx="22">
                  <c:v>#N/A</c:v>
                </c:pt>
                <c:pt idx="23">
                  <c:v>#N/A</c:v>
                </c:pt>
                <c:pt idx="24">
                  <c:v>#N/A</c:v>
                </c:pt>
                <c:pt idx="25">
                  <c:v>#N/A</c:v>
                </c:pt>
              </c:numCache>
            </c:numRef>
          </c:yVal>
          <c:smooth val="0"/>
          <c:extLst>
            <c:ext xmlns:c16="http://schemas.microsoft.com/office/drawing/2014/chart" uri="{C3380CC4-5D6E-409C-BE32-E72D297353CC}">
              <c16:uniqueId val="{000000C2-FC82-47AD-A257-9972CF48E571}"/>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C82-47AD-A257-9972CF48E571}"/>
              </c:ext>
            </c:extLst>
          </c:dPt>
          <c:dPt>
            <c:idx val="3"/>
            <c:bubble3D val="0"/>
            <c:extLst>
              <c:ext xmlns:c16="http://schemas.microsoft.com/office/drawing/2014/chart" uri="{C3380CC4-5D6E-409C-BE32-E72D297353CC}">
                <c16:uniqueId val="{000000C4-FC82-47AD-A257-9972CF48E571}"/>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C82-47AD-A257-9972CF48E57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C82-47AD-A257-9972CF48E57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C82-47AD-A257-9972CF48E57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C82-47AD-A257-9972CF48E57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C82-47AD-A257-9972CF48E57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C82-47AD-A257-9972CF48E5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C82-47AD-A257-9972CF48E5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C82-47AD-A257-9972CF48E57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C82-47AD-A257-9972CF48E571}"/>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C82-47AD-A257-9972CF48E571}"/>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C82-47AD-A257-9972CF48E57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C82-47AD-A257-9972CF48E571}"/>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C82-47AD-A257-9972CF48E57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C82-47AD-A257-9972CF48E5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C82-47AD-A257-9972CF48E5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C82-47AD-A257-9972CF48E5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C82-47AD-A257-9972CF48E5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C82-47AD-A257-9972CF48E5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C82-47AD-A257-9972CF48E5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C82-47AD-A257-9972CF48E5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C82-47AD-A257-9972CF48E5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C82-47AD-A257-9972CF48E5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C82-47AD-A257-9972CF48E5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C82-47AD-A257-9972CF48E5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C82-47AD-A257-9972CF48E5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C82-47AD-A257-9972CF48E5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C82-47AD-A257-9972CF48E5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C82-47AD-A257-9972CF48E5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C82-47AD-A257-9972CF48E5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C82-47AD-A257-9972CF48E5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C82-47AD-A257-9972CF48E5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C82-47AD-A257-9972CF48E5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C82-47AD-A257-9972CF48E5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C82-47AD-A257-9972CF48E5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C82-47AD-A257-9972CF48E5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C82-47AD-A257-9972CF48E5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C82-47AD-A257-9972CF48E5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C82-47AD-A257-9972CF48E5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C82-47AD-A257-9972CF48E5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C82-47AD-A257-9972CF48E5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C82-47AD-A257-9972CF48E5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C82-47AD-A257-9972CF48E5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C82-47AD-A257-9972CF48E5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C82-47AD-A257-9972CF48E5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C82-47AD-A257-9972CF48E5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C82-47AD-A257-9972CF48E5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C82-47AD-A257-9972CF48E5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C82-47AD-A257-9972CF48E5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C82-47AD-A257-9972CF48E5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C82-47AD-A257-9972CF48E5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C82-47AD-A257-9972CF48E5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C82-47AD-A257-9972CF48E5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C82-47AD-A257-9972CF48E5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C82-47AD-A257-9972CF48E5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C82-47AD-A257-9972CF48E5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C82-47AD-A257-9972CF48E5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C82-47AD-A257-9972CF48E5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C82-47AD-A257-9972CF48E5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C82-47AD-A257-9972CF48E5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C82-47AD-A257-9972CF48E5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C82-47AD-A257-9972CF48E5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C82-47AD-A257-9972CF48E5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C82-47AD-A257-9972CF48E5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C82-47AD-A257-9972CF48E5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C82-47AD-A257-9972CF48E5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C82-47AD-A257-9972CF48E5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C82-47AD-A257-9972CF48E5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C82-47AD-A257-9972CF48E5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C82-47AD-A257-9972CF48E5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C82-47AD-A257-9972CF48E5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C82-47AD-A257-9972CF48E5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C82-47AD-A257-9972CF48E5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C82-47AD-A257-9972CF48E5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C82-47AD-A257-9972CF48E5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C82-47AD-A257-9972CF48E5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C82-47AD-A257-9972CF48E5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C82-47AD-A257-9972CF48E5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C82-47AD-A257-9972CF48E5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C82-47AD-A257-9972CF48E5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C82-47AD-A257-9972CF48E5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C82-47AD-A257-9972CF48E5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C82-47AD-A257-9972CF48E5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C82-47AD-A257-9972CF48E5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C82-47AD-A257-9972CF48E5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C82-47AD-A257-9972CF48E5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C82-47AD-A257-9972CF48E5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C82-47AD-A257-9972CF48E5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C82-47AD-A257-9972CF48E5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C82-47AD-A257-9972CF48E5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C82-47AD-A257-9972CF48E5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C82-47AD-A257-9972CF48E5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C82-47AD-A257-9972CF48E5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C82-47AD-A257-9972CF48E5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C82-47AD-A257-9972CF48E5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C82-47AD-A257-9972CF48E5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82</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C82-47AD-A257-9972CF48E571}"/>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6FE-4818-93A7-31947B102438}"/>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52.5</c:v>
                </c:pt>
                <c:pt idx="20">
                  <c:v>52.5</c:v>
                </c:pt>
                <c:pt idx="21">
                  <c:v>52.5</c:v>
                </c:pt>
                <c:pt idx="22">
                  <c:v>52.5</c:v>
                </c:pt>
                <c:pt idx="23">
                  <c:v>52.5</c:v>
                </c:pt>
                <c:pt idx="24">
                  <c:v>52.5</c:v>
                </c:pt>
                <c:pt idx="25">
                  <c:v>52.5</c:v>
                </c:pt>
              </c:numCache>
            </c:numRef>
          </c:yVal>
          <c:smooth val="0"/>
          <c:extLst>
            <c:ext xmlns:c16="http://schemas.microsoft.com/office/drawing/2014/chart" uri="{C3380CC4-5D6E-409C-BE32-E72D297353CC}">
              <c16:uniqueId val="{00000001-C6FE-4818-93A7-31947B102438}"/>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C6FE-4818-93A7-31947B102438}"/>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6FE-4818-93A7-31947B10243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6FE-4818-93A7-31947B10243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6FE-4818-93A7-31947B10243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6FE-4818-93A7-31947B10243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6FE-4818-93A7-31947B10243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6FE-4818-93A7-31947B10243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6FE-4818-93A7-31947B10243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6FE-4818-93A7-31947B10243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6FE-4818-93A7-31947B102438}"/>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6FE-4818-93A7-31947B102438}"/>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6FE-4818-93A7-31947B10243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6FE-4818-93A7-31947B102438}"/>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6FE-4818-93A7-31947B102438}"/>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6FE-4818-93A7-31947B1024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6FE-4818-93A7-31947B1024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6FE-4818-93A7-31947B1024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6FE-4818-93A7-31947B1024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6FE-4818-93A7-31947B1024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6FE-4818-93A7-31947B1024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6FE-4818-93A7-31947B1024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6FE-4818-93A7-31947B1024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6FE-4818-93A7-31947B1024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6FE-4818-93A7-31947B1024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6FE-4818-93A7-31947B1024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6FE-4818-93A7-31947B1024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6FE-4818-93A7-31947B1024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6FE-4818-93A7-31947B1024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6FE-4818-93A7-31947B1024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6FE-4818-93A7-31947B1024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6FE-4818-93A7-31947B1024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6FE-4818-93A7-31947B1024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6FE-4818-93A7-31947B1024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6FE-4818-93A7-31947B1024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6FE-4818-93A7-31947B1024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6FE-4818-93A7-31947B1024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6FE-4818-93A7-31947B1024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6FE-4818-93A7-31947B1024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6FE-4818-93A7-31947B1024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6FE-4818-93A7-31947B1024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6FE-4818-93A7-31947B1024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6FE-4818-93A7-31947B1024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6FE-4818-93A7-31947B1024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6FE-4818-93A7-31947B1024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6FE-4818-93A7-31947B1024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6FE-4818-93A7-31947B1024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6FE-4818-93A7-31947B1024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6FE-4818-93A7-31947B1024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6FE-4818-93A7-31947B1024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6FE-4818-93A7-31947B1024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6FE-4818-93A7-31947B1024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6FE-4818-93A7-31947B1024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6FE-4818-93A7-31947B1024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6FE-4818-93A7-31947B1024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6FE-4818-93A7-31947B1024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6FE-4818-93A7-31947B1024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6FE-4818-93A7-31947B1024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6FE-4818-93A7-31947B1024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6FE-4818-93A7-31947B1024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6FE-4818-93A7-31947B1024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6FE-4818-93A7-31947B1024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6FE-4818-93A7-31947B1024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6FE-4818-93A7-31947B1024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6FE-4818-93A7-31947B1024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6FE-4818-93A7-31947B1024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6FE-4818-93A7-31947B1024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6FE-4818-93A7-31947B1024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6FE-4818-93A7-31947B1024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6FE-4818-93A7-31947B1024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6FE-4818-93A7-31947B1024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6FE-4818-93A7-31947B1024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6FE-4818-93A7-31947B1024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6FE-4818-93A7-31947B1024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6FE-4818-93A7-31947B1024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6FE-4818-93A7-31947B1024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6FE-4818-93A7-31947B1024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6FE-4818-93A7-31947B1024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6FE-4818-93A7-31947B1024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6FE-4818-93A7-31947B1024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6FE-4818-93A7-31947B1024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6FE-4818-93A7-31947B1024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6FE-4818-93A7-31947B1024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6FE-4818-93A7-31947B1024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6FE-4818-93A7-31947B1024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6FE-4818-93A7-31947B1024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6FE-4818-93A7-31947B1024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6FE-4818-93A7-31947B1024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6FE-4818-93A7-31947B1024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6FE-4818-93A7-31947B1024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6FE-4818-93A7-31947B1024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6FE-4818-93A7-31947B1024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6FE-4818-93A7-31947B1024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6FE-4818-93A7-31947B1024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6FE-4818-93A7-31947B1024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6FE-4818-93A7-31947B1024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6FE-4818-93A7-31947B1024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6FE-4818-93A7-31947B102438}"/>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6FE-4818-93A7-31947B10243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6FE-4818-93A7-31947B10243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6FE-4818-93A7-31947B10243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6FE-4818-93A7-31947B10243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6FE-4818-93A7-31947B10243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6FE-4818-93A7-31947B10243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6FE-4818-93A7-31947B10243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6FE-4818-93A7-31947B10243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6FE-4818-93A7-31947B102438}"/>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6FE-4818-93A7-31947B102438}"/>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6FE-4818-93A7-31947B10243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6FE-4818-93A7-31947B102438}"/>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6FE-4818-93A7-31947B102438}"/>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6FE-4818-93A7-31947B1024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6FE-4818-93A7-31947B1024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6FE-4818-93A7-31947B10243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6FE-4818-93A7-31947B1024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6FE-4818-93A7-31947B1024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6FE-4818-93A7-31947B1024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6FE-4818-93A7-31947B1024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6FE-4818-93A7-31947B1024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6FE-4818-93A7-31947B1024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6FE-4818-93A7-31947B1024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6FE-4818-93A7-31947B1024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6FE-4818-93A7-31947B1024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6FE-4818-93A7-31947B1024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6FE-4818-93A7-31947B1024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6FE-4818-93A7-31947B1024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6FE-4818-93A7-31947B1024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6FE-4818-93A7-31947B1024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6FE-4818-93A7-31947B1024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6FE-4818-93A7-31947B1024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6FE-4818-93A7-31947B1024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6FE-4818-93A7-31947B1024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6FE-4818-93A7-31947B1024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6FE-4818-93A7-31947B1024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6FE-4818-93A7-31947B1024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6FE-4818-93A7-31947B1024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6FE-4818-93A7-31947B1024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6FE-4818-93A7-31947B1024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6FE-4818-93A7-31947B1024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6FE-4818-93A7-31947B1024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6FE-4818-93A7-31947B1024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6FE-4818-93A7-31947B1024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6FE-4818-93A7-31947B1024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6FE-4818-93A7-31947B1024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6FE-4818-93A7-31947B1024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6FE-4818-93A7-31947B1024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6FE-4818-93A7-31947B1024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6FE-4818-93A7-31947B1024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6FE-4818-93A7-31947B1024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6FE-4818-93A7-31947B1024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6FE-4818-93A7-31947B1024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6FE-4818-93A7-31947B1024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6FE-4818-93A7-31947B1024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6FE-4818-93A7-31947B1024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6FE-4818-93A7-31947B1024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6FE-4818-93A7-31947B1024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6FE-4818-93A7-31947B1024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6FE-4818-93A7-31947B1024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6FE-4818-93A7-31947B1024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6FE-4818-93A7-31947B1024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6FE-4818-93A7-31947B1024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6FE-4818-93A7-31947B1024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6FE-4818-93A7-31947B1024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6FE-4818-93A7-31947B1024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6FE-4818-93A7-31947B1024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6FE-4818-93A7-31947B1024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6FE-4818-93A7-31947B1024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6FE-4818-93A7-31947B1024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6FE-4818-93A7-31947B1024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6FE-4818-93A7-31947B1024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6FE-4818-93A7-31947B1024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6FE-4818-93A7-31947B1024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6FE-4818-93A7-31947B1024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6FE-4818-93A7-31947B1024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6FE-4818-93A7-31947B1024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6FE-4818-93A7-31947B1024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6FE-4818-93A7-31947B1024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6FE-4818-93A7-31947B1024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6FE-4818-93A7-31947B1024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6FE-4818-93A7-31947B1024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6FE-4818-93A7-31947B1024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6FE-4818-93A7-31947B1024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6FE-4818-93A7-31947B1024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6FE-4818-93A7-31947B1024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6FE-4818-93A7-31947B1024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6FE-4818-93A7-31947B1024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6FE-4818-93A7-31947B1024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6FE-4818-93A7-31947B1024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6FE-4818-93A7-31947B1024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6FE-4818-93A7-31947B1024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6FE-4818-93A7-31947B1024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6FE-4818-93A7-31947B1024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6FE-4818-93A7-31947B1024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52.53668021919745</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6FE-4818-93A7-31947B102438}"/>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6FE-4818-93A7-31947B10243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C6FE-4818-93A7-31947B102438}"/>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6FE-4818-93A7-31947B10243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6FE-4818-93A7-31947B10243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6FE-4818-93A7-31947B10243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6FE-4818-93A7-31947B10243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6FE-4818-93A7-31947B10243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6FE-4818-93A7-31947B10243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6FE-4818-93A7-31947B10243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6FE-4818-93A7-31947B10243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6FE-4818-93A7-31947B102438}"/>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6FE-4818-93A7-31947B102438}"/>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6FE-4818-93A7-31947B10243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6FE-4818-93A7-31947B102438}"/>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6FE-4818-93A7-31947B102438}"/>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6FE-4818-93A7-31947B1024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6FE-4818-93A7-31947B1024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6FE-4818-93A7-31947B1024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6FE-4818-93A7-31947B1024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6FE-4818-93A7-31947B1024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6FE-4818-93A7-31947B1024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6FE-4818-93A7-31947B1024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6FE-4818-93A7-31947B1024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6FE-4818-93A7-31947B1024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6FE-4818-93A7-31947B1024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6FE-4818-93A7-31947B1024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6FE-4818-93A7-31947B1024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6FE-4818-93A7-31947B1024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6FE-4818-93A7-31947B1024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6FE-4818-93A7-31947B1024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6FE-4818-93A7-31947B1024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6FE-4818-93A7-31947B1024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6FE-4818-93A7-31947B1024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6FE-4818-93A7-31947B1024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6FE-4818-93A7-31947B1024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6FE-4818-93A7-31947B1024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6FE-4818-93A7-31947B1024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6FE-4818-93A7-31947B1024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6FE-4818-93A7-31947B1024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6FE-4818-93A7-31947B1024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6FE-4818-93A7-31947B1024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6FE-4818-93A7-31947B1024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6FE-4818-93A7-31947B1024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6FE-4818-93A7-31947B1024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6FE-4818-93A7-31947B1024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6FE-4818-93A7-31947B1024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6FE-4818-93A7-31947B1024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6FE-4818-93A7-31947B1024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6FE-4818-93A7-31947B1024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6FE-4818-93A7-31947B1024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6FE-4818-93A7-31947B1024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6FE-4818-93A7-31947B1024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6FE-4818-93A7-31947B1024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6FE-4818-93A7-31947B1024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6FE-4818-93A7-31947B1024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6FE-4818-93A7-31947B1024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6FE-4818-93A7-31947B1024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6FE-4818-93A7-31947B1024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6FE-4818-93A7-31947B1024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6FE-4818-93A7-31947B1024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6FE-4818-93A7-31947B1024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6FE-4818-93A7-31947B1024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6FE-4818-93A7-31947B1024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6FE-4818-93A7-31947B1024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6FE-4818-93A7-31947B1024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6FE-4818-93A7-31947B1024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6FE-4818-93A7-31947B1024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6FE-4818-93A7-31947B1024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6FE-4818-93A7-31947B1024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6FE-4818-93A7-31947B1024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6FE-4818-93A7-31947B1024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6FE-4818-93A7-31947B1024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6FE-4818-93A7-31947B1024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6FE-4818-93A7-31947B1024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6FE-4818-93A7-31947B1024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6FE-4818-93A7-31947B1024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6FE-4818-93A7-31947B1024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6FE-4818-93A7-31947B1024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6FE-4818-93A7-31947B1024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6FE-4818-93A7-31947B1024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6FE-4818-93A7-31947B1024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6FE-4818-93A7-31947B1024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6FE-4818-93A7-31947B1024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6FE-4818-93A7-31947B1024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6FE-4818-93A7-31947B1024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6FE-4818-93A7-31947B1024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6FE-4818-93A7-31947B1024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6FE-4818-93A7-31947B1024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6FE-4818-93A7-31947B1024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6FE-4818-93A7-31947B1024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6FE-4818-93A7-31947B1024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6FE-4818-93A7-31947B1024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6FE-4818-93A7-31947B1024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6FE-4818-93A7-31947B1024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6FE-4818-93A7-31947B1024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6FE-4818-93A7-31947B1024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6FE-4818-93A7-31947B1024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6FE-4818-93A7-31947B102438}"/>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CCC-4970-81EF-DDD25548E09C}"/>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CCC-4970-81EF-DDD25548E09C}"/>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CCC-4970-81EF-DDD25548E09C}"/>
              </c:ext>
            </c:extLst>
          </c:dPt>
          <c:dPt>
            <c:idx val="3"/>
            <c:bubble3D val="0"/>
            <c:extLst>
              <c:ext xmlns:c16="http://schemas.microsoft.com/office/drawing/2014/chart" uri="{C3380CC4-5D6E-409C-BE32-E72D297353CC}">
                <c16:uniqueId val="{00000003-4CCC-4970-81EF-DDD25548E09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CCC-4970-81EF-DDD25548E09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CCC-4970-81EF-DDD25548E09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CCC-4970-81EF-DDD25548E09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CCC-4970-81EF-DDD25548E09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CCC-4970-81EF-DDD25548E09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CCC-4970-81EF-DDD25548E09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CCC-4970-81EF-DDD25548E09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CCC-4970-81EF-DDD25548E09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CCC-4970-81EF-DDD25548E09C}"/>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CCC-4970-81EF-DDD25548E09C}"/>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CCC-4970-81EF-DDD25548E09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CCC-4970-81EF-DDD25548E09C}"/>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CCC-4970-81EF-DDD25548E09C}"/>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CCC-4970-81EF-DDD25548E0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CCC-4970-81EF-DDD25548E0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CCC-4970-81EF-DDD25548E0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CCC-4970-81EF-DDD25548E0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CCC-4970-81EF-DDD25548E0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CCC-4970-81EF-DDD25548E0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CCC-4970-81EF-DDD25548E0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CCC-4970-81EF-DDD25548E0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CCC-4970-81EF-DDD25548E0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CCC-4970-81EF-DDD25548E0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CCC-4970-81EF-DDD25548E0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CCC-4970-81EF-DDD25548E0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CCC-4970-81EF-DDD25548E0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CCC-4970-81EF-DDD25548E0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CCC-4970-81EF-DDD25548E0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CCC-4970-81EF-DDD25548E0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CCC-4970-81EF-DDD25548E0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CCC-4970-81EF-DDD25548E0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CCC-4970-81EF-DDD25548E0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CCC-4970-81EF-DDD25548E0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CCC-4970-81EF-DDD25548E0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CCC-4970-81EF-DDD25548E0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CCC-4970-81EF-DDD25548E0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CCC-4970-81EF-DDD25548E0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CCC-4970-81EF-DDD25548E0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CCC-4970-81EF-DDD25548E0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CCC-4970-81EF-DDD25548E0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CCC-4970-81EF-DDD25548E0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CCC-4970-81EF-DDD25548E0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CCC-4970-81EF-DDD25548E0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CCC-4970-81EF-DDD25548E0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CCC-4970-81EF-DDD25548E0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CCC-4970-81EF-DDD25548E0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CCC-4970-81EF-DDD25548E0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CCC-4970-81EF-DDD25548E0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CCC-4970-81EF-DDD25548E0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CCC-4970-81EF-DDD25548E0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CCC-4970-81EF-DDD25548E0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CCC-4970-81EF-DDD25548E0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CCC-4970-81EF-DDD25548E0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CCC-4970-81EF-DDD25548E0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CCC-4970-81EF-DDD25548E0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CCC-4970-81EF-DDD25548E0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CCC-4970-81EF-DDD25548E0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CCC-4970-81EF-DDD25548E0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CCC-4970-81EF-DDD25548E0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CCC-4970-81EF-DDD25548E0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CCC-4970-81EF-DDD25548E0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CCC-4970-81EF-DDD25548E0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CCC-4970-81EF-DDD25548E0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CCC-4970-81EF-DDD25548E0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CCC-4970-81EF-DDD25548E0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CCC-4970-81EF-DDD25548E0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CCC-4970-81EF-DDD25548E0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CCC-4970-81EF-DDD25548E0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CCC-4970-81EF-DDD25548E0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CCC-4970-81EF-DDD25548E0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CCC-4970-81EF-DDD25548E0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CCC-4970-81EF-DDD25548E0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CCC-4970-81EF-DDD25548E0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CCC-4970-81EF-DDD25548E0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CCC-4970-81EF-DDD25548E0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CCC-4970-81EF-DDD25548E0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CCC-4970-81EF-DDD25548E0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CCC-4970-81EF-DDD25548E0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CCC-4970-81EF-DDD25548E0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CCC-4970-81EF-DDD25548E0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CCC-4970-81EF-DDD25548E0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CCC-4970-81EF-DDD25548E0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CCC-4970-81EF-DDD25548E0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CCC-4970-81EF-DDD25548E0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CCC-4970-81EF-DDD25548E0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CCC-4970-81EF-DDD25548E0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CCC-4970-81EF-DDD25548E0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CCC-4970-81EF-DDD25548E0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CCC-4970-81EF-DDD25548E0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CCC-4970-81EF-DDD25548E0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CCC-4970-81EF-DDD25548E0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CCC-4970-81EF-DDD25548E0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CCC-4970-81EF-DDD25548E0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CCC-4970-81EF-DDD25548E0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CCC-4970-81EF-DDD25548E0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CCC-4970-81EF-DDD25548E09C}"/>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CCC-4970-81EF-DDD25548E09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CCC-4970-81EF-DDD25548E09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CCC-4970-81EF-DDD25548E09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CCC-4970-81EF-DDD25548E09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CCC-4970-81EF-DDD25548E09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CCC-4970-81EF-DDD25548E09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CCC-4970-81EF-DDD25548E09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CCC-4970-81EF-DDD25548E09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CCC-4970-81EF-DDD25548E09C}"/>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CCC-4970-81EF-DDD25548E09C}"/>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CCC-4970-81EF-DDD25548E09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CCC-4970-81EF-DDD25548E09C}"/>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CCC-4970-81EF-DDD25548E09C}"/>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CCC-4970-81EF-DDD25548E0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CCC-4970-81EF-DDD25548E0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CCC-4970-81EF-DDD25548E0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CCC-4970-81EF-DDD25548E0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CCC-4970-81EF-DDD25548E0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CCC-4970-81EF-DDD25548E0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CCC-4970-81EF-DDD25548E0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CCC-4970-81EF-DDD25548E0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CCC-4970-81EF-DDD25548E0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CCC-4970-81EF-DDD25548E0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CCC-4970-81EF-DDD25548E0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CCC-4970-81EF-DDD25548E0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CCC-4970-81EF-DDD25548E0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CCC-4970-81EF-DDD25548E0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CCC-4970-81EF-DDD25548E0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CCC-4970-81EF-DDD25548E0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CCC-4970-81EF-DDD25548E0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CCC-4970-81EF-DDD25548E0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CCC-4970-81EF-DDD25548E0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CCC-4970-81EF-DDD25548E0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CCC-4970-81EF-DDD25548E0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CCC-4970-81EF-DDD25548E0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CCC-4970-81EF-DDD25548E0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CCC-4970-81EF-DDD25548E0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CCC-4970-81EF-DDD25548E0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CCC-4970-81EF-DDD25548E0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CCC-4970-81EF-DDD25548E0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CCC-4970-81EF-DDD25548E0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CCC-4970-81EF-DDD25548E0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CCC-4970-81EF-DDD25548E0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CCC-4970-81EF-DDD25548E0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CCC-4970-81EF-DDD25548E0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CCC-4970-81EF-DDD25548E0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CCC-4970-81EF-DDD25548E0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CCC-4970-81EF-DDD25548E0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CCC-4970-81EF-DDD25548E0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CCC-4970-81EF-DDD25548E0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CCC-4970-81EF-DDD25548E0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CCC-4970-81EF-DDD25548E0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CCC-4970-81EF-DDD25548E0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CCC-4970-81EF-DDD25548E0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CCC-4970-81EF-DDD25548E0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CCC-4970-81EF-DDD25548E0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CCC-4970-81EF-DDD25548E0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CCC-4970-81EF-DDD25548E0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CCC-4970-81EF-DDD25548E0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CCC-4970-81EF-DDD25548E0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CCC-4970-81EF-DDD25548E0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CCC-4970-81EF-DDD25548E0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CCC-4970-81EF-DDD25548E0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CCC-4970-81EF-DDD25548E0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CCC-4970-81EF-DDD25548E0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CCC-4970-81EF-DDD25548E0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CCC-4970-81EF-DDD25548E0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CCC-4970-81EF-DDD25548E0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CCC-4970-81EF-DDD25548E0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CCC-4970-81EF-DDD25548E0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CCC-4970-81EF-DDD25548E0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CCC-4970-81EF-DDD25548E0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CCC-4970-81EF-DDD25548E0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CCC-4970-81EF-DDD25548E0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CCC-4970-81EF-DDD25548E0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CCC-4970-81EF-DDD25548E0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CCC-4970-81EF-DDD25548E0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CCC-4970-81EF-DDD25548E0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CCC-4970-81EF-DDD25548E0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CCC-4970-81EF-DDD25548E0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CCC-4970-81EF-DDD25548E0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CCC-4970-81EF-DDD25548E0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CCC-4970-81EF-DDD25548E0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CCC-4970-81EF-DDD25548E0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CCC-4970-81EF-DDD25548E0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CCC-4970-81EF-DDD25548E0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CCC-4970-81EF-DDD25548E0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CCC-4970-81EF-DDD25548E0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CCC-4970-81EF-DDD25548E0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CCC-4970-81EF-DDD25548E0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CCC-4970-81EF-DDD25548E0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CCC-4970-81EF-DDD25548E0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CCC-4970-81EF-DDD25548E0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CCC-4970-81EF-DDD25548E0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CCC-4970-81EF-DDD25548E0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CCC-4970-81EF-DDD25548E09C}"/>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CCC-4970-81EF-DDD25548E09C}"/>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CCC-4970-81EF-DDD25548E09C}"/>
              </c:ext>
            </c:extLst>
          </c:dPt>
          <c:dPt>
            <c:idx val="3"/>
            <c:bubble3D val="0"/>
            <c:extLst>
              <c:ext xmlns:c16="http://schemas.microsoft.com/office/drawing/2014/chart" uri="{C3380CC4-5D6E-409C-BE32-E72D297353CC}">
                <c16:uniqueId val="{000000C4-4CCC-4970-81EF-DDD25548E09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CCC-4970-81EF-DDD25548E09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CCC-4970-81EF-DDD25548E09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CCC-4970-81EF-DDD25548E09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CCC-4970-81EF-DDD25548E09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CCC-4970-81EF-DDD25548E09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CCC-4970-81EF-DDD25548E09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CCC-4970-81EF-DDD25548E09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CCC-4970-81EF-DDD25548E09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CCC-4970-81EF-DDD25548E09C}"/>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CCC-4970-81EF-DDD25548E09C}"/>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CCC-4970-81EF-DDD25548E09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CCC-4970-81EF-DDD25548E09C}"/>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CCC-4970-81EF-DDD25548E09C}"/>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CCC-4970-81EF-DDD25548E0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CCC-4970-81EF-DDD25548E0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CCC-4970-81EF-DDD25548E0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CCC-4970-81EF-DDD25548E0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CCC-4970-81EF-DDD25548E0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CCC-4970-81EF-DDD25548E0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CCC-4970-81EF-DDD25548E0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CCC-4970-81EF-DDD25548E0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CCC-4970-81EF-DDD25548E0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CCC-4970-81EF-DDD25548E0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CCC-4970-81EF-DDD25548E0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CCC-4970-81EF-DDD25548E0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CCC-4970-81EF-DDD25548E0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CCC-4970-81EF-DDD25548E0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CCC-4970-81EF-DDD25548E0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CCC-4970-81EF-DDD25548E0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CCC-4970-81EF-DDD25548E0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CCC-4970-81EF-DDD25548E0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CCC-4970-81EF-DDD25548E0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CCC-4970-81EF-DDD25548E0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CCC-4970-81EF-DDD25548E0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CCC-4970-81EF-DDD25548E0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CCC-4970-81EF-DDD25548E0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CCC-4970-81EF-DDD25548E0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CCC-4970-81EF-DDD25548E0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CCC-4970-81EF-DDD25548E0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CCC-4970-81EF-DDD25548E0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CCC-4970-81EF-DDD25548E0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CCC-4970-81EF-DDD25548E0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CCC-4970-81EF-DDD25548E0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CCC-4970-81EF-DDD25548E0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CCC-4970-81EF-DDD25548E0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CCC-4970-81EF-DDD25548E0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CCC-4970-81EF-DDD25548E0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CCC-4970-81EF-DDD25548E0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CCC-4970-81EF-DDD25548E0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CCC-4970-81EF-DDD25548E0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CCC-4970-81EF-DDD25548E0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CCC-4970-81EF-DDD25548E0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CCC-4970-81EF-DDD25548E0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CCC-4970-81EF-DDD25548E0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CCC-4970-81EF-DDD25548E0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CCC-4970-81EF-DDD25548E0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CCC-4970-81EF-DDD25548E0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CCC-4970-81EF-DDD25548E0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CCC-4970-81EF-DDD25548E0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CCC-4970-81EF-DDD25548E0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CCC-4970-81EF-DDD25548E0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CCC-4970-81EF-DDD25548E0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CCC-4970-81EF-DDD25548E0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CCC-4970-81EF-DDD25548E0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CCC-4970-81EF-DDD25548E0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CCC-4970-81EF-DDD25548E0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CCC-4970-81EF-DDD25548E0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CCC-4970-81EF-DDD25548E0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CCC-4970-81EF-DDD25548E0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CCC-4970-81EF-DDD25548E0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CCC-4970-81EF-DDD25548E0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CCC-4970-81EF-DDD25548E0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CCC-4970-81EF-DDD25548E0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CCC-4970-81EF-DDD25548E0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CCC-4970-81EF-DDD25548E0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CCC-4970-81EF-DDD25548E0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CCC-4970-81EF-DDD25548E0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CCC-4970-81EF-DDD25548E0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CCC-4970-81EF-DDD25548E0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CCC-4970-81EF-DDD25548E0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CCC-4970-81EF-DDD25548E0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CCC-4970-81EF-DDD25548E0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CCC-4970-81EF-DDD25548E0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CCC-4970-81EF-DDD25548E0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CCC-4970-81EF-DDD25548E0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CCC-4970-81EF-DDD25548E0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CCC-4970-81EF-DDD25548E0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CCC-4970-81EF-DDD25548E0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CCC-4970-81EF-DDD25548E0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CCC-4970-81EF-DDD25548E0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CCC-4970-81EF-DDD25548E0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CCC-4970-81EF-DDD25548E0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CCC-4970-81EF-DDD25548E0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CCC-4970-81EF-DDD25548E0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CCC-4970-81EF-DDD25548E0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CCC-4970-81EF-DDD25548E09C}"/>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81</c:v>
                </c:pt>
                <c:pt idx="14">
                  <c:v>81</c:v>
                </c:pt>
                <c:pt idx="15">
                  <c:v>81</c:v>
                </c:pt>
                <c:pt idx="16">
                  <c:v>81</c:v>
                </c:pt>
                <c:pt idx="17">
                  <c:v>81</c:v>
                </c:pt>
                <c:pt idx="18">
                  <c:v>78.8</c:v>
                </c:pt>
                <c:pt idx="19">
                  <c:v>74.599999999999994</c:v>
                </c:pt>
                <c:pt idx="20">
                  <c:v>70.3</c:v>
                </c:pt>
                <c:pt idx="21">
                  <c:v>66.099999999999994</c:v>
                </c:pt>
                <c:pt idx="22">
                  <c:v>#N/A</c:v>
                </c:pt>
                <c:pt idx="23">
                  <c:v>#N/A</c:v>
                </c:pt>
                <c:pt idx="24">
                  <c:v>#N/A</c:v>
                </c:pt>
                <c:pt idx="25">
                  <c:v>#N/A</c:v>
                </c:pt>
              </c:numCache>
            </c:numRef>
          </c:yVal>
          <c:smooth val="0"/>
          <c:extLst>
            <c:ext xmlns:c16="http://schemas.microsoft.com/office/drawing/2014/chart" uri="{C3380CC4-5D6E-409C-BE32-E72D297353CC}">
              <c16:uniqueId val="{00000000-BB99-473C-BE3A-95FD9500D737}"/>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71.5</c:v>
                </c:pt>
                <c:pt idx="12">
                  <c:v>71.5</c:v>
                </c:pt>
                <c:pt idx="13">
                  <c:v>71.5</c:v>
                </c:pt>
                <c:pt idx="14">
                  <c:v>71.5</c:v>
                </c:pt>
                <c:pt idx="15">
                  <c:v>71.5</c:v>
                </c:pt>
                <c:pt idx="16">
                  <c:v>69</c:v>
                </c:pt>
                <c:pt idx="17">
                  <c:v>66.599999999999994</c:v>
                </c:pt>
                <c:pt idx="18">
                  <c:v>64.099999999999994</c:v>
                </c:pt>
                <c:pt idx="19">
                  <c:v>61.6</c:v>
                </c:pt>
                <c:pt idx="20">
                  <c:v>59.2</c:v>
                </c:pt>
                <c:pt idx="21">
                  <c:v>56.7</c:v>
                </c:pt>
                <c:pt idx="22">
                  <c:v>54.2</c:v>
                </c:pt>
                <c:pt idx="23">
                  <c:v>51.8</c:v>
                </c:pt>
                <c:pt idx="24">
                  <c:v>49.3</c:v>
                </c:pt>
                <c:pt idx="25">
                  <c:v>46.8</c:v>
                </c:pt>
              </c:numCache>
            </c:numRef>
          </c:yVal>
          <c:smooth val="0"/>
          <c:extLst>
            <c:ext xmlns:c16="http://schemas.microsoft.com/office/drawing/2014/chart" uri="{C3380CC4-5D6E-409C-BE32-E72D297353CC}">
              <c16:uniqueId val="{00000001-BB99-473C-BE3A-95FD9500D737}"/>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B99-473C-BE3A-95FD9500D737}"/>
              </c:ext>
            </c:extLst>
          </c:dPt>
          <c:dPt>
            <c:idx val="3"/>
            <c:bubble3D val="0"/>
            <c:extLst>
              <c:ext xmlns:c16="http://schemas.microsoft.com/office/drawing/2014/chart" uri="{C3380CC4-5D6E-409C-BE32-E72D297353CC}">
                <c16:uniqueId val="{00000003-BB99-473C-BE3A-95FD9500D73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B99-473C-BE3A-95FD9500D73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B99-473C-BE3A-95FD9500D73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B99-473C-BE3A-95FD9500D73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B99-473C-BE3A-95FD9500D73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B99-473C-BE3A-95FD9500D73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B99-473C-BE3A-95FD9500D73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B99-473C-BE3A-95FD9500D73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B99-473C-BE3A-95FD9500D73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B99-473C-BE3A-95FD9500D737}"/>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B99-473C-BE3A-95FD9500D737}"/>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B99-473C-BE3A-95FD9500D73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B99-473C-BE3A-95FD9500D737}"/>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B99-473C-BE3A-95FD9500D73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B99-473C-BE3A-95FD9500D7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B99-473C-BE3A-95FD9500D7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B99-473C-BE3A-95FD9500D7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B99-473C-BE3A-95FD9500D7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B99-473C-BE3A-95FD9500D7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B99-473C-BE3A-95FD9500D7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B99-473C-BE3A-95FD9500D7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B99-473C-BE3A-95FD9500D7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B99-473C-BE3A-95FD9500D7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B99-473C-BE3A-95FD9500D7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B99-473C-BE3A-95FD9500D7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B99-473C-BE3A-95FD9500D7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B99-473C-BE3A-95FD9500D7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B99-473C-BE3A-95FD9500D7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B99-473C-BE3A-95FD9500D7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B99-473C-BE3A-95FD9500D7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B99-473C-BE3A-95FD9500D7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B99-473C-BE3A-95FD9500D7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B99-473C-BE3A-95FD9500D7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B99-473C-BE3A-95FD9500D7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B99-473C-BE3A-95FD9500D7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B99-473C-BE3A-95FD9500D7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B99-473C-BE3A-95FD9500D7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B99-473C-BE3A-95FD9500D7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B99-473C-BE3A-95FD9500D7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B99-473C-BE3A-95FD9500D7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B99-473C-BE3A-95FD9500D7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B99-473C-BE3A-95FD9500D7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B99-473C-BE3A-95FD9500D7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B99-473C-BE3A-95FD9500D7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B99-473C-BE3A-95FD9500D7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B99-473C-BE3A-95FD9500D7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B99-473C-BE3A-95FD9500D7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B99-473C-BE3A-95FD9500D7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B99-473C-BE3A-95FD9500D7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B99-473C-BE3A-95FD9500D7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B99-473C-BE3A-95FD9500D7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B99-473C-BE3A-95FD9500D7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B99-473C-BE3A-95FD9500D7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B99-473C-BE3A-95FD9500D7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B99-473C-BE3A-95FD9500D7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B99-473C-BE3A-95FD9500D7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B99-473C-BE3A-95FD9500D7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B99-473C-BE3A-95FD9500D7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B99-473C-BE3A-95FD9500D7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B99-473C-BE3A-95FD9500D7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B99-473C-BE3A-95FD9500D7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B99-473C-BE3A-95FD9500D7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B99-473C-BE3A-95FD9500D7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B99-473C-BE3A-95FD9500D7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B99-473C-BE3A-95FD9500D7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B99-473C-BE3A-95FD9500D7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B99-473C-BE3A-95FD9500D7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B99-473C-BE3A-95FD9500D7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B99-473C-BE3A-95FD9500D7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B99-473C-BE3A-95FD9500D7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B99-473C-BE3A-95FD9500D7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B99-473C-BE3A-95FD9500D7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B99-473C-BE3A-95FD9500D7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B99-473C-BE3A-95FD9500D7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B99-473C-BE3A-95FD9500D7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B99-473C-BE3A-95FD9500D7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B99-473C-BE3A-95FD9500D7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B99-473C-BE3A-95FD9500D7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B99-473C-BE3A-95FD9500D7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B99-473C-BE3A-95FD9500D7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B99-473C-BE3A-95FD9500D7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B99-473C-BE3A-95FD9500D7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B99-473C-BE3A-95FD9500D7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B99-473C-BE3A-95FD9500D7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B99-473C-BE3A-95FD9500D7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B99-473C-BE3A-95FD9500D7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B99-473C-BE3A-95FD9500D7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B99-473C-BE3A-95FD9500D7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B99-473C-BE3A-95FD9500D7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B99-473C-BE3A-95FD9500D7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B99-473C-BE3A-95FD9500D7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B99-473C-BE3A-95FD9500D7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B99-473C-BE3A-95FD9500D7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B99-473C-BE3A-95FD9500D7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B99-473C-BE3A-95FD9500D7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B99-473C-BE3A-95FD9500D7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80.993150684931507</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B99-473C-BE3A-95FD9500D737}"/>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B99-473C-BE3A-95FD9500D73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B99-473C-BE3A-95FD9500D73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B99-473C-BE3A-95FD9500D73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B99-473C-BE3A-95FD9500D73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B99-473C-BE3A-95FD9500D73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B99-473C-BE3A-95FD9500D73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B99-473C-BE3A-95FD9500D73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B99-473C-BE3A-95FD9500D73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B99-473C-BE3A-95FD9500D737}"/>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B99-473C-BE3A-95FD9500D737}"/>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B99-473C-BE3A-95FD9500D73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B99-473C-BE3A-95FD9500D737}"/>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B99-473C-BE3A-95FD9500D73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B99-473C-BE3A-95FD9500D7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B99-473C-BE3A-95FD9500D7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B99-473C-BE3A-95FD9500D7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B99-473C-BE3A-95FD9500D7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B99-473C-BE3A-95FD9500D7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B99-473C-BE3A-95FD9500D7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B99-473C-BE3A-95FD9500D7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B99-473C-BE3A-95FD9500D7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B99-473C-BE3A-95FD9500D7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B99-473C-BE3A-95FD9500D7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B99-473C-BE3A-95FD9500D7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B99-473C-BE3A-95FD9500D7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B99-473C-BE3A-95FD9500D7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B99-473C-BE3A-95FD9500D7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B99-473C-BE3A-95FD9500D7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B99-473C-BE3A-95FD9500D7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B99-473C-BE3A-95FD9500D7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B99-473C-BE3A-95FD9500D7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B99-473C-BE3A-95FD9500D7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B99-473C-BE3A-95FD9500D7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B99-473C-BE3A-95FD9500D7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B99-473C-BE3A-95FD9500D7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B99-473C-BE3A-95FD9500D7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B99-473C-BE3A-95FD9500D7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B99-473C-BE3A-95FD9500D7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B99-473C-BE3A-95FD9500D7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B99-473C-BE3A-95FD9500D7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B99-473C-BE3A-95FD9500D7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B99-473C-BE3A-95FD9500D7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B99-473C-BE3A-95FD9500D7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B99-473C-BE3A-95FD9500D7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B99-473C-BE3A-95FD9500D7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B99-473C-BE3A-95FD9500D7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B99-473C-BE3A-95FD9500D7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B99-473C-BE3A-95FD9500D7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B99-473C-BE3A-95FD9500D7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B99-473C-BE3A-95FD9500D7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B99-473C-BE3A-95FD9500D7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B99-473C-BE3A-95FD9500D7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B99-473C-BE3A-95FD9500D7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B99-473C-BE3A-95FD9500D7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B99-473C-BE3A-95FD9500D7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B99-473C-BE3A-95FD9500D7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B99-473C-BE3A-95FD9500D7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B99-473C-BE3A-95FD9500D7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B99-473C-BE3A-95FD9500D7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B99-473C-BE3A-95FD9500D7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B99-473C-BE3A-95FD9500D7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B99-473C-BE3A-95FD9500D7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B99-473C-BE3A-95FD9500D7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B99-473C-BE3A-95FD9500D7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B99-473C-BE3A-95FD9500D7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B99-473C-BE3A-95FD9500D7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B99-473C-BE3A-95FD9500D7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B99-473C-BE3A-95FD9500D7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B99-473C-BE3A-95FD9500D7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B99-473C-BE3A-95FD9500D7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B99-473C-BE3A-95FD9500D7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B99-473C-BE3A-95FD9500D7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B99-473C-BE3A-95FD9500D7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B99-473C-BE3A-95FD9500D7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B99-473C-BE3A-95FD9500D7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B99-473C-BE3A-95FD9500D7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B99-473C-BE3A-95FD9500D7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B99-473C-BE3A-95FD9500D7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B99-473C-BE3A-95FD9500D7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B99-473C-BE3A-95FD9500D7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B99-473C-BE3A-95FD9500D7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B99-473C-BE3A-95FD9500D7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B99-473C-BE3A-95FD9500D7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B99-473C-BE3A-95FD9500D7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B99-473C-BE3A-95FD9500D7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B99-473C-BE3A-95FD9500D7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B99-473C-BE3A-95FD9500D7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B99-473C-BE3A-95FD9500D7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B99-473C-BE3A-95FD9500D7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B99-473C-BE3A-95FD9500D7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B99-473C-BE3A-95FD9500D7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B99-473C-BE3A-95FD9500D7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B99-473C-BE3A-95FD9500D7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B99-473C-BE3A-95FD9500D7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B99-473C-BE3A-95FD9500D7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63.3</c:v>
                </c:pt>
                <c:pt idx="10">
                  <c:v>#N/A</c:v>
                </c:pt>
                <c:pt idx="11">
                  <c:v>64.852042457381799</c:v>
                </c:pt>
                <c:pt idx="12">
                  <c:v>37</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B99-473C-BE3A-95FD9500D737}"/>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BB99-473C-BE3A-95FD9500D73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91.4</c:v>
                </c:pt>
                <c:pt idx="12">
                  <c:v>91.4</c:v>
                </c:pt>
                <c:pt idx="13">
                  <c:v>91.4</c:v>
                </c:pt>
                <c:pt idx="14">
                  <c:v>91.4</c:v>
                </c:pt>
                <c:pt idx="15">
                  <c:v>91.4</c:v>
                </c:pt>
                <c:pt idx="16">
                  <c:v>87.2</c:v>
                </c:pt>
                <c:pt idx="17">
                  <c:v>83</c:v>
                </c:pt>
                <c:pt idx="18">
                  <c:v>78.8</c:v>
                </c:pt>
                <c:pt idx="19">
                  <c:v>74.599999999999994</c:v>
                </c:pt>
                <c:pt idx="20">
                  <c:v>70.3</c:v>
                </c:pt>
                <c:pt idx="21">
                  <c:v>66.099999999999994</c:v>
                </c:pt>
                <c:pt idx="22">
                  <c:v>61.9</c:v>
                </c:pt>
                <c:pt idx="23">
                  <c:v>57.7</c:v>
                </c:pt>
                <c:pt idx="24">
                  <c:v>53.5</c:v>
                </c:pt>
                <c:pt idx="25">
                  <c:v>49.2</c:v>
                </c:pt>
              </c:numCache>
            </c:numRef>
          </c:yVal>
          <c:smooth val="0"/>
          <c:extLst>
            <c:ext xmlns:c16="http://schemas.microsoft.com/office/drawing/2014/chart" uri="{C3380CC4-5D6E-409C-BE32-E72D297353CC}">
              <c16:uniqueId val="{000000C3-BB99-473C-BE3A-95FD9500D737}"/>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BB99-473C-BE3A-95FD9500D73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B99-473C-BE3A-95FD9500D73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B99-473C-BE3A-95FD9500D73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B99-473C-BE3A-95FD9500D73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B99-473C-BE3A-95FD9500D73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B99-473C-BE3A-95FD9500D73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B99-473C-BE3A-95FD9500D73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B99-473C-BE3A-95FD9500D73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B99-473C-BE3A-95FD9500D73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B99-473C-BE3A-95FD9500D737}"/>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B99-473C-BE3A-95FD9500D737}"/>
                </c:ext>
              </c:extLst>
            </c:dLbl>
            <c:dLbl>
              <c:idx val="10"/>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B99-473C-BE3A-95FD9500D73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B99-473C-BE3A-95FD9500D737}"/>
                </c:ext>
              </c:extLst>
            </c:dLbl>
            <c:dLbl>
              <c:idx val="12"/>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B99-473C-BE3A-95FD9500D73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B99-473C-BE3A-95FD9500D7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B99-473C-BE3A-95FD9500D7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B99-473C-BE3A-95FD9500D7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B99-473C-BE3A-95FD9500D7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B99-473C-BE3A-95FD9500D7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B99-473C-BE3A-95FD9500D7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B99-473C-BE3A-95FD9500D7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B99-473C-BE3A-95FD9500D7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B99-473C-BE3A-95FD9500D7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B99-473C-BE3A-95FD9500D7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BB99-473C-BE3A-95FD9500D7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B99-473C-BE3A-95FD9500D7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B99-473C-BE3A-95FD9500D7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B99-473C-BE3A-95FD9500D7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B99-473C-BE3A-95FD9500D7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B99-473C-BE3A-95FD9500D7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B99-473C-BE3A-95FD9500D7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B99-473C-BE3A-95FD9500D7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B99-473C-BE3A-95FD9500D7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B99-473C-BE3A-95FD9500D7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B99-473C-BE3A-95FD9500D7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B99-473C-BE3A-95FD9500D7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B99-473C-BE3A-95FD9500D7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B99-473C-BE3A-95FD9500D7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B99-473C-BE3A-95FD9500D7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B99-473C-BE3A-95FD9500D7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B99-473C-BE3A-95FD9500D7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B99-473C-BE3A-95FD9500D7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B99-473C-BE3A-95FD9500D7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B99-473C-BE3A-95FD9500D7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B99-473C-BE3A-95FD9500D7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B99-473C-BE3A-95FD9500D7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B99-473C-BE3A-95FD9500D7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B99-473C-BE3A-95FD9500D7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B99-473C-BE3A-95FD9500D7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B99-473C-BE3A-95FD9500D7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B99-473C-BE3A-95FD9500D7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B99-473C-BE3A-95FD9500D7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B99-473C-BE3A-95FD9500D7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B99-473C-BE3A-95FD9500D7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B99-473C-BE3A-95FD9500D7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B99-473C-BE3A-95FD9500D7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B99-473C-BE3A-95FD9500D7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B99-473C-BE3A-95FD9500D7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B99-473C-BE3A-95FD9500D7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B99-473C-BE3A-95FD9500D7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B99-473C-BE3A-95FD9500D7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B99-473C-BE3A-95FD9500D7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B99-473C-BE3A-95FD9500D7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B99-473C-BE3A-95FD9500D7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B99-473C-BE3A-95FD9500D7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B99-473C-BE3A-95FD9500D7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B99-473C-BE3A-95FD9500D7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B99-473C-BE3A-95FD9500D7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B99-473C-BE3A-95FD9500D7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B99-473C-BE3A-95FD9500D7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B99-473C-BE3A-95FD9500D7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B99-473C-BE3A-95FD9500D7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B99-473C-BE3A-95FD9500D7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B99-473C-BE3A-95FD9500D7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B99-473C-BE3A-95FD9500D7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B99-473C-BE3A-95FD9500D7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B99-473C-BE3A-95FD9500D7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B99-473C-BE3A-95FD9500D7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B99-473C-BE3A-95FD9500D7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B99-473C-BE3A-95FD9500D7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B99-473C-BE3A-95FD9500D7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B99-473C-BE3A-95FD9500D7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B99-473C-BE3A-95FD9500D7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B99-473C-BE3A-95FD9500D7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B99-473C-BE3A-95FD9500D7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B99-473C-BE3A-95FD9500D7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B99-473C-BE3A-95FD9500D7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B99-473C-BE3A-95FD9500D7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B99-473C-BE3A-95FD9500D7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B99-473C-BE3A-95FD9500D7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B99-473C-BE3A-95FD9500D7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B99-473C-BE3A-95FD9500D7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B99-473C-BE3A-95FD9500D7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B99-473C-BE3A-95FD9500D7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B99-473C-BE3A-95FD9500D7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B99-473C-BE3A-95FD9500D7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2011</c:v>
                </c:pt>
                <c:pt idx="7">
                  <c:v>2012</c:v>
                </c:pt>
                <c:pt idx="8">
                  <c:v>2016</c:v>
                </c:pt>
                <c:pt idx="9">
                  <c:v>2017</c:v>
                </c:pt>
                <c:pt idx="10">
                  <c:v>2017</c:v>
                </c:pt>
                <c:pt idx="11">
                  <c:v>2023</c:v>
                </c:pt>
                <c:pt idx="12">
                  <c:v>2025</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83</c:v>
                </c:pt>
                <c:pt idx="10">
                  <c:v>#N/A</c:v>
                </c:pt>
                <c:pt idx="11">
                  <c:v>#N/A</c:v>
                </c:pt>
                <c:pt idx="12">
                  <c:v>49.23</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UIS</c:v>
                  </c:pt>
                  <c:pt idx="9">
                    <c:v>SUR</c:v>
                  </c:pt>
                  <c:pt idx="10">
                    <c:v>WV</c:v>
                  </c:pt>
                  <c:pt idx="11">
                    <c:v>UIS</c:v>
                  </c:pt>
                  <c:pt idx="12">
                    <c:v>SUR</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BB99-473C-BE3A-95FD9500D737}"/>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64655A39-A855-444F-B630-5D79778D40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2E53B376-0651-4CDA-BC95-B4436197119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6EBD5AF8-0D32-4447-A4D2-B6F389C6D43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51FD98DC-77DA-461A-AA7F-24C24DEB5CEC}"/>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406EFC26-1DBA-43E4-97B7-ED51C9C7F74C}"/>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0A4C2E67-7531-49E2-9802-7685AE373DD3}"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F7F5F200-F914-4C87-9AC9-61E230F28A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815431FA-884D-4F0E-9506-9EBA0700D8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FC809F50-0455-49DE-8A88-8DD7677353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6D7ABD96-8C2E-4534-9CF6-1840A9E9512C}"/>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430452D-C8A0-4745-B993-5E962FA4C05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B3F04E8A-99DB-44C8-A2F3-C4693ADE5E50}"/>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2248DC7-57FA-4F0C-B813-254BB0684D54}"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E8F98ACE-F11B-4A8A-8140-3E96F0606E16}"/>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925D2A5-1F6C-4289-9D78-F35B8902FB1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A0A3C762-C4B9-4D3B-BFA8-8EF63575DBF2}"/>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7F98FD9-650E-4777-82EB-F67E9064761C}"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DE815A9B-CB2E-41F2-9C41-1AFCB5ED83E8}"/>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0C2614E-8A73-4535-9704-AAA5C13EDE5D}"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9945A19A-57A4-4B7B-969D-D3E12FCB34B1}"/>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EE78B0A-3394-481C-83C9-70F0CAB29B44}"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65814363-3F6B-4D30-9E50-E9D1930B627D}"/>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B7EF7D5-00B1-48E3-8EC3-AF6CB547F299}"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0695E68-347D-4576-9D85-6997B6A601DE}"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A1E8CAC-3DD0-4199-A47A-986097EAF70E}"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B658A53-98C4-4B0A-BF78-47F739C07013}"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F0442D0-0652-4062-8B47-42FE69F82C43}"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465C5EC-EBA4-49A5-8EB3-44F94254FD4F}"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FBA89C6-8E0D-4C1E-8F50-86359A31A3C4}"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6625E27-6504-4BB4-A06F-CF0FE4B2EB9A}"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3F05AA0-6996-4AF5-94B0-F9CD46060BB2}"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7FB5BB2-52FA-4C84-94BE-1A7E34511F6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0DEB8A6-7FEB-4086-AD62-C8B2C7A31862}"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86A770F-46F6-4F6D-9917-A7654CBDBAD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EE1E321-3737-496B-BA45-C063D407BD32}"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F0A21F7-13B0-474B-83D3-684B7C83B1CC}"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871CAD1-2DEE-4401-BD7E-D77E9C641F74}"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04B8D7C-2BE5-4D1B-9162-D41CBC0181F0}"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DAABB97-87FC-4057-91BC-6209EF83BC03}"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89EEEEF-7271-49D1-A704-BB9F0B7231D4}"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24F6B5E-0C6C-4734-82D6-422D0C7FA245}"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1FB21A0-896B-4D0A-87A4-EFA506679D5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FA3DDD3-ADA1-4AD7-BC58-1A511F25F09B}"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0713F5D-CBBD-4394-9EC7-09AA3AC1B45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65ABFA0-BD03-4451-8682-467750F6A4E3}"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4698EFF-F072-4F91-9518-2BCC6C157D2E}"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A3169649-0402-4EA4-AAC8-5E605AC789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290419D5-0A93-4934-987A-301B5A84B4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EB972F4E-DDD6-4BD2-A15F-EABEFC339D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6EE6DD0B-F694-42D4-A210-C9535CEE5B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FB7A695D-B485-4755-9707-5491C5595F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0884F45A-3A83-4009-9F5D-2D49B4579D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0AC98B80-9746-4AAA-A3DA-DD9805B707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D8C029CA-C917-4CCD-88C9-EB7CD5F5EE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6E7A1E6E-8310-48F4-B4D1-1F8CAB48F3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59548C83-19D9-43C7-A6BF-9FBB1E2932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132AD39A-B19D-49D4-A743-699194414F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A52860DF-342A-4CA8-8641-986A9214C8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7ABB6BFD-25A1-4B2F-A25A-5DB53FA0CB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63FE0E49-CB1E-4F3D-B0BF-F5A443AC61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B9F8D729-CE96-44F6-A612-FA099B85FF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E817C8F4-4594-40E0-8C5B-E587E2D8DC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44A5E3A4-7F3B-4D1F-AB4C-DA1FDF0CB7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11064E9C-CE10-4920-8CCF-E033A1718D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94736A08-BF96-484D-B285-354A762521BF}"/>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352225C-D9F2-4FBC-91F0-EFEB9904FBBE}"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C6142A99-721C-4D2B-8C6D-981B78C7327E}"/>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B1CABDD-F065-438F-9142-34A02EA33614}"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B46D9DBD-D546-4F95-BB06-39D40B562C21}"/>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CC15EB5-3017-4F08-9528-AB2F8D8B623B}"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8A0E978B-FF97-4EFD-8D0A-8DB84488F8FD}"/>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C9C1A0B-E0CC-4D1A-8A62-E6C12CE184FB}"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9DB7A284-2345-4AF2-B153-85163C1FA79B}"/>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AE95E24-61BE-48E0-B263-4C2DF5977ADF}"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4E347AB1-A156-4946-AFF5-2445DF994E78}"/>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D6AB0D5-7046-4038-B8DE-B97BB2B9CEB6}"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4795DF09-1BA4-4EC9-B912-46A6A94ED77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806B2-62D2-47A1-822E-70BD3D9BB5C6}">
  <sheetPr codeName="Sheet2"/>
  <dimension ref="A1:AH251"/>
  <sheetViews>
    <sheetView workbookViewId="0">
      <selection sqref="A1:U400"/>
    </sheetView>
  </sheetViews>
  <sheetFormatPr defaultColWidth="9" defaultRowHeight="13.2" x14ac:dyDescent="0.25"/>
  <cols>
    <col min="1" max="1" width="52.69921875" style="381" bestFit="1" customWidth="1"/>
    <col min="2" max="2" width="18.3984375" style="381" customWidth="1"/>
    <col min="3" max="3" width="22.3984375" style="381" customWidth="1"/>
    <col min="4" max="4" width="23.5" style="381" customWidth="1"/>
    <col min="5" max="5" width="23.69921875" style="381" customWidth="1"/>
    <col min="6" max="6" width="23.5" style="381" customWidth="1"/>
    <col min="7" max="12" width="9" style="381"/>
    <col min="13" max="13" width="39.69921875" style="381" bestFit="1" customWidth="1"/>
    <col min="14" max="22" width="9" style="381"/>
    <col min="23" max="23" width="13.09765625" style="381" bestFit="1" customWidth="1"/>
    <col min="24" max="16384" width="9" style="381"/>
  </cols>
  <sheetData>
    <row r="1" spans="1:34" x14ac:dyDescent="0.25">
      <c r="A1" s="380" t="s">
        <v>324</v>
      </c>
      <c r="B1" s="380" t="s">
        <v>325</v>
      </c>
      <c r="C1" s="380" t="s">
        <v>326</v>
      </c>
      <c r="D1" s="380" t="s">
        <v>327</v>
      </c>
      <c r="E1" s="380" t="s">
        <v>328</v>
      </c>
      <c r="F1" s="380" t="s">
        <v>171</v>
      </c>
      <c r="G1" s="380"/>
      <c r="I1" s="382" t="s">
        <v>329</v>
      </c>
      <c r="L1" s="382" t="s">
        <v>330</v>
      </c>
      <c r="M1" s="382" t="s">
        <v>331</v>
      </c>
      <c r="N1" s="382" t="s">
        <v>332</v>
      </c>
      <c r="O1" s="382" t="s">
        <v>333</v>
      </c>
      <c r="P1" s="382" t="s">
        <v>334</v>
      </c>
      <c r="Q1" s="382" t="s">
        <v>335</v>
      </c>
      <c r="R1" s="382" t="s">
        <v>336</v>
      </c>
      <c r="S1" s="382" t="s">
        <v>337</v>
      </c>
      <c r="T1" s="382" t="s">
        <v>330</v>
      </c>
      <c r="U1" s="382" t="s">
        <v>329</v>
      </c>
    </row>
    <row r="2" spans="1:34" x14ac:dyDescent="0.25">
      <c r="A2" s="383" t="s">
        <v>338</v>
      </c>
      <c r="I2" s="384" t="s">
        <v>324</v>
      </c>
      <c r="L2" s="384" t="s">
        <v>339</v>
      </c>
      <c r="M2" s="384" t="s">
        <v>340</v>
      </c>
      <c r="N2" s="384" t="s">
        <v>340</v>
      </c>
      <c r="O2" s="384" t="s">
        <v>340</v>
      </c>
      <c r="P2" s="384" t="s">
        <v>341</v>
      </c>
      <c r="Q2" s="384" t="s">
        <v>342</v>
      </c>
      <c r="R2" s="384"/>
      <c r="S2" s="384"/>
      <c r="T2" s="384" t="s">
        <v>339</v>
      </c>
      <c r="U2" s="385" t="s">
        <v>324</v>
      </c>
    </row>
    <row r="3" spans="1:34" x14ac:dyDescent="0.25">
      <c r="A3" s="386" t="s">
        <v>130</v>
      </c>
      <c r="B3" s="386" t="s">
        <v>343</v>
      </c>
      <c r="C3" s="386" t="s">
        <v>344</v>
      </c>
      <c r="D3" s="387" t="s">
        <v>345</v>
      </c>
      <c r="E3" s="381" t="s">
        <v>346</v>
      </c>
      <c r="I3" s="384" t="s">
        <v>325</v>
      </c>
      <c r="L3" s="384" t="s">
        <v>347</v>
      </c>
      <c r="M3" s="384" t="s">
        <v>348</v>
      </c>
      <c r="N3" s="384" t="s">
        <v>348</v>
      </c>
      <c r="O3" s="384" t="s">
        <v>349</v>
      </c>
      <c r="P3" s="384" t="s">
        <v>350</v>
      </c>
      <c r="Q3" s="384" t="s">
        <v>351</v>
      </c>
      <c r="R3" s="384"/>
      <c r="S3" s="384"/>
      <c r="T3" s="384" t="s">
        <v>347</v>
      </c>
      <c r="U3" s="384" t="s">
        <v>324</v>
      </c>
      <c r="W3" s="381" t="s">
        <v>352</v>
      </c>
      <c r="X3" s="381" t="s">
        <v>353</v>
      </c>
    </row>
    <row r="4" spans="1:34" x14ac:dyDescent="0.25">
      <c r="A4" s="381" t="s">
        <v>354</v>
      </c>
      <c r="B4" s="381" t="s">
        <v>355</v>
      </c>
      <c r="C4" s="381" t="s">
        <v>356</v>
      </c>
      <c r="D4" s="387" t="s">
        <v>357</v>
      </c>
      <c r="E4" s="381" t="s">
        <v>358</v>
      </c>
      <c r="I4" s="384" t="s">
        <v>326</v>
      </c>
      <c r="L4" s="384" t="s">
        <v>359</v>
      </c>
      <c r="M4" s="384" t="s">
        <v>360</v>
      </c>
      <c r="N4" s="384" t="s">
        <v>360</v>
      </c>
      <c r="O4" s="384" t="s">
        <v>360</v>
      </c>
      <c r="P4" s="384" t="s">
        <v>361</v>
      </c>
      <c r="Q4" s="384" t="s">
        <v>362</v>
      </c>
      <c r="R4" s="384"/>
      <c r="S4" s="384"/>
      <c r="T4" s="384" t="s">
        <v>359</v>
      </c>
      <c r="U4" s="384" t="s">
        <v>326</v>
      </c>
    </row>
    <row r="5" spans="1:34" x14ac:dyDescent="0.25">
      <c r="A5" s="386" t="str">
        <f>+Introduction!C7</f>
        <v>Mali</v>
      </c>
      <c r="B5" s="388" t="str">
        <f t="shared" ref="B5" si="0">VLOOKUP($A$5,translationcountries,3,FALSE)</f>
        <v>Malí</v>
      </c>
      <c r="C5" s="388" t="str">
        <f>VLOOKUP($A$5,translationcountries,2,FALSE)</f>
        <v>Mali</v>
      </c>
      <c r="D5" s="388" t="str">
        <f>VLOOKUP($A$5,translationcountries,4,FALSE)</f>
        <v>Мали</v>
      </c>
      <c r="E5" s="388" t="str">
        <f>VLOOKUP($A$5,translationcountries,5,FALSE)</f>
        <v>مالي</v>
      </c>
      <c r="F5" s="388">
        <f>VLOOKUP($A$5,translationcountries,6,FALSE)</f>
        <v>0</v>
      </c>
      <c r="G5" s="388"/>
      <c r="I5" s="384" t="s">
        <v>327</v>
      </c>
      <c r="L5" s="384" t="s">
        <v>364</v>
      </c>
      <c r="M5" s="384" t="s">
        <v>365</v>
      </c>
      <c r="N5" s="384" t="s">
        <v>365</v>
      </c>
      <c r="O5" s="384" t="s">
        <v>366</v>
      </c>
      <c r="P5" s="384" t="s">
        <v>367</v>
      </c>
      <c r="Q5" s="384" t="s">
        <v>368</v>
      </c>
      <c r="R5" s="384"/>
      <c r="S5" s="384"/>
      <c r="T5" s="384" t="s">
        <v>364</v>
      </c>
      <c r="U5" s="385" t="s">
        <v>324</v>
      </c>
    </row>
    <row r="6" spans="1:34" x14ac:dyDescent="0.25">
      <c r="A6" s="386" t="s">
        <v>369</v>
      </c>
      <c r="B6" s="381" t="s">
        <v>370</v>
      </c>
      <c r="C6" s="381" t="s">
        <v>371</v>
      </c>
      <c r="D6" s="387" t="s">
        <v>372</v>
      </c>
      <c r="E6" s="381" t="s">
        <v>373</v>
      </c>
      <c r="I6" s="384" t="s">
        <v>328</v>
      </c>
      <c r="L6" s="384" t="s">
        <v>374</v>
      </c>
      <c r="M6" s="384" t="s">
        <v>375</v>
      </c>
      <c r="N6" s="384" t="s">
        <v>376</v>
      </c>
      <c r="O6" s="384" t="s">
        <v>377</v>
      </c>
      <c r="P6" s="384" t="s">
        <v>378</v>
      </c>
      <c r="Q6" s="384" t="s">
        <v>379</v>
      </c>
      <c r="R6" s="384"/>
      <c r="S6" s="384"/>
      <c r="T6" s="384" t="s">
        <v>374</v>
      </c>
      <c r="U6" s="385" t="s">
        <v>324</v>
      </c>
    </row>
    <row r="7" spans="1:34" x14ac:dyDescent="0.25">
      <c r="A7" s="386" t="s">
        <v>31</v>
      </c>
      <c r="B7" s="381" t="s">
        <v>380</v>
      </c>
      <c r="C7" s="381" t="s">
        <v>381</v>
      </c>
      <c r="D7" s="387" t="s">
        <v>382</v>
      </c>
      <c r="E7" s="381" t="s">
        <v>383</v>
      </c>
      <c r="I7" s="384" t="s">
        <v>171</v>
      </c>
      <c r="L7" s="384" t="s">
        <v>384</v>
      </c>
      <c r="M7" s="384" t="s">
        <v>385</v>
      </c>
      <c r="N7" s="384" t="s">
        <v>386</v>
      </c>
      <c r="O7" s="384" t="s">
        <v>385</v>
      </c>
      <c r="P7" s="384" t="s">
        <v>387</v>
      </c>
      <c r="Q7" s="384" t="s">
        <v>388</v>
      </c>
      <c r="R7" s="384"/>
      <c r="S7" s="384"/>
      <c r="T7" s="384" t="s">
        <v>384</v>
      </c>
      <c r="U7" s="385" t="s">
        <v>324</v>
      </c>
      <c r="X7" s="384" t="str" cm="1">
        <f t="array" aca="1" ref="X7" ca="1">CELL("filename")</f>
        <v>C:\Users\johnstonr\WHOUNICEF Dropbox\WHOUNICEF Team Folder\Schools\2026 Report\Country files\Country files multilingual\Country files v09\[JMP_2026_WinS_MLI_Mali.xlsx]Introduction</v>
      </c>
    </row>
    <row r="8" spans="1:34" x14ac:dyDescent="0.25">
      <c r="A8" s="381" t="s">
        <v>131</v>
      </c>
      <c r="B8" s="381" t="s">
        <v>389</v>
      </c>
      <c r="C8" s="381" t="s">
        <v>390</v>
      </c>
      <c r="D8" s="387" t="s">
        <v>391</v>
      </c>
      <c r="E8" s="381" t="s">
        <v>392</v>
      </c>
      <c r="I8" s="384"/>
      <c r="L8" s="384" t="s">
        <v>393</v>
      </c>
      <c r="M8" s="384" t="s">
        <v>394</v>
      </c>
      <c r="N8" s="384" t="s">
        <v>395</v>
      </c>
      <c r="O8" s="384" t="s">
        <v>394</v>
      </c>
      <c r="P8" s="384" t="s">
        <v>396</v>
      </c>
      <c r="Q8" s="384" t="s">
        <v>397</v>
      </c>
      <c r="R8" s="384"/>
      <c r="S8" s="384"/>
      <c r="T8" s="384" t="s">
        <v>393</v>
      </c>
      <c r="U8" s="385" t="s">
        <v>326</v>
      </c>
      <c r="X8" s="384" t="str">
        <f ca="1">IFERROR(MID(X7,FIND(CHAR(1),SUBSTITUTE(X7,"\",CHAR(1),LEN(X7)-LEN(SUBSTITUTE(X7,"\",""))))+1,FIND(CHAR(1),SUBSTITUTE(X7,".",CHAR(1),LEN(X7)-LEN(SUBSTITUTE(X7,".",""))))-FIND(CHAR(1),SUBSTITUTE(X7,"\",CHAR(1),LEN(X7)-LEN(SUBSTITUTE(X7,"\",""))))-1),"")</f>
        <v>[JMP_2026_WinS_MLI_Mali</v>
      </c>
    </row>
    <row r="9" spans="1:34" x14ac:dyDescent="0.25">
      <c r="A9" s="386" t="s">
        <v>398</v>
      </c>
      <c r="B9" s="381" t="s">
        <v>399</v>
      </c>
      <c r="C9" s="381" t="s">
        <v>400</v>
      </c>
      <c r="D9" s="387" t="s">
        <v>401</v>
      </c>
      <c r="E9" s="381" t="s">
        <v>402</v>
      </c>
      <c r="L9" s="384" t="s">
        <v>403</v>
      </c>
      <c r="M9" s="384" t="s">
        <v>404</v>
      </c>
      <c r="N9" s="384" t="s">
        <v>405</v>
      </c>
      <c r="O9" s="384" t="s">
        <v>406</v>
      </c>
      <c r="P9" s="384" t="s">
        <v>407</v>
      </c>
      <c r="Q9" s="384" t="s">
        <v>408</v>
      </c>
      <c r="R9" s="384"/>
      <c r="S9" s="384"/>
      <c r="T9" s="384" t="s">
        <v>403</v>
      </c>
      <c r="U9" s="385" t="s">
        <v>328</v>
      </c>
      <c r="X9" s="384" t="s">
        <v>363</v>
      </c>
    </row>
    <row r="10" spans="1:34" x14ac:dyDescent="0.25">
      <c r="A10" s="386" t="s">
        <v>409</v>
      </c>
      <c r="B10" s="381" t="s">
        <v>410</v>
      </c>
      <c r="C10" s="381" t="s">
        <v>411</v>
      </c>
      <c r="D10" s="387" t="s">
        <v>412</v>
      </c>
      <c r="E10" s="381" t="s">
        <v>413</v>
      </c>
      <c r="I10" s="389" t="s">
        <v>414</v>
      </c>
      <c r="L10" s="384" t="s">
        <v>415</v>
      </c>
      <c r="M10" s="384" t="s">
        <v>416</v>
      </c>
      <c r="N10" s="384" t="s">
        <v>417</v>
      </c>
      <c r="O10" s="384" t="s">
        <v>416</v>
      </c>
      <c r="P10" s="384" t="s">
        <v>418</v>
      </c>
      <c r="Q10" s="384" t="s">
        <v>419</v>
      </c>
      <c r="R10" s="384"/>
      <c r="S10" s="384"/>
      <c r="T10" s="384" t="s">
        <v>415</v>
      </c>
      <c r="U10" s="385" t="s">
        <v>325</v>
      </c>
      <c r="W10" s="386" t="s">
        <v>420</v>
      </c>
      <c r="X10" s="386" t="s">
        <v>421</v>
      </c>
    </row>
    <row r="11" spans="1:34" x14ac:dyDescent="0.25">
      <c r="A11" s="386" t="s">
        <v>303</v>
      </c>
      <c r="B11" s="381" t="s">
        <v>422</v>
      </c>
      <c r="C11" s="381" t="s">
        <v>423</v>
      </c>
      <c r="D11" s="387" t="s">
        <v>424</v>
      </c>
      <c r="E11" s="381" t="s">
        <v>425</v>
      </c>
      <c r="I11" s="384" t="str">
        <f>HLOOKUP(Introduction!$G$4,nametranslations,18,FALSE)</f>
        <v>Notes sur la façon de lire le fichier pays</v>
      </c>
      <c r="L11" s="384" t="s">
        <v>426</v>
      </c>
      <c r="M11" s="384" t="s">
        <v>427</v>
      </c>
      <c r="N11" s="384" t="s">
        <v>428</v>
      </c>
      <c r="O11" s="384" t="s">
        <v>427</v>
      </c>
      <c r="P11" s="384" t="s">
        <v>429</v>
      </c>
      <c r="Q11" s="384" t="s">
        <v>430</v>
      </c>
      <c r="R11" s="384"/>
      <c r="S11" s="384"/>
      <c r="T11" s="384" t="s">
        <v>426</v>
      </c>
      <c r="U11" s="385" t="s">
        <v>324</v>
      </c>
    </row>
    <row r="12" spans="1:34" x14ac:dyDescent="0.25">
      <c r="A12" s="386" t="s">
        <v>32</v>
      </c>
      <c r="B12" s="386" t="s">
        <v>431</v>
      </c>
      <c r="C12" s="386" t="s">
        <v>432</v>
      </c>
      <c r="D12" s="387" t="s">
        <v>433</v>
      </c>
      <c r="E12" s="386" t="s">
        <v>434</v>
      </c>
      <c r="I12" s="384" t="str">
        <f>HLOOKUP(Introduction!$G$4,nametranslations,24,FALSE)</f>
        <v>Total</v>
      </c>
      <c r="L12" s="384" t="s">
        <v>435</v>
      </c>
      <c r="M12" s="384" t="s">
        <v>436</v>
      </c>
      <c r="N12" s="384" t="s">
        <v>437</v>
      </c>
      <c r="O12" s="384" t="s">
        <v>438</v>
      </c>
      <c r="P12" s="384" t="s">
        <v>439</v>
      </c>
      <c r="Q12" s="384" t="s">
        <v>440</v>
      </c>
      <c r="R12" s="384"/>
      <c r="S12" s="384"/>
      <c r="T12" s="384" t="s">
        <v>435</v>
      </c>
      <c r="U12" s="385" t="s">
        <v>324</v>
      </c>
      <c r="W12" s="381" t="s">
        <v>441</v>
      </c>
      <c r="X12" s="381" t="s">
        <v>442</v>
      </c>
      <c r="Z12" s="381" t="s">
        <v>443</v>
      </c>
      <c r="AC12" s="381" t="s">
        <v>444</v>
      </c>
      <c r="AH12" s="390" t="str" cm="1">
        <f t="array" aca="1" ref="AH12" ca="1">MID(CELL("filename"),FIND("~",SUBSTITUTE(CELL("filename"),"_","~",3))+1,3)</f>
        <v>MLI</v>
      </c>
    </row>
    <row r="13" spans="1:34" x14ac:dyDescent="0.25">
      <c r="A13" s="386" t="s">
        <v>445</v>
      </c>
      <c r="B13" s="386" t="s">
        <v>446</v>
      </c>
      <c r="C13" s="386" t="s">
        <v>447</v>
      </c>
      <c r="D13" s="387" t="s">
        <v>448</v>
      </c>
      <c r="E13" s="386" t="s">
        <v>449</v>
      </c>
      <c r="I13" s="384" t="str">
        <f>HLOOKUP(Introduction!$G$4,nametranslations,25,FALSE)</f>
        <v>Rural</v>
      </c>
      <c r="L13" s="384" t="s">
        <v>450</v>
      </c>
      <c r="M13" s="384" t="s">
        <v>451</v>
      </c>
      <c r="N13" s="384" t="s">
        <v>452</v>
      </c>
      <c r="O13" s="384" t="s">
        <v>453</v>
      </c>
      <c r="P13" s="384" t="s">
        <v>454</v>
      </c>
      <c r="Q13" s="384" t="s">
        <v>455</v>
      </c>
      <c r="R13" s="384"/>
      <c r="S13" s="384"/>
      <c r="T13" s="384" t="s">
        <v>450</v>
      </c>
      <c r="U13" s="385" t="s">
        <v>326</v>
      </c>
    </row>
    <row r="14" spans="1:34" x14ac:dyDescent="0.25">
      <c r="A14" s="381" t="s">
        <v>133</v>
      </c>
      <c r="B14" s="381" t="s">
        <v>456</v>
      </c>
      <c r="C14" s="381" t="s">
        <v>457</v>
      </c>
      <c r="D14" s="387" t="s">
        <v>458</v>
      </c>
      <c r="E14" s="381" t="s">
        <v>459</v>
      </c>
      <c r="I14" s="384" t="str">
        <f>HLOOKUP(Introduction!$G$4,nametranslations,26,FALSE)</f>
        <v>Urbain</v>
      </c>
      <c r="L14" s="384" t="s">
        <v>460</v>
      </c>
      <c r="M14" s="384" t="s">
        <v>461</v>
      </c>
      <c r="N14" s="384" t="s">
        <v>462</v>
      </c>
      <c r="O14" s="384" t="s">
        <v>463</v>
      </c>
      <c r="P14" s="384" t="s">
        <v>464</v>
      </c>
      <c r="Q14" s="384" t="s">
        <v>465</v>
      </c>
      <c r="R14" s="384"/>
      <c r="S14" s="384"/>
      <c r="T14" s="384" t="s">
        <v>460</v>
      </c>
      <c r="U14" s="385" t="s">
        <v>324</v>
      </c>
    </row>
    <row r="15" spans="1:34" x14ac:dyDescent="0.25">
      <c r="A15" s="381" t="s">
        <v>134</v>
      </c>
      <c r="B15" s="381" t="s">
        <v>466</v>
      </c>
      <c r="C15" s="386" t="s">
        <v>467</v>
      </c>
      <c r="D15" s="387" t="s">
        <v>468</v>
      </c>
      <c r="E15" s="386" t="s">
        <v>469</v>
      </c>
      <c r="I15" s="384" t="str">
        <f>HLOOKUP(Introduction!$G$4,nametranslations,27,FALSE)</f>
        <v>Pré-primaire</v>
      </c>
      <c r="L15" s="384" t="s">
        <v>470</v>
      </c>
      <c r="M15" s="384" t="s">
        <v>471</v>
      </c>
      <c r="N15" s="384" t="s">
        <v>472</v>
      </c>
      <c r="O15" s="384" t="s">
        <v>471</v>
      </c>
      <c r="P15" s="384" t="s">
        <v>473</v>
      </c>
      <c r="Q15" s="384" t="s">
        <v>474</v>
      </c>
      <c r="R15" s="384"/>
      <c r="S15" s="384"/>
      <c r="T15" s="384" t="s">
        <v>470</v>
      </c>
      <c r="U15" s="385" t="s">
        <v>324</v>
      </c>
    </row>
    <row r="16" spans="1:34" x14ac:dyDescent="0.25">
      <c r="A16" s="381" t="s">
        <v>135</v>
      </c>
      <c r="B16" s="386" t="s">
        <v>475</v>
      </c>
      <c r="C16" s="386" t="s">
        <v>476</v>
      </c>
      <c r="D16" s="387" t="s">
        <v>477</v>
      </c>
      <c r="E16" s="386" t="s">
        <v>478</v>
      </c>
      <c r="I16" s="384" t="str">
        <f>HLOOKUP(Introduction!$G$4,nametranslations,28,FALSE)</f>
        <v>Primaire</v>
      </c>
      <c r="L16" s="384" t="s">
        <v>479</v>
      </c>
      <c r="M16" s="384" t="s">
        <v>480</v>
      </c>
      <c r="N16" s="384" t="s">
        <v>481</v>
      </c>
      <c r="O16" s="384" t="s">
        <v>480</v>
      </c>
      <c r="P16" s="384" t="s">
        <v>482</v>
      </c>
      <c r="Q16" s="384" t="s">
        <v>483</v>
      </c>
      <c r="R16" s="384"/>
      <c r="S16" s="384"/>
      <c r="T16" s="384" t="s">
        <v>479</v>
      </c>
      <c r="U16" s="385" t="s">
        <v>324</v>
      </c>
    </row>
    <row r="17" spans="1:21" x14ac:dyDescent="0.25">
      <c r="A17" s="381" t="s">
        <v>484</v>
      </c>
      <c r="B17" s="386" t="s">
        <v>485</v>
      </c>
      <c r="C17" s="386" t="s">
        <v>486</v>
      </c>
      <c r="D17" s="387" t="s">
        <v>487</v>
      </c>
      <c r="E17" s="386" t="s">
        <v>488</v>
      </c>
      <c r="I17" s="384" t="str">
        <f>HLOOKUP(Introduction!$G$4,nametranslations,29,FALSE)</f>
        <v>Secondaire</v>
      </c>
      <c r="L17" s="384" t="s">
        <v>489</v>
      </c>
      <c r="M17" s="384" t="s">
        <v>490</v>
      </c>
      <c r="N17" s="384" t="s">
        <v>491</v>
      </c>
      <c r="O17" s="384" t="s">
        <v>492</v>
      </c>
      <c r="P17" s="384" t="s">
        <v>493</v>
      </c>
      <c r="Q17" s="384" t="s">
        <v>494</v>
      </c>
      <c r="R17" s="384"/>
      <c r="S17" s="384"/>
      <c r="T17" s="384" t="s">
        <v>489</v>
      </c>
      <c r="U17" s="385" t="s">
        <v>324</v>
      </c>
    </row>
    <row r="18" spans="1:21" x14ac:dyDescent="0.25">
      <c r="A18" s="381" t="s">
        <v>495</v>
      </c>
      <c r="B18" s="386" t="s">
        <v>496</v>
      </c>
      <c r="C18" s="386" t="s">
        <v>497</v>
      </c>
      <c r="D18" s="387" t="s">
        <v>498</v>
      </c>
      <c r="E18" s="386" t="s">
        <v>499</v>
      </c>
      <c r="I18" s="384"/>
      <c r="L18" s="384" t="s">
        <v>500</v>
      </c>
      <c r="M18" s="384" t="s">
        <v>501</v>
      </c>
      <c r="N18" s="384" t="s">
        <v>501</v>
      </c>
      <c r="O18" s="384" t="s">
        <v>501</v>
      </c>
      <c r="P18" s="384" t="s">
        <v>502</v>
      </c>
      <c r="Q18" s="384" t="s">
        <v>503</v>
      </c>
      <c r="R18" s="384"/>
      <c r="S18" s="384"/>
      <c r="T18" s="384" t="s">
        <v>500</v>
      </c>
      <c r="U18" s="385" t="s">
        <v>326</v>
      </c>
    </row>
    <row r="19" spans="1:21" x14ac:dyDescent="0.25">
      <c r="A19" s="383" t="s">
        <v>504</v>
      </c>
      <c r="I19" s="384"/>
      <c r="L19" s="384" t="s">
        <v>505</v>
      </c>
      <c r="M19" s="384" t="s">
        <v>506</v>
      </c>
      <c r="N19" s="384" t="s">
        <v>507</v>
      </c>
      <c r="O19" s="384" t="s">
        <v>508</v>
      </c>
      <c r="P19" s="384" t="s">
        <v>509</v>
      </c>
      <c r="Q19" s="384" t="s">
        <v>510</v>
      </c>
      <c r="R19" s="384"/>
      <c r="S19" s="384"/>
      <c r="T19" s="384" t="s">
        <v>505</v>
      </c>
      <c r="U19" s="385" t="s">
        <v>326</v>
      </c>
    </row>
    <row r="20" spans="1:21" x14ac:dyDescent="0.25">
      <c r="A20" s="381" t="s">
        <v>137</v>
      </c>
      <c r="B20" s="386" t="s">
        <v>511</v>
      </c>
      <c r="C20" s="386" t="s">
        <v>512</v>
      </c>
      <c r="D20" s="387" t="s">
        <v>513</v>
      </c>
      <c r="E20" s="386" t="s">
        <v>514</v>
      </c>
      <c r="I20" s="384"/>
      <c r="L20" s="384" t="s">
        <v>515</v>
      </c>
      <c r="M20" s="384" t="s">
        <v>516</v>
      </c>
      <c r="N20" s="384" t="s">
        <v>517</v>
      </c>
      <c r="O20" s="384" t="s">
        <v>516</v>
      </c>
      <c r="P20" s="384" t="s">
        <v>518</v>
      </c>
      <c r="Q20" s="384" t="s">
        <v>519</v>
      </c>
      <c r="R20" s="384"/>
      <c r="S20" s="384"/>
      <c r="T20" s="384" t="s">
        <v>515</v>
      </c>
      <c r="U20" s="385" t="s">
        <v>326</v>
      </c>
    </row>
    <row r="21" spans="1:21" x14ac:dyDescent="0.25">
      <c r="A21" s="381" t="s">
        <v>195</v>
      </c>
      <c r="B21" s="386" t="s">
        <v>520</v>
      </c>
      <c r="C21" s="386" t="s">
        <v>521</v>
      </c>
      <c r="D21" s="387" t="s">
        <v>522</v>
      </c>
      <c r="E21" s="386" t="s">
        <v>523</v>
      </c>
      <c r="I21" s="384"/>
      <c r="L21" s="384" t="s">
        <v>524</v>
      </c>
      <c r="M21" s="384" t="s">
        <v>525</v>
      </c>
      <c r="N21" s="384" t="s">
        <v>526</v>
      </c>
      <c r="O21" s="384" t="s">
        <v>527</v>
      </c>
      <c r="P21" s="384" t="s">
        <v>528</v>
      </c>
      <c r="Q21" s="384" t="s">
        <v>529</v>
      </c>
      <c r="R21" s="384"/>
      <c r="S21" s="384"/>
      <c r="T21" s="384" t="s">
        <v>524</v>
      </c>
      <c r="U21" s="385" t="s">
        <v>324</v>
      </c>
    </row>
    <row r="22" spans="1:21" x14ac:dyDescent="0.25">
      <c r="A22" s="381" t="s">
        <v>14</v>
      </c>
      <c r="B22" s="386" t="s">
        <v>530</v>
      </c>
      <c r="C22" s="386" t="s">
        <v>531</v>
      </c>
      <c r="D22" s="387" t="s">
        <v>532</v>
      </c>
      <c r="E22" s="386" t="s">
        <v>533</v>
      </c>
      <c r="I22" s="384"/>
      <c r="L22" s="384" t="s">
        <v>534</v>
      </c>
      <c r="M22" s="384" t="s">
        <v>535</v>
      </c>
      <c r="N22" s="384" t="s">
        <v>535</v>
      </c>
      <c r="O22" s="384" t="s">
        <v>535</v>
      </c>
      <c r="P22" s="384" t="s">
        <v>536</v>
      </c>
      <c r="Q22" s="384" t="s">
        <v>537</v>
      </c>
      <c r="R22" s="384"/>
      <c r="S22" s="384"/>
      <c r="T22" s="384" t="s">
        <v>534</v>
      </c>
      <c r="U22" s="385" t="s">
        <v>326</v>
      </c>
    </row>
    <row r="23" spans="1:21" x14ac:dyDescent="0.25">
      <c r="A23" s="381" t="s">
        <v>15</v>
      </c>
      <c r="B23" s="386" t="s">
        <v>538</v>
      </c>
      <c r="C23" s="386" t="s">
        <v>539</v>
      </c>
      <c r="D23" s="387" t="s">
        <v>540</v>
      </c>
      <c r="E23" s="386" t="s">
        <v>541</v>
      </c>
      <c r="I23" s="384"/>
      <c r="L23" s="384" t="s">
        <v>542</v>
      </c>
      <c r="M23" s="384" t="s">
        <v>543</v>
      </c>
      <c r="N23" s="384" t="s">
        <v>543</v>
      </c>
      <c r="O23" s="384" t="s">
        <v>543</v>
      </c>
      <c r="P23" s="384" t="s">
        <v>544</v>
      </c>
      <c r="Q23" s="384" t="s">
        <v>545</v>
      </c>
      <c r="R23" s="384"/>
      <c r="S23" s="384"/>
      <c r="T23" s="384" t="s">
        <v>542</v>
      </c>
      <c r="U23" s="385" t="s">
        <v>324</v>
      </c>
    </row>
    <row r="24" spans="1:21" x14ac:dyDescent="0.25">
      <c r="A24" s="381" t="s">
        <v>546</v>
      </c>
      <c r="B24" s="386" t="s">
        <v>546</v>
      </c>
      <c r="C24" s="381" t="s">
        <v>546</v>
      </c>
      <c r="D24" s="387" t="s">
        <v>547</v>
      </c>
      <c r="E24" s="381" t="s">
        <v>548</v>
      </c>
      <c r="I24" s="389" t="s">
        <v>549</v>
      </c>
      <c r="L24" s="384" t="s">
        <v>550</v>
      </c>
      <c r="M24" s="384" t="s">
        <v>551</v>
      </c>
      <c r="N24" s="384" t="s">
        <v>552</v>
      </c>
      <c r="O24" s="384" t="s">
        <v>551</v>
      </c>
      <c r="P24" s="384" t="s">
        <v>553</v>
      </c>
      <c r="Q24" s="384" t="s">
        <v>554</v>
      </c>
      <c r="R24" s="384"/>
      <c r="S24" s="384"/>
      <c r="T24" s="384" t="s">
        <v>550</v>
      </c>
      <c r="U24" s="385" t="s">
        <v>324</v>
      </c>
    </row>
    <row r="25" spans="1:21" x14ac:dyDescent="0.25">
      <c r="A25" s="381" t="s">
        <v>2</v>
      </c>
      <c r="B25" s="386" t="s">
        <v>2</v>
      </c>
      <c r="C25" s="381" t="s">
        <v>2</v>
      </c>
      <c r="D25" s="387" t="s">
        <v>555</v>
      </c>
      <c r="E25" s="381" t="s">
        <v>556</v>
      </c>
      <c r="I25" s="384" t="str">
        <f>HLOOKUP(Introduction!$G$4,nametranslations,36,FALSE)</f>
        <v>Proportion des écoles (%)</v>
      </c>
      <c r="L25" s="384" t="s">
        <v>557</v>
      </c>
      <c r="M25" s="384" t="s">
        <v>558</v>
      </c>
      <c r="N25" s="384" t="s">
        <v>559</v>
      </c>
      <c r="O25" s="384" t="s">
        <v>560</v>
      </c>
      <c r="P25" s="384" t="s">
        <v>561</v>
      </c>
      <c r="Q25" s="384" t="s">
        <v>562</v>
      </c>
      <c r="R25" s="384"/>
      <c r="S25" s="384"/>
      <c r="T25" s="384" t="s">
        <v>557</v>
      </c>
      <c r="U25" s="385" t="s">
        <v>328</v>
      </c>
    </row>
    <row r="26" spans="1:21" x14ac:dyDescent="0.25">
      <c r="A26" s="381" t="s">
        <v>1</v>
      </c>
      <c r="B26" s="386" t="s">
        <v>563</v>
      </c>
      <c r="C26" s="381" t="s">
        <v>564</v>
      </c>
      <c r="D26" s="387" t="s">
        <v>565</v>
      </c>
      <c r="E26" s="381" t="s">
        <v>566</v>
      </c>
      <c r="I26" s="384" t="s">
        <v>546</v>
      </c>
      <c r="L26" s="384" t="s">
        <v>567</v>
      </c>
      <c r="M26" s="384" t="s">
        <v>568</v>
      </c>
      <c r="N26" s="384" t="s">
        <v>568</v>
      </c>
      <c r="O26" s="384" t="s">
        <v>568</v>
      </c>
      <c r="P26" s="384" t="s">
        <v>569</v>
      </c>
      <c r="Q26" s="384" t="s">
        <v>570</v>
      </c>
      <c r="R26" s="384"/>
      <c r="S26" s="384"/>
      <c r="T26" s="384" t="s">
        <v>567</v>
      </c>
      <c r="U26" s="385" t="s">
        <v>324</v>
      </c>
    </row>
    <row r="27" spans="1:21" x14ac:dyDescent="0.25">
      <c r="A27" s="381" t="s">
        <v>16</v>
      </c>
      <c r="B27" s="386" t="s">
        <v>571</v>
      </c>
      <c r="C27" s="381" t="s">
        <v>572</v>
      </c>
      <c r="D27" s="387" t="s">
        <v>573</v>
      </c>
      <c r="E27" s="381" t="s">
        <v>574</v>
      </c>
      <c r="I27" s="384" t="str">
        <f>HLOOKUP(Introduction!$G$4,nametranslations,25,FALSE)</f>
        <v>Rural</v>
      </c>
      <c r="L27" s="384" t="s">
        <v>575</v>
      </c>
      <c r="M27" s="384" t="s">
        <v>576</v>
      </c>
      <c r="N27" s="384" t="s">
        <v>577</v>
      </c>
      <c r="O27" s="384" t="s">
        <v>578</v>
      </c>
      <c r="P27" s="384" t="s">
        <v>579</v>
      </c>
      <c r="Q27" s="384" t="s">
        <v>580</v>
      </c>
      <c r="R27" s="384"/>
      <c r="S27" s="384"/>
      <c r="T27" s="384" t="s">
        <v>575</v>
      </c>
      <c r="U27" s="385" t="s">
        <v>324</v>
      </c>
    </row>
    <row r="28" spans="1:21" x14ac:dyDescent="0.25">
      <c r="A28" s="381" t="s">
        <v>17</v>
      </c>
      <c r="B28" s="391" t="s">
        <v>581</v>
      </c>
      <c r="C28" s="381" t="s">
        <v>582</v>
      </c>
      <c r="D28" s="387" t="s">
        <v>583</v>
      </c>
      <c r="E28" s="381" t="s">
        <v>584</v>
      </c>
      <c r="I28" s="384" t="str">
        <f>HLOOKUP(Introduction!$G$4,nametranslations,26,FALSE)</f>
        <v>Urbain</v>
      </c>
      <c r="L28" s="384" t="s">
        <v>585</v>
      </c>
      <c r="M28" s="384" t="s">
        <v>586</v>
      </c>
      <c r="N28" s="384" t="s">
        <v>587</v>
      </c>
      <c r="O28" s="384" t="s">
        <v>588</v>
      </c>
      <c r="P28" s="384" t="s">
        <v>589</v>
      </c>
      <c r="Q28" s="384" t="s">
        <v>590</v>
      </c>
      <c r="R28" s="384"/>
      <c r="S28" s="384"/>
      <c r="T28" s="384" t="s">
        <v>585</v>
      </c>
      <c r="U28" s="385" t="s">
        <v>326</v>
      </c>
    </row>
    <row r="29" spans="1:21" x14ac:dyDescent="0.25">
      <c r="A29" s="381" t="s">
        <v>18</v>
      </c>
      <c r="B29" s="391" t="s">
        <v>591</v>
      </c>
      <c r="C29" s="381" t="s">
        <v>592</v>
      </c>
      <c r="D29" s="387" t="s">
        <v>593</v>
      </c>
      <c r="E29" s="381" t="s">
        <v>594</v>
      </c>
      <c r="I29" s="384" t="str">
        <f>HLOOKUP(Introduction!$G$4,nametranslations,27,FALSE)</f>
        <v>Pré-primaire</v>
      </c>
      <c r="L29" s="384" t="s">
        <v>595</v>
      </c>
      <c r="M29" s="384" t="s">
        <v>596</v>
      </c>
      <c r="N29" s="384" t="s">
        <v>597</v>
      </c>
      <c r="O29" s="384" t="s">
        <v>598</v>
      </c>
      <c r="P29" s="384" t="s">
        <v>599</v>
      </c>
      <c r="Q29" s="384" t="s">
        <v>600</v>
      </c>
      <c r="R29" s="384"/>
      <c r="S29" s="384"/>
      <c r="T29" s="384" t="s">
        <v>595</v>
      </c>
      <c r="U29" s="385" t="s">
        <v>324</v>
      </c>
    </row>
    <row r="30" spans="1:21" x14ac:dyDescent="0.25">
      <c r="A30" s="381" t="s">
        <v>33</v>
      </c>
      <c r="B30" s="386" t="s">
        <v>601</v>
      </c>
      <c r="C30" s="386" t="s">
        <v>602</v>
      </c>
      <c r="D30" s="387" t="s">
        <v>603</v>
      </c>
      <c r="E30" s="386" t="s">
        <v>604</v>
      </c>
      <c r="I30" s="384" t="str">
        <f>HLOOKUP(Introduction!$G$4,nametranslations,28,FALSE)</f>
        <v>Primaire</v>
      </c>
      <c r="L30" s="384" t="s">
        <v>605</v>
      </c>
      <c r="M30" s="384" t="s">
        <v>606</v>
      </c>
      <c r="N30" s="384" t="s">
        <v>606</v>
      </c>
      <c r="O30" s="384" t="s">
        <v>607</v>
      </c>
      <c r="P30" s="384" t="s">
        <v>608</v>
      </c>
      <c r="Q30" s="384" t="s">
        <v>609</v>
      </c>
      <c r="R30" s="384"/>
      <c r="S30" s="384"/>
      <c r="T30" s="384" t="s">
        <v>605</v>
      </c>
      <c r="U30" s="385" t="s">
        <v>324</v>
      </c>
    </row>
    <row r="31" spans="1:21" x14ac:dyDescent="0.25">
      <c r="A31" s="381" t="s">
        <v>34</v>
      </c>
      <c r="B31" s="386" t="s">
        <v>610</v>
      </c>
      <c r="C31" s="381" t="s">
        <v>611</v>
      </c>
      <c r="D31" s="387" t="s">
        <v>612</v>
      </c>
      <c r="E31" s="381" t="s">
        <v>613</v>
      </c>
      <c r="I31" s="384" t="str">
        <f>HLOOKUP(Introduction!$G$4,nametranslations,29,FALSE)</f>
        <v>Secondaire</v>
      </c>
      <c r="L31" s="384" t="s">
        <v>614</v>
      </c>
      <c r="M31" s="384" t="s">
        <v>615</v>
      </c>
      <c r="N31" s="384" t="s">
        <v>616</v>
      </c>
      <c r="O31" s="384" t="s">
        <v>615</v>
      </c>
      <c r="P31" s="384" t="s">
        <v>617</v>
      </c>
      <c r="Q31" s="384" t="s">
        <v>618</v>
      </c>
      <c r="R31" s="384"/>
      <c r="S31" s="384"/>
      <c r="T31" s="384" t="s">
        <v>614</v>
      </c>
      <c r="U31" s="385" t="s">
        <v>324</v>
      </c>
    </row>
    <row r="32" spans="1:21" x14ac:dyDescent="0.25">
      <c r="A32" s="381" t="s">
        <v>35</v>
      </c>
      <c r="B32" s="386" t="s">
        <v>619</v>
      </c>
      <c r="C32" s="381" t="s">
        <v>620</v>
      </c>
      <c r="D32" s="387" t="s">
        <v>621</v>
      </c>
      <c r="E32" s="381" t="s">
        <v>622</v>
      </c>
      <c r="I32" s="384"/>
      <c r="L32" s="384" t="s">
        <v>623</v>
      </c>
      <c r="M32" s="384" t="s">
        <v>624</v>
      </c>
      <c r="N32" s="384" t="s">
        <v>625</v>
      </c>
      <c r="O32" s="384" t="s">
        <v>626</v>
      </c>
      <c r="P32" s="384" t="s">
        <v>627</v>
      </c>
      <c r="Q32" s="384" t="s">
        <v>628</v>
      </c>
      <c r="R32" s="384"/>
      <c r="S32" s="384"/>
      <c r="T32" s="384" t="s">
        <v>623</v>
      </c>
      <c r="U32" s="385" t="s">
        <v>325</v>
      </c>
    </row>
    <row r="33" spans="1:21" x14ac:dyDescent="0.25">
      <c r="A33" s="381" t="s">
        <v>200</v>
      </c>
      <c r="B33" s="386" t="s">
        <v>629</v>
      </c>
      <c r="C33" s="381" t="s">
        <v>630</v>
      </c>
      <c r="D33" s="387" t="s">
        <v>631</v>
      </c>
      <c r="E33" s="381" t="s">
        <v>632</v>
      </c>
      <c r="L33" s="384" t="s">
        <v>633</v>
      </c>
      <c r="M33" s="384" t="s">
        <v>634</v>
      </c>
      <c r="N33" s="384" t="s">
        <v>635</v>
      </c>
      <c r="O33" s="384" t="s">
        <v>636</v>
      </c>
      <c r="P33" s="384" t="s">
        <v>637</v>
      </c>
      <c r="Q33" s="384" t="s">
        <v>638</v>
      </c>
      <c r="R33" s="384"/>
      <c r="S33" s="384"/>
      <c r="T33" s="384" t="s">
        <v>633</v>
      </c>
      <c r="U33" s="385" t="s">
        <v>324</v>
      </c>
    </row>
    <row r="34" spans="1:21" x14ac:dyDescent="0.25">
      <c r="A34" s="381" t="s">
        <v>304</v>
      </c>
      <c r="B34" s="386" t="s">
        <v>639</v>
      </c>
      <c r="C34" s="381" t="s">
        <v>640</v>
      </c>
      <c r="D34" s="387" t="s">
        <v>641</v>
      </c>
      <c r="E34" s="386" t="s">
        <v>642</v>
      </c>
      <c r="L34" s="384" t="s">
        <v>643</v>
      </c>
      <c r="M34" s="384" t="s">
        <v>644</v>
      </c>
      <c r="N34" s="384" t="s">
        <v>645</v>
      </c>
      <c r="O34" s="384" t="s">
        <v>644</v>
      </c>
      <c r="P34" s="384" t="s">
        <v>646</v>
      </c>
      <c r="Q34" s="384" t="s">
        <v>647</v>
      </c>
      <c r="R34" s="384"/>
      <c r="S34" s="384"/>
      <c r="T34" s="384" t="s">
        <v>643</v>
      </c>
      <c r="U34" s="385" t="s">
        <v>324</v>
      </c>
    </row>
    <row r="35" spans="1:21" x14ac:dyDescent="0.25">
      <c r="A35" s="381" t="s">
        <v>648</v>
      </c>
      <c r="B35" s="386" t="s">
        <v>649</v>
      </c>
      <c r="C35" s="381" t="s">
        <v>650</v>
      </c>
      <c r="D35" s="387" t="s">
        <v>651</v>
      </c>
      <c r="E35" s="381" t="s">
        <v>652</v>
      </c>
      <c r="L35" s="384" t="s">
        <v>653</v>
      </c>
      <c r="M35" s="384" t="s">
        <v>654</v>
      </c>
      <c r="N35" s="384" t="s">
        <v>655</v>
      </c>
      <c r="O35" s="384" t="s">
        <v>654</v>
      </c>
      <c r="P35" s="384" t="s">
        <v>656</v>
      </c>
      <c r="Q35" s="384" t="s">
        <v>657</v>
      </c>
      <c r="R35" s="384"/>
      <c r="S35" s="384"/>
      <c r="T35" s="384" t="s">
        <v>653</v>
      </c>
      <c r="U35" s="385" t="s">
        <v>324</v>
      </c>
    </row>
    <row r="36" spans="1:21" x14ac:dyDescent="0.25">
      <c r="A36" s="381" t="s">
        <v>658</v>
      </c>
      <c r="B36" s="386" t="s">
        <v>659</v>
      </c>
      <c r="C36" s="381" t="s">
        <v>660</v>
      </c>
      <c r="D36" s="387" t="s">
        <v>661</v>
      </c>
      <c r="E36" s="381" t="s">
        <v>662</v>
      </c>
      <c r="L36" s="384" t="s">
        <v>663</v>
      </c>
      <c r="M36" s="384" t="s">
        <v>664</v>
      </c>
      <c r="N36" s="384" t="s">
        <v>665</v>
      </c>
      <c r="O36" s="384" t="s">
        <v>666</v>
      </c>
      <c r="P36" s="384" t="s">
        <v>667</v>
      </c>
      <c r="Q36" s="384" t="s">
        <v>668</v>
      </c>
      <c r="R36" s="384"/>
      <c r="S36" s="384"/>
      <c r="T36" s="384" t="s">
        <v>663</v>
      </c>
      <c r="U36" s="385" t="s">
        <v>324</v>
      </c>
    </row>
    <row r="37" spans="1:21" x14ac:dyDescent="0.25">
      <c r="A37" s="383" t="s">
        <v>669</v>
      </c>
      <c r="L37" s="384" t="s">
        <v>670</v>
      </c>
      <c r="M37" s="384" t="s">
        <v>671</v>
      </c>
      <c r="N37" s="384" t="s">
        <v>671</v>
      </c>
      <c r="O37" s="384" t="s">
        <v>671</v>
      </c>
      <c r="P37" s="384" t="s">
        <v>672</v>
      </c>
      <c r="Q37" s="384" t="s">
        <v>673</v>
      </c>
      <c r="R37" s="384"/>
      <c r="S37" s="384"/>
      <c r="T37" s="384" t="s">
        <v>670</v>
      </c>
      <c r="U37" s="385" t="s">
        <v>324</v>
      </c>
    </row>
    <row r="38" spans="1:21" x14ac:dyDescent="0.25">
      <c r="A38" s="381" t="s">
        <v>141</v>
      </c>
      <c r="B38" s="386" t="s">
        <v>674</v>
      </c>
      <c r="C38" s="381" t="s">
        <v>675</v>
      </c>
      <c r="D38" s="387" t="s">
        <v>676</v>
      </c>
      <c r="E38" s="381" t="s">
        <v>677</v>
      </c>
      <c r="L38" s="384" t="s">
        <v>678</v>
      </c>
      <c r="M38" s="384" t="s">
        <v>679</v>
      </c>
      <c r="N38" s="384" t="s">
        <v>680</v>
      </c>
      <c r="O38" s="384" t="s">
        <v>681</v>
      </c>
      <c r="P38" s="384" t="s">
        <v>682</v>
      </c>
      <c r="Q38" s="384" t="s">
        <v>683</v>
      </c>
      <c r="R38" s="384"/>
      <c r="S38" s="384"/>
      <c r="T38" s="384" t="s">
        <v>678</v>
      </c>
      <c r="U38" s="385" t="s">
        <v>326</v>
      </c>
    </row>
    <row r="39" spans="1:21" x14ac:dyDescent="0.25">
      <c r="A39" s="381" t="s">
        <v>684</v>
      </c>
      <c r="B39" s="386" t="s">
        <v>685</v>
      </c>
      <c r="C39" s="381" t="s">
        <v>686</v>
      </c>
      <c r="D39" s="387" t="s">
        <v>687</v>
      </c>
      <c r="E39" s="381" t="s">
        <v>688</v>
      </c>
      <c r="L39" s="384" t="s">
        <v>689</v>
      </c>
      <c r="M39" s="384" t="s">
        <v>690</v>
      </c>
      <c r="N39" s="384" t="s">
        <v>690</v>
      </c>
      <c r="O39" s="384" t="s">
        <v>691</v>
      </c>
      <c r="P39" s="384" t="s">
        <v>692</v>
      </c>
      <c r="Q39" s="384" t="s">
        <v>693</v>
      </c>
      <c r="R39" s="384"/>
      <c r="S39" s="384"/>
      <c r="T39" s="384" t="s">
        <v>689</v>
      </c>
      <c r="U39" s="385" t="s">
        <v>324</v>
      </c>
    </row>
    <row r="40" spans="1:21" x14ac:dyDescent="0.25">
      <c r="A40" s="381" t="s">
        <v>694</v>
      </c>
      <c r="B40" s="386" t="s">
        <v>695</v>
      </c>
      <c r="C40" s="381" t="s">
        <v>696</v>
      </c>
      <c r="D40" s="387" t="s">
        <v>697</v>
      </c>
      <c r="E40" s="381" t="s">
        <v>698</v>
      </c>
      <c r="L40" s="384" t="s">
        <v>699</v>
      </c>
      <c r="M40" s="384" t="s">
        <v>700</v>
      </c>
      <c r="N40" s="384" t="s">
        <v>701</v>
      </c>
      <c r="O40" s="384" t="s">
        <v>702</v>
      </c>
      <c r="P40" s="384" t="s">
        <v>703</v>
      </c>
      <c r="Q40" s="384" t="s">
        <v>704</v>
      </c>
      <c r="R40" s="384"/>
      <c r="S40" s="384"/>
      <c r="T40" s="384" t="s">
        <v>699</v>
      </c>
      <c r="U40" s="385" t="s">
        <v>324</v>
      </c>
    </row>
    <row r="41" spans="1:21" x14ac:dyDescent="0.25">
      <c r="A41" s="381" t="s">
        <v>705</v>
      </c>
      <c r="B41" s="386" t="s">
        <v>706</v>
      </c>
      <c r="C41" s="381" t="s">
        <v>707</v>
      </c>
      <c r="D41" s="387" t="s">
        <v>708</v>
      </c>
      <c r="E41" s="381" t="s">
        <v>709</v>
      </c>
      <c r="L41" s="384" t="s">
        <v>710</v>
      </c>
      <c r="M41" s="384" t="s">
        <v>711</v>
      </c>
      <c r="N41" s="384" t="s">
        <v>712</v>
      </c>
      <c r="O41" s="384" t="s">
        <v>713</v>
      </c>
      <c r="P41" s="384" t="s">
        <v>714</v>
      </c>
      <c r="Q41" s="384" t="s">
        <v>715</v>
      </c>
      <c r="R41" s="384"/>
      <c r="S41" s="384"/>
      <c r="T41" s="384" t="s">
        <v>710</v>
      </c>
      <c r="U41" s="385" t="s">
        <v>326</v>
      </c>
    </row>
    <row r="42" spans="1:21" x14ac:dyDescent="0.25">
      <c r="A42" s="381" t="s">
        <v>716</v>
      </c>
      <c r="B42" s="386" t="s">
        <v>717</v>
      </c>
      <c r="C42" s="381" t="s">
        <v>718</v>
      </c>
      <c r="D42" s="387" t="s">
        <v>719</v>
      </c>
      <c r="E42" s="381" t="s">
        <v>720</v>
      </c>
      <c r="L42" s="384" t="s">
        <v>721</v>
      </c>
      <c r="M42" s="384" t="s">
        <v>722</v>
      </c>
      <c r="N42" s="385" t="s">
        <v>723</v>
      </c>
      <c r="O42" s="385" t="s">
        <v>724</v>
      </c>
      <c r="P42" s="385" t="s">
        <v>725</v>
      </c>
      <c r="Q42" s="385" t="s">
        <v>726</v>
      </c>
      <c r="R42" s="385"/>
      <c r="S42" s="385"/>
      <c r="T42" s="384" t="s">
        <v>721</v>
      </c>
      <c r="U42" s="385" t="s">
        <v>324</v>
      </c>
    </row>
    <row r="43" spans="1:21" x14ac:dyDescent="0.25">
      <c r="A43" s="381" t="s">
        <v>727</v>
      </c>
      <c r="B43" s="386" t="s">
        <v>728</v>
      </c>
      <c r="C43" s="381" t="s">
        <v>729</v>
      </c>
      <c r="D43" s="387" t="s">
        <v>730</v>
      </c>
      <c r="E43" s="381" t="s">
        <v>731</v>
      </c>
      <c r="L43" s="384" t="s">
        <v>732</v>
      </c>
      <c r="M43" s="384" t="s">
        <v>733</v>
      </c>
      <c r="N43" s="384" t="s">
        <v>734</v>
      </c>
      <c r="O43" s="384" t="s">
        <v>733</v>
      </c>
      <c r="P43" s="384" t="s">
        <v>735</v>
      </c>
      <c r="Q43" s="384" t="s">
        <v>736</v>
      </c>
      <c r="R43" s="384"/>
      <c r="S43" s="384"/>
      <c r="T43" s="384" t="s">
        <v>732</v>
      </c>
      <c r="U43" s="385" t="s">
        <v>325</v>
      </c>
    </row>
    <row r="44" spans="1:21" x14ac:dyDescent="0.25">
      <c r="A44" s="381" t="s">
        <v>737</v>
      </c>
      <c r="B44" s="386" t="s">
        <v>738</v>
      </c>
      <c r="C44" s="381" t="s">
        <v>739</v>
      </c>
      <c r="D44" s="387" t="s">
        <v>740</v>
      </c>
      <c r="E44" s="381" t="s">
        <v>741</v>
      </c>
      <c r="L44" s="384" t="s">
        <v>742</v>
      </c>
      <c r="M44" s="384" t="s">
        <v>743</v>
      </c>
      <c r="N44" s="384" t="s">
        <v>744</v>
      </c>
      <c r="O44" s="384" t="s">
        <v>743</v>
      </c>
      <c r="P44" s="384" t="s">
        <v>745</v>
      </c>
      <c r="Q44" s="384" t="s">
        <v>746</v>
      </c>
      <c r="R44" s="384"/>
      <c r="S44" s="384"/>
      <c r="T44" s="384" t="s">
        <v>742</v>
      </c>
      <c r="U44" s="385" t="s">
        <v>324</v>
      </c>
    </row>
    <row r="45" spans="1:21" x14ac:dyDescent="0.25">
      <c r="A45" s="381" t="s">
        <v>747</v>
      </c>
      <c r="B45" s="386" t="s">
        <v>748</v>
      </c>
      <c r="C45" s="381" t="s">
        <v>749</v>
      </c>
      <c r="D45" s="387" t="s">
        <v>750</v>
      </c>
      <c r="E45" s="381" t="s">
        <v>751</v>
      </c>
      <c r="I45" s="389" t="s">
        <v>752</v>
      </c>
      <c r="L45" s="384" t="s">
        <v>753</v>
      </c>
      <c r="M45" s="384" t="s">
        <v>754</v>
      </c>
      <c r="N45" s="384" t="s">
        <v>754</v>
      </c>
      <c r="O45" s="384" t="s">
        <v>754</v>
      </c>
      <c r="P45" s="384" t="s">
        <v>755</v>
      </c>
      <c r="Q45" s="384" t="s">
        <v>756</v>
      </c>
      <c r="R45" s="384"/>
      <c r="S45" s="384"/>
      <c r="T45" s="384" t="s">
        <v>753</v>
      </c>
      <c r="U45" s="385" t="s">
        <v>326</v>
      </c>
    </row>
    <row r="46" spans="1:21" x14ac:dyDescent="0.25">
      <c r="A46" s="381" t="s">
        <v>757</v>
      </c>
      <c r="B46" s="386" t="s">
        <v>758</v>
      </c>
      <c r="C46" s="381" t="s">
        <v>759</v>
      </c>
      <c r="D46" s="387" t="s">
        <v>760</v>
      </c>
      <c r="E46" s="381" t="s">
        <v>761</v>
      </c>
      <c r="I46" s="384" t="str">
        <f>HLOOKUP(Introduction!$G$4,nametranslations,30,FALSE)</f>
        <v>Service de base</v>
      </c>
      <c r="L46" s="384" t="s">
        <v>762</v>
      </c>
      <c r="M46" s="384" t="s">
        <v>763</v>
      </c>
      <c r="N46" s="384" t="s">
        <v>764</v>
      </c>
      <c r="O46" s="384" t="s">
        <v>765</v>
      </c>
      <c r="P46" s="384" t="s">
        <v>766</v>
      </c>
      <c r="Q46" s="384" t="s">
        <v>767</v>
      </c>
      <c r="R46" s="384"/>
      <c r="S46" s="384"/>
      <c r="T46" s="384" t="s">
        <v>762</v>
      </c>
      <c r="U46" s="385" t="s">
        <v>326</v>
      </c>
    </row>
    <row r="47" spans="1:21" x14ac:dyDescent="0.25">
      <c r="A47" s="381" t="s">
        <v>768</v>
      </c>
      <c r="B47" s="386" t="s">
        <v>769</v>
      </c>
      <c r="C47" s="381" t="s">
        <v>770</v>
      </c>
      <c r="D47" s="387" t="s">
        <v>771</v>
      </c>
      <c r="E47" s="381" t="s">
        <v>772</v>
      </c>
      <c r="I47" s="384" t="str">
        <f>HLOOKUP(Introduction!$G$4,nametranslations,31,FALSE)</f>
        <v>Service limité</v>
      </c>
      <c r="L47" s="384" t="s">
        <v>773</v>
      </c>
      <c r="M47" s="384" t="s">
        <v>774</v>
      </c>
      <c r="N47" s="384" t="s">
        <v>775</v>
      </c>
      <c r="O47" s="384" t="s">
        <v>776</v>
      </c>
      <c r="P47" s="384" t="s">
        <v>777</v>
      </c>
      <c r="Q47" s="384" t="s">
        <v>778</v>
      </c>
      <c r="R47" s="384"/>
      <c r="S47" s="384"/>
      <c r="T47" s="384" t="s">
        <v>773</v>
      </c>
      <c r="U47" s="385" t="s">
        <v>326</v>
      </c>
    </row>
    <row r="48" spans="1:21" x14ac:dyDescent="0.25">
      <c r="A48" s="381" t="s">
        <v>779</v>
      </c>
      <c r="B48" s="386" t="s">
        <v>780</v>
      </c>
      <c r="C48" s="381" t="s">
        <v>781</v>
      </c>
      <c r="D48" s="387" t="s">
        <v>782</v>
      </c>
      <c r="E48" s="381" t="s">
        <v>783</v>
      </c>
      <c r="I48" s="384" t="str">
        <f>HLOOKUP(Introduction!$G$4,nametranslations,32,FALSE)</f>
        <v>Pas de service</v>
      </c>
      <c r="L48" s="384" t="s">
        <v>784</v>
      </c>
      <c r="M48" s="384" t="s">
        <v>785</v>
      </c>
      <c r="N48" s="384" t="s">
        <v>785</v>
      </c>
      <c r="O48" s="384" t="s">
        <v>785</v>
      </c>
      <c r="P48" s="384" t="s">
        <v>786</v>
      </c>
      <c r="Q48" s="384" t="s">
        <v>787</v>
      </c>
      <c r="R48" s="384"/>
      <c r="S48" s="384"/>
      <c r="T48" s="384" t="s">
        <v>784</v>
      </c>
      <c r="U48" s="385" t="s">
        <v>326</v>
      </c>
    </row>
    <row r="49" spans="1:21" x14ac:dyDescent="0.25">
      <c r="A49" s="381" t="s">
        <v>788</v>
      </c>
      <c r="B49" s="386" t="s">
        <v>789</v>
      </c>
      <c r="C49" s="381" t="s">
        <v>790</v>
      </c>
      <c r="D49" s="387" t="s">
        <v>791</v>
      </c>
      <c r="E49" s="381" t="s">
        <v>792</v>
      </c>
      <c r="I49" s="384" t="str">
        <f>HLOOKUP(Introduction!$G$4,nametranslations,33,FALSE)</f>
        <v>Données insuffisantes</v>
      </c>
      <c r="L49" s="384" t="s">
        <v>793</v>
      </c>
      <c r="M49" s="384" t="s">
        <v>794</v>
      </c>
      <c r="N49" s="384" t="s">
        <v>795</v>
      </c>
      <c r="O49" s="384" t="s">
        <v>796</v>
      </c>
      <c r="P49" s="384" t="s">
        <v>797</v>
      </c>
      <c r="Q49" s="384" t="s">
        <v>798</v>
      </c>
      <c r="R49" s="384"/>
      <c r="S49" s="384"/>
      <c r="T49" s="384" t="s">
        <v>793</v>
      </c>
      <c r="U49" s="384" t="s">
        <v>324</v>
      </c>
    </row>
    <row r="50" spans="1:21" x14ac:dyDescent="0.25">
      <c r="A50" s="381" t="s">
        <v>799</v>
      </c>
      <c r="B50" s="386" t="s">
        <v>800</v>
      </c>
      <c r="C50" s="381" t="s">
        <v>801</v>
      </c>
      <c r="D50" s="387" t="s">
        <v>802</v>
      </c>
      <c r="E50" s="381" t="s">
        <v>803</v>
      </c>
      <c r="I50" s="384" t="str">
        <f>HLOOKUP(Introduction!$G$4,nametranslations,59,FALSE)</f>
        <v>Estimations : améliorée</v>
      </c>
      <c r="L50" s="384" t="s">
        <v>804</v>
      </c>
      <c r="M50" s="384" t="s">
        <v>805</v>
      </c>
      <c r="N50" s="384" t="s">
        <v>806</v>
      </c>
      <c r="O50" s="384" t="s">
        <v>805</v>
      </c>
      <c r="P50" s="384" t="s">
        <v>807</v>
      </c>
      <c r="Q50" s="384" t="s">
        <v>808</v>
      </c>
      <c r="R50" s="384"/>
      <c r="S50" s="384"/>
      <c r="T50" s="384" t="s">
        <v>804</v>
      </c>
      <c r="U50" s="385" t="s">
        <v>325</v>
      </c>
    </row>
    <row r="51" spans="1:21" x14ac:dyDescent="0.25">
      <c r="A51" s="381" t="s">
        <v>809</v>
      </c>
      <c r="B51" s="386" t="s">
        <v>810</v>
      </c>
      <c r="C51" s="381" t="s">
        <v>811</v>
      </c>
      <c r="D51" s="387" t="s">
        <v>812</v>
      </c>
      <c r="E51" s="381" t="s">
        <v>813</v>
      </c>
      <c r="I51" s="384" t="str">
        <f>HLOOKUP(Introduction!$G$4,nametranslations,60,FALSE)</f>
        <v>Points de données : améliorées</v>
      </c>
      <c r="L51" s="384" t="s">
        <v>814</v>
      </c>
      <c r="M51" s="384" t="s">
        <v>815</v>
      </c>
      <c r="N51" s="384" t="s">
        <v>816</v>
      </c>
      <c r="O51" s="384" t="s">
        <v>817</v>
      </c>
      <c r="P51" s="384" t="s">
        <v>818</v>
      </c>
      <c r="Q51" s="384" t="s">
        <v>819</v>
      </c>
      <c r="R51" s="384"/>
      <c r="S51" s="384"/>
      <c r="T51" s="384" t="s">
        <v>814</v>
      </c>
      <c r="U51" s="385" t="s">
        <v>326</v>
      </c>
    </row>
    <row r="52" spans="1:21" x14ac:dyDescent="0.25">
      <c r="A52" s="381" t="s">
        <v>820</v>
      </c>
      <c r="B52" s="386" t="s">
        <v>821</v>
      </c>
      <c r="C52" s="381" t="s">
        <v>822</v>
      </c>
      <c r="D52" s="387" t="s">
        <v>823</v>
      </c>
      <c r="E52" s="381" t="s">
        <v>824</v>
      </c>
      <c r="I52" s="384" t="str">
        <f>HLOOKUP(Introduction!$G$4,nametranslations,61,FALSE)</f>
        <v>Estimations : de base</v>
      </c>
      <c r="L52" s="384" t="s">
        <v>825</v>
      </c>
      <c r="M52" s="384" t="s">
        <v>826</v>
      </c>
      <c r="N52" s="384" t="s">
        <v>826</v>
      </c>
      <c r="O52" s="384" t="s">
        <v>826</v>
      </c>
      <c r="P52" s="384" t="s">
        <v>827</v>
      </c>
      <c r="Q52" s="384" t="s">
        <v>828</v>
      </c>
      <c r="R52" s="384"/>
      <c r="S52" s="384"/>
      <c r="T52" s="384" t="s">
        <v>825</v>
      </c>
      <c r="U52" s="384" t="s">
        <v>326</v>
      </c>
    </row>
    <row r="53" spans="1:21" x14ac:dyDescent="0.25">
      <c r="A53" s="381" t="s">
        <v>829</v>
      </c>
      <c r="B53" s="386" t="s">
        <v>830</v>
      </c>
      <c r="C53" s="381" t="s">
        <v>831</v>
      </c>
      <c r="D53" s="387" t="s">
        <v>832</v>
      </c>
      <c r="E53" s="381" t="s">
        <v>833</v>
      </c>
      <c r="I53" s="384" t="str">
        <f>HLOOKUP(Introduction!$G$4,nametranslations,62,FALSE)</f>
        <v>Points de données : services de base</v>
      </c>
      <c r="L53" s="384" t="s">
        <v>834</v>
      </c>
      <c r="M53" s="384" t="s">
        <v>835</v>
      </c>
      <c r="N53" s="384" t="s">
        <v>835</v>
      </c>
      <c r="O53" s="384" t="s">
        <v>835</v>
      </c>
      <c r="P53" s="384" t="s">
        <v>836</v>
      </c>
      <c r="Q53" s="384" t="s">
        <v>837</v>
      </c>
      <c r="R53" s="384"/>
      <c r="S53" s="384"/>
      <c r="T53" s="384" t="s">
        <v>834</v>
      </c>
      <c r="U53" s="385" t="s">
        <v>325</v>
      </c>
    </row>
    <row r="54" spans="1:21" x14ac:dyDescent="0.25">
      <c r="A54" s="381" t="s">
        <v>838</v>
      </c>
      <c r="B54" s="386" t="s">
        <v>839</v>
      </c>
      <c r="C54" s="381" t="s">
        <v>840</v>
      </c>
      <c r="D54" s="387" t="s">
        <v>841</v>
      </c>
      <c r="E54" s="381" t="s">
        <v>842</v>
      </c>
      <c r="I54" s="384" t="str">
        <f>HLOOKUP(Introduction!$G$4,nametranslations,63,FALSE)</f>
        <v>Estimations : avec de l'eau</v>
      </c>
      <c r="L54" s="384" t="s">
        <v>843</v>
      </c>
      <c r="M54" s="384" t="s">
        <v>844</v>
      </c>
      <c r="N54" s="384" t="s">
        <v>844</v>
      </c>
      <c r="O54" s="384" t="s">
        <v>844</v>
      </c>
      <c r="P54" s="384" t="s">
        <v>845</v>
      </c>
      <c r="Q54" s="384" t="s">
        <v>846</v>
      </c>
      <c r="R54" s="384"/>
      <c r="S54" s="384"/>
      <c r="T54" s="384" t="s">
        <v>843</v>
      </c>
      <c r="U54" s="385" t="s">
        <v>325</v>
      </c>
    </row>
    <row r="55" spans="1:21" x14ac:dyDescent="0.25">
      <c r="A55" s="381" t="s">
        <v>847</v>
      </c>
      <c r="B55" s="386" t="s">
        <v>848</v>
      </c>
      <c r="C55" s="381" t="s">
        <v>849</v>
      </c>
      <c r="D55" s="387" t="s">
        <v>850</v>
      </c>
      <c r="E55" s="381" t="s">
        <v>851</v>
      </c>
      <c r="I55" s="384" t="str">
        <f>HLOOKUP(Introduction!$G$4,nametranslations,64,FALSE)</f>
        <v>Points de données : avec de l'eau</v>
      </c>
      <c r="L55" s="384" t="s">
        <v>852</v>
      </c>
      <c r="M55" s="384" t="s">
        <v>853</v>
      </c>
      <c r="N55" s="384" t="s">
        <v>853</v>
      </c>
      <c r="O55" s="384" t="s">
        <v>854</v>
      </c>
      <c r="P55" s="384" t="s">
        <v>855</v>
      </c>
      <c r="Q55" s="384" t="s">
        <v>856</v>
      </c>
      <c r="R55" s="384"/>
      <c r="S55" s="384"/>
      <c r="T55" s="384" t="s">
        <v>852</v>
      </c>
      <c r="U55" s="384" t="s">
        <v>324</v>
      </c>
    </row>
    <row r="56" spans="1:21" x14ac:dyDescent="0.25">
      <c r="A56" s="381" t="s">
        <v>857</v>
      </c>
      <c r="B56" s="386" t="s">
        <v>858</v>
      </c>
      <c r="C56" s="381" t="s">
        <v>859</v>
      </c>
      <c r="D56" s="387" t="s">
        <v>860</v>
      </c>
      <c r="E56" s="381" t="s">
        <v>861</v>
      </c>
      <c r="I56" s="384" t="str">
        <f>HLOOKUP(Introduction!$G$4,nametranslations,57,FALSE)</f>
        <v>Estimations : installations</v>
      </c>
      <c r="L56" s="384" t="s">
        <v>862</v>
      </c>
      <c r="M56" s="384" t="s">
        <v>863</v>
      </c>
      <c r="N56" s="384" t="s">
        <v>864</v>
      </c>
      <c r="O56" s="384" t="s">
        <v>865</v>
      </c>
      <c r="P56" s="384" t="s">
        <v>866</v>
      </c>
      <c r="Q56" s="384" t="s">
        <v>867</v>
      </c>
      <c r="R56" s="384"/>
      <c r="S56" s="384"/>
      <c r="T56" s="384" t="s">
        <v>862</v>
      </c>
      <c r="U56" s="384" t="s">
        <v>324</v>
      </c>
    </row>
    <row r="57" spans="1:21" x14ac:dyDescent="0.25">
      <c r="A57" s="381" t="s">
        <v>868</v>
      </c>
      <c r="B57" s="386" t="s">
        <v>869</v>
      </c>
      <c r="C57" s="381" t="s">
        <v>870</v>
      </c>
      <c r="D57" s="387" t="s">
        <v>871</v>
      </c>
      <c r="E57" s="381" t="s">
        <v>872</v>
      </c>
      <c r="I57" s="384" t="str">
        <f>HLOOKUP(Introduction!$G$4,nametranslations,58,FALSE)</f>
        <v>Points de données : installations</v>
      </c>
      <c r="L57" s="384" t="s">
        <v>873</v>
      </c>
      <c r="M57" s="384" t="s">
        <v>874</v>
      </c>
      <c r="N57" s="384" t="s">
        <v>875</v>
      </c>
      <c r="O57" s="384" t="s">
        <v>876</v>
      </c>
      <c r="P57" s="384" t="s">
        <v>877</v>
      </c>
      <c r="Q57" s="384" t="s">
        <v>878</v>
      </c>
      <c r="R57" s="384"/>
      <c r="S57" s="384"/>
      <c r="T57" s="384" t="s">
        <v>873</v>
      </c>
      <c r="U57" s="384" t="s">
        <v>324</v>
      </c>
    </row>
    <row r="58" spans="1:21" x14ac:dyDescent="0.25">
      <c r="A58" s="381" t="s">
        <v>879</v>
      </c>
      <c r="B58" s="386" t="s">
        <v>880</v>
      </c>
      <c r="C58" s="381" t="s">
        <v>881</v>
      </c>
      <c r="D58" s="387" t="s">
        <v>882</v>
      </c>
      <c r="E58" s="381" t="s">
        <v>883</v>
      </c>
      <c r="I58" s="384" t="str">
        <f>HLOOKUP(Introduction!$G$4,nametranslations,59,FALSE)</f>
        <v>Estimations : améliorée</v>
      </c>
      <c r="L58" s="384" t="s">
        <v>884</v>
      </c>
      <c r="M58" s="384" t="s">
        <v>885</v>
      </c>
      <c r="N58" s="384" t="s">
        <v>886</v>
      </c>
      <c r="O58" s="384" t="s">
        <v>887</v>
      </c>
      <c r="P58" s="384" t="s">
        <v>888</v>
      </c>
      <c r="Q58" s="384" t="s">
        <v>889</v>
      </c>
      <c r="R58" s="384"/>
      <c r="S58" s="384"/>
      <c r="T58" s="384" t="s">
        <v>884</v>
      </c>
      <c r="U58" s="384" t="s">
        <v>324</v>
      </c>
    </row>
    <row r="59" spans="1:21" x14ac:dyDescent="0.25">
      <c r="A59" s="386" t="s">
        <v>890</v>
      </c>
      <c r="B59" s="381" t="s">
        <v>891</v>
      </c>
      <c r="C59" s="381" t="s">
        <v>892</v>
      </c>
      <c r="D59" s="387" t="s">
        <v>893</v>
      </c>
      <c r="E59" s="381" t="s">
        <v>894</v>
      </c>
      <c r="I59" s="384" t="str">
        <f>HLOOKUP(Introduction!$G$4,nametranslations,60,FALSE)</f>
        <v>Points de données : améliorées</v>
      </c>
      <c r="L59" s="384" t="s">
        <v>895</v>
      </c>
      <c r="M59" s="384" t="s">
        <v>896</v>
      </c>
      <c r="N59" s="384" t="s">
        <v>896</v>
      </c>
      <c r="O59" s="384" t="s">
        <v>896</v>
      </c>
      <c r="P59" s="384" t="s">
        <v>897</v>
      </c>
      <c r="Q59" s="384" t="s">
        <v>898</v>
      </c>
      <c r="R59" s="384"/>
      <c r="S59" s="384"/>
      <c r="T59" s="384" t="s">
        <v>895</v>
      </c>
      <c r="U59" s="384" t="s">
        <v>328</v>
      </c>
    </row>
    <row r="60" spans="1:21" x14ac:dyDescent="0.25">
      <c r="A60" s="386" t="s">
        <v>899</v>
      </c>
      <c r="B60" s="381" t="s">
        <v>900</v>
      </c>
      <c r="C60" s="381" t="s">
        <v>901</v>
      </c>
      <c r="D60" s="387" t="s">
        <v>902</v>
      </c>
      <c r="E60" s="381" t="s">
        <v>903</v>
      </c>
      <c r="I60" s="384" t="str">
        <f>HLOOKUP(Introduction!$G$4,nametranslations,61,FALSE)</f>
        <v>Estimations : de base</v>
      </c>
      <c r="L60" s="384" t="s">
        <v>904</v>
      </c>
      <c r="M60" s="384" t="s">
        <v>905</v>
      </c>
      <c r="N60" s="384" t="s">
        <v>906</v>
      </c>
      <c r="O60" s="384" t="s">
        <v>905</v>
      </c>
      <c r="P60" s="384" t="s">
        <v>907</v>
      </c>
      <c r="Q60" s="384" t="s">
        <v>908</v>
      </c>
      <c r="R60" s="384"/>
      <c r="S60" s="384"/>
      <c r="T60" s="384" t="s">
        <v>904</v>
      </c>
      <c r="U60" s="384" t="s">
        <v>324</v>
      </c>
    </row>
    <row r="61" spans="1:21" x14ac:dyDescent="0.25">
      <c r="A61" s="386" t="s">
        <v>909</v>
      </c>
      <c r="B61" s="381" t="s">
        <v>910</v>
      </c>
      <c r="C61" s="381" t="s">
        <v>911</v>
      </c>
      <c r="D61" s="387" t="s">
        <v>912</v>
      </c>
      <c r="E61" s="381" t="s">
        <v>913</v>
      </c>
      <c r="I61" s="384" t="str">
        <f>HLOOKUP(Introduction!$G$4,nametranslations,62,FALSE)</f>
        <v>Points de données : services de base</v>
      </c>
      <c r="L61" s="384" t="s">
        <v>914</v>
      </c>
      <c r="M61" s="384" t="s">
        <v>915</v>
      </c>
      <c r="N61" s="384" t="s">
        <v>916</v>
      </c>
      <c r="O61" s="384" t="s">
        <v>917</v>
      </c>
      <c r="P61" s="384" t="s">
        <v>918</v>
      </c>
      <c r="Q61" s="384" t="s">
        <v>919</v>
      </c>
      <c r="R61" s="384"/>
      <c r="S61" s="384"/>
      <c r="T61" s="384" t="s">
        <v>914</v>
      </c>
      <c r="U61" s="384" t="s">
        <v>324</v>
      </c>
    </row>
    <row r="62" spans="1:21" x14ac:dyDescent="0.25">
      <c r="A62" s="386" t="s">
        <v>920</v>
      </c>
      <c r="B62" s="381" t="s">
        <v>921</v>
      </c>
      <c r="C62" s="381" t="s">
        <v>922</v>
      </c>
      <c r="D62" s="387" t="s">
        <v>923</v>
      </c>
      <c r="E62" s="381" t="s">
        <v>924</v>
      </c>
      <c r="I62" s="384"/>
      <c r="L62" s="384" t="s">
        <v>925</v>
      </c>
      <c r="M62" s="384" t="s">
        <v>926</v>
      </c>
      <c r="N62" s="384" t="s">
        <v>927</v>
      </c>
      <c r="O62" s="384" t="s">
        <v>928</v>
      </c>
      <c r="P62" s="384" t="s">
        <v>929</v>
      </c>
      <c r="Q62" s="384" t="s">
        <v>930</v>
      </c>
      <c r="R62" s="384"/>
      <c r="S62" s="384"/>
      <c r="T62" s="384" t="s">
        <v>925</v>
      </c>
      <c r="U62" s="385" t="s">
        <v>325</v>
      </c>
    </row>
    <row r="63" spans="1:21" x14ac:dyDescent="0.25">
      <c r="A63" s="386" t="s">
        <v>931</v>
      </c>
      <c r="B63" s="381" t="s">
        <v>932</v>
      </c>
      <c r="C63" s="381" t="s">
        <v>933</v>
      </c>
      <c r="D63" s="387" t="s">
        <v>934</v>
      </c>
      <c r="E63" s="381" t="s">
        <v>935</v>
      </c>
      <c r="I63" s="384"/>
      <c r="L63" s="384" t="s">
        <v>936</v>
      </c>
      <c r="M63" s="384" t="s">
        <v>937</v>
      </c>
      <c r="N63" s="384" t="s">
        <v>938</v>
      </c>
      <c r="O63" s="384" t="s">
        <v>939</v>
      </c>
      <c r="P63" s="384" t="s">
        <v>940</v>
      </c>
      <c r="Q63" s="384" t="s">
        <v>941</v>
      </c>
      <c r="R63" s="384"/>
      <c r="S63" s="384"/>
      <c r="T63" s="384" t="s">
        <v>936</v>
      </c>
      <c r="U63" s="385" t="s">
        <v>328</v>
      </c>
    </row>
    <row r="64" spans="1:21" x14ac:dyDescent="0.25">
      <c r="A64" s="386" t="s">
        <v>942</v>
      </c>
      <c r="B64" s="381" t="s">
        <v>943</v>
      </c>
      <c r="C64" s="381" t="s">
        <v>944</v>
      </c>
      <c r="D64" s="387" t="s">
        <v>945</v>
      </c>
      <c r="E64" s="381" t="s">
        <v>946</v>
      </c>
      <c r="I64" s="384"/>
      <c r="L64" s="384" t="s">
        <v>947</v>
      </c>
      <c r="M64" s="384" t="s">
        <v>948</v>
      </c>
      <c r="N64" s="384" t="s">
        <v>949</v>
      </c>
      <c r="O64" s="384" t="s">
        <v>948</v>
      </c>
      <c r="P64" s="384" t="s">
        <v>950</v>
      </c>
      <c r="Q64" s="384" t="s">
        <v>951</v>
      </c>
      <c r="R64" s="384"/>
      <c r="S64" s="384"/>
      <c r="T64" s="384" t="s">
        <v>947</v>
      </c>
      <c r="U64" s="385" t="s">
        <v>325</v>
      </c>
    </row>
    <row r="65" spans="1:21" x14ac:dyDescent="0.25">
      <c r="A65" s="383" t="s">
        <v>952</v>
      </c>
      <c r="I65" s="384"/>
      <c r="L65" s="384" t="s">
        <v>953</v>
      </c>
      <c r="M65" s="384" t="s">
        <v>954</v>
      </c>
      <c r="N65" s="384" t="s">
        <v>955</v>
      </c>
      <c r="O65" s="384" t="s">
        <v>956</v>
      </c>
      <c r="P65" s="384" t="s">
        <v>957</v>
      </c>
      <c r="Q65" s="384" t="s">
        <v>958</v>
      </c>
      <c r="R65" s="384"/>
      <c r="S65" s="384"/>
      <c r="T65" s="384" t="s">
        <v>953</v>
      </c>
      <c r="U65" s="385" t="s">
        <v>328</v>
      </c>
    </row>
    <row r="66" spans="1:21" x14ac:dyDescent="0.25">
      <c r="A66" s="386" t="s">
        <v>282</v>
      </c>
      <c r="B66" s="381" t="s">
        <v>959</v>
      </c>
      <c r="C66" s="381" t="s">
        <v>960</v>
      </c>
      <c r="D66" s="387" t="s">
        <v>961</v>
      </c>
      <c r="E66" s="381" t="s">
        <v>962</v>
      </c>
      <c r="I66" s="384"/>
      <c r="L66" s="384" t="s">
        <v>963</v>
      </c>
      <c r="M66" s="384" t="s">
        <v>964</v>
      </c>
      <c r="N66" s="384" t="s">
        <v>965</v>
      </c>
      <c r="O66" s="384" t="s">
        <v>964</v>
      </c>
      <c r="P66" s="384" t="s">
        <v>966</v>
      </c>
      <c r="Q66" s="384" t="s">
        <v>967</v>
      </c>
      <c r="R66" s="384"/>
      <c r="S66" s="384"/>
      <c r="T66" s="384" t="s">
        <v>963</v>
      </c>
      <c r="U66" s="384" t="s">
        <v>324</v>
      </c>
    </row>
    <row r="67" spans="1:21" ht="15.75" customHeight="1" x14ac:dyDescent="0.25">
      <c r="A67" s="391" t="s">
        <v>968</v>
      </c>
      <c r="B67" s="391" t="s">
        <v>969</v>
      </c>
      <c r="C67" s="391" t="s">
        <v>970</v>
      </c>
      <c r="D67" s="392" t="s">
        <v>971</v>
      </c>
      <c r="E67" s="391" t="s">
        <v>972</v>
      </c>
      <c r="I67" s="384"/>
      <c r="L67" s="384" t="s">
        <v>973</v>
      </c>
      <c r="M67" s="384" t="s">
        <v>974</v>
      </c>
      <c r="N67" s="384" t="s">
        <v>975</v>
      </c>
      <c r="O67" s="384" t="s">
        <v>976</v>
      </c>
      <c r="P67" s="384" t="s">
        <v>977</v>
      </c>
      <c r="Q67" s="384" t="s">
        <v>978</v>
      </c>
      <c r="R67" s="384"/>
      <c r="S67" s="384"/>
      <c r="T67" s="384" t="s">
        <v>973</v>
      </c>
      <c r="U67" s="385" t="s">
        <v>324</v>
      </c>
    </row>
    <row r="68" spans="1:21" x14ac:dyDescent="0.25">
      <c r="A68" s="386" t="s">
        <v>51</v>
      </c>
      <c r="B68" s="381" t="s">
        <v>979</v>
      </c>
      <c r="C68" s="381" t="s">
        <v>980</v>
      </c>
      <c r="D68" s="387" t="s">
        <v>981</v>
      </c>
      <c r="E68" s="381" t="s">
        <v>982</v>
      </c>
      <c r="I68" s="384"/>
      <c r="L68" s="384" t="s">
        <v>983</v>
      </c>
      <c r="M68" s="384" t="s">
        <v>984</v>
      </c>
      <c r="N68" s="384" t="s">
        <v>985</v>
      </c>
      <c r="O68" s="384" t="s">
        <v>986</v>
      </c>
      <c r="P68" s="384" t="s">
        <v>987</v>
      </c>
      <c r="Q68" s="384" t="s">
        <v>988</v>
      </c>
      <c r="R68" s="384"/>
      <c r="S68" s="384"/>
      <c r="T68" s="384" t="s">
        <v>983</v>
      </c>
      <c r="U68" s="385" t="s">
        <v>325</v>
      </c>
    </row>
    <row r="69" spans="1:21" x14ac:dyDescent="0.25">
      <c r="A69" s="386" t="s">
        <v>10</v>
      </c>
      <c r="B69" s="381" t="s">
        <v>989</v>
      </c>
      <c r="C69" s="381" t="s">
        <v>990</v>
      </c>
      <c r="D69" s="387" t="s">
        <v>991</v>
      </c>
      <c r="E69" s="381" t="s">
        <v>992</v>
      </c>
      <c r="I69" s="384"/>
      <c r="L69" s="384" t="s">
        <v>993</v>
      </c>
      <c r="M69" s="384" t="s">
        <v>994</v>
      </c>
      <c r="N69" s="384" t="s">
        <v>995</v>
      </c>
      <c r="O69" s="384" t="s">
        <v>994</v>
      </c>
      <c r="P69" s="384" t="s">
        <v>996</v>
      </c>
      <c r="Q69" s="384" t="s">
        <v>997</v>
      </c>
      <c r="R69" s="384"/>
      <c r="S69" s="384"/>
      <c r="T69" s="384" t="s">
        <v>993</v>
      </c>
      <c r="U69" s="384" t="s">
        <v>324</v>
      </c>
    </row>
    <row r="70" spans="1:21" x14ac:dyDescent="0.25">
      <c r="A70" s="386" t="s">
        <v>11</v>
      </c>
      <c r="B70" s="381" t="s">
        <v>998</v>
      </c>
      <c r="C70" s="381" t="s">
        <v>999</v>
      </c>
      <c r="D70" s="387" t="s">
        <v>1000</v>
      </c>
      <c r="E70" s="381" t="s">
        <v>1001</v>
      </c>
      <c r="L70" s="384" t="s">
        <v>1002</v>
      </c>
      <c r="M70" s="384" t="s">
        <v>1003</v>
      </c>
      <c r="N70" s="384" t="s">
        <v>1004</v>
      </c>
      <c r="O70" s="384" t="s">
        <v>1005</v>
      </c>
      <c r="P70" s="384" t="s">
        <v>1006</v>
      </c>
      <c r="Q70" s="384" t="s">
        <v>1007</v>
      </c>
      <c r="R70" s="384"/>
      <c r="S70" s="384"/>
      <c r="T70" s="384" t="s">
        <v>1002</v>
      </c>
      <c r="U70" s="384" t="s">
        <v>324</v>
      </c>
    </row>
    <row r="71" spans="1:21" x14ac:dyDescent="0.25">
      <c r="A71" s="381" t="s">
        <v>9</v>
      </c>
      <c r="B71" s="381" t="s">
        <v>1008</v>
      </c>
      <c r="C71" s="381" t="s">
        <v>1009</v>
      </c>
      <c r="D71" s="387" t="s">
        <v>1010</v>
      </c>
      <c r="E71" s="381" t="s">
        <v>1011</v>
      </c>
      <c r="I71" s="389" t="s">
        <v>549</v>
      </c>
      <c r="L71" s="384" t="s">
        <v>1012</v>
      </c>
      <c r="M71" s="384" t="s">
        <v>1013</v>
      </c>
      <c r="N71" s="384" t="s">
        <v>1014</v>
      </c>
      <c r="O71" s="384" t="s">
        <v>1015</v>
      </c>
      <c r="P71" s="384" t="s">
        <v>1016</v>
      </c>
      <c r="Q71" s="384" t="s">
        <v>1017</v>
      </c>
      <c r="R71" s="384"/>
      <c r="S71" s="384"/>
      <c r="T71" s="384" t="s">
        <v>1012</v>
      </c>
      <c r="U71" s="384" t="s">
        <v>324</v>
      </c>
    </row>
    <row r="72" spans="1:21" x14ac:dyDescent="0.25">
      <c r="A72" s="381" t="s">
        <v>4</v>
      </c>
      <c r="B72" s="381" t="s">
        <v>1018</v>
      </c>
      <c r="C72" s="381" t="s">
        <v>1019</v>
      </c>
      <c r="D72" s="387" t="s">
        <v>1020</v>
      </c>
      <c r="E72" s="381" t="s">
        <v>1021</v>
      </c>
      <c r="H72" s="384">
        <v>39</v>
      </c>
      <c r="I72" s="384" t="str">
        <f>HLOOKUP(Introduction!$G$4,nametranslations,H72,FALSE)</f>
        <v>Eau : total</v>
      </c>
      <c r="L72" s="384" t="s">
        <v>1022</v>
      </c>
      <c r="M72" s="384" t="s">
        <v>1023</v>
      </c>
      <c r="N72" s="384" t="s">
        <v>1024</v>
      </c>
      <c r="O72" s="384" t="s">
        <v>1023</v>
      </c>
      <c r="P72" s="384" t="s">
        <v>1025</v>
      </c>
      <c r="Q72" s="384" t="s">
        <v>1026</v>
      </c>
      <c r="R72" s="384"/>
      <c r="S72" s="384"/>
      <c r="T72" s="384" t="s">
        <v>1022</v>
      </c>
      <c r="U72" s="384" t="s">
        <v>324</v>
      </c>
    </row>
    <row r="73" spans="1:21" x14ac:dyDescent="0.25">
      <c r="A73" s="381" t="s">
        <v>8</v>
      </c>
      <c r="B73" s="381" t="s">
        <v>1027</v>
      </c>
      <c r="C73" s="381" t="s">
        <v>1028</v>
      </c>
      <c r="D73" s="387" t="s">
        <v>1029</v>
      </c>
      <c r="E73" s="381" t="s">
        <v>1030</v>
      </c>
      <c r="H73" s="384">
        <v>40</v>
      </c>
      <c r="I73" s="384" t="str">
        <f>HLOOKUP(Introduction!$G$4,nametranslations,H73,FALSE)</f>
        <v>Eau : urbain</v>
      </c>
      <c r="L73" s="384" t="s">
        <v>1031</v>
      </c>
      <c r="M73" s="384" t="s">
        <v>1032</v>
      </c>
      <c r="N73" s="384" t="s">
        <v>1033</v>
      </c>
      <c r="O73" s="384" t="s">
        <v>1034</v>
      </c>
      <c r="P73" s="384" t="s">
        <v>1035</v>
      </c>
      <c r="Q73" s="384" t="s">
        <v>1036</v>
      </c>
      <c r="R73" s="384"/>
      <c r="S73" s="384"/>
      <c r="T73" s="384" t="s">
        <v>1031</v>
      </c>
      <c r="U73" s="384" t="s">
        <v>324</v>
      </c>
    </row>
    <row r="74" spans="1:21" x14ac:dyDescent="0.25">
      <c r="A74" s="386" t="s">
        <v>25</v>
      </c>
      <c r="B74" s="386" t="s">
        <v>1037</v>
      </c>
      <c r="C74" s="386" t="s">
        <v>1038</v>
      </c>
      <c r="D74" s="387" t="s">
        <v>1039</v>
      </c>
      <c r="E74" s="386" t="s">
        <v>1040</v>
      </c>
      <c r="H74" s="384">
        <v>41</v>
      </c>
      <c r="I74" s="384" t="str">
        <f>HLOOKUP(Introduction!$G$4,nametranslations,H74,FALSE)</f>
        <v>Eau : rural</v>
      </c>
      <c r="L74" s="384" t="s">
        <v>1041</v>
      </c>
      <c r="M74" s="384" t="s">
        <v>1042</v>
      </c>
      <c r="N74" s="384" t="s">
        <v>1042</v>
      </c>
      <c r="O74" s="384" t="s">
        <v>1043</v>
      </c>
      <c r="P74" s="384" t="s">
        <v>1044</v>
      </c>
      <c r="Q74" s="384" t="s">
        <v>1045</v>
      </c>
      <c r="R74" s="384"/>
      <c r="S74" s="384"/>
      <c r="T74" s="384" t="s">
        <v>1041</v>
      </c>
      <c r="U74" s="385" t="s">
        <v>326</v>
      </c>
    </row>
    <row r="75" spans="1:21" x14ac:dyDescent="0.25">
      <c r="A75" s="381" t="s">
        <v>19</v>
      </c>
      <c r="B75" s="381" t="s">
        <v>1046</v>
      </c>
      <c r="C75" s="381" t="s">
        <v>1047</v>
      </c>
      <c r="D75" s="387" t="s">
        <v>1048</v>
      </c>
      <c r="E75" s="381" t="s">
        <v>1049</v>
      </c>
      <c r="H75" s="384">
        <v>42</v>
      </c>
      <c r="I75" s="384" t="str">
        <f>HLOOKUP(Introduction!$G$4,nametranslations,H75,FALSE)</f>
        <v>Eau : pré-primaire</v>
      </c>
      <c r="L75" s="384" t="s">
        <v>1050</v>
      </c>
      <c r="M75" s="384" t="s">
        <v>1051</v>
      </c>
      <c r="N75" s="384" t="s">
        <v>1052</v>
      </c>
      <c r="O75" s="384" t="s">
        <v>1053</v>
      </c>
      <c r="P75" s="384" t="s">
        <v>1054</v>
      </c>
      <c r="Q75" s="384" t="s">
        <v>1055</v>
      </c>
      <c r="R75" s="384"/>
      <c r="S75" s="384"/>
      <c r="T75" s="384" t="s">
        <v>1050</v>
      </c>
      <c r="U75" s="384" t="s">
        <v>324</v>
      </c>
    </row>
    <row r="76" spans="1:21" x14ac:dyDescent="0.25">
      <c r="A76" s="381" t="s">
        <v>168</v>
      </c>
      <c r="B76" s="381" t="s">
        <v>1056</v>
      </c>
      <c r="C76" s="381" t="s">
        <v>1057</v>
      </c>
      <c r="D76" s="387" t="s">
        <v>1058</v>
      </c>
      <c r="E76" s="381" t="s">
        <v>1059</v>
      </c>
      <c r="H76" s="384">
        <v>43</v>
      </c>
      <c r="I76" s="384" t="str">
        <f>HLOOKUP(Introduction!$G$4,nametranslations,H76,FALSE)</f>
        <v>Eau : primaire</v>
      </c>
      <c r="L76" s="384" t="s">
        <v>1060</v>
      </c>
      <c r="M76" s="384" t="s">
        <v>1061</v>
      </c>
      <c r="N76" s="384" t="s">
        <v>1062</v>
      </c>
      <c r="O76" s="384" t="s">
        <v>1063</v>
      </c>
      <c r="P76" s="384" t="s">
        <v>1064</v>
      </c>
      <c r="Q76" s="384" t="s">
        <v>1065</v>
      </c>
      <c r="R76" s="384"/>
      <c r="S76" s="384"/>
      <c r="T76" s="384" t="s">
        <v>1060</v>
      </c>
      <c r="U76" s="384" t="s">
        <v>324</v>
      </c>
    </row>
    <row r="77" spans="1:21" x14ac:dyDescent="0.25">
      <c r="A77" s="381" t="s">
        <v>169</v>
      </c>
      <c r="B77" s="391" t="s">
        <v>1066</v>
      </c>
      <c r="C77" s="381" t="s">
        <v>1067</v>
      </c>
      <c r="D77" s="387" t="s">
        <v>612</v>
      </c>
      <c r="E77" s="381" t="s">
        <v>1068</v>
      </c>
      <c r="H77" s="384">
        <v>44</v>
      </c>
      <c r="I77" s="384" t="str">
        <f>HLOOKUP(Introduction!$G$4,nametranslations,H77,FALSE)</f>
        <v>Eau : secondaire</v>
      </c>
      <c r="L77" s="384" t="s">
        <v>1069</v>
      </c>
      <c r="M77" s="384" t="s">
        <v>1070</v>
      </c>
      <c r="N77" s="384" t="s">
        <v>1070</v>
      </c>
      <c r="O77" s="384" t="s">
        <v>1071</v>
      </c>
      <c r="P77" s="384" t="s">
        <v>1072</v>
      </c>
      <c r="Q77" s="384" t="s">
        <v>1073</v>
      </c>
      <c r="R77" s="384"/>
      <c r="S77" s="384"/>
      <c r="T77" s="384" t="s">
        <v>1069</v>
      </c>
      <c r="U77" s="385" t="s">
        <v>326</v>
      </c>
    </row>
    <row r="78" spans="1:21" x14ac:dyDescent="0.25">
      <c r="A78" s="381" t="s">
        <v>35</v>
      </c>
      <c r="B78" s="386" t="s">
        <v>619</v>
      </c>
      <c r="C78" s="381" t="s">
        <v>620</v>
      </c>
      <c r="D78" s="387" t="s">
        <v>621</v>
      </c>
      <c r="E78" s="381" t="s">
        <v>622</v>
      </c>
      <c r="H78" s="384">
        <v>45</v>
      </c>
      <c r="I78" s="384" t="str">
        <f>HLOOKUP(Introduction!$G$4,nametranslations,H78,FALSE)</f>
        <v>Assainissement : total</v>
      </c>
      <c r="L78" s="384" t="s">
        <v>1074</v>
      </c>
      <c r="M78" s="384" t="s">
        <v>1075</v>
      </c>
      <c r="N78" s="384" t="s">
        <v>1076</v>
      </c>
      <c r="O78" s="384" t="s">
        <v>1077</v>
      </c>
      <c r="P78" s="384" t="s">
        <v>1078</v>
      </c>
      <c r="Q78" s="384" t="s">
        <v>1079</v>
      </c>
      <c r="R78" s="384"/>
      <c r="S78" s="384"/>
      <c r="T78" s="384" t="s">
        <v>1074</v>
      </c>
      <c r="U78" s="384" t="s">
        <v>324</v>
      </c>
    </row>
    <row r="79" spans="1:21" ht="39.6" x14ac:dyDescent="0.25">
      <c r="A79" s="391" t="s">
        <v>1080</v>
      </c>
      <c r="B79" s="391" t="s">
        <v>1081</v>
      </c>
      <c r="C79" s="391" t="s">
        <v>1082</v>
      </c>
      <c r="D79" s="387" t="s">
        <v>1083</v>
      </c>
      <c r="E79" s="391" t="s">
        <v>1084</v>
      </c>
      <c r="H79" s="384">
        <v>46</v>
      </c>
      <c r="I79" s="384" t="str">
        <f>HLOOKUP(Introduction!$G$4,nametranslations,H79,FALSE)</f>
        <v>Assainissement : urbain</v>
      </c>
      <c r="L79" s="384" t="s">
        <v>1085</v>
      </c>
      <c r="M79" s="384" t="s">
        <v>1086</v>
      </c>
      <c r="N79" s="384" t="s">
        <v>1087</v>
      </c>
      <c r="O79" s="384" t="s">
        <v>1086</v>
      </c>
      <c r="P79" s="384" t="s">
        <v>1088</v>
      </c>
      <c r="Q79" s="384" t="s">
        <v>1089</v>
      </c>
      <c r="R79" s="384"/>
      <c r="S79" s="384"/>
      <c r="T79" s="384" t="s">
        <v>1085</v>
      </c>
      <c r="U79" s="384" t="s">
        <v>324</v>
      </c>
    </row>
    <row r="80" spans="1:21" x14ac:dyDescent="0.25">
      <c r="A80" s="381" t="s">
        <v>127</v>
      </c>
      <c r="B80" s="386" t="s">
        <v>1090</v>
      </c>
      <c r="C80" s="381" t="s">
        <v>1091</v>
      </c>
      <c r="D80" s="387" t="s">
        <v>1092</v>
      </c>
      <c r="E80" s="381" t="s">
        <v>1093</v>
      </c>
      <c r="H80" s="384">
        <v>47</v>
      </c>
      <c r="I80" s="384" t="str">
        <f>HLOOKUP(Introduction!$G$4,nametranslations,H80,FALSE)</f>
        <v>Assainissement : rural</v>
      </c>
      <c r="L80" s="384" t="s">
        <v>1094</v>
      </c>
      <c r="M80" s="384" t="s">
        <v>1095</v>
      </c>
      <c r="N80" s="384" t="s">
        <v>1096</v>
      </c>
      <c r="O80" s="384" t="s">
        <v>1095</v>
      </c>
      <c r="P80" s="384" t="s">
        <v>1097</v>
      </c>
      <c r="Q80" s="384" t="s">
        <v>1098</v>
      </c>
      <c r="R80" s="384"/>
      <c r="S80" s="384"/>
      <c r="T80" s="384" t="s">
        <v>1094</v>
      </c>
      <c r="U80" s="384" t="s">
        <v>324</v>
      </c>
    </row>
    <row r="81" spans="1:21" ht="39.6" x14ac:dyDescent="0.25">
      <c r="A81" s="381" t="s">
        <v>1099</v>
      </c>
      <c r="B81" s="391" t="s">
        <v>1100</v>
      </c>
      <c r="C81" s="391" t="s">
        <v>1101</v>
      </c>
      <c r="D81" s="387" t="s">
        <v>1102</v>
      </c>
      <c r="E81" s="391" t="s">
        <v>1103</v>
      </c>
      <c r="H81" s="384">
        <v>48</v>
      </c>
      <c r="I81" s="384" t="str">
        <f>HLOOKUP(Introduction!$G$4,nametranslations,H81,FALSE)</f>
        <v>Assainissement : pré-primaire</v>
      </c>
      <c r="L81" s="384" t="s">
        <v>1104</v>
      </c>
      <c r="M81" s="384" t="s">
        <v>1105</v>
      </c>
      <c r="N81" s="384" t="s">
        <v>1105</v>
      </c>
      <c r="O81" s="384" t="s">
        <v>1105</v>
      </c>
      <c r="P81" s="384" t="s">
        <v>1106</v>
      </c>
      <c r="Q81" s="384" t="s">
        <v>1107</v>
      </c>
      <c r="R81" s="384"/>
      <c r="S81" s="384"/>
      <c r="T81" s="384" t="s">
        <v>1104</v>
      </c>
      <c r="U81" s="384" t="s">
        <v>324</v>
      </c>
    </row>
    <row r="82" spans="1:21" x14ac:dyDescent="0.25">
      <c r="A82" s="383" t="s">
        <v>1108</v>
      </c>
      <c r="H82" s="384">
        <v>49</v>
      </c>
      <c r="I82" s="384" t="str">
        <f>HLOOKUP(Introduction!$G$4,nametranslations,H82,FALSE)</f>
        <v>Assainissement :  primaire</v>
      </c>
      <c r="L82" s="384" t="s">
        <v>1109</v>
      </c>
      <c r="M82" s="384" t="s">
        <v>1110</v>
      </c>
      <c r="N82" s="384" t="s">
        <v>1110</v>
      </c>
      <c r="O82" s="384" t="s">
        <v>1110</v>
      </c>
      <c r="P82" s="384" t="s">
        <v>1111</v>
      </c>
      <c r="Q82" s="384" t="s">
        <v>1112</v>
      </c>
      <c r="R82" s="384"/>
      <c r="S82" s="384"/>
      <c r="T82" s="384" t="s">
        <v>1109</v>
      </c>
      <c r="U82" s="384" t="s">
        <v>324</v>
      </c>
    </row>
    <row r="83" spans="1:21" x14ac:dyDescent="0.25">
      <c r="A83" s="381" t="s">
        <v>1113</v>
      </c>
      <c r="B83" s="386" t="s">
        <v>1114</v>
      </c>
      <c r="C83" s="386" t="s">
        <v>1115</v>
      </c>
      <c r="D83" s="386" t="s">
        <v>1116</v>
      </c>
      <c r="E83" s="386" t="s">
        <v>1117</v>
      </c>
      <c r="H83" s="384">
        <v>50</v>
      </c>
      <c r="I83" s="384" t="str">
        <f>HLOOKUP(Introduction!$G$4,nametranslations,H83,FALSE)</f>
        <v>Assainissement : secondaire</v>
      </c>
      <c r="L83" s="384" t="s">
        <v>1118</v>
      </c>
      <c r="M83" s="384" t="s">
        <v>1119</v>
      </c>
      <c r="N83" s="384" t="s">
        <v>1120</v>
      </c>
      <c r="O83" s="384" t="s">
        <v>1119</v>
      </c>
      <c r="P83" s="384" t="s">
        <v>1121</v>
      </c>
      <c r="Q83" s="384" t="s">
        <v>1122</v>
      </c>
      <c r="R83" s="384"/>
      <c r="S83" s="384"/>
      <c r="T83" s="384" t="s">
        <v>1118</v>
      </c>
      <c r="U83" s="385" t="s">
        <v>326</v>
      </c>
    </row>
    <row r="84" spans="1:21" x14ac:dyDescent="0.25">
      <c r="A84" s="381" t="s">
        <v>36</v>
      </c>
      <c r="B84" s="386" t="s">
        <v>1123</v>
      </c>
      <c r="C84" s="386" t="s">
        <v>1124</v>
      </c>
      <c r="D84" s="386" t="s">
        <v>1125</v>
      </c>
      <c r="E84" s="386" t="s">
        <v>1126</v>
      </c>
      <c r="H84" s="384">
        <v>51</v>
      </c>
      <c r="I84" s="384" t="str">
        <f>HLOOKUP(Introduction!$G$4,nametranslations,H84,FALSE)</f>
        <v>Hygiène : total</v>
      </c>
      <c r="L84" s="384" t="s">
        <v>1127</v>
      </c>
      <c r="M84" s="384" t="s">
        <v>1128</v>
      </c>
      <c r="N84" s="384" t="s">
        <v>1128</v>
      </c>
      <c r="O84" s="384" t="s">
        <v>1129</v>
      </c>
      <c r="P84" s="384" t="s">
        <v>1130</v>
      </c>
      <c r="Q84" s="384" t="s">
        <v>1131</v>
      </c>
      <c r="R84" s="384"/>
      <c r="S84" s="384"/>
      <c r="T84" s="384" t="s">
        <v>1127</v>
      </c>
      <c r="U84" s="385" t="s">
        <v>326</v>
      </c>
    </row>
    <row r="85" spans="1:21" x14ac:dyDescent="0.25">
      <c r="A85" s="381" t="s">
        <v>1132</v>
      </c>
      <c r="B85" s="381" t="s">
        <v>1133</v>
      </c>
      <c r="C85" s="381" t="s">
        <v>1134</v>
      </c>
      <c r="D85" s="381" t="s">
        <v>1135</v>
      </c>
      <c r="E85" s="381" t="s">
        <v>982</v>
      </c>
      <c r="H85" s="384">
        <v>52</v>
      </c>
      <c r="I85" s="384" t="str">
        <f>HLOOKUP(Introduction!$G$4,nametranslations,H85,FALSE)</f>
        <v>Hygiène : urbain</v>
      </c>
      <c r="L85" s="384" t="s">
        <v>1136</v>
      </c>
      <c r="M85" s="384" t="s">
        <v>1137</v>
      </c>
      <c r="N85" s="384" t="s">
        <v>1138</v>
      </c>
      <c r="O85" s="384" t="s">
        <v>1137</v>
      </c>
      <c r="P85" s="384" t="s">
        <v>1139</v>
      </c>
      <c r="Q85" s="384" t="s">
        <v>1140</v>
      </c>
      <c r="R85" s="384"/>
      <c r="S85" s="384"/>
      <c r="T85" s="384" t="s">
        <v>1136</v>
      </c>
      <c r="U85" s="384" t="s">
        <v>324</v>
      </c>
    </row>
    <row r="86" spans="1:21" x14ac:dyDescent="0.25">
      <c r="A86" s="381" t="s">
        <v>14</v>
      </c>
      <c r="B86" s="381" t="s">
        <v>530</v>
      </c>
      <c r="C86" s="381" t="s">
        <v>531</v>
      </c>
      <c r="D86" s="381" t="s">
        <v>532</v>
      </c>
      <c r="E86" s="381" t="s">
        <v>533</v>
      </c>
      <c r="H86" s="384">
        <v>53</v>
      </c>
      <c r="I86" s="384" t="str">
        <f>HLOOKUP(Introduction!$G$4,nametranslations,H86,FALSE)</f>
        <v>Hygiène : rural</v>
      </c>
      <c r="L86" s="384" t="s">
        <v>1141</v>
      </c>
      <c r="M86" s="384" t="s">
        <v>1142</v>
      </c>
      <c r="N86" s="384" t="s">
        <v>1143</v>
      </c>
      <c r="O86" s="384" t="s">
        <v>1142</v>
      </c>
      <c r="P86" s="384" t="s">
        <v>1144</v>
      </c>
      <c r="Q86" s="384" t="s">
        <v>1145</v>
      </c>
      <c r="R86" s="384"/>
      <c r="S86" s="384"/>
      <c r="T86" s="384" t="s">
        <v>1141</v>
      </c>
      <c r="U86" s="384" t="s">
        <v>326</v>
      </c>
    </row>
    <row r="87" spans="1:21" x14ac:dyDescent="0.25">
      <c r="A87" s="381" t="s">
        <v>15</v>
      </c>
      <c r="B87" s="381" t="s">
        <v>538</v>
      </c>
      <c r="C87" s="381" t="s">
        <v>539</v>
      </c>
      <c r="D87" s="381" t="s">
        <v>540</v>
      </c>
      <c r="E87" s="381" t="s">
        <v>1146</v>
      </c>
      <c r="H87" s="384">
        <v>54</v>
      </c>
      <c r="I87" s="384" t="str">
        <f>HLOOKUP(Introduction!$G$4,nametranslations,H87,FALSE)</f>
        <v>Hygiène : pré-primaire</v>
      </c>
      <c r="L87" s="384" t="s">
        <v>1147</v>
      </c>
      <c r="M87" s="384" t="s">
        <v>1148</v>
      </c>
      <c r="N87" s="384" t="s">
        <v>1149</v>
      </c>
      <c r="O87" s="384" t="s">
        <v>1150</v>
      </c>
      <c r="P87" s="384" t="s">
        <v>1151</v>
      </c>
      <c r="Q87" s="384" t="s">
        <v>1152</v>
      </c>
      <c r="R87" s="384"/>
      <c r="S87" s="384"/>
      <c r="T87" s="384" t="s">
        <v>1147</v>
      </c>
      <c r="U87" s="385" t="s">
        <v>326</v>
      </c>
    </row>
    <row r="88" spans="1:21" x14ac:dyDescent="0.25">
      <c r="A88" s="381" t="s">
        <v>6</v>
      </c>
      <c r="B88" s="386" t="s">
        <v>1153</v>
      </c>
      <c r="C88" s="386" t="s">
        <v>1154</v>
      </c>
      <c r="D88" s="386" t="s">
        <v>1155</v>
      </c>
      <c r="E88" s="386" t="s">
        <v>1156</v>
      </c>
      <c r="H88" s="384">
        <v>55</v>
      </c>
      <c r="I88" s="384" t="str">
        <f>HLOOKUP(Introduction!$G$4,nametranslations,H88,FALSE)</f>
        <v>Hygiène : primaire</v>
      </c>
      <c r="L88" s="384" t="s">
        <v>1157</v>
      </c>
      <c r="M88" s="384" t="s">
        <v>1158</v>
      </c>
      <c r="N88" s="384" t="s">
        <v>1159</v>
      </c>
      <c r="O88" s="384" t="s">
        <v>1160</v>
      </c>
      <c r="P88" s="384" t="s">
        <v>1161</v>
      </c>
      <c r="Q88" s="384" t="s">
        <v>1162</v>
      </c>
      <c r="R88" s="384"/>
      <c r="S88" s="384"/>
      <c r="T88" s="384" t="s">
        <v>1157</v>
      </c>
      <c r="U88" s="384" t="s">
        <v>326</v>
      </c>
    </row>
    <row r="89" spans="1:21" x14ac:dyDescent="0.25">
      <c r="A89" s="381" t="s">
        <v>5</v>
      </c>
      <c r="B89" s="386" t="s">
        <v>1163</v>
      </c>
      <c r="C89" s="386" t="s">
        <v>1164</v>
      </c>
      <c r="D89" s="386" t="s">
        <v>1165</v>
      </c>
      <c r="E89" s="386" t="s">
        <v>1166</v>
      </c>
      <c r="H89" s="384">
        <v>56</v>
      </c>
      <c r="I89" s="384" t="str">
        <f>HLOOKUP(Introduction!$G$4,nametranslations,H89,FALSE)</f>
        <v>Hygiène : secondaire</v>
      </c>
      <c r="L89" s="384" t="s">
        <v>1167</v>
      </c>
      <c r="M89" s="384" t="s">
        <v>1168</v>
      </c>
      <c r="N89" s="384" t="s">
        <v>1169</v>
      </c>
      <c r="O89" s="384" t="s">
        <v>1170</v>
      </c>
      <c r="P89" s="384" t="s">
        <v>1171</v>
      </c>
      <c r="Q89" s="384" t="s">
        <v>1172</v>
      </c>
      <c r="R89" s="384"/>
      <c r="S89" s="384"/>
      <c r="T89" s="384" t="s">
        <v>1167</v>
      </c>
      <c r="U89" s="384" t="s">
        <v>324</v>
      </c>
    </row>
    <row r="90" spans="1:21" x14ac:dyDescent="0.25">
      <c r="A90" s="381" t="s">
        <v>21</v>
      </c>
      <c r="B90" s="381" t="s">
        <v>1173</v>
      </c>
      <c r="C90" s="381" t="s">
        <v>1174</v>
      </c>
      <c r="D90" s="381" t="s">
        <v>1175</v>
      </c>
      <c r="E90" s="381" t="s">
        <v>1176</v>
      </c>
      <c r="H90" s="384"/>
      <c r="I90" s="384"/>
      <c r="L90" s="384" t="s">
        <v>1177</v>
      </c>
      <c r="M90" s="384" t="s">
        <v>1178</v>
      </c>
      <c r="N90" s="384" t="s">
        <v>1179</v>
      </c>
      <c r="O90" s="384" t="s">
        <v>1180</v>
      </c>
      <c r="P90" s="384" t="s">
        <v>1181</v>
      </c>
      <c r="Q90" s="384" t="s">
        <v>1182</v>
      </c>
      <c r="R90" s="384"/>
      <c r="S90" s="384"/>
      <c r="T90" s="384" t="s">
        <v>1177</v>
      </c>
      <c r="U90" s="384" t="s">
        <v>324</v>
      </c>
    </row>
    <row r="91" spans="1:21" x14ac:dyDescent="0.25">
      <c r="A91" s="381" t="s">
        <v>28</v>
      </c>
      <c r="B91" s="381" t="s">
        <v>1183</v>
      </c>
      <c r="C91" s="381" t="s">
        <v>1184</v>
      </c>
      <c r="D91" s="381" t="s">
        <v>1185</v>
      </c>
      <c r="E91" s="381" t="s">
        <v>1186</v>
      </c>
      <c r="I91" s="384"/>
      <c r="L91" s="384" t="s">
        <v>1187</v>
      </c>
      <c r="M91" s="384" t="s">
        <v>1188</v>
      </c>
      <c r="N91" s="384" t="s">
        <v>1188</v>
      </c>
      <c r="O91" s="384" t="s">
        <v>1188</v>
      </c>
      <c r="P91" s="384" t="s">
        <v>1189</v>
      </c>
      <c r="Q91" s="384" t="s">
        <v>1190</v>
      </c>
      <c r="R91" s="384"/>
      <c r="S91" s="384"/>
      <c r="T91" s="384" t="s">
        <v>1187</v>
      </c>
      <c r="U91" s="385" t="s">
        <v>325</v>
      </c>
    </row>
    <row r="92" spans="1:21" x14ac:dyDescent="0.25">
      <c r="A92" s="381" t="s">
        <v>111</v>
      </c>
      <c r="B92" s="386" t="s">
        <v>1191</v>
      </c>
      <c r="C92" s="386" t="s">
        <v>1192</v>
      </c>
      <c r="D92" s="386" t="s">
        <v>1193</v>
      </c>
      <c r="E92" s="386" t="s">
        <v>1194</v>
      </c>
      <c r="I92" s="384"/>
      <c r="L92" s="384" t="s">
        <v>1195</v>
      </c>
      <c r="M92" s="384" t="s">
        <v>1196</v>
      </c>
      <c r="N92" s="384" t="s">
        <v>1197</v>
      </c>
      <c r="O92" s="384" t="s">
        <v>1198</v>
      </c>
      <c r="P92" s="384" t="s">
        <v>1199</v>
      </c>
      <c r="Q92" s="384" t="s">
        <v>1200</v>
      </c>
      <c r="R92" s="384"/>
      <c r="S92" s="384"/>
      <c r="T92" s="384" t="s">
        <v>1195</v>
      </c>
      <c r="U92" s="385" t="s">
        <v>326</v>
      </c>
    </row>
    <row r="93" spans="1:21" x14ac:dyDescent="0.25">
      <c r="A93" s="381" t="s">
        <v>110</v>
      </c>
      <c r="B93" s="386" t="s">
        <v>1201</v>
      </c>
      <c r="C93" s="386" t="s">
        <v>1202</v>
      </c>
      <c r="D93" s="386" t="s">
        <v>1203</v>
      </c>
      <c r="E93" s="386" t="s">
        <v>1204</v>
      </c>
      <c r="I93" s="384"/>
      <c r="L93" s="384" t="s">
        <v>1205</v>
      </c>
      <c r="M93" s="384" t="s">
        <v>1206</v>
      </c>
      <c r="N93" s="384" t="s">
        <v>1206</v>
      </c>
      <c r="O93" s="384" t="s">
        <v>1206</v>
      </c>
      <c r="P93" s="384" t="s">
        <v>1207</v>
      </c>
      <c r="Q93" s="384" t="s">
        <v>1208</v>
      </c>
      <c r="R93" s="384"/>
      <c r="S93" s="384"/>
      <c r="T93" s="384" t="s">
        <v>1205</v>
      </c>
      <c r="U93" s="384" t="s">
        <v>324</v>
      </c>
    </row>
    <row r="94" spans="1:21" x14ac:dyDescent="0.25">
      <c r="A94" s="381" t="s">
        <v>170</v>
      </c>
      <c r="B94" s="386" t="s">
        <v>170</v>
      </c>
      <c r="C94" s="386" t="s">
        <v>170</v>
      </c>
      <c r="D94" s="386" t="s">
        <v>1209</v>
      </c>
      <c r="E94" s="386" t="s">
        <v>170</v>
      </c>
      <c r="I94" s="384"/>
      <c r="L94" s="384" t="s">
        <v>1210</v>
      </c>
      <c r="M94" s="384" t="s">
        <v>1211</v>
      </c>
      <c r="N94" s="384" t="s">
        <v>1211</v>
      </c>
      <c r="O94" s="384" t="s">
        <v>1211</v>
      </c>
      <c r="P94" s="384" t="s">
        <v>1212</v>
      </c>
      <c r="Q94" s="384" t="s">
        <v>1213</v>
      </c>
      <c r="R94" s="384"/>
      <c r="S94" s="384"/>
      <c r="T94" s="384" t="s">
        <v>1210</v>
      </c>
      <c r="U94" s="384" t="s">
        <v>324</v>
      </c>
    </row>
    <row r="95" spans="1:21" x14ac:dyDescent="0.25">
      <c r="A95" s="386" t="s">
        <v>203</v>
      </c>
      <c r="B95" s="386" t="s">
        <v>1214</v>
      </c>
      <c r="C95" s="386" t="s">
        <v>1215</v>
      </c>
      <c r="D95" s="386" t="s">
        <v>1216</v>
      </c>
      <c r="E95" s="386" t="s">
        <v>1217</v>
      </c>
      <c r="I95" s="384"/>
      <c r="L95" s="384" t="s">
        <v>1218</v>
      </c>
      <c r="M95" s="384" t="s">
        <v>1219</v>
      </c>
      <c r="N95" s="384" t="s">
        <v>1220</v>
      </c>
      <c r="O95" s="384" t="s">
        <v>1221</v>
      </c>
      <c r="P95" s="384" t="s">
        <v>1222</v>
      </c>
      <c r="Q95" s="384" t="s">
        <v>1223</v>
      </c>
      <c r="R95" s="384"/>
      <c r="S95" s="384"/>
      <c r="T95" s="384" t="s">
        <v>1218</v>
      </c>
      <c r="U95" s="384" t="s">
        <v>324</v>
      </c>
    </row>
    <row r="96" spans="1:21" x14ac:dyDescent="0.25">
      <c r="A96" s="381" t="s">
        <v>1224</v>
      </c>
      <c r="B96" s="386" t="s">
        <v>1225</v>
      </c>
      <c r="C96" s="386" t="s">
        <v>1226</v>
      </c>
      <c r="D96" s="386" t="s">
        <v>1227</v>
      </c>
      <c r="E96" s="386" t="s">
        <v>1228</v>
      </c>
      <c r="I96" s="384"/>
      <c r="L96" s="384" t="s">
        <v>1229</v>
      </c>
      <c r="M96" s="384" t="s">
        <v>1230</v>
      </c>
      <c r="N96" s="384" t="s">
        <v>1231</v>
      </c>
      <c r="O96" s="384" t="s">
        <v>1232</v>
      </c>
      <c r="P96" s="384" t="s">
        <v>1233</v>
      </c>
      <c r="Q96" s="384" t="s">
        <v>1234</v>
      </c>
      <c r="R96" s="384"/>
      <c r="S96" s="384"/>
      <c r="T96" s="384" t="s">
        <v>1229</v>
      </c>
      <c r="U96" s="384" t="s">
        <v>324</v>
      </c>
    </row>
    <row r="97" spans="1:21" x14ac:dyDescent="0.25">
      <c r="A97" s="386" t="s">
        <v>171</v>
      </c>
      <c r="B97" s="386" t="s">
        <v>1235</v>
      </c>
      <c r="C97" s="386" t="s">
        <v>1236</v>
      </c>
      <c r="D97" s="386" t="s">
        <v>1237</v>
      </c>
      <c r="E97" s="386" t="s">
        <v>1238</v>
      </c>
      <c r="I97" s="384"/>
      <c r="L97" s="384" t="s">
        <v>1239</v>
      </c>
      <c r="M97" s="384" t="s">
        <v>1240</v>
      </c>
      <c r="N97" s="384" t="s">
        <v>1240</v>
      </c>
      <c r="O97" s="384" t="s">
        <v>1240</v>
      </c>
      <c r="P97" s="384" t="s">
        <v>1241</v>
      </c>
      <c r="Q97" s="384" t="s">
        <v>1242</v>
      </c>
      <c r="R97" s="384"/>
      <c r="S97" s="384"/>
      <c r="T97" s="384" t="s">
        <v>1239</v>
      </c>
      <c r="U97" s="385" t="s">
        <v>325</v>
      </c>
    </row>
    <row r="98" spans="1:21" x14ac:dyDescent="0.25">
      <c r="A98" s="381" t="s">
        <v>1243</v>
      </c>
      <c r="B98" s="386" t="s">
        <v>1244</v>
      </c>
      <c r="C98" s="386" t="s">
        <v>1245</v>
      </c>
      <c r="D98" s="386" t="s">
        <v>1246</v>
      </c>
      <c r="E98" s="386" t="s">
        <v>1247</v>
      </c>
      <c r="I98" s="384"/>
      <c r="L98" s="384" t="s">
        <v>1248</v>
      </c>
      <c r="M98" s="384" t="s">
        <v>1249</v>
      </c>
      <c r="N98" s="384" t="s">
        <v>1250</v>
      </c>
      <c r="O98" s="384" t="s">
        <v>1251</v>
      </c>
      <c r="P98" s="384" t="s">
        <v>1252</v>
      </c>
      <c r="Q98" s="384" t="s">
        <v>1253</v>
      </c>
      <c r="R98" s="384"/>
      <c r="S98" s="384"/>
      <c r="T98" s="384" t="s">
        <v>1248</v>
      </c>
      <c r="U98" s="384" t="s">
        <v>324</v>
      </c>
    </row>
    <row r="99" spans="1:21" x14ac:dyDescent="0.25">
      <c r="A99" s="386" t="s">
        <v>1254</v>
      </c>
      <c r="B99" s="386" t="s">
        <v>1254</v>
      </c>
      <c r="C99" s="386" t="s">
        <v>1254</v>
      </c>
      <c r="D99" s="386" t="s">
        <v>1255</v>
      </c>
      <c r="E99" s="386" t="s">
        <v>1256</v>
      </c>
      <c r="I99" s="384"/>
      <c r="L99" s="384" t="s">
        <v>1257</v>
      </c>
      <c r="M99" s="384" t="s">
        <v>1258</v>
      </c>
      <c r="N99" s="384" t="s">
        <v>1259</v>
      </c>
      <c r="O99" s="384" t="s">
        <v>1260</v>
      </c>
      <c r="P99" s="384" t="s">
        <v>1261</v>
      </c>
      <c r="Q99" s="384" t="s">
        <v>1262</v>
      </c>
      <c r="R99" s="384"/>
      <c r="S99" s="384"/>
      <c r="T99" s="384" t="s">
        <v>1257</v>
      </c>
      <c r="U99" s="384" t="s">
        <v>326</v>
      </c>
    </row>
    <row r="100" spans="1:21" x14ac:dyDescent="0.25">
      <c r="A100" s="383" t="s">
        <v>1263</v>
      </c>
      <c r="I100" s="384"/>
      <c r="L100" s="384" t="s">
        <v>1264</v>
      </c>
      <c r="M100" s="384" t="s">
        <v>1265</v>
      </c>
      <c r="N100" s="384" t="s">
        <v>1266</v>
      </c>
      <c r="O100" s="384" t="s">
        <v>1267</v>
      </c>
      <c r="P100" s="384" t="s">
        <v>1268</v>
      </c>
      <c r="Q100" s="384" t="s">
        <v>1269</v>
      </c>
      <c r="R100" s="384"/>
      <c r="S100" s="384"/>
      <c r="T100" s="384" t="s">
        <v>1264</v>
      </c>
      <c r="U100" s="384" t="s">
        <v>324</v>
      </c>
    </row>
    <row r="101" spans="1:21" x14ac:dyDescent="0.25">
      <c r="A101" s="381" t="s">
        <v>27</v>
      </c>
      <c r="B101" s="386" t="s">
        <v>1270</v>
      </c>
      <c r="C101" s="386" t="s">
        <v>1271</v>
      </c>
      <c r="D101" s="386" t="s">
        <v>1272</v>
      </c>
      <c r="E101" s="386" t="s">
        <v>1273</v>
      </c>
      <c r="I101" s="384"/>
      <c r="L101" s="384" t="s">
        <v>1274</v>
      </c>
      <c r="M101" s="384" t="s">
        <v>1275</v>
      </c>
      <c r="N101" s="384" t="s">
        <v>1276</v>
      </c>
      <c r="O101" s="384" t="s">
        <v>1275</v>
      </c>
      <c r="P101" s="384" t="s">
        <v>1277</v>
      </c>
      <c r="Q101" s="384" t="s">
        <v>1278</v>
      </c>
      <c r="R101" s="384"/>
      <c r="S101" s="384"/>
      <c r="T101" s="384" t="s">
        <v>1274</v>
      </c>
      <c r="U101" s="384" t="s">
        <v>324</v>
      </c>
    </row>
    <row r="102" spans="1:21" x14ac:dyDescent="0.25">
      <c r="A102" s="381" t="s">
        <v>55</v>
      </c>
      <c r="B102" s="386" t="s">
        <v>1279</v>
      </c>
      <c r="C102" s="386" t="s">
        <v>1280</v>
      </c>
      <c r="D102" s="386" t="s">
        <v>1281</v>
      </c>
      <c r="E102" s="386" t="s">
        <v>1282</v>
      </c>
      <c r="I102" s="384"/>
      <c r="L102" s="384" t="s">
        <v>1283</v>
      </c>
      <c r="M102" s="384" t="s">
        <v>1284</v>
      </c>
      <c r="N102" s="384" t="s">
        <v>1285</v>
      </c>
      <c r="O102" s="384" t="s">
        <v>1286</v>
      </c>
      <c r="P102" s="384" t="s">
        <v>1287</v>
      </c>
      <c r="Q102" s="384" t="s">
        <v>1288</v>
      </c>
      <c r="R102" s="384"/>
      <c r="S102" s="384"/>
      <c r="T102" s="384" t="s">
        <v>1283</v>
      </c>
      <c r="U102" s="384" t="s">
        <v>324</v>
      </c>
    </row>
    <row r="103" spans="1:21" x14ac:dyDescent="0.25">
      <c r="A103" s="381" t="s">
        <v>24</v>
      </c>
      <c r="B103" s="386" t="s">
        <v>1289</v>
      </c>
      <c r="C103" s="386" t="s">
        <v>1290</v>
      </c>
      <c r="D103" s="386" t="s">
        <v>1291</v>
      </c>
      <c r="E103" s="386" t="s">
        <v>1292</v>
      </c>
      <c r="I103" s="384"/>
      <c r="L103" s="384" t="s">
        <v>1293</v>
      </c>
      <c r="M103" s="384" t="s">
        <v>1294</v>
      </c>
      <c r="N103" s="384" t="s">
        <v>1295</v>
      </c>
      <c r="O103" s="384" t="s">
        <v>1294</v>
      </c>
      <c r="P103" s="384" t="s">
        <v>1296</v>
      </c>
      <c r="Q103" s="384" t="s">
        <v>1297</v>
      </c>
      <c r="R103" s="384"/>
      <c r="S103" s="384"/>
      <c r="T103" s="384" t="s">
        <v>1293</v>
      </c>
      <c r="U103" s="384" t="s">
        <v>324</v>
      </c>
    </row>
    <row r="104" spans="1:21" x14ac:dyDescent="0.25">
      <c r="A104" s="381" t="s">
        <v>0</v>
      </c>
      <c r="B104" s="386" t="s">
        <v>1298</v>
      </c>
      <c r="C104" s="386" t="s">
        <v>1299</v>
      </c>
      <c r="D104" s="386" t="s">
        <v>1300</v>
      </c>
      <c r="E104" s="386" t="s">
        <v>1301</v>
      </c>
      <c r="I104" s="384"/>
      <c r="L104" s="384" t="s">
        <v>1302</v>
      </c>
      <c r="M104" s="384" t="s">
        <v>1303</v>
      </c>
      <c r="N104" s="384" t="s">
        <v>1304</v>
      </c>
      <c r="O104" s="384" t="s">
        <v>1305</v>
      </c>
      <c r="P104" s="384" t="s">
        <v>1306</v>
      </c>
      <c r="Q104" s="384" t="s">
        <v>1307</v>
      </c>
      <c r="R104" s="384"/>
      <c r="S104" s="384"/>
      <c r="T104" s="384" t="s">
        <v>1302</v>
      </c>
      <c r="U104" s="384" t="s">
        <v>324</v>
      </c>
    </row>
    <row r="105" spans="1:21" x14ac:dyDescent="0.25">
      <c r="A105" s="381" t="s">
        <v>37</v>
      </c>
      <c r="B105" s="386" t="s">
        <v>1308</v>
      </c>
      <c r="C105" s="386" t="s">
        <v>1308</v>
      </c>
      <c r="D105" s="386" t="s">
        <v>1309</v>
      </c>
      <c r="E105" s="386" t="s">
        <v>1310</v>
      </c>
      <c r="I105" s="384"/>
      <c r="L105" s="384" t="s">
        <v>1311</v>
      </c>
      <c r="M105" s="384" t="s">
        <v>1312</v>
      </c>
      <c r="N105" s="384" t="s">
        <v>1313</v>
      </c>
      <c r="O105" s="384" t="s">
        <v>1314</v>
      </c>
      <c r="P105" s="384" t="s">
        <v>1315</v>
      </c>
      <c r="Q105" s="384" t="s">
        <v>1316</v>
      </c>
      <c r="R105" s="384"/>
      <c r="S105" s="384"/>
      <c r="T105" s="384" t="s">
        <v>1311</v>
      </c>
      <c r="U105" s="384" t="s">
        <v>324</v>
      </c>
    </row>
    <row r="106" spans="1:21" x14ac:dyDescent="0.25">
      <c r="A106" s="381" t="s">
        <v>1317</v>
      </c>
      <c r="B106" s="386" t="s">
        <v>1318</v>
      </c>
      <c r="C106" s="386" t="s">
        <v>1319</v>
      </c>
      <c r="D106" s="386" t="s">
        <v>1320</v>
      </c>
      <c r="E106" s="386" t="s">
        <v>1321</v>
      </c>
      <c r="I106" s="384"/>
      <c r="L106" s="384" t="s">
        <v>1322</v>
      </c>
      <c r="M106" s="384" t="s">
        <v>1323</v>
      </c>
      <c r="N106" s="384" t="s">
        <v>1324</v>
      </c>
      <c r="O106" s="384" t="s">
        <v>1325</v>
      </c>
      <c r="P106" s="384" t="s">
        <v>1326</v>
      </c>
      <c r="Q106" s="384" t="s">
        <v>1327</v>
      </c>
      <c r="R106" s="384"/>
      <c r="S106" s="384"/>
      <c r="T106" s="384" t="s">
        <v>1322</v>
      </c>
      <c r="U106" s="384" t="s">
        <v>324</v>
      </c>
    </row>
    <row r="107" spans="1:21" x14ac:dyDescent="0.25">
      <c r="A107" s="381" t="s">
        <v>97</v>
      </c>
      <c r="B107" s="386" t="s">
        <v>1328</v>
      </c>
      <c r="C107" s="386" t="s">
        <v>1329</v>
      </c>
      <c r="D107" s="386" t="s">
        <v>1330</v>
      </c>
      <c r="E107" s="386" t="s">
        <v>1331</v>
      </c>
      <c r="L107" s="384" t="s">
        <v>1332</v>
      </c>
      <c r="M107" s="384" t="s">
        <v>1333</v>
      </c>
      <c r="N107" s="384" t="s">
        <v>1333</v>
      </c>
      <c r="O107" s="384" t="s">
        <v>1333</v>
      </c>
      <c r="P107" s="384" t="s">
        <v>1334</v>
      </c>
      <c r="Q107" s="384" t="s">
        <v>1335</v>
      </c>
      <c r="R107" s="384"/>
      <c r="S107" s="384"/>
      <c r="T107" s="384" t="s">
        <v>1332</v>
      </c>
      <c r="U107" s="385" t="s">
        <v>328</v>
      </c>
    </row>
    <row r="108" spans="1:21" x14ac:dyDescent="0.25">
      <c r="A108" s="381" t="s">
        <v>98</v>
      </c>
      <c r="B108" s="386" t="s">
        <v>1336</v>
      </c>
      <c r="C108" s="386" t="s">
        <v>1337</v>
      </c>
      <c r="D108" s="386" t="s">
        <v>1338</v>
      </c>
      <c r="E108" s="386" t="s">
        <v>1339</v>
      </c>
      <c r="I108" s="389" t="s">
        <v>1340</v>
      </c>
      <c r="L108" s="384" t="s">
        <v>1341</v>
      </c>
      <c r="M108" s="384" t="s">
        <v>1342</v>
      </c>
      <c r="N108" s="384" t="s">
        <v>1343</v>
      </c>
      <c r="O108" s="384" t="s">
        <v>1344</v>
      </c>
      <c r="P108" s="384" t="s">
        <v>1345</v>
      </c>
      <c r="Q108" s="384" t="s">
        <v>1346</v>
      </c>
      <c r="R108" s="384"/>
      <c r="S108" s="384"/>
      <c r="T108" s="384" t="s">
        <v>1341</v>
      </c>
      <c r="U108" s="384" t="s">
        <v>324</v>
      </c>
    </row>
    <row r="109" spans="1:21" x14ac:dyDescent="0.25">
      <c r="A109" s="381" t="s">
        <v>56</v>
      </c>
      <c r="B109" s="386" t="s">
        <v>1347</v>
      </c>
      <c r="C109" s="386" t="s">
        <v>1348</v>
      </c>
      <c r="D109" s="386" t="s">
        <v>1349</v>
      </c>
      <c r="E109" s="386" t="s">
        <v>1350</v>
      </c>
      <c r="I109" s="384" t="str">
        <f>HLOOKUP(Introduction!$G$4,nametranslations,94,FALSE)</f>
        <v>EMIS</v>
      </c>
      <c r="L109" s="384" t="s">
        <v>1351</v>
      </c>
      <c r="M109" s="384" t="s">
        <v>1352</v>
      </c>
      <c r="N109" s="384" t="s">
        <v>1353</v>
      </c>
      <c r="O109" s="384" t="s">
        <v>1352</v>
      </c>
      <c r="P109" s="384" t="s">
        <v>1354</v>
      </c>
      <c r="Q109" s="384" t="s">
        <v>1355</v>
      </c>
      <c r="R109" s="384"/>
      <c r="S109" s="384"/>
      <c r="T109" s="384" t="s">
        <v>1351</v>
      </c>
      <c r="U109" s="384" t="s">
        <v>324</v>
      </c>
    </row>
    <row r="110" spans="1:21" x14ac:dyDescent="0.25">
      <c r="A110" s="381" t="s">
        <v>1356</v>
      </c>
      <c r="B110" s="386" t="s">
        <v>1357</v>
      </c>
      <c r="C110" s="386" t="s">
        <v>1358</v>
      </c>
      <c r="D110" s="386" t="s">
        <v>1359</v>
      </c>
      <c r="E110" s="386" t="s">
        <v>1360</v>
      </c>
      <c r="I110" s="384" t="str">
        <f>HLOOKUP(Introduction!$G$4,nametranslations,95,FALSE)</f>
        <v>Enquête</v>
      </c>
      <c r="L110" s="384" t="s">
        <v>1361</v>
      </c>
      <c r="M110" s="384" t="s">
        <v>1362</v>
      </c>
      <c r="N110" s="384" t="s">
        <v>1363</v>
      </c>
      <c r="O110" s="384" t="s">
        <v>1364</v>
      </c>
      <c r="P110" s="384" t="s">
        <v>1365</v>
      </c>
      <c r="Q110" s="384" t="s">
        <v>1366</v>
      </c>
      <c r="R110" s="384"/>
      <c r="S110" s="384"/>
      <c r="T110" s="384" t="s">
        <v>1361</v>
      </c>
      <c r="U110" s="384" t="s">
        <v>326</v>
      </c>
    </row>
    <row r="111" spans="1:21" x14ac:dyDescent="0.25">
      <c r="A111" s="381" t="s">
        <v>12</v>
      </c>
      <c r="B111" s="381" t="s">
        <v>1367</v>
      </c>
      <c r="C111" s="386" t="s">
        <v>1368</v>
      </c>
      <c r="D111" s="386" t="s">
        <v>1369</v>
      </c>
      <c r="E111" s="386" t="s">
        <v>1370</v>
      </c>
      <c r="I111" s="384" t="str">
        <f>HLOOKUP(Introduction!$G$4,nametranslations,96,FALSE)</f>
        <v>Recensement</v>
      </c>
      <c r="L111" s="384" t="s">
        <v>1371</v>
      </c>
      <c r="M111" s="384" t="s">
        <v>1372</v>
      </c>
      <c r="N111" s="384" t="s">
        <v>1373</v>
      </c>
      <c r="O111" s="384" t="s">
        <v>1372</v>
      </c>
      <c r="P111" s="384" t="s">
        <v>1374</v>
      </c>
      <c r="Q111" s="384" t="s">
        <v>1375</v>
      </c>
      <c r="R111" s="384"/>
      <c r="S111" s="384"/>
      <c r="T111" s="384" t="s">
        <v>1371</v>
      </c>
      <c r="U111" s="384" t="s">
        <v>324</v>
      </c>
    </row>
    <row r="112" spans="1:21" x14ac:dyDescent="0.25">
      <c r="A112" s="381" t="s">
        <v>106</v>
      </c>
      <c r="B112" s="386" t="s">
        <v>1376</v>
      </c>
      <c r="C112" s="386" t="s">
        <v>1377</v>
      </c>
      <c r="D112" s="386" t="s">
        <v>1378</v>
      </c>
      <c r="E112" s="386" t="s">
        <v>1379</v>
      </c>
      <c r="I112" s="384" t="str">
        <f>HLOOKUP(Introduction!$G$4,nametranslations,97,FALSE)</f>
        <v>Autre</v>
      </c>
      <c r="L112" s="384" t="s">
        <v>1380</v>
      </c>
      <c r="M112" s="384" t="s">
        <v>1381</v>
      </c>
      <c r="N112" s="384" t="s">
        <v>1381</v>
      </c>
      <c r="O112" s="384" t="s">
        <v>1381</v>
      </c>
      <c r="P112" s="384" t="s">
        <v>1382</v>
      </c>
      <c r="Q112" s="384" t="s">
        <v>1383</v>
      </c>
      <c r="R112" s="384"/>
      <c r="S112" s="384"/>
      <c r="T112" s="384" t="s">
        <v>1380</v>
      </c>
      <c r="U112" s="384" t="s">
        <v>324</v>
      </c>
    </row>
    <row r="113" spans="1:21" x14ac:dyDescent="0.25">
      <c r="A113" s="381" t="s">
        <v>94</v>
      </c>
      <c r="B113" s="386" t="s">
        <v>1384</v>
      </c>
      <c r="C113" s="386" t="s">
        <v>1385</v>
      </c>
      <c r="D113" s="386" t="s">
        <v>1386</v>
      </c>
      <c r="E113" s="386" t="s">
        <v>1387</v>
      </c>
      <c r="I113" s="384" t="str">
        <f>HLOOKUP(Introduction!$G$4,nametranslations,98,FALSE)</f>
        <v>Enquête avec microdonnées</v>
      </c>
      <c r="L113" s="384" t="s">
        <v>1388</v>
      </c>
      <c r="M113" s="384" t="s">
        <v>1389</v>
      </c>
      <c r="N113" s="384" t="s">
        <v>1390</v>
      </c>
      <c r="O113" s="384" t="s">
        <v>1391</v>
      </c>
      <c r="P113" s="384" t="s">
        <v>1392</v>
      </c>
      <c r="Q113" s="384" t="s">
        <v>1393</v>
      </c>
      <c r="R113" s="384"/>
      <c r="S113" s="384"/>
      <c r="T113" s="384" t="s">
        <v>1388</v>
      </c>
      <c r="U113" s="385" t="s">
        <v>328</v>
      </c>
    </row>
    <row r="114" spans="1:21" x14ac:dyDescent="0.25">
      <c r="A114" s="381" t="s">
        <v>95</v>
      </c>
      <c r="B114" s="386" t="s">
        <v>1394</v>
      </c>
      <c r="C114" s="386" t="s">
        <v>1395</v>
      </c>
      <c r="D114" s="386" t="s">
        <v>1396</v>
      </c>
      <c r="E114" s="386" t="s">
        <v>1397</v>
      </c>
      <c r="I114" s="384" t="str">
        <f>HLOOKUP(Introduction!$G$4,nametranslations,99,FALSE)</f>
        <v>Admin</v>
      </c>
      <c r="L114" s="384" t="s">
        <v>1398</v>
      </c>
      <c r="M114" s="384" t="s">
        <v>1399</v>
      </c>
      <c r="N114" s="384" t="s">
        <v>1400</v>
      </c>
      <c r="O114" s="384" t="s">
        <v>1401</v>
      </c>
      <c r="P114" s="384" t="s">
        <v>1402</v>
      </c>
      <c r="Q114" s="384" t="s">
        <v>1403</v>
      </c>
      <c r="R114" s="384"/>
      <c r="S114" s="384"/>
      <c r="T114" s="384" t="s">
        <v>1398</v>
      </c>
      <c r="U114" s="384" t="s">
        <v>324</v>
      </c>
    </row>
    <row r="115" spans="1:21" x14ac:dyDescent="0.25">
      <c r="A115" s="381" t="s">
        <v>23</v>
      </c>
      <c r="B115" s="386" t="s">
        <v>1404</v>
      </c>
      <c r="C115" s="386" t="s">
        <v>1405</v>
      </c>
      <c r="D115" s="386" t="s">
        <v>1406</v>
      </c>
      <c r="E115" s="386" t="s">
        <v>1407</v>
      </c>
      <c r="L115" s="384" t="s">
        <v>1408</v>
      </c>
      <c r="M115" s="384" t="s">
        <v>1409</v>
      </c>
      <c r="N115" s="384" t="s">
        <v>1409</v>
      </c>
      <c r="O115" s="384" t="s">
        <v>1410</v>
      </c>
      <c r="P115" s="384" t="s">
        <v>1411</v>
      </c>
      <c r="Q115" s="384" t="s">
        <v>1412</v>
      </c>
      <c r="R115" s="384"/>
      <c r="S115" s="384"/>
      <c r="T115" s="384" t="s">
        <v>1408</v>
      </c>
      <c r="U115" s="385" t="s">
        <v>324</v>
      </c>
    </row>
    <row r="116" spans="1:21" x14ac:dyDescent="0.25">
      <c r="A116" s="381" t="s">
        <v>20</v>
      </c>
      <c r="B116" s="386" t="s">
        <v>1413</v>
      </c>
      <c r="C116" s="386" t="s">
        <v>1414</v>
      </c>
      <c r="D116" s="386" t="s">
        <v>1415</v>
      </c>
      <c r="E116" s="386" t="s">
        <v>1416</v>
      </c>
      <c r="L116" s="384" t="s">
        <v>1417</v>
      </c>
      <c r="M116" s="384" t="s">
        <v>1418</v>
      </c>
      <c r="N116" s="384" t="s">
        <v>1418</v>
      </c>
      <c r="O116" s="384" t="s">
        <v>1418</v>
      </c>
      <c r="P116" s="384" t="s">
        <v>1419</v>
      </c>
      <c r="Q116" s="384" t="s">
        <v>1420</v>
      </c>
      <c r="R116" s="384"/>
      <c r="S116" s="384"/>
      <c r="T116" s="384" t="s">
        <v>1417</v>
      </c>
      <c r="U116" s="384" t="s">
        <v>324</v>
      </c>
    </row>
    <row r="117" spans="1:21" x14ac:dyDescent="0.25">
      <c r="A117" s="381" t="s">
        <v>22</v>
      </c>
      <c r="B117" s="386" t="s">
        <v>1421</v>
      </c>
      <c r="C117" s="386" t="s">
        <v>1422</v>
      </c>
      <c r="D117" s="386" t="s">
        <v>1423</v>
      </c>
      <c r="E117" s="386" t="s">
        <v>1424</v>
      </c>
      <c r="L117" s="384" t="s">
        <v>1425</v>
      </c>
      <c r="M117" s="384" t="s">
        <v>1426</v>
      </c>
      <c r="N117" s="384" t="s">
        <v>1427</v>
      </c>
      <c r="O117" s="384" t="s">
        <v>1428</v>
      </c>
      <c r="P117" s="384" t="s">
        <v>1429</v>
      </c>
      <c r="Q117" s="384" t="s">
        <v>1430</v>
      </c>
      <c r="R117" s="384"/>
      <c r="S117" s="384"/>
      <c r="T117" s="384" t="s">
        <v>1425</v>
      </c>
      <c r="U117" s="385" t="s">
        <v>324</v>
      </c>
    </row>
    <row r="118" spans="1:21" x14ac:dyDescent="0.25">
      <c r="A118" s="381" t="s">
        <v>3</v>
      </c>
      <c r="B118" s="386" t="s">
        <v>1431</v>
      </c>
      <c r="C118" s="386" t="s">
        <v>1432</v>
      </c>
      <c r="D118" s="386" t="s">
        <v>1433</v>
      </c>
      <c r="E118" s="386" t="s">
        <v>1434</v>
      </c>
      <c r="L118" s="384" t="s">
        <v>1435</v>
      </c>
      <c r="M118" s="384" t="s">
        <v>1436</v>
      </c>
      <c r="N118" s="384" t="s">
        <v>1437</v>
      </c>
      <c r="O118" s="384" t="s">
        <v>1438</v>
      </c>
      <c r="P118" s="384" t="s">
        <v>1439</v>
      </c>
      <c r="Q118" s="384" t="s">
        <v>1440</v>
      </c>
      <c r="R118" s="384"/>
      <c r="S118" s="384"/>
      <c r="T118" s="384" t="s">
        <v>1435</v>
      </c>
      <c r="U118" s="384" t="s">
        <v>324</v>
      </c>
    </row>
    <row r="119" spans="1:21" x14ac:dyDescent="0.25">
      <c r="A119" s="381" t="s">
        <v>52</v>
      </c>
      <c r="B119" s="386" t="s">
        <v>1441</v>
      </c>
      <c r="C119" s="386" t="s">
        <v>1442</v>
      </c>
      <c r="D119" s="386" t="s">
        <v>1443</v>
      </c>
      <c r="E119" s="386" t="s">
        <v>1444</v>
      </c>
      <c r="L119" s="384" t="s">
        <v>1445</v>
      </c>
      <c r="M119" s="384" t="s">
        <v>1446</v>
      </c>
      <c r="N119" s="384" t="s">
        <v>1446</v>
      </c>
      <c r="O119" s="384" t="s">
        <v>1446</v>
      </c>
      <c r="P119" s="384" t="s">
        <v>1447</v>
      </c>
      <c r="Q119" s="384" t="s">
        <v>1448</v>
      </c>
      <c r="R119" s="384"/>
      <c r="S119" s="384"/>
      <c r="T119" s="384" t="s">
        <v>1445</v>
      </c>
      <c r="U119" s="384" t="s">
        <v>324</v>
      </c>
    </row>
    <row r="120" spans="1:21" x14ac:dyDescent="0.25">
      <c r="A120" s="381" t="s">
        <v>57</v>
      </c>
      <c r="B120" s="386" t="s">
        <v>1449</v>
      </c>
      <c r="C120" s="386" t="s">
        <v>1450</v>
      </c>
      <c r="D120" s="386" t="s">
        <v>1451</v>
      </c>
      <c r="E120" s="386" t="s">
        <v>1452</v>
      </c>
      <c r="L120" s="384" t="s">
        <v>1453</v>
      </c>
      <c r="M120" s="384" t="s">
        <v>1454</v>
      </c>
      <c r="N120" s="384" t="s">
        <v>1455</v>
      </c>
      <c r="O120" s="384" t="s">
        <v>1456</v>
      </c>
      <c r="P120" s="384" t="s">
        <v>1457</v>
      </c>
      <c r="Q120" s="384" t="s">
        <v>1458</v>
      </c>
      <c r="R120" s="384"/>
      <c r="S120" s="384"/>
      <c r="T120" s="384" t="s">
        <v>1453</v>
      </c>
      <c r="U120" s="384" t="s">
        <v>324</v>
      </c>
    </row>
    <row r="121" spans="1:21" x14ac:dyDescent="0.25">
      <c r="A121" s="381" t="s">
        <v>99</v>
      </c>
      <c r="B121" s="386" t="s">
        <v>1459</v>
      </c>
      <c r="C121" s="386" t="s">
        <v>1460</v>
      </c>
      <c r="D121" s="386" t="s">
        <v>1461</v>
      </c>
      <c r="E121" s="386" t="s">
        <v>1462</v>
      </c>
      <c r="L121" s="384" t="s">
        <v>1463</v>
      </c>
      <c r="M121" s="384" t="s">
        <v>1464</v>
      </c>
      <c r="N121" s="384" t="s">
        <v>1465</v>
      </c>
      <c r="O121" s="384" t="s">
        <v>1466</v>
      </c>
      <c r="P121" s="384" t="s">
        <v>1467</v>
      </c>
      <c r="Q121" s="384" t="s">
        <v>1468</v>
      </c>
      <c r="R121" s="384"/>
      <c r="S121" s="384"/>
      <c r="T121" s="384" t="s">
        <v>1463</v>
      </c>
      <c r="U121" s="384" t="s">
        <v>324</v>
      </c>
    </row>
    <row r="122" spans="1:21" x14ac:dyDescent="0.25">
      <c r="A122" s="381" t="s">
        <v>113</v>
      </c>
      <c r="B122" s="386" t="s">
        <v>1469</v>
      </c>
      <c r="C122" s="386" t="s">
        <v>1470</v>
      </c>
      <c r="D122" s="386" t="s">
        <v>1471</v>
      </c>
      <c r="E122" s="386" t="s">
        <v>1472</v>
      </c>
      <c r="L122" s="384" t="s">
        <v>1473</v>
      </c>
      <c r="M122" s="384" t="s">
        <v>1474</v>
      </c>
      <c r="N122" s="384" t="s">
        <v>1475</v>
      </c>
      <c r="O122" s="384" t="s">
        <v>1474</v>
      </c>
      <c r="P122" s="384" t="s">
        <v>1476</v>
      </c>
      <c r="Q122" s="384" t="s">
        <v>1477</v>
      </c>
      <c r="R122" s="384"/>
      <c r="S122" s="384"/>
      <c r="T122" s="384" t="s">
        <v>1473</v>
      </c>
      <c r="U122" s="385" t="s">
        <v>328</v>
      </c>
    </row>
    <row r="123" spans="1:21" x14ac:dyDescent="0.25">
      <c r="A123" s="381" t="s">
        <v>114</v>
      </c>
      <c r="B123" s="386" t="s">
        <v>1478</v>
      </c>
      <c r="C123" s="386" t="s">
        <v>1479</v>
      </c>
      <c r="D123" s="386" t="s">
        <v>1480</v>
      </c>
      <c r="E123" s="386" t="s">
        <v>1481</v>
      </c>
      <c r="L123" s="384" t="s">
        <v>1482</v>
      </c>
      <c r="M123" s="384" t="s">
        <v>1483</v>
      </c>
      <c r="N123" s="384" t="s">
        <v>1484</v>
      </c>
      <c r="O123" s="384" t="s">
        <v>1485</v>
      </c>
      <c r="P123" s="384" t="s">
        <v>1486</v>
      </c>
      <c r="Q123" s="384" t="s">
        <v>1487</v>
      </c>
      <c r="R123" s="384"/>
      <c r="S123" s="384"/>
      <c r="T123" s="384" t="s">
        <v>1482</v>
      </c>
      <c r="U123" s="384" t="s">
        <v>326</v>
      </c>
    </row>
    <row r="124" spans="1:21" x14ac:dyDescent="0.25">
      <c r="A124" s="381" t="s">
        <v>30</v>
      </c>
      <c r="B124" s="386" t="s">
        <v>1488</v>
      </c>
      <c r="C124" s="386" t="s">
        <v>1489</v>
      </c>
      <c r="D124" s="386" t="s">
        <v>1490</v>
      </c>
      <c r="E124" s="386" t="s">
        <v>1491</v>
      </c>
      <c r="L124" s="384" t="s">
        <v>1492</v>
      </c>
      <c r="M124" s="384" t="s">
        <v>1493</v>
      </c>
      <c r="N124" s="384" t="s">
        <v>1494</v>
      </c>
      <c r="O124" s="384" t="s">
        <v>1495</v>
      </c>
      <c r="P124" s="384" t="s">
        <v>1496</v>
      </c>
      <c r="Q124" s="384" t="s">
        <v>1497</v>
      </c>
      <c r="R124" s="384"/>
      <c r="S124" s="384"/>
      <c r="T124" s="384" t="s">
        <v>1492</v>
      </c>
      <c r="U124" s="384" t="s">
        <v>328</v>
      </c>
    </row>
    <row r="125" spans="1:21" x14ac:dyDescent="0.25">
      <c r="A125" s="381" t="s">
        <v>26</v>
      </c>
      <c r="B125" s="386" t="s">
        <v>1498</v>
      </c>
      <c r="C125" s="386" t="s">
        <v>1499</v>
      </c>
      <c r="D125" s="386" t="s">
        <v>1500</v>
      </c>
      <c r="E125" s="386" t="s">
        <v>1501</v>
      </c>
      <c r="L125" s="384" t="s">
        <v>1502</v>
      </c>
      <c r="M125" s="384" t="s">
        <v>1503</v>
      </c>
      <c r="N125" s="384" t="s">
        <v>1504</v>
      </c>
      <c r="O125" s="384" t="s">
        <v>1503</v>
      </c>
      <c r="P125" s="384" t="s">
        <v>1505</v>
      </c>
      <c r="Q125" s="384" t="s">
        <v>1506</v>
      </c>
      <c r="R125" s="384"/>
      <c r="S125" s="384"/>
      <c r="T125" s="384" t="s">
        <v>1502</v>
      </c>
      <c r="U125" s="384" t="s">
        <v>324</v>
      </c>
    </row>
    <row r="126" spans="1:21" x14ac:dyDescent="0.25">
      <c r="A126" s="381" t="s">
        <v>127</v>
      </c>
      <c r="B126" s="386" t="s">
        <v>1507</v>
      </c>
      <c r="C126" s="386" t="s">
        <v>1091</v>
      </c>
      <c r="D126" s="386" t="s">
        <v>1092</v>
      </c>
      <c r="E126" s="386" t="s">
        <v>1093</v>
      </c>
      <c r="L126" s="384" t="s">
        <v>1508</v>
      </c>
      <c r="M126" s="384" t="s">
        <v>1509</v>
      </c>
      <c r="N126" s="384" t="s">
        <v>1510</v>
      </c>
      <c r="O126" s="384" t="s">
        <v>1511</v>
      </c>
      <c r="P126" s="384" t="s">
        <v>1512</v>
      </c>
      <c r="Q126" s="384" t="s">
        <v>1513</v>
      </c>
      <c r="R126" s="384"/>
      <c r="S126" s="384"/>
      <c r="T126" s="384" t="s">
        <v>1508</v>
      </c>
      <c r="U126" s="385" t="s">
        <v>328</v>
      </c>
    </row>
    <row r="127" spans="1:21" x14ac:dyDescent="0.25">
      <c r="A127" s="381" t="s">
        <v>128</v>
      </c>
      <c r="B127" s="386" t="s">
        <v>1514</v>
      </c>
      <c r="C127" s="386" t="s">
        <v>1515</v>
      </c>
      <c r="D127" s="386" t="s">
        <v>1516</v>
      </c>
      <c r="E127" s="386" t="s">
        <v>1517</v>
      </c>
      <c r="L127" s="384" t="s">
        <v>1518</v>
      </c>
      <c r="M127" s="384" t="s">
        <v>1519</v>
      </c>
      <c r="N127" s="384" t="s">
        <v>1520</v>
      </c>
      <c r="O127" s="384" t="s">
        <v>1521</v>
      </c>
      <c r="P127" s="384" t="s">
        <v>1522</v>
      </c>
      <c r="Q127" s="384" t="s">
        <v>1523</v>
      </c>
      <c r="R127" s="384"/>
      <c r="S127" s="384"/>
      <c r="T127" s="384" t="s">
        <v>1518</v>
      </c>
      <c r="U127" s="384" t="s">
        <v>324</v>
      </c>
    </row>
    <row r="128" spans="1:21" x14ac:dyDescent="0.25">
      <c r="A128" s="381" t="s">
        <v>112</v>
      </c>
      <c r="B128" s="386" t="s">
        <v>1524</v>
      </c>
      <c r="C128" s="386" t="s">
        <v>1525</v>
      </c>
      <c r="D128" s="386" t="s">
        <v>1526</v>
      </c>
      <c r="E128" s="386" t="s">
        <v>1527</v>
      </c>
      <c r="L128" s="384" t="s">
        <v>1528</v>
      </c>
      <c r="M128" s="384" t="s">
        <v>1529</v>
      </c>
      <c r="N128" s="384" t="s">
        <v>1529</v>
      </c>
      <c r="O128" s="384" t="s">
        <v>1529</v>
      </c>
      <c r="P128" s="384" t="s">
        <v>1530</v>
      </c>
      <c r="Q128" s="384" t="s">
        <v>1531</v>
      </c>
      <c r="R128" s="384"/>
      <c r="S128" s="384"/>
      <c r="T128" s="384" t="s">
        <v>1528</v>
      </c>
      <c r="U128" s="384" t="s">
        <v>324</v>
      </c>
    </row>
    <row r="129" spans="1:21" x14ac:dyDescent="0.25">
      <c r="A129" s="381" t="s">
        <v>172</v>
      </c>
      <c r="B129" s="386" t="s">
        <v>1532</v>
      </c>
      <c r="C129" s="386" t="s">
        <v>1533</v>
      </c>
      <c r="D129" s="386" t="s">
        <v>1534</v>
      </c>
      <c r="E129" s="386" t="s">
        <v>1535</v>
      </c>
      <c r="L129" s="384" t="s">
        <v>1536</v>
      </c>
      <c r="M129" s="384" t="s">
        <v>1537</v>
      </c>
      <c r="N129" s="384" t="s">
        <v>1537</v>
      </c>
      <c r="O129" s="384" t="s">
        <v>1537</v>
      </c>
      <c r="P129" s="384" t="s">
        <v>1538</v>
      </c>
      <c r="Q129" s="384" t="s">
        <v>1539</v>
      </c>
      <c r="R129" s="384"/>
      <c r="S129" s="384"/>
      <c r="T129" s="384" t="s">
        <v>1536</v>
      </c>
      <c r="U129" s="384" t="s">
        <v>324</v>
      </c>
    </row>
    <row r="130" spans="1:21" x14ac:dyDescent="0.25">
      <c r="A130" s="381" t="s">
        <v>1540</v>
      </c>
      <c r="B130" s="386" t="s">
        <v>1540</v>
      </c>
      <c r="C130" s="386" t="s">
        <v>1541</v>
      </c>
      <c r="D130" s="386" t="s">
        <v>1542</v>
      </c>
      <c r="E130" s="386" t="s">
        <v>1543</v>
      </c>
      <c r="L130" s="384" t="s">
        <v>1544</v>
      </c>
      <c r="M130" s="384" t="s">
        <v>1545</v>
      </c>
      <c r="N130" s="384" t="s">
        <v>1545</v>
      </c>
      <c r="O130" s="384" t="s">
        <v>1545</v>
      </c>
      <c r="P130" s="384" t="s">
        <v>1546</v>
      </c>
      <c r="Q130" s="384" t="s">
        <v>1547</v>
      </c>
      <c r="R130" s="384"/>
      <c r="S130" s="384"/>
      <c r="T130" s="384" t="s">
        <v>1544</v>
      </c>
      <c r="U130" s="384" t="s">
        <v>324</v>
      </c>
    </row>
    <row r="131" spans="1:21" x14ac:dyDescent="0.25">
      <c r="A131" s="381" t="s">
        <v>1548</v>
      </c>
      <c r="B131" s="386" t="s">
        <v>1549</v>
      </c>
      <c r="C131" s="386" t="s">
        <v>1550</v>
      </c>
      <c r="D131" s="386" t="s">
        <v>1551</v>
      </c>
      <c r="E131" s="386" t="s">
        <v>1552</v>
      </c>
      <c r="L131" s="384" t="s">
        <v>1553</v>
      </c>
      <c r="M131" s="384" t="s">
        <v>1554</v>
      </c>
      <c r="N131" s="384" t="s">
        <v>1555</v>
      </c>
      <c r="O131" s="384" t="s">
        <v>1556</v>
      </c>
      <c r="P131" s="384" t="s">
        <v>1557</v>
      </c>
      <c r="Q131" s="384" t="s">
        <v>1558</v>
      </c>
      <c r="R131" s="384"/>
      <c r="S131" s="384"/>
      <c r="T131" s="384" t="s">
        <v>1553</v>
      </c>
      <c r="U131" s="384" t="s">
        <v>324</v>
      </c>
    </row>
    <row r="132" spans="1:21" x14ac:dyDescent="0.25">
      <c r="A132" s="381" t="s">
        <v>1559</v>
      </c>
      <c r="B132" s="386" t="s">
        <v>1560</v>
      </c>
      <c r="C132" s="386" t="s">
        <v>1561</v>
      </c>
      <c r="D132" s="386" t="s">
        <v>1562</v>
      </c>
      <c r="E132" s="386" t="s">
        <v>1563</v>
      </c>
      <c r="L132" s="384" t="s">
        <v>1564</v>
      </c>
      <c r="M132" s="384" t="s">
        <v>1565</v>
      </c>
      <c r="N132" s="384" t="s">
        <v>1565</v>
      </c>
      <c r="O132" s="384" t="s">
        <v>1566</v>
      </c>
      <c r="P132" s="384" t="s">
        <v>1567</v>
      </c>
      <c r="Q132" s="384" t="s">
        <v>1568</v>
      </c>
      <c r="R132" s="384"/>
      <c r="S132" s="384"/>
      <c r="T132" s="384" t="s">
        <v>1564</v>
      </c>
      <c r="U132" s="384" t="s">
        <v>326</v>
      </c>
    </row>
    <row r="133" spans="1:21" x14ac:dyDescent="0.25">
      <c r="A133" s="381" t="s">
        <v>1569</v>
      </c>
      <c r="B133" s="386" t="s">
        <v>1570</v>
      </c>
      <c r="C133" s="386" t="s">
        <v>1571</v>
      </c>
      <c r="D133" s="386" t="s">
        <v>1572</v>
      </c>
      <c r="E133" s="386" t="s">
        <v>1573</v>
      </c>
      <c r="L133" s="384" t="s">
        <v>1574</v>
      </c>
      <c r="M133" s="384" t="s">
        <v>1575</v>
      </c>
      <c r="N133" s="384" t="s">
        <v>1576</v>
      </c>
      <c r="O133" s="384" t="s">
        <v>1577</v>
      </c>
      <c r="P133" s="384" t="s">
        <v>1578</v>
      </c>
      <c r="Q133" s="384" t="s">
        <v>1579</v>
      </c>
      <c r="R133" s="384"/>
      <c r="S133" s="384"/>
      <c r="T133" s="384" t="s">
        <v>1574</v>
      </c>
      <c r="U133" s="384" t="s">
        <v>324</v>
      </c>
    </row>
    <row r="134" spans="1:21" x14ac:dyDescent="0.25">
      <c r="A134" s="381" t="s">
        <v>1580</v>
      </c>
      <c r="B134" s="386" t="s">
        <v>1581</v>
      </c>
      <c r="C134" s="386" t="s">
        <v>1582</v>
      </c>
      <c r="D134" s="386" t="s">
        <v>1583</v>
      </c>
      <c r="E134" s="386" t="s">
        <v>1584</v>
      </c>
      <c r="L134" s="384" t="s">
        <v>1585</v>
      </c>
      <c r="M134" s="384" t="s">
        <v>1586</v>
      </c>
      <c r="N134" s="384" t="s">
        <v>1587</v>
      </c>
      <c r="O134" s="384" t="s">
        <v>1588</v>
      </c>
      <c r="P134" s="384" t="s">
        <v>1589</v>
      </c>
      <c r="Q134" s="384" t="s">
        <v>1590</v>
      </c>
      <c r="R134" s="384"/>
      <c r="S134" s="384"/>
      <c r="T134" s="384" t="s">
        <v>1585</v>
      </c>
      <c r="U134" s="384" t="s">
        <v>324</v>
      </c>
    </row>
    <row r="135" spans="1:21" x14ac:dyDescent="0.25">
      <c r="A135" s="381" t="s">
        <v>1591</v>
      </c>
      <c r="B135" s="386" t="s">
        <v>1592</v>
      </c>
      <c r="C135" s="386" t="s">
        <v>1593</v>
      </c>
      <c r="D135" s="386" t="s">
        <v>1594</v>
      </c>
      <c r="E135" s="386" t="s">
        <v>1595</v>
      </c>
      <c r="L135" s="384" t="s">
        <v>1596</v>
      </c>
      <c r="M135" s="384" t="s">
        <v>1597</v>
      </c>
      <c r="N135" s="384" t="s">
        <v>1598</v>
      </c>
      <c r="O135" s="384" t="s">
        <v>1599</v>
      </c>
      <c r="P135" s="384" t="s">
        <v>1600</v>
      </c>
      <c r="Q135" s="384" t="s">
        <v>1601</v>
      </c>
      <c r="R135" s="384"/>
      <c r="S135" s="384"/>
      <c r="T135" s="384" t="s">
        <v>1596</v>
      </c>
      <c r="U135" s="384" t="s">
        <v>326</v>
      </c>
    </row>
    <row r="136" spans="1:21" x14ac:dyDescent="0.25">
      <c r="A136" s="381" t="s">
        <v>1602</v>
      </c>
      <c r="B136" s="386" t="s">
        <v>1603</v>
      </c>
      <c r="C136" s="386" t="s">
        <v>1604</v>
      </c>
      <c r="D136" s="386" t="s">
        <v>1605</v>
      </c>
      <c r="E136" s="386" t="s">
        <v>1606</v>
      </c>
      <c r="L136" s="384" t="s">
        <v>1607</v>
      </c>
      <c r="M136" s="384" t="s">
        <v>1608</v>
      </c>
      <c r="N136" s="384" t="s">
        <v>1609</v>
      </c>
      <c r="O136" s="384" t="s">
        <v>1610</v>
      </c>
      <c r="P136" s="384" t="s">
        <v>1611</v>
      </c>
      <c r="Q136" s="384" t="s">
        <v>1612</v>
      </c>
      <c r="R136" s="384"/>
      <c r="S136" s="384"/>
      <c r="T136" s="384" t="s">
        <v>1607</v>
      </c>
      <c r="U136" s="384" t="s">
        <v>328</v>
      </c>
    </row>
    <row r="137" spans="1:21" x14ac:dyDescent="0.25">
      <c r="A137" s="381" t="s">
        <v>1613</v>
      </c>
      <c r="B137" s="386" t="s">
        <v>1614</v>
      </c>
      <c r="C137" s="386" t="s">
        <v>1615</v>
      </c>
      <c r="D137" s="386" t="s">
        <v>1616</v>
      </c>
      <c r="E137" s="386" t="s">
        <v>1617</v>
      </c>
      <c r="L137" s="384" t="s">
        <v>1618</v>
      </c>
      <c r="M137" s="384" t="s">
        <v>1619</v>
      </c>
      <c r="N137" s="384" t="s">
        <v>1619</v>
      </c>
      <c r="O137" s="384" t="s">
        <v>1620</v>
      </c>
      <c r="P137" s="384" t="s">
        <v>1621</v>
      </c>
      <c r="Q137" s="384" t="s">
        <v>1622</v>
      </c>
      <c r="R137" s="384"/>
      <c r="S137" s="384"/>
      <c r="T137" s="384" t="s">
        <v>1618</v>
      </c>
      <c r="U137" s="384" t="s">
        <v>326</v>
      </c>
    </row>
    <row r="138" spans="1:21" x14ac:dyDescent="0.25">
      <c r="A138" s="381" t="s">
        <v>201</v>
      </c>
      <c r="B138" s="386" t="s">
        <v>1623</v>
      </c>
      <c r="C138" s="386" t="s">
        <v>1624</v>
      </c>
      <c r="D138" s="386" t="s">
        <v>1625</v>
      </c>
      <c r="E138" s="386" t="s">
        <v>1626</v>
      </c>
      <c r="L138" s="384" t="s">
        <v>1627</v>
      </c>
      <c r="M138" s="384" t="s">
        <v>1628</v>
      </c>
      <c r="N138" s="384" t="s">
        <v>1629</v>
      </c>
      <c r="O138" s="384" t="s">
        <v>1630</v>
      </c>
      <c r="P138" s="384" t="s">
        <v>1631</v>
      </c>
      <c r="Q138" s="384" t="s">
        <v>1632</v>
      </c>
      <c r="R138" s="384"/>
      <c r="S138" s="384"/>
      <c r="T138" s="384" t="s">
        <v>1627</v>
      </c>
      <c r="U138" s="385" t="s">
        <v>324</v>
      </c>
    </row>
    <row r="139" spans="1:21" x14ac:dyDescent="0.25">
      <c r="A139" s="383" t="s">
        <v>1633</v>
      </c>
      <c r="L139" s="384" t="s">
        <v>1634</v>
      </c>
      <c r="M139" s="384" t="s">
        <v>1635</v>
      </c>
      <c r="N139" s="384" t="s">
        <v>1635</v>
      </c>
      <c r="O139" s="384" t="s">
        <v>1635</v>
      </c>
      <c r="P139" s="384" t="s">
        <v>1636</v>
      </c>
      <c r="Q139" s="384" t="s">
        <v>1637</v>
      </c>
      <c r="R139" s="384"/>
      <c r="S139" s="384"/>
      <c r="T139" s="384" t="s">
        <v>1634</v>
      </c>
      <c r="U139" s="384" t="s">
        <v>326</v>
      </c>
    </row>
    <row r="140" spans="1:21" x14ac:dyDescent="0.25">
      <c r="A140" s="381" t="s">
        <v>277</v>
      </c>
      <c r="B140" s="386" t="s">
        <v>1638</v>
      </c>
      <c r="C140" s="386" t="s">
        <v>1639</v>
      </c>
      <c r="D140" s="386" t="s">
        <v>1640</v>
      </c>
      <c r="E140" s="386" t="s">
        <v>1641</v>
      </c>
      <c r="L140" s="384" t="s">
        <v>1642</v>
      </c>
      <c r="M140" s="384" t="s">
        <v>1643</v>
      </c>
      <c r="N140" s="384" t="s">
        <v>1643</v>
      </c>
      <c r="O140" s="384" t="s">
        <v>1644</v>
      </c>
      <c r="P140" s="384" t="s">
        <v>1645</v>
      </c>
      <c r="Q140" s="384" t="s">
        <v>1646</v>
      </c>
      <c r="R140" s="384"/>
      <c r="S140" s="384"/>
      <c r="T140" s="384" t="s">
        <v>1642</v>
      </c>
      <c r="U140" s="384" t="s">
        <v>324</v>
      </c>
    </row>
    <row r="141" spans="1:21" x14ac:dyDescent="0.25">
      <c r="A141" s="381" t="s">
        <v>279</v>
      </c>
      <c r="B141" s="386" t="s">
        <v>1647</v>
      </c>
      <c r="C141" s="386" t="s">
        <v>1648</v>
      </c>
      <c r="D141" s="386" t="s">
        <v>1649</v>
      </c>
      <c r="E141" s="386" t="s">
        <v>1650</v>
      </c>
      <c r="L141" s="384" t="s">
        <v>1651</v>
      </c>
      <c r="M141" s="384" t="s">
        <v>1652</v>
      </c>
      <c r="N141" s="384" t="s">
        <v>1653</v>
      </c>
      <c r="O141" s="384" t="s">
        <v>1654</v>
      </c>
      <c r="P141" s="384" t="s">
        <v>1655</v>
      </c>
      <c r="Q141" s="384" t="s">
        <v>1656</v>
      </c>
      <c r="R141" s="384"/>
      <c r="S141" s="384"/>
      <c r="T141" s="384" t="s">
        <v>1651</v>
      </c>
      <c r="U141" s="385" t="s">
        <v>325</v>
      </c>
    </row>
    <row r="142" spans="1:21" x14ac:dyDescent="0.25">
      <c r="A142" s="381" t="s">
        <v>1657</v>
      </c>
      <c r="B142" s="386" t="s">
        <v>1658</v>
      </c>
      <c r="C142" s="386" t="s">
        <v>1659</v>
      </c>
      <c r="D142" s="386" t="s">
        <v>1660</v>
      </c>
      <c r="E142" s="386" t="s">
        <v>1661</v>
      </c>
      <c r="L142" s="384" t="s">
        <v>1662</v>
      </c>
      <c r="M142" s="384" t="s">
        <v>1663</v>
      </c>
      <c r="N142" s="384" t="s">
        <v>1664</v>
      </c>
      <c r="O142" s="384" t="s">
        <v>1665</v>
      </c>
      <c r="P142" s="384" t="s">
        <v>1666</v>
      </c>
      <c r="Q142" s="384" t="s">
        <v>1667</v>
      </c>
      <c r="R142" s="384"/>
      <c r="S142" s="384"/>
      <c r="T142" s="384" t="s">
        <v>1662</v>
      </c>
      <c r="U142" s="384" t="s">
        <v>324</v>
      </c>
    </row>
    <row r="143" spans="1:21" x14ac:dyDescent="0.25">
      <c r="A143" s="381" t="s">
        <v>281</v>
      </c>
      <c r="B143" s="386" t="s">
        <v>1668</v>
      </c>
      <c r="C143" s="386" t="s">
        <v>1669</v>
      </c>
      <c r="D143" s="386" t="s">
        <v>1670</v>
      </c>
      <c r="E143" s="386" t="s">
        <v>1671</v>
      </c>
      <c r="L143" s="384" t="s">
        <v>1672</v>
      </c>
      <c r="M143" s="384" t="s">
        <v>1673</v>
      </c>
      <c r="N143" s="384" t="s">
        <v>1674</v>
      </c>
      <c r="O143" s="384" t="s">
        <v>1675</v>
      </c>
      <c r="P143" s="384" t="s">
        <v>1676</v>
      </c>
      <c r="Q143" s="384" t="s">
        <v>1677</v>
      </c>
      <c r="R143" s="384"/>
      <c r="S143" s="384"/>
      <c r="T143" s="384" t="s">
        <v>1672</v>
      </c>
      <c r="U143" s="384" t="s">
        <v>324</v>
      </c>
    </row>
    <row r="144" spans="1:21" x14ac:dyDescent="0.25">
      <c r="A144" s="381" t="s">
        <v>1678</v>
      </c>
      <c r="B144" s="386" t="s">
        <v>1679</v>
      </c>
      <c r="C144" s="386" t="s">
        <v>1680</v>
      </c>
      <c r="D144" s="386" t="s">
        <v>1681</v>
      </c>
      <c r="E144" s="386" t="s">
        <v>1682</v>
      </c>
      <c r="L144" s="384" t="s">
        <v>1683</v>
      </c>
      <c r="M144" s="384" t="s">
        <v>143</v>
      </c>
      <c r="N144" s="384" t="s">
        <v>143</v>
      </c>
      <c r="O144" s="384" t="s">
        <v>1684</v>
      </c>
      <c r="P144" s="384" t="s">
        <v>1685</v>
      </c>
      <c r="Q144" s="384" t="s">
        <v>1686</v>
      </c>
      <c r="R144" s="384"/>
      <c r="S144" s="384"/>
      <c r="T144" s="384" t="s">
        <v>1683</v>
      </c>
      <c r="U144" s="384" t="s">
        <v>326</v>
      </c>
    </row>
    <row r="145" spans="1:21" x14ac:dyDescent="0.25">
      <c r="A145" s="381" t="s">
        <v>283</v>
      </c>
      <c r="B145" s="386" t="s">
        <v>1687</v>
      </c>
      <c r="C145" s="386" t="s">
        <v>1688</v>
      </c>
      <c r="D145" s="386" t="s">
        <v>1689</v>
      </c>
      <c r="E145" s="386" t="s">
        <v>1690</v>
      </c>
      <c r="L145" s="384" t="s">
        <v>1691</v>
      </c>
      <c r="M145" s="384" t="s">
        <v>1692</v>
      </c>
      <c r="N145" s="384" t="s">
        <v>1693</v>
      </c>
      <c r="O145" s="384" t="s">
        <v>1692</v>
      </c>
      <c r="P145" s="384" t="s">
        <v>1694</v>
      </c>
      <c r="Q145" s="384" t="s">
        <v>1695</v>
      </c>
      <c r="R145" s="384"/>
      <c r="S145" s="384"/>
      <c r="T145" s="384" t="s">
        <v>1691</v>
      </c>
      <c r="U145" s="384" t="s">
        <v>324</v>
      </c>
    </row>
    <row r="146" spans="1:21" x14ac:dyDescent="0.25">
      <c r="A146" s="381" t="s">
        <v>285</v>
      </c>
      <c r="B146" s="386" t="s">
        <v>1696</v>
      </c>
      <c r="C146" s="386" t="s">
        <v>1697</v>
      </c>
      <c r="D146" s="386" t="s">
        <v>1698</v>
      </c>
      <c r="E146" s="386" t="s">
        <v>1699</v>
      </c>
      <c r="L146" s="384" t="s">
        <v>1700</v>
      </c>
      <c r="M146" s="384" t="s">
        <v>1701</v>
      </c>
      <c r="N146" s="384" t="s">
        <v>1701</v>
      </c>
      <c r="O146" s="384" t="s">
        <v>1701</v>
      </c>
      <c r="P146" s="384" t="s">
        <v>1702</v>
      </c>
      <c r="Q146" s="384" t="s">
        <v>1703</v>
      </c>
      <c r="R146" s="384"/>
      <c r="S146" s="384"/>
      <c r="T146" s="384" t="s">
        <v>1700</v>
      </c>
      <c r="U146" s="384" t="s">
        <v>324</v>
      </c>
    </row>
    <row r="147" spans="1:21" x14ac:dyDescent="0.25">
      <c r="A147" s="381" t="s">
        <v>286</v>
      </c>
      <c r="B147" s="386" t="s">
        <v>1704</v>
      </c>
      <c r="C147" s="386" t="s">
        <v>1705</v>
      </c>
      <c r="D147" s="386" t="s">
        <v>1706</v>
      </c>
      <c r="E147" s="386" t="s">
        <v>1707</v>
      </c>
      <c r="L147" s="384" t="s">
        <v>1708</v>
      </c>
      <c r="M147" s="384" t="s">
        <v>1709</v>
      </c>
      <c r="N147" s="384" t="s">
        <v>1710</v>
      </c>
      <c r="O147" s="384" t="s">
        <v>1709</v>
      </c>
      <c r="P147" s="384" t="s">
        <v>1711</v>
      </c>
      <c r="Q147" s="384" t="s">
        <v>1712</v>
      </c>
      <c r="R147" s="384"/>
      <c r="S147" s="384"/>
      <c r="T147" s="384" t="s">
        <v>1708</v>
      </c>
      <c r="U147" s="384" t="s">
        <v>324</v>
      </c>
    </row>
    <row r="148" spans="1:21" x14ac:dyDescent="0.25">
      <c r="A148" s="381" t="s">
        <v>287</v>
      </c>
      <c r="B148" s="386" t="s">
        <v>1713</v>
      </c>
      <c r="C148" s="386" t="s">
        <v>1714</v>
      </c>
      <c r="D148" s="386" t="s">
        <v>1715</v>
      </c>
      <c r="E148" s="386" t="s">
        <v>1716</v>
      </c>
      <c r="L148" s="384" t="s">
        <v>1717</v>
      </c>
      <c r="M148" s="384" t="s">
        <v>1718</v>
      </c>
      <c r="N148" s="384" t="s">
        <v>1719</v>
      </c>
      <c r="O148" s="384" t="s">
        <v>1718</v>
      </c>
      <c r="P148" s="384" t="s">
        <v>1720</v>
      </c>
      <c r="Q148" s="384" t="s">
        <v>1721</v>
      </c>
      <c r="R148" s="384"/>
      <c r="S148" s="384"/>
      <c r="T148" s="384" t="s">
        <v>1717</v>
      </c>
      <c r="U148" s="384" t="s">
        <v>324</v>
      </c>
    </row>
    <row r="149" spans="1:21" x14ac:dyDescent="0.25">
      <c r="A149" s="381" t="s">
        <v>290</v>
      </c>
      <c r="B149" s="386" t="s">
        <v>1722</v>
      </c>
      <c r="C149" s="386" t="s">
        <v>1723</v>
      </c>
      <c r="D149" s="386" t="s">
        <v>1724</v>
      </c>
      <c r="E149" s="386" t="s">
        <v>1725</v>
      </c>
      <c r="L149" s="384" t="s">
        <v>1726</v>
      </c>
      <c r="M149" s="384" t="s">
        <v>1727</v>
      </c>
      <c r="N149" s="384" t="s">
        <v>1728</v>
      </c>
      <c r="O149" s="384" t="s">
        <v>1729</v>
      </c>
      <c r="P149" s="384" t="s">
        <v>1730</v>
      </c>
      <c r="Q149" s="384" t="s">
        <v>1731</v>
      </c>
      <c r="R149" s="384"/>
      <c r="S149" s="384"/>
      <c r="T149" s="384" t="s">
        <v>1726</v>
      </c>
      <c r="U149" s="384" t="s">
        <v>324</v>
      </c>
    </row>
    <row r="150" spans="1:21" x14ac:dyDescent="0.25">
      <c r="A150" s="381" t="s">
        <v>288</v>
      </c>
      <c r="B150" s="386" t="s">
        <v>1732</v>
      </c>
      <c r="C150" s="386" t="s">
        <v>1733</v>
      </c>
      <c r="D150" s="386" t="s">
        <v>1734</v>
      </c>
      <c r="E150" s="386" t="s">
        <v>1735</v>
      </c>
      <c r="L150" s="384" t="s">
        <v>1736</v>
      </c>
      <c r="M150" s="384" t="s">
        <v>1737</v>
      </c>
      <c r="N150" s="384" t="s">
        <v>1737</v>
      </c>
      <c r="O150" s="384" t="s">
        <v>1737</v>
      </c>
      <c r="P150" s="384" t="s">
        <v>1738</v>
      </c>
      <c r="Q150" s="384" t="s">
        <v>1739</v>
      </c>
      <c r="R150" s="384"/>
      <c r="S150" s="384"/>
      <c r="T150" s="384" t="s">
        <v>1736</v>
      </c>
      <c r="U150" s="384" t="s">
        <v>324</v>
      </c>
    </row>
    <row r="151" spans="1:21" ht="409.6" x14ac:dyDescent="0.25">
      <c r="A151" s="391" t="s">
        <v>289</v>
      </c>
      <c r="B151" s="391" t="s">
        <v>1740</v>
      </c>
      <c r="C151" s="391" t="s">
        <v>1741</v>
      </c>
      <c r="D151" s="393" t="s">
        <v>1742</v>
      </c>
      <c r="E151" s="391" t="s">
        <v>1743</v>
      </c>
      <c r="L151" s="384" t="s">
        <v>1744</v>
      </c>
      <c r="M151" s="384" t="s">
        <v>1745</v>
      </c>
      <c r="N151" s="384" t="s">
        <v>1746</v>
      </c>
      <c r="O151" s="384" t="s">
        <v>1745</v>
      </c>
      <c r="P151" s="384" t="s">
        <v>1747</v>
      </c>
      <c r="Q151" s="384" t="s">
        <v>1748</v>
      </c>
      <c r="R151" s="384"/>
      <c r="S151" s="384"/>
      <c r="T151" s="384" t="s">
        <v>1744</v>
      </c>
      <c r="U151" s="385" t="s">
        <v>328</v>
      </c>
    </row>
    <row r="152" spans="1:21" x14ac:dyDescent="0.25">
      <c r="A152" s="381" t="s">
        <v>167</v>
      </c>
      <c r="B152" s="386" t="s">
        <v>1749</v>
      </c>
      <c r="C152" s="386" t="s">
        <v>1750</v>
      </c>
      <c r="D152" s="386" t="s">
        <v>1751</v>
      </c>
      <c r="E152" s="386" t="s">
        <v>1752</v>
      </c>
      <c r="L152" s="384" t="s">
        <v>1753</v>
      </c>
      <c r="M152" s="384" t="s">
        <v>1754</v>
      </c>
      <c r="N152" s="384" t="s">
        <v>1754</v>
      </c>
      <c r="O152" s="384" t="s">
        <v>1754</v>
      </c>
      <c r="P152" s="384" t="s">
        <v>1755</v>
      </c>
      <c r="Q152" s="384" t="s">
        <v>1756</v>
      </c>
      <c r="R152" s="384"/>
      <c r="S152" s="384"/>
      <c r="T152" s="384" t="s">
        <v>1753</v>
      </c>
      <c r="U152" s="384" t="s">
        <v>324</v>
      </c>
    </row>
    <row r="153" spans="1:21" x14ac:dyDescent="0.25">
      <c r="A153" s="381" t="s">
        <v>21</v>
      </c>
      <c r="B153" s="386" t="s">
        <v>1757</v>
      </c>
      <c r="C153" s="386" t="s">
        <v>1174</v>
      </c>
      <c r="D153" s="386" t="s">
        <v>1175</v>
      </c>
      <c r="E153" s="386" t="s">
        <v>1176</v>
      </c>
      <c r="L153" s="384" t="s">
        <v>1758</v>
      </c>
      <c r="M153" s="384" t="s">
        <v>1759</v>
      </c>
      <c r="N153" s="384" t="s">
        <v>1759</v>
      </c>
      <c r="O153" s="384" t="s">
        <v>1760</v>
      </c>
      <c r="P153" s="384" t="s">
        <v>1761</v>
      </c>
      <c r="Q153" s="384" t="s">
        <v>1762</v>
      </c>
      <c r="R153" s="384"/>
      <c r="S153" s="384"/>
      <c r="T153" s="384" t="s">
        <v>1758</v>
      </c>
      <c r="U153" s="384" t="s">
        <v>326</v>
      </c>
    </row>
    <row r="154" spans="1:21" ht="26.4" x14ac:dyDescent="0.25">
      <c r="A154" s="381" t="s">
        <v>28</v>
      </c>
      <c r="B154" s="391" t="s">
        <v>1183</v>
      </c>
      <c r="C154" s="386" t="s">
        <v>1184</v>
      </c>
      <c r="D154" s="386" t="s">
        <v>1185</v>
      </c>
      <c r="E154" s="386" t="s">
        <v>1186</v>
      </c>
      <c r="L154" s="384" t="s">
        <v>1763</v>
      </c>
      <c r="M154" s="384" t="s">
        <v>1764</v>
      </c>
      <c r="N154" s="384" t="s">
        <v>1765</v>
      </c>
      <c r="O154" s="384" t="s">
        <v>1766</v>
      </c>
      <c r="P154" s="384" t="s">
        <v>1767</v>
      </c>
      <c r="Q154" s="384" t="s">
        <v>1768</v>
      </c>
      <c r="R154" s="384"/>
      <c r="S154" s="384"/>
      <c r="T154" s="384" t="s">
        <v>1763</v>
      </c>
      <c r="U154" s="384" t="s">
        <v>324</v>
      </c>
    </row>
    <row r="155" spans="1:21" x14ac:dyDescent="0.25">
      <c r="A155" s="381" t="s">
        <v>1769</v>
      </c>
      <c r="B155" s="386" t="s">
        <v>1770</v>
      </c>
      <c r="C155" s="386" t="s">
        <v>1771</v>
      </c>
      <c r="D155" s="386" t="s">
        <v>1772</v>
      </c>
      <c r="E155" s="386" t="s">
        <v>1773</v>
      </c>
      <c r="L155" s="384" t="s">
        <v>1774</v>
      </c>
      <c r="M155" s="384" t="s">
        <v>1775</v>
      </c>
      <c r="N155" s="384" t="s">
        <v>1775</v>
      </c>
      <c r="O155" s="384" t="s">
        <v>1775</v>
      </c>
      <c r="P155" s="384" t="s">
        <v>1776</v>
      </c>
      <c r="Q155" s="384" t="s">
        <v>1777</v>
      </c>
      <c r="R155" s="384"/>
      <c r="S155" s="384"/>
      <c r="T155" s="384" t="s">
        <v>1774</v>
      </c>
      <c r="U155" s="384" t="s">
        <v>326</v>
      </c>
    </row>
    <row r="156" spans="1:21" x14ac:dyDescent="0.25">
      <c r="A156" s="381" t="s">
        <v>1778</v>
      </c>
      <c r="B156" s="386" t="s">
        <v>1779</v>
      </c>
      <c r="C156" s="386" t="s">
        <v>1780</v>
      </c>
      <c r="D156" s="386" t="s">
        <v>1781</v>
      </c>
      <c r="E156" s="386" t="s">
        <v>1782</v>
      </c>
      <c r="L156" s="384" t="s">
        <v>1783</v>
      </c>
      <c r="M156" s="384" t="s">
        <v>1784</v>
      </c>
      <c r="N156" s="384" t="s">
        <v>1785</v>
      </c>
      <c r="O156" s="384" t="s">
        <v>1786</v>
      </c>
      <c r="P156" s="384" t="s">
        <v>1787</v>
      </c>
      <c r="Q156" s="384" t="s">
        <v>1788</v>
      </c>
      <c r="R156" s="384"/>
      <c r="S156" s="384"/>
      <c r="T156" s="384" t="s">
        <v>1783</v>
      </c>
      <c r="U156" s="384" t="s">
        <v>324</v>
      </c>
    </row>
    <row r="157" spans="1:21" ht="15.75" customHeight="1" x14ac:dyDescent="0.25">
      <c r="A157" s="391" t="s">
        <v>1789</v>
      </c>
      <c r="B157" s="391" t="s">
        <v>1790</v>
      </c>
      <c r="C157" s="391" t="s">
        <v>1791</v>
      </c>
      <c r="D157" s="391" t="s">
        <v>1792</v>
      </c>
      <c r="E157" s="391" t="s">
        <v>1793</v>
      </c>
      <c r="L157" s="384" t="s">
        <v>1794</v>
      </c>
      <c r="M157" s="384" t="s">
        <v>1795</v>
      </c>
      <c r="N157" s="384" t="s">
        <v>1795</v>
      </c>
      <c r="O157" s="384" t="s">
        <v>1795</v>
      </c>
      <c r="P157" s="384" t="s">
        <v>1796</v>
      </c>
      <c r="Q157" s="384" t="s">
        <v>1797</v>
      </c>
      <c r="R157" s="384"/>
      <c r="S157" s="384"/>
      <c r="T157" s="384" t="s">
        <v>1794</v>
      </c>
      <c r="U157" s="384" t="s">
        <v>326</v>
      </c>
    </row>
    <row r="158" spans="1:21" ht="15.75" customHeight="1" x14ac:dyDescent="0.25">
      <c r="A158" s="394" t="s">
        <v>293</v>
      </c>
      <c r="B158" s="394" t="s">
        <v>1798</v>
      </c>
      <c r="C158" s="394" t="s">
        <v>1799</v>
      </c>
      <c r="D158" s="394" t="s">
        <v>1800</v>
      </c>
      <c r="E158" s="381" t="s">
        <v>1801</v>
      </c>
      <c r="L158" s="384" t="s">
        <v>1802</v>
      </c>
      <c r="M158" s="384" t="s">
        <v>1803</v>
      </c>
      <c r="N158" s="384" t="s">
        <v>1804</v>
      </c>
      <c r="O158" s="384" t="s">
        <v>1803</v>
      </c>
      <c r="P158" s="384" t="s">
        <v>1805</v>
      </c>
      <c r="Q158" s="384" t="s">
        <v>1806</v>
      </c>
      <c r="R158" s="384"/>
      <c r="S158" s="384"/>
      <c r="T158" s="384" t="s">
        <v>1802</v>
      </c>
      <c r="U158" s="384" t="s">
        <v>324</v>
      </c>
    </row>
    <row r="159" spans="1:21" x14ac:dyDescent="0.25">
      <c r="A159" s="381" t="s">
        <v>296</v>
      </c>
      <c r="B159" s="381" t="s">
        <v>1807</v>
      </c>
      <c r="C159" s="381" t="s">
        <v>1808</v>
      </c>
      <c r="D159" s="381" t="s">
        <v>1809</v>
      </c>
      <c r="E159" s="381" t="s">
        <v>1810</v>
      </c>
      <c r="L159" s="384" t="s">
        <v>1811</v>
      </c>
      <c r="M159" s="384" t="s">
        <v>1812</v>
      </c>
      <c r="N159" s="384" t="s">
        <v>1813</v>
      </c>
      <c r="O159" s="384" t="s">
        <v>1814</v>
      </c>
      <c r="P159" s="384" t="s">
        <v>1815</v>
      </c>
      <c r="Q159" s="384" t="s">
        <v>1816</v>
      </c>
      <c r="R159" s="384"/>
      <c r="S159" s="384"/>
      <c r="T159" s="384" t="s">
        <v>1811</v>
      </c>
      <c r="U159" s="384" t="s">
        <v>326</v>
      </c>
    </row>
    <row r="160" spans="1:21" ht="13.5" customHeight="1" x14ac:dyDescent="0.25">
      <c r="A160" s="381" t="s">
        <v>299</v>
      </c>
      <c r="B160" s="391" t="s">
        <v>1817</v>
      </c>
      <c r="C160" s="381" t="s">
        <v>1818</v>
      </c>
      <c r="D160" s="381" t="s">
        <v>1819</v>
      </c>
      <c r="E160" s="381" t="s">
        <v>1820</v>
      </c>
      <c r="L160" s="384" t="s">
        <v>1821</v>
      </c>
      <c r="M160" s="384" t="s">
        <v>1822</v>
      </c>
      <c r="N160" s="384" t="s">
        <v>1822</v>
      </c>
      <c r="O160" s="384" t="s">
        <v>1823</v>
      </c>
      <c r="P160" s="384" t="s">
        <v>1824</v>
      </c>
      <c r="Q160" s="384" t="s">
        <v>1825</v>
      </c>
      <c r="R160" s="384"/>
      <c r="S160" s="384"/>
      <c r="T160" s="384" t="s">
        <v>1821</v>
      </c>
      <c r="U160" s="385" t="s">
        <v>326</v>
      </c>
    </row>
    <row r="161" spans="1:21" x14ac:dyDescent="0.25">
      <c r="A161" s="381" t="s">
        <v>302</v>
      </c>
      <c r="B161" s="381" t="s">
        <v>1826</v>
      </c>
      <c r="C161" s="381" t="s">
        <v>1827</v>
      </c>
      <c r="D161" s="381" t="s">
        <v>1828</v>
      </c>
      <c r="E161" s="381" t="s">
        <v>1829</v>
      </c>
      <c r="L161" s="384" t="s">
        <v>1830</v>
      </c>
      <c r="M161" s="384" t="s">
        <v>1831</v>
      </c>
      <c r="N161" s="384" t="s">
        <v>1832</v>
      </c>
      <c r="O161" s="384" t="s">
        <v>1833</v>
      </c>
      <c r="P161" s="384" t="s">
        <v>1834</v>
      </c>
      <c r="Q161" s="384" t="s">
        <v>1835</v>
      </c>
      <c r="R161" s="384"/>
      <c r="S161" s="384"/>
      <c r="T161" s="384" t="s">
        <v>1830</v>
      </c>
      <c r="U161" s="384" t="s">
        <v>324</v>
      </c>
    </row>
    <row r="162" spans="1:21" x14ac:dyDescent="0.25">
      <c r="A162" s="381" t="s">
        <v>294</v>
      </c>
      <c r="B162" s="381" t="s">
        <v>1836</v>
      </c>
      <c r="C162" s="381" t="s">
        <v>1837</v>
      </c>
      <c r="D162" s="381" t="s">
        <v>1838</v>
      </c>
      <c r="E162" s="381" t="s">
        <v>1839</v>
      </c>
      <c r="L162" s="384" t="s">
        <v>1840</v>
      </c>
      <c r="M162" s="384" t="s">
        <v>1841</v>
      </c>
      <c r="N162" s="384" t="s">
        <v>1842</v>
      </c>
      <c r="O162" s="384" t="s">
        <v>1841</v>
      </c>
      <c r="P162" s="384" t="s">
        <v>1843</v>
      </c>
      <c r="Q162" s="384" t="s">
        <v>1844</v>
      </c>
      <c r="R162" s="384"/>
      <c r="S162" s="384"/>
      <c r="T162" s="384" t="s">
        <v>1840</v>
      </c>
      <c r="U162" s="384" t="s">
        <v>324</v>
      </c>
    </row>
    <row r="163" spans="1:21" ht="14.25" customHeight="1" x14ac:dyDescent="0.25">
      <c r="A163" s="381" t="s">
        <v>297</v>
      </c>
      <c r="B163" s="381" t="s">
        <v>1845</v>
      </c>
      <c r="C163" s="381" t="s">
        <v>1846</v>
      </c>
      <c r="D163" s="381" t="s">
        <v>1847</v>
      </c>
      <c r="E163" s="381" t="s">
        <v>1848</v>
      </c>
      <c r="L163" s="384" t="s">
        <v>1849</v>
      </c>
      <c r="M163" s="384" t="s">
        <v>1850</v>
      </c>
      <c r="N163" s="384" t="s">
        <v>1850</v>
      </c>
      <c r="O163" s="384" t="s">
        <v>1850</v>
      </c>
      <c r="P163" s="384" t="s">
        <v>1851</v>
      </c>
      <c r="Q163" s="384" t="s">
        <v>1852</v>
      </c>
      <c r="R163" s="384"/>
      <c r="S163" s="384"/>
      <c r="T163" s="384" t="s">
        <v>1849</v>
      </c>
      <c r="U163" s="385" t="s">
        <v>325</v>
      </c>
    </row>
    <row r="164" spans="1:21" x14ac:dyDescent="0.25">
      <c r="A164" s="381" t="s">
        <v>300</v>
      </c>
      <c r="B164" s="381" t="s">
        <v>1853</v>
      </c>
      <c r="C164" s="381" t="s">
        <v>1854</v>
      </c>
      <c r="D164" s="381" t="s">
        <v>1855</v>
      </c>
      <c r="E164" s="381" t="s">
        <v>1856</v>
      </c>
      <c r="L164" s="384" t="s">
        <v>1857</v>
      </c>
      <c r="M164" s="384" t="s">
        <v>1858</v>
      </c>
      <c r="N164" s="384" t="s">
        <v>1859</v>
      </c>
      <c r="O164" s="384" t="s">
        <v>1858</v>
      </c>
      <c r="P164" s="384" t="s">
        <v>1860</v>
      </c>
      <c r="Q164" s="384" t="s">
        <v>1861</v>
      </c>
      <c r="R164" s="384"/>
      <c r="S164" s="384"/>
      <c r="T164" s="384" t="s">
        <v>1857</v>
      </c>
      <c r="U164" s="384" t="s">
        <v>324</v>
      </c>
    </row>
    <row r="165" spans="1:21" ht="12.75" customHeight="1" x14ac:dyDescent="0.25">
      <c r="A165" s="381" t="s">
        <v>295</v>
      </c>
      <c r="B165" s="381" t="s">
        <v>1862</v>
      </c>
      <c r="C165" s="381" t="s">
        <v>1863</v>
      </c>
      <c r="D165" s="381" t="s">
        <v>1864</v>
      </c>
      <c r="E165" s="381" t="s">
        <v>1865</v>
      </c>
      <c r="L165" s="384" t="s">
        <v>1866</v>
      </c>
      <c r="M165" s="384" t="s">
        <v>1867</v>
      </c>
      <c r="N165" s="384" t="s">
        <v>1868</v>
      </c>
      <c r="O165" s="384" t="s">
        <v>1869</v>
      </c>
      <c r="P165" s="384" t="s">
        <v>1870</v>
      </c>
      <c r="Q165" s="384" t="s">
        <v>1871</v>
      </c>
      <c r="R165" s="384"/>
      <c r="S165" s="384"/>
      <c r="T165" s="384" t="s">
        <v>1866</v>
      </c>
      <c r="U165" s="384" t="s">
        <v>324</v>
      </c>
    </row>
    <row r="166" spans="1:21" ht="12.75" customHeight="1" x14ac:dyDescent="0.25">
      <c r="A166" s="381" t="s">
        <v>298</v>
      </c>
      <c r="B166" s="381" t="s">
        <v>1872</v>
      </c>
      <c r="C166" s="381" t="s">
        <v>1873</v>
      </c>
      <c r="D166" s="381" t="s">
        <v>1874</v>
      </c>
      <c r="E166" s="381" t="s">
        <v>1875</v>
      </c>
      <c r="L166" s="384" t="s">
        <v>1876</v>
      </c>
      <c r="M166" s="384" t="s">
        <v>1877</v>
      </c>
      <c r="N166" s="384" t="s">
        <v>1878</v>
      </c>
      <c r="O166" s="384" t="s">
        <v>1879</v>
      </c>
      <c r="P166" s="384" t="s">
        <v>1880</v>
      </c>
      <c r="Q166" s="384" t="s">
        <v>1881</v>
      </c>
      <c r="R166" s="384"/>
      <c r="S166" s="384"/>
      <c r="T166" s="384" t="s">
        <v>1876</v>
      </c>
      <c r="U166" s="384" t="s">
        <v>324</v>
      </c>
    </row>
    <row r="167" spans="1:21" x14ac:dyDescent="0.25">
      <c r="A167" s="381" t="s">
        <v>301</v>
      </c>
      <c r="B167" s="381" t="s">
        <v>1882</v>
      </c>
      <c r="C167" s="381" t="s">
        <v>1883</v>
      </c>
      <c r="D167" s="381" t="s">
        <v>1884</v>
      </c>
      <c r="E167" s="381" t="s">
        <v>1885</v>
      </c>
      <c r="L167" s="384" t="s">
        <v>1886</v>
      </c>
      <c r="M167" s="384" t="s">
        <v>1887</v>
      </c>
      <c r="N167" s="384" t="s">
        <v>1888</v>
      </c>
      <c r="O167" s="384" t="s">
        <v>1887</v>
      </c>
      <c r="P167" s="384" t="s">
        <v>1889</v>
      </c>
      <c r="Q167" s="384" t="s">
        <v>1890</v>
      </c>
      <c r="R167" s="384"/>
      <c r="S167" s="384"/>
      <c r="T167" s="384" t="s">
        <v>1886</v>
      </c>
      <c r="U167" s="384" t="s">
        <v>324</v>
      </c>
    </row>
    <row r="168" spans="1:21" x14ac:dyDescent="0.25">
      <c r="L168" s="384" t="s">
        <v>1891</v>
      </c>
      <c r="M168" s="384" t="s">
        <v>1892</v>
      </c>
      <c r="N168" s="384" t="s">
        <v>1892</v>
      </c>
      <c r="O168" s="384" t="s">
        <v>1892</v>
      </c>
      <c r="P168" s="384" t="s">
        <v>1893</v>
      </c>
      <c r="Q168" s="384" t="s">
        <v>1894</v>
      </c>
      <c r="R168" s="384"/>
      <c r="S168" s="384"/>
      <c r="T168" s="384" t="s">
        <v>1891</v>
      </c>
      <c r="U168" s="384" t="s">
        <v>324</v>
      </c>
    </row>
    <row r="169" spans="1:21" x14ac:dyDescent="0.25">
      <c r="L169" s="384" t="s">
        <v>1895</v>
      </c>
      <c r="M169" s="384" t="s">
        <v>1896</v>
      </c>
      <c r="N169" s="384" t="s">
        <v>1897</v>
      </c>
      <c r="O169" s="384" t="s">
        <v>1898</v>
      </c>
      <c r="P169" s="384" t="s">
        <v>1899</v>
      </c>
      <c r="Q169" s="384" t="s">
        <v>1900</v>
      </c>
      <c r="R169" s="384"/>
      <c r="S169" s="384"/>
      <c r="T169" s="384" t="s">
        <v>1895</v>
      </c>
      <c r="U169" s="384" t="s">
        <v>324</v>
      </c>
    </row>
    <row r="170" spans="1:21" x14ac:dyDescent="0.25">
      <c r="L170" s="384" t="s">
        <v>1901</v>
      </c>
      <c r="M170" s="384" t="s">
        <v>1902</v>
      </c>
      <c r="N170" s="384" t="s">
        <v>1902</v>
      </c>
      <c r="O170" s="384" t="s">
        <v>1903</v>
      </c>
      <c r="P170" s="384" t="s">
        <v>1904</v>
      </c>
      <c r="Q170" s="384" t="s">
        <v>1905</v>
      </c>
      <c r="R170" s="384"/>
      <c r="S170" s="384"/>
      <c r="T170" s="384" t="s">
        <v>1901</v>
      </c>
      <c r="U170" s="385" t="s">
        <v>328</v>
      </c>
    </row>
    <row r="171" spans="1:21" x14ac:dyDescent="0.25">
      <c r="L171" s="384" t="s">
        <v>1906</v>
      </c>
      <c r="M171" s="384" t="s">
        <v>1907</v>
      </c>
      <c r="N171" s="384" t="s">
        <v>1907</v>
      </c>
      <c r="O171" s="384" t="s">
        <v>1908</v>
      </c>
      <c r="P171" s="384" t="s">
        <v>1909</v>
      </c>
      <c r="Q171" s="384" t="s">
        <v>1910</v>
      </c>
      <c r="R171" s="384"/>
      <c r="S171" s="384"/>
      <c r="T171" s="384" t="s">
        <v>1906</v>
      </c>
      <c r="U171" s="384" t="s">
        <v>324</v>
      </c>
    </row>
    <row r="172" spans="1:21" x14ac:dyDescent="0.25">
      <c r="L172" s="384" t="s">
        <v>1911</v>
      </c>
      <c r="M172" s="384" t="s">
        <v>1912</v>
      </c>
      <c r="N172" s="384" t="s">
        <v>1912</v>
      </c>
      <c r="O172" s="384" t="s">
        <v>1913</v>
      </c>
      <c r="P172" s="384" t="s">
        <v>1914</v>
      </c>
      <c r="Q172" s="384" t="s">
        <v>1915</v>
      </c>
      <c r="R172" s="384"/>
      <c r="S172" s="384"/>
      <c r="T172" s="384" t="s">
        <v>1911</v>
      </c>
      <c r="U172" s="385" t="s">
        <v>325</v>
      </c>
    </row>
    <row r="173" spans="1:21" x14ac:dyDescent="0.25">
      <c r="L173" s="384" t="s">
        <v>1916</v>
      </c>
      <c r="M173" s="384" t="s">
        <v>1917</v>
      </c>
      <c r="N173" s="384" t="s">
        <v>1917</v>
      </c>
      <c r="O173" s="384" t="s">
        <v>1917</v>
      </c>
      <c r="P173" s="384" t="s">
        <v>1918</v>
      </c>
      <c r="Q173" s="384" t="s">
        <v>1919</v>
      </c>
      <c r="R173" s="384"/>
      <c r="S173" s="384"/>
      <c r="T173" s="384" t="s">
        <v>1916</v>
      </c>
      <c r="U173" s="384" t="s">
        <v>324</v>
      </c>
    </row>
    <row r="174" spans="1:21" x14ac:dyDescent="0.25">
      <c r="L174" s="384" t="s">
        <v>1920</v>
      </c>
      <c r="M174" s="384" t="s">
        <v>1921</v>
      </c>
      <c r="N174" s="384" t="s">
        <v>1922</v>
      </c>
      <c r="O174" s="384" t="s">
        <v>1923</v>
      </c>
      <c r="P174" s="384" t="s">
        <v>1924</v>
      </c>
      <c r="Q174" s="384" t="s">
        <v>1925</v>
      </c>
      <c r="R174" s="384"/>
      <c r="S174" s="384"/>
      <c r="T174" s="384" t="s">
        <v>1920</v>
      </c>
      <c r="U174" s="385" t="s">
        <v>325</v>
      </c>
    </row>
    <row r="175" spans="1:21" x14ac:dyDescent="0.25">
      <c r="L175" s="384" t="s">
        <v>1926</v>
      </c>
      <c r="M175" s="384" t="s">
        <v>1927</v>
      </c>
      <c r="N175" s="384" t="s">
        <v>1927</v>
      </c>
      <c r="O175" s="384" t="s">
        <v>1928</v>
      </c>
      <c r="P175" s="384" t="s">
        <v>1929</v>
      </c>
      <c r="Q175" s="384" t="s">
        <v>1930</v>
      </c>
      <c r="R175" s="384"/>
      <c r="S175" s="384"/>
      <c r="T175" s="384" t="s">
        <v>1926</v>
      </c>
      <c r="U175" s="384" t="s">
        <v>324</v>
      </c>
    </row>
    <row r="176" spans="1:21" x14ac:dyDescent="0.25">
      <c r="L176" s="384" t="s">
        <v>1931</v>
      </c>
      <c r="M176" s="384" t="s">
        <v>1932</v>
      </c>
      <c r="N176" s="384" t="s">
        <v>1933</v>
      </c>
      <c r="O176" s="384" t="s">
        <v>1932</v>
      </c>
      <c r="P176" s="384" t="s">
        <v>1934</v>
      </c>
      <c r="Q176" s="384" t="s">
        <v>1935</v>
      </c>
      <c r="R176" s="384"/>
      <c r="S176" s="384"/>
      <c r="T176" s="384" t="s">
        <v>1931</v>
      </c>
      <c r="U176" s="384" t="s">
        <v>324</v>
      </c>
    </row>
    <row r="177" spans="12:21" x14ac:dyDescent="0.25">
      <c r="L177" s="384" t="s">
        <v>1936</v>
      </c>
      <c r="M177" s="384" t="s">
        <v>1937</v>
      </c>
      <c r="N177" s="384" t="s">
        <v>1938</v>
      </c>
      <c r="O177" s="384" t="s">
        <v>1939</v>
      </c>
      <c r="P177" s="384" t="s">
        <v>1940</v>
      </c>
      <c r="Q177" s="384" t="s">
        <v>1941</v>
      </c>
      <c r="R177" s="384"/>
      <c r="S177" s="384"/>
      <c r="T177" s="384" t="s">
        <v>1936</v>
      </c>
      <c r="U177" s="384" t="s">
        <v>324</v>
      </c>
    </row>
    <row r="178" spans="12:21" x14ac:dyDescent="0.25">
      <c r="L178" s="384" t="s">
        <v>1942</v>
      </c>
      <c r="M178" s="384" t="s">
        <v>1943</v>
      </c>
      <c r="N178" s="384" t="s">
        <v>1944</v>
      </c>
      <c r="O178" s="384" t="s">
        <v>1945</v>
      </c>
      <c r="P178" s="384" t="s">
        <v>1946</v>
      </c>
      <c r="Q178" s="384" t="s">
        <v>1947</v>
      </c>
      <c r="R178" s="384"/>
      <c r="S178" s="384"/>
      <c r="T178" s="384" t="s">
        <v>1942</v>
      </c>
      <c r="U178" s="384" t="s">
        <v>324</v>
      </c>
    </row>
    <row r="179" spans="12:21" x14ac:dyDescent="0.25">
      <c r="L179" s="384" t="s">
        <v>1948</v>
      </c>
      <c r="M179" s="384" t="s">
        <v>1949</v>
      </c>
      <c r="N179" s="384" t="s">
        <v>1950</v>
      </c>
      <c r="O179" s="384" t="s">
        <v>1949</v>
      </c>
      <c r="P179" s="384" t="s">
        <v>1951</v>
      </c>
      <c r="Q179" s="384" t="s">
        <v>1952</v>
      </c>
      <c r="R179" s="384"/>
      <c r="S179" s="384"/>
      <c r="T179" s="384" t="s">
        <v>1948</v>
      </c>
      <c r="U179" s="384" t="s">
        <v>325</v>
      </c>
    </row>
    <row r="180" spans="12:21" x14ac:dyDescent="0.25">
      <c r="L180" s="384" t="s">
        <v>1953</v>
      </c>
      <c r="M180" s="384" t="s">
        <v>1954</v>
      </c>
      <c r="N180" s="384" t="s">
        <v>1955</v>
      </c>
      <c r="O180" s="384" t="s">
        <v>1956</v>
      </c>
      <c r="P180" s="384" t="s">
        <v>1957</v>
      </c>
      <c r="Q180" s="384" t="s">
        <v>1958</v>
      </c>
      <c r="R180" s="384"/>
      <c r="S180" s="384"/>
      <c r="T180" s="384" t="s">
        <v>1953</v>
      </c>
      <c r="U180" s="384" t="s">
        <v>324</v>
      </c>
    </row>
    <row r="181" spans="12:21" x14ac:dyDescent="0.25">
      <c r="L181" s="384" t="s">
        <v>1959</v>
      </c>
      <c r="M181" s="384" t="s">
        <v>1960</v>
      </c>
      <c r="N181" s="384" t="s">
        <v>1960</v>
      </c>
      <c r="O181" s="384" t="s">
        <v>1960</v>
      </c>
      <c r="P181" s="384" t="s">
        <v>1961</v>
      </c>
      <c r="Q181" s="384" t="s">
        <v>1962</v>
      </c>
      <c r="R181" s="384"/>
      <c r="S181" s="384"/>
      <c r="T181" s="384" t="s">
        <v>1959</v>
      </c>
      <c r="U181" s="384" t="s">
        <v>326</v>
      </c>
    </row>
    <row r="182" spans="12:21" x14ac:dyDescent="0.25">
      <c r="L182" s="384" t="s">
        <v>1963</v>
      </c>
      <c r="M182" s="384" t="s">
        <v>1964</v>
      </c>
      <c r="N182" s="384" t="s">
        <v>1964</v>
      </c>
      <c r="O182" s="384" t="s">
        <v>1964</v>
      </c>
      <c r="P182" s="384" t="s">
        <v>1965</v>
      </c>
      <c r="Q182" s="384" t="s">
        <v>1966</v>
      </c>
      <c r="R182" s="384"/>
      <c r="S182" s="384"/>
      <c r="T182" s="384" t="s">
        <v>1963</v>
      </c>
      <c r="U182" s="384" t="s">
        <v>325</v>
      </c>
    </row>
    <row r="183" spans="12:21" x14ac:dyDescent="0.25">
      <c r="L183" s="385" t="s">
        <v>1967</v>
      </c>
      <c r="M183" s="384" t="s">
        <v>1968</v>
      </c>
      <c r="N183" s="384" t="s">
        <v>1969</v>
      </c>
      <c r="O183" s="384" t="s">
        <v>1970</v>
      </c>
      <c r="P183" s="384" t="s">
        <v>1971</v>
      </c>
      <c r="Q183" s="384" t="s">
        <v>1972</v>
      </c>
      <c r="R183" s="384"/>
      <c r="S183" s="384"/>
      <c r="T183" s="385" t="s">
        <v>1967</v>
      </c>
      <c r="U183" s="385" t="s">
        <v>328</v>
      </c>
    </row>
    <row r="184" spans="12:21" x14ac:dyDescent="0.25">
      <c r="L184" s="384" t="s">
        <v>1973</v>
      </c>
      <c r="M184" s="384" t="s">
        <v>1974</v>
      </c>
      <c r="N184" s="384" t="s">
        <v>1975</v>
      </c>
      <c r="O184" s="384" t="s">
        <v>1976</v>
      </c>
      <c r="P184" s="384" t="s">
        <v>1977</v>
      </c>
      <c r="Q184" s="384" t="s">
        <v>1978</v>
      </c>
      <c r="R184" s="384"/>
      <c r="S184" s="384"/>
      <c r="T184" s="384" t="s">
        <v>1973</v>
      </c>
      <c r="U184" s="385" t="s">
        <v>326</v>
      </c>
    </row>
    <row r="185" spans="12:21" x14ac:dyDescent="0.25">
      <c r="L185" s="384" t="s">
        <v>1979</v>
      </c>
      <c r="M185" s="384" t="s">
        <v>1980</v>
      </c>
      <c r="N185" s="384" t="s">
        <v>1980</v>
      </c>
      <c r="O185" s="384" t="s">
        <v>1980</v>
      </c>
      <c r="P185" s="384" t="s">
        <v>1981</v>
      </c>
      <c r="Q185" s="384" t="s">
        <v>1982</v>
      </c>
      <c r="R185" s="384"/>
      <c r="S185" s="384"/>
      <c r="T185" s="384" t="s">
        <v>1979</v>
      </c>
      <c r="U185" s="385" t="s">
        <v>328</v>
      </c>
    </row>
    <row r="186" spans="12:21" x14ac:dyDescent="0.25">
      <c r="L186" s="384" t="s">
        <v>1983</v>
      </c>
      <c r="M186" s="384" t="s">
        <v>1984</v>
      </c>
      <c r="N186" s="384" t="s">
        <v>1984</v>
      </c>
      <c r="O186" s="384" t="s">
        <v>1985</v>
      </c>
      <c r="P186" s="384" t="s">
        <v>1986</v>
      </c>
      <c r="Q186" s="384" t="s">
        <v>1987</v>
      </c>
      <c r="R186" s="384"/>
      <c r="S186" s="384"/>
      <c r="T186" s="384" t="s">
        <v>1983</v>
      </c>
      <c r="U186" s="385" t="s">
        <v>326</v>
      </c>
    </row>
    <row r="187" spans="12:21" x14ac:dyDescent="0.25">
      <c r="L187" s="384" t="s">
        <v>1988</v>
      </c>
      <c r="M187" s="384" t="s">
        <v>1989</v>
      </c>
      <c r="N187" s="384" t="s">
        <v>1990</v>
      </c>
      <c r="O187" s="384" t="s">
        <v>1991</v>
      </c>
      <c r="P187" s="384" t="s">
        <v>1992</v>
      </c>
      <c r="Q187" s="384" t="s">
        <v>1993</v>
      </c>
      <c r="R187" s="384"/>
      <c r="S187" s="384"/>
      <c r="T187" s="384" t="s">
        <v>1988</v>
      </c>
      <c r="U187" s="385" t="s">
        <v>326</v>
      </c>
    </row>
    <row r="188" spans="12:21" x14ac:dyDescent="0.25">
      <c r="L188" s="384" t="s">
        <v>1994</v>
      </c>
      <c r="M188" s="384" t="s">
        <v>1995</v>
      </c>
      <c r="N188" s="384" t="s">
        <v>1996</v>
      </c>
      <c r="O188" s="384" t="s">
        <v>1997</v>
      </c>
      <c r="P188" s="384" t="s">
        <v>1998</v>
      </c>
      <c r="Q188" s="384" t="s">
        <v>1999</v>
      </c>
      <c r="R188" s="384"/>
      <c r="S188" s="384"/>
      <c r="T188" s="384" t="s">
        <v>1994</v>
      </c>
      <c r="U188" s="385" t="s">
        <v>327</v>
      </c>
    </row>
    <row r="189" spans="12:21" x14ac:dyDescent="0.25">
      <c r="L189" s="384" t="s">
        <v>2000</v>
      </c>
      <c r="M189" s="384" t="s">
        <v>2001</v>
      </c>
      <c r="N189" s="384" t="s">
        <v>2001</v>
      </c>
      <c r="O189" s="384" t="s">
        <v>2001</v>
      </c>
      <c r="P189" s="384" t="s">
        <v>2002</v>
      </c>
      <c r="Q189" s="384" t="s">
        <v>2003</v>
      </c>
      <c r="R189" s="384"/>
      <c r="S189" s="384"/>
      <c r="T189" s="384" t="s">
        <v>2000</v>
      </c>
      <c r="U189" s="384" t="s">
        <v>324</v>
      </c>
    </row>
    <row r="190" spans="12:21" x14ac:dyDescent="0.25">
      <c r="L190" s="384" t="s">
        <v>2004</v>
      </c>
      <c r="M190" s="384" t="s">
        <v>2005</v>
      </c>
      <c r="N190" s="384" t="s">
        <v>2006</v>
      </c>
      <c r="O190" s="384" t="s">
        <v>2007</v>
      </c>
      <c r="P190" s="384" t="s">
        <v>2008</v>
      </c>
      <c r="Q190" s="384" t="s">
        <v>2009</v>
      </c>
      <c r="R190" s="384"/>
      <c r="S190" s="384"/>
      <c r="T190" s="384" t="s">
        <v>2004</v>
      </c>
      <c r="U190" s="385" t="s">
        <v>328</v>
      </c>
    </row>
    <row r="191" spans="12:21" x14ac:dyDescent="0.25">
      <c r="L191" s="384" t="s">
        <v>2010</v>
      </c>
      <c r="M191" s="384" t="s">
        <v>2011</v>
      </c>
      <c r="N191" s="384" t="s">
        <v>2012</v>
      </c>
      <c r="O191" s="384" t="s">
        <v>2013</v>
      </c>
      <c r="P191" s="384" t="s">
        <v>2014</v>
      </c>
      <c r="Q191" s="384" t="s">
        <v>2015</v>
      </c>
      <c r="R191" s="384"/>
      <c r="S191" s="384"/>
      <c r="T191" s="384" t="s">
        <v>2010</v>
      </c>
      <c r="U191" s="385" t="s">
        <v>328</v>
      </c>
    </row>
    <row r="192" spans="12:21" x14ac:dyDescent="0.25">
      <c r="L192" s="384" t="s">
        <v>2016</v>
      </c>
      <c r="M192" s="384" t="s">
        <v>2017</v>
      </c>
      <c r="N192" s="384" t="s">
        <v>2018</v>
      </c>
      <c r="O192" s="384" t="s">
        <v>2017</v>
      </c>
      <c r="P192" s="384" t="s">
        <v>2019</v>
      </c>
      <c r="Q192" s="384" t="s">
        <v>2020</v>
      </c>
      <c r="R192" s="384"/>
      <c r="S192" s="384"/>
      <c r="T192" s="384" t="s">
        <v>2016</v>
      </c>
      <c r="U192" s="385" t="s">
        <v>326</v>
      </c>
    </row>
    <row r="193" spans="12:21" x14ac:dyDescent="0.25">
      <c r="L193" s="384" t="s">
        <v>2021</v>
      </c>
      <c r="M193" s="384" t="s">
        <v>2022</v>
      </c>
      <c r="N193" s="384" t="s">
        <v>2023</v>
      </c>
      <c r="O193" s="384" t="s">
        <v>2024</v>
      </c>
      <c r="P193" s="384" t="s">
        <v>2025</v>
      </c>
      <c r="Q193" s="384" t="s">
        <v>2026</v>
      </c>
      <c r="R193" s="384"/>
      <c r="S193" s="384"/>
      <c r="T193" s="384" t="s">
        <v>2021</v>
      </c>
      <c r="U193" s="385" t="s">
        <v>324</v>
      </c>
    </row>
    <row r="194" spans="12:21" x14ac:dyDescent="0.25">
      <c r="L194" s="384" t="s">
        <v>2027</v>
      </c>
      <c r="M194" s="384" t="s">
        <v>2028</v>
      </c>
      <c r="N194" s="384" t="s">
        <v>2029</v>
      </c>
      <c r="O194" s="384" t="s">
        <v>2030</v>
      </c>
      <c r="P194" s="384" t="s">
        <v>2031</v>
      </c>
      <c r="Q194" s="384" t="s">
        <v>2032</v>
      </c>
      <c r="R194" s="384"/>
      <c r="S194" s="384"/>
      <c r="T194" s="384" t="s">
        <v>2027</v>
      </c>
      <c r="U194" s="385" t="s">
        <v>324</v>
      </c>
    </row>
    <row r="195" spans="12:21" x14ac:dyDescent="0.25">
      <c r="L195" s="384" t="s">
        <v>2033</v>
      </c>
      <c r="M195" s="384" t="s">
        <v>2034</v>
      </c>
      <c r="N195" s="384" t="s">
        <v>2035</v>
      </c>
      <c r="O195" s="384" t="s">
        <v>2036</v>
      </c>
      <c r="P195" s="384" t="s">
        <v>2037</v>
      </c>
      <c r="Q195" s="384" t="s">
        <v>2038</v>
      </c>
      <c r="R195" s="384"/>
      <c r="S195" s="384"/>
      <c r="T195" s="384" t="s">
        <v>2033</v>
      </c>
      <c r="U195" s="385" t="s">
        <v>324</v>
      </c>
    </row>
    <row r="196" spans="12:21" x14ac:dyDescent="0.25">
      <c r="L196" s="384" t="s">
        <v>2039</v>
      </c>
      <c r="M196" s="384" t="s">
        <v>2040</v>
      </c>
      <c r="N196" s="384" t="s">
        <v>2041</v>
      </c>
      <c r="O196" s="384" t="s">
        <v>2042</v>
      </c>
      <c r="P196" s="384" t="s">
        <v>2043</v>
      </c>
      <c r="Q196" s="384" t="s">
        <v>2044</v>
      </c>
      <c r="R196" s="384"/>
      <c r="S196" s="384"/>
      <c r="T196" s="384" t="s">
        <v>2039</v>
      </c>
      <c r="U196" s="385" t="s">
        <v>324</v>
      </c>
    </row>
    <row r="197" spans="12:21" x14ac:dyDescent="0.25">
      <c r="L197" s="384" t="s">
        <v>2045</v>
      </c>
      <c r="M197" s="384" t="s">
        <v>2046</v>
      </c>
      <c r="N197" s="384" t="s">
        <v>2047</v>
      </c>
      <c r="O197" s="384" t="s">
        <v>2048</v>
      </c>
      <c r="P197" s="384" t="s">
        <v>2049</v>
      </c>
      <c r="Q197" s="384" t="s">
        <v>2050</v>
      </c>
      <c r="R197" s="384"/>
      <c r="S197" s="384"/>
      <c r="T197" s="384" t="s">
        <v>2045</v>
      </c>
      <c r="U197" s="384" t="s">
        <v>324</v>
      </c>
    </row>
    <row r="198" spans="12:21" x14ac:dyDescent="0.25">
      <c r="L198" s="384" t="s">
        <v>2051</v>
      </c>
      <c r="M198" s="384" t="s">
        <v>2052</v>
      </c>
      <c r="N198" s="384" t="s">
        <v>2052</v>
      </c>
      <c r="O198" s="384" t="s">
        <v>2053</v>
      </c>
      <c r="P198" s="384" t="s">
        <v>2054</v>
      </c>
      <c r="Q198" s="384" t="s">
        <v>2055</v>
      </c>
      <c r="R198" s="384"/>
      <c r="S198" s="384"/>
      <c r="T198" s="384" t="s">
        <v>2051</v>
      </c>
      <c r="U198" s="384" t="s">
        <v>324</v>
      </c>
    </row>
    <row r="199" spans="12:21" x14ac:dyDescent="0.25">
      <c r="L199" s="384" t="s">
        <v>2056</v>
      </c>
      <c r="M199" s="384" t="s">
        <v>2057</v>
      </c>
      <c r="N199" s="384" t="s">
        <v>2057</v>
      </c>
      <c r="O199" s="384" t="s">
        <v>2057</v>
      </c>
      <c r="P199" s="384" t="s">
        <v>2058</v>
      </c>
      <c r="Q199" s="384" t="s">
        <v>2059</v>
      </c>
      <c r="R199" s="384"/>
      <c r="S199" s="384"/>
      <c r="T199" s="384" t="s">
        <v>2056</v>
      </c>
      <c r="U199" s="384" t="s">
        <v>325</v>
      </c>
    </row>
    <row r="200" spans="12:21" x14ac:dyDescent="0.25">
      <c r="L200" s="384" t="s">
        <v>2060</v>
      </c>
      <c r="M200" s="384" t="s">
        <v>2061</v>
      </c>
      <c r="N200" s="384" t="s">
        <v>2062</v>
      </c>
      <c r="O200" s="384" t="s">
        <v>2061</v>
      </c>
      <c r="P200" s="384" t="s">
        <v>2063</v>
      </c>
      <c r="Q200" s="384" t="s">
        <v>2064</v>
      </c>
      <c r="R200" s="384"/>
      <c r="S200" s="384"/>
      <c r="T200" s="384" t="s">
        <v>2060</v>
      </c>
      <c r="U200" s="384" t="s">
        <v>324</v>
      </c>
    </row>
    <row r="201" spans="12:21" x14ac:dyDescent="0.25">
      <c r="L201" s="384" t="s">
        <v>2065</v>
      </c>
      <c r="M201" s="384" t="s">
        <v>2066</v>
      </c>
      <c r="N201" s="384" t="s">
        <v>2067</v>
      </c>
      <c r="O201" s="384" t="s">
        <v>2066</v>
      </c>
      <c r="P201" s="384" t="s">
        <v>2068</v>
      </c>
      <c r="Q201" s="384" t="s">
        <v>2069</v>
      </c>
      <c r="R201" s="384"/>
      <c r="S201" s="384"/>
      <c r="T201" s="384" t="s">
        <v>2065</v>
      </c>
      <c r="U201" s="384" t="s">
        <v>328</v>
      </c>
    </row>
    <row r="202" spans="12:21" x14ac:dyDescent="0.25">
      <c r="L202" s="384" t="s">
        <v>2070</v>
      </c>
      <c r="M202" s="384" t="s">
        <v>2071</v>
      </c>
      <c r="N202" s="384" t="s">
        <v>2072</v>
      </c>
      <c r="O202" s="384" t="s">
        <v>2073</v>
      </c>
      <c r="P202" s="384" t="s">
        <v>2074</v>
      </c>
      <c r="Q202" s="384" t="s">
        <v>2075</v>
      </c>
      <c r="R202" s="384"/>
      <c r="S202" s="384"/>
      <c r="T202" s="384" t="s">
        <v>2070</v>
      </c>
      <c r="U202" s="384" t="s">
        <v>326</v>
      </c>
    </row>
    <row r="203" spans="12:21" x14ac:dyDescent="0.25">
      <c r="L203" s="384" t="s">
        <v>2076</v>
      </c>
      <c r="M203" s="384" t="s">
        <v>2077</v>
      </c>
      <c r="N203" s="384" t="s">
        <v>2078</v>
      </c>
      <c r="O203" s="384" t="s">
        <v>2077</v>
      </c>
      <c r="P203" s="384" t="s">
        <v>2079</v>
      </c>
      <c r="Q203" s="384" t="s">
        <v>2080</v>
      </c>
      <c r="R203" s="384"/>
      <c r="S203" s="384"/>
      <c r="T203" s="384" t="s">
        <v>2076</v>
      </c>
      <c r="U203" s="384" t="s">
        <v>324</v>
      </c>
    </row>
    <row r="204" spans="12:21" x14ac:dyDescent="0.25">
      <c r="L204" s="384" t="s">
        <v>2081</v>
      </c>
      <c r="M204" s="384" t="s">
        <v>2082</v>
      </c>
      <c r="N204" s="384" t="s">
        <v>2083</v>
      </c>
      <c r="O204" s="384" t="s">
        <v>2084</v>
      </c>
      <c r="P204" s="384" t="s">
        <v>2085</v>
      </c>
      <c r="Q204" s="384" t="s">
        <v>2086</v>
      </c>
      <c r="R204" s="384"/>
      <c r="S204" s="384"/>
      <c r="T204" s="384" t="s">
        <v>2081</v>
      </c>
      <c r="U204" s="384" t="s">
        <v>324</v>
      </c>
    </row>
    <row r="205" spans="12:21" x14ac:dyDescent="0.25">
      <c r="L205" s="384" t="s">
        <v>2087</v>
      </c>
      <c r="M205" s="384" t="s">
        <v>2088</v>
      </c>
      <c r="N205" s="384" t="s">
        <v>2089</v>
      </c>
      <c r="O205" s="384" t="s">
        <v>2090</v>
      </c>
      <c r="P205" s="384" t="s">
        <v>2091</v>
      </c>
      <c r="Q205" s="384" t="s">
        <v>2092</v>
      </c>
      <c r="R205" s="384"/>
      <c r="S205" s="384"/>
      <c r="T205" s="384" t="s">
        <v>2087</v>
      </c>
      <c r="U205" s="385" t="s">
        <v>326</v>
      </c>
    </row>
    <row r="206" spans="12:21" x14ac:dyDescent="0.25">
      <c r="L206" s="384" t="s">
        <v>2093</v>
      </c>
      <c r="M206" s="384" t="s">
        <v>2094</v>
      </c>
      <c r="N206" s="384" t="s">
        <v>2094</v>
      </c>
      <c r="O206" s="384" t="s">
        <v>2094</v>
      </c>
      <c r="P206" s="384" t="s">
        <v>2095</v>
      </c>
      <c r="Q206" s="384" t="s">
        <v>2096</v>
      </c>
      <c r="R206" s="384"/>
      <c r="S206" s="384"/>
      <c r="T206" s="384" t="s">
        <v>2093</v>
      </c>
      <c r="U206" s="384" t="s">
        <v>324</v>
      </c>
    </row>
    <row r="207" spans="12:21" x14ac:dyDescent="0.25">
      <c r="L207" s="384" t="s">
        <v>2097</v>
      </c>
      <c r="M207" s="384" t="s">
        <v>2098</v>
      </c>
      <c r="N207" s="384" t="s">
        <v>2099</v>
      </c>
      <c r="O207" s="384" t="s">
        <v>2100</v>
      </c>
      <c r="P207" s="384" t="s">
        <v>2101</v>
      </c>
      <c r="Q207" s="384" t="s">
        <v>2102</v>
      </c>
      <c r="R207" s="384"/>
      <c r="S207" s="384"/>
      <c r="T207" s="384" t="s">
        <v>2097</v>
      </c>
      <c r="U207" s="384" t="s">
        <v>324</v>
      </c>
    </row>
    <row r="208" spans="12:21" x14ac:dyDescent="0.25">
      <c r="L208" s="384" t="s">
        <v>2103</v>
      </c>
      <c r="M208" s="384" t="s">
        <v>2104</v>
      </c>
      <c r="N208" s="384" t="s">
        <v>2105</v>
      </c>
      <c r="O208" s="384" t="s">
        <v>2106</v>
      </c>
      <c r="P208" s="384" t="s">
        <v>2107</v>
      </c>
      <c r="Q208" s="384" t="s">
        <v>2108</v>
      </c>
      <c r="R208" s="384"/>
      <c r="S208" s="384"/>
      <c r="T208" s="384" t="s">
        <v>2103</v>
      </c>
      <c r="U208" s="384" t="s">
        <v>324</v>
      </c>
    </row>
    <row r="209" spans="12:21" x14ac:dyDescent="0.25">
      <c r="L209" s="384" t="s">
        <v>2109</v>
      </c>
      <c r="M209" s="384" t="s">
        <v>2110</v>
      </c>
      <c r="N209" s="384" t="s">
        <v>2111</v>
      </c>
      <c r="O209" s="384" t="s">
        <v>2112</v>
      </c>
      <c r="P209" s="384" t="s">
        <v>2113</v>
      </c>
      <c r="Q209" s="384" t="s">
        <v>2114</v>
      </c>
      <c r="R209" s="384"/>
      <c r="S209" s="384"/>
      <c r="T209" s="384" t="s">
        <v>2109</v>
      </c>
      <c r="U209" s="384" t="s">
        <v>324</v>
      </c>
    </row>
    <row r="210" spans="12:21" x14ac:dyDescent="0.25">
      <c r="L210" s="384" t="s">
        <v>2115</v>
      </c>
      <c r="M210" s="384" t="s">
        <v>2116</v>
      </c>
      <c r="N210" s="384" t="s">
        <v>2116</v>
      </c>
      <c r="O210" s="384" t="s">
        <v>2116</v>
      </c>
      <c r="P210" s="384" t="s">
        <v>2117</v>
      </c>
      <c r="Q210" s="384" t="s">
        <v>2118</v>
      </c>
      <c r="R210" s="384"/>
      <c r="S210" s="384"/>
      <c r="T210" s="384" t="s">
        <v>2115</v>
      </c>
      <c r="U210" s="384" t="s">
        <v>324</v>
      </c>
    </row>
    <row r="211" spans="12:21" x14ac:dyDescent="0.25">
      <c r="L211" s="384" t="s">
        <v>2119</v>
      </c>
      <c r="M211" s="384" t="s">
        <v>2120</v>
      </c>
      <c r="N211" s="384" t="s">
        <v>2121</v>
      </c>
      <c r="O211" s="384" t="s">
        <v>2122</v>
      </c>
      <c r="P211" s="384" t="s">
        <v>2123</v>
      </c>
      <c r="Q211" s="384" t="s">
        <v>2124</v>
      </c>
      <c r="R211" s="384"/>
      <c r="S211" s="384"/>
      <c r="T211" s="384" t="s">
        <v>2119</v>
      </c>
      <c r="U211" s="384" t="s">
        <v>324</v>
      </c>
    </row>
    <row r="212" spans="12:21" x14ac:dyDescent="0.25">
      <c r="L212" s="384" t="s">
        <v>2125</v>
      </c>
      <c r="M212" s="384" t="s">
        <v>2126</v>
      </c>
      <c r="N212" s="384" t="s">
        <v>2126</v>
      </c>
      <c r="O212" s="384" t="s">
        <v>2126</v>
      </c>
      <c r="P212" s="384" t="s">
        <v>2127</v>
      </c>
      <c r="Q212" s="384" t="s">
        <v>2128</v>
      </c>
      <c r="R212" s="384"/>
      <c r="S212" s="384"/>
      <c r="T212" s="384" t="s">
        <v>2125</v>
      </c>
      <c r="U212" s="384" t="s">
        <v>324</v>
      </c>
    </row>
    <row r="213" spans="12:21" x14ac:dyDescent="0.25">
      <c r="L213" s="384" t="s">
        <v>2129</v>
      </c>
      <c r="M213" s="384" t="s">
        <v>2130</v>
      </c>
      <c r="N213" s="384" t="s">
        <v>2131</v>
      </c>
      <c r="O213" s="384" t="s">
        <v>2132</v>
      </c>
      <c r="P213" s="384" t="s">
        <v>2133</v>
      </c>
      <c r="Q213" s="384" t="s">
        <v>2134</v>
      </c>
      <c r="R213" s="384"/>
      <c r="S213" s="384"/>
      <c r="T213" s="384" t="s">
        <v>2129</v>
      </c>
      <c r="U213" s="384" t="s">
        <v>328</v>
      </c>
    </row>
    <row r="214" spans="12:21" x14ac:dyDescent="0.25">
      <c r="L214" s="384" t="s">
        <v>2135</v>
      </c>
      <c r="M214" s="384" t="s">
        <v>2136</v>
      </c>
      <c r="N214" s="384" t="s">
        <v>2137</v>
      </c>
      <c r="O214" s="384" t="s">
        <v>2138</v>
      </c>
      <c r="P214" s="384" t="s">
        <v>2139</v>
      </c>
      <c r="Q214" s="384" t="s">
        <v>2140</v>
      </c>
      <c r="R214" s="384"/>
      <c r="S214" s="384"/>
      <c r="T214" s="384" t="s">
        <v>2135</v>
      </c>
      <c r="U214" s="384" t="s">
        <v>324</v>
      </c>
    </row>
    <row r="215" spans="12:21" x14ac:dyDescent="0.25">
      <c r="L215" s="384" t="s">
        <v>2141</v>
      </c>
      <c r="M215" s="384" t="s">
        <v>2142</v>
      </c>
      <c r="N215" s="384" t="s">
        <v>2143</v>
      </c>
      <c r="O215" s="384" t="s">
        <v>2142</v>
      </c>
      <c r="P215" s="384" t="s">
        <v>2144</v>
      </c>
      <c r="Q215" s="384" t="s">
        <v>2145</v>
      </c>
      <c r="R215" s="384"/>
      <c r="S215" s="384"/>
      <c r="T215" s="384" t="s">
        <v>2141</v>
      </c>
      <c r="U215" s="384" t="s">
        <v>326</v>
      </c>
    </row>
    <row r="216" spans="12:21" x14ac:dyDescent="0.25">
      <c r="L216" s="384" t="s">
        <v>2146</v>
      </c>
      <c r="M216" s="384" t="s">
        <v>2147</v>
      </c>
      <c r="N216" s="384" t="s">
        <v>2147</v>
      </c>
      <c r="O216" s="384" t="s">
        <v>2147</v>
      </c>
      <c r="P216" s="384" t="s">
        <v>2148</v>
      </c>
      <c r="Q216" s="384" t="s">
        <v>2149</v>
      </c>
      <c r="R216" s="384"/>
      <c r="S216" s="384"/>
      <c r="T216" s="384" t="s">
        <v>2146</v>
      </c>
      <c r="U216" s="384" t="s">
        <v>326</v>
      </c>
    </row>
    <row r="217" spans="12:21" x14ac:dyDescent="0.25">
      <c r="L217" s="384" t="s">
        <v>2150</v>
      </c>
      <c r="M217" s="384" t="s">
        <v>2151</v>
      </c>
      <c r="N217" s="384" t="s">
        <v>2152</v>
      </c>
      <c r="O217" s="384" t="s">
        <v>2153</v>
      </c>
      <c r="P217" s="384" t="s">
        <v>2154</v>
      </c>
      <c r="Q217" s="384" t="s">
        <v>2155</v>
      </c>
      <c r="R217" s="384"/>
      <c r="S217" s="384"/>
      <c r="T217" s="384" t="s">
        <v>2150</v>
      </c>
      <c r="U217" s="385" t="s">
        <v>324</v>
      </c>
    </row>
    <row r="218" spans="12:21" x14ac:dyDescent="0.25">
      <c r="L218" s="384" t="s">
        <v>2156</v>
      </c>
      <c r="M218" s="384" t="s">
        <v>2157</v>
      </c>
      <c r="N218" s="384" t="s">
        <v>2158</v>
      </c>
      <c r="O218" s="384" t="s">
        <v>2159</v>
      </c>
      <c r="P218" s="384" t="s">
        <v>2160</v>
      </c>
      <c r="Q218" s="384" t="s">
        <v>2161</v>
      </c>
      <c r="R218" s="384"/>
      <c r="S218" s="384"/>
      <c r="T218" s="384" t="s">
        <v>2156</v>
      </c>
      <c r="U218" s="384" t="s">
        <v>327</v>
      </c>
    </row>
    <row r="219" spans="12:21" x14ac:dyDescent="0.25">
      <c r="L219" s="384" t="s">
        <v>2162</v>
      </c>
      <c r="M219" s="384" t="s">
        <v>2163</v>
      </c>
      <c r="N219" s="384" t="s">
        <v>2164</v>
      </c>
      <c r="O219" s="384" t="s">
        <v>2163</v>
      </c>
      <c r="P219" s="384" t="s">
        <v>2165</v>
      </c>
      <c r="Q219" s="384" t="s">
        <v>2166</v>
      </c>
      <c r="R219" s="384"/>
      <c r="S219" s="384"/>
      <c r="T219" s="384" t="s">
        <v>2162</v>
      </c>
      <c r="U219" s="385" t="s">
        <v>324</v>
      </c>
    </row>
    <row r="220" spans="12:21" x14ac:dyDescent="0.25">
      <c r="L220" s="384" t="s">
        <v>2167</v>
      </c>
      <c r="M220" s="384" t="s">
        <v>2168</v>
      </c>
      <c r="N220" s="384" t="s">
        <v>2169</v>
      </c>
      <c r="O220" s="384" t="s">
        <v>2170</v>
      </c>
      <c r="P220" s="384" t="s">
        <v>2171</v>
      </c>
      <c r="Q220" s="384" t="s">
        <v>2172</v>
      </c>
      <c r="R220" s="384"/>
      <c r="S220" s="384"/>
      <c r="T220" s="384" t="s">
        <v>2167</v>
      </c>
      <c r="U220" s="385" t="s">
        <v>324</v>
      </c>
    </row>
    <row r="221" spans="12:21" x14ac:dyDescent="0.25">
      <c r="L221" s="384" t="s">
        <v>2173</v>
      </c>
      <c r="M221" s="384" t="s">
        <v>2174</v>
      </c>
      <c r="N221" s="384" t="s">
        <v>2174</v>
      </c>
      <c r="O221" s="384" t="s">
        <v>2174</v>
      </c>
      <c r="P221" s="384" t="s">
        <v>2175</v>
      </c>
      <c r="Q221" s="384" t="s">
        <v>2176</v>
      </c>
      <c r="R221" s="384"/>
      <c r="S221" s="384"/>
      <c r="T221" s="384" t="s">
        <v>2173</v>
      </c>
      <c r="U221" s="384" t="s">
        <v>324</v>
      </c>
    </row>
    <row r="222" spans="12:21" x14ac:dyDescent="0.25">
      <c r="L222" s="384" t="s">
        <v>2177</v>
      </c>
      <c r="M222" s="384" t="s">
        <v>2178</v>
      </c>
      <c r="N222" s="384" t="s">
        <v>2178</v>
      </c>
      <c r="O222" s="384" t="s">
        <v>2178</v>
      </c>
      <c r="P222" s="384" t="s">
        <v>2179</v>
      </c>
      <c r="Q222" s="384" t="s">
        <v>2180</v>
      </c>
      <c r="R222" s="384"/>
      <c r="S222" s="384"/>
      <c r="T222" s="384" t="s">
        <v>2177</v>
      </c>
      <c r="U222" s="384" t="s">
        <v>324</v>
      </c>
    </row>
    <row r="223" spans="12:21" x14ac:dyDescent="0.25">
      <c r="L223" s="384" t="s">
        <v>2181</v>
      </c>
      <c r="M223" s="384" t="s">
        <v>2182</v>
      </c>
      <c r="N223" s="384" t="s">
        <v>2183</v>
      </c>
      <c r="O223" s="384" t="s">
        <v>2184</v>
      </c>
      <c r="P223" s="384" t="s">
        <v>2185</v>
      </c>
      <c r="Q223" s="384" t="s">
        <v>2186</v>
      </c>
      <c r="R223" s="384"/>
      <c r="S223" s="384"/>
      <c r="T223" s="384" t="s">
        <v>2181</v>
      </c>
      <c r="U223" s="384" t="s">
        <v>324</v>
      </c>
    </row>
    <row r="224" spans="12:21" x14ac:dyDescent="0.25">
      <c r="L224" s="384" t="s">
        <v>2187</v>
      </c>
      <c r="M224" s="384" t="s">
        <v>2188</v>
      </c>
      <c r="N224" s="384" t="s">
        <v>2189</v>
      </c>
      <c r="O224" s="384" t="s">
        <v>2190</v>
      </c>
      <c r="P224" s="384" t="s">
        <v>2191</v>
      </c>
      <c r="Q224" s="384" t="s">
        <v>2192</v>
      </c>
      <c r="R224" s="384"/>
      <c r="S224" s="384"/>
      <c r="T224" s="384" t="s">
        <v>2187</v>
      </c>
      <c r="U224" s="385" t="s">
        <v>328</v>
      </c>
    </row>
    <row r="225" spans="12:21" x14ac:dyDescent="0.25">
      <c r="L225" s="384" t="s">
        <v>2193</v>
      </c>
      <c r="M225" s="384" t="s">
        <v>2194</v>
      </c>
      <c r="N225" s="384" t="s">
        <v>2195</v>
      </c>
      <c r="O225" s="384" t="s">
        <v>2196</v>
      </c>
      <c r="P225" s="384" t="s">
        <v>2197</v>
      </c>
      <c r="Q225" s="384" t="s">
        <v>2198</v>
      </c>
      <c r="R225" s="384"/>
      <c r="S225" s="384"/>
      <c r="T225" s="384" t="s">
        <v>2193</v>
      </c>
      <c r="U225" s="384" t="s">
        <v>324</v>
      </c>
    </row>
    <row r="226" spans="12:21" x14ac:dyDescent="0.25">
      <c r="L226" s="384" t="s">
        <v>2199</v>
      </c>
      <c r="M226" s="384" t="s">
        <v>2200</v>
      </c>
      <c r="N226" s="384" t="s">
        <v>2200</v>
      </c>
      <c r="O226" s="384" t="s">
        <v>2200</v>
      </c>
      <c r="P226" s="384" t="s">
        <v>2201</v>
      </c>
      <c r="Q226" s="384" t="s">
        <v>2202</v>
      </c>
      <c r="R226" s="384"/>
      <c r="S226" s="384"/>
      <c r="T226" s="384" t="s">
        <v>2199</v>
      </c>
      <c r="U226" s="384" t="s">
        <v>324</v>
      </c>
    </row>
    <row r="227" spans="12:21" x14ac:dyDescent="0.25">
      <c r="L227" s="384" t="s">
        <v>2203</v>
      </c>
      <c r="M227" s="384" t="s">
        <v>2204</v>
      </c>
      <c r="N227" s="384" t="s">
        <v>2205</v>
      </c>
      <c r="O227" s="384" t="s">
        <v>2206</v>
      </c>
      <c r="P227" s="384" t="s">
        <v>2207</v>
      </c>
      <c r="Q227" s="384" t="s">
        <v>2208</v>
      </c>
      <c r="R227" s="384"/>
      <c r="S227" s="384"/>
      <c r="T227" s="384" t="s">
        <v>2203</v>
      </c>
      <c r="U227" s="384" t="s">
        <v>324</v>
      </c>
    </row>
    <row r="228" spans="12:21" x14ac:dyDescent="0.25">
      <c r="L228" s="384" t="s">
        <v>2209</v>
      </c>
      <c r="M228" s="384" t="s">
        <v>2210</v>
      </c>
      <c r="N228" s="384" t="s">
        <v>2211</v>
      </c>
      <c r="O228" s="384" t="s">
        <v>2210</v>
      </c>
      <c r="P228" s="384" t="s">
        <v>2212</v>
      </c>
      <c r="Q228" s="384" t="s">
        <v>2213</v>
      </c>
      <c r="R228" s="384"/>
      <c r="S228" s="384"/>
      <c r="T228" s="384" t="s">
        <v>2209</v>
      </c>
      <c r="U228" s="385" t="s">
        <v>324</v>
      </c>
    </row>
    <row r="229" spans="12:21" x14ac:dyDescent="0.25">
      <c r="L229" s="384" t="s">
        <v>2214</v>
      </c>
      <c r="M229" s="384" t="s">
        <v>2215</v>
      </c>
      <c r="N229" s="384" t="s">
        <v>2215</v>
      </c>
      <c r="O229" s="384" t="s">
        <v>2216</v>
      </c>
      <c r="P229" s="384" t="s">
        <v>2217</v>
      </c>
      <c r="Q229" s="384" t="s">
        <v>2218</v>
      </c>
      <c r="R229" s="384"/>
      <c r="S229" s="384"/>
      <c r="T229" s="384" t="s">
        <v>2214</v>
      </c>
      <c r="U229" s="384" t="s">
        <v>324</v>
      </c>
    </row>
    <row r="230" spans="12:21" x14ac:dyDescent="0.25">
      <c r="L230" s="384" t="s">
        <v>2219</v>
      </c>
      <c r="M230" s="384" t="s">
        <v>2220</v>
      </c>
      <c r="N230" s="384" t="s">
        <v>2221</v>
      </c>
      <c r="O230" s="384" t="s">
        <v>2222</v>
      </c>
      <c r="P230" s="384" t="s">
        <v>2223</v>
      </c>
      <c r="Q230" s="384" t="s">
        <v>2224</v>
      </c>
      <c r="R230" s="384"/>
      <c r="S230" s="384"/>
      <c r="T230" s="384" t="s">
        <v>2219</v>
      </c>
      <c r="U230" s="384" t="s">
        <v>324</v>
      </c>
    </row>
    <row r="231" spans="12:21" x14ac:dyDescent="0.25">
      <c r="L231" s="384" t="s">
        <v>2225</v>
      </c>
      <c r="M231" s="384" t="s">
        <v>2226</v>
      </c>
      <c r="N231" s="384" t="s">
        <v>2226</v>
      </c>
      <c r="O231" s="384" t="s">
        <v>2226</v>
      </c>
      <c r="P231" s="384" t="s">
        <v>2227</v>
      </c>
      <c r="Q231" s="384" t="s">
        <v>2228</v>
      </c>
      <c r="R231" s="384"/>
      <c r="S231" s="384"/>
      <c r="T231" s="384" t="s">
        <v>2225</v>
      </c>
      <c r="U231" s="384" t="s">
        <v>325</v>
      </c>
    </row>
    <row r="232" spans="12:21" x14ac:dyDescent="0.25">
      <c r="L232" s="384" t="s">
        <v>2229</v>
      </c>
      <c r="M232" s="384" t="s">
        <v>2230</v>
      </c>
      <c r="N232" s="384" t="s">
        <v>2231</v>
      </c>
      <c r="O232" s="384" t="s">
        <v>2232</v>
      </c>
      <c r="P232" s="384" t="s">
        <v>2233</v>
      </c>
      <c r="Q232" s="384" t="s">
        <v>2234</v>
      </c>
      <c r="R232" s="384"/>
      <c r="S232" s="384"/>
      <c r="T232" s="384" t="s">
        <v>2229</v>
      </c>
      <c r="U232" s="384" t="s">
        <v>324</v>
      </c>
    </row>
    <row r="233" spans="12:21" x14ac:dyDescent="0.25">
      <c r="L233" s="384" t="s">
        <v>2235</v>
      </c>
      <c r="M233" s="384" t="s">
        <v>2236</v>
      </c>
      <c r="N233" s="384" t="s">
        <v>2237</v>
      </c>
      <c r="O233" s="384" t="s">
        <v>2238</v>
      </c>
      <c r="P233" s="384" t="s">
        <v>2239</v>
      </c>
      <c r="Q233" s="384" t="s">
        <v>2240</v>
      </c>
      <c r="R233" s="384"/>
      <c r="S233" s="384"/>
      <c r="T233" s="384" t="s">
        <v>2235</v>
      </c>
      <c r="U233" s="385" t="s">
        <v>327</v>
      </c>
    </row>
    <row r="234" spans="12:21" x14ac:dyDescent="0.25">
      <c r="L234" s="384" t="s">
        <v>2241</v>
      </c>
      <c r="M234" s="384" t="s">
        <v>2242</v>
      </c>
      <c r="N234" s="384" t="s">
        <v>2243</v>
      </c>
      <c r="O234" s="384" t="s">
        <v>2244</v>
      </c>
      <c r="P234" s="384" t="s">
        <v>2245</v>
      </c>
      <c r="Q234" s="384" t="s">
        <v>2246</v>
      </c>
      <c r="R234" s="384"/>
      <c r="S234" s="384"/>
      <c r="T234" s="384" t="s">
        <v>2241</v>
      </c>
      <c r="U234" s="384" t="s">
        <v>324</v>
      </c>
    </row>
    <row r="235" spans="12:21" x14ac:dyDescent="0.25">
      <c r="L235" s="384" t="s">
        <v>2247</v>
      </c>
      <c r="M235" s="384" t="s">
        <v>2248</v>
      </c>
      <c r="N235" s="384" t="s">
        <v>2249</v>
      </c>
      <c r="O235" s="384" t="s">
        <v>2250</v>
      </c>
      <c r="P235" s="384" t="s">
        <v>2251</v>
      </c>
      <c r="Q235" s="384" t="s">
        <v>2252</v>
      </c>
      <c r="R235" s="384"/>
      <c r="S235" s="384"/>
      <c r="T235" s="384" t="s">
        <v>2247</v>
      </c>
      <c r="U235" s="384" t="s">
        <v>324</v>
      </c>
    </row>
    <row r="236" spans="12:21" x14ac:dyDescent="0.25">
      <c r="L236" s="384" t="s">
        <v>2253</v>
      </c>
      <c r="M236" s="384" t="s">
        <v>2254</v>
      </c>
      <c r="N236" s="384" t="s">
        <v>2255</v>
      </c>
      <c r="O236" s="384" t="s">
        <v>2256</v>
      </c>
      <c r="P236" s="384" t="s">
        <v>2257</v>
      </c>
      <c r="Q236" s="384" t="s">
        <v>2258</v>
      </c>
      <c r="R236" s="384"/>
      <c r="S236" s="384"/>
      <c r="T236" s="384" t="s">
        <v>2253</v>
      </c>
      <c r="U236" s="384" t="s">
        <v>325</v>
      </c>
    </row>
    <row r="237" spans="12:21" x14ac:dyDescent="0.25">
      <c r="L237" s="384" t="s">
        <v>2259</v>
      </c>
      <c r="M237" s="384" t="s">
        <v>2260</v>
      </c>
      <c r="N237" s="384" t="s">
        <v>2261</v>
      </c>
      <c r="O237" s="384" t="s">
        <v>2262</v>
      </c>
      <c r="P237" s="384" t="s">
        <v>2263</v>
      </c>
      <c r="Q237" s="384" t="s">
        <v>2264</v>
      </c>
      <c r="R237" s="384"/>
      <c r="S237" s="384"/>
      <c r="T237" s="384" t="s">
        <v>2259</v>
      </c>
      <c r="U237" s="385" t="s">
        <v>324</v>
      </c>
    </row>
    <row r="238" spans="12:21" x14ac:dyDescent="0.25">
      <c r="L238" s="384" t="s">
        <v>2265</v>
      </c>
      <c r="M238" s="384" t="s">
        <v>2266</v>
      </c>
      <c r="N238" s="384" t="s">
        <v>2267</v>
      </c>
      <c r="O238" s="384" t="s">
        <v>2268</v>
      </c>
      <c r="P238" s="384" t="s">
        <v>2269</v>
      </c>
      <c r="Q238" s="384" t="s">
        <v>2270</v>
      </c>
      <c r="R238" s="384"/>
      <c r="S238" s="384"/>
      <c r="T238" s="384" t="s">
        <v>2265</v>
      </c>
      <c r="U238" s="384" t="s">
        <v>325</v>
      </c>
    </row>
    <row r="239" spans="12:21" x14ac:dyDescent="0.25">
      <c r="L239" s="384" t="s">
        <v>2271</v>
      </c>
      <c r="M239" s="384" t="s">
        <v>2272</v>
      </c>
      <c r="N239" s="384" t="s">
        <v>2272</v>
      </c>
      <c r="O239" s="384" t="s">
        <v>2272</v>
      </c>
      <c r="P239" s="384" t="s">
        <v>2273</v>
      </c>
      <c r="Q239" s="384" t="s">
        <v>2274</v>
      </c>
      <c r="R239" s="384"/>
      <c r="S239" s="384"/>
      <c r="T239" s="384" t="s">
        <v>2271</v>
      </c>
      <c r="U239" s="384" t="s">
        <v>324</v>
      </c>
    </row>
    <row r="240" spans="12:21" x14ac:dyDescent="0.25">
      <c r="L240" s="384" t="s">
        <v>2275</v>
      </c>
      <c r="M240" s="384" t="s">
        <v>2276</v>
      </c>
      <c r="N240" s="384" t="s">
        <v>2276</v>
      </c>
      <c r="O240" s="384" t="s">
        <v>2276</v>
      </c>
      <c r="P240" s="384" t="s">
        <v>2277</v>
      </c>
      <c r="Q240" s="384" t="s">
        <v>2278</v>
      </c>
      <c r="R240" s="384"/>
      <c r="S240" s="384"/>
      <c r="T240" s="384" t="s">
        <v>2275</v>
      </c>
      <c r="U240" s="384" t="s">
        <v>324</v>
      </c>
    </row>
    <row r="241" spans="12:21" x14ac:dyDescent="0.25">
      <c r="L241" s="384" t="s">
        <v>2279</v>
      </c>
      <c r="M241" s="384" t="s">
        <v>2280</v>
      </c>
      <c r="N241" s="384" t="s">
        <v>2281</v>
      </c>
      <c r="O241" s="384" t="s">
        <v>2282</v>
      </c>
      <c r="P241" s="384" t="s">
        <v>2283</v>
      </c>
      <c r="Q241" s="384" t="s">
        <v>2284</v>
      </c>
      <c r="R241" s="384"/>
      <c r="S241" s="384"/>
      <c r="T241" s="384" t="s">
        <v>2279</v>
      </c>
      <c r="U241" s="384" t="s">
        <v>326</v>
      </c>
    </row>
    <row r="242" spans="12:21" x14ac:dyDescent="0.25">
      <c r="L242" s="384" t="s">
        <v>2285</v>
      </c>
      <c r="M242" s="384" t="s">
        <v>2286</v>
      </c>
      <c r="N242" s="384" t="s">
        <v>2286</v>
      </c>
      <c r="O242" s="384" t="s">
        <v>2286</v>
      </c>
      <c r="P242" s="384" t="s">
        <v>2287</v>
      </c>
      <c r="Q242" s="384" t="s">
        <v>2288</v>
      </c>
      <c r="R242" s="384"/>
      <c r="S242" s="384"/>
      <c r="T242" s="384" t="s">
        <v>2285</v>
      </c>
      <c r="U242" s="384" t="s">
        <v>324</v>
      </c>
    </row>
    <row r="243" spans="12:21" x14ac:dyDescent="0.25">
      <c r="L243" s="384" t="s">
        <v>2289</v>
      </c>
      <c r="M243" s="384" t="s">
        <v>2290</v>
      </c>
      <c r="N243" s="384" t="s">
        <v>2291</v>
      </c>
      <c r="O243" s="384" t="s">
        <v>2290</v>
      </c>
      <c r="P243" s="384" t="s">
        <v>2292</v>
      </c>
      <c r="Q243" s="384" t="s">
        <v>2293</v>
      </c>
      <c r="R243" s="384"/>
      <c r="S243" s="384"/>
      <c r="T243" s="384" t="s">
        <v>2289</v>
      </c>
      <c r="U243" s="384" t="s">
        <v>328</v>
      </c>
    </row>
    <row r="244" spans="12:21" x14ac:dyDescent="0.25">
      <c r="L244" s="384" t="s">
        <v>2294</v>
      </c>
      <c r="M244" s="384" t="s">
        <v>2295</v>
      </c>
      <c r="N244" s="384" t="s">
        <v>2296</v>
      </c>
      <c r="O244" s="384" t="s">
        <v>2297</v>
      </c>
      <c r="P244" s="384" t="s">
        <v>2298</v>
      </c>
      <c r="Q244" s="384" t="s">
        <v>2299</v>
      </c>
      <c r="R244" s="384"/>
      <c r="S244" s="384"/>
      <c r="T244" s="384" t="s">
        <v>2294</v>
      </c>
      <c r="U244" s="384" t="s">
        <v>324</v>
      </c>
    </row>
    <row r="245" spans="12:21" x14ac:dyDescent="0.25">
      <c r="L245" s="384" t="s">
        <v>2300</v>
      </c>
      <c r="M245" s="384" t="s">
        <v>2301</v>
      </c>
      <c r="N245" s="384" t="s">
        <v>2302</v>
      </c>
      <c r="O245" s="384" t="s">
        <v>2301</v>
      </c>
      <c r="P245" s="384" t="s">
        <v>2303</v>
      </c>
      <c r="Q245" s="384" t="s">
        <v>2304</v>
      </c>
      <c r="R245" s="384"/>
      <c r="S245" s="384"/>
      <c r="T245" s="384" t="s">
        <v>2300</v>
      </c>
      <c r="U245" s="384" t="s">
        <v>324</v>
      </c>
    </row>
    <row r="246" spans="12:21" x14ac:dyDescent="0.25">
      <c r="L246" s="384" t="s">
        <v>2305</v>
      </c>
      <c r="M246" s="384" t="s">
        <v>2306</v>
      </c>
      <c r="N246" s="384" t="s">
        <v>2306</v>
      </c>
      <c r="O246" s="384" t="s">
        <v>2306</v>
      </c>
      <c r="P246" s="384" t="s">
        <v>2307</v>
      </c>
      <c r="Q246" s="384" t="s">
        <v>2308</v>
      </c>
      <c r="R246" s="384"/>
      <c r="S246" s="384"/>
      <c r="T246" s="384" t="s">
        <v>2305</v>
      </c>
      <c r="U246" s="384" t="s">
        <v>324</v>
      </c>
    </row>
    <row r="247" spans="12:21" x14ac:dyDescent="0.25">
      <c r="L247" s="384" t="s">
        <v>2309</v>
      </c>
      <c r="M247" s="384" t="s">
        <v>363</v>
      </c>
      <c r="N247" s="384" t="s">
        <v>363</v>
      </c>
      <c r="O247" s="384" t="s">
        <v>363</v>
      </c>
      <c r="P247" s="384" t="s">
        <v>363</v>
      </c>
      <c r="Q247" s="384" t="s">
        <v>363</v>
      </c>
      <c r="R247" s="384" t="s">
        <v>363</v>
      </c>
      <c r="S247" s="384" t="s">
        <v>363</v>
      </c>
      <c r="T247" s="384" t="s">
        <v>2309</v>
      </c>
      <c r="U247" s="385" t="s">
        <v>324</v>
      </c>
    </row>
    <row r="248" spans="12:21" x14ac:dyDescent="0.25">
      <c r="L248" s="384"/>
      <c r="R248" s="384"/>
      <c r="S248" s="384"/>
      <c r="T248" s="384"/>
      <c r="U248" s="384"/>
    </row>
    <row r="249" spans="12:21" x14ac:dyDescent="0.25">
      <c r="L249" s="384"/>
      <c r="R249" s="384"/>
      <c r="S249" s="384"/>
      <c r="T249" s="384"/>
      <c r="U249" s="384"/>
    </row>
    <row r="250" spans="12:21" x14ac:dyDescent="0.25">
      <c r="L250" s="384"/>
      <c r="R250" s="384"/>
      <c r="S250" s="384"/>
      <c r="T250" s="384"/>
      <c r="U250" s="384"/>
    </row>
    <row r="251" spans="12:21" x14ac:dyDescent="0.25">
      <c r="L251" s="384"/>
      <c r="R251" s="384"/>
      <c r="S251" s="384"/>
      <c r="T251" s="384"/>
      <c r="U251" s="384"/>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E7B98-26BA-4592-890D-9FF83F3AAC01}">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98" customWidth="1"/>
    <col min="2" max="2" width="2.3984375" style="398" customWidth="1"/>
    <col min="3" max="3" width="58" style="398" customWidth="1"/>
    <col min="4" max="4" width="7.69921875" style="398" customWidth="1"/>
    <col min="5" max="6" width="7.69921875" style="398"/>
    <col min="7" max="7" width="9.59765625" style="398" customWidth="1"/>
    <col min="8" max="8" width="3.69921875" style="398" customWidth="1"/>
    <col min="9" max="9" width="5.69921875" style="398" customWidth="1"/>
    <col min="10" max="16384" width="7.69921875" style="398"/>
  </cols>
  <sheetData>
    <row r="1" spans="1:18" ht="29.25" customHeight="1" x14ac:dyDescent="0.3">
      <c r="A1" s="395"/>
      <c r="B1" s="396"/>
      <c r="C1" s="396"/>
      <c r="D1" s="396"/>
      <c r="E1" s="397"/>
      <c r="F1" s="397"/>
      <c r="G1" s="397"/>
      <c r="H1" s="397"/>
      <c r="I1" s="397"/>
      <c r="J1" s="397"/>
      <c r="K1" s="397"/>
      <c r="L1" s="397"/>
      <c r="M1" s="397"/>
      <c r="N1" s="397"/>
      <c r="O1" s="397"/>
      <c r="P1" s="397"/>
      <c r="Q1" s="397"/>
      <c r="R1" s="397"/>
    </row>
    <row r="2" spans="1:18" ht="23.4" thickBot="1" x14ac:dyDescent="0.45">
      <c r="A2" s="396"/>
      <c r="B2" s="396"/>
      <c r="C2" s="399"/>
      <c r="D2" s="396"/>
      <c r="E2" s="397"/>
      <c r="F2" s="397"/>
      <c r="G2" s="396"/>
      <c r="H2" s="397"/>
      <c r="I2" s="397"/>
      <c r="J2" s="397"/>
      <c r="K2" s="397"/>
      <c r="L2" s="397"/>
      <c r="M2" s="397"/>
      <c r="N2" s="397"/>
      <c r="O2" s="397"/>
      <c r="P2" s="397"/>
      <c r="Q2" s="397"/>
      <c r="R2" s="397"/>
    </row>
    <row r="3" spans="1:18" ht="15.6" x14ac:dyDescent="0.3">
      <c r="A3" s="396"/>
      <c r="B3" s="396"/>
      <c r="C3" s="396"/>
      <c r="D3" s="396"/>
      <c r="F3" s="396"/>
      <c r="G3" s="400" t="s">
        <v>2310</v>
      </c>
      <c r="H3" s="401"/>
      <c r="I3" s="402"/>
      <c r="J3" s="397"/>
      <c r="K3" s="397"/>
      <c r="L3" s="397"/>
      <c r="M3" s="397"/>
      <c r="N3" s="397"/>
      <c r="O3" s="397"/>
      <c r="P3" s="397"/>
      <c r="Q3" s="397"/>
      <c r="R3" s="397"/>
    </row>
    <row r="4" spans="1:18" ht="63" customHeight="1" thickBot="1" x14ac:dyDescent="0.3">
      <c r="A4" s="396"/>
      <c r="B4" s="396"/>
      <c r="C4" s="403" t="str">
        <f>HLOOKUP(Introduction!$G$4,Key!A:G,3,FALSE)</f>
        <v>Programme commun OMS/UNICEF de suivi de l’approvisionnement en eau, de l’assainissement et de l’hygiène</v>
      </c>
      <c r="D4" s="396"/>
      <c r="E4" s="404"/>
      <c r="F4" s="397"/>
      <c r="G4" s="405" t="str">
        <f>+VLOOKUP(Introduction!$G$8,ISO3language,2,FALSE)</f>
        <v>French</v>
      </c>
      <c r="H4" s="406"/>
      <c r="I4" s="407"/>
      <c r="J4" s="397"/>
      <c r="K4" s="397"/>
      <c r="L4" s="397"/>
      <c r="M4" s="397"/>
      <c r="N4" s="397"/>
      <c r="O4" s="397"/>
      <c r="P4" s="397"/>
      <c r="Q4" s="397"/>
      <c r="R4" s="397"/>
    </row>
    <row r="5" spans="1:18" ht="10.5" customHeight="1" x14ac:dyDescent="0.25">
      <c r="A5" s="396"/>
      <c r="B5" s="396"/>
      <c r="C5" s="408"/>
      <c r="D5" s="396"/>
      <c r="E5" s="404"/>
      <c r="F5" s="397"/>
      <c r="G5" s="396"/>
      <c r="H5" s="397"/>
      <c r="I5" s="397"/>
      <c r="J5" s="397"/>
      <c r="K5" s="397"/>
      <c r="L5" s="397"/>
      <c r="M5" s="397"/>
      <c r="N5" s="397"/>
      <c r="O5" s="397"/>
      <c r="P5" s="397"/>
      <c r="Q5" s="397"/>
      <c r="R5" s="397"/>
    </row>
    <row r="6" spans="1:18" ht="44.25" customHeight="1" x14ac:dyDescent="0.25">
      <c r="A6" s="396"/>
      <c r="B6" s="396"/>
      <c r="C6" s="409" t="str">
        <f>HLOOKUP(Introduction!$G$4,Key!A:G,4,FALSE)</f>
        <v>Estimations sur l'eau, l'assainissement, l'hygiène en milieu scolaire</v>
      </c>
      <c r="D6" s="397"/>
      <c r="E6" s="397"/>
      <c r="F6" s="397"/>
      <c r="G6" s="397"/>
      <c r="H6" s="397"/>
      <c r="I6" s="397"/>
      <c r="J6" s="397"/>
      <c r="K6" s="397"/>
      <c r="L6" s="397"/>
      <c r="M6" s="397"/>
      <c r="N6" s="397"/>
      <c r="O6" s="397"/>
      <c r="P6" s="397"/>
      <c r="Q6" s="397"/>
      <c r="R6" s="397"/>
    </row>
    <row r="7" spans="1:18" ht="52.5" customHeight="1" x14ac:dyDescent="0.4">
      <c r="A7" s="396"/>
      <c r="B7" s="396"/>
      <c r="C7" s="439" t="str">
        <f>IF($G$4="English",VLOOKUP($G$8,Key!$L$2:$S$247,2,FALSE),IF($G$4="Spanish",VLOOKUP($G$8,Key!$L$2:$S$247,4,FALSE),IF($G$4="French",VLOOKUP($G$8,Key!$L$2:$S$247,3,FALSE),IF($G$4="Russian",VLOOKUP($G$8,Key!$L$2:$S$247,5,FALSE),IF($G$4="Arabic",VLOOKUP($G$8,Key!$L$2:$S$247,6,FALSE),IF($G$4="Other",VLOOKUP($G$8,Key!$L$2:$S$247,7,FALSE)))))))</f>
        <v>Mali</v>
      </c>
      <c r="D7" s="397"/>
      <c r="E7" s="397"/>
      <c r="F7" s="397"/>
      <c r="G7" s="410" t="s">
        <v>2311</v>
      </c>
      <c r="H7" s="410"/>
      <c r="I7" s="410"/>
      <c r="J7" s="397"/>
      <c r="K7" s="397"/>
      <c r="L7" s="397"/>
      <c r="M7" s="397"/>
      <c r="N7" s="397"/>
      <c r="O7" s="397"/>
      <c r="P7" s="397"/>
      <c r="Q7" s="397"/>
      <c r="R7" s="397"/>
    </row>
    <row r="8" spans="1:18" ht="15" x14ac:dyDescent="0.25">
      <c r="A8" s="396"/>
      <c r="B8" s="396"/>
      <c r="C8" s="440"/>
      <c r="D8" s="397"/>
      <c r="E8" s="397"/>
      <c r="F8" s="397"/>
      <c r="G8" s="411" t="s">
        <v>1683</v>
      </c>
      <c r="H8" s="411"/>
      <c r="I8" s="411"/>
      <c r="J8" s="397"/>
      <c r="K8" s="397"/>
      <c r="L8" s="397"/>
      <c r="M8" s="397"/>
      <c r="N8" s="397"/>
      <c r="O8" s="397"/>
      <c r="P8" s="397"/>
      <c r="Q8" s="397"/>
      <c r="R8" s="397"/>
    </row>
    <row r="9" spans="1:18" ht="15.6" x14ac:dyDescent="0.3">
      <c r="A9" s="396"/>
      <c r="B9" s="396"/>
      <c r="C9" s="412" t="str">
        <f>HLOOKUP(Introduction!$G$4,Key!A:G,6,FALSE)</f>
        <v>Mis à jour en septembre 2026</v>
      </c>
      <c r="D9" s="397"/>
      <c r="E9" s="397"/>
      <c r="F9" s="397"/>
      <c r="G9" s="397"/>
      <c r="H9" s="397"/>
      <c r="I9" s="397"/>
      <c r="J9" s="397"/>
      <c r="K9" s="397"/>
      <c r="L9" s="397"/>
      <c r="M9" s="397"/>
      <c r="N9" s="397"/>
      <c r="O9" s="397"/>
      <c r="P9" s="397"/>
      <c r="Q9" s="397"/>
      <c r="R9" s="397"/>
    </row>
    <row r="10" spans="1:18" ht="15" x14ac:dyDescent="0.25">
      <c r="A10" s="396"/>
      <c r="B10" s="396"/>
      <c r="C10" s="413"/>
      <c r="D10" s="397"/>
      <c r="E10" s="397"/>
      <c r="F10" s="397"/>
      <c r="G10" s="397"/>
      <c r="H10" s="397"/>
      <c r="I10" s="397"/>
      <c r="J10" s="397"/>
      <c r="K10" s="397"/>
      <c r="L10" s="397"/>
      <c r="M10" s="397"/>
      <c r="N10" s="397"/>
      <c r="O10" s="397"/>
      <c r="P10" s="397"/>
      <c r="Q10" s="397"/>
      <c r="R10" s="397"/>
    </row>
    <row r="11" spans="1:18" ht="15.9" customHeight="1" x14ac:dyDescent="0.25">
      <c r="A11" s="396"/>
      <c r="C11" s="414" t="str">
        <f>HLOOKUP(Introduction!$G$4,Key!A:G,7,FALSE)</f>
        <v xml:space="preserve">
Suivez les liens ci-dessous pour trouver les informations suivantes :</v>
      </c>
      <c r="D11" s="397"/>
      <c r="E11" s="396"/>
      <c r="F11" s="397"/>
      <c r="G11" s="397"/>
      <c r="H11" s="397"/>
      <c r="I11" s="397"/>
      <c r="J11" s="397"/>
      <c r="K11" s="397"/>
      <c r="L11" s="397"/>
      <c r="M11" s="397"/>
      <c r="N11" s="397"/>
      <c r="O11" s="397"/>
      <c r="P11" s="397"/>
      <c r="Q11" s="397"/>
      <c r="R11" s="397"/>
    </row>
    <row r="12" spans="1:18" ht="9" customHeight="1" x14ac:dyDescent="0.25">
      <c r="A12" s="396"/>
      <c r="B12" s="397"/>
      <c r="C12" s="415"/>
      <c r="D12" s="397"/>
      <c r="E12" s="396"/>
      <c r="F12" s="397"/>
      <c r="G12" s="397"/>
      <c r="H12" s="397"/>
      <c r="I12" s="397"/>
      <c r="J12" s="397"/>
      <c r="K12" s="397"/>
      <c r="L12" s="397"/>
      <c r="M12" s="397"/>
      <c r="N12" s="397"/>
      <c r="O12" s="397"/>
      <c r="P12" s="397"/>
      <c r="Q12" s="397"/>
      <c r="R12" s="397"/>
    </row>
    <row r="13" spans="1:18" ht="24.9" customHeight="1" x14ac:dyDescent="0.3">
      <c r="A13" s="396"/>
      <c r="B13" s="397"/>
      <c r="C13" s="416" t="str">
        <f>HLOOKUP(Introduction!$G$4,Key!A:G,8,FALSE)</f>
        <v>Estimations JMP :</v>
      </c>
      <c r="D13" s="397"/>
      <c r="E13" s="396"/>
      <c r="F13" s="397"/>
      <c r="G13" s="397"/>
      <c r="H13" s="397"/>
      <c r="I13" s="397"/>
      <c r="J13" s="397"/>
      <c r="K13" s="397"/>
      <c r="L13" s="397"/>
      <c r="M13" s="397"/>
      <c r="N13" s="397"/>
      <c r="O13" s="397"/>
      <c r="P13" s="397"/>
      <c r="Q13" s="397"/>
      <c r="R13" s="397"/>
    </row>
    <row r="14" spans="1:18" ht="21.9" customHeight="1" x14ac:dyDescent="0.25">
      <c r="A14" s="396"/>
      <c r="B14" s="417"/>
      <c r="C14" s="418" t="str">
        <f>HLOOKUP(Introduction!$G$4,Key!A:G,9,FALSE)</f>
        <v>Échelles WASH en milieu scolaire</v>
      </c>
      <c r="D14" s="397"/>
      <c r="E14" s="396"/>
      <c r="F14" s="397"/>
      <c r="G14" s="397"/>
      <c r="H14" s="397"/>
      <c r="I14" s="397"/>
      <c r="J14" s="397"/>
      <c r="K14" s="397"/>
      <c r="L14" s="397"/>
      <c r="M14" s="397"/>
      <c r="N14" s="397"/>
      <c r="O14" s="397"/>
      <c r="P14" s="397"/>
      <c r="Q14" s="397"/>
      <c r="R14" s="397"/>
    </row>
    <row r="15" spans="1:18" ht="15" x14ac:dyDescent="0.25">
      <c r="A15" s="396"/>
      <c r="B15" s="417"/>
      <c r="C15" s="419" t="str">
        <f>HLOOKUP(Introduction!$G$4,Key!A:G,10,FALSE)</f>
        <v>Tendances : services de base WASH en milieu scolaire</v>
      </c>
      <c r="D15" s="397"/>
      <c r="E15" s="396"/>
      <c r="F15" s="397"/>
      <c r="G15" s="397"/>
      <c r="H15" s="397"/>
      <c r="I15" s="397"/>
      <c r="J15" s="397"/>
      <c r="K15" s="397"/>
      <c r="L15" s="397"/>
      <c r="M15" s="397"/>
      <c r="N15" s="397"/>
      <c r="O15" s="397"/>
      <c r="P15" s="397"/>
      <c r="Q15" s="397"/>
      <c r="R15" s="397"/>
    </row>
    <row r="16" spans="1:18" ht="15" x14ac:dyDescent="0.25">
      <c r="A16" s="396"/>
      <c r="B16" s="417"/>
      <c r="C16" s="418" t="str">
        <f>HLOOKUP(Introduction!$G$4,Key!A:G,11,FALSE)</f>
        <v>Estimations (2000-2025) en milieu scolaire</v>
      </c>
      <c r="D16" s="397"/>
      <c r="E16" s="396"/>
      <c r="F16" s="397"/>
      <c r="G16" s="397"/>
      <c r="H16" s="397"/>
      <c r="I16" s="397"/>
      <c r="J16" s="397"/>
      <c r="K16" s="397"/>
      <c r="L16" s="397"/>
      <c r="M16" s="397"/>
      <c r="N16" s="397"/>
      <c r="O16" s="397"/>
      <c r="P16" s="397"/>
      <c r="Q16" s="397"/>
      <c r="R16" s="397"/>
    </row>
    <row r="17" spans="1:18" ht="26.1" customHeight="1" x14ac:dyDescent="0.25">
      <c r="A17" s="396"/>
      <c r="B17" s="396"/>
      <c r="C17" s="420"/>
      <c r="D17" s="397"/>
      <c r="E17" s="417"/>
      <c r="F17" s="397"/>
      <c r="G17" s="397"/>
      <c r="H17" s="397"/>
      <c r="I17" s="397"/>
      <c r="J17" s="397"/>
      <c r="K17" s="397"/>
      <c r="L17" s="397"/>
      <c r="M17" s="397"/>
      <c r="N17" s="397"/>
      <c r="O17" s="397"/>
      <c r="P17" s="397"/>
      <c r="Q17" s="397"/>
      <c r="R17" s="397"/>
    </row>
    <row r="18" spans="1:18" ht="15.6" x14ac:dyDescent="0.3">
      <c r="A18" s="396"/>
      <c r="B18" s="396"/>
      <c r="C18" s="421" t="str">
        <f>HLOOKUP(Introduction!$G$4,Key!A:G,12,FALSE)</f>
        <v>Entrées de données :</v>
      </c>
      <c r="D18" s="397"/>
      <c r="E18" s="422"/>
      <c r="F18" s="397"/>
      <c r="G18" s="397"/>
      <c r="H18" s="397"/>
      <c r="I18" s="397"/>
      <c r="J18" s="397"/>
      <c r="K18" s="397"/>
      <c r="L18" s="397"/>
      <c r="M18" s="397"/>
      <c r="N18" s="397"/>
      <c r="O18" s="397"/>
      <c r="P18" s="397"/>
      <c r="Q18" s="397"/>
      <c r="R18" s="397"/>
    </row>
    <row r="19" spans="1:18" ht="15" x14ac:dyDescent="0.25">
      <c r="A19" s="396"/>
      <c r="B19" s="396"/>
      <c r="C19" s="423" t="str">
        <f>HLOOKUP(Introduction!$G$4,Key!A:G,13,FALSE)</f>
        <v>Résumé des données</v>
      </c>
      <c r="D19" s="397"/>
      <c r="E19" s="424"/>
      <c r="F19" s="397"/>
      <c r="G19" s="397"/>
      <c r="H19" s="397"/>
      <c r="I19" s="397"/>
      <c r="J19" s="397"/>
      <c r="K19" s="397"/>
      <c r="L19" s="397"/>
      <c r="M19" s="397"/>
      <c r="N19" s="397"/>
      <c r="O19" s="397"/>
      <c r="P19" s="397"/>
      <c r="Q19" s="397"/>
      <c r="R19" s="397"/>
    </row>
    <row r="20" spans="1:18" ht="15" x14ac:dyDescent="0.25">
      <c r="A20" s="396"/>
      <c r="B20" s="396"/>
      <c r="C20" s="425" t="str">
        <f>HLOOKUP(Introduction!$G$4,Key!A:G,14,FALSE)</f>
        <v xml:space="preserve">
Données sur l'eau</v>
      </c>
      <c r="D20" s="397"/>
      <c r="E20" s="426"/>
      <c r="F20" s="397"/>
      <c r="G20" s="397"/>
      <c r="H20" s="397"/>
      <c r="I20" s="397"/>
      <c r="J20" s="397"/>
      <c r="K20" s="397"/>
      <c r="L20" s="397"/>
      <c r="M20" s="397"/>
      <c r="N20" s="397"/>
      <c r="O20" s="397"/>
      <c r="P20" s="397"/>
      <c r="Q20" s="397"/>
      <c r="R20" s="397"/>
    </row>
    <row r="21" spans="1:18" ht="15" x14ac:dyDescent="0.25">
      <c r="A21" s="396"/>
      <c r="B21" s="396"/>
      <c r="C21" s="427" t="str">
        <f>HLOOKUP(Introduction!$G$4,Key!A:G,15,FALSE)</f>
        <v xml:space="preserve">
Données sur l'assainissement</v>
      </c>
      <c r="D21" s="397"/>
      <c r="E21" s="428"/>
      <c r="F21" s="397"/>
      <c r="G21" s="397"/>
      <c r="H21" s="397"/>
      <c r="I21" s="397"/>
      <c r="J21" s="397"/>
      <c r="K21" s="397"/>
      <c r="L21" s="397"/>
      <c r="M21" s="397"/>
      <c r="N21" s="397"/>
      <c r="O21" s="397"/>
      <c r="P21" s="397"/>
      <c r="Q21" s="397"/>
      <c r="R21" s="397"/>
    </row>
    <row r="22" spans="1:18" ht="15" x14ac:dyDescent="0.25">
      <c r="A22" s="396"/>
      <c r="B22" s="396"/>
      <c r="C22" s="429" t="str">
        <f>HLOOKUP(Introduction!$G$4,Key!A:G,16,FALSE)</f>
        <v>Données sur l'hygiène</v>
      </c>
      <c r="D22" s="397"/>
      <c r="E22" s="397"/>
      <c r="F22" s="397"/>
      <c r="G22" s="397"/>
      <c r="H22" s="397"/>
      <c r="I22" s="397"/>
      <c r="J22" s="397"/>
      <c r="K22" s="397"/>
      <c r="L22" s="397"/>
      <c r="M22" s="397"/>
      <c r="N22" s="397"/>
      <c r="O22" s="397"/>
      <c r="P22" s="397"/>
      <c r="Q22" s="397"/>
      <c r="R22" s="397"/>
    </row>
    <row r="23" spans="1:18" ht="15" x14ac:dyDescent="0.25">
      <c r="A23" s="396"/>
      <c r="B23" s="396"/>
      <c r="C23" s="423" t="str">
        <f>HLOOKUP(Introduction!$G$4,Key!A:G,17,FALSE)</f>
        <v>Données démographiques</v>
      </c>
      <c r="D23" s="397"/>
      <c r="E23" s="397"/>
      <c r="F23" s="397"/>
      <c r="G23" s="397"/>
      <c r="H23" s="397"/>
      <c r="I23" s="397"/>
      <c r="J23" s="397"/>
      <c r="K23" s="397"/>
      <c r="L23" s="397"/>
      <c r="M23" s="397"/>
      <c r="N23" s="397"/>
      <c r="O23" s="397"/>
      <c r="P23" s="397"/>
      <c r="Q23" s="397"/>
      <c r="R23" s="397"/>
    </row>
    <row r="24" spans="1:18" ht="15" x14ac:dyDescent="0.25">
      <c r="A24" s="396"/>
      <c r="B24" s="396"/>
      <c r="C24" s="430"/>
      <c r="D24" s="397"/>
      <c r="E24" s="397"/>
      <c r="F24" s="397"/>
      <c r="G24" s="397"/>
      <c r="H24" s="397"/>
      <c r="I24" s="397"/>
      <c r="J24" s="397"/>
      <c r="K24" s="397"/>
      <c r="L24" s="397"/>
      <c r="M24" s="397"/>
      <c r="N24" s="397"/>
      <c r="O24" s="397"/>
      <c r="P24" s="397"/>
      <c r="Q24" s="397"/>
      <c r="R24" s="397"/>
    </row>
    <row r="25" spans="1:18" ht="15.9" customHeight="1" x14ac:dyDescent="0.25">
      <c r="A25" s="431"/>
      <c r="B25" s="431"/>
      <c r="C25" s="432"/>
      <c r="D25" s="396"/>
      <c r="E25" s="397"/>
      <c r="F25" s="397"/>
      <c r="G25" s="397"/>
      <c r="H25" s="397"/>
      <c r="I25" s="397"/>
      <c r="J25" s="397"/>
      <c r="K25" s="397"/>
      <c r="L25" s="397"/>
      <c r="M25" s="397"/>
      <c r="N25" s="397"/>
      <c r="O25" s="397"/>
      <c r="P25" s="397"/>
      <c r="Q25" s="397"/>
      <c r="R25" s="397"/>
    </row>
    <row r="26" spans="1:18" ht="22.8" x14ac:dyDescent="0.25">
      <c r="A26" s="431"/>
      <c r="B26" s="431"/>
      <c r="C26" s="431"/>
      <c r="D26" s="396"/>
      <c r="E26" s="397"/>
      <c r="F26" s="397"/>
      <c r="G26" s="397"/>
      <c r="H26" s="397"/>
      <c r="I26" s="397"/>
      <c r="J26" s="397"/>
      <c r="K26" s="397"/>
      <c r="L26" s="397"/>
      <c r="M26" s="397"/>
      <c r="N26" s="397"/>
      <c r="O26" s="397"/>
      <c r="P26" s="397"/>
      <c r="Q26" s="397"/>
      <c r="R26" s="397"/>
    </row>
    <row r="27" spans="1:18" ht="15" x14ac:dyDescent="0.25">
      <c r="A27" s="433"/>
      <c r="B27" s="434"/>
      <c r="C27" s="435"/>
      <c r="D27" s="396"/>
      <c r="E27" s="397"/>
      <c r="F27" s="397"/>
      <c r="G27" s="397"/>
      <c r="H27" s="397"/>
      <c r="I27" s="397"/>
      <c r="J27" s="397"/>
      <c r="K27" s="397"/>
      <c r="L27" s="397"/>
      <c r="M27" s="397"/>
      <c r="N27" s="397"/>
      <c r="O27" s="397"/>
      <c r="P27" s="397"/>
      <c r="Q27" s="397"/>
      <c r="R27" s="397"/>
    </row>
    <row r="28" spans="1:18" ht="15" x14ac:dyDescent="0.25">
      <c r="A28" s="433"/>
      <c r="B28" s="434"/>
      <c r="C28" s="436"/>
      <c r="D28" s="396"/>
      <c r="E28" s="397"/>
      <c r="F28" s="397"/>
      <c r="G28" s="397"/>
      <c r="H28" s="397"/>
      <c r="I28" s="397"/>
      <c r="J28" s="397"/>
      <c r="K28" s="397"/>
      <c r="L28" s="397"/>
      <c r="M28" s="397"/>
      <c r="N28" s="397"/>
      <c r="O28" s="397"/>
      <c r="P28" s="397"/>
      <c r="Q28" s="397"/>
      <c r="R28" s="397"/>
    </row>
    <row r="29" spans="1:18" ht="15" x14ac:dyDescent="0.25">
      <c r="A29" s="433"/>
      <c r="B29" s="434"/>
      <c r="C29" s="437"/>
      <c r="D29" s="396"/>
      <c r="E29" s="397"/>
      <c r="F29" s="397"/>
      <c r="G29" s="397"/>
      <c r="H29" s="397"/>
      <c r="I29" s="397"/>
      <c r="J29" s="397"/>
      <c r="K29" s="397"/>
      <c r="L29" s="397"/>
      <c r="M29" s="397"/>
      <c r="N29" s="397"/>
      <c r="O29" s="397"/>
      <c r="P29" s="397"/>
      <c r="Q29" s="397"/>
      <c r="R29" s="397"/>
    </row>
    <row r="30" spans="1:18" ht="15" x14ac:dyDescent="0.25">
      <c r="A30" s="433"/>
      <c r="B30" s="434"/>
      <c r="C30" s="437"/>
      <c r="D30" s="396"/>
      <c r="E30" s="397"/>
      <c r="F30" s="397"/>
      <c r="G30" s="397"/>
      <c r="H30" s="397"/>
      <c r="I30" s="397"/>
      <c r="J30" s="397"/>
      <c r="K30" s="397"/>
      <c r="L30" s="397"/>
      <c r="M30" s="397"/>
      <c r="N30" s="397"/>
      <c r="O30" s="397"/>
      <c r="P30" s="397"/>
      <c r="Q30" s="397"/>
      <c r="R30" s="397"/>
    </row>
    <row r="31" spans="1:18" ht="15" x14ac:dyDescent="0.25">
      <c r="A31" s="433"/>
      <c r="B31" s="434"/>
      <c r="C31" s="437"/>
      <c r="D31" s="396"/>
      <c r="E31" s="397"/>
      <c r="F31" s="397"/>
      <c r="G31" s="397"/>
      <c r="H31" s="397"/>
      <c r="I31" s="397"/>
      <c r="J31" s="397"/>
      <c r="K31" s="397"/>
      <c r="L31" s="397"/>
      <c r="M31" s="397"/>
      <c r="N31" s="397"/>
      <c r="O31" s="397"/>
      <c r="P31" s="397"/>
      <c r="Q31" s="397"/>
      <c r="R31" s="397"/>
    </row>
    <row r="32" spans="1:18" ht="15" x14ac:dyDescent="0.25">
      <c r="A32" s="433"/>
      <c r="B32" s="434"/>
      <c r="C32" s="437"/>
      <c r="D32" s="396"/>
      <c r="E32" s="397"/>
      <c r="F32" s="397"/>
      <c r="G32" s="397"/>
      <c r="H32" s="397"/>
      <c r="I32" s="397"/>
      <c r="J32" s="397"/>
      <c r="K32" s="397"/>
      <c r="L32" s="397"/>
      <c r="M32" s="397"/>
      <c r="N32" s="397"/>
      <c r="O32" s="397"/>
      <c r="P32" s="397"/>
      <c r="Q32" s="397"/>
      <c r="R32" s="397"/>
    </row>
    <row r="33" spans="1:18" ht="15" x14ac:dyDescent="0.25">
      <c r="A33" s="433"/>
      <c r="B33" s="434"/>
      <c r="C33" s="437"/>
      <c r="D33" s="396"/>
      <c r="E33" s="397"/>
      <c r="F33" s="397"/>
      <c r="G33" s="397"/>
      <c r="H33" s="397"/>
      <c r="I33" s="397"/>
      <c r="J33" s="397"/>
      <c r="K33" s="397"/>
      <c r="L33" s="397"/>
      <c r="M33" s="397"/>
      <c r="N33" s="397"/>
      <c r="O33" s="397"/>
      <c r="P33" s="397"/>
      <c r="Q33" s="397"/>
      <c r="R33" s="397"/>
    </row>
    <row r="34" spans="1:18" ht="15" x14ac:dyDescent="0.25">
      <c r="A34" s="433"/>
      <c r="B34" s="434"/>
      <c r="D34" s="396"/>
      <c r="E34" s="397"/>
      <c r="F34" s="397"/>
      <c r="G34" s="397"/>
      <c r="H34" s="397"/>
      <c r="I34" s="397"/>
      <c r="J34" s="397"/>
      <c r="K34" s="397"/>
      <c r="L34" s="397"/>
      <c r="M34" s="397"/>
      <c r="N34" s="397"/>
      <c r="O34" s="397"/>
      <c r="P34" s="397"/>
      <c r="Q34" s="397"/>
      <c r="R34" s="397"/>
    </row>
    <row r="35" spans="1:18" ht="15" x14ac:dyDescent="0.25">
      <c r="A35" s="396"/>
      <c r="B35" s="396"/>
      <c r="C35" s="396"/>
      <c r="D35" s="396"/>
      <c r="E35" s="397"/>
      <c r="F35" s="397"/>
      <c r="G35" s="397"/>
      <c r="H35" s="397"/>
      <c r="I35" s="397"/>
      <c r="J35" s="397"/>
      <c r="K35" s="397"/>
      <c r="L35" s="397"/>
      <c r="M35" s="397"/>
      <c r="N35" s="397"/>
      <c r="O35" s="397"/>
      <c r="P35" s="397"/>
      <c r="Q35" s="397"/>
      <c r="R35" s="397"/>
    </row>
    <row r="36" spans="1:18" ht="15" x14ac:dyDescent="0.25">
      <c r="A36" s="396"/>
      <c r="B36" s="396"/>
      <c r="C36" s="396"/>
      <c r="D36" s="396"/>
      <c r="E36" s="397"/>
      <c r="F36" s="397"/>
      <c r="G36" s="397"/>
      <c r="H36" s="397"/>
      <c r="I36" s="397"/>
      <c r="J36" s="397"/>
      <c r="K36" s="397"/>
      <c r="L36" s="397"/>
      <c r="M36" s="397"/>
      <c r="N36" s="397"/>
      <c r="O36" s="397"/>
      <c r="P36" s="397"/>
      <c r="Q36" s="397"/>
      <c r="R36" s="397"/>
    </row>
    <row r="37" spans="1:18" ht="15" x14ac:dyDescent="0.25">
      <c r="A37" s="396"/>
      <c r="B37" s="396"/>
      <c r="C37" s="396"/>
      <c r="D37" s="396"/>
    </row>
    <row r="38" spans="1:18" ht="15" x14ac:dyDescent="0.25">
      <c r="A38" s="396"/>
      <c r="B38" s="396"/>
      <c r="C38" s="396"/>
      <c r="D38" s="396"/>
    </row>
    <row r="39" spans="1:18" ht="15" x14ac:dyDescent="0.25">
      <c r="A39" s="396"/>
      <c r="B39" s="396"/>
      <c r="C39" s="396"/>
      <c r="D39" s="396"/>
    </row>
    <row r="40" spans="1:18" ht="15" x14ac:dyDescent="0.25">
      <c r="A40" s="396"/>
      <c r="B40" s="396"/>
      <c r="C40" s="396"/>
      <c r="D40" s="396"/>
    </row>
    <row r="46" spans="1:18" x14ac:dyDescent="0.25">
      <c r="L46" s="438"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6223935C-2886-4F7B-8F93-2E52C5B61190}"/>
    <hyperlink ref="C19" location="'Data Summary'!A1" display="&quot;Data Summary&quot;" xr:uid="{365F64DA-1339-481E-A399-C200C1019E64}"/>
    <hyperlink ref="C20" location="'Water Data'!A1" display="&quot;Water Data&quot;" xr:uid="{73E26BD1-6FD1-4D0E-9BCB-28428979462C}"/>
    <hyperlink ref="C21" location="'Sanitation Data'!A1" display="&quot;Sanitation Data&quot;" xr:uid="{B0CF132B-7E50-44EB-AED5-58CF5792DF1C}"/>
    <hyperlink ref="C22" location="'Hygiene Data'!A1" display="&quot;Hygiene Data&quot;" xr:uid="{A5C37E4E-17A2-4673-AF9A-5DFEA64017D9}"/>
    <hyperlink ref="C14" location="Ladders!A1" display="Ladders for the most recent estimates (&quot;Ladders&quot;)" xr:uid="{F7F8500C-6B0E-4155-B3FE-2D45BE8EA756}"/>
    <hyperlink ref="C15" location="Charts!A1" display="Trends in basic water, sanitation and hygiene in schools" xr:uid="{5A2ADA95-A297-4676-95CD-62DB0E2997FE}"/>
    <hyperlink ref="C23" location="Population!A1" display="&quot;Population&quot;" xr:uid="{E474B83C-23E0-47B8-94A0-CDBF13B46548}"/>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1BA622FF-4CFC-49BB-95D7-49E91827425C}">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F6B1B-1728-4957-844B-692E9085443C}">
  <sheetPr codeName="Sheet9">
    <tabColor rgb="FFEAEAEA"/>
  </sheetPr>
  <dimension ref="A1:AI488"/>
  <sheetViews>
    <sheetView workbookViewId="0"/>
  </sheetViews>
  <sheetFormatPr defaultColWidth="9" defaultRowHeight="13.2" x14ac:dyDescent="0.25"/>
  <cols>
    <col min="1" max="1" width="13.59765625" style="84" customWidth="1"/>
    <col min="2" max="2" width="7.5" style="112" customWidth="1"/>
    <col min="3" max="8" width="8.69921875" style="84" customWidth="1"/>
    <col min="9" max="9" width="9.3984375" style="84" customWidth="1"/>
    <col min="10" max="10" width="13.3984375" style="84" customWidth="1"/>
    <col min="11" max="11" width="7.5" style="84" customWidth="1"/>
    <col min="12" max="17" width="8.59765625" style="84" customWidth="1"/>
    <col min="18" max="18" width="6.5" style="84" customWidth="1"/>
    <col min="19" max="19" width="13.3984375" style="84" customWidth="1"/>
    <col min="20" max="20" width="7.5" style="84" customWidth="1"/>
    <col min="21" max="26" width="9.09765625" style="84" customWidth="1"/>
    <col min="27" max="16384" width="9" style="84"/>
  </cols>
  <sheetData>
    <row r="1" spans="1:35" ht="15.6" x14ac:dyDescent="0.3">
      <c r="A1" s="80" t="s">
        <v>47</v>
      </c>
      <c r="B1" s="81"/>
      <c r="C1" s="82"/>
      <c r="D1" s="82"/>
      <c r="E1" s="82"/>
      <c r="F1" s="82"/>
      <c r="G1" s="82"/>
      <c r="H1" s="372"/>
      <c r="I1" s="372"/>
      <c r="J1" s="372"/>
      <c r="K1" s="372"/>
      <c r="L1" s="372"/>
      <c r="M1" s="372"/>
      <c r="N1" s="372"/>
      <c r="O1" s="372"/>
      <c r="P1" s="372"/>
      <c r="Q1" s="82"/>
      <c r="R1" s="82"/>
      <c r="S1" s="82"/>
      <c r="T1" s="83"/>
      <c r="U1" s="83"/>
      <c r="V1" s="83"/>
      <c r="W1" s="83"/>
      <c r="X1" s="83"/>
      <c r="Y1" s="83"/>
      <c r="Z1" s="83"/>
      <c r="AA1" s="83"/>
    </row>
    <row r="2" spans="1:35" s="87" customFormat="1" ht="26.25" customHeight="1" x14ac:dyDescent="0.3">
      <c r="A2" s="85" t="s">
        <v>13</v>
      </c>
      <c r="B2" s="86"/>
      <c r="J2" s="85" t="s">
        <v>14</v>
      </c>
      <c r="R2" s="88"/>
      <c r="S2" s="89" t="s">
        <v>15</v>
      </c>
      <c r="W2" s="88"/>
      <c r="X2" s="88"/>
      <c r="Y2" s="90"/>
      <c r="Z2" s="90"/>
      <c r="AD2" s="91"/>
      <c r="AE2" s="91"/>
      <c r="AF2" s="91"/>
      <c r="AG2" s="91"/>
      <c r="AH2" s="91"/>
      <c r="AI2" s="91"/>
    </row>
    <row r="3" spans="1:35" ht="15.6" x14ac:dyDescent="0.3">
      <c r="A3" s="92"/>
      <c r="B3" s="86" t="s">
        <v>4</v>
      </c>
      <c r="C3" s="88" t="s">
        <v>7</v>
      </c>
      <c r="D3" s="88" t="s">
        <v>2</v>
      </c>
      <c r="E3" s="88" t="s">
        <v>1</v>
      </c>
      <c r="F3" s="88" t="s">
        <v>53</v>
      </c>
      <c r="G3" s="88" t="s">
        <v>17</v>
      </c>
      <c r="H3" s="88" t="s">
        <v>18</v>
      </c>
      <c r="I3" s="87"/>
      <c r="J3" s="92"/>
      <c r="K3" s="86" t="s">
        <v>4</v>
      </c>
      <c r="L3" s="88" t="s">
        <v>7</v>
      </c>
      <c r="M3" s="88" t="s">
        <v>2</v>
      </c>
      <c r="N3" s="88" t="s">
        <v>1</v>
      </c>
      <c r="O3" s="88" t="s">
        <v>53</v>
      </c>
      <c r="P3" s="88" t="s">
        <v>17</v>
      </c>
      <c r="Q3" s="88" t="s">
        <v>18</v>
      </c>
      <c r="R3" s="90"/>
      <c r="S3" s="93"/>
      <c r="T3" s="86" t="s">
        <v>4</v>
      </c>
      <c r="U3" s="88" t="s">
        <v>7</v>
      </c>
      <c r="V3" s="88" t="s">
        <v>2</v>
      </c>
      <c r="W3" s="88" t="s">
        <v>1</v>
      </c>
      <c r="X3" s="88" t="s">
        <v>53</v>
      </c>
      <c r="Y3" s="88" t="s">
        <v>17</v>
      </c>
      <c r="Z3" s="88" t="s">
        <v>18</v>
      </c>
      <c r="AB3" s="91"/>
      <c r="AC3" s="91"/>
      <c r="AD3" s="91"/>
      <c r="AE3" s="91"/>
      <c r="AF3" s="91"/>
      <c r="AG3" s="91"/>
    </row>
    <row r="4" spans="1:35" ht="15.6" x14ac:dyDescent="0.3">
      <c r="A4" s="92" t="s">
        <v>33</v>
      </c>
      <c r="B4" s="8">
        <v>2025</v>
      </c>
      <c r="C4" s="8">
        <v>61.170630000000003</v>
      </c>
      <c r="D4" s="8"/>
      <c r="E4" s="8"/>
      <c r="F4" s="8"/>
      <c r="G4" s="8">
        <v>61.170630000000003</v>
      </c>
      <c r="H4" s="8"/>
      <c r="I4" s="87"/>
      <c r="J4" s="92" t="s">
        <v>33</v>
      </c>
      <c r="K4" s="8">
        <v>2025</v>
      </c>
      <c r="L4" s="8">
        <v>31.576842110000001</v>
      </c>
      <c r="M4" s="8">
        <v>27.893240339999998</v>
      </c>
      <c r="N4" s="8">
        <v>23.474444439999999</v>
      </c>
      <c r="O4" s="8"/>
      <c r="P4" s="8">
        <v>30.366550190000002</v>
      </c>
      <c r="Q4" s="8"/>
      <c r="R4" s="91"/>
      <c r="S4" s="92" t="s">
        <v>33</v>
      </c>
      <c r="T4" s="8">
        <v>2025</v>
      </c>
      <c r="U4" s="8">
        <v>44.258111190000001</v>
      </c>
      <c r="V4" s="8"/>
      <c r="W4" s="8"/>
      <c r="X4" s="8"/>
      <c r="Y4" s="8">
        <v>46.820173439999998</v>
      </c>
      <c r="Z4" s="8">
        <v>52.536680220000001</v>
      </c>
      <c r="AA4" s="91"/>
      <c r="AB4" s="91"/>
      <c r="AC4" s="91"/>
      <c r="AD4" s="91"/>
      <c r="AE4" s="91"/>
      <c r="AF4" s="91"/>
      <c r="AG4" s="91"/>
    </row>
    <row r="5" spans="1:35" ht="15.6" x14ac:dyDescent="0.3">
      <c r="A5" s="92" t="s">
        <v>34</v>
      </c>
      <c r="B5" s="8">
        <v>2025</v>
      </c>
      <c r="C5" s="8">
        <v>17.385106489999998</v>
      </c>
      <c r="D5" s="8"/>
      <c r="E5" s="8"/>
      <c r="F5" s="8"/>
      <c r="G5" s="8">
        <v>19.579548620000001</v>
      </c>
      <c r="H5" s="8"/>
      <c r="I5" s="87"/>
      <c r="J5" s="92" t="s">
        <v>34</v>
      </c>
      <c r="K5" s="8">
        <v>2025</v>
      </c>
      <c r="L5" s="8">
        <v>34.577004049999999</v>
      </c>
      <c r="M5" s="8"/>
      <c r="N5" s="8"/>
      <c r="O5" s="8"/>
      <c r="P5" s="8">
        <v>35.787295960000002</v>
      </c>
      <c r="Q5" s="8"/>
      <c r="R5" s="91"/>
      <c r="S5" s="92" t="s">
        <v>34</v>
      </c>
      <c r="T5" s="8">
        <v>2025</v>
      </c>
      <c r="U5" s="8"/>
      <c r="V5" s="8"/>
      <c r="W5" s="8"/>
      <c r="X5" s="8"/>
      <c r="Y5" s="8"/>
      <c r="Z5" s="8"/>
      <c r="AA5" s="91"/>
      <c r="AB5" s="91"/>
      <c r="AC5" s="91"/>
      <c r="AD5" s="91"/>
      <c r="AE5" s="91"/>
      <c r="AF5" s="91"/>
      <c r="AG5" s="91"/>
    </row>
    <row r="6" spans="1:35" s="87" customFormat="1" ht="15.6" x14ac:dyDescent="0.3">
      <c r="A6" s="92" t="s">
        <v>35</v>
      </c>
      <c r="B6" s="8">
        <v>2025</v>
      </c>
      <c r="C6" s="8">
        <v>21.444263509999999</v>
      </c>
      <c r="D6" s="8"/>
      <c r="E6" s="8"/>
      <c r="F6" s="8"/>
      <c r="G6" s="8">
        <v>19.24982138</v>
      </c>
      <c r="H6" s="8"/>
      <c r="J6" s="92" t="s">
        <v>35</v>
      </c>
      <c r="K6" s="8">
        <v>2025</v>
      </c>
      <c r="L6" s="8">
        <v>33.84615385</v>
      </c>
      <c r="M6" s="8"/>
      <c r="N6" s="8"/>
      <c r="O6" s="8"/>
      <c r="P6" s="8">
        <v>33.84615385</v>
      </c>
      <c r="Q6" s="8"/>
      <c r="R6" s="90"/>
      <c r="S6" s="92" t="s">
        <v>35</v>
      </c>
      <c r="T6" s="8">
        <v>2025</v>
      </c>
      <c r="U6" s="8"/>
      <c r="V6" s="8"/>
      <c r="W6" s="8"/>
      <c r="X6" s="8"/>
      <c r="Y6" s="8"/>
      <c r="Z6" s="8"/>
      <c r="AA6" s="91"/>
      <c r="AB6" s="91"/>
      <c r="AC6" s="91"/>
      <c r="AD6" s="91"/>
      <c r="AE6" s="91"/>
      <c r="AF6" s="91"/>
      <c r="AG6" s="91"/>
    </row>
    <row r="7" spans="1:35" s="87" customFormat="1" ht="15.6" x14ac:dyDescent="0.3">
      <c r="A7" s="94" t="s">
        <v>200</v>
      </c>
      <c r="B7" s="8">
        <v>2025</v>
      </c>
      <c r="C7" s="8">
        <v>0</v>
      </c>
      <c r="D7" s="8">
        <v>100</v>
      </c>
      <c r="E7" s="8">
        <v>100</v>
      </c>
      <c r="F7" s="8">
        <v>100</v>
      </c>
      <c r="G7" s="8">
        <v>0</v>
      </c>
      <c r="H7" s="8">
        <v>100</v>
      </c>
      <c r="I7" s="91"/>
      <c r="J7" s="94" t="s">
        <v>200</v>
      </c>
      <c r="K7" s="8">
        <v>2025</v>
      </c>
      <c r="L7" s="8">
        <v>0</v>
      </c>
      <c r="M7" s="8">
        <v>72.106759659999994</v>
      </c>
      <c r="N7" s="8">
        <v>76.525555560000001</v>
      </c>
      <c r="O7" s="8">
        <v>100</v>
      </c>
      <c r="P7" s="8">
        <v>0</v>
      </c>
      <c r="Q7" s="8">
        <v>100</v>
      </c>
      <c r="R7" s="91"/>
      <c r="S7" s="94" t="s">
        <v>200</v>
      </c>
      <c r="T7" s="8">
        <v>2025</v>
      </c>
      <c r="U7" s="8">
        <v>55.741888809999999</v>
      </c>
      <c r="V7" s="8">
        <v>100</v>
      </c>
      <c r="W7" s="8">
        <v>100</v>
      </c>
      <c r="X7" s="8">
        <v>100</v>
      </c>
      <c r="Y7" s="8">
        <v>53.179826560000002</v>
      </c>
      <c r="Z7" s="8">
        <v>47.463319779999999</v>
      </c>
      <c r="AA7" s="91"/>
    </row>
    <row r="8" spans="1:35" s="87" customFormat="1" ht="15.6" x14ac:dyDescent="0.3">
      <c r="A8" s="95"/>
      <c r="B8" s="88"/>
      <c r="H8" s="91"/>
      <c r="I8" s="91"/>
      <c r="J8" s="91"/>
      <c r="K8" s="91"/>
      <c r="L8" s="91"/>
      <c r="M8" s="91"/>
      <c r="N8" s="91"/>
      <c r="O8" s="91"/>
      <c r="P8" s="91"/>
      <c r="Q8" s="91"/>
      <c r="R8" s="91"/>
      <c r="S8" s="91"/>
      <c r="T8" s="91"/>
      <c r="U8" s="91"/>
      <c r="V8" s="91"/>
      <c r="W8" s="91"/>
      <c r="X8" s="91"/>
      <c r="Y8" s="91"/>
      <c r="Z8" s="91"/>
      <c r="AA8" s="91"/>
    </row>
    <row r="9" spans="1:35" s="87" customFormat="1" ht="15.6" x14ac:dyDescent="0.3">
      <c r="A9" s="95"/>
      <c r="B9" s="88"/>
      <c r="H9" s="91"/>
      <c r="I9" s="91"/>
      <c r="J9" s="91"/>
      <c r="K9" s="91"/>
      <c r="L9" s="91"/>
      <c r="M9" s="91"/>
      <c r="N9" s="91"/>
      <c r="O9" s="91"/>
      <c r="P9" s="91"/>
      <c r="Q9" s="91"/>
      <c r="R9" s="91"/>
      <c r="S9" s="91"/>
      <c r="T9" s="91"/>
      <c r="U9" s="91"/>
      <c r="V9" s="91"/>
      <c r="W9" s="91"/>
      <c r="X9" s="91"/>
      <c r="Y9" s="91"/>
      <c r="Z9" s="91"/>
      <c r="AA9" s="91"/>
    </row>
    <row r="10" spans="1:35" s="87" customFormat="1" ht="15.6" x14ac:dyDescent="0.3">
      <c r="A10" s="96"/>
      <c r="B10" s="88"/>
      <c r="C10" s="91"/>
      <c r="D10" s="91"/>
      <c r="E10" s="91"/>
      <c r="F10" s="91"/>
      <c r="G10" s="91"/>
      <c r="H10" s="91"/>
      <c r="I10" s="91"/>
      <c r="J10" s="91"/>
      <c r="K10" s="91"/>
      <c r="L10" s="91"/>
      <c r="M10" s="91"/>
      <c r="N10" s="91"/>
      <c r="O10" s="91"/>
      <c r="P10" s="91"/>
      <c r="Q10" s="91"/>
      <c r="R10" s="91"/>
      <c r="S10" s="91"/>
      <c r="T10" s="91"/>
      <c r="U10" s="91"/>
      <c r="V10" s="91"/>
      <c r="W10" s="91"/>
      <c r="X10" s="91"/>
      <c r="Y10" s="91"/>
      <c r="Z10" s="91"/>
      <c r="AA10" s="91"/>
    </row>
    <row r="11" spans="1:35" ht="15.6" x14ac:dyDescent="0.3">
      <c r="A11" s="97"/>
      <c r="B11" s="98"/>
      <c r="C11" s="91"/>
      <c r="D11" s="91"/>
      <c r="E11" s="91"/>
      <c r="F11" s="91"/>
      <c r="G11" s="91"/>
      <c r="H11" s="91"/>
      <c r="I11" s="91"/>
      <c r="J11" s="91"/>
      <c r="K11" s="91"/>
      <c r="L11" s="91"/>
      <c r="M11" s="91"/>
      <c r="N11" s="91"/>
      <c r="O11" s="91"/>
      <c r="P11" s="91"/>
      <c r="Q11" s="91"/>
    </row>
    <row r="12" spans="1:35" ht="15.6" x14ac:dyDescent="0.3">
      <c r="A12" s="80" t="s">
        <v>48</v>
      </c>
      <c r="B12" s="99"/>
      <c r="C12" s="83"/>
      <c r="D12" s="83"/>
      <c r="E12" s="83"/>
      <c r="F12" s="83"/>
      <c r="G12" s="83"/>
      <c r="H12" s="83"/>
      <c r="I12" s="83"/>
      <c r="J12" s="83"/>
      <c r="K12" s="83"/>
      <c r="L12" s="83"/>
      <c r="M12" s="83"/>
      <c r="N12" s="83"/>
      <c r="O12" s="83"/>
      <c r="P12" s="83"/>
      <c r="Q12" s="83"/>
      <c r="R12" s="100"/>
      <c r="S12" s="100"/>
      <c r="T12" s="100"/>
      <c r="U12" s="100"/>
      <c r="V12" s="100"/>
    </row>
    <row r="13" spans="1:35" s="103" customFormat="1" x14ac:dyDescent="0.25">
      <c r="A13" s="101" t="s">
        <v>49</v>
      </c>
      <c r="B13" s="102" t="s">
        <v>40</v>
      </c>
      <c r="C13" s="101" t="s">
        <v>82</v>
      </c>
      <c r="D13" s="101" t="s">
        <v>50</v>
      </c>
      <c r="E13" s="101" t="s">
        <v>165</v>
      </c>
      <c r="F13" s="101" t="s">
        <v>83</v>
      </c>
      <c r="G13" s="101" t="s">
        <v>84</v>
      </c>
      <c r="H13" s="101" t="s">
        <v>85</v>
      </c>
      <c r="I13" s="101" t="s">
        <v>86</v>
      </c>
      <c r="J13" s="101" t="s">
        <v>197</v>
      </c>
      <c r="K13" s="101" t="s">
        <v>166</v>
      </c>
      <c r="L13" s="101" t="s">
        <v>87</v>
      </c>
      <c r="M13" s="101" t="s">
        <v>88</v>
      </c>
      <c r="N13" s="101" t="s">
        <v>89</v>
      </c>
      <c r="O13" s="103" t="s">
        <v>90</v>
      </c>
      <c r="P13" s="103" t="s">
        <v>198</v>
      </c>
      <c r="Q13" s="101" t="s">
        <v>109</v>
      </c>
      <c r="R13" s="101" t="s">
        <v>142</v>
      </c>
      <c r="S13" s="104" t="s">
        <v>91</v>
      </c>
      <c r="T13" s="105" t="s">
        <v>92</v>
      </c>
      <c r="U13" s="105" t="s">
        <v>93</v>
      </c>
      <c r="V13" s="105" t="s">
        <v>199</v>
      </c>
    </row>
    <row r="14" spans="1:35" s="106" customFormat="1" ht="11.4" x14ac:dyDescent="0.2">
      <c r="A14" s="106" t="s">
        <v>143</v>
      </c>
      <c r="B14" s="8">
        <v>2000</v>
      </c>
      <c r="C14" s="107" t="s">
        <v>7</v>
      </c>
      <c r="D14" s="8">
        <v>5038309</v>
      </c>
      <c r="E14" s="8"/>
      <c r="F14" s="8"/>
      <c r="G14" s="8"/>
      <c r="H14" s="8"/>
      <c r="I14" s="8"/>
      <c r="J14" s="8">
        <v>100</v>
      </c>
      <c r="K14" s="8"/>
      <c r="L14" s="8"/>
      <c r="M14" s="8"/>
      <c r="N14" s="8"/>
      <c r="O14" s="8"/>
      <c r="P14" s="8">
        <v>100</v>
      </c>
      <c r="Q14" s="8"/>
      <c r="R14" s="8"/>
      <c r="S14" s="8"/>
      <c r="T14" s="8"/>
      <c r="U14" s="8"/>
      <c r="V14" s="8">
        <v>100</v>
      </c>
    </row>
    <row r="15" spans="1:35" s="106" customFormat="1" ht="11.4" x14ac:dyDescent="0.2">
      <c r="A15" s="106" t="s">
        <v>143</v>
      </c>
      <c r="B15" s="8">
        <v>2001</v>
      </c>
      <c r="C15" s="107" t="s">
        <v>7</v>
      </c>
      <c r="D15" s="8">
        <v>5159348</v>
      </c>
      <c r="E15" s="8">
        <v>35.335269066140427</v>
      </c>
      <c r="F15" s="8"/>
      <c r="G15" s="8"/>
      <c r="H15" s="8"/>
      <c r="I15" s="8"/>
      <c r="J15" s="8">
        <v>100</v>
      </c>
      <c r="K15" s="8"/>
      <c r="L15" s="8"/>
      <c r="M15" s="8">
        <v>10.44707486098241</v>
      </c>
      <c r="N15" s="8"/>
      <c r="O15" s="8"/>
      <c r="P15" s="8">
        <v>89.552925139017589</v>
      </c>
      <c r="Q15" s="8"/>
      <c r="R15" s="8"/>
      <c r="S15" s="8"/>
      <c r="T15" s="8"/>
      <c r="U15" s="8"/>
      <c r="V15" s="8">
        <v>100</v>
      </c>
    </row>
    <row r="16" spans="1:35" s="106" customFormat="1" ht="11.4" x14ac:dyDescent="0.2">
      <c r="A16" s="106" t="s">
        <v>143</v>
      </c>
      <c r="B16" s="8">
        <v>2002</v>
      </c>
      <c r="C16" s="107" t="s">
        <v>7</v>
      </c>
      <c r="D16" s="8">
        <v>5290805</v>
      </c>
      <c r="E16" s="8">
        <v>35.335269066140427</v>
      </c>
      <c r="F16" s="8"/>
      <c r="G16" s="8"/>
      <c r="H16" s="8"/>
      <c r="I16" s="8"/>
      <c r="J16" s="8">
        <v>100</v>
      </c>
      <c r="K16" s="8"/>
      <c r="L16" s="8"/>
      <c r="M16" s="8">
        <v>10.44707486098241</v>
      </c>
      <c r="N16" s="8"/>
      <c r="O16" s="8"/>
      <c r="P16" s="8">
        <v>89.552925139017589</v>
      </c>
      <c r="Q16" s="8"/>
      <c r="R16" s="8"/>
      <c r="S16" s="8"/>
      <c r="T16" s="8"/>
      <c r="U16" s="8"/>
      <c r="V16" s="8">
        <v>100</v>
      </c>
    </row>
    <row r="17" spans="1:22" s="106" customFormat="1" ht="11.4" x14ac:dyDescent="0.2">
      <c r="A17" s="106" t="s">
        <v>143</v>
      </c>
      <c r="B17" s="8">
        <v>2003</v>
      </c>
      <c r="C17" s="107" t="s">
        <v>7</v>
      </c>
      <c r="D17" s="8">
        <v>5437368</v>
      </c>
      <c r="E17" s="8">
        <v>35.335269066140427</v>
      </c>
      <c r="F17" s="8"/>
      <c r="G17" s="8"/>
      <c r="H17" s="8"/>
      <c r="I17" s="8"/>
      <c r="J17" s="8">
        <v>100</v>
      </c>
      <c r="K17" s="8"/>
      <c r="L17" s="8"/>
      <c r="M17" s="8">
        <v>10.44707486098241</v>
      </c>
      <c r="N17" s="8"/>
      <c r="O17" s="8"/>
      <c r="P17" s="8">
        <v>89.552925139017589</v>
      </c>
      <c r="Q17" s="8"/>
      <c r="R17" s="8"/>
      <c r="S17" s="8"/>
      <c r="T17" s="8"/>
      <c r="U17" s="8"/>
      <c r="V17" s="8">
        <v>100</v>
      </c>
    </row>
    <row r="18" spans="1:22" s="106" customFormat="1" ht="11.4" x14ac:dyDescent="0.2">
      <c r="A18" s="106" t="s">
        <v>143</v>
      </c>
      <c r="B18" s="8">
        <v>2004</v>
      </c>
      <c r="C18" s="107" t="s">
        <v>7</v>
      </c>
      <c r="D18" s="8">
        <v>5593567</v>
      </c>
      <c r="E18" s="8">
        <v>35.335269066140427</v>
      </c>
      <c r="F18" s="8"/>
      <c r="G18" s="8"/>
      <c r="H18" s="8"/>
      <c r="I18" s="8"/>
      <c r="J18" s="8">
        <v>100</v>
      </c>
      <c r="K18" s="8"/>
      <c r="L18" s="8"/>
      <c r="M18" s="8">
        <v>10.44707486098241</v>
      </c>
      <c r="N18" s="8"/>
      <c r="O18" s="8"/>
      <c r="P18" s="8">
        <v>89.552925139017589</v>
      </c>
      <c r="Q18" s="8"/>
      <c r="R18" s="8"/>
      <c r="S18" s="8"/>
      <c r="T18" s="8"/>
      <c r="U18" s="8"/>
      <c r="V18" s="8">
        <v>100</v>
      </c>
    </row>
    <row r="19" spans="1:22" s="106" customFormat="1" ht="11.4" x14ac:dyDescent="0.2">
      <c r="A19" s="106" t="s">
        <v>143</v>
      </c>
      <c r="B19" s="8">
        <v>2005</v>
      </c>
      <c r="C19" s="107" t="s">
        <v>7</v>
      </c>
      <c r="D19" s="8">
        <v>5760052</v>
      </c>
      <c r="E19" s="8">
        <v>35.335269066140427</v>
      </c>
      <c r="F19" s="8">
        <v>35.335269066140427</v>
      </c>
      <c r="G19" s="8"/>
      <c r="H19" s="8"/>
      <c r="I19" s="8">
        <v>64.664730933859573</v>
      </c>
      <c r="J19" s="8">
        <v>35.335269066140427</v>
      </c>
      <c r="K19" s="8">
        <v>64.988814230622211</v>
      </c>
      <c r="L19" s="8"/>
      <c r="M19" s="8">
        <v>10.447074860982411</v>
      </c>
      <c r="N19" s="8"/>
      <c r="O19" s="8"/>
      <c r="P19" s="8">
        <v>89.552925139017589</v>
      </c>
      <c r="Q19" s="8"/>
      <c r="R19" s="8"/>
      <c r="S19" s="8"/>
      <c r="T19" s="8"/>
      <c r="U19" s="8"/>
      <c r="V19" s="8">
        <v>100</v>
      </c>
    </row>
    <row r="20" spans="1:22" s="106" customFormat="1" ht="11.4" x14ac:dyDescent="0.2">
      <c r="A20" s="106" t="s">
        <v>143</v>
      </c>
      <c r="B20" s="8">
        <v>2006</v>
      </c>
      <c r="C20" s="107" t="s">
        <v>7</v>
      </c>
      <c r="D20" s="8">
        <v>5937258</v>
      </c>
      <c r="E20" s="8">
        <v>38.602186175887255</v>
      </c>
      <c r="F20" s="8">
        <v>38.602186175887255</v>
      </c>
      <c r="G20" s="8"/>
      <c r="H20" s="8"/>
      <c r="I20" s="8">
        <v>61.397813824112745</v>
      </c>
      <c r="J20" s="8">
        <v>38.602186175887255</v>
      </c>
      <c r="K20" s="8">
        <v>64.988814230622211</v>
      </c>
      <c r="L20" s="8"/>
      <c r="M20" s="8">
        <v>11.5035632232848</v>
      </c>
      <c r="N20" s="8"/>
      <c r="O20" s="8"/>
      <c r="P20" s="8">
        <v>88.4964367767152</v>
      </c>
      <c r="Q20" s="8"/>
      <c r="R20" s="8"/>
      <c r="S20" s="8"/>
      <c r="T20" s="8"/>
      <c r="U20" s="8"/>
      <c r="V20" s="8">
        <v>100</v>
      </c>
    </row>
    <row r="21" spans="1:22" s="106" customFormat="1" ht="11.4" x14ac:dyDescent="0.2">
      <c r="A21" s="106" t="s">
        <v>143</v>
      </c>
      <c r="B21" s="8">
        <v>2007</v>
      </c>
      <c r="C21" s="107" t="s">
        <v>7</v>
      </c>
      <c r="D21" s="8">
        <v>6129953</v>
      </c>
      <c r="E21" s="8">
        <v>41.869103285634083</v>
      </c>
      <c r="F21" s="8">
        <v>41.869103285634083</v>
      </c>
      <c r="G21" s="8"/>
      <c r="H21" s="8"/>
      <c r="I21" s="8">
        <v>58.130896714365917</v>
      </c>
      <c r="J21" s="8">
        <v>41.869103285634083</v>
      </c>
      <c r="K21" s="8">
        <v>64.988814230622211</v>
      </c>
      <c r="L21" s="8"/>
      <c r="M21" s="8">
        <v>12.560051585587189</v>
      </c>
      <c r="N21" s="8"/>
      <c r="O21" s="8"/>
      <c r="P21" s="8">
        <v>87.439948414412811</v>
      </c>
      <c r="Q21" s="8"/>
      <c r="R21" s="8"/>
      <c r="S21" s="8"/>
      <c r="T21" s="8"/>
      <c r="U21" s="8"/>
      <c r="V21" s="8">
        <v>100</v>
      </c>
    </row>
    <row r="22" spans="1:22" s="106" customFormat="1" ht="11.4" x14ac:dyDescent="0.2">
      <c r="A22" s="106" t="s">
        <v>143</v>
      </c>
      <c r="B22" s="8">
        <v>2008</v>
      </c>
      <c r="C22" s="107" t="s">
        <v>7</v>
      </c>
      <c r="D22" s="8">
        <v>6337210</v>
      </c>
      <c r="E22" s="8">
        <v>45.13602039538182</v>
      </c>
      <c r="F22" s="8">
        <v>45.13602039538182</v>
      </c>
      <c r="G22" s="8"/>
      <c r="H22" s="8"/>
      <c r="I22" s="8">
        <v>54.86397960461818</v>
      </c>
      <c r="J22" s="8">
        <v>45.13602039538182</v>
      </c>
      <c r="K22" s="8">
        <v>64.988814230622211</v>
      </c>
      <c r="L22" s="8"/>
      <c r="M22" s="8">
        <v>13.616539947889123</v>
      </c>
      <c r="N22" s="8"/>
      <c r="O22" s="8"/>
      <c r="P22" s="8">
        <v>86.383460052110877</v>
      </c>
      <c r="Q22" s="8"/>
      <c r="R22" s="8"/>
      <c r="S22" s="8"/>
      <c r="T22" s="8"/>
      <c r="U22" s="8"/>
      <c r="V22" s="8">
        <v>100</v>
      </c>
    </row>
    <row r="23" spans="1:22" s="106" customFormat="1" ht="11.4" x14ac:dyDescent="0.2">
      <c r="A23" s="106" t="s">
        <v>143</v>
      </c>
      <c r="B23" s="8">
        <v>2009</v>
      </c>
      <c r="C23" s="107" t="s">
        <v>7</v>
      </c>
      <c r="D23" s="8">
        <v>6560832</v>
      </c>
      <c r="E23" s="8">
        <v>48.402937505128648</v>
      </c>
      <c r="F23" s="8">
        <v>46.656893243243303</v>
      </c>
      <c r="G23" s="8"/>
      <c r="H23" s="8"/>
      <c r="I23" s="8">
        <v>53.343106756756697</v>
      </c>
      <c r="J23" s="8">
        <v>46.656893243243303</v>
      </c>
      <c r="K23" s="8">
        <v>64.988814230622211</v>
      </c>
      <c r="L23" s="8"/>
      <c r="M23" s="8">
        <v>14.673028310191512</v>
      </c>
      <c r="N23" s="8"/>
      <c r="O23" s="8"/>
      <c r="P23" s="8">
        <v>85.326971689808488</v>
      </c>
      <c r="Q23" s="8"/>
      <c r="R23" s="8"/>
      <c r="S23" s="8"/>
      <c r="T23" s="8"/>
      <c r="U23" s="8"/>
      <c r="V23" s="8">
        <v>100</v>
      </c>
    </row>
    <row r="24" spans="1:22" s="106" customFormat="1" ht="11.4" x14ac:dyDescent="0.2">
      <c r="A24" s="106" t="s">
        <v>143</v>
      </c>
      <c r="B24" s="8">
        <v>2010</v>
      </c>
      <c r="C24" s="107" t="s">
        <v>7</v>
      </c>
      <c r="D24" s="8">
        <v>6796469</v>
      </c>
      <c r="E24" s="8">
        <v>51.669854614876385</v>
      </c>
      <c r="F24" s="8">
        <v>48.650570945945674</v>
      </c>
      <c r="G24" s="8"/>
      <c r="H24" s="8"/>
      <c r="I24" s="8">
        <v>51.349429054054326</v>
      </c>
      <c r="J24" s="8">
        <v>48.650570945945674</v>
      </c>
      <c r="K24" s="8">
        <v>66.726752481792118</v>
      </c>
      <c r="L24" s="8"/>
      <c r="M24" s="8">
        <v>15.729516672493446</v>
      </c>
      <c r="N24" s="8"/>
      <c r="O24" s="8"/>
      <c r="P24" s="8">
        <v>84.270483327506554</v>
      </c>
      <c r="Q24" s="8"/>
      <c r="R24" s="8"/>
      <c r="S24" s="8"/>
      <c r="T24" s="8"/>
      <c r="U24" s="8"/>
      <c r="V24" s="8">
        <v>100</v>
      </c>
    </row>
    <row r="25" spans="1:22" s="106" customFormat="1" ht="11.4" x14ac:dyDescent="0.2">
      <c r="A25" s="106" t="s">
        <v>143</v>
      </c>
      <c r="B25" s="8">
        <v>2011</v>
      </c>
      <c r="C25" s="107" t="s">
        <v>7</v>
      </c>
      <c r="D25" s="8">
        <v>7041889</v>
      </c>
      <c r="E25" s="8">
        <v>54.936771724623213</v>
      </c>
      <c r="F25" s="8">
        <v>50.6442486486485</v>
      </c>
      <c r="G25" s="8">
        <v>50.6442486486485</v>
      </c>
      <c r="H25" s="8">
        <v>0</v>
      </c>
      <c r="I25" s="8">
        <v>49.3557513513515</v>
      </c>
      <c r="J25" s="8">
        <v>0</v>
      </c>
      <c r="K25" s="8">
        <v>68.464690732961571</v>
      </c>
      <c r="L25" s="8">
        <v>68.464690732961571</v>
      </c>
      <c r="M25" s="8">
        <v>16.786005034795835</v>
      </c>
      <c r="N25" s="8">
        <v>51.678685698165737</v>
      </c>
      <c r="O25" s="8">
        <v>31.535309267038429</v>
      </c>
      <c r="P25" s="8">
        <v>0</v>
      </c>
      <c r="Q25" s="8">
        <v>91.442500000001019</v>
      </c>
      <c r="R25" s="8"/>
      <c r="S25" s="8">
        <v>71.084685198235093</v>
      </c>
      <c r="T25" s="8"/>
      <c r="U25" s="8"/>
      <c r="V25" s="8">
        <v>28.915314801764907</v>
      </c>
    </row>
    <row r="26" spans="1:22" s="106" customFormat="1" ht="11.4" x14ac:dyDescent="0.2">
      <c r="A26" s="106" t="s">
        <v>143</v>
      </c>
      <c r="B26" s="8">
        <v>2012</v>
      </c>
      <c r="C26" s="107" t="s">
        <v>7</v>
      </c>
      <c r="D26" s="8">
        <v>7298795</v>
      </c>
      <c r="E26" s="8">
        <v>58.203688834370041</v>
      </c>
      <c r="F26" s="8">
        <v>52.637926351351325</v>
      </c>
      <c r="G26" s="8">
        <v>52.637926351351325</v>
      </c>
      <c r="H26" s="8">
        <v>0</v>
      </c>
      <c r="I26" s="8">
        <v>47.362073648648675</v>
      </c>
      <c r="J26" s="8">
        <v>0</v>
      </c>
      <c r="K26" s="8">
        <v>70.202628984131479</v>
      </c>
      <c r="L26" s="8">
        <v>70.202628984131479</v>
      </c>
      <c r="M26" s="8">
        <v>17.842493397097769</v>
      </c>
      <c r="N26" s="8">
        <v>52.36013558703371</v>
      </c>
      <c r="O26" s="8">
        <v>29.797371015868521</v>
      </c>
      <c r="P26" s="8">
        <v>0</v>
      </c>
      <c r="Q26" s="8">
        <v>91.442500000001019</v>
      </c>
      <c r="R26" s="8"/>
      <c r="S26" s="8">
        <v>71.084685198235093</v>
      </c>
      <c r="T26" s="8"/>
      <c r="U26" s="8"/>
      <c r="V26" s="8">
        <v>28.915314801764907</v>
      </c>
    </row>
    <row r="27" spans="1:22" s="106" customFormat="1" ht="11.4" x14ac:dyDescent="0.2">
      <c r="A27" s="106" t="s">
        <v>143</v>
      </c>
      <c r="B27" s="8">
        <v>2013</v>
      </c>
      <c r="C27" s="107" t="s">
        <v>7</v>
      </c>
      <c r="D27" s="8">
        <v>7553728</v>
      </c>
      <c r="E27" s="8">
        <v>61.470605944117779</v>
      </c>
      <c r="F27" s="8">
        <v>54.631604054053696</v>
      </c>
      <c r="G27" s="8">
        <v>54.631604054053696</v>
      </c>
      <c r="H27" s="8">
        <v>0</v>
      </c>
      <c r="I27" s="8">
        <v>45.368395945946304</v>
      </c>
      <c r="J27" s="8">
        <v>0</v>
      </c>
      <c r="K27" s="8">
        <v>71.940567235300932</v>
      </c>
      <c r="L27" s="8">
        <v>71.940567235300932</v>
      </c>
      <c r="M27" s="8">
        <v>18.898981759400158</v>
      </c>
      <c r="N27" s="8">
        <v>53.041585475900774</v>
      </c>
      <c r="O27" s="8">
        <v>28.059432764699068</v>
      </c>
      <c r="P27" s="8">
        <v>0</v>
      </c>
      <c r="Q27" s="8">
        <v>91.442500000001019</v>
      </c>
      <c r="R27" s="8">
        <v>80.993150684931507</v>
      </c>
      <c r="S27" s="8">
        <v>71.084685198235093</v>
      </c>
      <c r="T27" s="8">
        <v>9.9084654866964144</v>
      </c>
      <c r="U27" s="8">
        <v>19.006849315068493</v>
      </c>
      <c r="V27" s="8">
        <v>0</v>
      </c>
    </row>
    <row r="28" spans="1:22" s="106" customFormat="1" ht="11.4" x14ac:dyDescent="0.2">
      <c r="A28" s="106" t="s">
        <v>143</v>
      </c>
      <c r="B28" s="8">
        <v>2014</v>
      </c>
      <c r="C28" s="107" t="s">
        <v>7</v>
      </c>
      <c r="D28" s="8">
        <v>7837671</v>
      </c>
      <c r="E28" s="8">
        <v>64.737523053864606</v>
      </c>
      <c r="F28" s="8">
        <v>56.625281756756522</v>
      </c>
      <c r="G28" s="8">
        <v>56.625281756756522</v>
      </c>
      <c r="H28" s="8">
        <v>0</v>
      </c>
      <c r="I28" s="8">
        <v>43.374718243243478</v>
      </c>
      <c r="J28" s="8">
        <v>0</v>
      </c>
      <c r="K28" s="8">
        <v>73.678505486470385</v>
      </c>
      <c r="L28" s="8">
        <v>73.678505486470385</v>
      </c>
      <c r="M28" s="8">
        <v>19.955470121702092</v>
      </c>
      <c r="N28" s="8">
        <v>53.723035364768293</v>
      </c>
      <c r="O28" s="8">
        <v>26.321494513529615</v>
      </c>
      <c r="P28" s="8">
        <v>0</v>
      </c>
      <c r="Q28" s="8">
        <v>91.442500000001019</v>
      </c>
      <c r="R28" s="8">
        <v>80.993150684931507</v>
      </c>
      <c r="S28" s="8">
        <v>71.084685198235093</v>
      </c>
      <c r="T28" s="8">
        <v>9.9084654866964144</v>
      </c>
      <c r="U28" s="8">
        <v>19.006849315068493</v>
      </c>
      <c r="V28" s="8">
        <v>0</v>
      </c>
    </row>
    <row r="29" spans="1:22" s="106" customFormat="1" ht="11.4" x14ac:dyDescent="0.2">
      <c r="A29" s="106" t="s">
        <v>143</v>
      </c>
      <c r="B29" s="8">
        <v>2015</v>
      </c>
      <c r="C29" s="107" t="s">
        <v>7</v>
      </c>
      <c r="D29" s="8">
        <v>8132266</v>
      </c>
      <c r="E29" s="8">
        <v>68.004440163612344</v>
      </c>
      <c r="F29" s="8">
        <v>58.618959459459347</v>
      </c>
      <c r="G29" s="8">
        <v>58.618959459459347</v>
      </c>
      <c r="H29" s="8">
        <v>0</v>
      </c>
      <c r="I29" s="8">
        <v>41.381040540540653</v>
      </c>
      <c r="J29" s="8">
        <v>0</v>
      </c>
      <c r="K29" s="8">
        <v>75.416443737640293</v>
      </c>
      <c r="L29" s="8">
        <v>75.416443737640293</v>
      </c>
      <c r="M29" s="8">
        <v>21.011958484004481</v>
      </c>
      <c r="N29" s="8">
        <v>54.404485253635812</v>
      </c>
      <c r="O29" s="8">
        <v>24.583556262359707</v>
      </c>
      <c r="P29" s="8">
        <v>0</v>
      </c>
      <c r="Q29" s="8">
        <v>91.442500000001019</v>
      </c>
      <c r="R29" s="8">
        <v>80.993150684931507</v>
      </c>
      <c r="S29" s="8">
        <v>71.084685198235093</v>
      </c>
      <c r="T29" s="8">
        <v>9.9084654866964144</v>
      </c>
      <c r="U29" s="8">
        <v>19.006849315068493</v>
      </c>
      <c r="V29" s="8">
        <v>0</v>
      </c>
    </row>
    <row r="30" spans="1:22" s="106" customFormat="1" ht="11.4" x14ac:dyDescent="0.2">
      <c r="A30" s="106" t="s">
        <v>143</v>
      </c>
      <c r="B30" s="8">
        <v>2016</v>
      </c>
      <c r="C30" s="107" t="s">
        <v>7</v>
      </c>
      <c r="D30" s="8">
        <v>8435608</v>
      </c>
      <c r="E30" s="8">
        <v>71.271357273359172</v>
      </c>
      <c r="F30" s="8">
        <v>60.612637162162173</v>
      </c>
      <c r="G30" s="8">
        <v>60.612637162162173</v>
      </c>
      <c r="H30" s="8">
        <v>0</v>
      </c>
      <c r="I30" s="8">
        <v>39.387362837837827</v>
      </c>
      <c r="J30" s="8">
        <v>0</v>
      </c>
      <c r="K30" s="8">
        <v>77.154381988809746</v>
      </c>
      <c r="L30" s="8">
        <v>77.154381988809746</v>
      </c>
      <c r="M30" s="8">
        <v>22.068446846306415</v>
      </c>
      <c r="N30" s="8">
        <v>55.085935142503331</v>
      </c>
      <c r="O30" s="8">
        <v>22.845618011190254</v>
      </c>
      <c r="P30" s="8">
        <v>0</v>
      </c>
      <c r="Q30" s="8">
        <v>87.221250000000509</v>
      </c>
      <c r="R30" s="8">
        <v>80.993150684931507</v>
      </c>
      <c r="S30" s="8">
        <v>68.402027797351366</v>
      </c>
      <c r="T30" s="8">
        <v>12.591122887580141</v>
      </c>
      <c r="U30" s="8">
        <v>19.006849315068493</v>
      </c>
      <c r="V30" s="8">
        <v>0</v>
      </c>
    </row>
    <row r="31" spans="1:22" s="106" customFormat="1" ht="11.4" x14ac:dyDescent="0.2">
      <c r="A31" s="106" t="s">
        <v>143</v>
      </c>
      <c r="B31" s="8">
        <v>2017</v>
      </c>
      <c r="C31" s="107" t="s">
        <v>7</v>
      </c>
      <c r="D31" s="8">
        <v>8034044</v>
      </c>
      <c r="E31" s="8">
        <v>74.538274383106</v>
      </c>
      <c r="F31" s="8">
        <v>62.606314864864544</v>
      </c>
      <c r="G31" s="8">
        <v>62.606314864864544</v>
      </c>
      <c r="H31" s="8">
        <v>0</v>
      </c>
      <c r="I31" s="8">
        <v>37.393685135135456</v>
      </c>
      <c r="J31" s="8">
        <v>0</v>
      </c>
      <c r="K31" s="8">
        <v>78.892320239979199</v>
      </c>
      <c r="L31" s="8">
        <v>78.892320239979199</v>
      </c>
      <c r="M31" s="8">
        <v>23.124935208608804</v>
      </c>
      <c r="N31" s="8">
        <v>55.767385031370395</v>
      </c>
      <c r="O31" s="8">
        <v>21.107679760020801</v>
      </c>
      <c r="P31" s="8">
        <v>0</v>
      </c>
      <c r="Q31" s="8">
        <v>83</v>
      </c>
      <c r="R31" s="8">
        <v>80.993150684931507</v>
      </c>
      <c r="S31" s="8">
        <v>65.719370396468548</v>
      </c>
      <c r="T31" s="8">
        <v>15.273780288462959</v>
      </c>
      <c r="U31" s="8">
        <v>19.006849315068493</v>
      </c>
      <c r="V31" s="8">
        <v>0</v>
      </c>
    </row>
    <row r="32" spans="1:22" s="106" customFormat="1" ht="11.4" x14ac:dyDescent="0.2">
      <c r="A32" s="106" t="s">
        <v>143</v>
      </c>
      <c r="B32" s="8">
        <v>2018</v>
      </c>
      <c r="C32" s="107" t="s">
        <v>7</v>
      </c>
      <c r="D32" s="8">
        <v>8320522</v>
      </c>
      <c r="E32" s="8">
        <v>77.805191492853737</v>
      </c>
      <c r="F32" s="8">
        <v>64.599992567567369</v>
      </c>
      <c r="G32" s="8">
        <v>64.599992567567369</v>
      </c>
      <c r="H32" s="8">
        <v>0</v>
      </c>
      <c r="I32" s="8">
        <v>35.400007432432631</v>
      </c>
      <c r="J32" s="8">
        <v>0</v>
      </c>
      <c r="K32" s="8">
        <v>80.630258491149107</v>
      </c>
      <c r="L32" s="8">
        <v>79.056730769230853</v>
      </c>
      <c r="M32" s="8">
        <v>24.181423570910738</v>
      </c>
      <c r="N32" s="8">
        <v>54.875307198320115</v>
      </c>
      <c r="O32" s="8">
        <v>20.943269230769147</v>
      </c>
      <c r="P32" s="8">
        <v>0</v>
      </c>
      <c r="Q32" s="8">
        <v>78.77875000000131</v>
      </c>
      <c r="R32" s="8">
        <v>78.77875000000131</v>
      </c>
      <c r="S32" s="8">
        <v>63.036712995585731</v>
      </c>
      <c r="T32" s="8">
        <v>15.742037004415579</v>
      </c>
      <c r="U32" s="8">
        <v>21.22124999999869</v>
      </c>
      <c r="V32" s="8">
        <v>0</v>
      </c>
    </row>
    <row r="33" spans="1:22" s="106" customFormat="1" ht="11.4" x14ac:dyDescent="0.2">
      <c r="A33" s="106" t="s">
        <v>143</v>
      </c>
      <c r="B33" s="8">
        <v>2019</v>
      </c>
      <c r="C33" s="107" t="s">
        <v>7</v>
      </c>
      <c r="D33" s="8">
        <v>8603233</v>
      </c>
      <c r="E33" s="8">
        <v>81.072108602600565</v>
      </c>
      <c r="F33" s="8">
        <v>66.593670270270195</v>
      </c>
      <c r="G33" s="8">
        <v>66.593670270270195</v>
      </c>
      <c r="H33" s="8">
        <v>0</v>
      </c>
      <c r="I33" s="8">
        <v>33.406329729729805</v>
      </c>
      <c r="J33" s="8">
        <v>0</v>
      </c>
      <c r="K33" s="8">
        <v>82.36819674231856</v>
      </c>
      <c r="L33" s="8">
        <v>77.213461538461615</v>
      </c>
      <c r="M33" s="8">
        <v>25.237911933213127</v>
      </c>
      <c r="N33" s="8">
        <v>51.975549605248489</v>
      </c>
      <c r="O33" s="8">
        <v>22.786538461538385</v>
      </c>
      <c r="P33" s="8">
        <v>0</v>
      </c>
      <c r="Q33" s="8">
        <v>74.5575000000008</v>
      </c>
      <c r="R33" s="8">
        <v>74.5575000000008</v>
      </c>
      <c r="S33" s="8">
        <v>60.354055594702913</v>
      </c>
      <c r="T33" s="8">
        <v>14.203444405297887</v>
      </c>
      <c r="U33" s="8">
        <v>25.4424999999992</v>
      </c>
      <c r="V33" s="8">
        <v>0</v>
      </c>
    </row>
    <row r="34" spans="1:22" s="106" customFormat="1" ht="11.4" x14ac:dyDescent="0.2">
      <c r="A34" s="106" t="s">
        <v>143</v>
      </c>
      <c r="B34" s="8">
        <v>2020</v>
      </c>
      <c r="C34" s="107" t="s">
        <v>7</v>
      </c>
      <c r="D34" s="8">
        <v>8886185</v>
      </c>
      <c r="E34" s="8">
        <v>84.339025712348302</v>
      </c>
      <c r="F34" s="8">
        <v>68.587347972973021</v>
      </c>
      <c r="G34" s="8">
        <v>66.737145496575522</v>
      </c>
      <c r="H34" s="8">
        <v>1.8502024763974987</v>
      </c>
      <c r="I34" s="8">
        <v>31.412652027026979</v>
      </c>
      <c r="J34" s="8">
        <v>0</v>
      </c>
      <c r="K34" s="8">
        <v>84.106134993488467</v>
      </c>
      <c r="L34" s="8">
        <v>75.370192307692378</v>
      </c>
      <c r="M34" s="8">
        <v>26.294400295515061</v>
      </c>
      <c r="N34" s="8">
        <v>49.075792012177317</v>
      </c>
      <c r="O34" s="8">
        <v>24.629807692307622</v>
      </c>
      <c r="P34" s="8">
        <v>0</v>
      </c>
      <c r="Q34" s="8">
        <v>70.336250000000291</v>
      </c>
      <c r="R34" s="8">
        <v>70.336250000000291</v>
      </c>
      <c r="S34" s="8">
        <v>57.671398193819186</v>
      </c>
      <c r="T34" s="8">
        <v>12.664851806181105</v>
      </c>
      <c r="U34" s="8">
        <v>29.663749999999709</v>
      </c>
      <c r="V34" s="8">
        <v>0</v>
      </c>
    </row>
    <row r="35" spans="1:22" s="106" customFormat="1" ht="11.4" x14ac:dyDescent="0.2">
      <c r="A35" s="106" t="s">
        <v>143</v>
      </c>
      <c r="B35" s="8">
        <v>2021</v>
      </c>
      <c r="C35" s="107" t="s">
        <v>7</v>
      </c>
      <c r="D35" s="8">
        <v>9173043</v>
      </c>
      <c r="E35" s="8">
        <v>87.60594282209513</v>
      </c>
      <c r="F35" s="8">
        <v>70.581025675675392</v>
      </c>
      <c r="G35" s="8">
        <v>65.623842397260432</v>
      </c>
      <c r="H35" s="8">
        <v>4.9571832784149592</v>
      </c>
      <c r="I35" s="8">
        <v>29.418974324324608</v>
      </c>
      <c r="J35" s="8">
        <v>0</v>
      </c>
      <c r="K35" s="8">
        <v>85.84407324465792</v>
      </c>
      <c r="L35" s="8">
        <v>73.52692307692314</v>
      </c>
      <c r="M35" s="8">
        <v>27.35088865781745</v>
      </c>
      <c r="N35" s="8">
        <v>46.17603441910569</v>
      </c>
      <c r="O35" s="8">
        <v>26.47307692307686</v>
      </c>
      <c r="P35" s="8">
        <v>0</v>
      </c>
      <c r="Q35" s="8">
        <v>66.114999999999782</v>
      </c>
      <c r="R35" s="8">
        <v>66.114999999999782</v>
      </c>
      <c r="S35" s="8">
        <v>54.988740792936369</v>
      </c>
      <c r="T35" s="8">
        <v>11.126259207063413</v>
      </c>
      <c r="U35" s="8">
        <v>33.885000000000218</v>
      </c>
      <c r="V35" s="8">
        <v>0</v>
      </c>
    </row>
    <row r="36" spans="1:22" s="106" customFormat="1" ht="11.4" x14ac:dyDescent="0.2">
      <c r="A36" s="106" t="s">
        <v>143</v>
      </c>
      <c r="B36" s="8">
        <v>2022</v>
      </c>
      <c r="C36" s="107" t="s">
        <v>7</v>
      </c>
      <c r="D36" s="8">
        <v>9457713</v>
      </c>
      <c r="E36" s="8">
        <v>90.872859931841958</v>
      </c>
      <c r="F36" s="8">
        <v>72.574703378378217</v>
      </c>
      <c r="G36" s="8">
        <v>64.510539297945343</v>
      </c>
      <c r="H36" s="8">
        <v>8.0641640804328745</v>
      </c>
      <c r="I36" s="8">
        <v>27.425296621621783</v>
      </c>
      <c r="J36" s="8">
        <v>0</v>
      </c>
      <c r="K36" s="8">
        <v>87.582011495827373</v>
      </c>
      <c r="L36" s="8">
        <v>71.683653846153902</v>
      </c>
      <c r="M36" s="8">
        <v>28.407377020119384</v>
      </c>
      <c r="N36" s="8">
        <v>43.276276826034518</v>
      </c>
      <c r="O36" s="8">
        <v>28.316346153846098</v>
      </c>
      <c r="P36" s="8">
        <v>0</v>
      </c>
      <c r="Q36" s="8">
        <v>61.893750000001091</v>
      </c>
      <c r="R36" s="8"/>
      <c r="S36" s="8">
        <v>52.306083392053552</v>
      </c>
      <c r="T36" s="8"/>
      <c r="U36" s="8"/>
      <c r="V36" s="8">
        <v>47.693916607946448</v>
      </c>
    </row>
    <row r="37" spans="1:22" s="106" customFormat="1" ht="11.4" x14ac:dyDescent="0.2">
      <c r="A37" s="106" t="s">
        <v>143</v>
      </c>
      <c r="B37" s="8">
        <v>2023</v>
      </c>
      <c r="C37" s="107" t="s">
        <v>7</v>
      </c>
      <c r="D37" s="8">
        <v>9730054</v>
      </c>
      <c r="E37" s="8">
        <v>94.139777041589696</v>
      </c>
      <c r="F37" s="8">
        <v>74.568381081081043</v>
      </c>
      <c r="G37" s="8">
        <v>63.397236198630253</v>
      </c>
      <c r="H37" s="8">
        <v>11.17114488245079</v>
      </c>
      <c r="I37" s="8">
        <v>25.431618918918957</v>
      </c>
      <c r="J37" s="8">
        <v>0</v>
      </c>
      <c r="K37" s="8">
        <v>89.319949746997281</v>
      </c>
      <c r="L37" s="8">
        <v>69.840384615384664</v>
      </c>
      <c r="M37" s="8">
        <v>29.463865382421773</v>
      </c>
      <c r="N37" s="8">
        <v>40.376519232962892</v>
      </c>
      <c r="O37" s="8">
        <v>30.159615384615336</v>
      </c>
      <c r="P37" s="8">
        <v>0</v>
      </c>
      <c r="Q37" s="8">
        <v>57.672500000000582</v>
      </c>
      <c r="R37" s="8"/>
      <c r="S37" s="8">
        <v>49.623425991170734</v>
      </c>
      <c r="T37" s="8"/>
      <c r="U37" s="8"/>
      <c r="V37" s="8">
        <v>50.376574008829266</v>
      </c>
    </row>
    <row r="38" spans="1:22" s="106" customFormat="1" ht="11.4" x14ac:dyDescent="0.2">
      <c r="A38" s="106" t="s">
        <v>143</v>
      </c>
      <c r="B38" s="8">
        <v>2024</v>
      </c>
      <c r="C38" s="107" t="s">
        <v>7</v>
      </c>
      <c r="D38" s="8">
        <v>9767093</v>
      </c>
      <c r="E38" s="8">
        <v>97.406694151336524</v>
      </c>
      <c r="F38" s="8">
        <v>76.562058783783414</v>
      </c>
      <c r="G38" s="8">
        <v>62.283933099315163</v>
      </c>
      <c r="H38" s="8">
        <v>14.27812568446825</v>
      </c>
      <c r="I38" s="8">
        <v>23.437941216216586</v>
      </c>
      <c r="J38" s="8">
        <v>0</v>
      </c>
      <c r="K38" s="8">
        <v>91.057887998166734</v>
      </c>
      <c r="L38" s="8">
        <v>67.997115384615427</v>
      </c>
      <c r="M38" s="8">
        <v>30.520353744723707</v>
      </c>
      <c r="N38" s="8">
        <v>37.47676163989172</v>
      </c>
      <c r="O38" s="8">
        <v>32.002884615384573</v>
      </c>
      <c r="P38" s="8">
        <v>0</v>
      </c>
      <c r="Q38" s="8">
        <v>53.451250000000073</v>
      </c>
      <c r="R38" s="8"/>
      <c r="S38" s="8">
        <v>46.940768590287917</v>
      </c>
      <c r="T38" s="8"/>
      <c r="U38" s="8"/>
      <c r="V38" s="8">
        <v>53.059231409712083</v>
      </c>
    </row>
    <row r="39" spans="1:22" s="106" customFormat="1" ht="11.4" x14ac:dyDescent="0.2">
      <c r="A39" s="106" t="s">
        <v>143</v>
      </c>
      <c r="B39" s="8">
        <v>2025</v>
      </c>
      <c r="C39" s="107" t="s">
        <v>7</v>
      </c>
      <c r="D39" s="8">
        <v>9973308</v>
      </c>
      <c r="E39" s="8">
        <v>100</v>
      </c>
      <c r="F39" s="8">
        <v>78.555736486486239</v>
      </c>
      <c r="G39" s="8">
        <v>61.170630000000074</v>
      </c>
      <c r="H39" s="8">
        <v>17.385106486486166</v>
      </c>
      <c r="I39" s="8">
        <v>21.444263513513761</v>
      </c>
      <c r="J39" s="8">
        <v>0</v>
      </c>
      <c r="K39" s="8">
        <v>92.795826249336187</v>
      </c>
      <c r="L39" s="8">
        <v>66.153846153846189</v>
      </c>
      <c r="M39" s="8">
        <v>31.576842107026096</v>
      </c>
      <c r="N39" s="8">
        <v>34.577004046820093</v>
      </c>
      <c r="O39" s="8">
        <v>33.846153846153811</v>
      </c>
      <c r="P39" s="8">
        <v>0</v>
      </c>
      <c r="Q39" s="8">
        <v>49.230000000001382</v>
      </c>
      <c r="R39" s="8"/>
      <c r="S39" s="8">
        <v>44.25811118940419</v>
      </c>
      <c r="T39" s="8"/>
      <c r="U39" s="8"/>
      <c r="V39" s="8">
        <v>55.74188881059581</v>
      </c>
    </row>
    <row r="40" spans="1:22" s="106" customFormat="1" ht="11.4" x14ac:dyDescent="0.2">
      <c r="A40" s="106" t="s">
        <v>143</v>
      </c>
      <c r="B40" s="8">
        <v>2026</v>
      </c>
      <c r="C40" s="107" t="s">
        <v>7</v>
      </c>
      <c r="D40" s="8"/>
      <c r="E40" s="8">
        <v>100</v>
      </c>
      <c r="F40" s="8">
        <v>80.549414189189065</v>
      </c>
      <c r="G40" s="8">
        <v>60.057326900684984</v>
      </c>
      <c r="H40" s="8">
        <v>20.492087288504081</v>
      </c>
      <c r="I40" s="8">
        <v>19.450585810810935</v>
      </c>
      <c r="J40" s="8">
        <v>0</v>
      </c>
      <c r="K40" s="8">
        <v>94.533764500506095</v>
      </c>
      <c r="L40" s="8">
        <v>64.310576923076951</v>
      </c>
      <c r="M40" s="8">
        <v>32.63333046932803</v>
      </c>
      <c r="N40" s="8">
        <v>31.677246453748921</v>
      </c>
      <c r="O40" s="8">
        <v>35.689423076923049</v>
      </c>
      <c r="P40" s="8">
        <v>0</v>
      </c>
      <c r="Q40" s="8">
        <v>45.008750000000873</v>
      </c>
      <c r="R40" s="8"/>
      <c r="S40" s="8">
        <v>41.575453788521372</v>
      </c>
      <c r="T40" s="8"/>
      <c r="U40" s="8"/>
      <c r="V40" s="8">
        <v>58.424546211478628</v>
      </c>
    </row>
    <row r="41" spans="1:22" s="106" customFormat="1" ht="11.4" x14ac:dyDescent="0.2">
      <c r="A41" s="106" t="s">
        <v>143</v>
      </c>
      <c r="B41" s="8">
        <v>2027</v>
      </c>
      <c r="C41" s="107" t="s">
        <v>7</v>
      </c>
      <c r="D41" s="8"/>
      <c r="E41" s="8">
        <v>100</v>
      </c>
      <c r="F41" s="8">
        <v>82.543091891891891</v>
      </c>
      <c r="G41" s="8">
        <v>58.944023801369894</v>
      </c>
      <c r="H41" s="8">
        <v>23.599068090521996</v>
      </c>
      <c r="I41" s="8">
        <v>17.456908108108109</v>
      </c>
      <c r="J41" s="8">
        <v>0</v>
      </c>
      <c r="K41" s="8">
        <v>96.271702751675548</v>
      </c>
      <c r="L41" s="8">
        <v>62.467307692307713</v>
      </c>
      <c r="M41" s="8">
        <v>33.689818831630419</v>
      </c>
      <c r="N41" s="8">
        <v>28.777488860677295</v>
      </c>
      <c r="O41" s="8">
        <v>37.532692307692287</v>
      </c>
      <c r="P41" s="8">
        <v>0</v>
      </c>
      <c r="Q41" s="8">
        <v>40.787500000000364</v>
      </c>
      <c r="R41" s="8"/>
      <c r="S41" s="8">
        <v>38.892796387638555</v>
      </c>
      <c r="T41" s="8"/>
      <c r="U41" s="8"/>
      <c r="V41" s="8">
        <v>61.107203612361445</v>
      </c>
    </row>
    <row r="42" spans="1:22" s="106" customFormat="1" ht="11.4" x14ac:dyDescent="0.2">
      <c r="A42" s="106" t="s">
        <v>143</v>
      </c>
      <c r="B42" s="8">
        <v>2028</v>
      </c>
      <c r="C42" s="107" t="s">
        <v>7</v>
      </c>
      <c r="D42" s="8"/>
      <c r="E42" s="8">
        <v>100</v>
      </c>
      <c r="F42" s="8">
        <v>82.543091891891891</v>
      </c>
      <c r="G42" s="8">
        <v>58.944023801369887</v>
      </c>
      <c r="H42" s="8">
        <v>23.599068090522003</v>
      </c>
      <c r="I42" s="8">
        <v>17.456908108108109</v>
      </c>
      <c r="J42" s="8">
        <v>0</v>
      </c>
      <c r="K42" s="8">
        <v>96.271702751675548</v>
      </c>
      <c r="L42" s="8">
        <v>62.467307692307713</v>
      </c>
      <c r="M42" s="8">
        <v>33.689818831630419</v>
      </c>
      <c r="N42" s="8">
        <v>28.777488860677295</v>
      </c>
      <c r="O42" s="8">
        <v>37.532692307692287</v>
      </c>
      <c r="P42" s="8">
        <v>0</v>
      </c>
      <c r="Q42" s="8">
        <v>40.787500000000357</v>
      </c>
      <c r="R42" s="8"/>
      <c r="S42" s="8">
        <v>38.892796387638548</v>
      </c>
      <c r="T42" s="8"/>
      <c r="U42" s="8"/>
      <c r="V42" s="8">
        <v>61.107203612361452</v>
      </c>
    </row>
    <row r="43" spans="1:22" s="106" customFormat="1" ht="11.4" x14ac:dyDescent="0.2">
      <c r="A43" s="106" t="s">
        <v>143</v>
      </c>
      <c r="B43" s="8">
        <v>2029</v>
      </c>
      <c r="C43" s="107" t="s">
        <v>7</v>
      </c>
      <c r="D43" s="8"/>
      <c r="E43" s="8">
        <v>100</v>
      </c>
      <c r="F43" s="8">
        <v>82.543091891891891</v>
      </c>
      <c r="G43" s="8">
        <v>58.944023801369887</v>
      </c>
      <c r="H43" s="8">
        <v>23.599068090522003</v>
      </c>
      <c r="I43" s="8">
        <v>17.456908108108109</v>
      </c>
      <c r="J43" s="8">
        <v>0</v>
      </c>
      <c r="K43" s="8">
        <v>96.271702751675548</v>
      </c>
      <c r="L43" s="8">
        <v>62.467307692307713</v>
      </c>
      <c r="M43" s="8">
        <v>33.689818831630419</v>
      </c>
      <c r="N43" s="8">
        <v>28.777488860677295</v>
      </c>
      <c r="O43" s="8">
        <v>37.532692307692287</v>
      </c>
      <c r="P43" s="8">
        <v>0</v>
      </c>
      <c r="Q43" s="8">
        <v>40.787500000000357</v>
      </c>
      <c r="R43" s="8"/>
      <c r="S43" s="8">
        <v>38.892796387638548</v>
      </c>
      <c r="T43" s="8"/>
      <c r="U43" s="8"/>
      <c r="V43" s="8">
        <v>61.107203612361452</v>
      </c>
    </row>
    <row r="44" spans="1:22" s="106" customFormat="1" ht="11.4" x14ac:dyDescent="0.2">
      <c r="A44" s="106" t="s">
        <v>143</v>
      </c>
      <c r="B44" s="8">
        <v>2030</v>
      </c>
      <c r="C44" s="107" t="s">
        <v>7</v>
      </c>
      <c r="D44" s="8"/>
      <c r="E44" s="8">
        <v>100</v>
      </c>
      <c r="F44" s="8">
        <v>82.543091891891891</v>
      </c>
      <c r="G44" s="8">
        <v>58.944023801369887</v>
      </c>
      <c r="H44" s="8">
        <v>23.599068090522003</v>
      </c>
      <c r="I44" s="8">
        <v>17.456908108108109</v>
      </c>
      <c r="J44" s="8">
        <v>0</v>
      </c>
      <c r="K44" s="8">
        <v>96.271702751675548</v>
      </c>
      <c r="L44" s="8">
        <v>62.467307692307713</v>
      </c>
      <c r="M44" s="8">
        <v>33.689818831630419</v>
      </c>
      <c r="N44" s="8">
        <v>28.777488860677295</v>
      </c>
      <c r="O44" s="8">
        <v>37.532692307692287</v>
      </c>
      <c r="P44" s="8">
        <v>0</v>
      </c>
      <c r="Q44" s="8">
        <v>40.787500000000357</v>
      </c>
      <c r="R44" s="8"/>
      <c r="S44" s="8">
        <v>38.892796387638548</v>
      </c>
      <c r="T44" s="8"/>
      <c r="U44" s="8"/>
      <c r="V44" s="8">
        <v>61.107203612361452</v>
      </c>
    </row>
    <row r="45" spans="1:22" s="106" customFormat="1" ht="11.4" x14ac:dyDescent="0.2">
      <c r="A45" s="106" t="s">
        <v>143</v>
      </c>
      <c r="B45" s="8">
        <v>2000</v>
      </c>
      <c r="C45" s="107" t="s">
        <v>1</v>
      </c>
      <c r="D45" s="8">
        <v>1428662.9453983116</v>
      </c>
      <c r="E45" s="8">
        <v>100</v>
      </c>
      <c r="F45" s="8"/>
      <c r="G45" s="8"/>
      <c r="H45" s="8"/>
      <c r="I45" s="8"/>
      <c r="J45" s="8">
        <v>100</v>
      </c>
      <c r="K45" s="8">
        <v>100</v>
      </c>
      <c r="L45" s="8"/>
      <c r="M45" s="8"/>
      <c r="N45" s="8"/>
      <c r="O45" s="8"/>
      <c r="P45" s="8">
        <v>100</v>
      </c>
      <c r="Q45" s="8"/>
      <c r="R45" s="8"/>
      <c r="S45" s="8"/>
      <c r="T45" s="8"/>
      <c r="U45" s="8"/>
      <c r="V45" s="8">
        <v>100</v>
      </c>
    </row>
    <row r="46" spans="1:22" s="106" customFormat="1" ht="11.4" x14ac:dyDescent="0.2">
      <c r="A46" s="106" t="s">
        <v>143</v>
      </c>
      <c r="B46" s="8">
        <v>2001</v>
      </c>
      <c r="C46" s="107" t="s">
        <v>1</v>
      </c>
      <c r="D46" s="8">
        <v>1500080.371955948</v>
      </c>
      <c r="E46" s="8">
        <v>100</v>
      </c>
      <c r="F46" s="8"/>
      <c r="G46" s="8"/>
      <c r="H46" s="8"/>
      <c r="I46" s="8"/>
      <c r="J46" s="8">
        <v>100</v>
      </c>
      <c r="K46" s="8">
        <v>100</v>
      </c>
      <c r="L46" s="8"/>
      <c r="M46" s="8"/>
      <c r="N46" s="8"/>
      <c r="O46" s="8"/>
      <c r="P46" s="8">
        <v>100</v>
      </c>
      <c r="Q46" s="8"/>
      <c r="R46" s="8"/>
      <c r="S46" s="8"/>
      <c r="T46" s="8"/>
      <c r="U46" s="8"/>
      <c r="V46" s="8">
        <v>100</v>
      </c>
    </row>
    <row r="47" spans="1:22" s="106" customFormat="1" ht="11.4" x14ac:dyDescent="0.2">
      <c r="A47" s="106" t="s">
        <v>143</v>
      </c>
      <c r="B47" s="8">
        <v>2002</v>
      </c>
      <c r="C47" s="107" t="s">
        <v>1</v>
      </c>
      <c r="D47" s="8">
        <v>1576977.3253829957</v>
      </c>
      <c r="E47" s="8">
        <v>100</v>
      </c>
      <c r="F47" s="8"/>
      <c r="G47" s="8"/>
      <c r="H47" s="8"/>
      <c r="I47" s="8"/>
      <c r="J47" s="8">
        <v>100</v>
      </c>
      <c r="K47" s="8">
        <v>100</v>
      </c>
      <c r="L47" s="8"/>
      <c r="M47" s="8"/>
      <c r="N47" s="8"/>
      <c r="O47" s="8"/>
      <c r="P47" s="8">
        <v>100</v>
      </c>
      <c r="Q47" s="8"/>
      <c r="R47" s="8"/>
      <c r="S47" s="8"/>
      <c r="T47" s="8"/>
      <c r="U47" s="8"/>
      <c r="V47" s="8">
        <v>100</v>
      </c>
    </row>
    <row r="48" spans="1:22" s="106" customFormat="1" ht="11.4" x14ac:dyDescent="0.2">
      <c r="A48" s="106" t="s">
        <v>143</v>
      </c>
      <c r="B48" s="8">
        <v>2003</v>
      </c>
      <c r="C48" s="107" t="s">
        <v>1</v>
      </c>
      <c r="D48" s="8">
        <v>1660952.7473716736</v>
      </c>
      <c r="E48" s="8">
        <v>100</v>
      </c>
      <c r="F48" s="8"/>
      <c r="G48" s="8"/>
      <c r="H48" s="8"/>
      <c r="I48" s="8"/>
      <c r="J48" s="8">
        <v>100</v>
      </c>
      <c r="K48" s="8">
        <v>100</v>
      </c>
      <c r="L48" s="8"/>
      <c r="M48" s="8"/>
      <c r="N48" s="8"/>
      <c r="O48" s="8"/>
      <c r="P48" s="8">
        <v>100</v>
      </c>
      <c r="Q48" s="8"/>
      <c r="R48" s="8"/>
      <c r="S48" s="8"/>
      <c r="T48" s="8"/>
      <c r="U48" s="8"/>
      <c r="V48" s="8">
        <v>100</v>
      </c>
    </row>
    <row r="49" spans="1:22" s="106" customFormat="1" ht="11.4" x14ac:dyDescent="0.2">
      <c r="A49" s="106" t="s">
        <v>143</v>
      </c>
      <c r="B49" s="8">
        <v>2004</v>
      </c>
      <c r="C49" s="107" t="s">
        <v>1</v>
      </c>
      <c r="D49" s="8">
        <v>1750786.4283244708</v>
      </c>
      <c r="E49" s="8">
        <v>100</v>
      </c>
      <c r="F49" s="8"/>
      <c r="G49" s="8"/>
      <c r="H49" s="8"/>
      <c r="I49" s="8"/>
      <c r="J49" s="8">
        <v>100</v>
      </c>
      <c r="K49" s="8">
        <v>100</v>
      </c>
      <c r="L49" s="8"/>
      <c r="M49" s="8"/>
      <c r="N49" s="8"/>
      <c r="O49" s="8"/>
      <c r="P49" s="8">
        <v>100</v>
      </c>
      <c r="Q49" s="8"/>
      <c r="R49" s="8"/>
      <c r="S49" s="8"/>
      <c r="T49" s="8"/>
      <c r="U49" s="8"/>
      <c r="V49" s="8">
        <v>100</v>
      </c>
    </row>
    <row r="50" spans="1:22" s="106" customFormat="1" ht="11.4" x14ac:dyDescent="0.2">
      <c r="A50" s="106" t="s">
        <v>143</v>
      </c>
      <c r="B50" s="8">
        <v>2005</v>
      </c>
      <c r="C50" s="107" t="s">
        <v>1</v>
      </c>
      <c r="D50" s="8">
        <v>1846672.7503022766</v>
      </c>
      <c r="E50" s="8">
        <v>100</v>
      </c>
      <c r="F50" s="8"/>
      <c r="G50" s="8"/>
      <c r="H50" s="8"/>
      <c r="I50" s="8"/>
      <c r="J50" s="8">
        <v>100</v>
      </c>
      <c r="K50" s="8">
        <v>100</v>
      </c>
      <c r="L50" s="8"/>
      <c r="M50" s="8"/>
      <c r="N50" s="8"/>
      <c r="O50" s="8"/>
      <c r="P50" s="8">
        <v>100</v>
      </c>
      <c r="Q50" s="8"/>
      <c r="R50" s="8"/>
      <c r="S50" s="8"/>
      <c r="T50" s="8"/>
      <c r="U50" s="8"/>
      <c r="V50" s="8">
        <v>100</v>
      </c>
    </row>
    <row r="51" spans="1:22" s="106" customFormat="1" ht="11.4" x14ac:dyDescent="0.2">
      <c r="A51" s="106" t="s">
        <v>143</v>
      </c>
      <c r="B51" s="8">
        <v>2006</v>
      </c>
      <c r="C51" s="107" t="s">
        <v>1</v>
      </c>
      <c r="D51" s="8">
        <v>1949320.5900457762</v>
      </c>
      <c r="E51" s="8">
        <v>100</v>
      </c>
      <c r="F51" s="8"/>
      <c r="G51" s="8"/>
      <c r="H51" s="8"/>
      <c r="I51" s="8"/>
      <c r="J51" s="8">
        <v>100</v>
      </c>
      <c r="K51" s="8">
        <v>100</v>
      </c>
      <c r="L51" s="8"/>
      <c r="M51" s="8"/>
      <c r="N51" s="8"/>
      <c r="O51" s="8"/>
      <c r="P51" s="8">
        <v>100</v>
      </c>
      <c r="Q51" s="8"/>
      <c r="R51" s="8"/>
      <c r="S51" s="8"/>
      <c r="T51" s="8"/>
      <c r="U51" s="8"/>
      <c r="V51" s="8">
        <v>100</v>
      </c>
    </row>
    <row r="52" spans="1:22" s="106" customFormat="1" ht="11.4" x14ac:dyDescent="0.2">
      <c r="A52" s="106" t="s">
        <v>143</v>
      </c>
      <c r="B52" s="8">
        <v>2007</v>
      </c>
      <c r="C52" s="107" t="s">
        <v>1</v>
      </c>
      <c r="D52" s="8">
        <v>2060399.7724285887</v>
      </c>
      <c r="E52" s="8">
        <v>100</v>
      </c>
      <c r="F52" s="8"/>
      <c r="G52" s="8"/>
      <c r="H52" s="8"/>
      <c r="I52" s="8"/>
      <c r="J52" s="8">
        <v>100</v>
      </c>
      <c r="K52" s="8">
        <v>100</v>
      </c>
      <c r="L52" s="8"/>
      <c r="M52" s="8"/>
      <c r="N52" s="8"/>
      <c r="O52" s="8"/>
      <c r="P52" s="8">
        <v>100</v>
      </c>
      <c r="Q52" s="8"/>
      <c r="R52" s="8"/>
      <c r="S52" s="8"/>
      <c r="T52" s="8"/>
      <c r="U52" s="8"/>
      <c r="V52" s="8">
        <v>100</v>
      </c>
    </row>
    <row r="53" spans="1:22" s="106" customFormat="1" ht="11.4" x14ac:dyDescent="0.2">
      <c r="A53" s="106" t="s">
        <v>143</v>
      </c>
      <c r="B53" s="8">
        <v>2008</v>
      </c>
      <c r="C53" s="107" t="s">
        <v>1</v>
      </c>
      <c r="D53" s="8">
        <v>2180190.3485641479</v>
      </c>
      <c r="E53" s="8">
        <v>100</v>
      </c>
      <c r="F53" s="8"/>
      <c r="G53" s="8"/>
      <c r="H53" s="8"/>
      <c r="I53" s="8"/>
      <c r="J53" s="8">
        <v>100</v>
      </c>
      <c r="K53" s="8">
        <v>100</v>
      </c>
      <c r="L53" s="8"/>
      <c r="M53" s="8"/>
      <c r="N53" s="8"/>
      <c r="O53" s="8"/>
      <c r="P53" s="8">
        <v>100</v>
      </c>
      <c r="Q53" s="8"/>
      <c r="R53" s="8"/>
      <c r="S53" s="8"/>
      <c r="T53" s="8"/>
      <c r="U53" s="8"/>
      <c r="V53" s="8">
        <v>100</v>
      </c>
    </row>
    <row r="54" spans="1:22" s="106" customFormat="1" ht="11.4" x14ac:dyDescent="0.2">
      <c r="A54" s="106" t="s">
        <v>143</v>
      </c>
      <c r="B54" s="8">
        <v>2009</v>
      </c>
      <c r="C54" s="107" t="s">
        <v>1</v>
      </c>
      <c r="D54" s="8">
        <v>2309412.9140551756</v>
      </c>
      <c r="E54" s="8">
        <v>100</v>
      </c>
      <c r="F54" s="8"/>
      <c r="G54" s="8"/>
      <c r="H54" s="8"/>
      <c r="I54" s="8"/>
      <c r="J54" s="8">
        <v>100</v>
      </c>
      <c r="K54" s="8">
        <v>100</v>
      </c>
      <c r="L54" s="8"/>
      <c r="M54" s="8"/>
      <c r="N54" s="8"/>
      <c r="O54" s="8"/>
      <c r="P54" s="8">
        <v>100</v>
      </c>
      <c r="Q54" s="8"/>
      <c r="R54" s="8"/>
      <c r="S54" s="8"/>
      <c r="T54" s="8"/>
      <c r="U54" s="8"/>
      <c r="V54" s="8">
        <v>100</v>
      </c>
    </row>
    <row r="55" spans="1:22" s="106" customFormat="1" ht="11.4" x14ac:dyDescent="0.2">
      <c r="A55" s="106" t="s">
        <v>143</v>
      </c>
      <c r="B55" s="8">
        <v>2010</v>
      </c>
      <c r="C55" s="107" t="s">
        <v>1</v>
      </c>
      <c r="D55" s="8">
        <v>2446660.9126441195</v>
      </c>
      <c r="E55" s="8">
        <v>100</v>
      </c>
      <c r="F55" s="8"/>
      <c r="G55" s="8"/>
      <c r="H55" s="8"/>
      <c r="I55" s="8"/>
      <c r="J55" s="8">
        <v>100</v>
      </c>
      <c r="K55" s="8">
        <v>100</v>
      </c>
      <c r="L55" s="8"/>
      <c r="M55" s="8"/>
      <c r="N55" s="8"/>
      <c r="O55" s="8"/>
      <c r="P55" s="8">
        <v>100</v>
      </c>
      <c r="Q55" s="8"/>
      <c r="R55" s="8"/>
      <c r="S55" s="8"/>
      <c r="T55" s="8"/>
      <c r="U55" s="8"/>
      <c r="V55" s="8">
        <v>100</v>
      </c>
    </row>
    <row r="56" spans="1:22" s="106" customFormat="1" ht="11.4" x14ac:dyDescent="0.2">
      <c r="A56" s="106" t="s">
        <v>143</v>
      </c>
      <c r="B56" s="8">
        <v>2011</v>
      </c>
      <c r="C56" s="107" t="s">
        <v>1</v>
      </c>
      <c r="D56" s="8">
        <v>2591344.7180669019</v>
      </c>
      <c r="E56" s="8">
        <v>100</v>
      </c>
      <c r="F56" s="8"/>
      <c r="G56" s="8"/>
      <c r="H56" s="8"/>
      <c r="I56" s="8"/>
      <c r="J56" s="8">
        <v>100</v>
      </c>
      <c r="K56" s="8">
        <v>100</v>
      </c>
      <c r="L56" s="8"/>
      <c r="M56" s="8">
        <v>24.276689914163061</v>
      </c>
      <c r="N56" s="8"/>
      <c r="O56" s="8"/>
      <c r="P56" s="8">
        <v>75.723310085836943</v>
      </c>
      <c r="Q56" s="8"/>
      <c r="R56" s="8"/>
      <c r="S56" s="8"/>
      <c r="T56" s="8"/>
      <c r="U56" s="8"/>
      <c r="V56" s="8">
        <v>100</v>
      </c>
    </row>
    <row r="57" spans="1:22" s="106" customFormat="1" ht="11.4" x14ac:dyDescent="0.2">
      <c r="A57" s="106" t="s">
        <v>143</v>
      </c>
      <c r="B57" s="8">
        <v>2012</v>
      </c>
      <c r="C57" s="107" t="s">
        <v>1</v>
      </c>
      <c r="D57" s="8">
        <v>2744273.8607727052</v>
      </c>
      <c r="E57" s="8">
        <v>100</v>
      </c>
      <c r="F57" s="8"/>
      <c r="G57" s="8"/>
      <c r="H57" s="8"/>
      <c r="I57" s="8"/>
      <c r="J57" s="8">
        <v>100</v>
      </c>
      <c r="K57" s="8">
        <v>100</v>
      </c>
      <c r="L57" s="8"/>
      <c r="M57" s="8">
        <v>24.276689914163061</v>
      </c>
      <c r="N57" s="8"/>
      <c r="O57" s="8"/>
      <c r="P57" s="8">
        <v>75.723310085836943</v>
      </c>
      <c r="Q57" s="8"/>
      <c r="R57" s="8"/>
      <c r="S57" s="8"/>
      <c r="T57" s="8"/>
      <c r="U57" s="8"/>
      <c r="V57" s="8">
        <v>100</v>
      </c>
    </row>
    <row r="58" spans="1:22" s="106" customFormat="1" ht="11.4" x14ac:dyDescent="0.2">
      <c r="A58" s="106" t="s">
        <v>143</v>
      </c>
      <c r="B58" s="8">
        <v>2013</v>
      </c>
      <c r="C58" s="107" t="s">
        <v>1</v>
      </c>
      <c r="D58" s="8">
        <v>2900480.3875366212</v>
      </c>
      <c r="E58" s="8">
        <v>100</v>
      </c>
      <c r="F58" s="8">
        <v>96.805000000000007</v>
      </c>
      <c r="G58" s="8">
        <v>86.524822695035468</v>
      </c>
      <c r="H58" s="8">
        <v>10.280177304964539</v>
      </c>
      <c r="I58" s="8">
        <v>3.1949999999999932</v>
      </c>
      <c r="J58" s="8">
        <v>0</v>
      </c>
      <c r="K58" s="8">
        <v>100</v>
      </c>
      <c r="L58" s="8">
        <v>90.8</v>
      </c>
      <c r="M58" s="8">
        <v>24.276689914163061</v>
      </c>
      <c r="N58" s="8">
        <v>66.52331008583694</v>
      </c>
      <c r="O58" s="8">
        <v>9.2000000000000028</v>
      </c>
      <c r="P58" s="8">
        <v>0</v>
      </c>
      <c r="Q58" s="8">
        <v>90</v>
      </c>
      <c r="R58" s="8">
        <v>87.943262411347519</v>
      </c>
      <c r="S58" s="8">
        <v>73.75886524822694</v>
      </c>
      <c r="T58" s="8">
        <v>14.184397163120579</v>
      </c>
      <c r="U58" s="8">
        <v>12.056737588652481</v>
      </c>
      <c r="V58" s="8">
        <v>0</v>
      </c>
    </row>
    <row r="59" spans="1:22" s="106" customFormat="1" ht="11.4" x14ac:dyDescent="0.2">
      <c r="A59" s="106" t="s">
        <v>143</v>
      </c>
      <c r="B59" s="8">
        <v>2014</v>
      </c>
      <c r="C59" s="107" t="s">
        <v>1</v>
      </c>
      <c r="D59" s="8">
        <v>3072053.4581877138</v>
      </c>
      <c r="E59" s="8">
        <v>100</v>
      </c>
      <c r="F59" s="8">
        <v>96.805000000000007</v>
      </c>
      <c r="G59" s="8">
        <v>86.524822695035468</v>
      </c>
      <c r="H59" s="8">
        <v>10.280177304964539</v>
      </c>
      <c r="I59" s="8">
        <v>3.1949999999999932</v>
      </c>
      <c r="J59" s="8">
        <v>0</v>
      </c>
      <c r="K59" s="8">
        <v>100</v>
      </c>
      <c r="L59" s="8">
        <v>90.8</v>
      </c>
      <c r="M59" s="8">
        <v>24.276689914163061</v>
      </c>
      <c r="N59" s="8">
        <v>66.52331008583694</v>
      </c>
      <c r="O59" s="8">
        <v>9.2000000000000028</v>
      </c>
      <c r="P59" s="8">
        <v>0</v>
      </c>
      <c r="Q59" s="8">
        <v>90</v>
      </c>
      <c r="R59" s="8">
        <v>87.943262411347519</v>
      </c>
      <c r="S59" s="8">
        <v>73.75886524822694</v>
      </c>
      <c r="T59" s="8">
        <v>14.184397163120579</v>
      </c>
      <c r="U59" s="8">
        <v>12.056737588652481</v>
      </c>
      <c r="V59" s="8">
        <v>0</v>
      </c>
    </row>
    <row r="60" spans="1:22" s="106" customFormat="1" ht="11.4" x14ac:dyDescent="0.2">
      <c r="A60" s="106" t="s">
        <v>143</v>
      </c>
      <c r="B60" s="8">
        <v>2015</v>
      </c>
      <c r="C60" s="107" t="s">
        <v>1</v>
      </c>
      <c r="D60" s="8">
        <v>3252174.587885513</v>
      </c>
      <c r="E60" s="8">
        <v>100</v>
      </c>
      <c r="F60" s="8">
        <v>96.805000000000007</v>
      </c>
      <c r="G60" s="8">
        <v>86.524822695035468</v>
      </c>
      <c r="H60" s="8">
        <v>10.280177304964539</v>
      </c>
      <c r="I60" s="8">
        <v>3.1949999999999932</v>
      </c>
      <c r="J60" s="8">
        <v>0</v>
      </c>
      <c r="K60" s="8">
        <v>100</v>
      </c>
      <c r="L60" s="8">
        <v>90.8</v>
      </c>
      <c r="M60" s="8">
        <v>24.276689914163057</v>
      </c>
      <c r="N60" s="8">
        <v>66.52331008583694</v>
      </c>
      <c r="O60" s="8">
        <v>9.2000000000000028</v>
      </c>
      <c r="P60" s="8">
        <v>0</v>
      </c>
      <c r="Q60" s="8">
        <v>90</v>
      </c>
      <c r="R60" s="8">
        <v>87.943262411347519</v>
      </c>
      <c r="S60" s="8">
        <v>73.75886524822694</v>
      </c>
      <c r="T60" s="8">
        <v>14.184397163120579</v>
      </c>
      <c r="U60" s="8">
        <v>12.056737588652481</v>
      </c>
      <c r="V60" s="8">
        <v>0</v>
      </c>
    </row>
    <row r="61" spans="1:22" s="106" customFormat="1" ht="11.4" x14ac:dyDescent="0.2">
      <c r="A61" s="106" t="s">
        <v>143</v>
      </c>
      <c r="B61" s="8">
        <v>2016</v>
      </c>
      <c r="C61" s="107" t="s">
        <v>1</v>
      </c>
      <c r="D61" s="8">
        <v>3440294.0904446412</v>
      </c>
      <c r="E61" s="8">
        <v>100</v>
      </c>
      <c r="F61" s="8">
        <v>96.805000000000007</v>
      </c>
      <c r="G61" s="8">
        <v>86.524822695035468</v>
      </c>
      <c r="H61" s="8">
        <v>10.280177304964539</v>
      </c>
      <c r="I61" s="8">
        <v>3.1949999999999932</v>
      </c>
      <c r="J61" s="8">
        <v>0</v>
      </c>
      <c r="K61" s="8">
        <v>100</v>
      </c>
      <c r="L61" s="8">
        <v>90.8</v>
      </c>
      <c r="M61" s="8">
        <v>24.638344957081586</v>
      </c>
      <c r="N61" s="8">
        <v>66.161655042918412</v>
      </c>
      <c r="O61" s="8">
        <v>9.2000000000000028</v>
      </c>
      <c r="P61" s="8">
        <v>0</v>
      </c>
      <c r="Q61" s="8">
        <v>90</v>
      </c>
      <c r="R61" s="8">
        <v>87.943262411347519</v>
      </c>
      <c r="S61" s="8">
        <v>73.75886524822694</v>
      </c>
      <c r="T61" s="8">
        <v>14.184397163120579</v>
      </c>
      <c r="U61" s="8">
        <v>12.056737588652481</v>
      </c>
      <c r="V61" s="8">
        <v>0</v>
      </c>
    </row>
    <row r="62" spans="1:22" s="106" customFormat="1" ht="11.4" x14ac:dyDescent="0.2">
      <c r="A62" s="106" t="s">
        <v>143</v>
      </c>
      <c r="B62" s="8">
        <v>2017</v>
      </c>
      <c r="C62" s="107" t="s">
        <v>1</v>
      </c>
      <c r="D62" s="8">
        <v>3339912.6588973999</v>
      </c>
      <c r="E62" s="8">
        <v>100</v>
      </c>
      <c r="F62" s="8">
        <v>96.805000000000007</v>
      </c>
      <c r="G62" s="8">
        <v>86.524822695035468</v>
      </c>
      <c r="H62" s="8">
        <v>10.280177304964539</v>
      </c>
      <c r="I62" s="8">
        <v>3.1949999999999932</v>
      </c>
      <c r="J62" s="8">
        <v>0</v>
      </c>
      <c r="K62" s="8">
        <v>99.999999999999773</v>
      </c>
      <c r="L62" s="8">
        <v>90.8</v>
      </c>
      <c r="M62" s="8">
        <v>25</v>
      </c>
      <c r="N62" s="8">
        <v>65.8</v>
      </c>
      <c r="O62" s="8">
        <v>9.2000000000000028</v>
      </c>
      <c r="P62" s="8">
        <v>0</v>
      </c>
      <c r="Q62" s="8">
        <v>90</v>
      </c>
      <c r="R62" s="8">
        <v>87.943262411347519</v>
      </c>
      <c r="S62" s="8">
        <v>73.75886524822694</v>
      </c>
      <c r="T62" s="8">
        <v>14.184397163120579</v>
      </c>
      <c r="U62" s="8">
        <v>12.056737588652481</v>
      </c>
      <c r="V62" s="8">
        <v>0</v>
      </c>
    </row>
    <row r="63" spans="1:22" s="106" customFormat="1" ht="11.4" x14ac:dyDescent="0.2">
      <c r="A63" s="106" t="s">
        <v>143</v>
      </c>
      <c r="B63" s="8">
        <v>2018</v>
      </c>
      <c r="C63" s="107" t="s">
        <v>1</v>
      </c>
      <c r="D63" s="8">
        <v>3524240.2145256805</v>
      </c>
      <c r="E63" s="8">
        <v>100</v>
      </c>
      <c r="F63" s="8">
        <v>96.805000000000007</v>
      </c>
      <c r="G63" s="8">
        <v>86.524822695035468</v>
      </c>
      <c r="H63" s="8">
        <v>10.280177304964539</v>
      </c>
      <c r="I63" s="8">
        <v>3.1949999999999932</v>
      </c>
      <c r="J63" s="8">
        <v>0</v>
      </c>
      <c r="K63" s="8">
        <v>99.149999999999864</v>
      </c>
      <c r="L63" s="8">
        <v>90.8</v>
      </c>
      <c r="M63" s="8">
        <v>25.361655042918414</v>
      </c>
      <c r="N63" s="8">
        <v>65.438344957081583</v>
      </c>
      <c r="O63" s="8">
        <v>9.2000000000000028</v>
      </c>
      <c r="P63" s="8">
        <v>0</v>
      </c>
      <c r="Q63" s="8">
        <v>90</v>
      </c>
      <c r="R63" s="8">
        <v>87.943262411347519</v>
      </c>
      <c r="S63" s="8">
        <v>73.75886524822694</v>
      </c>
      <c r="T63" s="8">
        <v>14.184397163120579</v>
      </c>
      <c r="U63" s="8">
        <v>12.056737588652481</v>
      </c>
      <c r="V63" s="8">
        <v>0</v>
      </c>
    </row>
    <row r="64" spans="1:22" s="106" customFormat="1" ht="11.4" x14ac:dyDescent="0.2">
      <c r="A64" s="106" t="s">
        <v>143</v>
      </c>
      <c r="B64" s="8">
        <v>2019</v>
      </c>
      <c r="C64" s="107" t="s">
        <v>1</v>
      </c>
      <c r="D64" s="8">
        <v>3711090.7234059144</v>
      </c>
      <c r="E64" s="8">
        <v>100</v>
      </c>
      <c r="F64" s="8">
        <v>96.805000000000007</v>
      </c>
      <c r="G64" s="8">
        <v>86.524822695035468</v>
      </c>
      <c r="H64" s="8">
        <v>10.280177304964539</v>
      </c>
      <c r="I64" s="8">
        <v>3.1949999999999932</v>
      </c>
      <c r="J64" s="8">
        <v>0</v>
      </c>
      <c r="K64" s="8">
        <v>98.299999999999955</v>
      </c>
      <c r="L64" s="8">
        <v>90.8</v>
      </c>
      <c r="M64" s="8">
        <v>25.723310085836943</v>
      </c>
      <c r="N64" s="8">
        <v>65.076689914163055</v>
      </c>
      <c r="O64" s="8">
        <v>9.2000000000000028</v>
      </c>
      <c r="P64" s="8">
        <v>0</v>
      </c>
      <c r="Q64" s="8">
        <v>90</v>
      </c>
      <c r="R64" s="8">
        <v>87.943262411347519</v>
      </c>
      <c r="S64" s="8">
        <v>73.75886524822694</v>
      </c>
      <c r="T64" s="8">
        <v>14.184397163120579</v>
      </c>
      <c r="U64" s="8">
        <v>12.056737588652481</v>
      </c>
      <c r="V64" s="8">
        <v>0</v>
      </c>
    </row>
    <row r="65" spans="1:22" s="106" customFormat="1" ht="11.4" x14ac:dyDescent="0.2">
      <c r="A65" s="106" t="s">
        <v>143</v>
      </c>
      <c r="B65" s="8">
        <v>2020</v>
      </c>
      <c r="C65" s="107" t="s">
        <v>1</v>
      </c>
      <c r="D65" s="8">
        <v>3901835.0069040298</v>
      </c>
      <c r="E65" s="8">
        <v>100</v>
      </c>
      <c r="F65" s="8">
        <v>96.805000000000007</v>
      </c>
      <c r="G65" s="8">
        <v>86.524822695035468</v>
      </c>
      <c r="H65" s="8">
        <v>10.280177304964539</v>
      </c>
      <c r="I65" s="8">
        <v>3.1949999999999932</v>
      </c>
      <c r="J65" s="8">
        <v>0</v>
      </c>
      <c r="K65" s="8">
        <v>97.449999999999818</v>
      </c>
      <c r="L65" s="8">
        <v>90.8</v>
      </c>
      <c r="M65" s="8">
        <v>26.084965128755357</v>
      </c>
      <c r="N65" s="8">
        <v>64.71503487124464</v>
      </c>
      <c r="O65" s="8">
        <v>9.2000000000000028</v>
      </c>
      <c r="P65" s="8">
        <v>0</v>
      </c>
      <c r="Q65" s="8">
        <v>90</v>
      </c>
      <c r="R65" s="8">
        <v>87.943262411347519</v>
      </c>
      <c r="S65" s="8">
        <v>73.75886524822694</v>
      </c>
      <c r="T65" s="8">
        <v>14.184397163120579</v>
      </c>
      <c r="U65" s="8">
        <v>12.056737588652481</v>
      </c>
      <c r="V65" s="8">
        <v>0</v>
      </c>
    </row>
    <row r="66" spans="1:22" s="106" customFormat="1" ht="11.4" x14ac:dyDescent="0.2">
      <c r="A66" s="106" t="s">
        <v>143</v>
      </c>
      <c r="B66" s="8">
        <v>2021</v>
      </c>
      <c r="C66" s="107" t="s">
        <v>1</v>
      </c>
      <c r="D66" s="8">
        <v>4098240.6002709963</v>
      </c>
      <c r="E66" s="8">
        <v>100</v>
      </c>
      <c r="F66" s="8">
        <v>96.805000000000007</v>
      </c>
      <c r="G66" s="8">
        <v>86.524822695035468</v>
      </c>
      <c r="H66" s="8">
        <v>10.280177304964539</v>
      </c>
      <c r="I66" s="8">
        <v>3.1949999999999932</v>
      </c>
      <c r="J66" s="8">
        <v>0</v>
      </c>
      <c r="K66" s="8">
        <v>96.599999999999909</v>
      </c>
      <c r="L66" s="8">
        <v>90.8</v>
      </c>
      <c r="M66" s="8">
        <v>26.446620171673771</v>
      </c>
      <c r="N66" s="8">
        <v>64.353379828326226</v>
      </c>
      <c r="O66" s="8">
        <v>9.2000000000000028</v>
      </c>
      <c r="P66" s="8">
        <v>0</v>
      </c>
      <c r="Q66" s="8">
        <v>90</v>
      </c>
      <c r="R66" s="8">
        <v>87.943262411347519</v>
      </c>
      <c r="S66" s="8">
        <v>73.75886524822694</v>
      </c>
      <c r="T66" s="8">
        <v>14.184397163120579</v>
      </c>
      <c r="U66" s="8">
        <v>12.056737588652481</v>
      </c>
      <c r="V66" s="8">
        <v>0</v>
      </c>
    </row>
    <row r="67" spans="1:22" s="106" customFormat="1" ht="11.4" x14ac:dyDescent="0.2">
      <c r="A67" s="106" t="s">
        <v>143</v>
      </c>
      <c r="B67" s="8">
        <v>2022</v>
      </c>
      <c r="C67" s="107" t="s">
        <v>1</v>
      </c>
      <c r="D67" s="8">
        <v>4297301.0817863848</v>
      </c>
      <c r="E67" s="8">
        <v>100</v>
      </c>
      <c r="F67" s="8"/>
      <c r="G67" s="8"/>
      <c r="H67" s="8"/>
      <c r="I67" s="8"/>
      <c r="J67" s="8">
        <v>100</v>
      </c>
      <c r="K67" s="8">
        <v>95.749999999999773</v>
      </c>
      <c r="L67" s="8"/>
      <c r="M67" s="8">
        <v>26.8082752145923</v>
      </c>
      <c r="N67" s="8"/>
      <c r="O67" s="8"/>
      <c r="P67" s="8">
        <v>73.1917247854077</v>
      </c>
      <c r="Q67" s="8"/>
      <c r="R67" s="8"/>
      <c r="S67" s="8"/>
      <c r="T67" s="8"/>
      <c r="U67" s="8"/>
      <c r="V67" s="8">
        <v>100</v>
      </c>
    </row>
    <row r="68" spans="1:22" s="106" customFormat="1" ht="11.4" x14ac:dyDescent="0.2">
      <c r="A68" s="106" t="s">
        <v>143</v>
      </c>
      <c r="B68" s="8">
        <v>2023</v>
      </c>
      <c r="C68" s="107" t="s">
        <v>1</v>
      </c>
      <c r="D68" s="8">
        <v>4494214.9330589296</v>
      </c>
      <c r="E68" s="8">
        <v>100</v>
      </c>
      <c r="F68" s="8"/>
      <c r="G68" s="8"/>
      <c r="H68" s="8"/>
      <c r="I68" s="8"/>
      <c r="J68" s="8">
        <v>100</v>
      </c>
      <c r="K68" s="8">
        <v>94.899999999999864</v>
      </c>
      <c r="L68" s="8"/>
      <c r="M68" s="8">
        <v>27.169930257510714</v>
      </c>
      <c r="N68" s="8"/>
      <c r="O68" s="8"/>
      <c r="P68" s="8">
        <v>72.830069742489286</v>
      </c>
      <c r="Q68" s="8"/>
      <c r="R68" s="8"/>
      <c r="S68" s="8"/>
      <c r="T68" s="8"/>
      <c r="U68" s="8"/>
      <c r="V68" s="8">
        <v>100</v>
      </c>
    </row>
    <row r="69" spans="1:22" s="106" customFormat="1" ht="11.4" x14ac:dyDescent="0.2">
      <c r="A69" s="106" t="s">
        <v>143</v>
      </c>
      <c r="B69" s="8">
        <v>2024</v>
      </c>
      <c r="C69" s="107" t="s">
        <v>1</v>
      </c>
      <c r="D69" s="8">
        <v>4584087.2438178258</v>
      </c>
      <c r="E69" s="8">
        <v>100</v>
      </c>
      <c r="F69" s="8"/>
      <c r="G69" s="8"/>
      <c r="H69" s="8"/>
      <c r="I69" s="8"/>
      <c r="J69" s="8">
        <v>100</v>
      </c>
      <c r="K69" s="8">
        <v>94.049999999999955</v>
      </c>
      <c r="L69" s="8"/>
      <c r="M69" s="8">
        <v>27.531585300429128</v>
      </c>
      <c r="N69" s="8"/>
      <c r="O69" s="8"/>
      <c r="P69" s="8">
        <v>72.468414699570872</v>
      </c>
      <c r="Q69" s="8"/>
      <c r="R69" s="8"/>
      <c r="S69" s="8"/>
      <c r="T69" s="8"/>
      <c r="U69" s="8"/>
      <c r="V69" s="8">
        <v>100</v>
      </c>
    </row>
    <row r="70" spans="1:22" s="106" customFormat="1" ht="11.4" x14ac:dyDescent="0.2">
      <c r="A70" s="106" t="s">
        <v>143</v>
      </c>
      <c r="B70" s="8">
        <v>2025</v>
      </c>
      <c r="C70" s="107" t="s">
        <v>1</v>
      </c>
      <c r="D70" s="8">
        <v>4754176.0626882929</v>
      </c>
      <c r="E70" s="8">
        <v>100</v>
      </c>
      <c r="F70" s="8"/>
      <c r="G70" s="8"/>
      <c r="H70" s="8"/>
      <c r="I70" s="8"/>
      <c r="J70" s="8">
        <v>100</v>
      </c>
      <c r="K70" s="8">
        <v>93.199999999999818</v>
      </c>
      <c r="L70" s="8"/>
      <c r="M70" s="8">
        <v>27.893240343347657</v>
      </c>
      <c r="N70" s="8"/>
      <c r="O70" s="8"/>
      <c r="P70" s="8">
        <v>72.106759656652343</v>
      </c>
      <c r="Q70" s="8"/>
      <c r="R70" s="8"/>
      <c r="S70" s="8"/>
      <c r="T70" s="8"/>
      <c r="U70" s="8"/>
      <c r="V70" s="8">
        <v>100</v>
      </c>
    </row>
    <row r="71" spans="1:22" s="106" customFormat="1" ht="11.4" x14ac:dyDescent="0.2">
      <c r="A71" s="106" t="s">
        <v>143</v>
      </c>
      <c r="B71" s="8">
        <v>2026</v>
      </c>
      <c r="C71" s="107" t="s">
        <v>1</v>
      </c>
      <c r="D71" s="8"/>
      <c r="E71" s="8">
        <v>100</v>
      </c>
      <c r="F71" s="8"/>
      <c r="G71" s="8"/>
      <c r="H71" s="8"/>
      <c r="I71" s="8"/>
      <c r="J71" s="8">
        <v>100</v>
      </c>
      <c r="K71" s="8">
        <v>92.349999999999909</v>
      </c>
      <c r="L71" s="8"/>
      <c r="M71" s="8">
        <v>28.254895386266071</v>
      </c>
      <c r="N71" s="8"/>
      <c r="O71" s="8"/>
      <c r="P71" s="8">
        <v>71.745104613733929</v>
      </c>
      <c r="Q71" s="8"/>
      <c r="R71" s="8"/>
      <c r="S71" s="8"/>
      <c r="T71" s="8"/>
      <c r="U71" s="8"/>
      <c r="V71" s="8">
        <v>100</v>
      </c>
    </row>
    <row r="72" spans="1:22" s="106" customFormat="1" ht="11.4" x14ac:dyDescent="0.2">
      <c r="A72" s="106" t="s">
        <v>143</v>
      </c>
      <c r="B72" s="8">
        <v>2027</v>
      </c>
      <c r="C72" s="107" t="s">
        <v>1</v>
      </c>
      <c r="D72" s="8"/>
      <c r="E72" s="8">
        <v>100</v>
      </c>
      <c r="F72" s="8"/>
      <c r="G72" s="8"/>
      <c r="H72" s="8"/>
      <c r="I72" s="8"/>
      <c r="J72" s="8">
        <v>100</v>
      </c>
      <c r="K72" s="8">
        <v>91.499999999999773</v>
      </c>
      <c r="L72" s="8"/>
      <c r="M72" s="8">
        <v>28.616550429184599</v>
      </c>
      <c r="N72" s="8"/>
      <c r="O72" s="8"/>
      <c r="P72" s="8">
        <v>71.383449570815401</v>
      </c>
      <c r="Q72" s="8"/>
      <c r="R72" s="8"/>
      <c r="S72" s="8"/>
      <c r="T72" s="8"/>
      <c r="U72" s="8"/>
      <c r="V72" s="8">
        <v>100</v>
      </c>
    </row>
    <row r="73" spans="1:22" s="106" customFormat="1" ht="11.4" x14ac:dyDescent="0.2">
      <c r="A73" s="106" t="s">
        <v>143</v>
      </c>
      <c r="B73" s="8">
        <v>2028</v>
      </c>
      <c r="C73" s="107" t="s">
        <v>1</v>
      </c>
      <c r="D73" s="8"/>
      <c r="E73" s="8">
        <v>100</v>
      </c>
      <c r="F73" s="8"/>
      <c r="G73" s="8"/>
      <c r="H73" s="8"/>
      <c r="I73" s="8"/>
      <c r="J73" s="8">
        <v>100</v>
      </c>
      <c r="K73" s="8">
        <v>91.499999999999773</v>
      </c>
      <c r="L73" s="8"/>
      <c r="M73" s="8">
        <v>28.616550429184599</v>
      </c>
      <c r="N73" s="8"/>
      <c r="O73" s="8"/>
      <c r="P73" s="8">
        <v>71.383449570815401</v>
      </c>
      <c r="Q73" s="8"/>
      <c r="R73" s="8"/>
      <c r="S73" s="8"/>
      <c r="T73" s="8"/>
      <c r="U73" s="8"/>
      <c r="V73" s="8">
        <v>100</v>
      </c>
    </row>
    <row r="74" spans="1:22" s="106" customFormat="1" ht="11.4" x14ac:dyDescent="0.2">
      <c r="A74" s="106" t="s">
        <v>143</v>
      </c>
      <c r="B74" s="8">
        <v>2029</v>
      </c>
      <c r="C74" s="107" t="s">
        <v>1</v>
      </c>
      <c r="D74" s="8"/>
      <c r="E74" s="8">
        <v>100</v>
      </c>
      <c r="F74" s="8"/>
      <c r="G74" s="8"/>
      <c r="H74" s="8"/>
      <c r="I74" s="8"/>
      <c r="J74" s="8">
        <v>100</v>
      </c>
      <c r="K74" s="8">
        <v>91.499999999999773</v>
      </c>
      <c r="L74" s="8"/>
      <c r="M74" s="8">
        <v>28.616550429184599</v>
      </c>
      <c r="N74" s="8"/>
      <c r="O74" s="8"/>
      <c r="P74" s="8">
        <v>71.383449570815401</v>
      </c>
      <c r="Q74" s="8"/>
      <c r="R74" s="8"/>
      <c r="S74" s="8"/>
      <c r="T74" s="8"/>
      <c r="U74" s="8"/>
      <c r="V74" s="8">
        <v>100</v>
      </c>
    </row>
    <row r="75" spans="1:22" s="106" customFormat="1" ht="11.4" x14ac:dyDescent="0.2">
      <c r="A75" s="106" t="s">
        <v>143</v>
      </c>
      <c r="B75" s="8">
        <v>2030</v>
      </c>
      <c r="C75" s="107" t="s">
        <v>1</v>
      </c>
      <c r="D75" s="8"/>
      <c r="E75" s="8">
        <v>100</v>
      </c>
      <c r="F75" s="8"/>
      <c r="G75" s="8"/>
      <c r="H75" s="8"/>
      <c r="I75" s="8"/>
      <c r="J75" s="8">
        <v>100</v>
      </c>
      <c r="K75" s="8">
        <v>91.499999999999773</v>
      </c>
      <c r="L75" s="8"/>
      <c r="M75" s="8">
        <v>28.616550429184599</v>
      </c>
      <c r="N75" s="8"/>
      <c r="O75" s="8"/>
      <c r="P75" s="8">
        <v>71.383449570815401</v>
      </c>
      <c r="Q75" s="8"/>
      <c r="R75" s="8"/>
      <c r="S75" s="8"/>
      <c r="T75" s="8"/>
      <c r="U75" s="8"/>
      <c r="V75" s="8">
        <v>100</v>
      </c>
    </row>
    <row r="76" spans="1:22" s="106" customFormat="1" ht="11.4" x14ac:dyDescent="0.2">
      <c r="A76" s="106" t="s">
        <v>143</v>
      </c>
      <c r="B76" s="8">
        <v>2000</v>
      </c>
      <c r="C76" s="107" t="s">
        <v>2</v>
      </c>
      <c r="D76" s="8">
        <v>3609646.0546016884</v>
      </c>
      <c r="E76" s="8"/>
      <c r="F76" s="8"/>
      <c r="G76" s="8"/>
      <c r="H76" s="8"/>
      <c r="I76" s="8"/>
      <c r="J76" s="8">
        <v>100</v>
      </c>
      <c r="K76" s="8"/>
      <c r="L76" s="8"/>
      <c r="M76" s="8"/>
      <c r="N76" s="8"/>
      <c r="O76" s="8"/>
      <c r="P76" s="8">
        <v>100</v>
      </c>
      <c r="Q76" s="8"/>
      <c r="R76" s="8"/>
      <c r="S76" s="8"/>
      <c r="T76" s="8"/>
      <c r="U76" s="8"/>
      <c r="V76" s="8">
        <v>100</v>
      </c>
    </row>
    <row r="77" spans="1:22" s="106" customFormat="1" ht="11.4" x14ac:dyDescent="0.2">
      <c r="A77" s="106" t="s">
        <v>143</v>
      </c>
      <c r="B77" s="8">
        <v>2001</v>
      </c>
      <c r="C77" s="107" t="s">
        <v>2</v>
      </c>
      <c r="D77" s="8">
        <v>3659267.6280440525</v>
      </c>
      <c r="E77" s="8"/>
      <c r="F77" s="8"/>
      <c r="G77" s="8"/>
      <c r="H77" s="8"/>
      <c r="I77" s="8"/>
      <c r="J77" s="8">
        <v>100</v>
      </c>
      <c r="K77" s="8"/>
      <c r="L77" s="8"/>
      <c r="M77" s="8"/>
      <c r="N77" s="8"/>
      <c r="O77" s="8"/>
      <c r="P77" s="8">
        <v>100</v>
      </c>
      <c r="Q77" s="8"/>
      <c r="R77" s="8"/>
      <c r="S77" s="8"/>
      <c r="T77" s="8"/>
      <c r="U77" s="8"/>
      <c r="V77" s="8">
        <v>100</v>
      </c>
    </row>
    <row r="78" spans="1:22" s="106" customFormat="1" ht="11.4" x14ac:dyDescent="0.2">
      <c r="A78" s="106" t="s">
        <v>143</v>
      </c>
      <c r="B78" s="8">
        <v>2002</v>
      </c>
      <c r="C78" s="107" t="s">
        <v>2</v>
      </c>
      <c r="D78" s="8">
        <v>3713827.6746170041</v>
      </c>
      <c r="E78" s="8"/>
      <c r="F78" s="8"/>
      <c r="G78" s="8"/>
      <c r="H78" s="8"/>
      <c r="I78" s="8"/>
      <c r="J78" s="8">
        <v>100</v>
      </c>
      <c r="K78" s="8"/>
      <c r="L78" s="8"/>
      <c r="M78" s="8"/>
      <c r="N78" s="8"/>
      <c r="O78" s="8"/>
      <c r="P78" s="8">
        <v>100</v>
      </c>
      <c r="Q78" s="8"/>
      <c r="R78" s="8"/>
      <c r="S78" s="8"/>
      <c r="T78" s="8"/>
      <c r="U78" s="8"/>
      <c r="V78" s="8">
        <v>100</v>
      </c>
    </row>
    <row r="79" spans="1:22" s="106" customFormat="1" ht="11.4" x14ac:dyDescent="0.2">
      <c r="A79" s="106" t="s">
        <v>143</v>
      </c>
      <c r="B79" s="8">
        <v>2003</v>
      </c>
      <c r="C79" s="107" t="s">
        <v>2</v>
      </c>
      <c r="D79" s="8">
        <v>3776415.2526283264</v>
      </c>
      <c r="E79" s="8"/>
      <c r="F79" s="8"/>
      <c r="G79" s="8"/>
      <c r="H79" s="8"/>
      <c r="I79" s="8"/>
      <c r="J79" s="8">
        <v>100</v>
      </c>
      <c r="K79" s="8"/>
      <c r="L79" s="8"/>
      <c r="M79" s="8"/>
      <c r="N79" s="8"/>
      <c r="O79" s="8"/>
      <c r="P79" s="8">
        <v>100</v>
      </c>
      <c r="Q79" s="8"/>
      <c r="R79" s="8"/>
      <c r="S79" s="8"/>
      <c r="T79" s="8"/>
      <c r="U79" s="8"/>
      <c r="V79" s="8">
        <v>100</v>
      </c>
    </row>
    <row r="80" spans="1:22" s="106" customFormat="1" ht="11.4" x14ac:dyDescent="0.2">
      <c r="A80" s="106" t="s">
        <v>143</v>
      </c>
      <c r="B80" s="8">
        <v>2004</v>
      </c>
      <c r="C80" s="107" t="s">
        <v>2</v>
      </c>
      <c r="D80" s="8">
        <v>3842780.5716755292</v>
      </c>
      <c r="E80" s="8"/>
      <c r="F80" s="8"/>
      <c r="G80" s="8"/>
      <c r="H80" s="8"/>
      <c r="I80" s="8"/>
      <c r="J80" s="8">
        <v>100</v>
      </c>
      <c r="K80" s="8"/>
      <c r="L80" s="8"/>
      <c r="M80" s="8"/>
      <c r="N80" s="8"/>
      <c r="O80" s="8"/>
      <c r="P80" s="8">
        <v>100</v>
      </c>
      <c r="Q80" s="8"/>
      <c r="R80" s="8"/>
      <c r="S80" s="8"/>
      <c r="T80" s="8"/>
      <c r="U80" s="8"/>
      <c r="V80" s="8">
        <v>100</v>
      </c>
    </row>
    <row r="81" spans="1:22" s="106" customFormat="1" ht="11.4" x14ac:dyDescent="0.2">
      <c r="A81" s="106" t="s">
        <v>143</v>
      </c>
      <c r="B81" s="8">
        <v>2005</v>
      </c>
      <c r="C81" s="107" t="s">
        <v>2</v>
      </c>
      <c r="D81" s="8">
        <v>3913379.2496977234</v>
      </c>
      <c r="E81" s="8"/>
      <c r="F81" s="8"/>
      <c r="G81" s="8"/>
      <c r="H81" s="8"/>
      <c r="I81" s="8"/>
      <c r="J81" s="8">
        <v>100</v>
      </c>
      <c r="K81" s="8"/>
      <c r="L81" s="8"/>
      <c r="M81" s="8"/>
      <c r="N81" s="8"/>
      <c r="O81" s="8"/>
      <c r="P81" s="8">
        <v>100</v>
      </c>
      <c r="Q81" s="8"/>
      <c r="R81" s="8"/>
      <c r="S81" s="8"/>
      <c r="T81" s="8"/>
      <c r="U81" s="8"/>
      <c r="V81" s="8">
        <v>100</v>
      </c>
    </row>
    <row r="82" spans="1:22" s="106" customFormat="1" ht="11.4" x14ac:dyDescent="0.2">
      <c r="A82" s="106" t="s">
        <v>143</v>
      </c>
      <c r="B82" s="8">
        <v>2006</v>
      </c>
      <c r="C82" s="107" t="s">
        <v>2</v>
      </c>
      <c r="D82" s="8">
        <v>3987937.4099542238</v>
      </c>
      <c r="E82" s="8"/>
      <c r="F82" s="8"/>
      <c r="G82" s="8"/>
      <c r="H82" s="8"/>
      <c r="I82" s="8"/>
      <c r="J82" s="8">
        <v>100</v>
      </c>
      <c r="K82" s="8"/>
      <c r="L82" s="8"/>
      <c r="M82" s="8"/>
      <c r="N82" s="8"/>
      <c r="O82" s="8"/>
      <c r="P82" s="8">
        <v>100</v>
      </c>
      <c r="Q82" s="8"/>
      <c r="R82" s="8"/>
      <c r="S82" s="8"/>
      <c r="T82" s="8"/>
      <c r="U82" s="8"/>
      <c r="V82" s="8">
        <v>100</v>
      </c>
    </row>
    <row r="83" spans="1:22" s="106" customFormat="1" ht="11.4" x14ac:dyDescent="0.2">
      <c r="A83" s="106" t="s">
        <v>143</v>
      </c>
      <c r="B83" s="8">
        <v>2007</v>
      </c>
      <c r="C83" s="107" t="s">
        <v>2</v>
      </c>
      <c r="D83" s="8">
        <v>4069553.2275714111</v>
      </c>
      <c r="E83" s="8"/>
      <c r="F83" s="8"/>
      <c r="G83" s="8"/>
      <c r="H83" s="8"/>
      <c r="I83" s="8"/>
      <c r="J83" s="8">
        <v>100</v>
      </c>
      <c r="K83" s="8"/>
      <c r="L83" s="8"/>
      <c r="M83" s="8"/>
      <c r="N83" s="8"/>
      <c r="O83" s="8"/>
      <c r="P83" s="8">
        <v>100</v>
      </c>
      <c r="Q83" s="8"/>
      <c r="R83" s="8"/>
      <c r="S83" s="8"/>
      <c r="T83" s="8"/>
      <c r="U83" s="8"/>
      <c r="V83" s="8">
        <v>100</v>
      </c>
    </row>
    <row r="84" spans="1:22" s="106" customFormat="1" ht="11.4" x14ac:dyDescent="0.2">
      <c r="A84" s="106" t="s">
        <v>143</v>
      </c>
      <c r="B84" s="8">
        <v>2008</v>
      </c>
      <c r="C84" s="107" t="s">
        <v>2</v>
      </c>
      <c r="D84" s="8">
        <v>4157019.6514358521</v>
      </c>
      <c r="E84" s="8"/>
      <c r="F84" s="8"/>
      <c r="G84" s="8"/>
      <c r="H84" s="8"/>
      <c r="I84" s="8"/>
      <c r="J84" s="8">
        <v>100</v>
      </c>
      <c r="K84" s="8"/>
      <c r="L84" s="8"/>
      <c r="M84" s="8"/>
      <c r="N84" s="8"/>
      <c r="O84" s="8"/>
      <c r="P84" s="8">
        <v>100</v>
      </c>
      <c r="Q84" s="8"/>
      <c r="R84" s="8"/>
      <c r="S84" s="8"/>
      <c r="T84" s="8"/>
      <c r="U84" s="8"/>
      <c r="V84" s="8">
        <v>100</v>
      </c>
    </row>
    <row r="85" spans="1:22" s="106" customFormat="1" ht="11.4" x14ac:dyDescent="0.2">
      <c r="A85" s="106" t="s">
        <v>143</v>
      </c>
      <c r="B85" s="8">
        <v>2009</v>
      </c>
      <c r="C85" s="107" t="s">
        <v>2</v>
      </c>
      <c r="D85" s="8">
        <v>4251419.0859448239</v>
      </c>
      <c r="E85" s="8"/>
      <c r="F85" s="8"/>
      <c r="G85" s="8"/>
      <c r="H85" s="8"/>
      <c r="I85" s="8"/>
      <c r="J85" s="8">
        <v>100</v>
      </c>
      <c r="K85" s="8"/>
      <c r="L85" s="8"/>
      <c r="M85" s="8"/>
      <c r="N85" s="8"/>
      <c r="O85" s="8"/>
      <c r="P85" s="8">
        <v>100</v>
      </c>
      <c r="Q85" s="8"/>
      <c r="R85" s="8"/>
      <c r="S85" s="8"/>
      <c r="T85" s="8"/>
      <c r="U85" s="8"/>
      <c r="V85" s="8">
        <v>100</v>
      </c>
    </row>
    <row r="86" spans="1:22" s="106" customFormat="1" ht="11.4" x14ac:dyDescent="0.2">
      <c r="A86" s="106" t="s">
        <v>143</v>
      </c>
      <c r="B86" s="8">
        <v>2010</v>
      </c>
      <c r="C86" s="107" t="s">
        <v>2</v>
      </c>
      <c r="D86" s="8">
        <v>4349808.087355881</v>
      </c>
      <c r="E86" s="8"/>
      <c r="F86" s="8"/>
      <c r="G86" s="8"/>
      <c r="H86" s="8"/>
      <c r="I86" s="8"/>
      <c r="J86" s="8">
        <v>100</v>
      </c>
      <c r="K86" s="8"/>
      <c r="L86" s="8"/>
      <c r="M86" s="8"/>
      <c r="N86" s="8"/>
      <c r="O86" s="8"/>
      <c r="P86" s="8">
        <v>100</v>
      </c>
      <c r="Q86" s="8"/>
      <c r="R86" s="8"/>
      <c r="S86" s="8"/>
      <c r="T86" s="8"/>
      <c r="U86" s="8"/>
      <c r="V86" s="8">
        <v>100</v>
      </c>
    </row>
    <row r="87" spans="1:22" s="106" customFormat="1" ht="11.4" x14ac:dyDescent="0.2">
      <c r="A87" s="106" t="s">
        <v>143</v>
      </c>
      <c r="B87" s="8">
        <v>2011</v>
      </c>
      <c r="C87" s="107" t="s">
        <v>2</v>
      </c>
      <c r="D87" s="8">
        <v>4450544.2819330981</v>
      </c>
      <c r="E87" s="8">
        <v>91.176469999999995</v>
      </c>
      <c r="F87" s="8">
        <v>73.775874999999999</v>
      </c>
      <c r="G87" s="8">
        <v>59.791799985394348</v>
      </c>
      <c r="H87" s="8">
        <v>13.984075014605651</v>
      </c>
      <c r="I87" s="8">
        <v>26.224125000000001</v>
      </c>
      <c r="J87" s="8">
        <v>0</v>
      </c>
      <c r="K87" s="8">
        <v>96.66176250000035</v>
      </c>
      <c r="L87" s="8">
        <v>80.976469999999992</v>
      </c>
      <c r="M87" s="8">
        <v>46.153445138888863</v>
      </c>
      <c r="N87" s="8">
        <v>34.823024861111129</v>
      </c>
      <c r="O87" s="8">
        <v>19.023530000000008</v>
      </c>
      <c r="P87" s="8">
        <v>0</v>
      </c>
      <c r="Q87" s="8"/>
      <c r="R87" s="8"/>
      <c r="S87" s="8"/>
      <c r="T87" s="8"/>
      <c r="U87" s="8"/>
      <c r="V87" s="8">
        <v>100</v>
      </c>
    </row>
    <row r="88" spans="1:22" s="106" customFormat="1" ht="11.4" x14ac:dyDescent="0.2">
      <c r="A88" s="106" t="s">
        <v>143</v>
      </c>
      <c r="B88" s="8">
        <v>2012</v>
      </c>
      <c r="C88" s="107" t="s">
        <v>2</v>
      </c>
      <c r="D88" s="8">
        <v>4554521.1392272953</v>
      </c>
      <c r="E88" s="8">
        <v>91.176469999999995</v>
      </c>
      <c r="F88" s="8">
        <v>73.775874999999999</v>
      </c>
      <c r="G88" s="8">
        <v>59.791799985394348</v>
      </c>
      <c r="H88" s="8">
        <v>13.984075014605651</v>
      </c>
      <c r="I88" s="8">
        <v>26.224125000000001</v>
      </c>
      <c r="J88" s="8">
        <v>0</v>
      </c>
      <c r="K88" s="8">
        <v>96.66176250000035</v>
      </c>
      <c r="L88" s="8">
        <v>80.976469999999992</v>
      </c>
      <c r="M88" s="8">
        <v>46.153445138888863</v>
      </c>
      <c r="N88" s="8">
        <v>34.823024861111129</v>
      </c>
      <c r="O88" s="8">
        <v>19.023530000000008</v>
      </c>
      <c r="P88" s="8">
        <v>0</v>
      </c>
      <c r="Q88" s="8"/>
      <c r="R88" s="8"/>
      <c r="S88" s="8"/>
      <c r="T88" s="8"/>
      <c r="U88" s="8"/>
      <c r="V88" s="8">
        <v>100</v>
      </c>
    </row>
    <row r="89" spans="1:22" s="106" customFormat="1" ht="11.4" x14ac:dyDescent="0.2">
      <c r="A89" s="106" t="s">
        <v>143</v>
      </c>
      <c r="B89" s="8">
        <v>2013</v>
      </c>
      <c r="C89" s="107" t="s">
        <v>2</v>
      </c>
      <c r="D89" s="8">
        <v>4653247.6124633793</v>
      </c>
      <c r="E89" s="8">
        <v>91.176469999999995</v>
      </c>
      <c r="F89" s="8">
        <v>73.775874999999999</v>
      </c>
      <c r="G89" s="8">
        <v>59.791799985394348</v>
      </c>
      <c r="H89" s="8">
        <v>13.984075014605651</v>
      </c>
      <c r="I89" s="8">
        <v>26.224125000000001</v>
      </c>
      <c r="J89" s="8">
        <v>0</v>
      </c>
      <c r="K89" s="8">
        <v>96.66176250000035</v>
      </c>
      <c r="L89" s="8">
        <v>80.976469999999992</v>
      </c>
      <c r="M89" s="8">
        <v>46.153445138888863</v>
      </c>
      <c r="N89" s="8">
        <v>34.823024861111129</v>
      </c>
      <c r="O89" s="8">
        <v>19.023530000000008</v>
      </c>
      <c r="P89" s="8">
        <v>0</v>
      </c>
      <c r="Q89" s="8">
        <v>82</v>
      </c>
      <c r="R89" s="8">
        <v>80.038948393378774</v>
      </c>
      <c r="S89" s="8">
        <v>62.122687439143142</v>
      </c>
      <c r="T89" s="8">
        <v>17.916260954235632</v>
      </c>
      <c r="U89" s="8">
        <v>19.961051606621226</v>
      </c>
      <c r="V89" s="8">
        <v>0</v>
      </c>
    </row>
    <row r="90" spans="1:22" s="106" customFormat="1" ht="11.4" x14ac:dyDescent="0.2">
      <c r="A90" s="106" t="s">
        <v>143</v>
      </c>
      <c r="B90" s="8">
        <v>2014</v>
      </c>
      <c r="C90" s="107" t="s">
        <v>2</v>
      </c>
      <c r="D90" s="8">
        <v>4765617.5418122867</v>
      </c>
      <c r="E90" s="8">
        <v>91.176469999999995</v>
      </c>
      <c r="F90" s="8">
        <v>73.775874999999999</v>
      </c>
      <c r="G90" s="8">
        <v>59.791799985394348</v>
      </c>
      <c r="H90" s="8">
        <v>13.984075014605651</v>
      </c>
      <c r="I90" s="8">
        <v>26.224125000000001</v>
      </c>
      <c r="J90" s="8">
        <v>0</v>
      </c>
      <c r="K90" s="8">
        <v>96.66176250000035</v>
      </c>
      <c r="L90" s="8">
        <v>80.976469999999992</v>
      </c>
      <c r="M90" s="8">
        <v>46.153445138888863</v>
      </c>
      <c r="N90" s="8">
        <v>34.823024861111129</v>
      </c>
      <c r="O90" s="8">
        <v>19.023530000000008</v>
      </c>
      <c r="P90" s="8">
        <v>0</v>
      </c>
      <c r="Q90" s="8">
        <v>82</v>
      </c>
      <c r="R90" s="8">
        <v>80.038948393378774</v>
      </c>
      <c r="S90" s="8">
        <v>62.122687439143142</v>
      </c>
      <c r="T90" s="8">
        <v>17.916260954235632</v>
      </c>
      <c r="U90" s="8">
        <v>19.961051606621226</v>
      </c>
      <c r="V90" s="8">
        <v>0</v>
      </c>
    </row>
    <row r="91" spans="1:22" s="106" customFormat="1" ht="11.4" x14ac:dyDescent="0.2">
      <c r="A91" s="106" t="s">
        <v>143</v>
      </c>
      <c r="B91" s="8">
        <v>2015</v>
      </c>
      <c r="C91" s="107" t="s">
        <v>2</v>
      </c>
      <c r="D91" s="8">
        <v>4880091.4121144861</v>
      </c>
      <c r="E91" s="8">
        <v>91.176469999999995</v>
      </c>
      <c r="F91" s="8">
        <v>73.775874999999999</v>
      </c>
      <c r="G91" s="8">
        <v>59.791799985394348</v>
      </c>
      <c r="H91" s="8">
        <v>13.984075014605651</v>
      </c>
      <c r="I91" s="8">
        <v>26.224125000000001</v>
      </c>
      <c r="J91" s="8">
        <v>0</v>
      </c>
      <c r="K91" s="8">
        <v>96.66176250000035</v>
      </c>
      <c r="L91" s="8">
        <v>80.976469999999992</v>
      </c>
      <c r="M91" s="8">
        <v>46.153445138888856</v>
      </c>
      <c r="N91" s="8">
        <v>34.823024861111136</v>
      </c>
      <c r="O91" s="8">
        <v>19.023530000000008</v>
      </c>
      <c r="P91" s="8">
        <v>0</v>
      </c>
      <c r="Q91" s="8">
        <v>82</v>
      </c>
      <c r="R91" s="8">
        <v>80.038948393378774</v>
      </c>
      <c r="S91" s="8">
        <v>62.122687439143142</v>
      </c>
      <c r="T91" s="8">
        <v>17.916260954235632</v>
      </c>
      <c r="U91" s="8">
        <v>19.961051606621226</v>
      </c>
      <c r="V91" s="8">
        <v>0</v>
      </c>
    </row>
    <row r="92" spans="1:22" s="106" customFormat="1" ht="11.4" x14ac:dyDescent="0.2">
      <c r="A92" s="106" t="s">
        <v>143</v>
      </c>
      <c r="B92" s="8">
        <v>2016</v>
      </c>
      <c r="C92" s="107" t="s">
        <v>2</v>
      </c>
      <c r="D92" s="8">
        <v>4995313.9095553588</v>
      </c>
      <c r="E92" s="8">
        <v>91.176469999999995</v>
      </c>
      <c r="F92" s="8">
        <v>73.775874999999999</v>
      </c>
      <c r="G92" s="8">
        <v>59.791799985394348</v>
      </c>
      <c r="H92" s="8">
        <v>13.984075014605651</v>
      </c>
      <c r="I92" s="8">
        <v>26.224125000000001</v>
      </c>
      <c r="J92" s="8">
        <v>0</v>
      </c>
      <c r="K92" s="8">
        <v>95.095586250000451</v>
      </c>
      <c r="L92" s="8">
        <v>80.976469999999992</v>
      </c>
      <c r="M92" s="8">
        <v>43.885545069444561</v>
      </c>
      <c r="N92" s="8">
        <v>37.090924930555431</v>
      </c>
      <c r="O92" s="8">
        <v>19.023530000000008</v>
      </c>
      <c r="P92" s="8">
        <v>0</v>
      </c>
      <c r="Q92" s="8">
        <v>82</v>
      </c>
      <c r="R92" s="8">
        <v>80.038948393378774</v>
      </c>
      <c r="S92" s="8">
        <v>62.122687439143142</v>
      </c>
      <c r="T92" s="8">
        <v>17.916260954235632</v>
      </c>
      <c r="U92" s="8">
        <v>19.961051606621226</v>
      </c>
      <c r="V92" s="8">
        <v>0</v>
      </c>
    </row>
    <row r="93" spans="1:22" s="106" customFormat="1" ht="11.4" x14ac:dyDescent="0.2">
      <c r="A93" s="106" t="s">
        <v>143</v>
      </c>
      <c r="B93" s="8">
        <v>2017</v>
      </c>
      <c r="C93" s="107" t="s">
        <v>2</v>
      </c>
      <c r="D93" s="8">
        <v>4694131.3411026001</v>
      </c>
      <c r="E93" s="8">
        <v>91.176469999999995</v>
      </c>
      <c r="F93" s="8">
        <v>73.775874999999999</v>
      </c>
      <c r="G93" s="8">
        <v>59.791799985394348</v>
      </c>
      <c r="H93" s="8">
        <v>13.984075014605651</v>
      </c>
      <c r="I93" s="8">
        <v>26.224125000000001</v>
      </c>
      <c r="J93" s="8">
        <v>0</v>
      </c>
      <c r="K93" s="8">
        <v>93.529410000000553</v>
      </c>
      <c r="L93" s="8">
        <v>80.976469999999992</v>
      </c>
      <c r="M93" s="8">
        <v>41.617645000000266</v>
      </c>
      <c r="N93" s="8">
        <v>39.358824999999726</v>
      </c>
      <c r="O93" s="8">
        <v>19.023530000000008</v>
      </c>
      <c r="P93" s="8">
        <v>0</v>
      </c>
      <c r="Q93" s="8">
        <v>82</v>
      </c>
      <c r="R93" s="8">
        <v>80.038948393378774</v>
      </c>
      <c r="S93" s="8">
        <v>62.122687439143142</v>
      </c>
      <c r="T93" s="8">
        <v>17.916260954235632</v>
      </c>
      <c r="U93" s="8">
        <v>19.961051606621226</v>
      </c>
      <c r="V93" s="8">
        <v>0</v>
      </c>
    </row>
    <row r="94" spans="1:22" s="106" customFormat="1" ht="11.4" x14ac:dyDescent="0.2">
      <c r="A94" s="106" t="s">
        <v>143</v>
      </c>
      <c r="B94" s="8">
        <v>2018</v>
      </c>
      <c r="C94" s="107" t="s">
        <v>2</v>
      </c>
      <c r="D94" s="8">
        <v>4796281.7854743199</v>
      </c>
      <c r="E94" s="8">
        <v>91.176469999999995</v>
      </c>
      <c r="F94" s="8">
        <v>73.775874999999999</v>
      </c>
      <c r="G94" s="8">
        <v>59.791799985394348</v>
      </c>
      <c r="H94" s="8">
        <v>13.984075014605651</v>
      </c>
      <c r="I94" s="8">
        <v>26.224125000000001</v>
      </c>
      <c r="J94" s="8">
        <v>0</v>
      </c>
      <c r="K94" s="8">
        <v>91.963233750000654</v>
      </c>
      <c r="L94" s="8">
        <v>80.976469999999992</v>
      </c>
      <c r="M94" s="8">
        <v>39.349744930555971</v>
      </c>
      <c r="N94" s="8">
        <v>41.626725069444021</v>
      </c>
      <c r="O94" s="8">
        <v>19.023530000000008</v>
      </c>
      <c r="P94" s="8">
        <v>0</v>
      </c>
      <c r="Q94" s="8">
        <v>82</v>
      </c>
      <c r="R94" s="8">
        <v>80.038948393378774</v>
      </c>
      <c r="S94" s="8">
        <v>62.122687439143142</v>
      </c>
      <c r="T94" s="8">
        <v>17.916260954235632</v>
      </c>
      <c r="U94" s="8">
        <v>19.961051606621226</v>
      </c>
      <c r="V94" s="8">
        <v>0</v>
      </c>
    </row>
    <row r="95" spans="1:22" s="106" customFormat="1" ht="11.4" x14ac:dyDescent="0.2">
      <c r="A95" s="106" t="s">
        <v>143</v>
      </c>
      <c r="B95" s="8">
        <v>2019</v>
      </c>
      <c r="C95" s="107" t="s">
        <v>2</v>
      </c>
      <c r="D95" s="8">
        <v>4892142.2765940856</v>
      </c>
      <c r="E95" s="8">
        <v>91.176469999999995</v>
      </c>
      <c r="F95" s="8">
        <v>73.775874999999999</v>
      </c>
      <c r="G95" s="8">
        <v>59.791799985394348</v>
      </c>
      <c r="H95" s="8">
        <v>13.984075014605651</v>
      </c>
      <c r="I95" s="8">
        <v>26.224125000000001</v>
      </c>
      <c r="J95" s="8">
        <v>0</v>
      </c>
      <c r="K95" s="8">
        <v>90.397057500000301</v>
      </c>
      <c r="L95" s="8">
        <v>80.976469999999992</v>
      </c>
      <c r="M95" s="8">
        <v>37.081844861111676</v>
      </c>
      <c r="N95" s="8">
        <v>43.894625138888316</v>
      </c>
      <c r="O95" s="8">
        <v>19.023530000000008</v>
      </c>
      <c r="P95" s="8">
        <v>0</v>
      </c>
      <c r="Q95" s="8">
        <v>82</v>
      </c>
      <c r="R95" s="8">
        <v>80.038948393378774</v>
      </c>
      <c r="S95" s="8">
        <v>62.122687439143142</v>
      </c>
      <c r="T95" s="8">
        <v>17.916260954235632</v>
      </c>
      <c r="U95" s="8">
        <v>19.961051606621226</v>
      </c>
      <c r="V95" s="8">
        <v>0</v>
      </c>
    </row>
    <row r="96" spans="1:22" s="106" customFormat="1" ht="11.4" x14ac:dyDescent="0.2">
      <c r="A96" s="106" t="s">
        <v>143</v>
      </c>
      <c r="B96" s="8">
        <v>2020</v>
      </c>
      <c r="C96" s="107" t="s">
        <v>2</v>
      </c>
      <c r="D96" s="8">
        <v>4984349.9930959698</v>
      </c>
      <c r="E96" s="8">
        <v>91.176469999999995</v>
      </c>
      <c r="F96" s="8">
        <v>73.775874999999999</v>
      </c>
      <c r="G96" s="8">
        <v>59.791799985394348</v>
      </c>
      <c r="H96" s="8">
        <v>13.984075014605651</v>
      </c>
      <c r="I96" s="8">
        <v>26.224125000000001</v>
      </c>
      <c r="J96" s="8">
        <v>0</v>
      </c>
      <c r="K96" s="8">
        <v>88.830881250000402</v>
      </c>
      <c r="L96" s="8">
        <v>80.976469999999992</v>
      </c>
      <c r="M96" s="8">
        <v>34.813944791667382</v>
      </c>
      <c r="N96" s="8">
        <v>46.16252520833261</v>
      </c>
      <c r="O96" s="8">
        <v>19.023530000000008</v>
      </c>
      <c r="P96" s="8">
        <v>0</v>
      </c>
      <c r="Q96" s="8">
        <v>82</v>
      </c>
      <c r="R96" s="8">
        <v>80.038948393378774</v>
      </c>
      <c r="S96" s="8">
        <v>62.122687439143142</v>
      </c>
      <c r="T96" s="8">
        <v>17.916260954235632</v>
      </c>
      <c r="U96" s="8">
        <v>19.961051606621226</v>
      </c>
      <c r="V96" s="8">
        <v>0</v>
      </c>
    </row>
    <row r="97" spans="1:31" s="106" customFormat="1" ht="11.4" x14ac:dyDescent="0.2">
      <c r="A97" s="106" t="s">
        <v>143</v>
      </c>
      <c r="B97" s="8">
        <v>2021</v>
      </c>
      <c r="C97" s="107" t="s">
        <v>2</v>
      </c>
      <c r="D97" s="8">
        <v>5074802.3997290041</v>
      </c>
      <c r="E97" s="8">
        <v>91.176469999999995</v>
      </c>
      <c r="F97" s="8">
        <v>73.775874999999999</v>
      </c>
      <c r="G97" s="8">
        <v>59.791799985394348</v>
      </c>
      <c r="H97" s="8">
        <v>13.984075014605651</v>
      </c>
      <c r="I97" s="8">
        <v>26.224125000000001</v>
      </c>
      <c r="J97" s="8">
        <v>0</v>
      </c>
      <c r="K97" s="8">
        <v>87.264705000000504</v>
      </c>
      <c r="L97" s="8">
        <v>80.976469999999992</v>
      </c>
      <c r="M97" s="8">
        <v>32.546044722222177</v>
      </c>
      <c r="N97" s="8">
        <v>48.430425277777815</v>
      </c>
      <c r="O97" s="8">
        <v>19.023530000000008</v>
      </c>
      <c r="P97" s="8">
        <v>0</v>
      </c>
      <c r="Q97" s="8">
        <v>82</v>
      </c>
      <c r="R97" s="8">
        <v>80.038948393378774</v>
      </c>
      <c r="S97" s="8">
        <v>62.122687439143142</v>
      </c>
      <c r="T97" s="8">
        <v>17.916260954235632</v>
      </c>
      <c r="U97" s="8">
        <v>19.961051606621226</v>
      </c>
      <c r="V97" s="8">
        <v>0</v>
      </c>
    </row>
    <row r="98" spans="1:31" s="106" customFormat="1" ht="11.4" x14ac:dyDescent="0.2">
      <c r="A98" s="106" t="s">
        <v>143</v>
      </c>
      <c r="B98" s="8">
        <v>2022</v>
      </c>
      <c r="C98" s="107" t="s">
        <v>2</v>
      </c>
      <c r="D98" s="8">
        <v>5160411.9182136152</v>
      </c>
      <c r="E98" s="8">
        <v>91.176469999999995</v>
      </c>
      <c r="F98" s="8">
        <v>73.775874999999999</v>
      </c>
      <c r="G98" s="8">
        <v>59.791799985394348</v>
      </c>
      <c r="H98" s="8">
        <v>13.984075014605651</v>
      </c>
      <c r="I98" s="8">
        <v>26.224125000000001</v>
      </c>
      <c r="J98" s="8">
        <v>0</v>
      </c>
      <c r="K98" s="8">
        <v>85.698528750000605</v>
      </c>
      <c r="L98" s="8">
        <v>80.976469999999992</v>
      </c>
      <c r="M98" s="8">
        <v>30.278144652777883</v>
      </c>
      <c r="N98" s="8">
        <v>50.698325347222109</v>
      </c>
      <c r="O98" s="8">
        <v>19.023530000000008</v>
      </c>
      <c r="P98" s="8">
        <v>0</v>
      </c>
      <c r="Q98" s="8"/>
      <c r="R98" s="8"/>
      <c r="S98" s="8"/>
      <c r="T98" s="8"/>
      <c r="U98" s="8"/>
      <c r="V98" s="8">
        <v>100</v>
      </c>
    </row>
    <row r="99" spans="1:31" s="106" customFormat="1" ht="11.4" x14ac:dyDescent="0.2">
      <c r="A99" s="106" t="s">
        <v>143</v>
      </c>
      <c r="B99" s="8">
        <v>2023</v>
      </c>
      <c r="C99" s="107" t="s">
        <v>2</v>
      </c>
      <c r="D99" s="8">
        <v>5235839.0669410704</v>
      </c>
      <c r="E99" s="8">
        <v>91.176469999999995</v>
      </c>
      <c r="F99" s="8">
        <v>73.775874999999999</v>
      </c>
      <c r="G99" s="8">
        <v>59.791799985394348</v>
      </c>
      <c r="H99" s="8">
        <v>13.984075014605651</v>
      </c>
      <c r="I99" s="8">
        <v>26.224125000000001</v>
      </c>
      <c r="J99" s="8">
        <v>0</v>
      </c>
      <c r="K99" s="8">
        <v>84.132352500000707</v>
      </c>
      <c r="L99" s="8">
        <v>80.976469999999992</v>
      </c>
      <c r="M99" s="8">
        <v>28.010244583333588</v>
      </c>
      <c r="N99" s="8">
        <v>52.966225416666404</v>
      </c>
      <c r="O99" s="8">
        <v>19.023530000000008</v>
      </c>
      <c r="P99" s="8">
        <v>0</v>
      </c>
      <c r="Q99" s="8"/>
      <c r="R99" s="8"/>
      <c r="S99" s="8"/>
      <c r="T99" s="8"/>
      <c r="U99" s="8"/>
      <c r="V99" s="8">
        <v>100</v>
      </c>
    </row>
    <row r="100" spans="1:31" s="106" customFormat="1" ht="11.4" x14ac:dyDescent="0.2">
      <c r="A100" s="106" t="s">
        <v>143</v>
      </c>
      <c r="B100" s="8">
        <v>2024</v>
      </c>
      <c r="C100" s="107" t="s">
        <v>2</v>
      </c>
      <c r="D100" s="8">
        <v>5183005.7561821742</v>
      </c>
      <c r="E100" s="8"/>
      <c r="F100" s="8"/>
      <c r="G100" s="8"/>
      <c r="H100" s="8"/>
      <c r="I100" s="8"/>
      <c r="J100" s="8">
        <v>100</v>
      </c>
      <c r="K100" s="8">
        <v>82.566176250000353</v>
      </c>
      <c r="L100" s="8"/>
      <c r="M100" s="8">
        <v>25.742344513889293</v>
      </c>
      <c r="N100" s="8"/>
      <c r="O100" s="8"/>
      <c r="P100" s="8">
        <v>74.257655486110707</v>
      </c>
      <c r="Q100" s="8"/>
      <c r="R100" s="8"/>
      <c r="S100" s="8"/>
      <c r="T100" s="8"/>
      <c r="U100" s="8"/>
      <c r="V100" s="8">
        <v>100</v>
      </c>
    </row>
    <row r="101" spans="1:31" s="106" customFormat="1" ht="11.4" x14ac:dyDescent="0.2">
      <c r="A101" s="106" t="s">
        <v>143</v>
      </c>
      <c r="B101" s="8">
        <v>2025</v>
      </c>
      <c r="C101" s="107" t="s">
        <v>2</v>
      </c>
      <c r="D101" s="8">
        <v>5219131.9373117061</v>
      </c>
      <c r="E101" s="8"/>
      <c r="F101" s="8"/>
      <c r="G101" s="8"/>
      <c r="H101" s="8"/>
      <c r="I101" s="8"/>
      <c r="J101" s="8">
        <v>100</v>
      </c>
      <c r="K101" s="8">
        <v>81.000000000000455</v>
      </c>
      <c r="L101" s="8"/>
      <c r="M101" s="8">
        <v>23.474444444444998</v>
      </c>
      <c r="N101" s="8"/>
      <c r="O101" s="8"/>
      <c r="P101" s="8">
        <v>76.525555555555002</v>
      </c>
      <c r="Q101" s="8"/>
      <c r="R101" s="8"/>
      <c r="S101" s="8"/>
      <c r="T101" s="8"/>
      <c r="U101" s="8"/>
      <c r="V101" s="8">
        <v>100</v>
      </c>
    </row>
    <row r="102" spans="1:31" s="106" customFormat="1" ht="11.4" x14ac:dyDescent="0.2">
      <c r="A102" s="106" t="s">
        <v>143</v>
      </c>
      <c r="B102" s="8">
        <v>2026</v>
      </c>
      <c r="C102" s="107" t="s">
        <v>2</v>
      </c>
      <c r="D102" s="8"/>
      <c r="E102" s="8"/>
      <c r="F102" s="8"/>
      <c r="G102" s="8"/>
      <c r="H102" s="8"/>
      <c r="I102" s="8"/>
      <c r="J102" s="8">
        <v>100</v>
      </c>
      <c r="K102" s="8">
        <v>79.433823750000556</v>
      </c>
      <c r="L102" s="8"/>
      <c r="M102" s="8">
        <v>21.206544375000703</v>
      </c>
      <c r="N102" s="8"/>
      <c r="O102" s="8"/>
      <c r="P102" s="8">
        <v>78.793455624999297</v>
      </c>
      <c r="Q102" s="8"/>
      <c r="R102" s="8"/>
      <c r="S102" s="8"/>
      <c r="T102" s="8"/>
      <c r="U102" s="8"/>
      <c r="V102" s="8">
        <v>100</v>
      </c>
    </row>
    <row r="103" spans="1:31" s="106" customFormat="1" ht="11.4" x14ac:dyDescent="0.2">
      <c r="A103" s="106" t="s">
        <v>143</v>
      </c>
      <c r="B103" s="8">
        <v>2027</v>
      </c>
      <c r="C103" s="107" t="s">
        <v>2</v>
      </c>
      <c r="D103" s="8"/>
      <c r="E103" s="8"/>
      <c r="F103" s="8"/>
      <c r="G103" s="8"/>
      <c r="H103" s="8"/>
      <c r="I103" s="8"/>
      <c r="J103" s="8">
        <v>100</v>
      </c>
      <c r="K103" s="8">
        <v>77.867647500000658</v>
      </c>
      <c r="L103" s="8"/>
      <c r="M103" s="8">
        <v>18.938644305555499</v>
      </c>
      <c r="N103" s="8"/>
      <c r="O103" s="8"/>
      <c r="P103" s="8">
        <v>81.061355694444501</v>
      </c>
      <c r="Q103" s="8"/>
      <c r="R103" s="8"/>
      <c r="S103" s="8"/>
      <c r="T103" s="8"/>
      <c r="U103" s="8"/>
      <c r="V103" s="8">
        <v>100</v>
      </c>
    </row>
    <row r="104" spans="1:31" s="106" customFormat="1" ht="11.4" x14ac:dyDescent="0.2">
      <c r="A104" s="106" t="s">
        <v>143</v>
      </c>
      <c r="B104" s="8">
        <v>2028</v>
      </c>
      <c r="C104" s="107" t="s">
        <v>2</v>
      </c>
      <c r="D104" s="8"/>
      <c r="E104" s="8"/>
      <c r="F104" s="8"/>
      <c r="G104" s="8"/>
      <c r="H104" s="8"/>
      <c r="I104" s="8"/>
      <c r="J104" s="8">
        <v>100</v>
      </c>
      <c r="K104" s="8">
        <v>77.867647500000658</v>
      </c>
      <c r="L104" s="8"/>
      <c r="M104" s="8">
        <v>18.938644305555499</v>
      </c>
      <c r="N104" s="8"/>
      <c r="O104" s="8"/>
      <c r="P104" s="8">
        <v>81.061355694444501</v>
      </c>
      <c r="Q104" s="8"/>
      <c r="R104" s="8"/>
      <c r="S104" s="8"/>
      <c r="T104" s="8"/>
      <c r="U104" s="8"/>
      <c r="V104" s="8">
        <v>100</v>
      </c>
    </row>
    <row r="105" spans="1:31" s="106" customFormat="1" ht="11.4" x14ac:dyDescent="0.2">
      <c r="A105" s="106" t="s">
        <v>143</v>
      </c>
      <c r="B105" s="8">
        <v>2029</v>
      </c>
      <c r="C105" s="107" t="s">
        <v>2</v>
      </c>
      <c r="D105" s="8"/>
      <c r="E105" s="8"/>
      <c r="F105" s="8"/>
      <c r="G105" s="8"/>
      <c r="H105" s="8"/>
      <c r="I105" s="8"/>
      <c r="J105" s="8">
        <v>100</v>
      </c>
      <c r="K105" s="8">
        <v>77.867647500000658</v>
      </c>
      <c r="L105" s="8"/>
      <c r="M105" s="8">
        <v>18.938644305555499</v>
      </c>
      <c r="N105" s="8"/>
      <c r="O105" s="8"/>
      <c r="P105" s="8">
        <v>81.061355694444501</v>
      </c>
      <c r="Q105" s="8"/>
      <c r="R105" s="8"/>
      <c r="S105" s="8"/>
      <c r="T105" s="8"/>
      <c r="U105" s="8"/>
      <c r="V105" s="8">
        <v>100</v>
      </c>
    </row>
    <row r="106" spans="1:31" s="106" customFormat="1" ht="11.4" x14ac:dyDescent="0.2">
      <c r="A106" s="106" t="s">
        <v>143</v>
      </c>
      <c r="B106" s="8">
        <v>2030</v>
      </c>
      <c r="C106" s="107" t="s">
        <v>2</v>
      </c>
      <c r="D106" s="8"/>
      <c r="E106" s="8"/>
      <c r="F106" s="8"/>
      <c r="G106" s="8"/>
      <c r="H106" s="8"/>
      <c r="I106" s="8"/>
      <c r="J106" s="8">
        <v>100</v>
      </c>
      <c r="K106" s="8">
        <v>77.867647500000658</v>
      </c>
      <c r="L106" s="8"/>
      <c r="M106" s="8">
        <v>18.938644305555499</v>
      </c>
      <c r="N106" s="8"/>
      <c r="O106" s="8"/>
      <c r="P106" s="8">
        <v>81.061355694444501</v>
      </c>
      <c r="Q106" s="8"/>
      <c r="R106" s="8"/>
      <c r="S106" s="8"/>
      <c r="T106" s="8"/>
      <c r="U106" s="8"/>
      <c r="V106" s="8">
        <v>100</v>
      </c>
    </row>
    <row r="107" spans="1:31" s="106" customFormat="1" ht="11.4" x14ac:dyDescent="0.2">
      <c r="A107" s="106" t="s">
        <v>143</v>
      </c>
      <c r="B107" s="8">
        <v>2000</v>
      </c>
      <c r="C107" s="107" t="s">
        <v>16</v>
      </c>
      <c r="D107" s="8">
        <v>1470716</v>
      </c>
      <c r="E107" s="8"/>
      <c r="F107" s="8"/>
      <c r="G107" s="8"/>
      <c r="H107" s="8"/>
      <c r="I107" s="8"/>
      <c r="J107" s="8">
        <v>100</v>
      </c>
      <c r="K107" s="8"/>
      <c r="L107" s="8"/>
      <c r="M107" s="8"/>
      <c r="N107" s="8"/>
      <c r="O107" s="8"/>
      <c r="P107" s="8">
        <v>100</v>
      </c>
      <c r="Q107" s="8"/>
      <c r="R107" s="8"/>
      <c r="S107" s="8"/>
      <c r="T107" s="8"/>
      <c r="U107" s="8"/>
      <c r="V107" s="8">
        <v>100</v>
      </c>
    </row>
    <row r="108" spans="1:31" s="106" customFormat="1" ht="11.4" x14ac:dyDescent="0.2">
      <c r="A108" s="106" t="s">
        <v>143</v>
      </c>
      <c r="B108" s="8">
        <v>2001</v>
      </c>
      <c r="C108" s="107" t="s">
        <v>16</v>
      </c>
      <c r="D108" s="8">
        <v>1509888</v>
      </c>
      <c r="E108" s="8"/>
      <c r="F108" s="8"/>
      <c r="G108" s="8"/>
      <c r="H108" s="8"/>
      <c r="I108" s="8"/>
      <c r="J108" s="8">
        <v>100</v>
      </c>
      <c r="K108" s="8"/>
      <c r="L108" s="8"/>
      <c r="M108" s="8"/>
      <c r="N108" s="8"/>
      <c r="O108" s="8"/>
      <c r="P108" s="8">
        <v>100</v>
      </c>
      <c r="Q108" s="8"/>
      <c r="R108" s="8"/>
      <c r="S108" s="8"/>
      <c r="T108" s="8"/>
      <c r="U108" s="8"/>
      <c r="V108" s="8">
        <v>100</v>
      </c>
    </row>
    <row r="109" spans="1:31" s="106" customFormat="1" ht="11.4" x14ac:dyDescent="0.2">
      <c r="A109" s="106" t="s">
        <v>143</v>
      </c>
      <c r="B109" s="8">
        <v>2002</v>
      </c>
      <c r="C109" s="107" t="s">
        <v>16</v>
      </c>
      <c r="D109" s="8">
        <v>1556153</v>
      </c>
      <c r="E109" s="8"/>
      <c r="F109" s="8"/>
      <c r="G109" s="8"/>
      <c r="H109" s="8"/>
      <c r="I109" s="8"/>
      <c r="J109" s="8">
        <v>100</v>
      </c>
      <c r="K109" s="8"/>
      <c r="L109" s="8"/>
      <c r="M109" s="8"/>
      <c r="N109" s="8"/>
      <c r="O109" s="8"/>
      <c r="P109" s="8">
        <v>100</v>
      </c>
      <c r="Q109" s="8"/>
      <c r="R109" s="8"/>
      <c r="S109" s="8"/>
      <c r="T109" s="8"/>
      <c r="U109" s="8"/>
      <c r="V109" s="8">
        <v>100</v>
      </c>
    </row>
    <row r="110" spans="1:31" s="106" customFormat="1" ht="11.4" x14ac:dyDescent="0.2">
      <c r="A110" s="106" t="s">
        <v>143</v>
      </c>
      <c r="B110" s="8">
        <v>2003</v>
      </c>
      <c r="C110" s="108" t="s">
        <v>16</v>
      </c>
      <c r="D110" s="8">
        <v>1617619</v>
      </c>
      <c r="E110" s="8"/>
      <c r="F110" s="8"/>
      <c r="G110" s="8"/>
      <c r="H110" s="8"/>
      <c r="I110" s="8"/>
      <c r="J110" s="8">
        <v>100</v>
      </c>
      <c r="K110" s="8"/>
      <c r="L110" s="8"/>
      <c r="M110" s="8"/>
      <c r="N110" s="8"/>
      <c r="O110" s="8"/>
      <c r="P110" s="8">
        <v>100</v>
      </c>
      <c r="Q110" s="8"/>
      <c r="R110" s="8"/>
      <c r="S110" s="8"/>
      <c r="T110" s="8"/>
      <c r="U110" s="8"/>
      <c r="V110" s="8">
        <v>100</v>
      </c>
      <c r="W110" s="107"/>
      <c r="X110" s="107"/>
      <c r="Y110" s="107"/>
      <c r="Z110" s="107"/>
      <c r="AA110" s="107"/>
      <c r="AB110" s="107"/>
      <c r="AC110" s="107"/>
      <c r="AD110" s="107"/>
      <c r="AE110" s="107"/>
    </row>
    <row r="111" spans="1:31" s="106" customFormat="1" ht="11.4" x14ac:dyDescent="0.2">
      <c r="A111" s="106" t="s">
        <v>143</v>
      </c>
      <c r="B111" s="8">
        <v>2004</v>
      </c>
      <c r="C111" s="108" t="s">
        <v>16</v>
      </c>
      <c r="D111" s="8">
        <v>1684978</v>
      </c>
      <c r="E111" s="8"/>
      <c r="F111" s="8"/>
      <c r="G111" s="8"/>
      <c r="H111" s="8"/>
      <c r="I111" s="8"/>
      <c r="J111" s="8">
        <v>100</v>
      </c>
      <c r="K111" s="8"/>
      <c r="L111" s="8"/>
      <c r="M111" s="8"/>
      <c r="N111" s="8"/>
      <c r="O111" s="8"/>
      <c r="P111" s="8">
        <v>100</v>
      </c>
      <c r="Q111" s="8"/>
      <c r="R111" s="8"/>
      <c r="S111" s="8"/>
      <c r="T111" s="8"/>
      <c r="U111" s="8"/>
      <c r="V111" s="8">
        <v>100</v>
      </c>
      <c r="W111" s="107"/>
      <c r="X111" s="107"/>
      <c r="Y111" s="107"/>
      <c r="Z111" s="107"/>
      <c r="AA111" s="107"/>
      <c r="AB111" s="107"/>
      <c r="AC111" s="107"/>
      <c r="AD111" s="107"/>
      <c r="AE111" s="107"/>
    </row>
    <row r="112" spans="1:31" s="106" customFormat="1" ht="11.4" x14ac:dyDescent="0.2">
      <c r="A112" s="106" t="s">
        <v>143</v>
      </c>
      <c r="B112" s="8">
        <v>2005</v>
      </c>
      <c r="C112" s="108" t="s">
        <v>16</v>
      </c>
      <c r="D112" s="8">
        <v>1755450</v>
      </c>
      <c r="E112" s="8"/>
      <c r="F112" s="8"/>
      <c r="G112" s="8"/>
      <c r="H112" s="8"/>
      <c r="I112" s="8"/>
      <c r="J112" s="8">
        <v>100</v>
      </c>
      <c r="K112" s="8"/>
      <c r="L112" s="8"/>
      <c r="M112" s="8"/>
      <c r="N112" s="8"/>
      <c r="O112" s="8"/>
      <c r="P112" s="8">
        <v>100</v>
      </c>
      <c r="Q112" s="8"/>
      <c r="R112" s="8"/>
      <c r="S112" s="8"/>
      <c r="T112" s="8"/>
      <c r="U112" s="8"/>
      <c r="V112" s="8">
        <v>100</v>
      </c>
      <c r="W112" s="107"/>
      <c r="X112" s="107"/>
      <c r="Y112" s="107"/>
      <c r="Z112" s="107"/>
      <c r="AA112" s="107"/>
      <c r="AB112" s="107"/>
      <c r="AC112" s="107"/>
      <c r="AD112" s="107"/>
      <c r="AE112" s="107"/>
    </row>
    <row r="113" spans="1:31" s="106" customFormat="1" ht="11.4" x14ac:dyDescent="0.2">
      <c r="A113" s="106" t="s">
        <v>143</v>
      </c>
      <c r="B113" s="8">
        <v>2006</v>
      </c>
      <c r="C113" s="108" t="s">
        <v>16</v>
      </c>
      <c r="D113" s="8">
        <v>1829542</v>
      </c>
      <c r="E113" s="8"/>
      <c r="F113" s="8"/>
      <c r="G113" s="8"/>
      <c r="H113" s="8"/>
      <c r="I113" s="8"/>
      <c r="J113" s="8">
        <v>100</v>
      </c>
      <c r="K113" s="8"/>
      <c r="L113" s="8"/>
      <c r="M113" s="8"/>
      <c r="N113" s="8"/>
      <c r="O113" s="8"/>
      <c r="P113" s="8">
        <v>100</v>
      </c>
      <c r="Q113" s="8"/>
      <c r="R113" s="8"/>
      <c r="S113" s="8"/>
      <c r="T113" s="8"/>
      <c r="U113" s="8"/>
      <c r="V113" s="8">
        <v>100</v>
      </c>
      <c r="W113" s="107"/>
      <c r="X113" s="107"/>
      <c r="Y113" s="107"/>
      <c r="Z113" s="107"/>
      <c r="AA113" s="107"/>
      <c r="AB113" s="107"/>
      <c r="AC113" s="107"/>
      <c r="AD113" s="107"/>
      <c r="AE113" s="107"/>
    </row>
    <row r="114" spans="1:31" s="106" customFormat="1" ht="11.4" x14ac:dyDescent="0.2">
      <c r="A114" s="106" t="s">
        <v>143</v>
      </c>
      <c r="B114" s="8">
        <v>2007</v>
      </c>
      <c r="C114" s="108" t="s">
        <v>16</v>
      </c>
      <c r="D114" s="8">
        <v>1904387</v>
      </c>
      <c r="E114" s="8"/>
      <c r="F114" s="8"/>
      <c r="G114" s="8"/>
      <c r="H114" s="8"/>
      <c r="I114" s="8"/>
      <c r="J114" s="8">
        <v>100</v>
      </c>
      <c r="K114" s="8"/>
      <c r="L114" s="8"/>
      <c r="M114" s="8"/>
      <c r="N114" s="8"/>
      <c r="O114" s="8"/>
      <c r="P114" s="8">
        <v>100</v>
      </c>
      <c r="Q114" s="8"/>
      <c r="R114" s="8"/>
      <c r="S114" s="8"/>
      <c r="T114" s="8"/>
      <c r="U114" s="8"/>
      <c r="V114" s="8">
        <v>100</v>
      </c>
      <c r="W114" s="107"/>
      <c r="X114" s="107"/>
      <c r="Y114" s="107"/>
      <c r="Z114" s="107"/>
      <c r="AA114" s="107"/>
      <c r="AB114" s="107"/>
      <c r="AC114" s="107"/>
      <c r="AD114" s="107"/>
      <c r="AE114" s="107"/>
    </row>
    <row r="115" spans="1:31" s="106" customFormat="1" ht="11.4" x14ac:dyDescent="0.2">
      <c r="A115" s="106" t="s">
        <v>143</v>
      </c>
      <c r="B115" s="8">
        <v>2008</v>
      </c>
      <c r="C115" s="108" t="s">
        <v>16</v>
      </c>
      <c r="D115" s="8">
        <v>1984676</v>
      </c>
      <c r="E115" s="8"/>
      <c r="F115" s="8"/>
      <c r="G115" s="8"/>
      <c r="H115" s="8"/>
      <c r="I115" s="8"/>
      <c r="J115" s="8">
        <v>100</v>
      </c>
      <c r="K115" s="8"/>
      <c r="L115" s="8"/>
      <c r="M115" s="8"/>
      <c r="N115" s="8"/>
      <c r="O115" s="8"/>
      <c r="P115" s="8">
        <v>100</v>
      </c>
      <c r="Q115" s="8"/>
      <c r="R115" s="8"/>
      <c r="S115" s="8"/>
      <c r="T115" s="8"/>
      <c r="U115" s="8"/>
      <c r="V115" s="8">
        <v>100</v>
      </c>
      <c r="W115" s="107"/>
      <c r="X115" s="107"/>
      <c r="Y115" s="107"/>
      <c r="Z115" s="107"/>
      <c r="AA115" s="107"/>
      <c r="AB115" s="107"/>
      <c r="AC115" s="107"/>
      <c r="AD115" s="107"/>
      <c r="AE115" s="107"/>
    </row>
    <row r="116" spans="1:31" s="106" customFormat="1" ht="12" x14ac:dyDescent="0.25">
      <c r="A116" s="106" t="s">
        <v>143</v>
      </c>
      <c r="B116" s="8">
        <v>2009</v>
      </c>
      <c r="C116" s="109" t="s">
        <v>16</v>
      </c>
      <c r="D116" s="8">
        <v>2069858</v>
      </c>
      <c r="E116" s="8"/>
      <c r="F116" s="8"/>
      <c r="G116" s="8"/>
      <c r="H116" s="8"/>
      <c r="I116" s="8"/>
      <c r="J116" s="8">
        <v>100</v>
      </c>
      <c r="K116" s="8"/>
      <c r="L116" s="8"/>
      <c r="M116" s="8"/>
      <c r="N116" s="8"/>
      <c r="O116" s="8"/>
      <c r="P116" s="8">
        <v>100</v>
      </c>
      <c r="Q116" s="8"/>
      <c r="R116" s="8"/>
      <c r="S116" s="8"/>
      <c r="T116" s="8"/>
      <c r="U116" s="8"/>
      <c r="V116" s="8">
        <v>100</v>
      </c>
      <c r="W116" s="109"/>
      <c r="X116" s="109"/>
      <c r="Y116" s="109"/>
      <c r="Z116" s="109"/>
      <c r="AA116" s="109"/>
      <c r="AB116" s="109"/>
      <c r="AC116" s="109"/>
    </row>
    <row r="117" spans="1:31" s="106" customFormat="1" ht="12" x14ac:dyDescent="0.25">
      <c r="A117" s="106" t="s">
        <v>143</v>
      </c>
      <c r="B117" s="8">
        <v>2010</v>
      </c>
      <c r="C117" s="109" t="s">
        <v>16</v>
      </c>
      <c r="D117" s="8">
        <v>2152875</v>
      </c>
      <c r="E117" s="8"/>
      <c r="F117" s="8"/>
      <c r="G117" s="8"/>
      <c r="H117" s="8"/>
      <c r="I117" s="8"/>
      <c r="J117" s="8">
        <v>100</v>
      </c>
      <c r="K117" s="8"/>
      <c r="L117" s="8"/>
      <c r="M117" s="8"/>
      <c r="N117" s="8"/>
      <c r="O117" s="8"/>
      <c r="P117" s="8">
        <v>100</v>
      </c>
      <c r="Q117" s="8"/>
      <c r="R117" s="8"/>
      <c r="S117" s="8"/>
      <c r="T117" s="8"/>
      <c r="U117" s="8"/>
      <c r="V117" s="8">
        <v>100</v>
      </c>
      <c r="W117" s="109"/>
      <c r="X117" s="109"/>
      <c r="Y117" s="109"/>
      <c r="Z117" s="109"/>
      <c r="AA117" s="109"/>
      <c r="AB117" s="109"/>
      <c r="AC117" s="109"/>
    </row>
    <row r="118" spans="1:31" s="106" customFormat="1" ht="12" x14ac:dyDescent="0.25">
      <c r="A118" s="106" t="s">
        <v>143</v>
      </c>
      <c r="B118" s="8">
        <v>2011</v>
      </c>
      <c r="C118" s="109" t="s">
        <v>16</v>
      </c>
      <c r="D118" s="8">
        <v>2234330</v>
      </c>
      <c r="E118" s="8"/>
      <c r="F118" s="8"/>
      <c r="G118" s="8"/>
      <c r="H118" s="8"/>
      <c r="I118" s="8"/>
      <c r="J118" s="8">
        <v>100</v>
      </c>
      <c r="K118" s="8"/>
      <c r="L118" s="8"/>
      <c r="M118" s="8"/>
      <c r="N118" s="8"/>
      <c r="O118" s="8"/>
      <c r="P118" s="8">
        <v>100</v>
      </c>
      <c r="Q118" s="8"/>
      <c r="R118" s="8"/>
      <c r="S118" s="8"/>
      <c r="T118" s="8"/>
      <c r="U118" s="8"/>
      <c r="V118" s="8">
        <v>100</v>
      </c>
      <c r="W118" s="109"/>
      <c r="X118" s="109"/>
      <c r="Y118" s="109"/>
      <c r="Z118" s="109"/>
      <c r="AA118" s="109"/>
      <c r="AB118" s="109"/>
      <c r="AC118" s="109"/>
      <c r="AD118" s="109"/>
    </row>
    <row r="119" spans="1:31" s="106" customFormat="1" ht="12" x14ac:dyDescent="0.25">
      <c r="A119" s="106" t="s">
        <v>143</v>
      </c>
      <c r="B119" s="8">
        <v>2012</v>
      </c>
      <c r="C119" s="109" t="s">
        <v>16</v>
      </c>
      <c r="D119" s="8">
        <v>2313610</v>
      </c>
      <c r="E119" s="8"/>
      <c r="F119" s="8"/>
      <c r="G119" s="8"/>
      <c r="H119" s="8"/>
      <c r="I119" s="8"/>
      <c r="J119" s="8">
        <v>100</v>
      </c>
      <c r="K119" s="8"/>
      <c r="L119" s="8"/>
      <c r="M119" s="8"/>
      <c r="N119" s="8"/>
      <c r="O119" s="8"/>
      <c r="P119" s="8">
        <v>100</v>
      </c>
      <c r="Q119" s="8"/>
      <c r="R119" s="8"/>
      <c r="S119" s="8"/>
      <c r="T119" s="8"/>
      <c r="U119" s="8"/>
      <c r="V119" s="8">
        <v>100</v>
      </c>
      <c r="W119" s="109"/>
      <c r="X119" s="109"/>
      <c r="Y119" s="109"/>
      <c r="Z119" s="109"/>
      <c r="AA119" s="109"/>
      <c r="AB119" s="109"/>
      <c r="AC119" s="109"/>
      <c r="AD119" s="109"/>
    </row>
    <row r="120" spans="1:31" s="106" customFormat="1" ht="12" x14ac:dyDescent="0.25">
      <c r="A120" s="106" t="s">
        <v>143</v>
      </c>
      <c r="B120" s="8">
        <v>2013</v>
      </c>
      <c r="C120" s="109" t="s">
        <v>16</v>
      </c>
      <c r="D120" s="8">
        <v>2388216</v>
      </c>
      <c r="E120" s="8"/>
      <c r="F120" s="8"/>
      <c r="G120" s="8"/>
      <c r="H120" s="8"/>
      <c r="I120" s="8"/>
      <c r="J120" s="8">
        <v>100</v>
      </c>
      <c r="K120" s="8"/>
      <c r="L120" s="8"/>
      <c r="M120" s="8"/>
      <c r="N120" s="8"/>
      <c r="O120" s="8"/>
      <c r="P120" s="8">
        <v>100</v>
      </c>
      <c r="Q120" s="8"/>
      <c r="R120" s="8"/>
      <c r="S120" s="8"/>
      <c r="T120" s="8"/>
      <c r="U120" s="8"/>
      <c r="V120" s="8">
        <v>100</v>
      </c>
      <c r="W120" s="109"/>
      <c r="X120" s="109"/>
      <c r="Y120" s="109"/>
      <c r="Z120" s="109"/>
      <c r="AA120" s="109"/>
      <c r="AB120" s="109"/>
      <c r="AC120" s="109"/>
      <c r="AD120" s="109"/>
    </row>
    <row r="121" spans="1:31" s="106" customFormat="1" ht="12" x14ac:dyDescent="0.25">
      <c r="A121" s="106" t="s">
        <v>143</v>
      </c>
      <c r="B121" s="8">
        <v>2014</v>
      </c>
      <c r="C121" s="109" t="s">
        <v>16</v>
      </c>
      <c r="D121" s="8">
        <v>2469459</v>
      </c>
      <c r="E121" s="8"/>
      <c r="F121" s="8"/>
      <c r="G121" s="8"/>
      <c r="H121" s="8"/>
      <c r="I121" s="8"/>
      <c r="J121" s="8">
        <v>100</v>
      </c>
      <c r="K121" s="8"/>
      <c r="L121" s="8"/>
      <c r="M121" s="8"/>
      <c r="N121" s="8"/>
      <c r="O121" s="8"/>
      <c r="P121" s="8">
        <v>100</v>
      </c>
      <c r="Q121" s="8"/>
      <c r="R121" s="8"/>
      <c r="S121" s="8"/>
      <c r="T121" s="8"/>
      <c r="U121" s="8"/>
      <c r="V121" s="8">
        <v>100</v>
      </c>
      <c r="W121" s="109"/>
      <c r="X121" s="109"/>
      <c r="Y121" s="109"/>
      <c r="Z121" s="109"/>
      <c r="AA121" s="109"/>
      <c r="AB121" s="109"/>
      <c r="AC121" s="109"/>
      <c r="AD121" s="109"/>
    </row>
    <row r="122" spans="1:31" s="106" customFormat="1" ht="12" x14ac:dyDescent="0.25">
      <c r="A122" s="106" t="s">
        <v>143</v>
      </c>
      <c r="B122" s="8">
        <v>2015</v>
      </c>
      <c r="C122" s="109" t="s">
        <v>16</v>
      </c>
      <c r="D122" s="8">
        <v>2549236</v>
      </c>
      <c r="E122" s="8"/>
      <c r="F122" s="8"/>
      <c r="G122" s="8"/>
      <c r="H122" s="8"/>
      <c r="I122" s="8"/>
      <c r="J122" s="8">
        <v>100</v>
      </c>
      <c r="K122" s="8"/>
      <c r="L122" s="8"/>
      <c r="M122" s="8"/>
      <c r="N122" s="8"/>
      <c r="O122" s="8"/>
      <c r="P122" s="8">
        <v>100</v>
      </c>
      <c r="Q122" s="8"/>
      <c r="R122" s="8"/>
      <c r="S122" s="8"/>
      <c r="T122" s="8"/>
      <c r="U122" s="8"/>
      <c r="V122" s="8">
        <v>100</v>
      </c>
      <c r="W122" s="109"/>
      <c r="X122" s="109"/>
      <c r="Y122" s="109"/>
      <c r="Z122" s="109"/>
      <c r="AA122" s="109"/>
      <c r="AB122" s="109"/>
      <c r="AC122" s="109"/>
      <c r="AD122" s="109"/>
    </row>
    <row r="123" spans="1:31" s="106" customFormat="1" ht="12" x14ac:dyDescent="0.25">
      <c r="A123" s="106" t="s">
        <v>143</v>
      </c>
      <c r="B123" s="8">
        <v>2016</v>
      </c>
      <c r="C123" s="109" t="s">
        <v>16</v>
      </c>
      <c r="D123" s="8">
        <v>2628721</v>
      </c>
      <c r="E123" s="8"/>
      <c r="F123" s="8"/>
      <c r="G123" s="8"/>
      <c r="H123" s="8"/>
      <c r="I123" s="8"/>
      <c r="J123" s="8">
        <v>100</v>
      </c>
      <c r="K123" s="8"/>
      <c r="L123" s="8"/>
      <c r="M123" s="8"/>
      <c r="N123" s="8"/>
      <c r="O123" s="8"/>
      <c r="P123" s="8">
        <v>100</v>
      </c>
      <c r="Q123" s="8"/>
      <c r="R123" s="8"/>
      <c r="S123" s="8"/>
      <c r="T123" s="8"/>
      <c r="U123" s="8"/>
      <c r="V123" s="8">
        <v>100</v>
      </c>
      <c r="W123" s="109"/>
      <c r="X123" s="109"/>
      <c r="Y123" s="109"/>
      <c r="Z123" s="109"/>
      <c r="AA123" s="109"/>
      <c r="AB123" s="109"/>
      <c r="AC123" s="109"/>
      <c r="AD123" s="109"/>
    </row>
    <row r="124" spans="1:31" s="106" customFormat="1" ht="12" x14ac:dyDescent="0.25">
      <c r="A124" s="106" t="s">
        <v>143</v>
      </c>
      <c r="B124" s="8">
        <v>2017</v>
      </c>
      <c r="C124" s="109" t="s">
        <v>16</v>
      </c>
      <c r="D124" s="8">
        <v>1995264</v>
      </c>
      <c r="E124" s="8"/>
      <c r="F124" s="8"/>
      <c r="G124" s="8"/>
      <c r="H124" s="8"/>
      <c r="I124" s="8"/>
      <c r="J124" s="8">
        <v>100</v>
      </c>
      <c r="K124" s="8"/>
      <c r="L124" s="8"/>
      <c r="M124" s="8"/>
      <c r="N124" s="8"/>
      <c r="O124" s="8"/>
      <c r="P124" s="8">
        <v>100</v>
      </c>
      <c r="Q124" s="8"/>
      <c r="R124" s="8"/>
      <c r="S124" s="8"/>
      <c r="T124" s="8"/>
      <c r="U124" s="8"/>
      <c r="V124" s="8">
        <v>100</v>
      </c>
      <c r="W124" s="109"/>
      <c r="X124" s="109"/>
      <c r="Y124" s="109"/>
      <c r="Z124" s="109"/>
      <c r="AA124" s="109"/>
      <c r="AB124" s="109"/>
      <c r="AC124" s="109"/>
      <c r="AD124" s="109"/>
    </row>
    <row r="125" spans="1:31" s="106" customFormat="1" ht="12" x14ac:dyDescent="0.25">
      <c r="A125" s="106" t="s">
        <v>143</v>
      </c>
      <c r="B125" s="8">
        <v>2018</v>
      </c>
      <c r="C125" s="109" t="s">
        <v>16</v>
      </c>
      <c r="D125" s="8">
        <v>2045247</v>
      </c>
      <c r="E125" s="8"/>
      <c r="F125" s="8"/>
      <c r="G125" s="8"/>
      <c r="H125" s="8"/>
      <c r="I125" s="8"/>
      <c r="J125" s="8">
        <v>100</v>
      </c>
      <c r="K125" s="8"/>
      <c r="L125" s="8"/>
      <c r="M125" s="8"/>
      <c r="N125" s="8"/>
      <c r="O125" s="8"/>
      <c r="P125" s="8">
        <v>100</v>
      </c>
      <c r="Q125" s="8"/>
      <c r="R125" s="8"/>
      <c r="S125" s="8"/>
      <c r="T125" s="8"/>
      <c r="U125" s="8"/>
      <c r="V125" s="8">
        <v>100</v>
      </c>
      <c r="W125" s="109"/>
      <c r="X125" s="109"/>
      <c r="Y125" s="109"/>
      <c r="Z125" s="109"/>
      <c r="AA125" s="109"/>
      <c r="AB125" s="109"/>
      <c r="AC125" s="109"/>
      <c r="AD125" s="109"/>
    </row>
    <row r="126" spans="1:31" s="106" customFormat="1" ht="12" x14ac:dyDescent="0.25">
      <c r="A126" s="106" t="s">
        <v>143</v>
      </c>
      <c r="B126" s="8">
        <v>2019</v>
      </c>
      <c r="C126" s="109" t="s">
        <v>16</v>
      </c>
      <c r="D126" s="8">
        <v>2094708</v>
      </c>
      <c r="E126" s="8"/>
      <c r="F126" s="8"/>
      <c r="G126" s="8"/>
      <c r="H126" s="8"/>
      <c r="I126" s="8"/>
      <c r="J126" s="8">
        <v>100</v>
      </c>
      <c r="K126" s="8"/>
      <c r="L126" s="8"/>
      <c r="M126" s="8"/>
      <c r="N126" s="8"/>
      <c r="O126" s="8"/>
      <c r="P126" s="8">
        <v>100</v>
      </c>
      <c r="Q126" s="8"/>
      <c r="R126" s="8"/>
      <c r="S126" s="8"/>
      <c r="T126" s="8"/>
      <c r="U126" s="8"/>
      <c r="V126" s="8">
        <v>100</v>
      </c>
      <c r="W126" s="109"/>
      <c r="X126" s="109"/>
      <c r="Y126" s="109"/>
      <c r="Z126" s="109"/>
      <c r="AA126" s="109"/>
      <c r="AB126" s="109"/>
      <c r="AC126" s="109"/>
      <c r="AD126" s="109"/>
    </row>
    <row r="127" spans="1:31" s="106" customFormat="1" ht="12" x14ac:dyDescent="0.25">
      <c r="A127" s="106" t="s">
        <v>143</v>
      </c>
      <c r="B127" s="8">
        <v>2020</v>
      </c>
      <c r="C127" s="109" t="s">
        <v>16</v>
      </c>
      <c r="D127" s="8">
        <v>2141784</v>
      </c>
      <c r="E127" s="8"/>
      <c r="F127" s="8"/>
      <c r="G127" s="8"/>
      <c r="H127" s="8"/>
      <c r="I127" s="8"/>
      <c r="J127" s="8">
        <v>100</v>
      </c>
      <c r="K127" s="8"/>
      <c r="L127" s="8"/>
      <c r="M127" s="8"/>
      <c r="N127" s="8"/>
      <c r="O127" s="8"/>
      <c r="P127" s="8">
        <v>100</v>
      </c>
      <c r="Q127" s="8"/>
      <c r="R127" s="8"/>
      <c r="S127" s="8"/>
      <c r="T127" s="8"/>
      <c r="U127" s="8"/>
      <c r="V127" s="8">
        <v>100</v>
      </c>
      <c r="W127" s="109"/>
      <c r="X127" s="109"/>
      <c r="Y127" s="109"/>
      <c r="Z127" s="109"/>
      <c r="AA127" s="109"/>
      <c r="AB127" s="109"/>
      <c r="AC127" s="109"/>
      <c r="AD127" s="109"/>
    </row>
    <row r="128" spans="1:31" s="106" customFormat="1" ht="12" x14ac:dyDescent="0.25">
      <c r="A128" s="109" t="s">
        <v>143</v>
      </c>
      <c r="B128" s="8">
        <v>2021</v>
      </c>
      <c r="C128" s="109" t="s">
        <v>16</v>
      </c>
      <c r="D128" s="8">
        <v>2194108</v>
      </c>
      <c r="E128" s="8"/>
      <c r="F128" s="8"/>
      <c r="G128" s="8"/>
      <c r="H128" s="8"/>
      <c r="I128" s="8"/>
      <c r="J128" s="8">
        <v>100</v>
      </c>
      <c r="K128" s="8"/>
      <c r="L128" s="8"/>
      <c r="M128" s="8"/>
      <c r="N128" s="8"/>
      <c r="O128" s="8"/>
      <c r="P128" s="8">
        <v>100</v>
      </c>
      <c r="Q128" s="8"/>
      <c r="R128" s="8"/>
      <c r="S128" s="8"/>
      <c r="T128" s="8"/>
      <c r="U128" s="8"/>
      <c r="V128" s="8">
        <v>100</v>
      </c>
      <c r="W128" s="109"/>
      <c r="X128" s="109"/>
      <c r="Y128" s="109"/>
      <c r="Z128" s="109"/>
      <c r="AA128" s="109"/>
      <c r="AB128" s="109"/>
      <c r="AC128" s="109"/>
      <c r="AD128" s="109"/>
    </row>
    <row r="129" spans="1:30" s="106" customFormat="1" ht="12" x14ac:dyDescent="0.25">
      <c r="A129" s="109" t="s">
        <v>143</v>
      </c>
      <c r="B129" s="8">
        <v>2022</v>
      </c>
      <c r="C129" s="109" t="s">
        <v>16</v>
      </c>
      <c r="D129" s="8">
        <v>2247325</v>
      </c>
      <c r="E129" s="8"/>
      <c r="F129" s="8"/>
      <c r="G129" s="8"/>
      <c r="H129" s="8"/>
      <c r="I129" s="8"/>
      <c r="J129" s="8">
        <v>100</v>
      </c>
      <c r="K129" s="8"/>
      <c r="L129" s="8"/>
      <c r="M129" s="8"/>
      <c r="N129" s="8"/>
      <c r="O129" s="8"/>
      <c r="P129" s="8">
        <v>100</v>
      </c>
      <c r="Q129" s="8"/>
      <c r="R129" s="8"/>
      <c r="S129" s="8"/>
      <c r="T129" s="8"/>
      <c r="U129" s="8"/>
      <c r="V129" s="8">
        <v>100</v>
      </c>
      <c r="W129" s="109"/>
      <c r="X129" s="109"/>
      <c r="Y129" s="109"/>
      <c r="Z129" s="109"/>
      <c r="AA129" s="109"/>
      <c r="AB129" s="109"/>
      <c r="AC129" s="109"/>
      <c r="AD129" s="109"/>
    </row>
    <row r="130" spans="1:30" s="106" customFormat="1" ht="12" x14ac:dyDescent="0.25">
      <c r="A130" s="109" t="s">
        <v>143</v>
      </c>
      <c r="B130" s="8">
        <v>2023</v>
      </c>
      <c r="C130" s="109" t="s">
        <v>16</v>
      </c>
      <c r="D130" s="8">
        <v>2294061</v>
      </c>
      <c r="E130" s="8"/>
      <c r="F130" s="8"/>
      <c r="G130" s="8"/>
      <c r="H130" s="8"/>
      <c r="I130" s="8"/>
      <c r="J130" s="8">
        <v>100</v>
      </c>
      <c r="K130" s="8"/>
      <c r="L130" s="8"/>
      <c r="M130" s="8"/>
      <c r="N130" s="8"/>
      <c r="O130" s="8"/>
      <c r="P130" s="8">
        <v>100</v>
      </c>
      <c r="Q130" s="8"/>
      <c r="R130" s="8"/>
      <c r="S130" s="8"/>
      <c r="T130" s="8"/>
      <c r="U130" s="8"/>
      <c r="V130" s="8">
        <v>100</v>
      </c>
      <c r="W130" s="109"/>
      <c r="X130" s="109"/>
      <c r="Y130" s="109"/>
      <c r="Z130" s="109"/>
      <c r="AA130" s="109"/>
      <c r="AB130" s="109"/>
      <c r="AC130" s="109"/>
      <c r="AD130" s="109"/>
    </row>
    <row r="131" spans="1:30" s="106" customFormat="1" ht="12" x14ac:dyDescent="0.25">
      <c r="A131" s="109" t="s">
        <v>143</v>
      </c>
      <c r="B131" s="8">
        <v>2024</v>
      </c>
      <c r="C131" s="109" t="s">
        <v>16</v>
      </c>
      <c r="D131" s="8">
        <v>2484380</v>
      </c>
      <c r="E131" s="8"/>
      <c r="F131" s="8"/>
      <c r="G131" s="8"/>
      <c r="H131" s="8"/>
      <c r="I131" s="8"/>
      <c r="J131" s="8">
        <v>100</v>
      </c>
      <c r="K131" s="8"/>
      <c r="L131" s="8"/>
      <c r="M131" s="8"/>
      <c r="N131" s="8"/>
      <c r="O131" s="8"/>
      <c r="P131" s="8">
        <v>100</v>
      </c>
      <c r="Q131" s="8"/>
      <c r="R131" s="8"/>
      <c r="S131" s="8"/>
      <c r="T131" s="8"/>
      <c r="U131" s="8"/>
      <c r="V131" s="8">
        <v>100</v>
      </c>
      <c r="W131" s="109"/>
      <c r="X131" s="109"/>
      <c r="Y131" s="109"/>
      <c r="Z131" s="109"/>
      <c r="AA131" s="109"/>
      <c r="AB131" s="109"/>
      <c r="AC131" s="109"/>
      <c r="AD131" s="109"/>
    </row>
    <row r="132" spans="1:30" s="106" customFormat="1" ht="12" x14ac:dyDescent="0.25">
      <c r="A132" s="109" t="s">
        <v>143</v>
      </c>
      <c r="B132" s="8">
        <v>2025</v>
      </c>
      <c r="C132" s="109" t="s">
        <v>16</v>
      </c>
      <c r="D132" s="8">
        <v>2519356</v>
      </c>
      <c r="E132" s="8"/>
      <c r="F132" s="8"/>
      <c r="G132" s="8"/>
      <c r="H132" s="8"/>
      <c r="I132" s="8"/>
      <c r="J132" s="8">
        <v>100</v>
      </c>
      <c r="K132" s="8"/>
      <c r="L132" s="8"/>
      <c r="M132" s="8"/>
      <c r="N132" s="8"/>
      <c r="O132" s="8"/>
      <c r="P132" s="8">
        <v>100</v>
      </c>
      <c r="Q132" s="8"/>
      <c r="R132" s="8"/>
      <c r="S132" s="8"/>
      <c r="T132" s="8"/>
      <c r="U132" s="8"/>
      <c r="V132" s="8">
        <v>100</v>
      </c>
      <c r="W132" s="109"/>
      <c r="X132" s="109"/>
      <c r="Y132" s="109"/>
      <c r="Z132" s="109"/>
      <c r="AA132" s="109"/>
      <c r="AB132" s="109"/>
      <c r="AC132" s="109"/>
      <c r="AD132" s="109"/>
    </row>
    <row r="133" spans="1:30" s="106" customFormat="1" ht="12" x14ac:dyDescent="0.25">
      <c r="A133" s="109" t="s">
        <v>143</v>
      </c>
      <c r="B133" s="8">
        <v>2026</v>
      </c>
      <c r="C133" s="109" t="s">
        <v>16</v>
      </c>
      <c r="D133" s="8"/>
      <c r="E133" s="8"/>
      <c r="F133" s="8"/>
      <c r="G133" s="8"/>
      <c r="H133" s="8"/>
      <c r="I133" s="8"/>
      <c r="J133" s="8">
        <v>100</v>
      </c>
      <c r="K133" s="8"/>
      <c r="L133" s="8"/>
      <c r="M133" s="8"/>
      <c r="N133" s="8"/>
      <c r="O133" s="8"/>
      <c r="P133" s="8">
        <v>100</v>
      </c>
      <c r="Q133" s="8"/>
      <c r="R133" s="8"/>
      <c r="S133" s="8"/>
      <c r="T133" s="8"/>
      <c r="U133" s="8"/>
      <c r="V133" s="8">
        <v>100</v>
      </c>
      <c r="W133" s="109"/>
      <c r="X133" s="109"/>
      <c r="Y133" s="109"/>
      <c r="Z133" s="109"/>
      <c r="AA133" s="109"/>
      <c r="AB133" s="109"/>
      <c r="AC133" s="109"/>
      <c r="AD133" s="109"/>
    </row>
    <row r="134" spans="1:30" s="106" customFormat="1" ht="12" x14ac:dyDescent="0.25">
      <c r="A134" s="109" t="s">
        <v>143</v>
      </c>
      <c r="B134" s="8">
        <v>2027</v>
      </c>
      <c r="C134" s="109" t="s">
        <v>16</v>
      </c>
      <c r="D134" s="8"/>
      <c r="E134" s="8"/>
      <c r="F134" s="8"/>
      <c r="G134" s="8"/>
      <c r="H134" s="8"/>
      <c r="I134" s="8"/>
      <c r="J134" s="8">
        <v>100</v>
      </c>
      <c r="K134" s="8"/>
      <c r="L134" s="8"/>
      <c r="M134" s="8"/>
      <c r="N134" s="8"/>
      <c r="O134" s="8"/>
      <c r="P134" s="8">
        <v>100</v>
      </c>
      <c r="Q134" s="8"/>
      <c r="R134" s="8"/>
      <c r="S134" s="8"/>
      <c r="T134" s="8"/>
      <c r="U134" s="8"/>
      <c r="V134" s="8">
        <v>100</v>
      </c>
      <c r="W134" s="109"/>
      <c r="X134" s="109"/>
      <c r="Y134" s="109"/>
      <c r="Z134" s="109"/>
      <c r="AA134" s="109"/>
      <c r="AB134" s="109"/>
      <c r="AC134" s="109"/>
      <c r="AD134" s="109"/>
    </row>
    <row r="135" spans="1:30" s="106" customFormat="1" ht="12" x14ac:dyDescent="0.25">
      <c r="A135" s="109" t="s">
        <v>143</v>
      </c>
      <c r="B135" s="8">
        <v>2028</v>
      </c>
      <c r="C135" s="109" t="s">
        <v>16</v>
      </c>
      <c r="D135" s="8"/>
      <c r="E135" s="8"/>
      <c r="F135" s="8"/>
      <c r="G135" s="8"/>
      <c r="H135" s="8"/>
      <c r="I135" s="8"/>
      <c r="J135" s="8">
        <v>100</v>
      </c>
      <c r="K135" s="8"/>
      <c r="L135" s="8"/>
      <c r="M135" s="8"/>
      <c r="N135" s="8"/>
      <c r="O135" s="8"/>
      <c r="P135" s="8">
        <v>100</v>
      </c>
      <c r="Q135" s="8"/>
      <c r="R135" s="8"/>
      <c r="S135" s="8"/>
      <c r="T135" s="8"/>
      <c r="U135" s="8"/>
      <c r="V135" s="8">
        <v>100</v>
      </c>
      <c r="W135" s="109"/>
      <c r="X135" s="109"/>
      <c r="Y135" s="109"/>
      <c r="Z135" s="109"/>
      <c r="AA135" s="109"/>
      <c r="AB135" s="109"/>
      <c r="AC135" s="109"/>
      <c r="AD135" s="109"/>
    </row>
    <row r="136" spans="1:30" s="106" customFormat="1" ht="12" x14ac:dyDescent="0.25">
      <c r="A136" s="109" t="s">
        <v>143</v>
      </c>
      <c r="B136" s="8">
        <v>2029</v>
      </c>
      <c r="C136" s="109" t="s">
        <v>16</v>
      </c>
      <c r="D136" s="8"/>
      <c r="E136" s="8"/>
      <c r="F136" s="8"/>
      <c r="G136" s="8"/>
      <c r="H136" s="8"/>
      <c r="I136" s="8"/>
      <c r="J136" s="8">
        <v>100</v>
      </c>
      <c r="K136" s="8"/>
      <c r="L136" s="8"/>
      <c r="M136" s="8"/>
      <c r="N136" s="8"/>
      <c r="O136" s="8"/>
      <c r="P136" s="8">
        <v>100</v>
      </c>
      <c r="Q136" s="8"/>
      <c r="R136" s="8"/>
      <c r="S136" s="8"/>
      <c r="T136" s="8"/>
      <c r="U136" s="8"/>
      <c r="V136" s="8">
        <v>100</v>
      </c>
      <c r="W136" s="109"/>
      <c r="X136" s="109"/>
      <c r="Y136" s="109"/>
      <c r="Z136" s="109"/>
      <c r="AA136" s="109"/>
      <c r="AB136" s="109"/>
      <c r="AC136" s="109"/>
      <c r="AD136" s="109"/>
    </row>
    <row r="137" spans="1:30" s="106" customFormat="1" ht="12" x14ac:dyDescent="0.25">
      <c r="A137" s="109" t="s">
        <v>143</v>
      </c>
      <c r="B137" s="8">
        <v>2030</v>
      </c>
      <c r="C137" s="109" t="s">
        <v>16</v>
      </c>
      <c r="D137" s="8"/>
      <c r="E137" s="8"/>
      <c r="F137" s="8"/>
      <c r="G137" s="8"/>
      <c r="H137" s="8"/>
      <c r="I137" s="8"/>
      <c r="J137" s="8">
        <v>100</v>
      </c>
      <c r="K137" s="8"/>
      <c r="L137" s="8"/>
      <c r="M137" s="8"/>
      <c r="N137" s="8"/>
      <c r="O137" s="8"/>
      <c r="P137" s="8">
        <v>100</v>
      </c>
      <c r="Q137" s="8"/>
      <c r="R137" s="8"/>
      <c r="S137" s="8"/>
      <c r="T137" s="8"/>
      <c r="U137" s="8"/>
      <c r="V137" s="8">
        <v>100</v>
      </c>
      <c r="W137" s="109"/>
      <c r="X137" s="109"/>
      <c r="Y137" s="109"/>
      <c r="Z137" s="109"/>
      <c r="AA137" s="109"/>
      <c r="AB137" s="109"/>
      <c r="AC137" s="109"/>
      <c r="AD137" s="109"/>
    </row>
    <row r="138" spans="1:30" s="106" customFormat="1" ht="12" x14ac:dyDescent="0.25">
      <c r="A138" s="109" t="s">
        <v>143</v>
      </c>
      <c r="B138" s="8">
        <v>2000</v>
      </c>
      <c r="C138" s="109" t="s">
        <v>17</v>
      </c>
      <c r="D138" s="8">
        <v>1920405</v>
      </c>
      <c r="E138" s="8">
        <v>100</v>
      </c>
      <c r="F138" s="8"/>
      <c r="G138" s="8"/>
      <c r="H138" s="8"/>
      <c r="I138" s="8"/>
      <c r="J138" s="8">
        <v>100</v>
      </c>
      <c r="K138" s="8"/>
      <c r="L138" s="8"/>
      <c r="M138" s="8"/>
      <c r="N138" s="8"/>
      <c r="O138" s="8"/>
      <c r="P138" s="8">
        <v>100</v>
      </c>
      <c r="Q138" s="8"/>
      <c r="R138" s="8"/>
      <c r="S138" s="8"/>
      <c r="T138" s="8"/>
      <c r="U138" s="8"/>
      <c r="V138" s="8">
        <v>100</v>
      </c>
      <c r="W138" s="109"/>
      <c r="X138" s="109"/>
      <c r="Y138" s="109"/>
      <c r="Z138" s="109"/>
      <c r="AA138" s="109"/>
      <c r="AB138" s="109"/>
      <c r="AC138" s="109"/>
      <c r="AD138" s="109"/>
    </row>
    <row r="139" spans="1:30" s="106" customFormat="1" ht="12" x14ac:dyDescent="0.25">
      <c r="A139" s="109" t="s">
        <v>143</v>
      </c>
      <c r="B139" s="8">
        <v>2001</v>
      </c>
      <c r="C139" s="109" t="s">
        <v>17</v>
      </c>
      <c r="D139" s="8">
        <v>1962238</v>
      </c>
      <c r="E139" s="8">
        <v>100</v>
      </c>
      <c r="F139" s="8"/>
      <c r="G139" s="8"/>
      <c r="H139" s="8"/>
      <c r="I139" s="8"/>
      <c r="J139" s="8">
        <v>100</v>
      </c>
      <c r="K139" s="8"/>
      <c r="L139" s="8"/>
      <c r="M139" s="8"/>
      <c r="N139" s="8"/>
      <c r="O139" s="8"/>
      <c r="P139" s="8">
        <v>100</v>
      </c>
      <c r="Q139" s="8"/>
      <c r="R139" s="8"/>
      <c r="S139" s="8"/>
      <c r="T139" s="8"/>
      <c r="U139" s="8"/>
      <c r="V139" s="8">
        <v>100</v>
      </c>
      <c r="W139" s="109"/>
      <c r="X139" s="109"/>
      <c r="Y139" s="109"/>
      <c r="Z139" s="109"/>
      <c r="AA139" s="109"/>
      <c r="AB139" s="109"/>
      <c r="AC139" s="109"/>
      <c r="AD139" s="109"/>
    </row>
    <row r="140" spans="1:30" s="106" customFormat="1" ht="12" x14ac:dyDescent="0.25">
      <c r="A140" s="109" t="s">
        <v>143</v>
      </c>
      <c r="B140" s="8">
        <v>2002</v>
      </c>
      <c r="C140" s="109" t="s">
        <v>17</v>
      </c>
      <c r="D140" s="8">
        <v>2006429</v>
      </c>
      <c r="E140" s="8">
        <v>100</v>
      </c>
      <c r="F140" s="8"/>
      <c r="G140" s="8"/>
      <c r="H140" s="8"/>
      <c r="I140" s="8"/>
      <c r="J140" s="8">
        <v>100</v>
      </c>
      <c r="K140" s="8"/>
      <c r="L140" s="8"/>
      <c r="M140" s="8"/>
      <c r="N140" s="8"/>
      <c r="O140" s="8"/>
      <c r="P140" s="8">
        <v>100</v>
      </c>
      <c r="Q140" s="8"/>
      <c r="R140" s="8"/>
      <c r="S140" s="8"/>
      <c r="T140" s="8"/>
      <c r="U140" s="8"/>
      <c r="V140" s="8">
        <v>100</v>
      </c>
      <c r="W140" s="109"/>
      <c r="X140" s="109"/>
      <c r="Y140" s="109"/>
      <c r="Z140" s="109"/>
      <c r="AA140" s="109"/>
      <c r="AB140" s="109"/>
      <c r="AC140" s="109"/>
      <c r="AD140" s="109"/>
    </row>
    <row r="141" spans="1:30" s="106" customFormat="1" ht="12" x14ac:dyDescent="0.25">
      <c r="A141" s="109" t="s">
        <v>143</v>
      </c>
      <c r="B141" s="8">
        <v>2003</v>
      </c>
      <c r="C141" s="109" t="s">
        <v>17</v>
      </c>
      <c r="D141" s="8">
        <v>2051155</v>
      </c>
      <c r="E141" s="8">
        <v>100</v>
      </c>
      <c r="F141" s="8"/>
      <c r="G141" s="8"/>
      <c r="H141" s="8"/>
      <c r="I141" s="8"/>
      <c r="J141" s="8">
        <v>100</v>
      </c>
      <c r="K141" s="8"/>
      <c r="L141" s="8"/>
      <c r="M141" s="8"/>
      <c r="N141" s="8"/>
      <c r="O141" s="8"/>
      <c r="P141" s="8">
        <v>100</v>
      </c>
      <c r="Q141" s="8"/>
      <c r="R141" s="8"/>
      <c r="S141" s="8"/>
      <c r="T141" s="8"/>
      <c r="U141" s="8"/>
      <c r="V141" s="8">
        <v>100</v>
      </c>
      <c r="W141" s="109"/>
      <c r="X141" s="109"/>
      <c r="Y141" s="109"/>
      <c r="Z141" s="109"/>
      <c r="AA141" s="109"/>
      <c r="AB141" s="109"/>
      <c r="AC141" s="109"/>
      <c r="AD141" s="109"/>
    </row>
    <row r="142" spans="1:30" s="106" customFormat="1" ht="12" x14ac:dyDescent="0.25">
      <c r="A142" s="109" t="s">
        <v>143</v>
      </c>
      <c r="B142" s="8">
        <v>2004</v>
      </c>
      <c r="C142" s="109" t="s">
        <v>17</v>
      </c>
      <c r="D142" s="8">
        <v>2102121</v>
      </c>
      <c r="E142" s="8">
        <v>100</v>
      </c>
      <c r="F142" s="8"/>
      <c r="G142" s="8"/>
      <c r="H142" s="8"/>
      <c r="I142" s="8"/>
      <c r="J142" s="8">
        <v>100</v>
      </c>
      <c r="K142" s="8"/>
      <c r="L142" s="8"/>
      <c r="M142" s="8"/>
      <c r="N142" s="8"/>
      <c r="O142" s="8"/>
      <c r="P142" s="8">
        <v>100</v>
      </c>
      <c r="Q142" s="8"/>
      <c r="R142" s="8"/>
      <c r="S142" s="8"/>
      <c r="T142" s="8"/>
      <c r="U142" s="8"/>
      <c r="V142" s="8">
        <v>100</v>
      </c>
      <c r="W142" s="109"/>
      <c r="X142" s="109"/>
      <c r="Y142" s="109"/>
      <c r="Z142" s="109"/>
      <c r="AA142" s="109"/>
      <c r="AB142" s="109"/>
      <c r="AC142" s="109"/>
      <c r="AD142" s="109"/>
    </row>
    <row r="143" spans="1:30" s="106" customFormat="1" ht="12" x14ac:dyDescent="0.25">
      <c r="A143" s="109" t="s">
        <v>143</v>
      </c>
      <c r="B143" s="8">
        <v>2005</v>
      </c>
      <c r="C143" s="109" t="s">
        <v>17</v>
      </c>
      <c r="D143" s="8">
        <v>2157568</v>
      </c>
      <c r="E143" s="8">
        <v>100</v>
      </c>
      <c r="F143" s="8">
        <v>34.131017718941621</v>
      </c>
      <c r="G143" s="8"/>
      <c r="H143" s="8"/>
      <c r="I143" s="8">
        <v>65.868982281058379</v>
      </c>
      <c r="J143" s="8">
        <v>34.131017718941621</v>
      </c>
      <c r="K143" s="8">
        <v>63.432758890804052</v>
      </c>
      <c r="L143" s="8"/>
      <c r="M143" s="8">
        <v>16.461351495410099</v>
      </c>
      <c r="N143" s="8"/>
      <c r="O143" s="8"/>
      <c r="P143" s="8">
        <v>83.538648504589901</v>
      </c>
      <c r="Q143" s="8"/>
      <c r="R143" s="8"/>
      <c r="S143" s="8"/>
      <c r="T143" s="8"/>
      <c r="U143" s="8"/>
      <c r="V143" s="8">
        <v>100</v>
      </c>
      <c r="W143" s="109"/>
      <c r="X143" s="109"/>
      <c r="Y143" s="109"/>
      <c r="Z143" s="109"/>
      <c r="AA143" s="109"/>
      <c r="AB143" s="109"/>
      <c r="AC143" s="109"/>
      <c r="AD143" s="109"/>
    </row>
    <row r="144" spans="1:30" s="106" customFormat="1" ht="12" x14ac:dyDescent="0.25">
      <c r="A144" s="109" t="s">
        <v>143</v>
      </c>
      <c r="B144" s="8">
        <v>2006</v>
      </c>
      <c r="C144" s="109" t="s">
        <v>17</v>
      </c>
      <c r="D144" s="8">
        <v>2221609</v>
      </c>
      <c r="E144" s="8">
        <v>100</v>
      </c>
      <c r="F144" s="8">
        <v>34.131017718941621</v>
      </c>
      <c r="G144" s="8"/>
      <c r="H144" s="8"/>
      <c r="I144" s="8">
        <v>65.868982281058379</v>
      </c>
      <c r="J144" s="8">
        <v>34.131017718941621</v>
      </c>
      <c r="K144" s="8">
        <v>63.432758890804052</v>
      </c>
      <c r="L144" s="8"/>
      <c r="M144" s="8">
        <v>16.461351495410099</v>
      </c>
      <c r="N144" s="8"/>
      <c r="O144" s="8"/>
      <c r="P144" s="8">
        <v>83.538648504589901</v>
      </c>
      <c r="Q144" s="8"/>
      <c r="R144" s="8"/>
      <c r="S144" s="8"/>
      <c r="T144" s="8"/>
      <c r="U144" s="8"/>
      <c r="V144" s="8">
        <v>100</v>
      </c>
      <c r="W144" s="109"/>
      <c r="X144" s="109"/>
      <c r="Y144" s="109"/>
      <c r="Z144" s="109"/>
      <c r="AA144" s="109"/>
      <c r="AB144" s="109"/>
      <c r="AC144" s="109"/>
      <c r="AD144" s="109"/>
    </row>
    <row r="145" spans="1:30" s="106" customFormat="1" ht="12" x14ac:dyDescent="0.25">
      <c r="A145" s="109" t="s">
        <v>143</v>
      </c>
      <c r="B145" s="8">
        <v>2007</v>
      </c>
      <c r="C145" s="109" t="s">
        <v>17</v>
      </c>
      <c r="D145" s="8">
        <v>2297648</v>
      </c>
      <c r="E145" s="8">
        <v>100</v>
      </c>
      <c r="F145" s="8">
        <v>34.131017718941621</v>
      </c>
      <c r="G145" s="8"/>
      <c r="H145" s="8"/>
      <c r="I145" s="8">
        <v>65.868982281058379</v>
      </c>
      <c r="J145" s="8">
        <v>34.131017718941621</v>
      </c>
      <c r="K145" s="8">
        <v>63.432758890804052</v>
      </c>
      <c r="L145" s="8"/>
      <c r="M145" s="8">
        <v>16.461351495410099</v>
      </c>
      <c r="N145" s="8"/>
      <c r="O145" s="8"/>
      <c r="P145" s="8">
        <v>83.538648504589901</v>
      </c>
      <c r="Q145" s="8"/>
      <c r="R145" s="8"/>
      <c r="S145" s="8"/>
      <c r="T145" s="8"/>
      <c r="U145" s="8"/>
      <c r="V145" s="8">
        <v>100</v>
      </c>
      <c r="W145" s="109"/>
      <c r="X145" s="109"/>
      <c r="Y145" s="109"/>
      <c r="Z145" s="109"/>
      <c r="AA145" s="109"/>
      <c r="AB145" s="109"/>
      <c r="AC145" s="109"/>
      <c r="AD145" s="109"/>
    </row>
    <row r="146" spans="1:30" s="106" customFormat="1" ht="12" x14ac:dyDescent="0.25">
      <c r="A146" s="109" t="s">
        <v>143</v>
      </c>
      <c r="B146" s="8">
        <v>2008</v>
      </c>
      <c r="C146" s="109" t="s">
        <v>17</v>
      </c>
      <c r="D146" s="8">
        <v>2380727</v>
      </c>
      <c r="E146" s="8">
        <v>100</v>
      </c>
      <c r="F146" s="8">
        <v>34.131017718941621</v>
      </c>
      <c r="G146" s="8"/>
      <c r="H146" s="8"/>
      <c r="I146" s="8">
        <v>65.868982281058379</v>
      </c>
      <c r="J146" s="8">
        <v>34.131017718941621</v>
      </c>
      <c r="K146" s="8">
        <v>63.432758890804052</v>
      </c>
      <c r="L146" s="8"/>
      <c r="M146" s="8">
        <v>16.461351495410099</v>
      </c>
      <c r="N146" s="8"/>
      <c r="O146" s="8"/>
      <c r="P146" s="8">
        <v>83.538648504589901</v>
      </c>
      <c r="Q146" s="8"/>
      <c r="R146" s="8"/>
      <c r="S146" s="8"/>
      <c r="T146" s="8"/>
      <c r="U146" s="8"/>
      <c r="V146" s="8">
        <v>100</v>
      </c>
      <c r="W146" s="109"/>
      <c r="X146" s="109"/>
      <c r="Y146" s="109"/>
      <c r="Z146" s="109"/>
      <c r="AA146" s="109"/>
      <c r="AB146" s="109"/>
      <c r="AC146" s="109"/>
      <c r="AD146" s="109"/>
    </row>
    <row r="147" spans="1:30" s="106" customFormat="1" ht="12" x14ac:dyDescent="0.25">
      <c r="A147" s="109" t="s">
        <v>143</v>
      </c>
      <c r="B147" s="8">
        <v>2009</v>
      </c>
      <c r="C147" s="109" t="s">
        <v>17</v>
      </c>
      <c r="D147" s="8">
        <v>2475225</v>
      </c>
      <c r="E147" s="8">
        <v>100</v>
      </c>
      <c r="F147" s="8">
        <v>34.131017718941621</v>
      </c>
      <c r="G147" s="8"/>
      <c r="H147" s="8"/>
      <c r="I147" s="8">
        <v>65.868982281058379</v>
      </c>
      <c r="J147" s="8">
        <v>34.131017718941621</v>
      </c>
      <c r="K147" s="8">
        <v>63.432758890804052</v>
      </c>
      <c r="L147" s="8"/>
      <c r="M147" s="8">
        <v>16.461351495410099</v>
      </c>
      <c r="N147" s="8"/>
      <c r="O147" s="8"/>
      <c r="P147" s="8">
        <v>83.538648504589901</v>
      </c>
      <c r="Q147" s="8"/>
      <c r="R147" s="8"/>
      <c r="S147" s="8"/>
      <c r="T147" s="8"/>
      <c r="U147" s="8"/>
      <c r="V147" s="8">
        <v>100</v>
      </c>
      <c r="W147" s="109"/>
      <c r="X147" s="109"/>
      <c r="Y147" s="109"/>
      <c r="Z147" s="109"/>
      <c r="AA147" s="109"/>
      <c r="AB147" s="109"/>
      <c r="AC147" s="109"/>
      <c r="AD147" s="109"/>
    </row>
    <row r="148" spans="1:30" s="106" customFormat="1" ht="12" x14ac:dyDescent="0.25">
      <c r="A148" s="109" t="s">
        <v>143</v>
      </c>
      <c r="B148" s="8">
        <v>2010</v>
      </c>
      <c r="C148" s="109" t="s">
        <v>17</v>
      </c>
      <c r="D148" s="8">
        <v>2578487</v>
      </c>
      <c r="E148" s="8">
        <v>100</v>
      </c>
      <c r="F148" s="8">
        <v>37.04471527494934</v>
      </c>
      <c r="G148" s="8"/>
      <c r="H148" s="8"/>
      <c r="I148" s="8">
        <v>62.95528472505066</v>
      </c>
      <c r="J148" s="8">
        <v>37.04471527494934</v>
      </c>
      <c r="K148" s="8">
        <v>65.280495065016567</v>
      </c>
      <c r="L148" s="8"/>
      <c r="M148" s="8">
        <v>17.330426413976738</v>
      </c>
      <c r="N148" s="8"/>
      <c r="O148" s="8"/>
      <c r="P148" s="8">
        <v>82.669573586023262</v>
      </c>
      <c r="Q148" s="8"/>
      <c r="R148" s="8"/>
      <c r="S148" s="8"/>
      <c r="T148" s="8"/>
      <c r="U148" s="8"/>
      <c r="V148" s="8">
        <v>100</v>
      </c>
      <c r="W148" s="109"/>
      <c r="X148" s="109"/>
      <c r="Y148" s="109"/>
      <c r="Z148" s="109"/>
      <c r="AA148" s="109"/>
      <c r="AB148" s="109"/>
      <c r="AC148" s="109"/>
      <c r="AD148" s="109"/>
    </row>
    <row r="149" spans="1:30" s="106" customFormat="1" ht="12" x14ac:dyDescent="0.25">
      <c r="A149" s="109" t="s">
        <v>143</v>
      </c>
      <c r="B149" s="8">
        <v>2011</v>
      </c>
      <c r="C149" s="109" t="s">
        <v>17</v>
      </c>
      <c r="D149" s="8">
        <v>2688396</v>
      </c>
      <c r="E149" s="8">
        <v>100</v>
      </c>
      <c r="F149" s="8">
        <v>39.958412830957968</v>
      </c>
      <c r="G149" s="8">
        <v>39.958412830957968</v>
      </c>
      <c r="H149" s="8">
        <v>0</v>
      </c>
      <c r="I149" s="8">
        <v>60.041587169042032</v>
      </c>
      <c r="J149" s="8">
        <v>0</v>
      </c>
      <c r="K149" s="8">
        <v>67.128231239229535</v>
      </c>
      <c r="L149" s="8">
        <v>67.128231239229535</v>
      </c>
      <c r="M149" s="8">
        <v>18.199501332543605</v>
      </c>
      <c r="N149" s="8">
        <v>48.92872990668593</v>
      </c>
      <c r="O149" s="8">
        <v>32.871768760770465</v>
      </c>
      <c r="P149" s="8">
        <v>0</v>
      </c>
      <c r="Q149" s="8">
        <v>91.442500000001019</v>
      </c>
      <c r="R149" s="8"/>
      <c r="S149" s="8">
        <v>71.511695573644829</v>
      </c>
      <c r="T149" s="8"/>
      <c r="U149" s="8"/>
      <c r="V149" s="8">
        <v>28.488304426355171</v>
      </c>
      <c r="W149" s="109"/>
      <c r="X149" s="109"/>
      <c r="Y149" s="109"/>
      <c r="Z149" s="109"/>
      <c r="AA149" s="109"/>
      <c r="AB149" s="109"/>
      <c r="AC149" s="109"/>
      <c r="AD149" s="109"/>
    </row>
    <row r="150" spans="1:30" s="106" customFormat="1" ht="12" x14ac:dyDescent="0.25">
      <c r="A150" s="109" t="s">
        <v>143</v>
      </c>
      <c r="B150" s="8">
        <v>2012</v>
      </c>
      <c r="C150" s="109" t="s">
        <v>17</v>
      </c>
      <c r="D150" s="8">
        <v>2803903</v>
      </c>
      <c r="E150" s="8">
        <v>100</v>
      </c>
      <c r="F150" s="8">
        <v>42.872110386965687</v>
      </c>
      <c r="G150" s="8">
        <v>42.872110386965687</v>
      </c>
      <c r="H150" s="8">
        <v>0</v>
      </c>
      <c r="I150" s="8">
        <v>57.127889613034313</v>
      </c>
      <c r="J150" s="8">
        <v>0</v>
      </c>
      <c r="K150" s="8">
        <v>68.975967413442049</v>
      </c>
      <c r="L150" s="8">
        <v>68.975967413442049</v>
      </c>
      <c r="M150" s="8">
        <v>19.068576251110244</v>
      </c>
      <c r="N150" s="8">
        <v>49.907391162331805</v>
      </c>
      <c r="O150" s="8">
        <v>31.024032586557951</v>
      </c>
      <c r="P150" s="8">
        <v>0</v>
      </c>
      <c r="Q150" s="8">
        <v>91.442500000001019</v>
      </c>
      <c r="R150" s="8"/>
      <c r="S150" s="8">
        <v>71.511695573644829</v>
      </c>
      <c r="T150" s="8"/>
      <c r="U150" s="8"/>
      <c r="V150" s="8">
        <v>28.488304426355171</v>
      </c>
      <c r="W150" s="109"/>
      <c r="X150" s="109"/>
      <c r="Y150" s="109"/>
      <c r="Z150" s="109"/>
      <c r="AA150" s="109"/>
      <c r="AB150" s="109"/>
      <c r="AC150" s="109"/>
      <c r="AD150" s="109"/>
    </row>
    <row r="151" spans="1:30" s="106" customFormat="1" ht="12" x14ac:dyDescent="0.25">
      <c r="A151" s="109" t="s">
        <v>143</v>
      </c>
      <c r="B151" s="8">
        <v>2013</v>
      </c>
      <c r="C151" s="109" t="s">
        <v>17</v>
      </c>
      <c r="D151" s="8">
        <v>2918885</v>
      </c>
      <c r="E151" s="8">
        <v>100</v>
      </c>
      <c r="F151" s="8">
        <v>45.785807942974316</v>
      </c>
      <c r="G151" s="8">
        <v>45.785807942974316</v>
      </c>
      <c r="H151" s="8">
        <v>0</v>
      </c>
      <c r="I151" s="8">
        <v>54.214192057025684</v>
      </c>
      <c r="J151" s="8">
        <v>0</v>
      </c>
      <c r="K151" s="8">
        <v>70.823703587655018</v>
      </c>
      <c r="L151" s="8">
        <v>70.823703587655018</v>
      </c>
      <c r="M151" s="8">
        <v>19.93765116967711</v>
      </c>
      <c r="N151" s="8">
        <v>50.886052417977908</v>
      </c>
      <c r="O151" s="8">
        <v>29.176296412344982</v>
      </c>
      <c r="P151" s="8">
        <v>0</v>
      </c>
      <c r="Q151" s="8">
        <v>91.442500000001019</v>
      </c>
      <c r="R151" s="8">
        <v>80.993150684931507</v>
      </c>
      <c r="S151" s="8">
        <v>71.511695573644829</v>
      </c>
      <c r="T151" s="8">
        <v>9.4814551112866781</v>
      </c>
      <c r="U151" s="8">
        <v>19.006849315068493</v>
      </c>
      <c r="V151" s="8">
        <v>0</v>
      </c>
      <c r="W151" s="109"/>
      <c r="X151" s="109"/>
      <c r="Y151" s="109"/>
      <c r="Z151" s="109"/>
      <c r="AA151" s="109"/>
      <c r="AB151" s="109"/>
      <c r="AC151" s="109"/>
      <c r="AD151" s="109"/>
    </row>
    <row r="152" spans="1:30" s="106" customFormat="1" ht="12" x14ac:dyDescent="0.25">
      <c r="A152" s="109" t="s">
        <v>143</v>
      </c>
      <c r="B152" s="8">
        <v>2014</v>
      </c>
      <c r="C152" s="109" t="s">
        <v>17</v>
      </c>
      <c r="D152" s="8">
        <v>3037551</v>
      </c>
      <c r="E152" s="8">
        <v>100</v>
      </c>
      <c r="F152" s="8">
        <v>48.699505498982035</v>
      </c>
      <c r="G152" s="8">
        <v>48.699505498982035</v>
      </c>
      <c r="H152" s="8">
        <v>0</v>
      </c>
      <c r="I152" s="8">
        <v>51.300494501017965</v>
      </c>
      <c r="J152" s="8">
        <v>0</v>
      </c>
      <c r="K152" s="8">
        <v>72.671439761867532</v>
      </c>
      <c r="L152" s="8">
        <v>72.671439761867532</v>
      </c>
      <c r="M152" s="8">
        <v>20.806726088243977</v>
      </c>
      <c r="N152" s="8">
        <v>51.864713673623555</v>
      </c>
      <c r="O152" s="8">
        <v>27.328560238132468</v>
      </c>
      <c r="P152" s="8">
        <v>0</v>
      </c>
      <c r="Q152" s="8">
        <v>91.442500000001019</v>
      </c>
      <c r="R152" s="8">
        <v>80.993150684931507</v>
      </c>
      <c r="S152" s="8">
        <v>71.511695573644829</v>
      </c>
      <c r="T152" s="8">
        <v>9.4814551112866781</v>
      </c>
      <c r="U152" s="8">
        <v>19.006849315068493</v>
      </c>
      <c r="V152" s="8">
        <v>0</v>
      </c>
      <c r="W152" s="109"/>
      <c r="X152" s="109"/>
      <c r="Y152" s="109"/>
      <c r="Z152" s="109"/>
      <c r="AA152" s="109"/>
      <c r="AB152" s="109"/>
      <c r="AC152" s="109"/>
      <c r="AD152" s="109"/>
    </row>
    <row r="153" spans="1:30" s="106" customFormat="1" ht="12" x14ac:dyDescent="0.25">
      <c r="A153" s="109" t="s">
        <v>143</v>
      </c>
      <c r="B153" s="8">
        <v>2015</v>
      </c>
      <c r="C153" s="109" t="s">
        <v>17</v>
      </c>
      <c r="D153" s="8">
        <v>3158042</v>
      </c>
      <c r="E153" s="8">
        <v>100</v>
      </c>
      <c r="F153" s="8">
        <v>51.613203054989754</v>
      </c>
      <c r="G153" s="8">
        <v>51.613203054989754</v>
      </c>
      <c r="H153" s="8">
        <v>0</v>
      </c>
      <c r="I153" s="8">
        <v>48.386796945010246</v>
      </c>
      <c r="J153" s="8">
        <v>0</v>
      </c>
      <c r="K153" s="8">
        <v>74.519175936080501</v>
      </c>
      <c r="L153" s="8">
        <v>74.519175936080501</v>
      </c>
      <c r="M153" s="8">
        <v>21.675801006810616</v>
      </c>
      <c r="N153" s="8">
        <v>52.843374929269885</v>
      </c>
      <c r="O153" s="8">
        <v>25.480824063919499</v>
      </c>
      <c r="P153" s="8">
        <v>0</v>
      </c>
      <c r="Q153" s="8">
        <v>91.442500000001019</v>
      </c>
      <c r="R153" s="8">
        <v>80.993150684931507</v>
      </c>
      <c r="S153" s="8">
        <v>71.511695573644829</v>
      </c>
      <c r="T153" s="8">
        <v>9.4814551112866781</v>
      </c>
      <c r="U153" s="8">
        <v>19.006849315068493</v>
      </c>
      <c r="V153" s="8">
        <v>0</v>
      </c>
      <c r="W153" s="109"/>
      <c r="X153" s="109"/>
      <c r="Y153" s="109"/>
      <c r="Z153" s="109"/>
      <c r="AA153" s="109"/>
      <c r="AB153" s="109"/>
      <c r="AC153" s="109"/>
      <c r="AD153" s="109"/>
    </row>
    <row r="154" spans="1:30" s="106" customFormat="1" ht="12" x14ac:dyDescent="0.25">
      <c r="A154" s="109" t="s">
        <v>143</v>
      </c>
      <c r="B154" s="8">
        <v>2016</v>
      </c>
      <c r="C154" s="109" t="s">
        <v>17</v>
      </c>
      <c r="D154" s="8">
        <v>3278757</v>
      </c>
      <c r="E154" s="8">
        <v>100</v>
      </c>
      <c r="F154" s="8">
        <v>54.526900610998382</v>
      </c>
      <c r="G154" s="8">
        <v>54.526900610998382</v>
      </c>
      <c r="H154" s="8">
        <v>0</v>
      </c>
      <c r="I154" s="8">
        <v>45.473099389001618</v>
      </c>
      <c r="J154" s="8">
        <v>0</v>
      </c>
      <c r="K154" s="8">
        <v>76.366912110293015</v>
      </c>
      <c r="L154" s="8">
        <v>76.366912110293015</v>
      </c>
      <c r="M154" s="8">
        <v>22.544875925377482</v>
      </c>
      <c r="N154" s="8">
        <v>53.822036184915532</v>
      </c>
      <c r="O154" s="8">
        <v>23.633087889706985</v>
      </c>
      <c r="P154" s="8">
        <v>0</v>
      </c>
      <c r="Q154" s="8">
        <v>87.221250000000509</v>
      </c>
      <c r="R154" s="8">
        <v>80.993150684931507</v>
      </c>
      <c r="S154" s="8">
        <v>69.04254336046688</v>
      </c>
      <c r="T154" s="8">
        <v>11.950607324464627</v>
      </c>
      <c r="U154" s="8">
        <v>19.006849315068493</v>
      </c>
      <c r="V154" s="8">
        <v>0</v>
      </c>
      <c r="W154" s="109"/>
      <c r="X154" s="109"/>
      <c r="Y154" s="109"/>
      <c r="Z154" s="109"/>
      <c r="AA154" s="109"/>
      <c r="AB154" s="109"/>
      <c r="AC154" s="109"/>
      <c r="AD154" s="109"/>
    </row>
    <row r="155" spans="1:30" s="106" customFormat="1" ht="12" x14ac:dyDescent="0.25">
      <c r="A155" s="109" t="s">
        <v>143</v>
      </c>
      <c r="B155" s="8">
        <v>2017</v>
      </c>
      <c r="C155" s="109" t="s">
        <v>17</v>
      </c>
      <c r="D155" s="8">
        <v>3399474</v>
      </c>
      <c r="E155" s="8">
        <v>100</v>
      </c>
      <c r="F155" s="8">
        <v>57.440598167006101</v>
      </c>
      <c r="G155" s="8">
        <v>57.440598167006101</v>
      </c>
      <c r="H155" s="8">
        <v>0</v>
      </c>
      <c r="I155" s="8">
        <v>42.559401832993899</v>
      </c>
      <c r="J155" s="8">
        <v>0</v>
      </c>
      <c r="K155" s="8">
        <v>78.214648284505984</v>
      </c>
      <c r="L155" s="8">
        <v>78.214648284505984</v>
      </c>
      <c r="M155" s="8">
        <v>23.413950843944122</v>
      </c>
      <c r="N155" s="8">
        <v>54.800697440561862</v>
      </c>
      <c r="O155" s="8">
        <v>21.785351715494016</v>
      </c>
      <c r="P155" s="8">
        <v>0</v>
      </c>
      <c r="Q155" s="8">
        <v>83</v>
      </c>
      <c r="R155" s="8">
        <v>80.993150684931507</v>
      </c>
      <c r="S155" s="8">
        <v>66.57339114728984</v>
      </c>
      <c r="T155" s="8">
        <v>14.419759537641667</v>
      </c>
      <c r="U155" s="8">
        <v>19.006849315068493</v>
      </c>
      <c r="V155" s="8">
        <v>0</v>
      </c>
      <c r="W155" s="109"/>
      <c r="X155" s="109"/>
      <c r="Y155" s="109"/>
      <c r="Z155" s="109"/>
      <c r="AA155" s="109"/>
      <c r="AB155" s="109"/>
      <c r="AC155" s="109"/>
      <c r="AD155" s="109"/>
    </row>
    <row r="156" spans="1:30" s="106" customFormat="1" ht="12" x14ac:dyDescent="0.25">
      <c r="A156" s="109" t="s">
        <v>143</v>
      </c>
      <c r="B156" s="8">
        <v>2018</v>
      </c>
      <c r="C156" s="109" t="s">
        <v>17</v>
      </c>
      <c r="D156" s="8">
        <v>3520133</v>
      </c>
      <c r="E156" s="8">
        <v>98.650000000000091</v>
      </c>
      <c r="F156" s="8">
        <v>60.354295723014729</v>
      </c>
      <c r="G156" s="8">
        <v>60.354295723014729</v>
      </c>
      <c r="H156" s="8">
        <v>0</v>
      </c>
      <c r="I156" s="8">
        <v>39.645704276985271</v>
      </c>
      <c r="J156" s="8">
        <v>0</v>
      </c>
      <c r="K156" s="8">
        <v>80.062384458718498</v>
      </c>
      <c r="L156" s="8">
        <v>79.056730769230853</v>
      </c>
      <c r="M156" s="8">
        <v>24.283025762510988</v>
      </c>
      <c r="N156" s="8">
        <v>54.773705006719865</v>
      </c>
      <c r="O156" s="8">
        <v>20.943269230769147</v>
      </c>
      <c r="P156" s="8">
        <v>0</v>
      </c>
      <c r="Q156" s="8">
        <v>78.77875000000131</v>
      </c>
      <c r="R156" s="8">
        <v>78.77875000000131</v>
      </c>
      <c r="S156" s="8">
        <v>64.104238934111891</v>
      </c>
      <c r="T156" s="8">
        <v>14.674511065889419</v>
      </c>
      <c r="U156" s="8">
        <v>21.22124999999869</v>
      </c>
      <c r="V156" s="8">
        <v>0</v>
      </c>
      <c r="W156" s="109"/>
      <c r="X156" s="109"/>
      <c r="Y156" s="109"/>
      <c r="Z156" s="109"/>
      <c r="AA156" s="109"/>
      <c r="AB156" s="109"/>
      <c r="AC156" s="109"/>
      <c r="AD156" s="109"/>
    </row>
    <row r="157" spans="1:30" s="106" customFormat="1" ht="12" x14ac:dyDescent="0.25">
      <c r="A157" s="109" t="s">
        <v>143</v>
      </c>
      <c r="B157" s="8">
        <v>2019</v>
      </c>
      <c r="C157" s="109" t="s">
        <v>17</v>
      </c>
      <c r="D157" s="8">
        <v>3636834</v>
      </c>
      <c r="E157" s="8">
        <v>97.300000000000182</v>
      </c>
      <c r="F157" s="8">
        <v>63.267993279022448</v>
      </c>
      <c r="G157" s="8">
        <v>63.267993279022448</v>
      </c>
      <c r="H157" s="8">
        <v>0</v>
      </c>
      <c r="I157" s="8">
        <v>36.732006720977552</v>
      </c>
      <c r="J157" s="8">
        <v>0</v>
      </c>
      <c r="K157" s="8">
        <v>81.910120632931466</v>
      </c>
      <c r="L157" s="8">
        <v>77.213461538461615</v>
      </c>
      <c r="M157" s="8">
        <v>25.152100681077854</v>
      </c>
      <c r="N157" s="8">
        <v>52.061360857383761</v>
      </c>
      <c r="O157" s="8">
        <v>22.786538461538385</v>
      </c>
      <c r="P157" s="8">
        <v>0</v>
      </c>
      <c r="Q157" s="8">
        <v>74.5575000000008</v>
      </c>
      <c r="R157" s="8">
        <v>74.5575000000008</v>
      </c>
      <c r="S157" s="8">
        <v>61.635086720934851</v>
      </c>
      <c r="T157" s="8">
        <v>12.92241327906595</v>
      </c>
      <c r="U157" s="8">
        <v>25.4424999999992</v>
      </c>
      <c r="V157" s="8">
        <v>0</v>
      </c>
      <c r="W157" s="109"/>
      <c r="X157" s="109"/>
      <c r="Y157" s="109"/>
      <c r="Z157" s="109"/>
      <c r="AA157" s="109"/>
      <c r="AB157" s="109"/>
      <c r="AC157" s="109"/>
      <c r="AD157" s="109"/>
    </row>
    <row r="158" spans="1:30" s="106" customFormat="1" ht="12" x14ac:dyDescent="0.25">
      <c r="A158" s="109" t="s">
        <v>143</v>
      </c>
      <c r="B158" s="8">
        <v>2020</v>
      </c>
      <c r="C158" s="109" t="s">
        <v>17</v>
      </c>
      <c r="D158" s="8">
        <v>3755265</v>
      </c>
      <c r="E158" s="8">
        <v>95.950000000000273</v>
      </c>
      <c r="F158" s="8">
        <v>66.181690835031077</v>
      </c>
      <c r="G158" s="8">
        <v>66.181690835031077</v>
      </c>
      <c r="H158" s="8">
        <v>0</v>
      </c>
      <c r="I158" s="8">
        <v>33.818309164968923</v>
      </c>
      <c r="J158" s="8">
        <v>0</v>
      </c>
      <c r="K158" s="8">
        <v>83.75785680714398</v>
      </c>
      <c r="L158" s="8">
        <v>75.370192307692378</v>
      </c>
      <c r="M158" s="8">
        <v>26.021175599644494</v>
      </c>
      <c r="N158" s="8">
        <v>49.349016708047884</v>
      </c>
      <c r="O158" s="8">
        <v>24.629807692307622</v>
      </c>
      <c r="P158" s="8">
        <v>0</v>
      </c>
      <c r="Q158" s="8">
        <v>70.336250000000291</v>
      </c>
      <c r="R158" s="8">
        <v>70.336250000000291</v>
      </c>
      <c r="S158" s="8">
        <v>59.165934507756901</v>
      </c>
      <c r="T158" s="8">
        <v>11.17031549224339</v>
      </c>
      <c r="U158" s="8">
        <v>29.663749999999709</v>
      </c>
      <c r="V158" s="8">
        <v>0</v>
      </c>
      <c r="W158" s="109"/>
      <c r="X158" s="109"/>
      <c r="Y158" s="109"/>
      <c r="Z158" s="109"/>
      <c r="AA158" s="109"/>
      <c r="AB158" s="109"/>
      <c r="AC158" s="109"/>
      <c r="AD158" s="109"/>
    </row>
    <row r="159" spans="1:30" s="106" customFormat="1" ht="12" x14ac:dyDescent="0.25">
      <c r="A159" s="109" t="s">
        <v>143</v>
      </c>
      <c r="B159" s="8">
        <v>2021</v>
      </c>
      <c r="C159" s="109" t="s">
        <v>17</v>
      </c>
      <c r="D159" s="8">
        <v>3867509</v>
      </c>
      <c r="E159" s="8">
        <v>94.599999999999909</v>
      </c>
      <c r="F159" s="8">
        <v>69.095388391038796</v>
      </c>
      <c r="G159" s="8">
        <v>65.623842397260432</v>
      </c>
      <c r="H159" s="8">
        <v>3.4715459937783635</v>
      </c>
      <c r="I159" s="8">
        <v>30.904611608961204</v>
      </c>
      <c r="J159" s="8">
        <v>0</v>
      </c>
      <c r="K159" s="8">
        <v>85.605592981356949</v>
      </c>
      <c r="L159" s="8">
        <v>73.52692307692314</v>
      </c>
      <c r="M159" s="8">
        <v>26.89025051821136</v>
      </c>
      <c r="N159" s="8">
        <v>46.63667255871178</v>
      </c>
      <c r="O159" s="8">
        <v>26.47307692307686</v>
      </c>
      <c r="P159" s="8">
        <v>0</v>
      </c>
      <c r="Q159" s="8">
        <v>66.114999999999782</v>
      </c>
      <c r="R159" s="8">
        <v>66.114999999999782</v>
      </c>
      <c r="S159" s="8">
        <v>56.696782294578952</v>
      </c>
      <c r="T159" s="8">
        <v>9.4182177054208296</v>
      </c>
      <c r="U159" s="8">
        <v>33.885000000000218</v>
      </c>
      <c r="V159" s="8">
        <v>0</v>
      </c>
      <c r="W159" s="109"/>
      <c r="X159" s="109"/>
      <c r="Y159" s="109"/>
      <c r="Z159" s="109"/>
      <c r="AA159" s="109"/>
      <c r="AB159" s="109"/>
      <c r="AC159" s="109"/>
      <c r="AD159" s="109"/>
    </row>
    <row r="160" spans="1:30" s="106" customFormat="1" ht="12" x14ac:dyDescent="0.25">
      <c r="A160" s="109" t="s">
        <v>143</v>
      </c>
      <c r="B160" s="8">
        <v>2022</v>
      </c>
      <c r="C160" s="109" t="s">
        <v>17</v>
      </c>
      <c r="D160" s="8">
        <v>3977551</v>
      </c>
      <c r="E160" s="8">
        <v>93.25</v>
      </c>
      <c r="F160" s="8">
        <v>72.009085947047424</v>
      </c>
      <c r="G160" s="8">
        <v>64.510539297945343</v>
      </c>
      <c r="H160" s="8">
        <v>7.4985466491020816</v>
      </c>
      <c r="I160" s="8">
        <v>27.990914052952576</v>
      </c>
      <c r="J160" s="8">
        <v>0</v>
      </c>
      <c r="K160" s="8">
        <v>87.453329155569463</v>
      </c>
      <c r="L160" s="8">
        <v>71.683653846153902</v>
      </c>
      <c r="M160" s="8">
        <v>27.759325436777999</v>
      </c>
      <c r="N160" s="8">
        <v>43.924328409375903</v>
      </c>
      <c r="O160" s="8">
        <v>28.316346153846098</v>
      </c>
      <c r="P160" s="8">
        <v>0</v>
      </c>
      <c r="Q160" s="8">
        <v>61.893750000001091</v>
      </c>
      <c r="R160" s="8"/>
      <c r="S160" s="8">
        <v>54.227630081401912</v>
      </c>
      <c r="T160" s="8"/>
      <c r="U160" s="8"/>
      <c r="V160" s="8">
        <v>45.772369918598088</v>
      </c>
      <c r="W160" s="109"/>
      <c r="X160" s="109"/>
      <c r="Y160" s="109"/>
      <c r="Z160" s="109"/>
      <c r="AA160" s="109"/>
      <c r="AB160" s="109"/>
      <c r="AC160" s="109"/>
      <c r="AD160" s="109"/>
    </row>
    <row r="161" spans="1:30" s="106" customFormat="1" ht="12" x14ac:dyDescent="0.25">
      <c r="A161" s="109" t="s">
        <v>143</v>
      </c>
      <c r="B161" s="8">
        <v>2023</v>
      </c>
      <c r="C161" s="109" t="s">
        <v>17</v>
      </c>
      <c r="D161" s="8">
        <v>4084228</v>
      </c>
      <c r="E161" s="8">
        <v>91.900000000000091</v>
      </c>
      <c r="F161" s="8">
        <v>74.922783503055143</v>
      </c>
      <c r="G161" s="8">
        <v>63.397236198630253</v>
      </c>
      <c r="H161" s="8">
        <v>11.52554730442489</v>
      </c>
      <c r="I161" s="8">
        <v>25.077216496944857</v>
      </c>
      <c r="J161" s="8">
        <v>0</v>
      </c>
      <c r="K161" s="8">
        <v>89.301065329782432</v>
      </c>
      <c r="L161" s="8">
        <v>69.840384615384664</v>
      </c>
      <c r="M161" s="8">
        <v>28.628400355344866</v>
      </c>
      <c r="N161" s="8">
        <v>41.211984260039799</v>
      </c>
      <c r="O161" s="8">
        <v>30.159615384615336</v>
      </c>
      <c r="P161" s="8">
        <v>0</v>
      </c>
      <c r="Q161" s="8">
        <v>57.672500000000582</v>
      </c>
      <c r="R161" s="8"/>
      <c r="S161" s="8">
        <v>51.758477868223963</v>
      </c>
      <c r="T161" s="8"/>
      <c r="U161" s="8"/>
      <c r="V161" s="8">
        <v>48.241522131776037</v>
      </c>
      <c r="W161" s="109"/>
      <c r="X161" s="109"/>
      <c r="Y161" s="109"/>
      <c r="Z161" s="109"/>
      <c r="AA161" s="109"/>
      <c r="AB161" s="109"/>
      <c r="AC161" s="109"/>
      <c r="AD161" s="109"/>
    </row>
    <row r="162" spans="1:30" s="106" customFormat="1" ht="12" x14ac:dyDescent="0.25">
      <c r="A162" s="109" t="s">
        <v>143</v>
      </c>
      <c r="B162" s="8">
        <v>2024</v>
      </c>
      <c r="C162" s="109" t="s">
        <v>17</v>
      </c>
      <c r="D162" s="8">
        <v>4085930</v>
      </c>
      <c r="E162" s="8">
        <v>90.550000000000182</v>
      </c>
      <c r="F162" s="8">
        <v>77.836481059063772</v>
      </c>
      <c r="G162" s="8">
        <v>62.283933099315163</v>
      </c>
      <c r="H162" s="8">
        <v>15.552547959748608</v>
      </c>
      <c r="I162" s="8">
        <v>22.163518940936228</v>
      </c>
      <c r="J162" s="8">
        <v>0</v>
      </c>
      <c r="K162" s="8">
        <v>91.148801503994946</v>
      </c>
      <c r="L162" s="8">
        <v>67.997115384615427</v>
      </c>
      <c r="M162" s="8">
        <v>29.497475273911732</v>
      </c>
      <c r="N162" s="8">
        <v>38.499640110703695</v>
      </c>
      <c r="O162" s="8">
        <v>32.002884615384573</v>
      </c>
      <c r="P162" s="8">
        <v>0</v>
      </c>
      <c r="Q162" s="8">
        <v>53.451250000000073</v>
      </c>
      <c r="R162" s="8"/>
      <c r="S162" s="8">
        <v>49.289325655046014</v>
      </c>
      <c r="T162" s="8"/>
      <c r="U162" s="8"/>
      <c r="V162" s="8">
        <v>50.710674344953986</v>
      </c>
      <c r="W162" s="109"/>
      <c r="X162" s="109"/>
      <c r="Y162" s="109"/>
      <c r="Z162" s="109"/>
      <c r="AA162" s="109"/>
      <c r="AB162" s="109"/>
      <c r="AC162" s="109"/>
      <c r="AD162" s="109"/>
    </row>
    <row r="163" spans="1:30" s="106" customFormat="1" ht="12" x14ac:dyDescent="0.25">
      <c r="A163" s="109" t="s">
        <v>143</v>
      </c>
      <c r="B163" s="8">
        <v>2025</v>
      </c>
      <c r="C163" s="109" t="s">
        <v>17</v>
      </c>
      <c r="D163" s="8">
        <v>4185204</v>
      </c>
      <c r="E163" s="8">
        <v>89.200000000000273</v>
      </c>
      <c r="F163" s="8">
        <v>80.750178615071491</v>
      </c>
      <c r="G163" s="8">
        <v>61.170630000000074</v>
      </c>
      <c r="H163" s="8">
        <v>19.579548615071417</v>
      </c>
      <c r="I163" s="8">
        <v>19.249821384928509</v>
      </c>
      <c r="J163" s="8">
        <v>0</v>
      </c>
      <c r="K163" s="8">
        <v>92.996537678207915</v>
      </c>
      <c r="L163" s="8">
        <v>66.153846153846189</v>
      </c>
      <c r="M163" s="8">
        <v>30.366550192478371</v>
      </c>
      <c r="N163" s="8">
        <v>35.787295961367818</v>
      </c>
      <c r="O163" s="8">
        <v>33.846153846153811</v>
      </c>
      <c r="P163" s="8">
        <v>0</v>
      </c>
      <c r="Q163" s="8">
        <v>49.230000000001382</v>
      </c>
      <c r="R163" s="8"/>
      <c r="S163" s="8">
        <v>46.820173441868974</v>
      </c>
      <c r="T163" s="8"/>
      <c r="U163" s="8"/>
      <c r="V163" s="8">
        <v>53.179826558131026</v>
      </c>
      <c r="W163" s="109"/>
      <c r="X163" s="109"/>
      <c r="Y163" s="109"/>
      <c r="Z163" s="109"/>
      <c r="AA163" s="109"/>
      <c r="AB163" s="109"/>
      <c r="AC163" s="109"/>
      <c r="AD163" s="109"/>
    </row>
    <row r="164" spans="1:30" s="106" customFormat="1" ht="12" x14ac:dyDescent="0.25">
      <c r="A164" s="109" t="s">
        <v>143</v>
      </c>
      <c r="B164" s="8">
        <v>2026</v>
      </c>
      <c r="C164" s="109" t="s">
        <v>17</v>
      </c>
      <c r="D164" s="8"/>
      <c r="E164" s="8">
        <v>87.849999999999909</v>
      </c>
      <c r="F164" s="8">
        <v>83.663876171080119</v>
      </c>
      <c r="G164" s="8">
        <v>60.057326900684984</v>
      </c>
      <c r="H164" s="8">
        <v>23.606549270395135</v>
      </c>
      <c r="I164" s="8">
        <v>16.336123828919881</v>
      </c>
      <c r="J164" s="8">
        <v>0</v>
      </c>
      <c r="K164" s="8">
        <v>94.844273852420429</v>
      </c>
      <c r="L164" s="8">
        <v>64.310576923076951</v>
      </c>
      <c r="M164" s="8">
        <v>31.235625111045238</v>
      </c>
      <c r="N164" s="8">
        <v>33.074951812031713</v>
      </c>
      <c r="O164" s="8">
        <v>35.689423076923049</v>
      </c>
      <c r="P164" s="8">
        <v>0</v>
      </c>
      <c r="Q164" s="8">
        <v>45.008750000000873</v>
      </c>
      <c r="R164" s="8"/>
      <c r="S164" s="8">
        <v>44.351021228691025</v>
      </c>
      <c r="T164" s="8"/>
      <c r="U164" s="8"/>
      <c r="V164" s="8">
        <v>55.648978771308975</v>
      </c>
      <c r="W164" s="109"/>
      <c r="X164" s="109"/>
      <c r="Y164" s="109"/>
      <c r="Z164" s="109"/>
      <c r="AA164" s="109"/>
      <c r="AB164" s="109"/>
      <c r="AC164" s="109"/>
      <c r="AD164" s="109"/>
    </row>
    <row r="165" spans="1:30" s="106" customFormat="1" ht="12" x14ac:dyDescent="0.25">
      <c r="A165" s="109" t="s">
        <v>143</v>
      </c>
      <c r="B165" s="8">
        <v>2027</v>
      </c>
      <c r="C165" s="109" t="s">
        <v>17</v>
      </c>
      <c r="D165" s="8"/>
      <c r="E165" s="8">
        <v>86.577573727087838</v>
      </c>
      <c r="F165" s="8">
        <v>86.577573727087838</v>
      </c>
      <c r="G165" s="8">
        <v>58.944023801369894</v>
      </c>
      <c r="H165" s="8">
        <v>27.633549925717944</v>
      </c>
      <c r="I165" s="8">
        <v>13.422426272912162</v>
      </c>
      <c r="J165" s="8">
        <v>0</v>
      </c>
      <c r="K165" s="8">
        <v>96.692010026633398</v>
      </c>
      <c r="L165" s="8">
        <v>62.467307692307713</v>
      </c>
      <c r="M165" s="8">
        <v>32.104700029611877</v>
      </c>
      <c r="N165" s="8">
        <v>30.362607662695837</v>
      </c>
      <c r="O165" s="8">
        <v>37.532692307692287</v>
      </c>
      <c r="P165" s="8">
        <v>0</v>
      </c>
      <c r="Q165" s="8">
        <v>40.787500000000364</v>
      </c>
      <c r="R165" s="8"/>
      <c r="S165" s="8">
        <v>40.787500000000364</v>
      </c>
      <c r="T165" s="8"/>
      <c r="U165" s="8"/>
      <c r="V165" s="8">
        <v>59.212499999999636</v>
      </c>
      <c r="W165" s="109"/>
      <c r="X165" s="109"/>
      <c r="Y165" s="109"/>
      <c r="Z165" s="109"/>
      <c r="AA165" s="109"/>
      <c r="AB165" s="109"/>
      <c r="AC165" s="109"/>
      <c r="AD165" s="109"/>
    </row>
    <row r="166" spans="1:30" s="106" customFormat="1" ht="12" x14ac:dyDescent="0.25">
      <c r="A166" s="109" t="s">
        <v>143</v>
      </c>
      <c r="B166" s="8">
        <v>2028</v>
      </c>
      <c r="C166" s="109" t="s">
        <v>17</v>
      </c>
      <c r="D166" s="8"/>
      <c r="E166" s="8">
        <v>86.577573727087838</v>
      </c>
      <c r="F166" s="8">
        <v>86.577573727087838</v>
      </c>
      <c r="G166" s="8">
        <v>58.944023801369887</v>
      </c>
      <c r="H166" s="8">
        <v>27.633549925717951</v>
      </c>
      <c r="I166" s="8">
        <v>13.422426272912162</v>
      </c>
      <c r="J166" s="8">
        <v>0</v>
      </c>
      <c r="K166" s="8">
        <v>96.692010026633398</v>
      </c>
      <c r="L166" s="8">
        <v>62.467307692307713</v>
      </c>
      <c r="M166" s="8">
        <v>32.104700029611877</v>
      </c>
      <c r="N166" s="8">
        <v>30.362607662695837</v>
      </c>
      <c r="O166" s="8">
        <v>37.532692307692287</v>
      </c>
      <c r="P166" s="8">
        <v>0</v>
      </c>
      <c r="Q166" s="8">
        <v>40.787500000000357</v>
      </c>
      <c r="R166" s="8"/>
      <c r="S166" s="8">
        <v>40.787500000000357</v>
      </c>
      <c r="T166" s="8"/>
      <c r="U166" s="8"/>
      <c r="V166" s="8">
        <v>59.212499999999643</v>
      </c>
      <c r="W166" s="109"/>
      <c r="X166" s="109"/>
      <c r="Y166" s="109"/>
      <c r="Z166" s="109"/>
      <c r="AA166" s="109"/>
      <c r="AB166" s="109"/>
      <c r="AC166" s="109"/>
      <c r="AD166" s="109"/>
    </row>
    <row r="167" spans="1:30" s="106" customFormat="1" ht="12" x14ac:dyDescent="0.25">
      <c r="A167" s="109" t="s">
        <v>143</v>
      </c>
      <c r="B167" s="8">
        <v>2029</v>
      </c>
      <c r="C167" s="109" t="s">
        <v>17</v>
      </c>
      <c r="D167" s="8"/>
      <c r="E167" s="8">
        <v>86.577573727087838</v>
      </c>
      <c r="F167" s="8">
        <v>86.577573727087838</v>
      </c>
      <c r="G167" s="8">
        <v>58.944023801369887</v>
      </c>
      <c r="H167" s="8">
        <v>27.633549925717951</v>
      </c>
      <c r="I167" s="8">
        <v>13.422426272912162</v>
      </c>
      <c r="J167" s="8">
        <v>0</v>
      </c>
      <c r="K167" s="8">
        <v>96.692010026633398</v>
      </c>
      <c r="L167" s="8">
        <v>62.467307692307713</v>
      </c>
      <c r="M167" s="8">
        <v>32.104700029611877</v>
      </c>
      <c r="N167" s="8">
        <v>30.362607662695837</v>
      </c>
      <c r="O167" s="8">
        <v>37.532692307692287</v>
      </c>
      <c r="P167" s="8">
        <v>0</v>
      </c>
      <c r="Q167" s="8">
        <v>40.787500000000357</v>
      </c>
      <c r="R167" s="8"/>
      <c r="S167" s="8">
        <v>40.787500000000357</v>
      </c>
      <c r="T167" s="8"/>
      <c r="U167" s="8"/>
      <c r="V167" s="8">
        <v>59.212499999999643</v>
      </c>
      <c r="W167" s="109"/>
      <c r="X167" s="109"/>
      <c r="Y167" s="109"/>
      <c r="Z167" s="109"/>
      <c r="AA167" s="109"/>
      <c r="AB167" s="109"/>
    </row>
    <row r="168" spans="1:30" s="106" customFormat="1" ht="12" x14ac:dyDescent="0.25">
      <c r="A168" s="109" t="s">
        <v>143</v>
      </c>
      <c r="B168" s="8">
        <v>2030</v>
      </c>
      <c r="C168" s="109" t="s">
        <v>17</v>
      </c>
      <c r="D168" s="8"/>
      <c r="E168" s="8">
        <v>86.577573727087838</v>
      </c>
      <c r="F168" s="8">
        <v>86.577573727087838</v>
      </c>
      <c r="G168" s="8">
        <v>58.944023801369887</v>
      </c>
      <c r="H168" s="8">
        <v>27.633549925717951</v>
      </c>
      <c r="I168" s="8">
        <v>13.422426272912162</v>
      </c>
      <c r="J168" s="8">
        <v>0</v>
      </c>
      <c r="K168" s="8">
        <v>96.692010026633398</v>
      </c>
      <c r="L168" s="8">
        <v>62.467307692307713</v>
      </c>
      <c r="M168" s="8">
        <v>32.104700029611877</v>
      </c>
      <c r="N168" s="8">
        <v>30.362607662695837</v>
      </c>
      <c r="O168" s="8">
        <v>37.532692307692287</v>
      </c>
      <c r="P168" s="8">
        <v>0</v>
      </c>
      <c r="Q168" s="8">
        <v>40.787500000000357</v>
      </c>
      <c r="R168" s="8"/>
      <c r="S168" s="8">
        <v>40.787500000000357</v>
      </c>
      <c r="T168" s="8"/>
      <c r="U168" s="8"/>
      <c r="V168" s="8">
        <v>59.212499999999643</v>
      </c>
      <c r="W168" s="109"/>
      <c r="X168" s="109"/>
      <c r="Y168" s="109"/>
      <c r="Z168" s="109"/>
      <c r="AA168" s="109"/>
      <c r="AB168" s="109"/>
    </row>
    <row r="169" spans="1:30" ht="15.6" x14ac:dyDescent="0.3">
      <c r="A169" s="110" t="s">
        <v>143</v>
      </c>
      <c r="B169" s="8">
        <v>2000</v>
      </c>
      <c r="C169" s="110" t="s">
        <v>18</v>
      </c>
      <c r="D169" s="8">
        <v>1647188</v>
      </c>
      <c r="E169" s="8"/>
      <c r="F169" s="8"/>
      <c r="G169" s="8"/>
      <c r="H169" s="8"/>
      <c r="I169" s="8"/>
      <c r="J169" s="8">
        <v>100</v>
      </c>
      <c r="K169" s="8"/>
      <c r="L169" s="8"/>
      <c r="M169" s="8"/>
      <c r="N169" s="8"/>
      <c r="O169" s="8"/>
      <c r="P169" s="8">
        <v>100</v>
      </c>
      <c r="Q169" s="8"/>
      <c r="R169" s="8"/>
      <c r="S169" s="8"/>
      <c r="T169" s="8"/>
      <c r="U169" s="8"/>
      <c r="V169" s="8">
        <v>100</v>
      </c>
      <c r="W169" s="110"/>
      <c r="X169" s="110"/>
      <c r="Y169" s="110"/>
      <c r="Z169" s="110"/>
      <c r="AA169" s="110"/>
      <c r="AB169" s="110"/>
    </row>
    <row r="170" spans="1:30" ht="15.6" x14ac:dyDescent="0.3">
      <c r="A170" s="110" t="s">
        <v>143</v>
      </c>
      <c r="B170" s="8">
        <v>2001</v>
      </c>
      <c r="C170" s="110" t="s">
        <v>18</v>
      </c>
      <c r="D170" s="8">
        <v>1687222</v>
      </c>
      <c r="E170" s="8"/>
      <c r="F170" s="8"/>
      <c r="G170" s="8"/>
      <c r="H170" s="8"/>
      <c r="I170" s="8"/>
      <c r="J170" s="8">
        <v>100</v>
      </c>
      <c r="K170" s="8"/>
      <c r="L170" s="8"/>
      <c r="M170" s="8"/>
      <c r="N170" s="8"/>
      <c r="O170" s="8"/>
      <c r="P170" s="8">
        <v>100</v>
      </c>
      <c r="Q170" s="8"/>
      <c r="R170" s="8"/>
      <c r="S170" s="8"/>
      <c r="T170" s="8"/>
      <c r="U170" s="8"/>
      <c r="V170" s="8">
        <v>100</v>
      </c>
      <c r="W170" s="110"/>
      <c r="X170" s="110"/>
      <c r="Y170" s="110"/>
      <c r="Z170" s="110"/>
      <c r="AA170" s="110"/>
      <c r="AB170" s="110"/>
    </row>
    <row r="171" spans="1:30" ht="15.6" x14ac:dyDescent="0.3">
      <c r="A171" s="110" t="s">
        <v>143</v>
      </c>
      <c r="B171" s="8">
        <v>2002</v>
      </c>
      <c r="C171" s="110" t="s">
        <v>18</v>
      </c>
      <c r="D171" s="8">
        <v>1728223</v>
      </c>
      <c r="E171" s="8"/>
      <c r="F171" s="8"/>
      <c r="G171" s="8"/>
      <c r="H171" s="8"/>
      <c r="I171" s="8"/>
      <c r="J171" s="8">
        <v>100</v>
      </c>
      <c r="K171" s="8"/>
      <c r="L171" s="8"/>
      <c r="M171" s="8"/>
      <c r="N171" s="8"/>
      <c r="O171" s="8"/>
      <c r="P171" s="8">
        <v>100</v>
      </c>
      <c r="Q171" s="8"/>
      <c r="R171" s="8"/>
      <c r="S171" s="8"/>
      <c r="T171" s="8"/>
      <c r="U171" s="8"/>
      <c r="V171" s="8">
        <v>100</v>
      </c>
      <c r="W171" s="110"/>
      <c r="X171" s="110"/>
      <c r="Y171" s="110"/>
      <c r="Z171" s="110"/>
      <c r="AA171" s="110"/>
      <c r="AB171" s="110"/>
    </row>
    <row r="172" spans="1:30" ht="15.6" x14ac:dyDescent="0.3">
      <c r="A172" s="110" t="s">
        <v>143</v>
      </c>
      <c r="B172" s="8">
        <v>2003</v>
      </c>
      <c r="C172" s="110" t="s">
        <v>18</v>
      </c>
      <c r="D172" s="8">
        <v>1768594</v>
      </c>
      <c r="E172" s="8"/>
      <c r="F172" s="8"/>
      <c r="G172" s="8"/>
      <c r="H172" s="8"/>
      <c r="I172" s="8"/>
      <c r="J172" s="8">
        <v>100</v>
      </c>
      <c r="K172" s="8"/>
      <c r="L172" s="8"/>
      <c r="M172" s="8"/>
      <c r="N172" s="8"/>
      <c r="O172" s="8"/>
      <c r="P172" s="8">
        <v>100</v>
      </c>
      <c r="Q172" s="8"/>
      <c r="R172" s="8"/>
      <c r="S172" s="8"/>
      <c r="T172" s="8"/>
      <c r="U172" s="8"/>
      <c r="V172" s="8">
        <v>100</v>
      </c>
      <c r="W172" s="110"/>
      <c r="X172" s="110"/>
      <c r="Y172" s="110"/>
      <c r="Z172" s="110"/>
      <c r="AA172" s="110"/>
      <c r="AB172" s="110"/>
    </row>
    <row r="173" spans="1:30" ht="15.6" x14ac:dyDescent="0.3">
      <c r="A173" s="110" t="s">
        <v>143</v>
      </c>
      <c r="B173" s="8">
        <v>2004</v>
      </c>
      <c r="C173" s="110" t="s">
        <v>18</v>
      </c>
      <c r="D173" s="8">
        <v>1806468</v>
      </c>
      <c r="E173" s="8"/>
      <c r="F173" s="8"/>
      <c r="G173" s="8"/>
      <c r="H173" s="8"/>
      <c r="I173" s="8"/>
      <c r="J173" s="8">
        <v>100</v>
      </c>
      <c r="K173" s="8"/>
      <c r="L173" s="8"/>
      <c r="M173" s="8"/>
      <c r="N173" s="8"/>
      <c r="O173" s="8"/>
      <c r="P173" s="8">
        <v>100</v>
      </c>
      <c r="Q173" s="8"/>
      <c r="R173" s="8"/>
      <c r="S173" s="8"/>
      <c r="T173" s="8"/>
      <c r="U173" s="8"/>
      <c r="V173" s="8">
        <v>100</v>
      </c>
      <c r="W173" s="110"/>
      <c r="X173" s="110"/>
      <c r="Y173" s="110"/>
      <c r="Z173" s="110"/>
      <c r="AA173" s="110"/>
      <c r="AB173" s="110"/>
    </row>
    <row r="174" spans="1:30" ht="15.6" x14ac:dyDescent="0.3">
      <c r="A174" s="110" t="s">
        <v>143</v>
      </c>
      <c r="B174" s="8">
        <v>2005</v>
      </c>
      <c r="C174" s="110" t="s">
        <v>18</v>
      </c>
      <c r="D174" s="8">
        <v>1847034</v>
      </c>
      <c r="E174" s="8"/>
      <c r="F174" s="8">
        <v>47.400000000000006</v>
      </c>
      <c r="G174" s="8"/>
      <c r="H174" s="8"/>
      <c r="I174" s="8">
        <v>52.599999999999994</v>
      </c>
      <c r="J174" s="8">
        <v>47.400000000000006</v>
      </c>
      <c r="K174" s="8">
        <v>70.349999999999994</v>
      </c>
      <c r="L174" s="8"/>
      <c r="M174" s="8">
        <v>20.100000000000001</v>
      </c>
      <c r="N174" s="8">
        <v>50.249999999999993</v>
      </c>
      <c r="O174" s="8">
        <v>29.650000000000006</v>
      </c>
      <c r="P174" s="8">
        <v>0</v>
      </c>
      <c r="Q174" s="8"/>
      <c r="R174" s="8"/>
      <c r="S174" s="8"/>
      <c r="T174" s="8"/>
      <c r="U174" s="8"/>
      <c r="V174" s="8">
        <v>100</v>
      </c>
      <c r="W174" s="110"/>
      <c r="X174" s="110"/>
      <c r="Y174" s="110"/>
      <c r="Z174" s="110"/>
      <c r="AA174" s="110"/>
      <c r="AB174" s="110"/>
    </row>
    <row r="175" spans="1:30" ht="15.6" x14ac:dyDescent="0.3">
      <c r="A175" s="110" t="s">
        <v>143</v>
      </c>
      <c r="B175" s="8">
        <v>2006</v>
      </c>
      <c r="C175" s="110" t="s">
        <v>18</v>
      </c>
      <c r="D175" s="8">
        <v>1886107</v>
      </c>
      <c r="E175" s="8"/>
      <c r="F175" s="8">
        <v>47.400000000000006</v>
      </c>
      <c r="G175" s="8"/>
      <c r="H175" s="8"/>
      <c r="I175" s="8">
        <v>52.599999999999994</v>
      </c>
      <c r="J175" s="8">
        <v>47.400000000000006</v>
      </c>
      <c r="K175" s="8">
        <v>70.349999999999994</v>
      </c>
      <c r="L175" s="8"/>
      <c r="M175" s="8">
        <v>20.100000000000001</v>
      </c>
      <c r="N175" s="8">
        <v>50.249999999999993</v>
      </c>
      <c r="O175" s="8">
        <v>29.650000000000006</v>
      </c>
      <c r="P175" s="8">
        <v>0</v>
      </c>
      <c r="Q175" s="8"/>
      <c r="R175" s="8"/>
      <c r="S175" s="8"/>
      <c r="T175" s="8"/>
      <c r="U175" s="8"/>
      <c r="V175" s="8">
        <v>100</v>
      </c>
      <c r="W175" s="110"/>
      <c r="X175" s="110"/>
      <c r="Y175" s="110"/>
      <c r="Z175" s="110"/>
      <c r="AA175" s="110"/>
      <c r="AB175" s="110"/>
    </row>
    <row r="176" spans="1:30" ht="15.6" x14ac:dyDescent="0.3">
      <c r="A176" s="110" t="s">
        <v>143</v>
      </c>
      <c r="B176" s="8">
        <v>2007</v>
      </c>
      <c r="C176" s="110" t="s">
        <v>18</v>
      </c>
      <c r="D176" s="8">
        <v>1927918</v>
      </c>
      <c r="E176" s="8"/>
      <c r="F176" s="8">
        <v>47.400000000000006</v>
      </c>
      <c r="G176" s="8"/>
      <c r="H176" s="8"/>
      <c r="I176" s="8">
        <v>52.599999999999994</v>
      </c>
      <c r="J176" s="8">
        <v>47.400000000000006</v>
      </c>
      <c r="K176" s="8">
        <v>70.349999999999994</v>
      </c>
      <c r="L176" s="8"/>
      <c r="M176" s="8">
        <v>20.100000000000001</v>
      </c>
      <c r="N176" s="8">
        <v>50.249999999999993</v>
      </c>
      <c r="O176" s="8">
        <v>29.650000000000006</v>
      </c>
      <c r="P176" s="8">
        <v>0</v>
      </c>
      <c r="Q176" s="8"/>
      <c r="R176" s="8"/>
      <c r="S176" s="8"/>
      <c r="T176" s="8"/>
      <c r="U176" s="8"/>
      <c r="V176" s="8">
        <v>100</v>
      </c>
      <c r="W176" s="110"/>
      <c r="X176" s="110"/>
      <c r="Y176" s="110"/>
      <c r="Z176" s="110"/>
      <c r="AA176" s="110"/>
      <c r="AB176" s="110"/>
    </row>
    <row r="177" spans="1:28" ht="15.6" x14ac:dyDescent="0.3">
      <c r="A177" s="110" t="s">
        <v>143</v>
      </c>
      <c r="B177" s="8">
        <v>2008</v>
      </c>
      <c r="C177" s="110" t="s">
        <v>18</v>
      </c>
      <c r="D177" s="8">
        <v>1971807</v>
      </c>
      <c r="E177" s="8"/>
      <c r="F177" s="8">
        <v>47.400000000000006</v>
      </c>
      <c r="G177" s="8"/>
      <c r="H177" s="8"/>
      <c r="I177" s="8">
        <v>52.599999999999994</v>
      </c>
      <c r="J177" s="8">
        <v>47.400000000000006</v>
      </c>
      <c r="K177" s="8">
        <v>70.349999999999994</v>
      </c>
      <c r="L177" s="8"/>
      <c r="M177" s="8">
        <v>20.100000000000001</v>
      </c>
      <c r="N177" s="8">
        <v>50.249999999999993</v>
      </c>
      <c r="O177" s="8">
        <v>29.650000000000006</v>
      </c>
      <c r="P177" s="8">
        <v>0</v>
      </c>
      <c r="Q177" s="8"/>
      <c r="R177" s="8"/>
      <c r="S177" s="8"/>
      <c r="T177" s="8"/>
      <c r="U177" s="8"/>
      <c r="V177" s="8">
        <v>100</v>
      </c>
      <c r="W177" s="110"/>
      <c r="X177" s="110"/>
      <c r="Y177" s="110"/>
      <c r="Z177" s="110"/>
      <c r="AA177" s="110"/>
      <c r="AB177" s="110"/>
    </row>
    <row r="178" spans="1:28" ht="15.6" x14ac:dyDescent="0.3">
      <c r="A178" s="110" t="s">
        <v>143</v>
      </c>
      <c r="B178" s="8">
        <v>2009</v>
      </c>
      <c r="C178" s="110" t="s">
        <v>18</v>
      </c>
      <c r="D178" s="8">
        <v>2015749</v>
      </c>
      <c r="E178" s="8"/>
      <c r="F178" s="8">
        <v>47.400000000000006</v>
      </c>
      <c r="G178" s="8"/>
      <c r="H178" s="8"/>
      <c r="I178" s="8">
        <v>52.599999999999994</v>
      </c>
      <c r="J178" s="8">
        <v>47.400000000000006</v>
      </c>
      <c r="K178" s="8">
        <v>70.349999999999994</v>
      </c>
      <c r="L178" s="8"/>
      <c r="M178" s="8">
        <v>20.100000000000001</v>
      </c>
      <c r="N178" s="8">
        <v>50.249999999999993</v>
      </c>
      <c r="O178" s="8">
        <v>29.650000000000006</v>
      </c>
      <c r="P178" s="8">
        <v>0</v>
      </c>
      <c r="Q178" s="8"/>
      <c r="R178" s="8"/>
      <c r="S178" s="8"/>
      <c r="T178" s="8"/>
      <c r="U178" s="8"/>
      <c r="V178" s="8">
        <v>100</v>
      </c>
      <c r="W178" s="110"/>
      <c r="X178" s="110"/>
      <c r="Y178" s="110"/>
      <c r="Z178" s="110"/>
      <c r="AA178" s="110"/>
      <c r="AB178" s="110"/>
    </row>
    <row r="179" spans="1:28" ht="15.6" x14ac:dyDescent="0.3">
      <c r="A179" s="110" t="s">
        <v>143</v>
      </c>
      <c r="B179" s="8">
        <v>2010</v>
      </c>
      <c r="C179" s="110" t="s">
        <v>18</v>
      </c>
      <c r="D179" s="8">
        <v>2065107</v>
      </c>
      <c r="E179" s="8"/>
      <c r="F179" s="8">
        <v>47.400000000000006</v>
      </c>
      <c r="G179" s="8"/>
      <c r="H179" s="8"/>
      <c r="I179" s="8">
        <v>52.599999999999994</v>
      </c>
      <c r="J179" s="8">
        <v>47.400000000000006</v>
      </c>
      <c r="K179" s="8">
        <v>70.349999999999994</v>
      </c>
      <c r="L179" s="8"/>
      <c r="M179" s="8">
        <v>20.100000000000001</v>
      </c>
      <c r="N179" s="8">
        <v>50.249999999999993</v>
      </c>
      <c r="O179" s="8">
        <v>29.650000000000006</v>
      </c>
      <c r="P179" s="8">
        <v>0</v>
      </c>
      <c r="Q179" s="8"/>
      <c r="R179" s="8"/>
      <c r="S179" s="8"/>
      <c r="T179" s="8"/>
      <c r="U179" s="8"/>
      <c r="V179" s="8">
        <v>100</v>
      </c>
      <c r="W179" s="110"/>
      <c r="X179" s="110"/>
      <c r="Y179" s="110"/>
      <c r="Z179" s="110"/>
      <c r="AA179" s="110"/>
      <c r="AB179" s="110"/>
    </row>
    <row r="180" spans="1:28" ht="15.6" x14ac:dyDescent="0.3">
      <c r="A180" s="110" t="s">
        <v>143</v>
      </c>
      <c r="B180" s="8">
        <v>2011</v>
      </c>
      <c r="C180" s="110" t="s">
        <v>18</v>
      </c>
      <c r="D180" s="8">
        <v>2119163</v>
      </c>
      <c r="E180" s="8"/>
      <c r="F180" s="8">
        <v>47.400000000000006</v>
      </c>
      <c r="G180" s="8"/>
      <c r="H180" s="8"/>
      <c r="I180" s="8">
        <v>52.599999999999994</v>
      </c>
      <c r="J180" s="8">
        <v>47.400000000000006</v>
      </c>
      <c r="K180" s="8">
        <v>70.349999999999994</v>
      </c>
      <c r="L180" s="8"/>
      <c r="M180" s="8">
        <v>20.100000000000001</v>
      </c>
      <c r="N180" s="8">
        <v>50.249999999999993</v>
      </c>
      <c r="O180" s="8">
        <v>29.650000000000006</v>
      </c>
      <c r="P180" s="8">
        <v>0</v>
      </c>
      <c r="Q180" s="8"/>
      <c r="R180" s="8"/>
      <c r="S180" s="8"/>
      <c r="T180" s="8"/>
      <c r="U180" s="8"/>
      <c r="V180" s="8">
        <v>100</v>
      </c>
      <c r="W180" s="110"/>
      <c r="X180" s="110"/>
      <c r="Y180" s="110"/>
      <c r="Z180" s="110"/>
      <c r="AA180" s="110"/>
      <c r="AB180" s="110"/>
    </row>
    <row r="181" spans="1:28" ht="15.6" x14ac:dyDescent="0.3">
      <c r="A181" s="110" t="s">
        <v>143</v>
      </c>
      <c r="B181" s="8">
        <v>2012</v>
      </c>
      <c r="C181" s="110" t="s">
        <v>18</v>
      </c>
      <c r="D181" s="8">
        <v>2181282</v>
      </c>
      <c r="E181" s="8"/>
      <c r="F181" s="8">
        <v>47.400000000000006</v>
      </c>
      <c r="G181" s="8"/>
      <c r="H181" s="8"/>
      <c r="I181" s="8">
        <v>52.599999999999994</v>
      </c>
      <c r="J181" s="8">
        <v>47.400000000000006</v>
      </c>
      <c r="K181" s="8">
        <v>70.349999999999994</v>
      </c>
      <c r="L181" s="8"/>
      <c r="M181" s="8">
        <v>20.100000000000001</v>
      </c>
      <c r="N181" s="8">
        <v>50.249999999999993</v>
      </c>
      <c r="O181" s="8">
        <v>29.650000000000006</v>
      </c>
      <c r="P181" s="8">
        <v>0</v>
      </c>
      <c r="Q181" s="8"/>
      <c r="R181" s="8"/>
      <c r="S181" s="8"/>
      <c r="T181" s="8"/>
      <c r="U181" s="8"/>
      <c r="V181" s="8">
        <v>100</v>
      </c>
      <c r="W181" s="110"/>
      <c r="X181" s="110"/>
      <c r="Y181" s="110"/>
      <c r="Z181" s="110"/>
      <c r="AA181" s="110"/>
      <c r="AB181" s="110"/>
    </row>
    <row r="182" spans="1:28" ht="15.6" x14ac:dyDescent="0.3">
      <c r="A182" s="110" t="s">
        <v>143</v>
      </c>
      <c r="B182" s="8">
        <v>2013</v>
      </c>
      <c r="C182" s="110" t="s">
        <v>18</v>
      </c>
      <c r="D182" s="8">
        <v>2246627</v>
      </c>
      <c r="E182" s="8"/>
      <c r="F182" s="8">
        <v>47.400000000000006</v>
      </c>
      <c r="G182" s="8"/>
      <c r="H182" s="8"/>
      <c r="I182" s="8">
        <v>52.599999999999994</v>
      </c>
      <c r="J182" s="8">
        <v>47.400000000000006</v>
      </c>
      <c r="K182" s="8">
        <v>70.349999999999994</v>
      </c>
      <c r="L182" s="8"/>
      <c r="M182" s="8">
        <v>20.100000000000001</v>
      </c>
      <c r="N182" s="8">
        <v>50.249999999999993</v>
      </c>
      <c r="O182" s="8">
        <v>29.650000000000006</v>
      </c>
      <c r="P182" s="8">
        <v>0</v>
      </c>
      <c r="Q182" s="8"/>
      <c r="R182" s="8"/>
      <c r="S182" s="8"/>
      <c r="T182" s="8"/>
      <c r="U182" s="8"/>
      <c r="V182" s="8">
        <v>100</v>
      </c>
      <c r="W182" s="110"/>
      <c r="X182" s="110"/>
      <c r="Y182" s="110"/>
      <c r="Z182" s="110"/>
      <c r="AA182" s="110"/>
      <c r="AB182" s="110"/>
    </row>
    <row r="183" spans="1:28" ht="15.6" x14ac:dyDescent="0.3">
      <c r="A183" s="110" t="s">
        <v>143</v>
      </c>
      <c r="B183" s="8">
        <v>2014</v>
      </c>
      <c r="C183" s="110" t="s">
        <v>18</v>
      </c>
      <c r="D183" s="8">
        <v>2330661</v>
      </c>
      <c r="E183" s="8"/>
      <c r="F183" s="8">
        <v>47.400000000000006</v>
      </c>
      <c r="G183" s="8"/>
      <c r="H183" s="8"/>
      <c r="I183" s="8">
        <v>52.599999999999994</v>
      </c>
      <c r="J183" s="8">
        <v>47.400000000000006</v>
      </c>
      <c r="K183" s="8">
        <v>70.349999999999994</v>
      </c>
      <c r="L183" s="8"/>
      <c r="M183" s="8">
        <v>20.100000000000001</v>
      </c>
      <c r="N183" s="8">
        <v>50.249999999999993</v>
      </c>
      <c r="O183" s="8">
        <v>29.650000000000006</v>
      </c>
      <c r="P183" s="8">
        <v>0</v>
      </c>
      <c r="Q183" s="8"/>
      <c r="R183" s="8"/>
      <c r="S183" s="8"/>
      <c r="T183" s="8"/>
      <c r="U183" s="8"/>
      <c r="V183" s="8">
        <v>100</v>
      </c>
      <c r="W183" s="110"/>
      <c r="X183" s="110"/>
      <c r="Y183" s="110"/>
      <c r="Z183" s="110"/>
      <c r="AA183" s="110"/>
      <c r="AB183" s="110"/>
    </row>
    <row r="184" spans="1:28" ht="15.6" x14ac:dyDescent="0.3">
      <c r="A184" s="110" t="s">
        <v>143</v>
      </c>
      <c r="B184" s="8">
        <v>2015</v>
      </c>
      <c r="C184" s="110" t="s">
        <v>18</v>
      </c>
      <c r="D184" s="8">
        <v>2424988</v>
      </c>
      <c r="E184" s="8"/>
      <c r="F184" s="8">
        <v>47.400000000000006</v>
      </c>
      <c r="G184" s="8"/>
      <c r="H184" s="8"/>
      <c r="I184" s="8">
        <v>52.599999999999994</v>
      </c>
      <c r="J184" s="8">
        <v>47.400000000000006</v>
      </c>
      <c r="K184" s="8">
        <v>70.349999999999994</v>
      </c>
      <c r="L184" s="8"/>
      <c r="M184" s="8">
        <v>20.100000000000001</v>
      </c>
      <c r="N184" s="8">
        <v>50.249999999999993</v>
      </c>
      <c r="O184" s="8">
        <v>29.650000000000006</v>
      </c>
      <c r="P184" s="8">
        <v>0</v>
      </c>
      <c r="Q184" s="8"/>
      <c r="R184" s="8"/>
      <c r="S184" s="8"/>
      <c r="T184" s="8"/>
      <c r="U184" s="8"/>
      <c r="V184" s="8">
        <v>100</v>
      </c>
      <c r="W184" s="110"/>
      <c r="X184" s="110"/>
      <c r="Y184" s="110"/>
      <c r="Z184" s="110"/>
      <c r="AA184" s="110"/>
      <c r="AB184" s="110"/>
    </row>
    <row r="185" spans="1:28" ht="15.6" x14ac:dyDescent="0.3">
      <c r="A185" s="110" t="s">
        <v>143</v>
      </c>
      <c r="B185" s="8">
        <v>2016</v>
      </c>
      <c r="C185" s="110" t="s">
        <v>18</v>
      </c>
      <c r="D185" s="8">
        <v>2528130</v>
      </c>
      <c r="E185" s="8"/>
      <c r="F185" s="8">
        <v>47.400000000000006</v>
      </c>
      <c r="G185" s="8"/>
      <c r="H185" s="8"/>
      <c r="I185" s="8">
        <v>52.599999999999994</v>
      </c>
      <c r="J185" s="8">
        <v>47.400000000000006</v>
      </c>
      <c r="K185" s="8">
        <v>70.349999999999994</v>
      </c>
      <c r="L185" s="8"/>
      <c r="M185" s="8">
        <v>20.100000000000001</v>
      </c>
      <c r="N185" s="8">
        <v>50.249999999999993</v>
      </c>
      <c r="O185" s="8">
        <v>29.650000000000006</v>
      </c>
      <c r="P185" s="8">
        <v>0</v>
      </c>
      <c r="Q185" s="8"/>
      <c r="R185" s="8"/>
      <c r="S185" s="8"/>
      <c r="T185" s="8"/>
      <c r="U185" s="8"/>
      <c r="V185" s="8">
        <v>100</v>
      </c>
      <c r="W185" s="110"/>
      <c r="X185" s="110"/>
      <c r="Y185" s="110"/>
      <c r="Z185" s="110"/>
      <c r="AA185" s="110"/>
      <c r="AB185" s="110"/>
    </row>
    <row r="186" spans="1:28" ht="15.6" x14ac:dyDescent="0.3">
      <c r="A186" s="110" t="s">
        <v>143</v>
      </c>
      <c r="B186" s="8">
        <v>2017</v>
      </c>
      <c r="C186" s="110" t="s">
        <v>18</v>
      </c>
      <c r="D186" s="8">
        <v>2639306</v>
      </c>
      <c r="E186" s="8"/>
      <c r="F186" s="8">
        <v>47.400000000000006</v>
      </c>
      <c r="G186" s="8"/>
      <c r="H186" s="8"/>
      <c r="I186" s="8">
        <v>52.599999999999994</v>
      </c>
      <c r="J186" s="8">
        <v>47.400000000000006</v>
      </c>
      <c r="K186" s="8">
        <v>70.349999999999994</v>
      </c>
      <c r="L186" s="8"/>
      <c r="M186" s="8">
        <v>20.100000000000001</v>
      </c>
      <c r="N186" s="8">
        <v>50.249999999999993</v>
      </c>
      <c r="O186" s="8">
        <v>29.650000000000006</v>
      </c>
      <c r="P186" s="8">
        <v>0</v>
      </c>
      <c r="Q186" s="8"/>
      <c r="R186" s="8"/>
      <c r="S186" s="8"/>
      <c r="T186" s="8"/>
      <c r="U186" s="8"/>
      <c r="V186" s="8">
        <v>100</v>
      </c>
      <c r="W186" s="110"/>
      <c r="X186" s="110"/>
      <c r="Y186" s="110"/>
      <c r="Z186" s="110"/>
      <c r="AA186" s="110"/>
      <c r="AB186" s="110"/>
    </row>
    <row r="187" spans="1:28" ht="15.6" x14ac:dyDescent="0.3">
      <c r="A187" s="110" t="s">
        <v>143</v>
      </c>
      <c r="B187" s="8">
        <v>2018</v>
      </c>
      <c r="C187" s="110" t="s">
        <v>18</v>
      </c>
      <c r="D187" s="8">
        <v>2755142</v>
      </c>
      <c r="E187" s="8"/>
      <c r="F187" s="8">
        <v>47.400000000000006</v>
      </c>
      <c r="G187" s="8"/>
      <c r="H187" s="8"/>
      <c r="I187" s="8">
        <v>52.599999999999994</v>
      </c>
      <c r="J187" s="8">
        <v>47.400000000000006</v>
      </c>
      <c r="K187" s="8">
        <v>70.349999999999994</v>
      </c>
      <c r="L187" s="8"/>
      <c r="M187" s="8">
        <v>20.100000000000001</v>
      </c>
      <c r="N187" s="8">
        <v>50.249999999999993</v>
      </c>
      <c r="O187" s="8">
        <v>29.650000000000006</v>
      </c>
      <c r="P187" s="8">
        <v>0</v>
      </c>
      <c r="Q187" s="8"/>
      <c r="R187" s="8"/>
      <c r="S187" s="8"/>
      <c r="T187" s="8"/>
      <c r="U187" s="8"/>
      <c r="V187" s="8">
        <v>100</v>
      </c>
      <c r="W187" s="110"/>
      <c r="X187" s="110"/>
      <c r="Y187" s="110"/>
      <c r="Z187" s="110"/>
      <c r="AA187" s="110"/>
      <c r="AB187" s="110"/>
    </row>
    <row r="188" spans="1:28" ht="15.6" x14ac:dyDescent="0.3">
      <c r="A188" s="110" t="s">
        <v>143</v>
      </c>
      <c r="B188" s="8">
        <v>2019</v>
      </c>
      <c r="C188" s="110" t="s">
        <v>18</v>
      </c>
      <c r="D188" s="8">
        <v>2871691</v>
      </c>
      <c r="E188" s="8"/>
      <c r="F188" s="8"/>
      <c r="G188" s="8"/>
      <c r="H188" s="8"/>
      <c r="I188" s="8"/>
      <c r="J188" s="8">
        <v>100</v>
      </c>
      <c r="K188" s="8"/>
      <c r="L188" s="8"/>
      <c r="M188" s="8">
        <v>20.100000000000001</v>
      </c>
      <c r="N188" s="8"/>
      <c r="O188" s="8"/>
      <c r="P188" s="8">
        <v>79.900000000000006</v>
      </c>
      <c r="Q188" s="8"/>
      <c r="R188" s="8"/>
      <c r="S188" s="8">
        <v>52.53668021919745</v>
      </c>
      <c r="T188" s="8"/>
      <c r="U188" s="8"/>
      <c r="V188" s="8">
        <v>47.46331978080255</v>
      </c>
      <c r="W188" s="110"/>
      <c r="X188" s="110"/>
      <c r="Y188" s="110"/>
      <c r="Z188" s="110"/>
      <c r="AA188" s="110"/>
      <c r="AB188" s="110"/>
    </row>
    <row r="189" spans="1:28" ht="15.6" x14ac:dyDescent="0.3">
      <c r="A189" s="110" t="s">
        <v>143</v>
      </c>
      <c r="B189" s="8">
        <v>2020</v>
      </c>
      <c r="C189" s="110" t="s">
        <v>18</v>
      </c>
      <c r="D189" s="8">
        <v>2989136</v>
      </c>
      <c r="E189" s="8"/>
      <c r="F189" s="8"/>
      <c r="G189" s="8"/>
      <c r="H189" s="8"/>
      <c r="I189" s="8"/>
      <c r="J189" s="8">
        <v>100</v>
      </c>
      <c r="K189" s="8"/>
      <c r="L189" s="8"/>
      <c r="M189" s="8">
        <v>20.100000000000001</v>
      </c>
      <c r="N189" s="8"/>
      <c r="O189" s="8"/>
      <c r="P189" s="8">
        <v>79.900000000000006</v>
      </c>
      <c r="Q189" s="8"/>
      <c r="R189" s="8"/>
      <c r="S189" s="8">
        <v>52.53668021919745</v>
      </c>
      <c r="T189" s="8"/>
      <c r="U189" s="8"/>
      <c r="V189" s="8">
        <v>47.46331978080255</v>
      </c>
      <c r="W189" s="110"/>
      <c r="X189" s="110"/>
      <c r="Y189" s="110"/>
      <c r="Z189" s="110"/>
      <c r="AA189" s="110"/>
      <c r="AB189" s="110"/>
    </row>
    <row r="190" spans="1:28" ht="15.6" x14ac:dyDescent="0.3">
      <c r="A190" s="110" t="s">
        <v>143</v>
      </c>
      <c r="B190" s="8">
        <v>2021</v>
      </c>
      <c r="C190" s="110" t="s">
        <v>18</v>
      </c>
      <c r="D190" s="8">
        <v>3111426</v>
      </c>
      <c r="E190" s="8"/>
      <c r="F190" s="8"/>
      <c r="G190" s="8"/>
      <c r="H190" s="8"/>
      <c r="I190" s="8"/>
      <c r="J190" s="8">
        <v>100</v>
      </c>
      <c r="K190" s="8"/>
      <c r="L190" s="8"/>
      <c r="M190" s="8">
        <v>20.100000000000001</v>
      </c>
      <c r="N190" s="8"/>
      <c r="O190" s="8"/>
      <c r="P190" s="8">
        <v>79.900000000000006</v>
      </c>
      <c r="Q190" s="8"/>
      <c r="R190" s="8"/>
      <c r="S190" s="8">
        <v>52.53668021919745</v>
      </c>
      <c r="T190" s="8"/>
      <c r="U190" s="8"/>
      <c r="V190" s="8">
        <v>47.46331978080255</v>
      </c>
      <c r="W190" s="110"/>
      <c r="X190" s="110"/>
      <c r="Y190" s="110"/>
      <c r="Z190" s="110"/>
      <c r="AA190" s="110"/>
      <c r="AB190" s="110"/>
    </row>
    <row r="191" spans="1:28" ht="15.6" x14ac:dyDescent="0.3">
      <c r="A191" s="110" t="s">
        <v>143</v>
      </c>
      <c r="B191" s="8">
        <v>2022</v>
      </c>
      <c r="C191" s="110" t="s">
        <v>18</v>
      </c>
      <c r="D191" s="8">
        <v>3232837</v>
      </c>
      <c r="E191" s="8"/>
      <c r="F191" s="8"/>
      <c r="G191" s="8"/>
      <c r="H191" s="8"/>
      <c r="I191" s="8"/>
      <c r="J191" s="8">
        <v>100</v>
      </c>
      <c r="K191" s="8"/>
      <c r="L191" s="8"/>
      <c r="M191" s="8">
        <v>20.100000000000001</v>
      </c>
      <c r="N191" s="8"/>
      <c r="O191" s="8"/>
      <c r="P191" s="8">
        <v>79.900000000000006</v>
      </c>
      <c r="Q191" s="8"/>
      <c r="R191" s="8"/>
      <c r="S191" s="8">
        <v>52.53668021919745</v>
      </c>
      <c r="T191" s="8"/>
      <c r="U191" s="8"/>
      <c r="V191" s="8">
        <v>47.46331978080255</v>
      </c>
      <c r="W191" s="110"/>
      <c r="X191" s="110"/>
      <c r="Y191" s="110"/>
      <c r="Z191" s="110"/>
      <c r="AA191" s="110"/>
      <c r="AB191" s="110"/>
    </row>
    <row r="192" spans="1:28" ht="15.6" x14ac:dyDescent="0.3">
      <c r="A192" s="110" t="s">
        <v>143</v>
      </c>
      <c r="B192" s="8">
        <v>2023</v>
      </c>
      <c r="C192" s="110" t="s">
        <v>18</v>
      </c>
      <c r="D192" s="8">
        <v>3351765</v>
      </c>
      <c r="E192" s="8"/>
      <c r="F192" s="8"/>
      <c r="G192" s="8"/>
      <c r="H192" s="8"/>
      <c r="I192" s="8"/>
      <c r="J192" s="8">
        <v>100</v>
      </c>
      <c r="K192" s="8"/>
      <c r="L192" s="8"/>
      <c r="M192" s="8"/>
      <c r="N192" s="8"/>
      <c r="O192" s="8"/>
      <c r="P192" s="8">
        <v>100</v>
      </c>
      <c r="Q192" s="8"/>
      <c r="R192" s="8"/>
      <c r="S192" s="8">
        <v>52.53668021919745</v>
      </c>
      <c r="T192" s="8"/>
      <c r="U192" s="8"/>
      <c r="V192" s="8">
        <v>47.46331978080255</v>
      </c>
      <c r="W192" s="110"/>
      <c r="X192" s="110"/>
      <c r="Y192" s="110"/>
      <c r="Z192" s="110"/>
      <c r="AA192" s="110"/>
      <c r="AB192" s="110"/>
    </row>
    <row r="193" spans="1:28" ht="15.6" x14ac:dyDescent="0.3">
      <c r="A193" s="110" t="s">
        <v>143</v>
      </c>
      <c r="B193" s="8">
        <v>2024</v>
      </c>
      <c r="C193" s="110" t="s">
        <v>18</v>
      </c>
      <c r="D193" s="8">
        <v>3196784</v>
      </c>
      <c r="E193" s="8"/>
      <c r="F193" s="8"/>
      <c r="G193" s="8"/>
      <c r="H193" s="8"/>
      <c r="I193" s="8"/>
      <c r="J193" s="8">
        <v>100</v>
      </c>
      <c r="K193" s="8"/>
      <c r="L193" s="8"/>
      <c r="M193" s="8"/>
      <c r="N193" s="8"/>
      <c r="O193" s="8"/>
      <c r="P193" s="8">
        <v>100</v>
      </c>
      <c r="Q193" s="8"/>
      <c r="R193" s="8"/>
      <c r="S193" s="8">
        <v>52.53668021919745</v>
      </c>
      <c r="T193" s="8"/>
      <c r="U193" s="8"/>
      <c r="V193" s="8">
        <v>47.46331978080255</v>
      </c>
      <c r="W193" s="110"/>
      <c r="X193" s="110"/>
      <c r="Y193" s="110"/>
      <c r="Z193" s="110"/>
      <c r="AA193" s="110"/>
      <c r="AB193" s="110"/>
    </row>
    <row r="194" spans="1:28" ht="15.6" x14ac:dyDescent="0.3">
      <c r="A194" s="110" t="s">
        <v>143</v>
      </c>
      <c r="B194" s="8">
        <v>2025</v>
      </c>
      <c r="C194" s="110" t="s">
        <v>18</v>
      </c>
      <c r="D194" s="8">
        <v>3268749</v>
      </c>
      <c r="E194" s="8"/>
      <c r="F194" s="8"/>
      <c r="G194" s="8"/>
      <c r="H194" s="8"/>
      <c r="I194" s="8"/>
      <c r="J194" s="8">
        <v>100</v>
      </c>
      <c r="K194" s="8"/>
      <c r="L194" s="8"/>
      <c r="M194" s="8"/>
      <c r="N194" s="8"/>
      <c r="O194" s="8"/>
      <c r="P194" s="8">
        <v>100</v>
      </c>
      <c r="Q194" s="8"/>
      <c r="R194" s="8"/>
      <c r="S194" s="8">
        <v>52.53668021919745</v>
      </c>
      <c r="T194" s="8"/>
      <c r="U194" s="8"/>
      <c r="V194" s="8">
        <v>47.46331978080255</v>
      </c>
      <c r="W194" s="110"/>
      <c r="X194" s="110"/>
      <c r="Y194" s="110"/>
      <c r="Z194" s="110"/>
      <c r="AA194" s="110"/>
      <c r="AB194" s="110"/>
    </row>
    <row r="195" spans="1:28" ht="15.6" x14ac:dyDescent="0.3">
      <c r="A195" s="110" t="s">
        <v>143</v>
      </c>
      <c r="B195" s="8">
        <v>2026</v>
      </c>
      <c r="C195" s="110" t="s">
        <v>18</v>
      </c>
      <c r="D195" s="8"/>
      <c r="E195" s="8"/>
      <c r="F195" s="8"/>
      <c r="G195" s="8"/>
      <c r="H195" s="8"/>
      <c r="I195" s="8"/>
      <c r="J195" s="8">
        <v>100</v>
      </c>
      <c r="K195" s="8"/>
      <c r="L195" s="8"/>
      <c r="M195" s="8"/>
      <c r="N195" s="8"/>
      <c r="O195" s="8"/>
      <c r="P195" s="8">
        <v>100</v>
      </c>
      <c r="Q195" s="8"/>
      <c r="R195" s="8"/>
      <c r="S195" s="8">
        <v>52.53668021919745</v>
      </c>
      <c r="T195" s="8"/>
      <c r="U195" s="8"/>
      <c r="V195" s="8">
        <v>47.46331978080255</v>
      </c>
      <c r="W195" s="110"/>
      <c r="X195" s="110"/>
      <c r="Y195" s="110"/>
      <c r="Z195" s="110"/>
      <c r="AA195" s="110"/>
      <c r="AB195" s="110"/>
    </row>
    <row r="196" spans="1:28" ht="15.6" x14ac:dyDescent="0.3">
      <c r="A196" s="110" t="s">
        <v>143</v>
      </c>
      <c r="B196" s="8">
        <v>2027</v>
      </c>
      <c r="C196" s="110" t="s">
        <v>18</v>
      </c>
      <c r="D196" s="8"/>
      <c r="E196" s="8"/>
      <c r="F196" s="8"/>
      <c r="G196" s="8"/>
      <c r="H196" s="8"/>
      <c r="I196" s="8"/>
      <c r="J196" s="8">
        <v>100</v>
      </c>
      <c r="K196" s="8"/>
      <c r="L196" s="8"/>
      <c r="M196" s="8"/>
      <c r="N196" s="8"/>
      <c r="O196" s="8"/>
      <c r="P196" s="8">
        <v>100</v>
      </c>
      <c r="Q196" s="8"/>
      <c r="R196" s="8"/>
      <c r="S196" s="8">
        <v>52.53668021919745</v>
      </c>
      <c r="T196" s="8"/>
      <c r="U196" s="8"/>
      <c r="V196" s="8">
        <v>47.46331978080255</v>
      </c>
      <c r="W196" s="110"/>
      <c r="X196" s="110"/>
      <c r="Y196" s="110"/>
      <c r="Z196" s="110"/>
      <c r="AA196" s="110"/>
      <c r="AB196" s="110"/>
    </row>
    <row r="197" spans="1:28" ht="15.6" x14ac:dyDescent="0.3">
      <c r="A197" s="110" t="s">
        <v>143</v>
      </c>
      <c r="B197" s="8">
        <v>2028</v>
      </c>
      <c r="C197" s="110" t="s">
        <v>18</v>
      </c>
      <c r="D197" s="8"/>
      <c r="E197" s="8"/>
      <c r="F197" s="8"/>
      <c r="G197" s="8"/>
      <c r="H197" s="8"/>
      <c r="I197" s="8"/>
      <c r="J197" s="8">
        <v>100</v>
      </c>
      <c r="K197" s="8"/>
      <c r="L197" s="8"/>
      <c r="M197" s="8"/>
      <c r="N197" s="8"/>
      <c r="O197" s="8"/>
      <c r="P197" s="8">
        <v>100</v>
      </c>
      <c r="Q197" s="8"/>
      <c r="R197" s="8"/>
      <c r="S197" s="8"/>
      <c r="T197" s="8"/>
      <c r="U197" s="8"/>
      <c r="V197" s="8">
        <v>100</v>
      </c>
      <c r="W197" s="110"/>
      <c r="X197" s="110"/>
      <c r="Y197" s="110"/>
      <c r="Z197" s="110"/>
      <c r="AA197" s="110"/>
      <c r="AB197" s="110"/>
    </row>
    <row r="198" spans="1:28" ht="15.6" x14ac:dyDescent="0.3">
      <c r="A198" s="110" t="s">
        <v>143</v>
      </c>
      <c r="B198" s="8">
        <v>2029</v>
      </c>
      <c r="C198" s="110" t="s">
        <v>18</v>
      </c>
      <c r="D198" s="8"/>
      <c r="E198" s="8"/>
      <c r="F198" s="8"/>
      <c r="G198" s="8"/>
      <c r="H198" s="8"/>
      <c r="I198" s="8"/>
      <c r="J198" s="8">
        <v>100</v>
      </c>
      <c r="K198" s="8"/>
      <c r="L198" s="8"/>
      <c r="M198" s="8"/>
      <c r="N198" s="8"/>
      <c r="O198" s="8"/>
      <c r="P198" s="8">
        <v>100</v>
      </c>
      <c r="Q198" s="8"/>
      <c r="R198" s="8"/>
      <c r="S198" s="8"/>
      <c r="T198" s="8"/>
      <c r="U198" s="8"/>
      <c r="V198" s="8">
        <v>100</v>
      </c>
      <c r="W198" s="110"/>
      <c r="X198" s="110"/>
      <c r="Y198" s="110"/>
      <c r="Z198" s="110"/>
      <c r="AA198" s="110"/>
      <c r="AB198" s="110"/>
    </row>
    <row r="199" spans="1:28" ht="15.6" x14ac:dyDescent="0.3">
      <c r="A199" s="110" t="s">
        <v>143</v>
      </c>
      <c r="B199" s="8">
        <v>2030</v>
      </c>
      <c r="C199" s="110" t="s">
        <v>18</v>
      </c>
      <c r="D199" s="8"/>
      <c r="E199" s="8"/>
      <c r="F199" s="8"/>
      <c r="G199" s="8"/>
      <c r="H199" s="8"/>
      <c r="I199" s="8"/>
      <c r="J199" s="8">
        <v>100</v>
      </c>
      <c r="K199" s="8"/>
      <c r="L199" s="8"/>
      <c r="M199" s="8"/>
      <c r="N199" s="8"/>
      <c r="O199" s="8"/>
      <c r="P199" s="8">
        <v>100</v>
      </c>
      <c r="Q199" s="8"/>
      <c r="R199" s="8"/>
      <c r="S199" s="8"/>
      <c r="T199" s="8"/>
      <c r="U199" s="8"/>
      <c r="V199" s="8">
        <v>100</v>
      </c>
      <c r="W199" s="110"/>
      <c r="X199" s="110"/>
      <c r="Y199" s="110"/>
      <c r="Z199" s="110"/>
      <c r="AA199" s="110"/>
      <c r="AB199" s="110"/>
    </row>
    <row r="200" spans="1:28" ht="15.6" x14ac:dyDescent="0.3">
      <c r="A200" s="110"/>
      <c r="B200" s="111"/>
      <c r="C200" s="110"/>
      <c r="D200" s="110"/>
      <c r="E200" s="110"/>
      <c r="F200" s="110"/>
      <c r="G200" s="110"/>
      <c r="H200" s="110"/>
      <c r="I200" s="110"/>
      <c r="J200" s="110"/>
      <c r="K200" s="110"/>
      <c r="L200" s="110"/>
      <c r="M200" s="110"/>
      <c r="N200" s="110"/>
      <c r="O200" s="110"/>
      <c r="P200" s="110"/>
      <c r="Q200" s="110"/>
      <c r="R200" s="110"/>
      <c r="S200" s="110"/>
      <c r="T200" s="110"/>
      <c r="U200" s="110"/>
      <c r="V200" s="110"/>
      <c r="W200" s="110"/>
      <c r="X200" s="110"/>
      <c r="Y200" s="110"/>
      <c r="Z200" s="110"/>
      <c r="AA200" s="110"/>
      <c r="AB200" s="110"/>
    </row>
    <row r="201" spans="1:28" ht="15.6" x14ac:dyDescent="0.3">
      <c r="A201" s="110"/>
      <c r="B201" s="111"/>
      <c r="C201" s="110"/>
      <c r="D201" s="110"/>
      <c r="E201" s="110"/>
      <c r="F201" s="110"/>
      <c r="G201" s="110"/>
      <c r="H201" s="110"/>
      <c r="I201" s="110"/>
      <c r="J201" s="110"/>
      <c r="K201" s="110"/>
      <c r="L201" s="110"/>
      <c r="M201" s="110"/>
      <c r="N201" s="110"/>
      <c r="O201" s="110"/>
      <c r="P201" s="110"/>
      <c r="Q201" s="110"/>
      <c r="R201" s="110"/>
      <c r="S201" s="110"/>
      <c r="T201" s="110"/>
      <c r="U201" s="110"/>
      <c r="V201" s="110"/>
      <c r="W201" s="110"/>
      <c r="X201" s="110"/>
      <c r="Y201" s="110"/>
      <c r="Z201" s="110"/>
      <c r="AA201" s="110"/>
      <c r="AB201" s="110"/>
    </row>
    <row r="202" spans="1:28" ht="15.6" x14ac:dyDescent="0.3">
      <c r="A202" s="110"/>
      <c r="B202" s="111"/>
      <c r="C202" s="110"/>
      <c r="D202" s="110"/>
      <c r="E202" s="110"/>
      <c r="F202" s="110"/>
      <c r="G202" s="110"/>
      <c r="H202" s="110"/>
      <c r="I202" s="110"/>
      <c r="J202" s="110"/>
      <c r="K202" s="110"/>
      <c r="L202" s="110"/>
      <c r="M202" s="110"/>
      <c r="N202" s="110"/>
      <c r="O202" s="110"/>
      <c r="P202" s="110"/>
      <c r="Q202" s="110"/>
      <c r="R202" s="110"/>
      <c r="S202" s="110"/>
      <c r="T202" s="110"/>
      <c r="U202" s="110"/>
      <c r="V202" s="110"/>
      <c r="W202" s="110"/>
      <c r="X202" s="110"/>
      <c r="Y202" s="110"/>
      <c r="Z202" s="110"/>
      <c r="AA202" s="110"/>
      <c r="AB202" s="110"/>
    </row>
    <row r="203" spans="1:28" ht="15.6" x14ac:dyDescent="0.3">
      <c r="A203" s="110"/>
      <c r="B203" s="111"/>
      <c r="C203" s="110"/>
      <c r="D203" s="110"/>
      <c r="E203" s="110"/>
      <c r="F203" s="110"/>
      <c r="G203" s="110"/>
      <c r="H203" s="110"/>
      <c r="I203" s="110"/>
      <c r="J203" s="110"/>
      <c r="K203" s="110"/>
      <c r="L203" s="110"/>
      <c r="M203" s="110"/>
      <c r="N203" s="110"/>
      <c r="O203" s="110"/>
      <c r="P203" s="110"/>
      <c r="Q203" s="110"/>
      <c r="R203" s="110"/>
      <c r="S203" s="110"/>
      <c r="T203" s="110"/>
      <c r="U203" s="110"/>
      <c r="V203" s="110"/>
      <c r="W203" s="110"/>
      <c r="X203" s="110"/>
      <c r="Y203" s="110"/>
      <c r="Z203" s="110"/>
      <c r="AA203" s="110"/>
      <c r="AB203" s="110"/>
    </row>
    <row r="204" spans="1:28" ht="15.6" x14ac:dyDescent="0.3">
      <c r="A204" s="110"/>
      <c r="B204" s="111"/>
      <c r="C204" s="110"/>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10"/>
      <c r="AA204" s="110"/>
      <c r="AB204" s="110"/>
    </row>
    <row r="205" spans="1:28" ht="15.6" x14ac:dyDescent="0.3">
      <c r="A205" s="110"/>
      <c r="B205" s="111"/>
      <c r="C205" s="110"/>
      <c r="D205" s="110"/>
      <c r="E205" s="110"/>
      <c r="F205" s="110"/>
      <c r="G205" s="110"/>
      <c r="H205" s="110"/>
      <c r="I205" s="110"/>
      <c r="J205" s="110"/>
      <c r="K205" s="110"/>
      <c r="L205" s="110"/>
      <c r="M205" s="110"/>
      <c r="N205" s="110"/>
      <c r="O205" s="110"/>
      <c r="P205" s="110"/>
      <c r="Q205" s="110"/>
      <c r="R205" s="110"/>
      <c r="S205" s="110"/>
      <c r="T205" s="110"/>
      <c r="U205" s="110"/>
      <c r="V205" s="110"/>
      <c r="W205" s="110"/>
      <c r="X205" s="110"/>
      <c r="Y205" s="110"/>
      <c r="Z205" s="110"/>
      <c r="AA205" s="110"/>
      <c r="AB205" s="110"/>
    </row>
    <row r="206" spans="1:28" ht="15.6" x14ac:dyDescent="0.3">
      <c r="A206" s="110"/>
      <c r="B206" s="111"/>
      <c r="C206" s="110"/>
      <c r="D206" s="110"/>
      <c r="E206" s="110"/>
      <c r="F206" s="110"/>
      <c r="G206" s="110"/>
      <c r="H206" s="110"/>
      <c r="I206" s="110"/>
      <c r="J206" s="110"/>
      <c r="K206" s="110"/>
      <c r="L206" s="110"/>
      <c r="M206" s="110"/>
      <c r="N206" s="110"/>
      <c r="O206" s="110"/>
      <c r="P206" s="110"/>
      <c r="Q206" s="110"/>
      <c r="R206" s="110"/>
      <c r="S206" s="110"/>
      <c r="T206" s="110"/>
      <c r="U206" s="110"/>
      <c r="V206" s="110"/>
      <c r="W206" s="110"/>
      <c r="X206" s="110"/>
      <c r="Y206" s="110"/>
      <c r="Z206" s="110"/>
      <c r="AA206" s="110"/>
      <c r="AB206" s="110"/>
    </row>
    <row r="207" spans="1:28" ht="15.6" x14ac:dyDescent="0.3">
      <c r="A207" s="110"/>
      <c r="B207" s="111"/>
      <c r="C207" s="110"/>
      <c r="D207" s="110"/>
      <c r="E207" s="110"/>
      <c r="F207" s="110"/>
      <c r="G207" s="110"/>
      <c r="H207" s="110"/>
      <c r="I207" s="110"/>
      <c r="J207" s="110"/>
      <c r="K207" s="110"/>
      <c r="L207" s="110"/>
      <c r="M207" s="110"/>
      <c r="N207" s="110"/>
      <c r="O207" s="110"/>
      <c r="P207" s="110"/>
      <c r="Q207" s="110"/>
      <c r="R207" s="110"/>
      <c r="S207" s="110"/>
      <c r="T207" s="110"/>
      <c r="U207" s="110"/>
      <c r="V207" s="110"/>
      <c r="W207" s="110"/>
      <c r="X207" s="110"/>
      <c r="Y207" s="110"/>
      <c r="Z207" s="110"/>
      <c r="AA207" s="110"/>
      <c r="AB207" s="110"/>
    </row>
    <row r="208" spans="1:28" ht="15.6" x14ac:dyDescent="0.3">
      <c r="A208" s="110"/>
      <c r="B208" s="111"/>
      <c r="C208" s="110"/>
      <c r="D208" s="110"/>
      <c r="E208" s="110"/>
      <c r="F208" s="110"/>
      <c r="G208" s="110"/>
      <c r="H208" s="110"/>
      <c r="I208" s="110"/>
      <c r="J208" s="110"/>
      <c r="K208" s="110"/>
      <c r="L208" s="110"/>
      <c r="M208" s="110"/>
      <c r="N208" s="110"/>
      <c r="O208" s="110"/>
      <c r="P208" s="110"/>
      <c r="Q208" s="110"/>
      <c r="R208" s="110"/>
      <c r="S208" s="110"/>
      <c r="T208" s="110"/>
      <c r="U208" s="110"/>
      <c r="V208" s="110"/>
      <c r="W208" s="110"/>
      <c r="X208" s="110"/>
      <c r="Y208" s="110"/>
      <c r="Z208" s="110"/>
      <c r="AA208" s="110"/>
      <c r="AB208" s="110"/>
    </row>
    <row r="209" spans="1:28" ht="15.6" x14ac:dyDescent="0.3">
      <c r="A209" s="110"/>
      <c r="B209" s="111"/>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c r="AA209" s="110"/>
      <c r="AB209" s="110"/>
    </row>
    <row r="210" spans="1:28" ht="15.6" x14ac:dyDescent="0.3">
      <c r="A210" s="110"/>
      <c r="B210" s="111"/>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row>
    <row r="211" spans="1:28" ht="15.6" x14ac:dyDescent="0.3">
      <c r="A211" s="110"/>
      <c r="B211" s="111"/>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row>
    <row r="212" spans="1:28" ht="15.6" x14ac:dyDescent="0.3">
      <c r="A212" s="110"/>
      <c r="B212" s="111"/>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row>
    <row r="213" spans="1:28" ht="15.6" x14ac:dyDescent="0.3">
      <c r="A213" s="110"/>
      <c r="B213" s="111"/>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row>
    <row r="214" spans="1:28" ht="15.6" x14ac:dyDescent="0.3">
      <c r="A214" s="110"/>
      <c r="B214" s="111"/>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row>
    <row r="215" spans="1:28" ht="15.6" x14ac:dyDescent="0.3">
      <c r="A215" s="110"/>
      <c r="B215" s="111"/>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row>
    <row r="216" spans="1:28" ht="15.6" x14ac:dyDescent="0.3">
      <c r="A216" s="110"/>
      <c r="B216" s="111"/>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row>
    <row r="217" spans="1:28" ht="15.6" x14ac:dyDescent="0.3">
      <c r="A217" s="110"/>
      <c r="B217" s="111"/>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row>
    <row r="218" spans="1:28" ht="15.6" x14ac:dyDescent="0.3">
      <c r="A218" s="110"/>
      <c r="B218" s="111"/>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row>
    <row r="219" spans="1:28" ht="15.6" x14ac:dyDescent="0.3">
      <c r="A219" s="110"/>
      <c r="B219" s="111"/>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row>
    <row r="220" spans="1:28" ht="15.6" x14ac:dyDescent="0.3">
      <c r="A220" s="110"/>
      <c r="B220" s="111"/>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row>
    <row r="221" spans="1:28" ht="15.6" x14ac:dyDescent="0.3">
      <c r="A221" s="110"/>
      <c r="B221" s="111"/>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row>
    <row r="222" spans="1:28" ht="15.6" x14ac:dyDescent="0.3">
      <c r="A222" s="110"/>
      <c r="B222" s="111"/>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row>
    <row r="223" spans="1:28" ht="15.6" x14ac:dyDescent="0.3">
      <c r="A223" s="110"/>
      <c r="B223" s="111"/>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row>
    <row r="224" spans="1:28" ht="15.6" x14ac:dyDescent="0.3">
      <c r="A224" s="110"/>
      <c r="B224" s="111"/>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row>
    <row r="225" spans="1:28" ht="15.6" x14ac:dyDescent="0.3">
      <c r="A225" s="110"/>
      <c r="B225" s="111"/>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row>
    <row r="226" spans="1:28" ht="15.6" x14ac:dyDescent="0.3">
      <c r="A226" s="110"/>
      <c r="B226" s="111"/>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row>
    <row r="227" spans="1:28" ht="15.6" x14ac:dyDescent="0.3">
      <c r="A227" s="110"/>
      <c r="B227" s="111"/>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row>
    <row r="228" spans="1:28" ht="15.6" x14ac:dyDescent="0.3">
      <c r="A228" s="110"/>
      <c r="B228" s="111"/>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row>
    <row r="229" spans="1:28" ht="15.6" x14ac:dyDescent="0.3">
      <c r="A229" s="110"/>
      <c r="B229" s="111"/>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row>
    <row r="230" spans="1:28" ht="15.6" x14ac:dyDescent="0.3">
      <c r="A230" s="110"/>
      <c r="B230" s="111"/>
      <c r="C230" s="110"/>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10"/>
      <c r="AA230" s="110"/>
      <c r="AB230" s="110"/>
    </row>
    <row r="231" spans="1:28" ht="15.6" x14ac:dyDescent="0.3">
      <c r="A231" s="110"/>
      <c r="B231" s="111"/>
      <c r="C231" s="110"/>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10"/>
      <c r="AA231" s="110"/>
      <c r="AB231" s="110"/>
    </row>
    <row r="232" spans="1:28" ht="15.6" x14ac:dyDescent="0.3">
      <c r="A232" s="110"/>
      <c r="B232" s="111"/>
      <c r="C232" s="110"/>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10"/>
      <c r="AA232" s="110"/>
      <c r="AB232" s="110"/>
    </row>
    <row r="233" spans="1:28" ht="15.6" x14ac:dyDescent="0.3">
      <c r="A233" s="110"/>
      <c r="B233" s="111"/>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c r="AA233" s="110"/>
    </row>
    <row r="234" spans="1:28" ht="15.6" x14ac:dyDescent="0.3">
      <c r="A234" s="110"/>
      <c r="B234" s="111"/>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10"/>
    </row>
    <row r="235" spans="1:28" ht="15.6" x14ac:dyDescent="0.3">
      <c r="A235" s="110"/>
      <c r="B235" s="111"/>
      <c r="C235" s="110"/>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10"/>
      <c r="AA235" s="110"/>
    </row>
    <row r="236" spans="1:28" ht="15.6" x14ac:dyDescent="0.3">
      <c r="A236" s="110"/>
      <c r="B236" s="111"/>
      <c r="C236" s="110"/>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10"/>
      <c r="AA236" s="110"/>
    </row>
    <row r="237" spans="1:28" ht="15.6" x14ac:dyDescent="0.3">
      <c r="A237" s="110"/>
      <c r="B237" s="111"/>
      <c r="C237" s="110"/>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10"/>
      <c r="AA237" s="110"/>
    </row>
    <row r="238" spans="1:28" ht="15.6" x14ac:dyDescent="0.3">
      <c r="A238" s="110"/>
      <c r="B238" s="111"/>
      <c r="C238" s="110"/>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10"/>
      <c r="AA238" s="110"/>
    </row>
    <row r="239" spans="1:28" ht="15.6" x14ac:dyDescent="0.3">
      <c r="A239" s="110"/>
      <c r="B239" s="111"/>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c r="AA239" s="110"/>
    </row>
    <row r="240" spans="1:28" ht="15.6" x14ac:dyDescent="0.3">
      <c r="A240" s="110"/>
      <c r="B240" s="111"/>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c r="AA240" s="110"/>
    </row>
    <row r="241" spans="1:27" ht="15.6" x14ac:dyDescent="0.3">
      <c r="A241" s="110"/>
      <c r="B241" s="111"/>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c r="AA241" s="110"/>
    </row>
    <row r="242" spans="1:27" ht="15.6" x14ac:dyDescent="0.3">
      <c r="A242" s="110"/>
      <c r="B242" s="111"/>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c r="AA242" s="110"/>
    </row>
    <row r="243" spans="1:27" ht="15.6" x14ac:dyDescent="0.3">
      <c r="A243" s="110"/>
      <c r="B243" s="111"/>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c r="AA243" s="110"/>
    </row>
    <row r="244" spans="1:27" ht="15.6" x14ac:dyDescent="0.3">
      <c r="A244" s="110"/>
      <c r="B244" s="111"/>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c r="AA244" s="110"/>
    </row>
    <row r="245" spans="1:27" ht="15.6" x14ac:dyDescent="0.3">
      <c r="A245" s="110"/>
      <c r="B245" s="111"/>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c r="AA245" s="110"/>
    </row>
    <row r="246" spans="1:27" ht="15.6" x14ac:dyDescent="0.3">
      <c r="A246" s="110"/>
      <c r="B246" s="111"/>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c r="AA246" s="110"/>
    </row>
    <row r="247" spans="1:27" ht="15.6" x14ac:dyDescent="0.3">
      <c r="A247" s="110"/>
      <c r="B247" s="111"/>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c r="AA247" s="110"/>
    </row>
    <row r="248" spans="1:27" ht="15.6" x14ac:dyDescent="0.3">
      <c r="A248" s="110"/>
      <c r="B248" s="111"/>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c r="AA248" s="110"/>
    </row>
    <row r="249" spans="1:27" ht="15.6" x14ac:dyDescent="0.3">
      <c r="A249" s="110"/>
      <c r="B249" s="111"/>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c r="AA249" s="110"/>
    </row>
    <row r="250" spans="1:27" ht="15.6" x14ac:dyDescent="0.3">
      <c r="A250" s="110"/>
      <c r="B250" s="111"/>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c r="AA250" s="110"/>
    </row>
    <row r="251" spans="1:27" ht="15.6" x14ac:dyDescent="0.3">
      <c r="A251" s="110"/>
      <c r="B251" s="111"/>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c r="AA251" s="110"/>
    </row>
    <row r="252" spans="1:27" ht="15.6" x14ac:dyDescent="0.3">
      <c r="A252" s="110"/>
      <c r="B252" s="111"/>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c r="AA252" s="110"/>
    </row>
    <row r="253" spans="1:27" ht="15.6" x14ac:dyDescent="0.3">
      <c r="A253" s="110"/>
      <c r="B253" s="111"/>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c r="AA253" s="110"/>
    </row>
    <row r="254" spans="1:27" ht="15.6" x14ac:dyDescent="0.3">
      <c r="A254" s="110"/>
      <c r="B254" s="111"/>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c r="AA254" s="110"/>
    </row>
    <row r="255" spans="1:27" ht="15.6" x14ac:dyDescent="0.3">
      <c r="A255" s="110"/>
      <c r="B255" s="111"/>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c r="AA255" s="110"/>
    </row>
    <row r="256" spans="1:27" ht="15.6" x14ac:dyDescent="0.3">
      <c r="A256" s="110"/>
      <c r="B256" s="111"/>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c r="AA256" s="110"/>
    </row>
    <row r="257" spans="1:27" ht="15.6" x14ac:dyDescent="0.3">
      <c r="A257" s="110"/>
      <c r="B257" s="111"/>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c r="AA257" s="110"/>
    </row>
    <row r="258" spans="1:27" ht="15.6" x14ac:dyDescent="0.3">
      <c r="A258" s="110"/>
      <c r="B258" s="111"/>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c r="AA258" s="110"/>
    </row>
    <row r="259" spans="1:27" ht="15.6" x14ac:dyDescent="0.3">
      <c r="A259" s="110"/>
      <c r="B259" s="111"/>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c r="AA259" s="110"/>
    </row>
    <row r="260" spans="1:27" ht="15.6" x14ac:dyDescent="0.3">
      <c r="A260" s="110"/>
      <c r="B260" s="111"/>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10"/>
      <c r="AA260" s="110"/>
    </row>
    <row r="261" spans="1:27" ht="15.6" x14ac:dyDescent="0.3">
      <c r="A261" s="110"/>
      <c r="B261" s="111"/>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10"/>
      <c r="AA261" s="110"/>
    </row>
    <row r="262" spans="1:27" ht="15.6" x14ac:dyDescent="0.3">
      <c r="A262" s="110"/>
      <c r="B262" s="111"/>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c r="AA262" s="110"/>
    </row>
    <row r="263" spans="1:27" ht="15.6" x14ac:dyDescent="0.3">
      <c r="A263" s="110"/>
      <c r="B263" s="111"/>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10"/>
      <c r="AA263" s="110"/>
    </row>
    <row r="264" spans="1:27" ht="15.6" x14ac:dyDescent="0.3">
      <c r="A264" s="110"/>
      <c r="B264" s="111"/>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row>
    <row r="265" spans="1:27" ht="15.6" x14ac:dyDescent="0.3">
      <c r="A265" s="110"/>
      <c r="B265" s="111"/>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c r="AA265" s="110"/>
    </row>
    <row r="266" spans="1:27" ht="15.6" x14ac:dyDescent="0.3">
      <c r="A266" s="110"/>
      <c r="B266" s="111"/>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10"/>
      <c r="AA266" s="110"/>
    </row>
    <row r="267" spans="1:27" ht="15.6" x14ac:dyDescent="0.3">
      <c r="A267" s="110"/>
      <c r="B267" s="111"/>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10"/>
      <c r="AA267" s="110"/>
    </row>
    <row r="268" spans="1:27" ht="15.6" x14ac:dyDescent="0.3">
      <c r="A268" s="110"/>
      <c r="B268" s="111"/>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10"/>
      <c r="AA268" s="110"/>
    </row>
    <row r="269" spans="1:27" ht="15.6" x14ac:dyDescent="0.3">
      <c r="A269" s="110"/>
      <c r="B269" s="111"/>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10"/>
      <c r="AA269" s="110"/>
    </row>
    <row r="270" spans="1:27" ht="15.6" x14ac:dyDescent="0.3">
      <c r="A270" s="110"/>
      <c r="B270" s="111"/>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10"/>
      <c r="AA270" s="110"/>
    </row>
    <row r="271" spans="1:27" ht="15.6" x14ac:dyDescent="0.3">
      <c r="A271" s="110"/>
      <c r="B271" s="111"/>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10"/>
      <c r="AA271" s="110"/>
    </row>
    <row r="272" spans="1:27" ht="15.6" x14ac:dyDescent="0.3">
      <c r="A272" s="110"/>
      <c r="B272" s="111"/>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10"/>
      <c r="AA272" s="110"/>
    </row>
    <row r="273" spans="1:27" ht="15.6" x14ac:dyDescent="0.3">
      <c r="A273" s="110"/>
      <c r="B273" s="111"/>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10"/>
      <c r="AA273" s="110"/>
    </row>
    <row r="274" spans="1:27" ht="15.6" x14ac:dyDescent="0.3">
      <c r="A274" s="110"/>
      <c r="B274" s="111"/>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10"/>
      <c r="AA274" s="110"/>
    </row>
    <row r="275" spans="1:27" ht="15.6" x14ac:dyDescent="0.3">
      <c r="A275" s="110"/>
      <c r="B275" s="111"/>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10"/>
      <c r="AA275" s="110"/>
    </row>
    <row r="276" spans="1:27" ht="15.6" x14ac:dyDescent="0.3">
      <c r="A276" s="110"/>
      <c r="B276" s="111"/>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10"/>
      <c r="AA276" s="110"/>
    </row>
    <row r="277" spans="1:27" ht="15.6" x14ac:dyDescent="0.3">
      <c r="A277" s="110"/>
      <c r="B277" s="111"/>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10"/>
      <c r="AA277" s="110"/>
    </row>
    <row r="278" spans="1:27" ht="15.6" x14ac:dyDescent="0.3">
      <c r="A278" s="110"/>
      <c r="B278" s="111"/>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10"/>
      <c r="AA278" s="110"/>
    </row>
    <row r="279" spans="1:27" ht="15.6" x14ac:dyDescent="0.3">
      <c r="A279" s="110"/>
      <c r="B279" s="111"/>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10"/>
      <c r="AA279" s="110"/>
    </row>
    <row r="280" spans="1:27" ht="15.6" x14ac:dyDescent="0.3">
      <c r="A280" s="110"/>
      <c r="B280" s="111"/>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10"/>
      <c r="AA280" s="110"/>
    </row>
    <row r="281" spans="1:27" ht="15.6" x14ac:dyDescent="0.3">
      <c r="A281" s="110"/>
      <c r="B281" s="111"/>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10"/>
      <c r="AA281" s="110"/>
    </row>
    <row r="282" spans="1:27" ht="15.6" x14ac:dyDescent="0.3">
      <c r="A282" s="110"/>
      <c r="B282" s="111"/>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10"/>
      <c r="AA282" s="110"/>
    </row>
    <row r="283" spans="1:27" ht="15.6" x14ac:dyDescent="0.3">
      <c r="A283" s="110"/>
      <c r="B283" s="111"/>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10"/>
      <c r="AA283" s="110"/>
    </row>
    <row r="284" spans="1:27" ht="15.6" x14ac:dyDescent="0.3">
      <c r="A284" s="110"/>
      <c r="B284" s="111"/>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10"/>
      <c r="AA284" s="110"/>
    </row>
    <row r="285" spans="1:27" ht="15.6" x14ac:dyDescent="0.3">
      <c r="A285" s="110"/>
      <c r="B285" s="111"/>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10"/>
      <c r="AA285" s="110"/>
    </row>
    <row r="286" spans="1:27" ht="15.6" x14ac:dyDescent="0.3">
      <c r="A286" s="110"/>
      <c r="B286" s="111"/>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10"/>
      <c r="AA286" s="110"/>
    </row>
    <row r="287" spans="1:27" ht="15.6" x14ac:dyDescent="0.3">
      <c r="A287" s="110"/>
      <c r="B287" s="111"/>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10"/>
      <c r="AA287" s="110"/>
    </row>
    <row r="288" spans="1:27" ht="15.6" x14ac:dyDescent="0.3">
      <c r="A288" s="110"/>
      <c r="B288" s="111"/>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10"/>
      <c r="AA288" s="110"/>
    </row>
    <row r="289" spans="1:27" ht="15.6" x14ac:dyDescent="0.3">
      <c r="A289" s="110"/>
      <c r="B289" s="111"/>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10"/>
      <c r="AA289" s="110"/>
    </row>
    <row r="290" spans="1:27" ht="15.6" x14ac:dyDescent="0.3">
      <c r="A290" s="110"/>
      <c r="B290" s="111"/>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10"/>
      <c r="AA290" s="110"/>
    </row>
    <row r="291" spans="1:27" ht="15.6" x14ac:dyDescent="0.3">
      <c r="A291" s="110"/>
      <c r="B291" s="111"/>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10"/>
      <c r="AA291" s="110"/>
    </row>
    <row r="292" spans="1:27" ht="15.6" x14ac:dyDescent="0.3">
      <c r="A292" s="110"/>
      <c r="B292" s="111"/>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10"/>
      <c r="AA292" s="110"/>
    </row>
    <row r="293" spans="1:27" ht="15.6" x14ac:dyDescent="0.3">
      <c r="A293" s="110"/>
      <c r="B293" s="111"/>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10"/>
      <c r="AA293" s="110"/>
    </row>
    <row r="294" spans="1:27" ht="15.6" x14ac:dyDescent="0.3">
      <c r="A294" s="110"/>
      <c r="B294" s="111"/>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10"/>
      <c r="AA294" s="110"/>
    </row>
    <row r="295" spans="1:27" ht="15.6" x14ac:dyDescent="0.3">
      <c r="A295" s="110"/>
      <c r="B295" s="111"/>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10"/>
      <c r="AA295" s="110"/>
    </row>
    <row r="296" spans="1:27" ht="15.6" x14ac:dyDescent="0.3">
      <c r="A296" s="110"/>
      <c r="B296" s="111"/>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10"/>
      <c r="AA296" s="110"/>
    </row>
    <row r="297" spans="1:27" ht="15.6" x14ac:dyDescent="0.3">
      <c r="A297" s="110"/>
      <c r="B297" s="111"/>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10"/>
      <c r="AA297" s="110"/>
    </row>
    <row r="298" spans="1:27" ht="15.6" x14ac:dyDescent="0.3">
      <c r="A298" s="110"/>
      <c r="B298" s="111"/>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10"/>
      <c r="AA298" s="110"/>
    </row>
    <row r="299" spans="1:27" ht="15.6" x14ac:dyDescent="0.3">
      <c r="A299" s="110"/>
      <c r="B299" s="111"/>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10"/>
      <c r="AA299" s="110"/>
    </row>
    <row r="300" spans="1:27" ht="15.6" x14ac:dyDescent="0.3">
      <c r="A300" s="110"/>
      <c r="B300" s="111"/>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10"/>
      <c r="AA300" s="110"/>
    </row>
    <row r="301" spans="1:27" ht="15.6" x14ac:dyDescent="0.3">
      <c r="A301" s="110"/>
      <c r="B301" s="111"/>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10"/>
    </row>
    <row r="302" spans="1:27" ht="15.6" x14ac:dyDescent="0.3">
      <c r="A302" s="110"/>
      <c r="B302" s="111"/>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10"/>
      <c r="AA302" s="110"/>
    </row>
    <row r="303" spans="1:27" ht="15.6" x14ac:dyDescent="0.3">
      <c r="A303" s="110"/>
      <c r="B303" s="111"/>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10"/>
      <c r="AA303" s="110"/>
    </row>
    <row r="304" spans="1:27" ht="15.6" x14ac:dyDescent="0.3">
      <c r="A304" s="110"/>
      <c r="B304" s="111"/>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10"/>
      <c r="AA304" s="110"/>
    </row>
    <row r="305" spans="1:27" ht="15.6" x14ac:dyDescent="0.3">
      <c r="A305" s="110"/>
      <c r="B305" s="111"/>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10"/>
      <c r="AA305" s="110"/>
    </row>
    <row r="306" spans="1:27" ht="15.6" x14ac:dyDescent="0.3">
      <c r="A306" s="110"/>
      <c r="B306" s="111"/>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10"/>
      <c r="AA306" s="110"/>
    </row>
    <row r="307" spans="1:27" ht="15.6" x14ac:dyDescent="0.3">
      <c r="A307" s="110"/>
      <c r="B307" s="111"/>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10"/>
      <c r="AA307" s="110"/>
    </row>
    <row r="308" spans="1:27" ht="15.6" x14ac:dyDescent="0.3">
      <c r="A308" s="110"/>
      <c r="B308" s="111"/>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10"/>
      <c r="AA308" s="110"/>
    </row>
    <row r="309" spans="1:27" ht="15.6" x14ac:dyDescent="0.3">
      <c r="A309" s="110"/>
      <c r="B309" s="111"/>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10"/>
      <c r="AA309" s="110"/>
    </row>
    <row r="310" spans="1:27" ht="15.6" x14ac:dyDescent="0.3">
      <c r="A310" s="110"/>
      <c r="B310" s="111"/>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10"/>
      <c r="AA310" s="110"/>
    </row>
    <row r="311" spans="1:27" ht="15.6" x14ac:dyDescent="0.3">
      <c r="A311" s="110"/>
      <c r="B311" s="111"/>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10"/>
      <c r="AA311" s="110"/>
    </row>
    <row r="312" spans="1:27" ht="15.6" x14ac:dyDescent="0.3">
      <c r="A312" s="110"/>
      <c r="B312" s="111"/>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10"/>
      <c r="AA312" s="110"/>
    </row>
    <row r="313" spans="1:27" ht="15.6" x14ac:dyDescent="0.3">
      <c r="A313" s="110"/>
      <c r="B313" s="111"/>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10"/>
      <c r="AA313" s="110"/>
    </row>
    <row r="314" spans="1:27" ht="15.6" x14ac:dyDescent="0.3">
      <c r="A314" s="110"/>
      <c r="B314" s="111"/>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10"/>
      <c r="AA314" s="110"/>
    </row>
    <row r="315" spans="1:27" ht="15.6" x14ac:dyDescent="0.3">
      <c r="A315" s="110"/>
      <c r="B315" s="111"/>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10"/>
      <c r="AA315" s="110"/>
    </row>
    <row r="316" spans="1:27" ht="15.6" x14ac:dyDescent="0.3">
      <c r="A316" s="110"/>
      <c r="B316" s="111"/>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10"/>
      <c r="AA316" s="110"/>
    </row>
    <row r="317" spans="1:27" ht="15.6" x14ac:dyDescent="0.3">
      <c r="A317" s="110"/>
      <c r="B317" s="111"/>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10"/>
      <c r="AA317" s="110"/>
    </row>
    <row r="318" spans="1:27" ht="15.6" x14ac:dyDescent="0.3">
      <c r="A318" s="110"/>
      <c r="B318" s="111"/>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10"/>
      <c r="AA318" s="110"/>
    </row>
    <row r="319" spans="1:27" ht="15.6" x14ac:dyDescent="0.3">
      <c r="A319" s="110"/>
      <c r="B319" s="111"/>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10"/>
      <c r="AA319" s="110"/>
    </row>
    <row r="320" spans="1:27" ht="15.6" x14ac:dyDescent="0.3">
      <c r="A320" s="110"/>
      <c r="B320" s="111"/>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10"/>
      <c r="AA320" s="110"/>
    </row>
    <row r="321" spans="1:27" ht="15.6" x14ac:dyDescent="0.3">
      <c r="A321" s="110"/>
      <c r="B321" s="111"/>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10"/>
      <c r="AA321" s="110"/>
    </row>
    <row r="322" spans="1:27" ht="15.6" x14ac:dyDescent="0.3">
      <c r="A322" s="110"/>
      <c r="B322" s="111"/>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10"/>
      <c r="AA322" s="110"/>
    </row>
    <row r="323" spans="1:27" ht="15.6" x14ac:dyDescent="0.3">
      <c r="A323" s="110"/>
      <c r="B323" s="111"/>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10"/>
      <c r="AA323" s="110"/>
    </row>
    <row r="324" spans="1:27" ht="15.6" x14ac:dyDescent="0.3">
      <c r="A324" s="110"/>
      <c r="B324" s="111"/>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10"/>
      <c r="AA324" s="110"/>
    </row>
    <row r="325" spans="1:27" ht="15.6" x14ac:dyDescent="0.3">
      <c r="A325" s="110"/>
      <c r="B325" s="111"/>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10"/>
      <c r="AA325" s="110"/>
    </row>
    <row r="326" spans="1:27" ht="15.6" x14ac:dyDescent="0.3">
      <c r="A326" s="110"/>
      <c r="B326" s="111"/>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10"/>
      <c r="AA326" s="110"/>
    </row>
    <row r="327" spans="1:27" ht="15.6" x14ac:dyDescent="0.3">
      <c r="A327" s="110"/>
      <c r="B327" s="111"/>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10"/>
      <c r="AA327" s="110"/>
    </row>
    <row r="328" spans="1:27" ht="15.6" x14ac:dyDescent="0.3">
      <c r="A328" s="110"/>
      <c r="B328" s="111"/>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10"/>
      <c r="AA328" s="110"/>
    </row>
    <row r="329" spans="1:27" ht="15.6" x14ac:dyDescent="0.3">
      <c r="A329" s="110"/>
      <c r="B329" s="111"/>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10"/>
      <c r="AA329" s="110"/>
    </row>
    <row r="330" spans="1:27" ht="15.6" x14ac:dyDescent="0.3">
      <c r="A330" s="110"/>
      <c r="B330" s="111"/>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10"/>
      <c r="AA330" s="110"/>
    </row>
    <row r="331" spans="1:27" ht="15.6" x14ac:dyDescent="0.3">
      <c r="A331" s="110"/>
      <c r="B331" s="111"/>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10"/>
      <c r="AA331" s="110"/>
    </row>
    <row r="332" spans="1:27" ht="15.6" x14ac:dyDescent="0.3">
      <c r="A332" s="110"/>
      <c r="B332" s="111"/>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10"/>
      <c r="AA332" s="110"/>
    </row>
    <row r="333" spans="1:27" ht="15.6" x14ac:dyDescent="0.3">
      <c r="A333" s="110"/>
      <c r="B333" s="111"/>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10"/>
      <c r="AA333" s="110"/>
    </row>
    <row r="334" spans="1:27" ht="15.6" x14ac:dyDescent="0.3">
      <c r="A334" s="110"/>
      <c r="B334" s="111"/>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10"/>
      <c r="AA334" s="110"/>
    </row>
    <row r="335" spans="1:27" ht="15.6" x14ac:dyDescent="0.3">
      <c r="A335" s="110"/>
      <c r="B335" s="111"/>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10"/>
      <c r="AA335" s="110"/>
    </row>
    <row r="336" spans="1:27" ht="15.6" x14ac:dyDescent="0.3">
      <c r="A336" s="110"/>
      <c r="B336" s="111"/>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10"/>
      <c r="AA336" s="110"/>
    </row>
    <row r="337" spans="1:27" ht="15.6" x14ac:dyDescent="0.3">
      <c r="A337" s="110"/>
      <c r="B337" s="111"/>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10"/>
      <c r="AA337" s="110"/>
    </row>
    <row r="338" spans="1:27" ht="15.6" x14ac:dyDescent="0.3">
      <c r="A338" s="110"/>
      <c r="B338" s="111"/>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10"/>
      <c r="AA338" s="110"/>
    </row>
    <row r="339" spans="1:27" ht="15.6" x14ac:dyDescent="0.3">
      <c r="A339" s="110"/>
      <c r="B339" s="111"/>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10"/>
      <c r="AA339" s="110"/>
    </row>
    <row r="340" spans="1:27" ht="15.6" x14ac:dyDescent="0.3">
      <c r="A340" s="110"/>
      <c r="B340" s="111"/>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10"/>
      <c r="AA340" s="110"/>
    </row>
    <row r="341" spans="1:27" ht="15.6" x14ac:dyDescent="0.3">
      <c r="A341" s="110"/>
      <c r="B341" s="111"/>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10"/>
      <c r="AA341" s="110"/>
    </row>
    <row r="342" spans="1:27" ht="15.6" x14ac:dyDescent="0.3">
      <c r="A342" s="110"/>
      <c r="B342" s="111"/>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c r="AA342" s="110"/>
    </row>
    <row r="343" spans="1:27" ht="15.6" x14ac:dyDescent="0.3">
      <c r="A343" s="110"/>
      <c r="B343" s="111"/>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c r="AA343" s="110"/>
    </row>
    <row r="344" spans="1:27" ht="15.6" x14ac:dyDescent="0.3">
      <c r="A344" s="110"/>
      <c r="B344" s="111"/>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c r="AA344" s="110"/>
    </row>
    <row r="345" spans="1:27" ht="15.6" x14ac:dyDescent="0.3">
      <c r="A345" s="110"/>
      <c r="B345" s="111"/>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row>
    <row r="346" spans="1:27" ht="15.6" x14ac:dyDescent="0.3">
      <c r="A346" s="110"/>
      <c r="B346" s="111"/>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c r="AA346" s="110"/>
    </row>
    <row r="347" spans="1:27" ht="15.6" x14ac:dyDescent="0.3">
      <c r="A347" s="110"/>
      <c r="B347" s="111"/>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c r="AA347" s="110"/>
    </row>
    <row r="348" spans="1:27" ht="15.6" x14ac:dyDescent="0.3">
      <c r="A348" s="110"/>
      <c r="B348" s="111"/>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c r="AA348" s="110"/>
    </row>
    <row r="349" spans="1:27" ht="15.6" x14ac:dyDescent="0.3">
      <c r="A349" s="110"/>
      <c r="B349" s="111"/>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c r="AA349" s="110"/>
    </row>
    <row r="350" spans="1:27" ht="15.6" x14ac:dyDescent="0.3">
      <c r="A350" s="110"/>
      <c r="B350" s="111"/>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c r="AA350" s="110"/>
    </row>
    <row r="351" spans="1:27" ht="15.6" x14ac:dyDescent="0.3">
      <c r="A351" s="110"/>
      <c r="B351" s="111"/>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c r="AA351" s="110"/>
    </row>
    <row r="352" spans="1:27" ht="15.6" x14ac:dyDescent="0.3">
      <c r="A352" s="110"/>
      <c r="B352" s="111"/>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c r="AA352" s="110"/>
    </row>
    <row r="353" spans="1:27" ht="15.6" x14ac:dyDescent="0.3">
      <c r="A353" s="110"/>
      <c r="B353" s="111"/>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c r="AA353" s="110"/>
    </row>
    <row r="354" spans="1:27" ht="15.6" x14ac:dyDescent="0.3">
      <c r="A354" s="110"/>
      <c r="B354" s="111"/>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c r="AA354" s="110"/>
    </row>
    <row r="355" spans="1:27" ht="15.6" x14ac:dyDescent="0.3">
      <c r="A355" s="110"/>
      <c r="B355" s="111"/>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10"/>
      <c r="AA355" s="110"/>
    </row>
    <row r="356" spans="1:27" ht="15.6" x14ac:dyDescent="0.3">
      <c r="A356" s="110"/>
      <c r="B356" s="111"/>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10"/>
      <c r="AA356" s="110"/>
    </row>
    <row r="357" spans="1:27" ht="15.6" x14ac:dyDescent="0.3">
      <c r="A357" s="110"/>
      <c r="B357" s="111"/>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10"/>
      <c r="AA357" s="110"/>
    </row>
    <row r="358" spans="1:27" ht="15.6" x14ac:dyDescent="0.3">
      <c r="A358" s="110"/>
      <c r="B358" s="111"/>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10"/>
      <c r="AA358" s="110"/>
    </row>
    <row r="359" spans="1:27" ht="15.6" x14ac:dyDescent="0.3">
      <c r="A359" s="110"/>
      <c r="B359" s="111"/>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10"/>
      <c r="AA359" s="110"/>
    </row>
    <row r="360" spans="1:27" ht="15.6" x14ac:dyDescent="0.3">
      <c r="A360" s="110"/>
      <c r="B360" s="111"/>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10"/>
      <c r="AA360" s="110"/>
    </row>
    <row r="361" spans="1:27" ht="15.6" x14ac:dyDescent="0.3">
      <c r="A361" s="110"/>
      <c r="B361" s="111"/>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10"/>
      <c r="AA361" s="110"/>
    </row>
    <row r="362" spans="1:27" ht="15.6" x14ac:dyDescent="0.3">
      <c r="A362" s="110"/>
      <c r="B362" s="111"/>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10"/>
      <c r="AA362" s="110"/>
    </row>
    <row r="363" spans="1:27" ht="15.6" x14ac:dyDescent="0.3">
      <c r="A363" s="110"/>
      <c r="B363" s="111"/>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10"/>
      <c r="AA363" s="110"/>
    </row>
    <row r="364" spans="1:27" ht="15.6" x14ac:dyDescent="0.3">
      <c r="A364" s="110"/>
      <c r="B364" s="111"/>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10"/>
      <c r="AA364" s="110"/>
    </row>
    <row r="365" spans="1:27" ht="15.6" x14ac:dyDescent="0.3">
      <c r="A365" s="110"/>
      <c r="B365" s="111"/>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10"/>
      <c r="AA365" s="110"/>
    </row>
    <row r="366" spans="1:27" ht="15.6" x14ac:dyDescent="0.3">
      <c r="A366" s="110"/>
      <c r="B366" s="111"/>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10"/>
      <c r="AA366" s="110"/>
    </row>
    <row r="367" spans="1:27" ht="15.6" x14ac:dyDescent="0.3">
      <c r="A367" s="110"/>
      <c r="B367" s="111"/>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10"/>
      <c r="AA367" s="110"/>
    </row>
    <row r="368" spans="1:27" ht="15.6" x14ac:dyDescent="0.3">
      <c r="A368" s="110"/>
      <c r="B368" s="111"/>
      <c r="C368" s="110"/>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c r="AA368" s="110"/>
    </row>
    <row r="369" spans="1:27" ht="15.6" x14ac:dyDescent="0.3">
      <c r="A369" s="110"/>
      <c r="B369" s="111"/>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10"/>
    </row>
    <row r="370" spans="1:27" ht="15.6" x14ac:dyDescent="0.3">
      <c r="A370" s="110"/>
      <c r="B370" s="111"/>
      <c r="C370" s="110"/>
      <c r="D370" s="110"/>
      <c r="E370" s="110"/>
      <c r="F370" s="110"/>
      <c r="G370" s="110"/>
      <c r="H370" s="110"/>
      <c r="I370" s="110"/>
      <c r="J370" s="110"/>
      <c r="K370" s="110"/>
      <c r="L370" s="110"/>
      <c r="M370" s="110"/>
      <c r="N370" s="110"/>
      <c r="O370" s="110"/>
      <c r="P370" s="110"/>
      <c r="Q370" s="110"/>
      <c r="R370" s="110"/>
      <c r="S370" s="110"/>
      <c r="T370" s="110"/>
      <c r="U370" s="110"/>
      <c r="V370" s="110"/>
      <c r="W370" s="110"/>
      <c r="X370" s="110"/>
      <c r="Y370" s="110"/>
      <c r="Z370" s="110"/>
      <c r="AA370" s="110"/>
    </row>
    <row r="371" spans="1:27" ht="15.6" x14ac:dyDescent="0.3">
      <c r="A371" s="110"/>
      <c r="B371" s="111"/>
      <c r="C371" s="110"/>
      <c r="D371" s="110"/>
      <c r="E371" s="110"/>
      <c r="F371" s="110"/>
      <c r="G371" s="110"/>
      <c r="H371" s="110"/>
      <c r="I371" s="110"/>
      <c r="J371" s="110"/>
      <c r="K371" s="110"/>
      <c r="L371" s="110"/>
      <c r="M371" s="110"/>
      <c r="N371" s="110"/>
      <c r="O371" s="110"/>
      <c r="P371" s="110"/>
      <c r="Q371" s="110"/>
      <c r="R371" s="110"/>
      <c r="S371" s="110"/>
      <c r="T371" s="110"/>
      <c r="U371" s="110"/>
      <c r="V371" s="110"/>
      <c r="W371" s="110"/>
      <c r="X371" s="110"/>
      <c r="Y371" s="110"/>
      <c r="Z371" s="110"/>
      <c r="AA371" s="110"/>
    </row>
    <row r="372" spans="1:27" ht="15.6" x14ac:dyDescent="0.3">
      <c r="A372" s="110"/>
      <c r="B372" s="111"/>
      <c r="C372" s="110"/>
      <c r="D372" s="110"/>
      <c r="E372" s="110"/>
      <c r="F372" s="110"/>
      <c r="G372" s="110"/>
      <c r="H372" s="110"/>
      <c r="I372" s="110"/>
      <c r="J372" s="110"/>
      <c r="K372" s="110"/>
      <c r="L372" s="110"/>
      <c r="M372" s="110"/>
      <c r="N372" s="110"/>
      <c r="O372" s="110"/>
      <c r="P372" s="110"/>
      <c r="Q372" s="110"/>
      <c r="R372" s="110"/>
      <c r="S372" s="110"/>
      <c r="T372" s="110"/>
      <c r="U372" s="110"/>
      <c r="V372" s="110"/>
      <c r="W372" s="110"/>
      <c r="X372" s="110"/>
      <c r="Y372" s="110"/>
      <c r="Z372" s="110"/>
      <c r="AA372" s="110"/>
    </row>
    <row r="373" spans="1:27" ht="15.6" x14ac:dyDescent="0.3">
      <c r="A373" s="110"/>
      <c r="B373" s="111"/>
      <c r="C373" s="110"/>
      <c r="D373" s="110"/>
      <c r="E373" s="110"/>
      <c r="F373" s="110"/>
      <c r="G373" s="110"/>
      <c r="H373" s="110"/>
      <c r="I373" s="110"/>
      <c r="J373" s="110"/>
      <c r="K373" s="110"/>
      <c r="L373" s="110"/>
      <c r="M373" s="110"/>
      <c r="N373" s="110"/>
      <c r="O373" s="110"/>
      <c r="P373" s="110"/>
      <c r="Q373" s="110"/>
      <c r="R373" s="110"/>
      <c r="S373" s="110"/>
      <c r="T373" s="110"/>
      <c r="U373" s="110"/>
      <c r="V373" s="110"/>
      <c r="W373" s="110"/>
      <c r="X373" s="110"/>
      <c r="Y373" s="110"/>
      <c r="Z373" s="110"/>
      <c r="AA373" s="110"/>
    </row>
    <row r="374" spans="1:27" ht="15.6" x14ac:dyDescent="0.3">
      <c r="A374" s="110"/>
      <c r="B374" s="111"/>
      <c r="C374" s="110"/>
      <c r="D374" s="110"/>
      <c r="E374" s="110"/>
      <c r="F374" s="110"/>
      <c r="G374" s="110"/>
      <c r="H374" s="110"/>
      <c r="I374" s="110"/>
      <c r="J374" s="110"/>
      <c r="K374" s="110"/>
      <c r="L374" s="110"/>
      <c r="M374" s="110"/>
      <c r="N374" s="110"/>
      <c r="O374" s="110"/>
      <c r="P374" s="110"/>
      <c r="Q374" s="110"/>
      <c r="R374" s="110"/>
      <c r="S374" s="110"/>
      <c r="T374" s="110"/>
      <c r="U374" s="110"/>
      <c r="V374" s="110"/>
      <c r="W374" s="110"/>
      <c r="X374" s="110"/>
      <c r="Y374" s="110"/>
      <c r="Z374" s="110"/>
      <c r="AA374" s="110"/>
    </row>
    <row r="375" spans="1:27" ht="15.6" x14ac:dyDescent="0.3">
      <c r="A375" s="110"/>
      <c r="B375" s="111"/>
      <c r="C375" s="110"/>
      <c r="D375" s="110"/>
      <c r="E375" s="110"/>
      <c r="F375" s="110"/>
      <c r="G375" s="110"/>
      <c r="H375" s="110"/>
      <c r="I375" s="110"/>
      <c r="J375" s="110"/>
      <c r="K375" s="110"/>
      <c r="L375" s="110"/>
      <c r="M375" s="110"/>
      <c r="N375" s="110"/>
      <c r="O375" s="110"/>
      <c r="P375" s="110"/>
      <c r="Q375" s="110"/>
      <c r="R375" s="110"/>
      <c r="S375" s="110"/>
      <c r="T375" s="110"/>
      <c r="U375" s="110"/>
      <c r="V375" s="110"/>
      <c r="W375" s="110"/>
      <c r="X375" s="110"/>
      <c r="Y375" s="110"/>
      <c r="Z375" s="110"/>
      <c r="AA375" s="110"/>
    </row>
    <row r="376" spans="1:27" ht="15.6" x14ac:dyDescent="0.3">
      <c r="A376" s="110"/>
      <c r="B376" s="111"/>
      <c r="C376" s="110"/>
      <c r="D376" s="110"/>
      <c r="E376" s="110"/>
      <c r="F376" s="110"/>
      <c r="G376" s="110"/>
      <c r="H376" s="110"/>
      <c r="I376" s="110"/>
      <c r="J376" s="110"/>
      <c r="K376" s="110"/>
      <c r="L376" s="110"/>
      <c r="M376" s="110"/>
      <c r="N376" s="110"/>
      <c r="O376" s="110"/>
      <c r="P376" s="110"/>
      <c r="Q376" s="110"/>
      <c r="R376" s="110"/>
      <c r="S376" s="110"/>
      <c r="T376" s="110"/>
      <c r="U376" s="110"/>
      <c r="V376" s="110"/>
      <c r="W376" s="110"/>
      <c r="X376" s="110"/>
      <c r="Y376" s="110"/>
      <c r="Z376" s="110"/>
      <c r="AA376" s="110"/>
    </row>
    <row r="377" spans="1:27" ht="15.6" x14ac:dyDescent="0.3">
      <c r="A377" s="110"/>
      <c r="B377" s="111"/>
      <c r="C377" s="110"/>
      <c r="D377" s="110"/>
      <c r="E377" s="110"/>
      <c r="F377" s="110"/>
      <c r="G377" s="110"/>
      <c r="H377" s="110"/>
      <c r="I377" s="110"/>
      <c r="J377" s="110"/>
      <c r="K377" s="110"/>
      <c r="L377" s="110"/>
      <c r="M377" s="110"/>
      <c r="N377" s="110"/>
      <c r="O377" s="110"/>
      <c r="P377" s="110"/>
      <c r="Q377" s="110"/>
      <c r="R377" s="110"/>
      <c r="S377" s="110"/>
      <c r="T377" s="110"/>
      <c r="U377" s="110"/>
      <c r="V377" s="110"/>
      <c r="W377" s="110"/>
      <c r="X377" s="110"/>
      <c r="Y377" s="110"/>
      <c r="Z377" s="110"/>
      <c r="AA377" s="110"/>
    </row>
    <row r="378" spans="1:27" ht="15.6" x14ac:dyDescent="0.3">
      <c r="A378" s="110"/>
      <c r="B378" s="111"/>
      <c r="C378" s="110"/>
      <c r="D378" s="110"/>
      <c r="E378" s="110"/>
      <c r="F378" s="110"/>
      <c r="G378" s="110"/>
      <c r="H378" s="110"/>
      <c r="I378" s="110"/>
      <c r="J378" s="110"/>
      <c r="K378" s="110"/>
      <c r="L378" s="110"/>
      <c r="M378" s="110"/>
      <c r="N378" s="110"/>
      <c r="O378" s="110"/>
      <c r="P378" s="110"/>
      <c r="Q378" s="110"/>
      <c r="R378" s="110"/>
      <c r="S378" s="110"/>
      <c r="T378" s="110"/>
      <c r="U378" s="110"/>
      <c r="V378" s="110"/>
      <c r="W378" s="110"/>
      <c r="X378" s="110"/>
      <c r="Y378" s="110"/>
      <c r="Z378" s="110"/>
      <c r="AA378" s="110"/>
    </row>
    <row r="379" spans="1:27" ht="15.6" x14ac:dyDescent="0.3">
      <c r="A379" s="110"/>
      <c r="B379" s="111"/>
      <c r="C379" s="110"/>
      <c r="D379" s="110"/>
      <c r="E379" s="110"/>
      <c r="F379" s="110"/>
      <c r="G379" s="110"/>
      <c r="H379" s="110"/>
      <c r="I379" s="110"/>
      <c r="J379" s="110"/>
      <c r="K379" s="110"/>
      <c r="L379" s="110"/>
      <c r="M379" s="110"/>
      <c r="N379" s="110"/>
      <c r="O379" s="110"/>
      <c r="P379" s="110"/>
      <c r="Q379" s="110"/>
      <c r="R379" s="110"/>
      <c r="S379" s="110"/>
      <c r="T379" s="110"/>
      <c r="U379" s="110"/>
      <c r="V379" s="110"/>
      <c r="W379" s="110"/>
      <c r="X379" s="110"/>
      <c r="Y379" s="110"/>
      <c r="Z379" s="110"/>
      <c r="AA379" s="110"/>
    </row>
    <row r="380" spans="1:27" ht="15.6" x14ac:dyDescent="0.3">
      <c r="A380" s="110"/>
      <c r="B380" s="111"/>
      <c r="C380" s="110"/>
      <c r="D380" s="110"/>
      <c r="E380" s="110"/>
      <c r="F380" s="110"/>
      <c r="G380" s="110"/>
      <c r="H380" s="110"/>
      <c r="I380" s="110"/>
      <c r="J380" s="110"/>
      <c r="K380" s="110"/>
      <c r="L380" s="110"/>
      <c r="M380" s="110"/>
      <c r="N380" s="110"/>
      <c r="O380" s="110"/>
      <c r="P380" s="110"/>
      <c r="Q380" s="110"/>
      <c r="R380" s="110"/>
      <c r="S380" s="110"/>
      <c r="T380" s="110"/>
      <c r="U380" s="110"/>
      <c r="V380" s="110"/>
      <c r="W380" s="110"/>
      <c r="X380" s="110"/>
      <c r="Y380" s="110"/>
      <c r="Z380" s="110"/>
      <c r="AA380" s="110"/>
    </row>
    <row r="381" spans="1:27" ht="15.6" x14ac:dyDescent="0.3">
      <c r="A381" s="110"/>
      <c r="B381" s="111"/>
      <c r="C381" s="110"/>
      <c r="D381" s="110"/>
      <c r="E381" s="110"/>
      <c r="F381" s="110"/>
      <c r="G381" s="110"/>
      <c r="H381" s="110"/>
      <c r="I381" s="110"/>
      <c r="J381" s="110"/>
      <c r="K381" s="110"/>
      <c r="L381" s="110"/>
      <c r="M381" s="110"/>
      <c r="N381" s="110"/>
      <c r="O381" s="110"/>
      <c r="P381" s="110"/>
      <c r="Q381" s="110"/>
      <c r="R381" s="110"/>
      <c r="S381" s="110"/>
      <c r="T381" s="110"/>
      <c r="U381" s="110"/>
      <c r="V381" s="110"/>
      <c r="W381" s="110"/>
      <c r="X381" s="110"/>
      <c r="Y381" s="110"/>
      <c r="Z381" s="110"/>
      <c r="AA381" s="110"/>
    </row>
    <row r="382" spans="1:27" ht="15.6" x14ac:dyDescent="0.3">
      <c r="A382" s="110"/>
      <c r="B382" s="111"/>
      <c r="C382" s="110"/>
      <c r="D382" s="110"/>
      <c r="E382" s="110"/>
      <c r="F382" s="110"/>
      <c r="G382" s="110"/>
      <c r="H382" s="110"/>
      <c r="I382" s="110"/>
      <c r="J382" s="110"/>
      <c r="K382" s="110"/>
      <c r="L382" s="110"/>
      <c r="M382" s="110"/>
      <c r="N382" s="110"/>
      <c r="O382" s="110"/>
      <c r="P382" s="110"/>
      <c r="Q382" s="110"/>
      <c r="R382" s="110"/>
      <c r="S382" s="110"/>
      <c r="T382" s="110"/>
      <c r="U382" s="110"/>
      <c r="V382" s="110"/>
      <c r="W382" s="110"/>
      <c r="X382" s="110"/>
      <c r="Y382" s="110"/>
      <c r="Z382" s="110"/>
      <c r="AA382" s="110"/>
    </row>
    <row r="383" spans="1:27" ht="15.6" x14ac:dyDescent="0.3">
      <c r="A383" s="110"/>
      <c r="B383" s="111"/>
      <c r="C383" s="110"/>
      <c r="D383" s="110"/>
      <c r="E383" s="110"/>
      <c r="F383" s="110"/>
      <c r="G383" s="110"/>
      <c r="H383" s="110"/>
      <c r="I383" s="110"/>
      <c r="J383" s="110"/>
      <c r="K383" s="110"/>
      <c r="L383" s="110"/>
      <c r="M383" s="110"/>
      <c r="N383" s="110"/>
      <c r="O383" s="110"/>
      <c r="P383" s="110"/>
      <c r="Q383" s="110"/>
      <c r="R383" s="110"/>
      <c r="S383" s="110"/>
      <c r="T383" s="110"/>
      <c r="U383" s="110"/>
      <c r="V383" s="110"/>
      <c r="W383" s="110"/>
      <c r="X383" s="110"/>
      <c r="Y383" s="110"/>
      <c r="Z383" s="110"/>
      <c r="AA383" s="110"/>
    </row>
    <row r="384" spans="1:27" ht="15.6" x14ac:dyDescent="0.3">
      <c r="A384" s="110"/>
      <c r="B384" s="111"/>
      <c r="C384" s="110"/>
      <c r="D384" s="110"/>
      <c r="E384" s="110"/>
      <c r="F384" s="110"/>
      <c r="G384" s="110"/>
      <c r="H384" s="110"/>
      <c r="I384" s="110"/>
      <c r="J384" s="110"/>
      <c r="K384" s="110"/>
      <c r="L384" s="110"/>
      <c r="M384" s="110"/>
      <c r="N384" s="110"/>
      <c r="O384" s="110"/>
      <c r="P384" s="110"/>
      <c r="Q384" s="110"/>
      <c r="R384" s="110"/>
      <c r="S384" s="110"/>
      <c r="T384" s="110"/>
      <c r="U384" s="110"/>
      <c r="V384" s="110"/>
      <c r="W384" s="110"/>
      <c r="X384" s="110"/>
      <c r="Y384" s="110"/>
      <c r="Z384" s="110"/>
      <c r="AA384" s="110"/>
    </row>
    <row r="385" spans="1:27" ht="15.6" x14ac:dyDescent="0.3">
      <c r="A385" s="110"/>
      <c r="B385" s="111"/>
      <c r="C385" s="110"/>
      <c r="D385" s="110"/>
      <c r="E385" s="110"/>
      <c r="F385" s="110"/>
      <c r="G385" s="110"/>
      <c r="H385" s="110"/>
      <c r="I385" s="110"/>
      <c r="J385" s="110"/>
      <c r="K385" s="110"/>
      <c r="L385" s="110"/>
      <c r="M385" s="110"/>
      <c r="N385" s="110"/>
      <c r="O385" s="110"/>
      <c r="P385" s="110"/>
      <c r="Q385" s="110"/>
      <c r="R385" s="110"/>
      <c r="S385" s="110"/>
      <c r="T385" s="110"/>
      <c r="U385" s="110"/>
      <c r="V385" s="110"/>
      <c r="W385" s="110"/>
      <c r="X385" s="110"/>
      <c r="Y385" s="110"/>
      <c r="Z385" s="110"/>
      <c r="AA385" s="110"/>
    </row>
    <row r="386" spans="1:27" ht="15.6" x14ac:dyDescent="0.3">
      <c r="A386" s="110"/>
      <c r="B386" s="111"/>
      <c r="C386" s="110"/>
      <c r="D386" s="110"/>
      <c r="E386" s="110"/>
      <c r="F386" s="110"/>
      <c r="G386" s="110"/>
      <c r="H386" s="110"/>
      <c r="I386" s="110"/>
      <c r="J386" s="110"/>
      <c r="K386" s="110"/>
      <c r="L386" s="110"/>
      <c r="M386" s="110"/>
      <c r="N386" s="110"/>
      <c r="O386" s="110"/>
      <c r="P386" s="110"/>
      <c r="Q386" s="110"/>
      <c r="R386" s="110"/>
      <c r="S386" s="110"/>
      <c r="T386" s="110"/>
      <c r="U386" s="110"/>
      <c r="V386" s="110"/>
      <c r="W386" s="110"/>
      <c r="X386" s="110"/>
      <c r="Y386" s="110"/>
      <c r="Z386" s="110"/>
      <c r="AA386" s="110"/>
    </row>
    <row r="387" spans="1:27" ht="15.6" x14ac:dyDescent="0.3">
      <c r="A387" s="110"/>
      <c r="B387" s="111"/>
      <c r="C387" s="110"/>
      <c r="D387" s="110"/>
      <c r="E387" s="110"/>
      <c r="F387" s="110"/>
      <c r="G387" s="110"/>
      <c r="H387" s="110"/>
      <c r="I387" s="110"/>
      <c r="J387" s="110"/>
      <c r="K387" s="110"/>
      <c r="L387" s="110"/>
      <c r="M387" s="110"/>
      <c r="N387" s="110"/>
      <c r="O387" s="110"/>
      <c r="P387" s="110"/>
      <c r="Q387" s="110"/>
      <c r="R387" s="110"/>
      <c r="S387" s="110"/>
      <c r="T387" s="110"/>
      <c r="U387" s="110"/>
      <c r="V387" s="110"/>
      <c r="W387" s="110"/>
      <c r="X387" s="110"/>
      <c r="Y387" s="110"/>
      <c r="Z387" s="110"/>
      <c r="AA387" s="110"/>
    </row>
    <row r="388" spans="1:27" ht="15.6" x14ac:dyDescent="0.3">
      <c r="A388" s="110"/>
      <c r="B388" s="111"/>
      <c r="C388" s="110"/>
      <c r="D388" s="110"/>
      <c r="E388" s="110"/>
      <c r="F388" s="110"/>
      <c r="G388" s="110"/>
      <c r="H388" s="110"/>
      <c r="I388" s="110"/>
      <c r="J388" s="110"/>
      <c r="K388" s="110"/>
      <c r="L388" s="110"/>
      <c r="M388" s="110"/>
      <c r="N388" s="110"/>
      <c r="O388" s="110"/>
      <c r="P388" s="110"/>
      <c r="Q388" s="110"/>
      <c r="R388" s="110"/>
      <c r="S388" s="110"/>
      <c r="T388" s="110"/>
      <c r="U388" s="110"/>
      <c r="V388" s="110"/>
      <c r="W388" s="110"/>
      <c r="X388" s="110"/>
      <c r="Y388" s="110"/>
      <c r="Z388" s="110"/>
      <c r="AA388" s="110"/>
    </row>
    <row r="389" spans="1:27" ht="15.6" x14ac:dyDescent="0.3">
      <c r="A389" s="110"/>
      <c r="B389" s="111"/>
      <c r="C389" s="110"/>
      <c r="D389" s="110"/>
      <c r="E389" s="110"/>
      <c r="F389" s="110"/>
      <c r="G389" s="110"/>
      <c r="H389" s="110"/>
      <c r="I389" s="110"/>
      <c r="J389" s="110"/>
      <c r="K389" s="110"/>
      <c r="L389" s="110"/>
      <c r="M389" s="110"/>
      <c r="N389" s="110"/>
      <c r="O389" s="110"/>
      <c r="P389" s="110"/>
      <c r="Q389" s="110"/>
      <c r="R389" s="110"/>
      <c r="S389" s="110"/>
      <c r="T389" s="110"/>
      <c r="U389" s="110"/>
      <c r="V389" s="110"/>
      <c r="W389" s="110"/>
      <c r="X389" s="110"/>
      <c r="Y389" s="110"/>
      <c r="Z389" s="110"/>
      <c r="AA389" s="110"/>
    </row>
    <row r="390" spans="1:27" ht="15.6" x14ac:dyDescent="0.3">
      <c r="A390" s="110"/>
      <c r="B390" s="111"/>
      <c r="C390" s="110"/>
      <c r="D390" s="110"/>
      <c r="E390" s="110"/>
      <c r="F390" s="110"/>
      <c r="G390" s="110"/>
      <c r="H390" s="110"/>
      <c r="I390" s="110"/>
      <c r="J390" s="110"/>
      <c r="K390" s="110"/>
      <c r="L390" s="110"/>
      <c r="M390" s="110"/>
      <c r="N390" s="110"/>
      <c r="O390" s="110"/>
      <c r="P390" s="110"/>
      <c r="Q390" s="110"/>
      <c r="R390" s="110"/>
      <c r="S390" s="110"/>
      <c r="T390" s="110"/>
      <c r="U390" s="110"/>
      <c r="V390" s="110"/>
      <c r="W390" s="110"/>
      <c r="X390" s="110"/>
      <c r="Y390" s="110"/>
      <c r="Z390" s="110"/>
      <c r="AA390" s="110"/>
    </row>
    <row r="391" spans="1:27" ht="15.6" x14ac:dyDescent="0.3">
      <c r="A391" s="110"/>
      <c r="B391" s="111"/>
      <c r="C391" s="110"/>
      <c r="D391" s="110"/>
      <c r="E391" s="110"/>
      <c r="F391" s="110"/>
      <c r="G391" s="110"/>
      <c r="H391" s="110"/>
      <c r="I391" s="110"/>
      <c r="J391" s="110"/>
      <c r="K391" s="110"/>
      <c r="L391" s="110"/>
      <c r="M391" s="110"/>
      <c r="N391" s="110"/>
      <c r="O391" s="110"/>
      <c r="P391" s="110"/>
      <c r="Q391" s="110"/>
      <c r="R391" s="110"/>
      <c r="S391" s="110"/>
      <c r="T391" s="110"/>
      <c r="U391" s="110"/>
      <c r="V391" s="110"/>
      <c r="W391" s="110"/>
      <c r="X391" s="110"/>
      <c r="Y391" s="110"/>
      <c r="Z391" s="110"/>
      <c r="AA391" s="110"/>
    </row>
    <row r="392" spans="1:27" ht="15.6" x14ac:dyDescent="0.3">
      <c r="A392" s="110"/>
      <c r="B392" s="111"/>
      <c r="C392" s="110"/>
      <c r="D392" s="110"/>
      <c r="E392" s="110"/>
      <c r="F392" s="110"/>
      <c r="G392" s="110"/>
      <c r="H392" s="110"/>
      <c r="I392" s="110"/>
      <c r="J392" s="110"/>
      <c r="K392" s="110"/>
      <c r="L392" s="110"/>
      <c r="M392" s="110"/>
      <c r="N392" s="110"/>
      <c r="O392" s="110"/>
      <c r="P392" s="110"/>
      <c r="Q392" s="110"/>
      <c r="R392" s="110"/>
      <c r="S392" s="110"/>
      <c r="T392" s="110"/>
      <c r="U392" s="110"/>
      <c r="V392" s="110"/>
      <c r="W392" s="110"/>
      <c r="X392" s="110"/>
      <c r="Y392" s="110"/>
      <c r="Z392" s="110"/>
      <c r="AA392" s="110"/>
    </row>
    <row r="393" spans="1:27" ht="15.6" x14ac:dyDescent="0.3">
      <c r="A393" s="110"/>
      <c r="B393" s="111"/>
      <c r="C393" s="110"/>
      <c r="D393" s="110"/>
      <c r="E393" s="110"/>
      <c r="F393" s="110"/>
      <c r="G393" s="110"/>
      <c r="H393" s="110"/>
      <c r="I393" s="110"/>
      <c r="J393" s="110"/>
      <c r="K393" s="110"/>
      <c r="L393" s="110"/>
      <c r="M393" s="110"/>
      <c r="N393" s="110"/>
      <c r="O393" s="110"/>
      <c r="P393" s="110"/>
      <c r="Q393" s="110"/>
      <c r="R393" s="110"/>
      <c r="S393" s="110"/>
      <c r="T393" s="110"/>
      <c r="U393" s="110"/>
      <c r="V393" s="110"/>
      <c r="W393" s="110"/>
      <c r="X393" s="110"/>
      <c r="Y393" s="110"/>
      <c r="Z393" s="110"/>
      <c r="AA393" s="110"/>
    </row>
    <row r="394" spans="1:27" ht="15.6" x14ac:dyDescent="0.3">
      <c r="A394" s="110"/>
      <c r="B394" s="111"/>
      <c r="C394" s="110"/>
      <c r="D394" s="110"/>
      <c r="E394" s="110"/>
      <c r="F394" s="110"/>
      <c r="G394" s="110"/>
      <c r="H394" s="110"/>
      <c r="I394" s="110"/>
      <c r="J394" s="110"/>
      <c r="K394" s="110"/>
      <c r="L394" s="110"/>
      <c r="M394" s="110"/>
      <c r="N394" s="110"/>
      <c r="O394" s="110"/>
      <c r="P394" s="110"/>
      <c r="Q394" s="110"/>
      <c r="R394" s="110"/>
      <c r="S394" s="110"/>
      <c r="T394" s="110"/>
      <c r="U394" s="110"/>
      <c r="V394" s="110"/>
      <c r="W394" s="110"/>
      <c r="X394" s="110"/>
      <c r="Y394" s="110"/>
      <c r="Z394" s="110"/>
      <c r="AA394" s="110"/>
    </row>
    <row r="395" spans="1:27" ht="15.6" x14ac:dyDescent="0.3">
      <c r="A395" s="110"/>
      <c r="B395" s="111"/>
      <c r="C395" s="110"/>
      <c r="D395" s="110"/>
      <c r="E395" s="110"/>
      <c r="F395" s="110"/>
      <c r="G395" s="110"/>
      <c r="H395" s="110"/>
      <c r="I395" s="110"/>
      <c r="J395" s="110"/>
      <c r="K395" s="110"/>
      <c r="L395" s="110"/>
      <c r="M395" s="110"/>
      <c r="N395" s="110"/>
      <c r="O395" s="110"/>
      <c r="P395" s="110"/>
      <c r="Q395" s="110"/>
      <c r="R395" s="110"/>
      <c r="S395" s="110"/>
      <c r="T395" s="110"/>
      <c r="U395" s="110"/>
      <c r="V395" s="110"/>
      <c r="W395" s="110"/>
      <c r="X395" s="110"/>
      <c r="Y395" s="110"/>
      <c r="Z395" s="110"/>
      <c r="AA395" s="110"/>
    </row>
    <row r="396" spans="1:27" ht="15.6" x14ac:dyDescent="0.3">
      <c r="A396" s="110"/>
      <c r="B396" s="111"/>
      <c r="C396" s="110"/>
      <c r="D396" s="110"/>
      <c r="E396" s="110"/>
      <c r="F396" s="110"/>
      <c r="G396" s="110"/>
      <c r="H396" s="110"/>
      <c r="I396" s="110"/>
      <c r="J396" s="110"/>
      <c r="K396" s="110"/>
      <c r="L396" s="110"/>
      <c r="M396" s="110"/>
      <c r="N396" s="110"/>
      <c r="O396" s="110"/>
      <c r="P396" s="110"/>
      <c r="Q396" s="110"/>
      <c r="R396" s="110"/>
      <c r="S396" s="110"/>
      <c r="T396" s="110"/>
      <c r="U396" s="110"/>
      <c r="V396" s="110"/>
      <c r="W396" s="110"/>
      <c r="X396" s="110"/>
      <c r="Y396" s="110"/>
      <c r="Z396" s="110"/>
      <c r="AA396" s="110"/>
    </row>
    <row r="397" spans="1:27" ht="15.6" x14ac:dyDescent="0.3">
      <c r="A397" s="110"/>
      <c r="B397" s="111"/>
      <c r="C397" s="110"/>
      <c r="D397" s="110"/>
      <c r="E397" s="110"/>
      <c r="F397" s="110"/>
      <c r="G397" s="110"/>
      <c r="H397" s="110"/>
      <c r="I397" s="110"/>
      <c r="J397" s="110"/>
      <c r="K397" s="110"/>
      <c r="L397" s="110"/>
      <c r="M397" s="110"/>
      <c r="N397" s="110"/>
      <c r="O397" s="110"/>
      <c r="P397" s="110"/>
      <c r="Q397" s="110"/>
      <c r="R397" s="110"/>
      <c r="S397" s="110"/>
      <c r="T397" s="110"/>
      <c r="U397" s="110"/>
      <c r="V397" s="110"/>
      <c r="W397" s="110"/>
      <c r="X397" s="110"/>
      <c r="Y397" s="110"/>
      <c r="Z397" s="110"/>
      <c r="AA397" s="110"/>
    </row>
    <row r="398" spans="1:27" ht="15.6" x14ac:dyDescent="0.3">
      <c r="A398" s="110"/>
      <c r="B398" s="111"/>
      <c r="C398" s="110"/>
      <c r="D398" s="110"/>
      <c r="E398" s="110"/>
      <c r="F398" s="110"/>
      <c r="G398" s="110"/>
      <c r="H398" s="110"/>
      <c r="I398" s="110"/>
      <c r="J398" s="110"/>
      <c r="K398" s="110"/>
      <c r="L398" s="110"/>
      <c r="M398" s="110"/>
      <c r="N398" s="110"/>
      <c r="O398" s="110"/>
      <c r="P398" s="110"/>
      <c r="Q398" s="110"/>
      <c r="R398" s="110"/>
      <c r="S398" s="110"/>
      <c r="T398" s="110"/>
      <c r="U398" s="110"/>
      <c r="V398" s="110"/>
      <c r="W398" s="110"/>
      <c r="X398" s="110"/>
      <c r="Y398" s="110"/>
      <c r="Z398" s="110"/>
      <c r="AA398" s="110"/>
    </row>
    <row r="399" spans="1:27" ht="15.6" x14ac:dyDescent="0.3">
      <c r="A399" s="110"/>
      <c r="B399" s="111"/>
      <c r="C399" s="110"/>
      <c r="D399" s="110"/>
      <c r="E399" s="110"/>
      <c r="F399" s="110"/>
      <c r="G399" s="110"/>
      <c r="H399" s="110"/>
      <c r="I399" s="110"/>
      <c r="J399" s="110"/>
      <c r="K399" s="110"/>
      <c r="L399" s="110"/>
      <c r="M399" s="110"/>
      <c r="N399" s="110"/>
      <c r="O399" s="110"/>
      <c r="P399" s="110"/>
      <c r="Q399" s="110"/>
      <c r="R399" s="110"/>
      <c r="S399" s="110"/>
      <c r="T399" s="110"/>
      <c r="U399" s="110"/>
      <c r="V399" s="110"/>
      <c r="W399" s="110"/>
      <c r="X399" s="110"/>
      <c r="Y399" s="110"/>
      <c r="Z399" s="110"/>
      <c r="AA399" s="110"/>
    </row>
    <row r="400" spans="1:27" ht="15.6" x14ac:dyDescent="0.3">
      <c r="A400" s="110"/>
      <c r="B400" s="111"/>
      <c r="C400" s="110"/>
      <c r="D400" s="110"/>
      <c r="E400" s="110"/>
      <c r="F400" s="110"/>
      <c r="G400" s="110"/>
      <c r="H400" s="110"/>
      <c r="I400" s="110"/>
      <c r="J400" s="110"/>
      <c r="K400" s="110"/>
      <c r="L400" s="110"/>
      <c r="M400" s="110"/>
      <c r="N400" s="110"/>
      <c r="O400" s="110"/>
      <c r="P400" s="110"/>
      <c r="Q400" s="110"/>
      <c r="R400" s="110"/>
      <c r="S400" s="110"/>
      <c r="T400" s="110"/>
      <c r="U400" s="110"/>
      <c r="V400" s="110"/>
      <c r="W400" s="110"/>
      <c r="X400" s="110"/>
      <c r="Y400" s="110"/>
      <c r="Z400" s="110"/>
      <c r="AA400" s="110"/>
    </row>
    <row r="401" spans="1:27" ht="15.6" x14ac:dyDescent="0.3">
      <c r="A401" s="110"/>
      <c r="B401" s="111"/>
      <c r="C401" s="110"/>
      <c r="D401" s="110"/>
      <c r="E401" s="110"/>
      <c r="F401" s="110"/>
      <c r="G401" s="110"/>
      <c r="H401" s="110"/>
      <c r="I401" s="110"/>
      <c r="J401" s="110"/>
      <c r="K401" s="110"/>
      <c r="L401" s="110"/>
      <c r="M401" s="110"/>
      <c r="N401" s="110"/>
      <c r="O401" s="110"/>
      <c r="P401" s="110"/>
      <c r="Q401" s="110"/>
      <c r="R401" s="110"/>
      <c r="S401" s="110"/>
      <c r="T401" s="110"/>
      <c r="U401" s="110"/>
      <c r="V401" s="110"/>
      <c r="W401" s="110"/>
      <c r="X401" s="110"/>
      <c r="Y401" s="110"/>
      <c r="Z401" s="110"/>
      <c r="AA401" s="110"/>
    </row>
    <row r="402" spans="1:27" ht="15.6" x14ac:dyDescent="0.3">
      <c r="A402" s="110"/>
      <c r="B402" s="111"/>
      <c r="C402" s="110"/>
      <c r="D402" s="110"/>
      <c r="E402" s="110"/>
      <c r="F402" s="110"/>
      <c r="G402" s="110"/>
      <c r="H402" s="110"/>
      <c r="I402" s="110"/>
      <c r="J402" s="110"/>
      <c r="K402" s="110"/>
      <c r="L402" s="110"/>
      <c r="M402" s="110"/>
      <c r="N402" s="110"/>
      <c r="O402" s="110"/>
      <c r="P402" s="110"/>
      <c r="Q402" s="110"/>
      <c r="R402" s="110"/>
      <c r="S402" s="110"/>
      <c r="T402" s="110"/>
      <c r="U402" s="110"/>
      <c r="V402" s="110"/>
      <c r="W402" s="110"/>
      <c r="X402" s="110"/>
      <c r="Y402" s="110"/>
      <c r="Z402" s="110"/>
      <c r="AA402" s="110"/>
    </row>
    <row r="403" spans="1:27" ht="15.6" x14ac:dyDescent="0.3">
      <c r="A403" s="110"/>
      <c r="B403" s="111"/>
      <c r="C403" s="110"/>
      <c r="D403" s="110"/>
      <c r="E403" s="110"/>
      <c r="F403" s="110"/>
      <c r="G403" s="110"/>
      <c r="H403" s="110"/>
      <c r="I403" s="110"/>
      <c r="J403" s="110"/>
      <c r="K403" s="110"/>
      <c r="L403" s="110"/>
      <c r="M403" s="110"/>
      <c r="N403" s="110"/>
      <c r="O403" s="110"/>
      <c r="P403" s="110"/>
      <c r="Q403" s="110"/>
      <c r="R403" s="110"/>
      <c r="S403" s="110"/>
      <c r="T403" s="110"/>
      <c r="U403" s="110"/>
      <c r="V403" s="110"/>
      <c r="W403" s="110"/>
      <c r="X403" s="110"/>
      <c r="Y403" s="110"/>
      <c r="Z403" s="110"/>
      <c r="AA403" s="110"/>
    </row>
    <row r="404" spans="1:27" ht="15.6" x14ac:dyDescent="0.3">
      <c r="A404" s="110"/>
      <c r="B404" s="111"/>
      <c r="C404" s="110"/>
      <c r="D404" s="110"/>
      <c r="E404" s="110"/>
      <c r="F404" s="110"/>
      <c r="G404" s="110"/>
      <c r="H404" s="110"/>
      <c r="I404" s="110"/>
      <c r="J404" s="110"/>
      <c r="K404" s="110"/>
      <c r="L404" s="110"/>
      <c r="M404" s="110"/>
      <c r="N404" s="110"/>
      <c r="O404" s="110"/>
      <c r="P404" s="110"/>
      <c r="Q404" s="110"/>
      <c r="R404" s="110"/>
      <c r="S404" s="110"/>
      <c r="T404" s="110"/>
      <c r="U404" s="110"/>
      <c r="V404" s="110"/>
      <c r="W404" s="110"/>
      <c r="X404" s="110"/>
      <c r="Y404" s="110"/>
      <c r="Z404" s="110"/>
      <c r="AA404" s="110"/>
    </row>
    <row r="405" spans="1:27" ht="15.6" x14ac:dyDescent="0.3">
      <c r="A405" s="110"/>
      <c r="B405" s="111"/>
      <c r="C405" s="110"/>
      <c r="D405" s="110"/>
      <c r="E405" s="110"/>
      <c r="F405" s="110"/>
      <c r="G405" s="110"/>
      <c r="H405" s="110"/>
      <c r="I405" s="110"/>
      <c r="J405" s="110"/>
      <c r="K405" s="110"/>
      <c r="L405" s="110"/>
      <c r="M405" s="110"/>
      <c r="N405" s="110"/>
      <c r="O405" s="110"/>
      <c r="P405" s="110"/>
      <c r="Q405" s="110"/>
      <c r="R405" s="110"/>
      <c r="S405" s="110"/>
      <c r="T405" s="110"/>
      <c r="U405" s="110"/>
      <c r="V405" s="110"/>
      <c r="W405" s="110"/>
      <c r="X405" s="110"/>
      <c r="Y405" s="110"/>
      <c r="Z405" s="110"/>
      <c r="AA405" s="110"/>
    </row>
    <row r="406" spans="1:27" ht="15.6" x14ac:dyDescent="0.3">
      <c r="A406" s="110"/>
      <c r="B406" s="111"/>
      <c r="C406" s="110"/>
      <c r="D406" s="110"/>
      <c r="E406" s="110"/>
      <c r="F406" s="110"/>
      <c r="G406" s="110"/>
      <c r="H406" s="110"/>
      <c r="I406" s="110"/>
      <c r="J406" s="110"/>
      <c r="K406" s="110"/>
      <c r="L406" s="110"/>
      <c r="M406" s="110"/>
      <c r="N406" s="110"/>
      <c r="O406" s="110"/>
      <c r="P406" s="110"/>
      <c r="Q406" s="110"/>
      <c r="R406" s="110"/>
      <c r="S406" s="110"/>
      <c r="T406" s="110"/>
      <c r="U406" s="110"/>
      <c r="V406" s="110"/>
      <c r="W406" s="110"/>
      <c r="X406" s="110"/>
      <c r="Y406" s="110"/>
      <c r="Z406" s="110"/>
      <c r="AA406" s="110"/>
    </row>
    <row r="407" spans="1:27" ht="15.6" x14ac:dyDescent="0.3">
      <c r="A407" s="110"/>
      <c r="B407" s="111"/>
      <c r="C407" s="110"/>
      <c r="D407" s="110"/>
      <c r="E407" s="110"/>
      <c r="F407" s="110"/>
      <c r="G407" s="110"/>
      <c r="H407" s="110"/>
      <c r="I407" s="110"/>
      <c r="J407" s="110"/>
      <c r="K407" s="110"/>
      <c r="L407" s="110"/>
      <c r="M407" s="110"/>
      <c r="N407" s="110"/>
      <c r="O407" s="110"/>
      <c r="P407" s="110"/>
      <c r="Q407" s="110"/>
      <c r="R407" s="110"/>
      <c r="S407" s="110"/>
      <c r="T407" s="110"/>
      <c r="U407" s="110"/>
      <c r="V407" s="110"/>
      <c r="W407" s="110"/>
      <c r="X407" s="110"/>
      <c r="Y407" s="110"/>
      <c r="Z407" s="110"/>
      <c r="AA407" s="110"/>
    </row>
    <row r="408" spans="1:27" ht="15.6" x14ac:dyDescent="0.3">
      <c r="A408" s="110"/>
      <c r="B408" s="111"/>
      <c r="C408" s="110"/>
      <c r="D408" s="110"/>
      <c r="E408" s="110"/>
      <c r="F408" s="110"/>
      <c r="G408" s="110"/>
      <c r="H408" s="110"/>
      <c r="I408" s="110"/>
      <c r="J408" s="110"/>
      <c r="K408" s="110"/>
      <c r="L408" s="110"/>
      <c r="M408" s="110"/>
      <c r="N408" s="110"/>
      <c r="O408" s="110"/>
      <c r="P408" s="110"/>
      <c r="Q408" s="110"/>
      <c r="R408" s="110"/>
      <c r="S408" s="110"/>
      <c r="T408" s="110"/>
      <c r="U408" s="110"/>
      <c r="V408" s="110"/>
      <c r="W408" s="110"/>
      <c r="X408" s="110"/>
      <c r="Y408" s="110"/>
      <c r="Z408" s="110"/>
      <c r="AA408" s="110"/>
    </row>
    <row r="409" spans="1:27" ht="15.6" x14ac:dyDescent="0.3">
      <c r="A409" s="110"/>
      <c r="B409" s="111"/>
      <c r="C409" s="110"/>
      <c r="D409" s="110"/>
      <c r="E409" s="110"/>
      <c r="F409" s="110"/>
      <c r="G409" s="110"/>
      <c r="H409" s="110"/>
      <c r="I409" s="110"/>
      <c r="J409" s="110"/>
      <c r="K409" s="110"/>
      <c r="L409" s="110"/>
      <c r="M409" s="110"/>
      <c r="N409" s="110"/>
      <c r="O409" s="110"/>
      <c r="P409" s="110"/>
      <c r="Q409" s="110"/>
      <c r="R409" s="110"/>
      <c r="S409" s="110"/>
      <c r="T409" s="110"/>
      <c r="U409" s="110"/>
      <c r="V409" s="110"/>
      <c r="W409" s="110"/>
      <c r="X409" s="110"/>
      <c r="Y409" s="110"/>
      <c r="Z409" s="110"/>
      <c r="AA409" s="110"/>
    </row>
    <row r="410" spans="1:27" ht="15.6" x14ac:dyDescent="0.3">
      <c r="A410" s="110"/>
      <c r="B410" s="111"/>
      <c r="C410" s="110"/>
      <c r="D410" s="110"/>
      <c r="E410" s="110"/>
      <c r="F410" s="110"/>
      <c r="G410" s="110"/>
      <c r="H410" s="110"/>
      <c r="I410" s="110"/>
      <c r="J410" s="110"/>
      <c r="K410" s="110"/>
      <c r="L410" s="110"/>
      <c r="M410" s="110"/>
      <c r="N410" s="110"/>
      <c r="O410" s="110"/>
      <c r="P410" s="110"/>
      <c r="Q410" s="110"/>
      <c r="R410" s="110"/>
      <c r="S410" s="110"/>
      <c r="T410" s="110"/>
      <c r="U410" s="110"/>
      <c r="V410" s="110"/>
      <c r="W410" s="110"/>
      <c r="X410" s="110"/>
      <c r="Y410" s="110"/>
      <c r="Z410" s="110"/>
      <c r="AA410" s="110"/>
    </row>
    <row r="411" spans="1:27" ht="15.6" x14ac:dyDescent="0.3">
      <c r="A411" s="110"/>
      <c r="B411" s="111"/>
      <c r="C411" s="110"/>
      <c r="D411" s="110"/>
      <c r="E411" s="110"/>
      <c r="F411" s="110"/>
      <c r="G411" s="110"/>
      <c r="H411" s="110"/>
      <c r="I411" s="110"/>
      <c r="J411" s="110"/>
      <c r="K411" s="110"/>
      <c r="L411" s="110"/>
      <c r="M411" s="110"/>
      <c r="N411" s="110"/>
      <c r="O411" s="110"/>
      <c r="P411" s="110"/>
      <c r="Q411" s="110"/>
      <c r="R411" s="110"/>
      <c r="S411" s="110"/>
      <c r="T411" s="110"/>
      <c r="U411" s="110"/>
      <c r="V411" s="110"/>
      <c r="W411" s="110"/>
      <c r="X411" s="110"/>
      <c r="Y411" s="110"/>
      <c r="Z411" s="110"/>
      <c r="AA411" s="110"/>
    </row>
    <row r="412" spans="1:27" ht="15.6" x14ac:dyDescent="0.3">
      <c r="A412" s="110"/>
      <c r="B412" s="111"/>
      <c r="C412" s="110"/>
      <c r="D412" s="110"/>
      <c r="E412" s="110"/>
      <c r="F412" s="110"/>
      <c r="G412" s="110"/>
      <c r="H412" s="110"/>
      <c r="I412" s="110"/>
      <c r="J412" s="110"/>
      <c r="K412" s="110"/>
      <c r="L412" s="110"/>
      <c r="M412" s="110"/>
      <c r="N412" s="110"/>
      <c r="O412" s="110"/>
      <c r="P412" s="110"/>
      <c r="Q412" s="110"/>
      <c r="R412" s="110"/>
      <c r="S412" s="110"/>
      <c r="T412" s="110"/>
      <c r="U412" s="110"/>
      <c r="V412" s="110"/>
      <c r="W412" s="110"/>
      <c r="X412" s="110"/>
      <c r="Y412" s="110"/>
      <c r="Z412" s="110"/>
      <c r="AA412" s="110"/>
    </row>
    <row r="413" spans="1:27" ht="15.6" x14ac:dyDescent="0.3">
      <c r="A413" s="110"/>
      <c r="B413" s="111"/>
      <c r="C413" s="110"/>
      <c r="D413" s="110"/>
      <c r="E413" s="110"/>
      <c r="F413" s="110"/>
      <c r="G413" s="110"/>
      <c r="H413" s="110"/>
      <c r="I413" s="110"/>
      <c r="J413" s="110"/>
      <c r="K413" s="110"/>
      <c r="L413" s="110"/>
      <c r="M413" s="110"/>
      <c r="N413" s="110"/>
      <c r="O413" s="110"/>
      <c r="P413" s="110"/>
      <c r="Q413" s="110"/>
      <c r="R413" s="110"/>
      <c r="S413" s="110"/>
      <c r="T413" s="110"/>
      <c r="U413" s="110"/>
      <c r="V413" s="110"/>
      <c r="W413" s="110"/>
      <c r="X413" s="110"/>
      <c r="Y413" s="110"/>
      <c r="Z413" s="110"/>
      <c r="AA413" s="110"/>
    </row>
    <row r="414" spans="1:27" ht="15.6" x14ac:dyDescent="0.3">
      <c r="A414" s="110"/>
      <c r="B414" s="111"/>
      <c r="C414" s="110"/>
      <c r="D414" s="110"/>
      <c r="E414" s="110"/>
      <c r="F414" s="110"/>
      <c r="G414" s="110"/>
      <c r="H414" s="110"/>
      <c r="I414" s="110"/>
      <c r="J414" s="110"/>
      <c r="K414" s="110"/>
      <c r="L414" s="110"/>
      <c r="M414" s="110"/>
      <c r="N414" s="110"/>
      <c r="O414" s="110"/>
      <c r="P414" s="110"/>
      <c r="Q414" s="110"/>
      <c r="R414" s="110"/>
      <c r="S414" s="110"/>
      <c r="T414" s="110"/>
      <c r="U414" s="110"/>
      <c r="V414" s="110"/>
      <c r="W414" s="110"/>
      <c r="X414" s="110"/>
      <c r="Y414" s="110"/>
      <c r="Z414" s="110"/>
      <c r="AA414" s="110"/>
    </row>
    <row r="415" spans="1:27" ht="15.6" x14ac:dyDescent="0.3">
      <c r="A415" s="110"/>
      <c r="B415" s="111"/>
      <c r="C415" s="110"/>
      <c r="D415" s="110"/>
      <c r="E415" s="110"/>
      <c r="F415" s="110"/>
      <c r="G415" s="110"/>
      <c r="H415" s="110"/>
      <c r="I415" s="110"/>
      <c r="J415" s="110"/>
      <c r="K415" s="110"/>
      <c r="L415" s="110"/>
      <c r="M415" s="110"/>
      <c r="N415" s="110"/>
      <c r="O415" s="110"/>
      <c r="P415" s="110"/>
      <c r="Q415" s="110"/>
      <c r="R415" s="110"/>
      <c r="S415" s="110"/>
      <c r="T415" s="110"/>
      <c r="U415" s="110"/>
      <c r="V415" s="110"/>
      <c r="W415" s="110"/>
      <c r="X415" s="110"/>
      <c r="Y415" s="110"/>
      <c r="Z415" s="110"/>
      <c r="AA415" s="110"/>
    </row>
    <row r="416" spans="1:27" ht="15.6" x14ac:dyDescent="0.3">
      <c r="A416" s="110"/>
      <c r="B416" s="111"/>
      <c r="C416" s="110"/>
      <c r="D416" s="110"/>
      <c r="E416" s="110"/>
      <c r="F416" s="110"/>
      <c r="G416" s="110"/>
      <c r="H416" s="110"/>
      <c r="I416" s="110"/>
      <c r="J416" s="110"/>
      <c r="K416" s="110"/>
      <c r="L416" s="110"/>
      <c r="M416" s="110"/>
      <c r="N416" s="110"/>
      <c r="O416" s="110"/>
      <c r="P416" s="110"/>
      <c r="Q416" s="110"/>
      <c r="R416" s="110"/>
      <c r="S416" s="110"/>
      <c r="T416" s="110"/>
      <c r="U416" s="110"/>
      <c r="V416" s="110"/>
      <c r="W416" s="110"/>
      <c r="X416" s="110"/>
      <c r="Y416" s="110"/>
      <c r="Z416" s="110"/>
      <c r="AA416" s="110"/>
    </row>
    <row r="417" spans="1:27" ht="15.6" x14ac:dyDescent="0.3">
      <c r="A417" s="110"/>
      <c r="B417" s="111"/>
      <c r="C417" s="110"/>
      <c r="D417" s="110"/>
      <c r="E417" s="110"/>
      <c r="F417" s="110"/>
      <c r="G417" s="110"/>
      <c r="H417" s="110"/>
      <c r="I417" s="110"/>
      <c r="J417" s="110"/>
      <c r="K417" s="110"/>
      <c r="L417" s="110"/>
      <c r="M417" s="110"/>
      <c r="N417" s="110"/>
      <c r="O417" s="110"/>
      <c r="P417" s="110"/>
      <c r="Q417" s="110"/>
      <c r="R417" s="110"/>
      <c r="S417" s="110"/>
      <c r="T417" s="110"/>
      <c r="U417" s="110"/>
      <c r="V417" s="110"/>
      <c r="W417" s="110"/>
      <c r="X417" s="110"/>
      <c r="Y417" s="110"/>
      <c r="Z417" s="110"/>
      <c r="AA417" s="110"/>
    </row>
    <row r="418" spans="1:27" ht="15.6" x14ac:dyDescent="0.3">
      <c r="A418" s="110"/>
      <c r="B418" s="111"/>
      <c r="C418" s="110"/>
      <c r="D418" s="110"/>
      <c r="E418" s="110"/>
      <c r="F418" s="110"/>
      <c r="G418" s="110"/>
      <c r="H418" s="110"/>
      <c r="I418" s="110"/>
      <c r="J418" s="110"/>
      <c r="K418" s="110"/>
      <c r="L418" s="110"/>
      <c r="M418" s="110"/>
      <c r="N418" s="110"/>
      <c r="O418" s="110"/>
      <c r="P418" s="110"/>
      <c r="Q418" s="110"/>
      <c r="R418" s="110"/>
      <c r="S418" s="110"/>
      <c r="T418" s="110"/>
      <c r="U418" s="110"/>
      <c r="V418" s="110"/>
      <c r="W418" s="110"/>
      <c r="X418" s="110"/>
      <c r="Y418" s="110"/>
      <c r="Z418" s="110"/>
      <c r="AA418" s="110"/>
    </row>
    <row r="419" spans="1:27" ht="15.6" x14ac:dyDescent="0.3">
      <c r="A419" s="110"/>
      <c r="B419" s="111"/>
      <c r="C419" s="110"/>
      <c r="D419" s="110"/>
      <c r="E419" s="110"/>
      <c r="F419" s="110"/>
      <c r="G419" s="110"/>
      <c r="H419" s="110"/>
      <c r="I419" s="110"/>
      <c r="J419" s="110"/>
      <c r="K419" s="110"/>
      <c r="L419" s="110"/>
      <c r="M419" s="110"/>
      <c r="N419" s="110"/>
      <c r="O419" s="110"/>
      <c r="P419" s="110"/>
      <c r="Q419" s="110"/>
      <c r="R419" s="110"/>
      <c r="S419" s="110"/>
      <c r="T419" s="110"/>
      <c r="U419" s="110"/>
      <c r="V419" s="110"/>
      <c r="W419" s="110"/>
      <c r="X419" s="110"/>
      <c r="Y419" s="110"/>
      <c r="Z419" s="110"/>
      <c r="AA419" s="110"/>
    </row>
    <row r="420" spans="1:27" ht="15.6" x14ac:dyDescent="0.3">
      <c r="A420" s="110"/>
      <c r="B420" s="111"/>
      <c r="C420" s="110"/>
      <c r="D420" s="110"/>
      <c r="E420" s="110"/>
      <c r="F420" s="110"/>
      <c r="G420" s="110"/>
      <c r="H420" s="110"/>
      <c r="I420" s="110"/>
      <c r="J420" s="110"/>
      <c r="K420" s="110"/>
      <c r="L420" s="110"/>
      <c r="M420" s="110"/>
      <c r="N420" s="110"/>
      <c r="O420" s="110"/>
      <c r="P420" s="110"/>
      <c r="Q420" s="110"/>
      <c r="R420" s="110"/>
      <c r="S420" s="110"/>
      <c r="T420" s="110"/>
      <c r="U420" s="110"/>
      <c r="V420" s="110"/>
      <c r="W420" s="110"/>
      <c r="X420" s="110"/>
      <c r="Y420" s="110"/>
      <c r="Z420" s="110"/>
      <c r="AA420" s="110"/>
    </row>
    <row r="421" spans="1:27" ht="15.6" x14ac:dyDescent="0.3">
      <c r="A421" s="110"/>
      <c r="B421" s="111"/>
      <c r="C421" s="110"/>
      <c r="D421" s="110"/>
      <c r="E421" s="110"/>
      <c r="F421" s="110"/>
      <c r="G421" s="110"/>
      <c r="H421" s="110"/>
      <c r="I421" s="110"/>
      <c r="J421" s="110"/>
      <c r="K421" s="110"/>
      <c r="L421" s="110"/>
      <c r="M421" s="110"/>
      <c r="N421" s="110"/>
      <c r="O421" s="110"/>
      <c r="P421" s="110"/>
      <c r="Q421" s="110"/>
      <c r="R421" s="110"/>
      <c r="S421" s="110"/>
      <c r="T421" s="110"/>
      <c r="U421" s="110"/>
      <c r="V421" s="110"/>
      <c r="W421" s="110"/>
      <c r="X421" s="110"/>
      <c r="Y421" s="110"/>
      <c r="Z421" s="110"/>
      <c r="AA421" s="110"/>
    </row>
    <row r="422" spans="1:27" ht="15.6" x14ac:dyDescent="0.3">
      <c r="A422" s="110"/>
      <c r="B422" s="111"/>
      <c r="C422" s="110"/>
      <c r="D422" s="110"/>
      <c r="E422" s="110"/>
      <c r="F422" s="110"/>
      <c r="G422" s="110"/>
      <c r="H422" s="110"/>
      <c r="I422" s="110"/>
      <c r="J422" s="110"/>
      <c r="K422" s="110"/>
      <c r="L422" s="110"/>
      <c r="M422" s="110"/>
      <c r="N422" s="110"/>
      <c r="O422" s="110"/>
      <c r="P422" s="110"/>
      <c r="Q422" s="110"/>
      <c r="R422" s="110"/>
      <c r="S422" s="110"/>
      <c r="T422" s="110"/>
      <c r="U422" s="110"/>
      <c r="V422" s="110"/>
      <c r="W422" s="110"/>
      <c r="X422" s="110"/>
      <c r="Y422" s="110"/>
      <c r="Z422" s="110"/>
      <c r="AA422" s="110"/>
    </row>
    <row r="423" spans="1:27" ht="15.6" x14ac:dyDescent="0.3">
      <c r="A423" s="110"/>
      <c r="B423" s="111"/>
      <c r="C423" s="110"/>
      <c r="D423" s="110"/>
      <c r="E423" s="110"/>
      <c r="F423" s="110"/>
      <c r="G423" s="110"/>
      <c r="H423" s="110"/>
      <c r="I423" s="110"/>
      <c r="J423" s="110"/>
      <c r="K423" s="110"/>
      <c r="L423" s="110"/>
      <c r="M423" s="110"/>
      <c r="N423" s="110"/>
      <c r="O423" s="110"/>
      <c r="P423" s="110"/>
      <c r="Q423" s="110"/>
      <c r="R423" s="110"/>
      <c r="S423" s="110"/>
      <c r="T423" s="110"/>
      <c r="U423" s="110"/>
      <c r="V423" s="110"/>
      <c r="W423" s="110"/>
      <c r="X423" s="110"/>
      <c r="Y423" s="110"/>
      <c r="Z423" s="110"/>
      <c r="AA423" s="110"/>
    </row>
    <row r="424" spans="1:27" ht="15.6" x14ac:dyDescent="0.3">
      <c r="A424" s="110"/>
      <c r="B424" s="111"/>
      <c r="C424" s="110"/>
      <c r="D424" s="110"/>
      <c r="E424" s="110"/>
      <c r="F424" s="110"/>
      <c r="G424" s="110"/>
      <c r="H424" s="110"/>
      <c r="I424" s="110"/>
      <c r="J424" s="110"/>
      <c r="K424" s="110"/>
      <c r="L424" s="110"/>
      <c r="M424" s="110"/>
      <c r="N424" s="110"/>
      <c r="O424" s="110"/>
      <c r="P424" s="110"/>
      <c r="Q424" s="110"/>
      <c r="R424" s="110"/>
      <c r="S424" s="110"/>
      <c r="T424" s="110"/>
      <c r="U424" s="110"/>
      <c r="V424" s="110"/>
      <c r="W424" s="110"/>
      <c r="X424" s="110"/>
      <c r="Y424" s="110"/>
      <c r="Z424" s="110"/>
      <c r="AA424" s="110"/>
    </row>
    <row r="425" spans="1:27" ht="15.6" x14ac:dyDescent="0.3">
      <c r="A425" s="110"/>
      <c r="B425" s="111"/>
      <c r="C425" s="110"/>
      <c r="D425" s="110"/>
      <c r="E425" s="110"/>
      <c r="F425" s="110"/>
      <c r="G425" s="110"/>
      <c r="H425" s="110"/>
      <c r="I425" s="110"/>
      <c r="J425" s="110"/>
      <c r="K425" s="110"/>
      <c r="L425" s="110"/>
      <c r="M425" s="110"/>
      <c r="N425" s="110"/>
      <c r="O425" s="110"/>
      <c r="P425" s="110"/>
      <c r="Q425" s="110"/>
      <c r="R425" s="110"/>
      <c r="S425" s="110"/>
      <c r="T425" s="110"/>
      <c r="U425" s="110"/>
      <c r="V425" s="110"/>
      <c r="W425" s="110"/>
      <c r="X425" s="110"/>
      <c r="Y425" s="110"/>
      <c r="Z425" s="110"/>
      <c r="AA425" s="110"/>
    </row>
    <row r="426" spans="1:27" ht="15.6" x14ac:dyDescent="0.3">
      <c r="A426" s="110"/>
      <c r="B426" s="111"/>
      <c r="C426" s="110"/>
      <c r="D426" s="110"/>
      <c r="E426" s="110"/>
      <c r="F426" s="110"/>
      <c r="G426" s="110"/>
      <c r="H426" s="110"/>
      <c r="I426" s="110"/>
      <c r="J426" s="110"/>
      <c r="K426" s="110"/>
      <c r="L426" s="110"/>
      <c r="M426" s="110"/>
      <c r="N426" s="110"/>
      <c r="O426" s="110"/>
      <c r="P426" s="110"/>
      <c r="Q426" s="110"/>
      <c r="R426" s="110"/>
      <c r="S426" s="110"/>
      <c r="T426" s="110"/>
      <c r="U426" s="110"/>
      <c r="V426" s="110"/>
      <c r="W426" s="110"/>
      <c r="X426" s="110"/>
      <c r="Y426" s="110"/>
      <c r="Z426" s="110"/>
      <c r="AA426" s="110"/>
    </row>
    <row r="427" spans="1:27" ht="15.6" x14ac:dyDescent="0.3">
      <c r="A427" s="110"/>
      <c r="B427" s="111"/>
      <c r="C427" s="110"/>
      <c r="D427" s="110"/>
      <c r="E427" s="110"/>
      <c r="F427" s="110"/>
      <c r="G427" s="110"/>
      <c r="H427" s="110"/>
      <c r="I427" s="110"/>
      <c r="J427" s="110"/>
      <c r="K427" s="110"/>
      <c r="L427" s="110"/>
      <c r="M427" s="110"/>
      <c r="N427" s="110"/>
      <c r="O427" s="110"/>
      <c r="P427" s="110"/>
      <c r="Q427" s="110"/>
      <c r="R427" s="110"/>
      <c r="S427" s="110"/>
      <c r="T427" s="110"/>
      <c r="U427" s="110"/>
      <c r="V427" s="110"/>
      <c r="W427" s="110"/>
      <c r="X427" s="110"/>
      <c r="Y427" s="110"/>
      <c r="Z427" s="110"/>
      <c r="AA427" s="110"/>
    </row>
    <row r="428" spans="1:27" ht="15.6" x14ac:dyDescent="0.3">
      <c r="A428" s="110"/>
      <c r="B428" s="111"/>
      <c r="C428" s="110"/>
      <c r="D428" s="110"/>
      <c r="E428" s="110"/>
      <c r="F428" s="110"/>
      <c r="G428" s="110"/>
      <c r="H428" s="110"/>
      <c r="I428" s="110"/>
      <c r="J428" s="110"/>
      <c r="K428" s="110"/>
      <c r="L428" s="110"/>
      <c r="M428" s="110"/>
      <c r="N428" s="110"/>
      <c r="O428" s="110"/>
      <c r="P428" s="110"/>
      <c r="Q428" s="110"/>
      <c r="R428" s="110"/>
      <c r="S428" s="110"/>
      <c r="T428" s="110"/>
      <c r="U428" s="110"/>
      <c r="V428" s="110"/>
      <c r="W428" s="110"/>
      <c r="X428" s="110"/>
      <c r="Y428" s="110"/>
      <c r="Z428" s="110"/>
      <c r="AA428" s="110"/>
    </row>
    <row r="429" spans="1:27" ht="15.6" x14ac:dyDescent="0.3">
      <c r="A429" s="110"/>
      <c r="B429" s="111"/>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row>
    <row r="430" spans="1:27" ht="15.6" x14ac:dyDescent="0.3">
      <c r="A430" s="110"/>
      <c r="B430" s="111"/>
      <c r="C430" s="110"/>
      <c r="D430" s="110"/>
      <c r="E430" s="110"/>
      <c r="F430" s="110"/>
      <c r="G430" s="110"/>
      <c r="H430" s="110"/>
      <c r="I430" s="110"/>
      <c r="J430" s="110"/>
      <c r="K430" s="110"/>
      <c r="L430" s="110"/>
      <c r="M430" s="110"/>
      <c r="N430" s="110"/>
      <c r="O430" s="110"/>
      <c r="P430" s="110"/>
      <c r="Q430" s="110"/>
      <c r="R430" s="110"/>
      <c r="S430" s="110"/>
      <c r="T430" s="110"/>
      <c r="U430" s="110"/>
      <c r="V430" s="110"/>
      <c r="W430" s="110"/>
      <c r="X430" s="110"/>
      <c r="Y430" s="110"/>
      <c r="Z430" s="110"/>
      <c r="AA430" s="110"/>
    </row>
    <row r="431" spans="1:27" ht="15.6" x14ac:dyDescent="0.3">
      <c r="A431" s="110"/>
      <c r="B431" s="111"/>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row>
    <row r="432" spans="1:27" ht="15.6" x14ac:dyDescent="0.3">
      <c r="A432" s="110"/>
      <c r="B432" s="111"/>
      <c r="C432" s="110"/>
      <c r="D432" s="110"/>
      <c r="E432" s="110"/>
      <c r="F432" s="110"/>
      <c r="G432" s="110"/>
      <c r="H432" s="110"/>
      <c r="I432" s="110"/>
      <c r="J432" s="110"/>
      <c r="K432" s="110"/>
      <c r="L432" s="110"/>
      <c r="M432" s="110"/>
      <c r="N432" s="110"/>
      <c r="O432" s="110"/>
      <c r="P432" s="110"/>
      <c r="Q432" s="110"/>
      <c r="R432" s="110"/>
      <c r="S432" s="110"/>
      <c r="T432" s="110"/>
      <c r="U432" s="110"/>
      <c r="V432" s="110"/>
      <c r="W432" s="110"/>
      <c r="X432" s="110"/>
      <c r="Y432" s="110"/>
      <c r="Z432" s="110"/>
      <c r="AA432" s="110"/>
    </row>
    <row r="433" spans="1:27" ht="15.6" x14ac:dyDescent="0.3">
      <c r="A433" s="110"/>
      <c r="B433" s="111"/>
      <c r="C433" s="110"/>
      <c r="D433" s="110"/>
      <c r="E433" s="110"/>
      <c r="F433" s="110"/>
      <c r="G433" s="110"/>
      <c r="H433" s="110"/>
      <c r="I433" s="110"/>
      <c r="J433" s="110"/>
      <c r="K433" s="110"/>
      <c r="L433" s="110"/>
      <c r="M433" s="110"/>
      <c r="N433" s="110"/>
      <c r="O433" s="110"/>
      <c r="P433" s="110"/>
      <c r="Q433" s="110"/>
      <c r="R433" s="110"/>
      <c r="S433" s="110"/>
      <c r="T433" s="110"/>
      <c r="U433" s="110"/>
      <c r="V433" s="110"/>
      <c r="W433" s="110"/>
      <c r="X433" s="110"/>
      <c r="Y433" s="110"/>
      <c r="Z433" s="110"/>
      <c r="AA433" s="110"/>
    </row>
    <row r="434" spans="1:27" ht="15.6" x14ac:dyDescent="0.3">
      <c r="A434" s="110"/>
      <c r="B434" s="111"/>
      <c r="C434" s="110"/>
      <c r="D434" s="110"/>
      <c r="E434" s="110"/>
      <c r="F434" s="110"/>
      <c r="G434" s="110"/>
      <c r="H434" s="110"/>
      <c r="I434" s="110"/>
      <c r="J434" s="110"/>
      <c r="K434" s="110"/>
      <c r="L434" s="110"/>
      <c r="M434" s="110"/>
      <c r="N434" s="110"/>
      <c r="O434" s="110"/>
      <c r="P434" s="110"/>
      <c r="Q434" s="110"/>
      <c r="R434" s="110"/>
      <c r="S434" s="110"/>
      <c r="T434" s="110"/>
      <c r="U434" s="110"/>
      <c r="V434" s="110"/>
      <c r="W434" s="110"/>
      <c r="X434" s="110"/>
      <c r="Y434" s="110"/>
      <c r="Z434" s="110"/>
      <c r="AA434" s="110"/>
    </row>
    <row r="435" spans="1:27" ht="15.6" x14ac:dyDescent="0.3">
      <c r="A435" s="110"/>
      <c r="B435" s="111"/>
      <c r="C435" s="110"/>
      <c r="D435" s="110"/>
      <c r="E435" s="110"/>
      <c r="F435" s="110"/>
      <c r="G435" s="110"/>
      <c r="H435" s="110"/>
      <c r="I435" s="110"/>
      <c r="J435" s="110"/>
      <c r="K435" s="110"/>
      <c r="L435" s="110"/>
      <c r="M435" s="110"/>
      <c r="N435" s="110"/>
      <c r="O435" s="110"/>
      <c r="P435" s="110"/>
      <c r="Q435" s="110"/>
      <c r="R435" s="110"/>
      <c r="S435" s="110"/>
      <c r="T435" s="110"/>
      <c r="U435" s="110"/>
      <c r="V435" s="110"/>
      <c r="W435" s="110"/>
      <c r="X435" s="110"/>
      <c r="Y435" s="110"/>
      <c r="Z435" s="110"/>
      <c r="AA435" s="110"/>
    </row>
    <row r="436" spans="1:27" ht="15.6" x14ac:dyDescent="0.3">
      <c r="A436" s="110"/>
      <c r="B436" s="111"/>
      <c r="C436" s="110"/>
      <c r="D436" s="110"/>
      <c r="E436" s="110"/>
      <c r="F436" s="110"/>
      <c r="G436" s="110"/>
      <c r="H436" s="110"/>
      <c r="I436" s="110"/>
      <c r="J436" s="110"/>
      <c r="K436" s="110"/>
      <c r="L436" s="110"/>
      <c r="M436" s="110"/>
      <c r="N436" s="110"/>
      <c r="O436" s="110"/>
      <c r="P436" s="110"/>
      <c r="Q436" s="110"/>
      <c r="R436" s="110"/>
      <c r="S436" s="110"/>
      <c r="T436" s="110"/>
      <c r="U436" s="110"/>
      <c r="V436" s="110"/>
      <c r="W436" s="110"/>
      <c r="X436" s="110"/>
      <c r="Y436" s="110"/>
      <c r="Z436" s="110"/>
      <c r="AA436" s="110"/>
    </row>
    <row r="437" spans="1:27" ht="15.6" x14ac:dyDescent="0.3">
      <c r="A437" s="110"/>
      <c r="B437" s="111"/>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c r="AA437" s="110"/>
    </row>
    <row r="438" spans="1:27" ht="15.6" x14ac:dyDescent="0.3">
      <c r="A438" s="110"/>
      <c r="B438" s="111"/>
      <c r="C438" s="110"/>
      <c r="D438" s="110"/>
      <c r="E438" s="110"/>
      <c r="F438" s="110"/>
      <c r="G438" s="110"/>
      <c r="H438" s="110"/>
      <c r="I438" s="110"/>
      <c r="J438" s="110"/>
      <c r="K438" s="110"/>
      <c r="L438" s="110"/>
      <c r="M438" s="110"/>
      <c r="N438" s="110"/>
      <c r="O438" s="110"/>
      <c r="P438" s="110"/>
      <c r="Q438" s="110"/>
      <c r="R438" s="110"/>
      <c r="S438" s="110"/>
      <c r="T438" s="110"/>
      <c r="U438" s="110"/>
      <c r="V438" s="110"/>
      <c r="W438" s="110"/>
      <c r="X438" s="110"/>
      <c r="Y438" s="110"/>
      <c r="Z438" s="110"/>
      <c r="AA438" s="110"/>
    </row>
    <row r="439" spans="1:27" ht="15.6" x14ac:dyDescent="0.3">
      <c r="A439" s="110"/>
      <c r="B439" s="111"/>
      <c r="C439" s="110"/>
      <c r="D439" s="110"/>
      <c r="E439" s="110"/>
      <c r="F439" s="110"/>
      <c r="G439" s="110"/>
      <c r="H439" s="110"/>
      <c r="I439" s="110"/>
      <c r="J439" s="110"/>
      <c r="K439" s="110"/>
      <c r="L439" s="110"/>
      <c r="M439" s="110"/>
      <c r="N439" s="110"/>
      <c r="O439" s="110"/>
      <c r="P439" s="110"/>
      <c r="Q439" s="110"/>
      <c r="R439" s="110"/>
      <c r="S439" s="110"/>
      <c r="T439" s="110"/>
      <c r="U439" s="110"/>
      <c r="V439" s="110"/>
      <c r="W439" s="110"/>
      <c r="X439" s="110"/>
      <c r="Y439" s="110"/>
      <c r="Z439" s="110"/>
      <c r="AA439" s="110"/>
    </row>
    <row r="440" spans="1:27" ht="15.6" x14ac:dyDescent="0.3">
      <c r="A440" s="110"/>
      <c r="B440" s="111"/>
      <c r="C440" s="110"/>
      <c r="D440" s="110"/>
      <c r="E440" s="110"/>
      <c r="F440" s="110"/>
      <c r="G440" s="110"/>
      <c r="H440" s="110"/>
      <c r="I440" s="110"/>
      <c r="J440" s="110"/>
      <c r="K440" s="110"/>
      <c r="L440" s="110"/>
      <c r="M440" s="110"/>
      <c r="N440" s="110"/>
      <c r="O440" s="110"/>
      <c r="P440" s="110"/>
      <c r="Q440" s="110"/>
      <c r="R440" s="110"/>
      <c r="S440" s="110"/>
      <c r="T440" s="110"/>
      <c r="U440" s="110"/>
      <c r="V440" s="110"/>
      <c r="W440" s="110"/>
      <c r="X440" s="110"/>
      <c r="Y440" s="110"/>
      <c r="Z440" s="110"/>
      <c r="AA440" s="110"/>
    </row>
    <row r="441" spans="1:27" ht="15.6" x14ac:dyDescent="0.3">
      <c r="A441" s="110"/>
      <c r="B441" s="111"/>
      <c r="C441" s="110"/>
      <c r="D441" s="110"/>
      <c r="E441" s="110"/>
      <c r="F441" s="110"/>
      <c r="G441" s="110"/>
      <c r="H441" s="110"/>
      <c r="I441" s="110"/>
      <c r="J441" s="110"/>
      <c r="K441" s="110"/>
      <c r="L441" s="110"/>
      <c r="M441" s="110"/>
      <c r="N441" s="110"/>
      <c r="O441" s="110"/>
      <c r="P441" s="110"/>
      <c r="Q441" s="110"/>
      <c r="R441" s="110"/>
      <c r="S441" s="110"/>
      <c r="T441" s="110"/>
      <c r="U441" s="110"/>
      <c r="V441" s="110"/>
      <c r="W441" s="110"/>
      <c r="X441" s="110"/>
      <c r="Y441" s="110"/>
      <c r="Z441" s="110"/>
      <c r="AA441" s="110"/>
    </row>
    <row r="442" spans="1:27" ht="15.6" x14ac:dyDescent="0.3">
      <c r="A442" s="110"/>
      <c r="B442" s="111"/>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row>
    <row r="443" spans="1:27" ht="15.6" x14ac:dyDescent="0.3">
      <c r="A443" s="110"/>
      <c r="B443" s="111"/>
      <c r="C443" s="110"/>
      <c r="D443" s="110"/>
      <c r="E443" s="110"/>
      <c r="F443" s="110"/>
      <c r="G443" s="110"/>
      <c r="H443" s="110"/>
      <c r="I443" s="110"/>
      <c r="J443" s="110"/>
      <c r="K443" s="110"/>
      <c r="L443" s="110"/>
      <c r="M443" s="110"/>
      <c r="N443" s="110"/>
      <c r="O443" s="110"/>
      <c r="P443" s="110"/>
      <c r="Q443" s="110"/>
      <c r="R443" s="110"/>
      <c r="S443" s="110"/>
      <c r="T443" s="110"/>
      <c r="U443" s="110"/>
      <c r="V443" s="110"/>
      <c r="W443" s="110"/>
      <c r="X443" s="110"/>
      <c r="Y443" s="110"/>
      <c r="Z443" s="110"/>
      <c r="AA443" s="110"/>
    </row>
    <row r="444" spans="1:27" ht="15.6" x14ac:dyDescent="0.3">
      <c r="A444" s="110"/>
      <c r="B444" s="111"/>
      <c r="C444" s="110"/>
      <c r="D444" s="110"/>
      <c r="E444" s="110"/>
      <c r="F444" s="110"/>
      <c r="G444" s="110"/>
      <c r="H444" s="110"/>
      <c r="I444" s="110"/>
      <c r="J444" s="110"/>
      <c r="K444" s="110"/>
      <c r="L444" s="110"/>
      <c r="M444" s="110"/>
      <c r="N444" s="110"/>
      <c r="O444" s="110"/>
      <c r="P444" s="110"/>
      <c r="Q444" s="110"/>
      <c r="R444" s="110"/>
      <c r="S444" s="110"/>
      <c r="T444" s="110"/>
      <c r="U444" s="110"/>
      <c r="V444" s="110"/>
      <c r="W444" s="110"/>
      <c r="X444" s="110"/>
      <c r="Y444" s="110"/>
      <c r="Z444" s="110"/>
      <c r="AA444" s="110"/>
    </row>
    <row r="445" spans="1:27" ht="15.6" x14ac:dyDescent="0.3">
      <c r="A445" s="110"/>
      <c r="B445" s="111"/>
      <c r="C445" s="110"/>
      <c r="D445" s="110"/>
      <c r="E445" s="110"/>
      <c r="F445" s="110"/>
      <c r="G445" s="110"/>
      <c r="H445" s="110"/>
      <c r="I445" s="110"/>
      <c r="J445" s="110"/>
      <c r="K445" s="110"/>
      <c r="L445" s="110"/>
      <c r="M445" s="110"/>
      <c r="N445" s="110"/>
      <c r="O445" s="110"/>
      <c r="P445" s="110"/>
      <c r="Q445" s="110"/>
      <c r="R445" s="110"/>
      <c r="S445" s="110"/>
      <c r="T445" s="110"/>
      <c r="U445" s="110"/>
      <c r="V445" s="110"/>
      <c r="W445" s="110"/>
      <c r="X445" s="110"/>
      <c r="Y445" s="110"/>
      <c r="Z445" s="110"/>
      <c r="AA445" s="110"/>
    </row>
    <row r="446" spans="1:27" ht="15.6" x14ac:dyDescent="0.3">
      <c r="A446" s="110"/>
      <c r="B446" s="111"/>
      <c r="C446" s="110"/>
      <c r="D446" s="110"/>
      <c r="E446" s="110"/>
      <c r="F446" s="110"/>
      <c r="G446" s="110"/>
      <c r="H446" s="110"/>
      <c r="I446" s="110"/>
      <c r="J446" s="110"/>
      <c r="K446" s="110"/>
      <c r="L446" s="110"/>
      <c r="M446" s="110"/>
      <c r="N446" s="110"/>
      <c r="O446" s="110"/>
      <c r="P446" s="110"/>
      <c r="Q446" s="110"/>
      <c r="R446" s="110"/>
      <c r="S446" s="110"/>
      <c r="T446" s="110"/>
      <c r="U446" s="110"/>
      <c r="V446" s="110"/>
      <c r="W446" s="110"/>
      <c r="X446" s="110"/>
      <c r="Y446" s="110"/>
      <c r="Z446" s="110"/>
      <c r="AA446" s="110"/>
    </row>
    <row r="447" spans="1:27" ht="15.6" x14ac:dyDescent="0.3">
      <c r="A447" s="110"/>
      <c r="B447" s="111"/>
      <c r="C447" s="110"/>
      <c r="D447" s="110"/>
      <c r="E447" s="110"/>
      <c r="F447" s="110"/>
      <c r="G447" s="110"/>
      <c r="H447" s="110"/>
      <c r="I447" s="110"/>
      <c r="J447" s="110"/>
      <c r="K447" s="110"/>
      <c r="L447" s="110"/>
      <c r="M447" s="110"/>
      <c r="N447" s="110"/>
      <c r="O447" s="110"/>
      <c r="P447" s="110"/>
      <c r="Q447" s="110"/>
      <c r="R447" s="110"/>
      <c r="S447" s="110"/>
      <c r="T447" s="110"/>
      <c r="U447" s="110"/>
      <c r="V447" s="110"/>
      <c r="W447" s="110"/>
      <c r="X447" s="110"/>
      <c r="Y447" s="110"/>
      <c r="Z447" s="110"/>
      <c r="AA447" s="110"/>
    </row>
    <row r="448" spans="1:27" ht="15.6" x14ac:dyDescent="0.3">
      <c r="A448" s="110"/>
      <c r="B448" s="111"/>
      <c r="C448" s="110"/>
      <c r="D448" s="110"/>
      <c r="E448" s="110"/>
      <c r="F448" s="110"/>
      <c r="G448" s="110"/>
      <c r="H448" s="110"/>
      <c r="I448" s="110"/>
      <c r="J448" s="110"/>
      <c r="K448" s="110"/>
      <c r="L448" s="110"/>
      <c r="M448" s="110"/>
      <c r="N448" s="110"/>
      <c r="O448" s="110"/>
      <c r="P448" s="110"/>
      <c r="Q448" s="110"/>
      <c r="R448" s="110"/>
      <c r="S448" s="110"/>
      <c r="T448" s="110"/>
      <c r="U448" s="110"/>
      <c r="V448" s="110"/>
      <c r="W448" s="110"/>
      <c r="X448" s="110"/>
      <c r="Y448" s="110"/>
      <c r="Z448" s="110"/>
      <c r="AA448" s="110"/>
    </row>
    <row r="449" spans="1:27" ht="15.6" x14ac:dyDescent="0.3">
      <c r="A449" s="110"/>
      <c r="B449" s="111"/>
      <c r="C449" s="110"/>
      <c r="D449" s="110"/>
      <c r="E449" s="110"/>
      <c r="F449" s="110"/>
      <c r="G449" s="110"/>
      <c r="H449" s="110"/>
      <c r="I449" s="110"/>
      <c r="J449" s="110"/>
      <c r="K449" s="110"/>
      <c r="L449" s="110"/>
      <c r="M449" s="110"/>
      <c r="N449" s="110"/>
      <c r="O449" s="110"/>
      <c r="P449" s="110"/>
      <c r="Q449" s="110"/>
      <c r="R449" s="110"/>
      <c r="S449" s="110"/>
      <c r="T449" s="110"/>
      <c r="U449" s="110"/>
      <c r="V449" s="110"/>
      <c r="W449" s="110"/>
      <c r="X449" s="110"/>
      <c r="Y449" s="110"/>
      <c r="Z449" s="110"/>
      <c r="AA449" s="110"/>
    </row>
    <row r="450" spans="1:27" ht="15.6" x14ac:dyDescent="0.3">
      <c r="A450" s="110"/>
      <c r="B450" s="111"/>
      <c r="C450" s="110"/>
      <c r="D450" s="110"/>
      <c r="E450" s="110"/>
      <c r="F450" s="110"/>
      <c r="G450" s="110"/>
      <c r="H450" s="110"/>
      <c r="I450" s="110"/>
      <c r="J450" s="110"/>
      <c r="K450" s="110"/>
      <c r="L450" s="110"/>
      <c r="M450" s="110"/>
      <c r="N450" s="110"/>
      <c r="O450" s="110"/>
      <c r="P450" s="110"/>
      <c r="Q450" s="110"/>
      <c r="R450" s="110"/>
      <c r="S450" s="110"/>
      <c r="T450" s="110"/>
      <c r="U450" s="110"/>
      <c r="V450" s="110"/>
      <c r="W450" s="110"/>
      <c r="X450" s="110"/>
      <c r="Y450" s="110"/>
      <c r="Z450" s="110"/>
      <c r="AA450" s="110"/>
    </row>
    <row r="451" spans="1:27" ht="15.6" x14ac:dyDescent="0.3">
      <c r="A451" s="110"/>
      <c r="B451" s="111"/>
      <c r="C451" s="110"/>
      <c r="D451" s="110"/>
      <c r="E451" s="110"/>
      <c r="F451" s="110"/>
      <c r="G451" s="110"/>
      <c r="H451" s="110"/>
      <c r="I451" s="110"/>
      <c r="J451" s="110"/>
      <c r="K451" s="110"/>
      <c r="L451" s="110"/>
      <c r="M451" s="110"/>
      <c r="N451" s="110"/>
      <c r="O451" s="110"/>
      <c r="P451" s="110"/>
      <c r="Q451" s="110"/>
      <c r="R451" s="110"/>
      <c r="S451" s="110"/>
      <c r="T451" s="110"/>
      <c r="U451" s="110"/>
      <c r="V451" s="110"/>
      <c r="W451" s="110"/>
      <c r="X451" s="110"/>
      <c r="Y451" s="110"/>
      <c r="Z451" s="110"/>
      <c r="AA451" s="110"/>
    </row>
    <row r="452" spans="1:27" ht="15.6" x14ac:dyDescent="0.3">
      <c r="A452" s="110"/>
      <c r="B452" s="111"/>
      <c r="C452" s="110"/>
      <c r="D452" s="110"/>
      <c r="E452" s="110"/>
      <c r="F452" s="110"/>
      <c r="G452" s="110"/>
      <c r="H452" s="110"/>
      <c r="I452" s="110"/>
      <c r="J452" s="110"/>
      <c r="K452" s="110"/>
      <c r="L452" s="110"/>
      <c r="M452" s="110"/>
      <c r="N452" s="110"/>
      <c r="O452" s="110"/>
      <c r="P452" s="110"/>
      <c r="Q452" s="110"/>
      <c r="R452" s="110"/>
      <c r="S452" s="110"/>
      <c r="T452" s="110"/>
      <c r="U452" s="110"/>
      <c r="V452" s="110"/>
      <c r="W452" s="110"/>
      <c r="X452" s="110"/>
      <c r="Y452" s="110"/>
      <c r="Z452" s="110"/>
      <c r="AA452" s="110"/>
    </row>
    <row r="453" spans="1:27" ht="15.6" x14ac:dyDescent="0.3">
      <c r="A453" s="110"/>
      <c r="B453" s="111"/>
      <c r="C453" s="110"/>
      <c r="D453" s="110"/>
      <c r="E453" s="110"/>
      <c r="F453" s="110"/>
      <c r="G453" s="110"/>
      <c r="H453" s="110"/>
      <c r="I453" s="110"/>
      <c r="J453" s="110"/>
      <c r="K453" s="110"/>
      <c r="L453" s="110"/>
      <c r="M453" s="110"/>
      <c r="N453" s="110"/>
      <c r="O453" s="110"/>
      <c r="P453" s="110"/>
      <c r="Q453" s="110"/>
      <c r="R453" s="110"/>
      <c r="S453" s="110"/>
      <c r="T453" s="110"/>
      <c r="U453" s="110"/>
      <c r="V453" s="110"/>
      <c r="W453" s="110"/>
      <c r="X453" s="110"/>
      <c r="Y453" s="110"/>
      <c r="Z453" s="110"/>
      <c r="AA453" s="110"/>
    </row>
    <row r="454" spans="1:27" ht="15.6" x14ac:dyDescent="0.3">
      <c r="A454" s="110"/>
      <c r="B454" s="111"/>
      <c r="C454" s="110"/>
      <c r="D454" s="110"/>
      <c r="E454" s="110"/>
      <c r="F454" s="110"/>
      <c r="G454" s="110"/>
      <c r="H454" s="110"/>
      <c r="I454" s="110"/>
      <c r="J454" s="110"/>
      <c r="K454" s="110"/>
      <c r="L454" s="110"/>
      <c r="M454" s="110"/>
      <c r="N454" s="110"/>
      <c r="O454" s="110"/>
      <c r="P454" s="110"/>
      <c r="Q454" s="110"/>
      <c r="R454" s="110"/>
      <c r="S454" s="110"/>
      <c r="T454" s="110"/>
      <c r="U454" s="110"/>
      <c r="V454" s="110"/>
      <c r="W454" s="110"/>
      <c r="X454" s="110"/>
      <c r="Y454" s="110"/>
      <c r="Z454" s="110"/>
      <c r="AA454" s="110"/>
    </row>
    <row r="455" spans="1:27" ht="15.6" x14ac:dyDescent="0.3">
      <c r="A455" s="110"/>
      <c r="B455" s="111"/>
      <c r="C455" s="110"/>
      <c r="D455" s="110"/>
      <c r="E455" s="110"/>
      <c r="F455" s="110"/>
      <c r="G455" s="110"/>
      <c r="H455" s="110"/>
      <c r="I455" s="110"/>
      <c r="J455" s="110"/>
      <c r="K455" s="110"/>
      <c r="L455" s="110"/>
      <c r="M455" s="110"/>
      <c r="N455" s="110"/>
      <c r="O455" s="110"/>
      <c r="P455" s="110"/>
      <c r="Q455" s="110"/>
      <c r="R455" s="110"/>
      <c r="S455" s="110"/>
      <c r="T455" s="110"/>
      <c r="U455" s="110"/>
      <c r="V455" s="110"/>
      <c r="W455" s="110"/>
      <c r="X455" s="110"/>
      <c r="Y455" s="110"/>
      <c r="Z455" s="110"/>
      <c r="AA455" s="110"/>
    </row>
    <row r="456" spans="1:27" ht="15.6" x14ac:dyDescent="0.3">
      <c r="A456" s="110"/>
      <c r="B456" s="111"/>
      <c r="C456" s="110"/>
      <c r="D456" s="110"/>
      <c r="E456" s="110"/>
      <c r="F456" s="110"/>
      <c r="G456" s="110"/>
      <c r="H456" s="110"/>
      <c r="I456" s="110"/>
      <c r="J456" s="110"/>
      <c r="K456" s="110"/>
      <c r="L456" s="110"/>
      <c r="M456" s="110"/>
      <c r="N456" s="110"/>
      <c r="O456" s="110"/>
      <c r="P456" s="110"/>
      <c r="Q456" s="110"/>
      <c r="R456" s="110"/>
      <c r="S456" s="110"/>
      <c r="T456" s="110"/>
      <c r="U456" s="110"/>
      <c r="V456" s="110"/>
      <c r="W456" s="110"/>
      <c r="X456" s="110"/>
      <c r="Y456" s="110"/>
      <c r="Z456" s="110"/>
      <c r="AA456" s="110"/>
    </row>
    <row r="457" spans="1:27" ht="15.6" x14ac:dyDescent="0.3">
      <c r="A457" s="110"/>
      <c r="B457" s="111"/>
      <c r="C457" s="110"/>
      <c r="D457" s="110"/>
      <c r="E457" s="110"/>
      <c r="F457" s="110"/>
      <c r="G457" s="110"/>
      <c r="H457" s="110"/>
      <c r="I457" s="110"/>
      <c r="J457" s="110"/>
      <c r="K457" s="110"/>
      <c r="L457" s="110"/>
      <c r="M457" s="110"/>
      <c r="N457" s="110"/>
      <c r="O457" s="110"/>
      <c r="P457" s="110"/>
      <c r="Q457" s="110"/>
      <c r="R457" s="110"/>
      <c r="S457" s="110"/>
      <c r="T457" s="110"/>
      <c r="U457" s="110"/>
      <c r="V457" s="110"/>
      <c r="W457" s="110"/>
      <c r="X457" s="110"/>
      <c r="Y457" s="110"/>
      <c r="Z457" s="110"/>
      <c r="AA457" s="110"/>
    </row>
    <row r="458" spans="1:27" ht="15.6" x14ac:dyDescent="0.3">
      <c r="A458" s="110"/>
      <c r="B458" s="111"/>
      <c r="C458" s="110"/>
      <c r="D458" s="110"/>
      <c r="E458" s="110"/>
      <c r="F458" s="110"/>
      <c r="G458" s="110"/>
      <c r="H458" s="110"/>
      <c r="I458" s="110"/>
      <c r="J458" s="110"/>
      <c r="K458" s="110"/>
      <c r="L458" s="110"/>
      <c r="M458" s="110"/>
      <c r="N458" s="110"/>
      <c r="O458" s="110"/>
      <c r="P458" s="110"/>
      <c r="Q458" s="110"/>
      <c r="R458" s="110"/>
      <c r="S458" s="110"/>
      <c r="T458" s="110"/>
      <c r="U458" s="110"/>
      <c r="V458" s="110"/>
      <c r="W458" s="110"/>
      <c r="X458" s="110"/>
      <c r="Y458" s="110"/>
      <c r="Z458" s="110"/>
      <c r="AA458" s="110"/>
    </row>
    <row r="459" spans="1:27" ht="15.6" x14ac:dyDescent="0.3">
      <c r="A459" s="110"/>
      <c r="B459" s="111"/>
      <c r="C459" s="110"/>
      <c r="D459" s="110"/>
      <c r="E459" s="110"/>
      <c r="F459" s="110"/>
      <c r="G459" s="110"/>
      <c r="H459" s="110"/>
      <c r="I459" s="110"/>
      <c r="J459" s="110"/>
      <c r="K459" s="110"/>
      <c r="L459" s="110"/>
      <c r="M459" s="110"/>
      <c r="N459" s="110"/>
      <c r="O459" s="110"/>
      <c r="P459" s="110"/>
      <c r="Q459" s="110"/>
      <c r="R459" s="110"/>
      <c r="S459" s="110"/>
      <c r="T459" s="110"/>
      <c r="U459" s="110"/>
      <c r="V459" s="110"/>
      <c r="W459" s="110"/>
      <c r="X459" s="110"/>
      <c r="Y459" s="110"/>
      <c r="Z459" s="110"/>
      <c r="AA459" s="110"/>
    </row>
    <row r="460" spans="1:27" ht="15.6" x14ac:dyDescent="0.3">
      <c r="A460" s="110"/>
      <c r="B460" s="111"/>
      <c r="C460" s="110"/>
      <c r="D460" s="110"/>
      <c r="E460" s="110"/>
      <c r="F460" s="110"/>
      <c r="G460" s="110"/>
      <c r="H460" s="110"/>
      <c r="I460" s="110"/>
      <c r="J460" s="110"/>
      <c r="K460" s="110"/>
      <c r="L460" s="110"/>
      <c r="M460" s="110"/>
      <c r="N460" s="110"/>
      <c r="O460" s="110"/>
      <c r="P460" s="110"/>
      <c r="Q460" s="110"/>
      <c r="R460" s="110"/>
      <c r="S460" s="110"/>
      <c r="T460" s="110"/>
      <c r="U460" s="110"/>
      <c r="V460" s="110"/>
      <c r="W460" s="110"/>
      <c r="X460" s="110"/>
      <c r="Y460" s="110"/>
      <c r="Z460" s="110"/>
      <c r="AA460" s="110"/>
    </row>
    <row r="461" spans="1:27" ht="15.6" x14ac:dyDescent="0.3">
      <c r="A461" s="110"/>
      <c r="B461" s="111"/>
      <c r="C461" s="110"/>
      <c r="D461" s="110"/>
      <c r="E461" s="110"/>
      <c r="F461" s="110"/>
      <c r="G461" s="110"/>
      <c r="H461" s="110"/>
      <c r="I461" s="110"/>
      <c r="J461" s="110"/>
      <c r="K461" s="110"/>
      <c r="L461" s="110"/>
      <c r="M461" s="110"/>
      <c r="N461" s="110"/>
      <c r="O461" s="110"/>
      <c r="P461" s="110"/>
      <c r="Q461" s="110"/>
      <c r="R461" s="110"/>
      <c r="S461" s="110"/>
      <c r="T461" s="110"/>
      <c r="U461" s="110"/>
      <c r="V461" s="110"/>
      <c r="W461" s="110"/>
      <c r="X461" s="110"/>
      <c r="Y461" s="110"/>
      <c r="Z461" s="110"/>
      <c r="AA461" s="110"/>
    </row>
    <row r="462" spans="1:27" ht="15.6" x14ac:dyDescent="0.3">
      <c r="A462" s="110"/>
      <c r="B462" s="111"/>
      <c r="C462" s="110"/>
      <c r="D462" s="110"/>
      <c r="E462" s="110"/>
      <c r="F462" s="110"/>
      <c r="G462" s="110"/>
      <c r="H462" s="110"/>
      <c r="I462" s="110"/>
      <c r="J462" s="110"/>
      <c r="K462" s="110"/>
      <c r="L462" s="110"/>
      <c r="M462" s="110"/>
      <c r="N462" s="110"/>
      <c r="O462" s="110"/>
      <c r="P462" s="110"/>
      <c r="Q462" s="110"/>
      <c r="R462" s="110"/>
      <c r="S462" s="110"/>
      <c r="T462" s="110"/>
      <c r="U462" s="110"/>
      <c r="V462" s="110"/>
      <c r="W462" s="110"/>
      <c r="X462" s="110"/>
      <c r="Y462" s="110"/>
      <c r="Z462" s="110"/>
      <c r="AA462" s="110"/>
    </row>
    <row r="463" spans="1:27" ht="15.6" x14ac:dyDescent="0.3">
      <c r="A463" s="110"/>
      <c r="B463" s="111"/>
      <c r="C463" s="110"/>
      <c r="D463" s="110"/>
      <c r="E463" s="110"/>
      <c r="F463" s="110"/>
      <c r="G463" s="110"/>
      <c r="H463" s="110"/>
      <c r="I463" s="110"/>
      <c r="J463" s="110"/>
      <c r="K463" s="110"/>
      <c r="L463" s="110"/>
      <c r="M463" s="110"/>
      <c r="N463" s="110"/>
      <c r="O463" s="110"/>
      <c r="P463" s="110"/>
      <c r="Q463" s="110"/>
      <c r="R463" s="110"/>
      <c r="S463" s="110"/>
      <c r="T463" s="110"/>
      <c r="U463" s="110"/>
      <c r="V463" s="110"/>
      <c r="W463" s="110"/>
      <c r="X463" s="110"/>
      <c r="Y463" s="110"/>
      <c r="Z463" s="110"/>
      <c r="AA463" s="110"/>
    </row>
    <row r="464" spans="1:27" ht="15.6" x14ac:dyDescent="0.3">
      <c r="A464" s="110"/>
      <c r="B464" s="111"/>
      <c r="C464" s="110"/>
      <c r="D464" s="110"/>
      <c r="E464" s="110"/>
      <c r="F464" s="110"/>
      <c r="G464" s="110"/>
      <c r="H464" s="110"/>
      <c r="I464" s="110"/>
      <c r="J464" s="110"/>
      <c r="K464" s="110"/>
      <c r="L464" s="110"/>
      <c r="M464" s="110"/>
      <c r="N464" s="110"/>
      <c r="O464" s="110"/>
      <c r="P464" s="110"/>
      <c r="Q464" s="110"/>
      <c r="R464" s="110"/>
      <c r="S464" s="110"/>
      <c r="T464" s="110"/>
      <c r="U464" s="110"/>
      <c r="V464" s="110"/>
      <c r="W464" s="110"/>
      <c r="X464" s="110"/>
      <c r="Y464" s="110"/>
      <c r="Z464" s="110"/>
      <c r="AA464" s="110"/>
    </row>
    <row r="465" spans="1:27" ht="15.6" x14ac:dyDescent="0.3">
      <c r="A465" s="110"/>
      <c r="B465" s="111"/>
      <c r="C465" s="110"/>
      <c r="D465" s="110"/>
      <c r="E465" s="110"/>
      <c r="F465" s="110"/>
      <c r="G465" s="110"/>
      <c r="H465" s="110"/>
      <c r="I465" s="110"/>
      <c r="J465" s="110"/>
      <c r="K465" s="110"/>
      <c r="L465" s="110"/>
      <c r="M465" s="110"/>
      <c r="N465" s="110"/>
      <c r="O465" s="110"/>
      <c r="P465" s="110"/>
      <c r="Q465" s="110"/>
      <c r="R465" s="110"/>
      <c r="S465" s="110"/>
      <c r="T465" s="110"/>
      <c r="U465" s="110"/>
      <c r="V465" s="110"/>
      <c r="W465" s="110"/>
      <c r="X465" s="110"/>
      <c r="Y465" s="110"/>
      <c r="Z465" s="110"/>
      <c r="AA465" s="110"/>
    </row>
    <row r="466" spans="1:27" ht="15.6" x14ac:dyDescent="0.3">
      <c r="A466" s="110"/>
      <c r="B466" s="111"/>
      <c r="C466" s="110"/>
      <c r="D466" s="110"/>
      <c r="E466" s="110"/>
      <c r="F466" s="110"/>
      <c r="G466" s="110"/>
      <c r="H466" s="110"/>
      <c r="I466" s="110"/>
      <c r="J466" s="110"/>
      <c r="K466" s="110"/>
      <c r="L466" s="110"/>
      <c r="M466" s="110"/>
      <c r="N466" s="110"/>
      <c r="O466" s="110"/>
      <c r="P466" s="110"/>
      <c r="Q466" s="110"/>
      <c r="R466" s="110"/>
      <c r="S466" s="110"/>
      <c r="T466" s="110"/>
      <c r="U466" s="110"/>
      <c r="V466" s="110"/>
      <c r="W466" s="110"/>
      <c r="X466" s="110"/>
      <c r="Y466" s="110"/>
      <c r="Z466" s="110"/>
      <c r="AA466" s="110"/>
    </row>
    <row r="467" spans="1:27" ht="15.6" x14ac:dyDescent="0.3">
      <c r="A467" s="110"/>
      <c r="B467" s="111"/>
      <c r="C467" s="110"/>
      <c r="D467" s="110"/>
      <c r="E467" s="110"/>
      <c r="F467" s="110"/>
      <c r="G467" s="110"/>
      <c r="H467" s="110"/>
      <c r="I467" s="110"/>
      <c r="J467" s="110"/>
      <c r="K467" s="110"/>
      <c r="L467" s="110"/>
      <c r="M467" s="110"/>
      <c r="N467" s="110"/>
      <c r="O467" s="110"/>
      <c r="P467" s="110"/>
      <c r="Q467" s="110"/>
      <c r="R467" s="110"/>
      <c r="S467" s="110"/>
      <c r="T467" s="110"/>
      <c r="U467" s="110"/>
      <c r="V467" s="110"/>
      <c r="W467" s="110"/>
      <c r="X467" s="110"/>
      <c r="Y467" s="110"/>
      <c r="Z467" s="110"/>
      <c r="AA467" s="110"/>
    </row>
    <row r="468" spans="1:27" ht="15.6" x14ac:dyDescent="0.3">
      <c r="A468" s="110"/>
      <c r="B468" s="111"/>
      <c r="C468" s="110"/>
      <c r="D468" s="110"/>
      <c r="E468" s="110"/>
      <c r="F468" s="110"/>
      <c r="G468" s="110"/>
      <c r="H468" s="110"/>
      <c r="I468" s="110"/>
      <c r="J468" s="110"/>
      <c r="K468" s="110"/>
      <c r="L468" s="110"/>
      <c r="M468" s="110"/>
      <c r="N468" s="110"/>
      <c r="O468" s="110"/>
      <c r="P468" s="110"/>
      <c r="Q468" s="110"/>
      <c r="R468" s="110"/>
      <c r="S468" s="110"/>
      <c r="T468" s="110"/>
      <c r="U468" s="110"/>
      <c r="V468" s="110"/>
      <c r="W468" s="110"/>
      <c r="X468" s="110"/>
      <c r="Y468" s="110"/>
      <c r="Z468" s="110"/>
      <c r="AA468" s="110"/>
    </row>
    <row r="469" spans="1:27" ht="15.6" x14ac:dyDescent="0.3">
      <c r="A469" s="110"/>
      <c r="B469" s="111"/>
      <c r="C469" s="110"/>
      <c r="D469" s="110"/>
      <c r="E469" s="110"/>
      <c r="F469" s="110"/>
      <c r="G469" s="110"/>
      <c r="H469" s="110"/>
      <c r="I469" s="110"/>
      <c r="J469" s="110"/>
      <c r="K469" s="110"/>
      <c r="L469" s="110"/>
      <c r="M469" s="110"/>
      <c r="N469" s="110"/>
      <c r="O469" s="110"/>
      <c r="P469" s="110"/>
      <c r="Q469" s="110"/>
      <c r="R469" s="110"/>
      <c r="S469" s="110"/>
      <c r="T469" s="110"/>
      <c r="U469" s="110"/>
      <c r="V469" s="110"/>
      <c r="W469" s="110"/>
      <c r="X469" s="110"/>
      <c r="Y469" s="110"/>
      <c r="Z469" s="110"/>
      <c r="AA469" s="110"/>
    </row>
    <row r="470" spans="1:27" ht="15.6" x14ac:dyDescent="0.3">
      <c r="A470" s="110"/>
      <c r="B470" s="111"/>
      <c r="C470" s="110"/>
      <c r="D470" s="110"/>
      <c r="E470" s="110"/>
      <c r="F470" s="110"/>
      <c r="G470" s="110"/>
      <c r="H470" s="110"/>
      <c r="I470" s="110"/>
      <c r="J470" s="110"/>
      <c r="K470" s="110"/>
      <c r="L470" s="110"/>
      <c r="M470" s="110"/>
      <c r="N470" s="110"/>
      <c r="O470" s="110"/>
      <c r="P470" s="110"/>
      <c r="Q470" s="110"/>
      <c r="R470" s="110"/>
      <c r="S470" s="110"/>
      <c r="T470" s="110"/>
      <c r="U470" s="110"/>
      <c r="V470" s="110"/>
      <c r="W470" s="110"/>
      <c r="X470" s="110"/>
      <c r="Y470" s="110"/>
      <c r="Z470" s="110"/>
      <c r="AA470" s="110"/>
    </row>
    <row r="471" spans="1:27" ht="15.6" x14ac:dyDescent="0.3">
      <c r="A471" s="110"/>
      <c r="B471" s="111"/>
      <c r="C471" s="110"/>
      <c r="D471" s="110"/>
      <c r="E471" s="110"/>
      <c r="F471" s="110"/>
      <c r="G471" s="110"/>
      <c r="H471" s="110"/>
      <c r="I471" s="110"/>
      <c r="J471" s="110"/>
      <c r="K471" s="110"/>
      <c r="L471" s="110"/>
      <c r="M471" s="110"/>
      <c r="N471" s="110"/>
      <c r="O471" s="110"/>
      <c r="P471" s="110"/>
      <c r="Q471" s="110"/>
      <c r="R471" s="110"/>
      <c r="S471" s="110"/>
      <c r="T471" s="110"/>
      <c r="U471" s="110"/>
      <c r="V471" s="110"/>
      <c r="W471" s="110"/>
      <c r="X471" s="110"/>
      <c r="Y471" s="110"/>
      <c r="Z471" s="110"/>
      <c r="AA471" s="110"/>
    </row>
    <row r="472" spans="1:27" ht="15.6" x14ac:dyDescent="0.3">
      <c r="A472" s="110"/>
      <c r="B472" s="111"/>
      <c r="C472" s="110"/>
      <c r="D472" s="110"/>
      <c r="E472" s="110"/>
      <c r="F472" s="110"/>
      <c r="G472" s="110"/>
      <c r="H472" s="110"/>
      <c r="I472" s="110"/>
      <c r="J472" s="110"/>
      <c r="K472" s="110"/>
      <c r="L472" s="110"/>
      <c r="M472" s="110"/>
      <c r="N472" s="110"/>
      <c r="O472" s="110"/>
      <c r="P472" s="110"/>
      <c r="Q472" s="110"/>
      <c r="R472" s="110"/>
      <c r="S472" s="110"/>
      <c r="T472" s="110"/>
      <c r="U472" s="110"/>
      <c r="V472" s="110"/>
      <c r="W472" s="110"/>
      <c r="X472" s="110"/>
      <c r="Y472" s="110"/>
      <c r="Z472" s="110"/>
      <c r="AA472" s="110"/>
    </row>
    <row r="473" spans="1:27" ht="15.6" x14ac:dyDescent="0.3">
      <c r="A473" s="110"/>
      <c r="B473" s="111"/>
      <c r="C473" s="110"/>
      <c r="D473" s="110"/>
      <c r="E473" s="110"/>
      <c r="F473" s="110"/>
      <c r="G473" s="110"/>
      <c r="H473" s="110"/>
      <c r="I473" s="110"/>
      <c r="J473" s="110"/>
      <c r="K473" s="110"/>
      <c r="L473" s="110"/>
      <c r="M473" s="110"/>
      <c r="N473" s="110"/>
      <c r="O473" s="110"/>
      <c r="P473" s="110"/>
      <c r="Q473" s="110"/>
      <c r="R473" s="110"/>
      <c r="S473" s="110"/>
      <c r="T473" s="110"/>
      <c r="U473" s="110"/>
      <c r="V473" s="110"/>
      <c r="W473" s="110"/>
      <c r="X473" s="110"/>
      <c r="Y473" s="110"/>
      <c r="Z473" s="110"/>
      <c r="AA473" s="110"/>
    </row>
    <row r="474" spans="1:27" ht="15.6" x14ac:dyDescent="0.3">
      <c r="A474" s="110"/>
      <c r="B474" s="111"/>
      <c r="C474" s="110"/>
      <c r="D474" s="110"/>
      <c r="E474" s="110"/>
      <c r="F474" s="110"/>
      <c r="G474" s="110"/>
      <c r="H474" s="110"/>
      <c r="I474" s="110"/>
      <c r="J474" s="110"/>
      <c r="K474" s="110"/>
      <c r="L474" s="110"/>
      <c r="M474" s="110"/>
      <c r="N474" s="110"/>
      <c r="O474" s="110"/>
      <c r="P474" s="110"/>
      <c r="Q474" s="110"/>
      <c r="R474" s="110"/>
      <c r="S474" s="110"/>
      <c r="T474" s="110"/>
      <c r="U474" s="110"/>
      <c r="V474" s="110"/>
      <c r="W474" s="110"/>
      <c r="X474" s="110"/>
      <c r="Y474" s="110"/>
      <c r="Z474" s="110"/>
      <c r="AA474" s="110"/>
    </row>
    <row r="475" spans="1:27" ht="15.6" x14ac:dyDescent="0.3">
      <c r="A475" s="110"/>
      <c r="B475" s="111"/>
      <c r="C475" s="110"/>
      <c r="D475" s="110"/>
      <c r="E475" s="110"/>
      <c r="F475" s="110"/>
      <c r="G475" s="110"/>
      <c r="H475" s="110"/>
      <c r="I475" s="110"/>
      <c r="J475" s="110"/>
      <c r="K475" s="110"/>
      <c r="L475" s="110"/>
      <c r="M475" s="110"/>
      <c r="N475" s="110"/>
      <c r="O475" s="110"/>
      <c r="P475" s="110"/>
      <c r="Q475" s="110"/>
      <c r="R475" s="110"/>
      <c r="S475" s="110"/>
      <c r="T475" s="110"/>
      <c r="U475" s="110"/>
      <c r="V475" s="110"/>
      <c r="W475" s="110"/>
      <c r="X475" s="110"/>
      <c r="Y475" s="110"/>
      <c r="Z475" s="110"/>
      <c r="AA475" s="110"/>
    </row>
    <row r="476" spans="1:27" ht="15.6" x14ac:dyDescent="0.3">
      <c r="A476" s="110"/>
      <c r="B476" s="111"/>
      <c r="C476" s="110"/>
      <c r="D476" s="110"/>
      <c r="E476" s="110"/>
      <c r="F476" s="110"/>
      <c r="G476" s="110"/>
      <c r="H476" s="110"/>
      <c r="I476" s="110"/>
      <c r="J476" s="110"/>
      <c r="K476" s="110"/>
      <c r="L476" s="110"/>
      <c r="M476" s="110"/>
      <c r="N476" s="110"/>
      <c r="O476" s="110"/>
      <c r="P476" s="110"/>
      <c r="Q476" s="110"/>
      <c r="R476" s="110"/>
      <c r="S476" s="110"/>
      <c r="T476" s="110"/>
      <c r="U476" s="110"/>
      <c r="V476" s="110"/>
      <c r="W476" s="110"/>
      <c r="X476" s="110"/>
      <c r="Y476" s="110"/>
      <c r="Z476" s="110"/>
      <c r="AA476" s="110"/>
    </row>
    <row r="477" spans="1:27" ht="15.6" x14ac:dyDescent="0.3">
      <c r="A477" s="110"/>
      <c r="B477" s="111"/>
      <c r="C477" s="110"/>
      <c r="D477" s="110"/>
      <c r="E477" s="110"/>
      <c r="F477" s="110"/>
      <c r="G477" s="110"/>
      <c r="H477" s="110"/>
      <c r="I477" s="110"/>
      <c r="J477" s="110"/>
      <c r="K477" s="110"/>
      <c r="L477" s="110"/>
      <c r="M477" s="110"/>
      <c r="N477" s="110"/>
      <c r="O477" s="110"/>
      <c r="P477" s="110"/>
      <c r="Q477" s="110"/>
      <c r="R477" s="110"/>
      <c r="S477" s="110"/>
      <c r="T477" s="110"/>
      <c r="U477" s="110"/>
      <c r="V477" s="110"/>
      <c r="W477" s="110"/>
      <c r="X477" s="110"/>
      <c r="Y477" s="110"/>
      <c r="Z477" s="110"/>
      <c r="AA477" s="110"/>
    </row>
    <row r="478" spans="1:27" ht="15.6" x14ac:dyDescent="0.3">
      <c r="A478" s="110"/>
      <c r="B478" s="111"/>
      <c r="C478" s="110"/>
      <c r="D478" s="110"/>
      <c r="E478" s="110"/>
      <c r="F478" s="110"/>
      <c r="G478" s="110"/>
      <c r="H478" s="110"/>
      <c r="I478" s="110"/>
      <c r="J478" s="110"/>
      <c r="K478" s="110"/>
      <c r="L478" s="110"/>
      <c r="M478" s="110"/>
      <c r="N478" s="110"/>
      <c r="O478" s="110"/>
      <c r="P478" s="110"/>
      <c r="Q478" s="110"/>
      <c r="R478" s="110"/>
      <c r="S478" s="110"/>
      <c r="T478" s="110"/>
      <c r="U478" s="110"/>
      <c r="V478" s="110"/>
      <c r="W478" s="110"/>
      <c r="X478" s="110"/>
      <c r="Y478" s="110"/>
      <c r="Z478" s="110"/>
      <c r="AA478" s="110"/>
    </row>
    <row r="479" spans="1:27" ht="15.6" x14ac:dyDescent="0.3">
      <c r="A479" s="110"/>
      <c r="B479" s="111"/>
      <c r="C479" s="110"/>
      <c r="D479" s="110"/>
      <c r="E479" s="110"/>
      <c r="F479" s="110"/>
      <c r="G479" s="110"/>
      <c r="H479" s="110"/>
      <c r="I479" s="110"/>
      <c r="J479" s="110"/>
      <c r="K479" s="110"/>
      <c r="L479" s="110"/>
      <c r="M479" s="110"/>
      <c r="N479" s="110"/>
      <c r="O479" s="110"/>
      <c r="P479" s="110"/>
      <c r="Q479" s="110"/>
      <c r="R479" s="110"/>
      <c r="S479" s="110"/>
      <c r="T479" s="110"/>
      <c r="U479" s="110"/>
      <c r="V479" s="110"/>
      <c r="W479" s="110"/>
      <c r="X479" s="110"/>
      <c r="Y479" s="110"/>
      <c r="Z479" s="110"/>
      <c r="AA479" s="110"/>
    </row>
    <row r="480" spans="1:27" ht="15.6" x14ac:dyDescent="0.3">
      <c r="A480" s="110"/>
      <c r="B480" s="111"/>
      <c r="C480" s="110"/>
      <c r="D480" s="110"/>
      <c r="E480" s="110"/>
      <c r="F480" s="110"/>
      <c r="G480" s="110"/>
      <c r="H480" s="110"/>
      <c r="I480" s="110"/>
      <c r="J480" s="110"/>
      <c r="K480" s="110"/>
      <c r="L480" s="110"/>
      <c r="M480" s="110"/>
      <c r="N480" s="110"/>
      <c r="O480" s="110"/>
      <c r="P480" s="110"/>
      <c r="Q480" s="110"/>
      <c r="R480" s="110"/>
      <c r="S480" s="110"/>
      <c r="T480" s="110"/>
      <c r="U480" s="110"/>
      <c r="V480" s="110"/>
      <c r="W480" s="110"/>
      <c r="X480" s="110"/>
      <c r="Y480" s="110"/>
      <c r="Z480" s="110"/>
      <c r="AA480" s="110"/>
    </row>
    <row r="481" spans="1:27" ht="15.6" x14ac:dyDescent="0.3">
      <c r="A481" s="110"/>
      <c r="B481" s="111"/>
      <c r="C481" s="110"/>
      <c r="D481" s="110"/>
      <c r="E481" s="110"/>
      <c r="F481" s="110"/>
      <c r="G481" s="110"/>
      <c r="H481" s="110"/>
      <c r="I481" s="110"/>
      <c r="J481" s="110"/>
      <c r="K481" s="110"/>
      <c r="L481" s="110"/>
      <c r="M481" s="110"/>
      <c r="N481" s="110"/>
      <c r="O481" s="110"/>
      <c r="P481" s="110"/>
      <c r="Q481" s="110"/>
      <c r="R481" s="110"/>
      <c r="S481" s="110"/>
      <c r="T481" s="110"/>
      <c r="U481" s="110"/>
      <c r="V481" s="110"/>
      <c r="W481" s="110"/>
      <c r="X481" s="110"/>
      <c r="Y481" s="110"/>
      <c r="Z481" s="110"/>
      <c r="AA481" s="110"/>
    </row>
    <row r="482" spans="1:27" ht="15.6" x14ac:dyDescent="0.3">
      <c r="A482" s="110"/>
      <c r="B482" s="111"/>
      <c r="C482" s="110"/>
      <c r="D482" s="110"/>
      <c r="E482" s="110"/>
      <c r="F482" s="110"/>
      <c r="G482" s="110"/>
      <c r="H482" s="110"/>
      <c r="I482" s="110"/>
      <c r="J482" s="110"/>
      <c r="K482" s="110"/>
      <c r="L482" s="110"/>
      <c r="M482" s="110"/>
      <c r="N482" s="110"/>
      <c r="O482" s="110"/>
      <c r="P482" s="110"/>
      <c r="Q482" s="110"/>
      <c r="R482" s="110"/>
      <c r="S482" s="110"/>
      <c r="T482" s="110"/>
      <c r="U482" s="110"/>
      <c r="V482" s="110"/>
      <c r="W482" s="110"/>
      <c r="X482" s="110"/>
      <c r="Y482" s="110"/>
      <c r="Z482" s="110"/>
      <c r="AA482" s="110"/>
    </row>
    <row r="483" spans="1:27" ht="15.6" x14ac:dyDescent="0.3">
      <c r="A483" s="110"/>
      <c r="B483" s="111"/>
      <c r="C483" s="110"/>
      <c r="D483" s="110"/>
      <c r="E483" s="110"/>
      <c r="F483" s="110"/>
      <c r="G483" s="110"/>
      <c r="H483" s="110"/>
      <c r="I483" s="110"/>
      <c r="J483" s="110"/>
      <c r="K483" s="110"/>
      <c r="L483" s="110"/>
      <c r="M483" s="110"/>
      <c r="N483" s="110"/>
      <c r="O483" s="110"/>
      <c r="P483" s="110"/>
      <c r="Q483" s="110"/>
      <c r="R483" s="110"/>
      <c r="S483" s="110"/>
      <c r="T483" s="110"/>
      <c r="U483" s="110"/>
      <c r="V483" s="110"/>
      <c r="W483" s="110"/>
      <c r="X483" s="110"/>
      <c r="Y483" s="110"/>
      <c r="Z483" s="110"/>
      <c r="AA483" s="110"/>
    </row>
    <row r="484" spans="1:27" ht="15.6" x14ac:dyDescent="0.3">
      <c r="A484" s="110"/>
      <c r="B484" s="111"/>
      <c r="C484" s="110"/>
      <c r="D484" s="110"/>
      <c r="E484" s="110"/>
      <c r="F484" s="110"/>
      <c r="G484" s="110"/>
      <c r="H484" s="110"/>
      <c r="I484" s="110"/>
      <c r="J484" s="110"/>
      <c r="K484" s="110"/>
      <c r="L484" s="110"/>
      <c r="M484" s="110"/>
      <c r="N484" s="110"/>
      <c r="O484" s="110"/>
      <c r="P484" s="110"/>
      <c r="Q484" s="110"/>
      <c r="R484" s="110"/>
      <c r="S484" s="110"/>
      <c r="T484" s="110"/>
      <c r="U484" s="110"/>
      <c r="V484" s="110"/>
      <c r="W484" s="110"/>
      <c r="X484" s="110"/>
      <c r="Y484" s="110"/>
      <c r="Z484" s="110"/>
      <c r="AA484" s="110"/>
    </row>
    <row r="485" spans="1:27" ht="15.6" x14ac:dyDescent="0.3">
      <c r="A485" s="110"/>
      <c r="B485" s="111"/>
      <c r="C485" s="110"/>
      <c r="D485" s="110"/>
      <c r="E485" s="110"/>
      <c r="F485" s="110"/>
      <c r="G485" s="110"/>
      <c r="H485" s="110"/>
      <c r="I485" s="110"/>
      <c r="J485" s="110"/>
      <c r="K485" s="110"/>
      <c r="L485" s="110"/>
      <c r="M485" s="110"/>
      <c r="N485" s="110"/>
      <c r="O485" s="110"/>
      <c r="P485" s="110"/>
      <c r="Q485" s="110"/>
      <c r="R485" s="110"/>
      <c r="S485" s="110"/>
      <c r="T485" s="110"/>
      <c r="U485" s="110"/>
      <c r="V485" s="110"/>
      <c r="W485" s="110"/>
      <c r="X485" s="110"/>
      <c r="Y485" s="110"/>
      <c r="Z485" s="110"/>
      <c r="AA485" s="110"/>
    </row>
    <row r="486" spans="1:27" ht="15.6" x14ac:dyDescent="0.3">
      <c r="A486" s="110"/>
      <c r="B486" s="111"/>
      <c r="C486" s="110"/>
      <c r="D486" s="110"/>
      <c r="E486" s="110"/>
      <c r="F486" s="110"/>
      <c r="G486" s="110"/>
      <c r="H486" s="110"/>
      <c r="I486" s="110"/>
      <c r="J486" s="110"/>
      <c r="K486" s="110"/>
      <c r="L486" s="110"/>
      <c r="M486" s="110"/>
      <c r="N486" s="110"/>
      <c r="O486" s="110"/>
      <c r="P486" s="110"/>
      <c r="Q486" s="110"/>
      <c r="R486" s="110"/>
      <c r="S486" s="110"/>
      <c r="T486" s="110"/>
      <c r="U486" s="110"/>
      <c r="V486" s="110"/>
      <c r="W486" s="110"/>
      <c r="X486" s="110"/>
      <c r="Y486" s="110"/>
      <c r="Z486" s="110"/>
      <c r="AA486" s="110"/>
    </row>
    <row r="487" spans="1:27" ht="15.6" x14ac:dyDescent="0.3">
      <c r="A487" s="110"/>
      <c r="B487" s="111"/>
      <c r="C487" s="110"/>
      <c r="D487" s="110"/>
      <c r="E487" s="110"/>
      <c r="F487" s="110"/>
      <c r="G487" s="110"/>
      <c r="H487" s="110"/>
      <c r="I487" s="110"/>
      <c r="J487" s="110"/>
      <c r="K487" s="110"/>
      <c r="L487" s="110"/>
      <c r="M487" s="110"/>
      <c r="N487" s="110"/>
      <c r="O487" s="110"/>
      <c r="P487" s="110"/>
      <c r="Q487" s="110"/>
      <c r="R487" s="110"/>
      <c r="S487" s="110"/>
      <c r="T487" s="110"/>
      <c r="U487" s="110"/>
      <c r="V487" s="110"/>
      <c r="W487" s="110"/>
      <c r="X487" s="110"/>
      <c r="Y487" s="110"/>
      <c r="Z487" s="110"/>
      <c r="AA487" s="110"/>
    </row>
    <row r="488" spans="1:27" ht="15.6" x14ac:dyDescent="0.3">
      <c r="A488" s="110"/>
      <c r="B488" s="111"/>
      <c r="C488" s="110"/>
      <c r="D488" s="110"/>
      <c r="E488" s="110"/>
      <c r="F488" s="110"/>
      <c r="G488" s="110"/>
      <c r="H488" s="110"/>
      <c r="I488" s="110"/>
      <c r="J488" s="110"/>
      <c r="K488" s="110"/>
      <c r="L488" s="110"/>
      <c r="M488" s="110"/>
      <c r="N488" s="110"/>
      <c r="O488" s="110"/>
      <c r="P488" s="110"/>
      <c r="Q488" s="110"/>
      <c r="R488" s="110"/>
      <c r="S488" s="110"/>
      <c r="T488" s="110"/>
      <c r="U488" s="110"/>
      <c r="V488" s="110"/>
      <c r="W488" s="110"/>
      <c r="X488" s="110"/>
      <c r="Y488" s="110"/>
      <c r="Z488" s="110"/>
      <c r="AA488" s="11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173FA-6ED8-4127-BA59-A95F4380215D}">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42" customWidth="1"/>
    <col min="2" max="2" width="12.3984375" style="442" customWidth="1"/>
    <col min="3" max="8" width="9" style="442" customWidth="1"/>
    <col min="9" max="9" width="12.3984375" style="442" customWidth="1"/>
    <col min="10" max="15" width="9" style="442" customWidth="1"/>
    <col min="16" max="16" width="12.3984375" style="442" customWidth="1"/>
    <col min="17" max="22" width="9" style="442" customWidth="1"/>
    <col min="23" max="38" width="9" style="442"/>
    <col min="39" max="16384" width="9" style="450"/>
  </cols>
  <sheetData>
    <row r="1" spans="1:22" s="442" customFormat="1" x14ac:dyDescent="0.25">
      <c r="A1" s="441" t="str">
        <f>HLOOKUP(Introduction!$G$4,nametranslations,20,FALSE)</f>
        <v>Echelles d'eau, d'assainissement et d'hygiène en milieu scolaire</v>
      </c>
      <c r="B1" s="441" t="str">
        <f ca="1">HLOOKUP([1]Introduction!$G$4,nametranslations,5,FALSE)</f>
        <v>Mali</v>
      </c>
      <c r="C1" s="441" t="str">
        <f ca="1">HLOOKUP([1]Introduction!$G$4,nametranslations,5,FALSE)</f>
        <v>Mali</v>
      </c>
      <c r="D1" s="441" t="str">
        <f ca="1">HLOOKUP([1]Introduction!$G$4,nametranslations,5,FALSE)</f>
        <v>Mali</v>
      </c>
      <c r="E1" s="441" t="str">
        <f ca="1">HLOOKUP([1]Introduction!$G$4,nametranslations,5,FALSE)</f>
        <v>Mali</v>
      </c>
      <c r="F1" s="441" t="str">
        <f ca="1">HLOOKUP([1]Introduction!$G$4,nametranslations,5,FALSE)</f>
        <v>Mali</v>
      </c>
      <c r="G1" s="441" t="str">
        <f ca="1">HLOOKUP([1]Introduction!$G$4,nametranslations,5,FALSE)</f>
        <v>Mali</v>
      </c>
      <c r="H1" s="441" t="str">
        <f ca="1">HLOOKUP([1]Introduction!$G$4,nametranslations,5,FALSE)</f>
        <v>Mali</v>
      </c>
      <c r="I1" s="441" t="str">
        <f ca="1">HLOOKUP([1]Introduction!$G$4,nametranslations,5,FALSE)</f>
        <v>Mali</v>
      </c>
      <c r="J1" s="441" t="str">
        <f ca="1">HLOOKUP([1]Introduction!$G$4,nametranslations,5,FALSE)</f>
        <v>Mali</v>
      </c>
      <c r="K1" s="441" t="str">
        <f ca="1">HLOOKUP([1]Introduction!$G$4,nametranslations,5,FALSE)</f>
        <v>Mali</v>
      </c>
      <c r="L1" s="441" t="str">
        <f ca="1">HLOOKUP([1]Introduction!$G$4,nametranslations,5,FALSE)</f>
        <v>Mali</v>
      </c>
      <c r="M1" s="441" t="str">
        <f ca="1">HLOOKUP([1]Introduction!$G$4,nametranslations,5,FALSE)</f>
        <v>Mali</v>
      </c>
      <c r="N1" s="441" t="str">
        <f ca="1">HLOOKUP([1]Introduction!$G$4,nametranslations,5,FALSE)</f>
        <v>Mali</v>
      </c>
      <c r="O1" s="441" t="str">
        <f ca="1">HLOOKUP([1]Introduction!$G$4,nametranslations,5,FALSE)</f>
        <v>Mali</v>
      </c>
      <c r="P1" s="441" t="str">
        <f ca="1">HLOOKUP([1]Introduction!$G$4,nametranslations,5,FALSE)</f>
        <v>Mali</v>
      </c>
      <c r="Q1" s="441" t="str">
        <f ca="1">HLOOKUP([1]Introduction!$G$4,nametranslations,5,FALSE)</f>
        <v>Mali</v>
      </c>
      <c r="R1" s="441" t="str">
        <f ca="1">HLOOKUP([1]Introduction!$G$4,nametranslations,5,FALSE)</f>
        <v>Mali</v>
      </c>
      <c r="S1" s="441" t="str">
        <f ca="1">HLOOKUP([1]Introduction!$G$4,nametranslations,5,FALSE)</f>
        <v>Mali</v>
      </c>
      <c r="T1" s="441" t="str">
        <f ca="1">HLOOKUP([1]Introduction!$G$4,nametranslations,5,FALSE)</f>
        <v>Mali</v>
      </c>
      <c r="U1" s="441" t="str">
        <f ca="1">HLOOKUP([1]Introduction!$G$4,nametranslations,5,FALSE)</f>
        <v>Mali</v>
      </c>
      <c r="V1" s="441" t="str">
        <f ca="1">HLOOKUP([1]Introduction!$G$4,nametranslations,5,FALSE)</f>
        <v>Mali</v>
      </c>
    </row>
    <row r="2" spans="1:22" s="442" customFormat="1" x14ac:dyDescent="0.25">
      <c r="A2" s="441" t="str">
        <f ca="1">HLOOKUP([1]Introduction!$G$4,nametranslations,5,FALSE)</f>
        <v>Mali</v>
      </c>
      <c r="B2" s="441" t="str">
        <f ca="1">HLOOKUP([1]Introduction!$G$4,nametranslations,5,FALSE)</f>
        <v>Mali</v>
      </c>
      <c r="C2" s="441" t="str">
        <f ca="1">HLOOKUP([1]Introduction!$G$4,nametranslations,5,FALSE)</f>
        <v>Mali</v>
      </c>
      <c r="D2" s="441" t="str">
        <f ca="1">HLOOKUP([1]Introduction!$G$4,nametranslations,5,FALSE)</f>
        <v>Mali</v>
      </c>
      <c r="E2" s="441" t="str">
        <f ca="1">HLOOKUP([1]Introduction!$G$4,nametranslations,5,FALSE)</f>
        <v>Mali</v>
      </c>
      <c r="F2" s="441" t="str">
        <f ca="1">HLOOKUP([1]Introduction!$G$4,nametranslations,5,FALSE)</f>
        <v>Mali</v>
      </c>
      <c r="G2" s="441" t="str">
        <f ca="1">HLOOKUP([1]Introduction!$G$4,nametranslations,5,FALSE)</f>
        <v>Mali</v>
      </c>
      <c r="H2" s="441" t="str">
        <f ca="1">HLOOKUP([1]Introduction!$G$4,nametranslations,5,FALSE)</f>
        <v>Mali</v>
      </c>
      <c r="I2" s="441" t="str">
        <f ca="1">HLOOKUP([1]Introduction!$G$4,nametranslations,5,FALSE)</f>
        <v>Mali</v>
      </c>
      <c r="J2" s="441" t="str">
        <f ca="1">HLOOKUP([1]Introduction!$G$4,nametranslations,5,FALSE)</f>
        <v>Mali</v>
      </c>
      <c r="K2" s="441" t="str">
        <f ca="1">HLOOKUP([1]Introduction!$G$4,nametranslations,5,FALSE)</f>
        <v>Mali</v>
      </c>
      <c r="L2" s="441" t="str">
        <f ca="1">HLOOKUP([1]Introduction!$G$4,nametranslations,5,FALSE)</f>
        <v>Mali</v>
      </c>
      <c r="M2" s="441" t="str">
        <f ca="1">HLOOKUP([1]Introduction!$G$4,nametranslations,5,FALSE)</f>
        <v>Mali</v>
      </c>
      <c r="N2" s="441" t="str">
        <f ca="1">HLOOKUP([1]Introduction!$G$4,nametranslations,5,FALSE)</f>
        <v>Mali</v>
      </c>
      <c r="O2" s="441" t="str">
        <f ca="1">HLOOKUP([1]Introduction!$G$4,nametranslations,5,FALSE)</f>
        <v>Mali</v>
      </c>
      <c r="P2" s="441" t="str">
        <f ca="1">HLOOKUP([1]Introduction!$G$4,nametranslations,5,FALSE)</f>
        <v>Mali</v>
      </c>
      <c r="Q2" s="441" t="str">
        <f ca="1">HLOOKUP([1]Introduction!$G$4,nametranslations,5,FALSE)</f>
        <v>Mali</v>
      </c>
      <c r="R2" s="441" t="str">
        <f ca="1">HLOOKUP([1]Introduction!$G$4,nametranslations,5,FALSE)</f>
        <v>Mali</v>
      </c>
      <c r="S2" s="441" t="str">
        <f ca="1">HLOOKUP([1]Introduction!$G$4,nametranslations,5,FALSE)</f>
        <v>Mali</v>
      </c>
      <c r="T2" s="441" t="str">
        <f ca="1">HLOOKUP([1]Introduction!$G$4,nametranslations,5,FALSE)</f>
        <v>Mali</v>
      </c>
      <c r="U2" s="441" t="str">
        <f ca="1">HLOOKUP([1]Introduction!$G$4,nametranslations,5,FALSE)</f>
        <v>Mali</v>
      </c>
      <c r="V2" s="441" t="str">
        <f ca="1">HLOOKUP([1]Introduction!$G$4,nametranslations,5,FALSE)</f>
        <v>Mali</v>
      </c>
    </row>
    <row r="3" spans="1:22" s="442" customFormat="1" ht="17.399999999999999" x14ac:dyDescent="0.25">
      <c r="A3" s="443"/>
      <c r="B3" s="443"/>
      <c r="C3" s="443"/>
      <c r="D3" s="443"/>
      <c r="E3" s="443"/>
      <c r="F3" s="443"/>
      <c r="G3" s="443"/>
      <c r="H3" s="443"/>
      <c r="I3" s="443"/>
      <c r="J3" s="443"/>
      <c r="K3" s="443"/>
      <c r="L3" s="443"/>
      <c r="M3" s="443"/>
      <c r="N3" s="443"/>
      <c r="O3" s="443"/>
      <c r="P3" s="443"/>
      <c r="Q3" s="443"/>
      <c r="R3" s="443"/>
      <c r="S3" s="443"/>
      <c r="T3" s="443"/>
      <c r="U3" s="443"/>
      <c r="V3" s="443"/>
    </row>
    <row r="4" spans="1:22" ht="15.6" x14ac:dyDescent="0.3">
      <c r="B4" s="444" t="str">
        <f>HLOOKUP(Introduction!$G$4,nametranslations,85,FALSE)</f>
        <v>Eau de boisson</v>
      </c>
      <c r="E4" s="445"/>
      <c r="I4" s="446" t="str">
        <f>HLOOKUP(Introduction!$G$4,nametranslations,22,FALSE)</f>
        <v>Assainissement</v>
      </c>
      <c r="P4" s="447" t="str">
        <f>HLOOKUP(Introduction!$G$4,nametranslations,23,FALSE)</f>
        <v>Hygiène</v>
      </c>
    </row>
    <row r="6" spans="1:22" x14ac:dyDescent="0.25">
      <c r="G6" s="448"/>
      <c r="H6" s="448"/>
      <c r="I6" s="448"/>
      <c r="K6" s="448"/>
      <c r="L6" s="448"/>
    </row>
    <row r="7" spans="1:22" ht="15.6" x14ac:dyDescent="0.25">
      <c r="G7" s="448"/>
      <c r="H7" s="448"/>
      <c r="I7" s="448"/>
      <c r="K7" s="449"/>
      <c r="L7" s="448"/>
    </row>
    <row r="8" spans="1:22" x14ac:dyDescent="0.25">
      <c r="G8" s="448"/>
      <c r="H8" s="448"/>
      <c r="I8" s="448"/>
      <c r="K8" s="448"/>
      <c r="L8" s="448"/>
    </row>
    <row r="9" spans="1:22" x14ac:dyDescent="0.25">
      <c r="G9" s="448"/>
      <c r="H9" s="448"/>
      <c r="I9" s="448"/>
      <c r="K9" s="448"/>
      <c r="L9" s="448"/>
    </row>
    <row r="10" spans="1:22" x14ac:dyDescent="0.25">
      <c r="G10" s="448"/>
      <c r="H10" s="448"/>
      <c r="I10" s="448"/>
      <c r="K10" s="448"/>
      <c r="L10" s="448"/>
    </row>
    <row r="11" spans="1:22" x14ac:dyDescent="0.25">
      <c r="G11" s="448"/>
      <c r="H11" s="448"/>
      <c r="I11" s="448"/>
      <c r="K11" s="448"/>
      <c r="L11" s="448"/>
    </row>
    <row r="12" spans="1:22" x14ac:dyDescent="0.25">
      <c r="G12" s="448"/>
      <c r="H12" s="448"/>
      <c r="I12" s="448"/>
      <c r="K12" s="448"/>
      <c r="L12" s="448"/>
    </row>
    <row r="13" spans="1:22" x14ac:dyDescent="0.25">
      <c r="G13" s="448"/>
      <c r="H13" s="448"/>
      <c r="I13" s="448"/>
      <c r="K13" s="448"/>
      <c r="L13" s="448"/>
    </row>
    <row r="14" spans="1:22" x14ac:dyDescent="0.25">
      <c r="G14" s="448"/>
      <c r="H14" s="448"/>
      <c r="I14" s="448"/>
      <c r="K14" s="448"/>
      <c r="L14" s="448"/>
    </row>
    <row r="15" spans="1:22" x14ac:dyDescent="0.25">
      <c r="G15" s="448"/>
      <c r="H15" s="448"/>
      <c r="I15" s="448"/>
      <c r="K15" s="448"/>
      <c r="L15" s="448"/>
    </row>
    <row r="16" spans="1:22" x14ac:dyDescent="0.25">
      <c r="G16" s="448"/>
      <c r="H16" s="448"/>
      <c r="I16" s="448"/>
      <c r="K16" s="448"/>
      <c r="L16" s="448"/>
    </row>
    <row r="17" spans="1:47" x14ac:dyDescent="0.25">
      <c r="G17" s="448"/>
      <c r="H17" s="448"/>
      <c r="I17" s="448"/>
      <c r="K17" s="448"/>
      <c r="L17" s="448"/>
    </row>
    <row r="18" spans="1:47" x14ac:dyDescent="0.25">
      <c r="G18" s="448"/>
      <c r="H18" s="448"/>
      <c r="I18" s="448"/>
      <c r="K18" s="448"/>
      <c r="L18" s="448"/>
    </row>
    <row r="19" spans="1:47" x14ac:dyDescent="0.25">
      <c r="G19" s="448"/>
      <c r="H19" s="448"/>
      <c r="I19" s="448"/>
      <c r="K19" s="448"/>
      <c r="L19" s="448"/>
    </row>
    <row r="20" spans="1:47" x14ac:dyDescent="0.25">
      <c r="G20" s="448"/>
      <c r="H20" s="448"/>
      <c r="I20" s="448"/>
      <c r="K20" s="448"/>
      <c r="L20" s="448"/>
    </row>
    <row r="21" spans="1:47" x14ac:dyDescent="0.25">
      <c r="G21" s="448"/>
      <c r="H21" s="448"/>
      <c r="I21" s="448"/>
      <c r="K21" s="448"/>
      <c r="L21" s="448"/>
    </row>
    <row r="23" spans="1:47" x14ac:dyDescent="0.25">
      <c r="B23" s="451"/>
    </row>
    <row r="25" spans="1:47" x14ac:dyDescent="0.25">
      <c r="B25" s="452"/>
      <c r="C25" s="452" t="str">
        <f>+IF(OR((C28=Key!$I$26&amp;"*"),(D28=Key!$I$28&amp;"*"),(E28=Key!$I$27&amp;"*"),(F28=Key!$I$29&amp;"*"),(G28=Key!$I$30&amp;"*"),(H28=Key!$I$31&amp;"*"),(C28=Key!$I$26&amp;"*^"),(D28=Key!$I$28&amp;"*^"),(E28=Key!$I$27&amp;"*^"),(F28="*^"),(G28=Key!$I$30&amp;"*^"),(H28=Key!$I$31&amp;"*^")),"*"&amp;HLOOKUP(Introduction!$G$4,nametranslations,35,FALSE),"")</f>
        <v>*Aucune estimation de service de base disponible</v>
      </c>
      <c r="J25" s="452" t="str">
        <f>+IF(OR((J28=Key!$I$26&amp;"*"),(K28=Key!$I$28&amp;"*"),(L28=Key!$I$27&amp;"*"),(M28=Key!$I$29&amp;"*"),(N28=Key!$I$30&amp;"*"),(O28=Key!$I$31&amp;"*"),(J28=Key!$I$26&amp;"*^"),(K28=Key!$I$28&amp;"*^"),(L28=Key!$I$27&amp;"*^"),(M28="*^"),(N28=Key!$I$30&amp;"*^"),(O28=Key!$I$31&amp;"*^")),"*"&amp;HLOOKUP(Introduction!$G$4,nametranslations,35,FALSE),"")</f>
        <v>*Aucune estimation de service de base disponible</v>
      </c>
      <c r="Q25" s="452"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51"/>
      <c r="C26" s="452" t="str">
        <f>+IF(OR((C28=Key!$I$26&amp;"*^"),(D28=Key!$I$28&amp;"*^"),(E28=Key!$I$27&amp;"*^"),(F28=Key!$I$29&amp;"*^"),(G28=Key!$I$30&amp;"*^"),(H28=Key!$I$31&amp;"^")),HLOOKUP(Introduction!$G$4,nametranslations,155,FALSE),"")</f>
        <v/>
      </c>
      <c r="J26" s="452" t="str">
        <f>+IF(OR((J28=Key!$I$26&amp;"*^"),(K28=Key!$I$28&amp;"*^"),(L28=Key!$I$27&amp;"*^"),(M28=Key!$I$29&amp;"*^"),(N28=Key!$I$30&amp;"*^"),(O28=Key!$I$31&amp;"^")),HLOOKUP(Introduction!$G$4,nametranslations,155,FALSE),"")</f>
        <v/>
      </c>
      <c r="Q26" s="452" t="str">
        <f>+IF(OR((Q28=Key!$I$26&amp;"*^"),(R28=Key!$I$28&amp;"*^"),(S28=Key!$I$27&amp;"*^"),(T28=Key!$I$29&amp;"*^"),(U28=Key!$I$30&amp;"*^"),(V28=Key!$I$31&amp;"^")),HLOOKUP(Introduction!$G$4,nametranslations,156,FALSE),"")</f>
        <v/>
      </c>
    </row>
    <row r="27" spans="1:47" x14ac:dyDescent="0.25">
      <c r="B27" s="453" t="str">
        <f>+Introduction!C7</f>
        <v>Mali</v>
      </c>
      <c r="C27" s="454" t="str">
        <f>HLOOKUP(Introduction!$G$4,nametranslations,21,FALSE)</f>
        <v>Eau</v>
      </c>
      <c r="D27" s="454" t="str">
        <f ca="1">HLOOKUP([1]Introduction!$G$4,nametranslations,21,FALSE)</f>
        <v>Eau</v>
      </c>
      <c r="E27" s="454" t="str">
        <f ca="1">HLOOKUP([1]Introduction!$G$4,nametranslations,21,FALSE)</f>
        <v>Eau</v>
      </c>
      <c r="F27" s="454" t="str">
        <f ca="1">HLOOKUP([1]Introduction!$G$4,nametranslations,21,FALSE)</f>
        <v>Eau</v>
      </c>
      <c r="G27" s="454" t="str">
        <f ca="1">HLOOKUP([1]Introduction!$G$4,nametranslations,21,FALSE)</f>
        <v>Eau</v>
      </c>
      <c r="H27" s="454" t="str">
        <f ca="1">HLOOKUP([1]Introduction!$G$4,nametranslations,21,FALSE)</f>
        <v>Eau</v>
      </c>
      <c r="I27" s="455" t="str">
        <f>+B27</f>
        <v>Mali</v>
      </c>
      <c r="J27" s="456" t="str">
        <f>HLOOKUP(Introduction!$G$4,nametranslations,22,FALSE)</f>
        <v>Assainissement</v>
      </c>
      <c r="K27" s="457" t="str">
        <f ca="1">HLOOKUP([1]Introduction!$G$4,nametranslations,21,FALSE)</f>
        <v>Eau</v>
      </c>
      <c r="L27" s="457" t="str">
        <f ca="1">HLOOKUP([1]Introduction!$G$4,nametranslations,21,FALSE)</f>
        <v>Eau</v>
      </c>
      <c r="M27" s="457" t="str">
        <f ca="1">HLOOKUP([1]Introduction!$G$4,nametranslations,21,FALSE)</f>
        <v>Eau</v>
      </c>
      <c r="N27" s="457" t="str">
        <f ca="1">HLOOKUP([1]Introduction!$G$4,nametranslations,21,FALSE)</f>
        <v>Eau</v>
      </c>
      <c r="O27" s="457" t="str">
        <f ca="1">HLOOKUP([1]Introduction!$G$4,nametranslations,21,FALSE)</f>
        <v>Eau</v>
      </c>
      <c r="P27" s="458" t="str">
        <f>+B27</f>
        <v>Mali</v>
      </c>
      <c r="Q27" s="459" t="str">
        <f>HLOOKUP(Introduction!$G$4,nametranslations,23,FALSE)</f>
        <v>Hygiène</v>
      </c>
      <c r="R27" s="459" t="str">
        <f ca="1">HLOOKUP([1]Introduction!$G$4,nametranslations,21,FALSE)</f>
        <v>Eau</v>
      </c>
      <c r="S27" s="459" t="str">
        <f ca="1">HLOOKUP([1]Introduction!$G$4,nametranslations,21,FALSE)</f>
        <v>Eau</v>
      </c>
      <c r="T27" s="459" t="str">
        <f ca="1">HLOOKUP([1]Introduction!$G$4,nametranslations,21,FALSE)</f>
        <v>Eau</v>
      </c>
      <c r="U27" s="459" t="str">
        <f ca="1">HLOOKUP([1]Introduction!$G$4,nametranslations,21,FALSE)</f>
        <v>Eau</v>
      </c>
      <c r="V27" s="460" t="str">
        <f ca="1">HLOOKUP([1]Introduction!$G$4,nametranslations,21,FALSE)</f>
        <v>Eau</v>
      </c>
      <c r="AM27" s="442"/>
      <c r="AN27" s="442"/>
      <c r="AO27" s="442"/>
      <c r="AP27" s="442"/>
      <c r="AQ27" s="442"/>
      <c r="AR27" s="442"/>
      <c r="AS27" s="442"/>
      <c r="AT27" s="442"/>
      <c r="AU27" s="442"/>
    </row>
    <row r="28" spans="1:47" x14ac:dyDescent="0.25">
      <c r="B28" s="461"/>
      <c r="C28" s="462" t="str">
        <f>IF(AND(C30=0.0000000001,C31=0.0000000001,C32=0.0000000001), Key!$I$26&amp;"*",IF(AND(C30=0.0000000001,ISNUMBER(C32)),Key!I26&amp;"*", Key!$I$26))</f>
        <v>Total</v>
      </c>
      <c r="D28" s="463" t="str">
        <f>IF(AND(D30=0.0000000001,D31=0.0000000001,D32=0.0000000001), Key!$I$28&amp;"*",IF(AND(D30=0.0000000001,ISNUMBER(D32)),Key!$I$28&amp;"*", Key!$I$28))</f>
        <v>Urbain*</v>
      </c>
      <c r="E28" s="463" t="str">
        <f>IF(AND(E30=0.0000000001,E31=0.0000000001,E32=0.0000000001), Key!$I$27&amp;"*",IF(AND(E30=0.0000000001,ISNUMBER(E32)),Key!$I$27&amp;"*", Key!$I$27))</f>
        <v>Rural*</v>
      </c>
      <c r="F28" s="463" t="str">
        <f>IF(AND(F30=0.0000000001,F31=0.0000000001,F32=0.0000000001), Key!$I$29&amp;"*",IF(AND(F30=0.0000000001,ISNUMBER(F32)),Key!$I$29&amp;"*", Key!$I$29))</f>
        <v>Pré-primaire*</v>
      </c>
      <c r="G28" s="463" t="str">
        <f>IF(AND(G30=0.0000000001,G31=0.0000000001,G32=0.0000000001), Key!$I$30&amp;"*",IF(AND(G30=0.0000000001,ISNUMBER(G32)),Key!$I$30&amp;"*", Key!$I$30))</f>
        <v>Primaire</v>
      </c>
      <c r="H28" s="463" t="str">
        <f>IF(AND(H30=0.0000000001,H31=0.0000000001,H32=0.0000000001), Key!$I$31&amp;"*",IF(AND(H30=0.0000000001,ISNUMBER(H32)),Key!$I$31&amp;"*", Key!$I$31))</f>
        <v>Secondaire*</v>
      </c>
      <c r="I28" s="461"/>
      <c r="J28" s="464" t="str">
        <f>IF(AND(J30=0.0000000001,J31=0.0000000001,J32=0.0000000001), Key!$I$26&amp;"*",IF(AND(J30=0.0000000001,ISNUMBER(J32)),Key!I26&amp;"*", Key!$I$26))</f>
        <v>Total</v>
      </c>
      <c r="K28" s="463" t="str">
        <f>IF(AND(K30=0.0000000001,K31=0.0000000001,K32=0.0000000001), Key!$I$28&amp;"*",IF(AND(K30=0.0000000001,ISNUMBER(K32)),Key!$I$28&amp;"*", Key!$I$28))</f>
        <v>Urbain</v>
      </c>
      <c r="L28" s="463" t="str">
        <f>IF(AND(L30=0.0000000001,L31=0.0000000001,L32=0.0000000001), Key!$I$27&amp;"*",IF(AND(L30=0.0000000001,ISNUMBER(L32)),Key!$I$27&amp;"*", Key!$I$27))</f>
        <v>Rural</v>
      </c>
      <c r="M28" s="463" t="str">
        <f>IF(AND(M30=0.0000000001,M31=0.0000000001,M32=0.0000000001), Key!$I$29&amp;"*",IF(AND(M30=0.0000000001,ISNUMBER(M32)),Key!$I$29&amp;"*", Key!$I$29))</f>
        <v>Pré-primaire*</v>
      </c>
      <c r="N28" s="463" t="str">
        <f>IF(AND(N30=0.0000000001,N31=0.0000000001,N32=0.0000000001), Key!$I$30&amp;"*",IF(AND(N30=0.0000000001,ISNUMBER(N32)),Key!$I$30&amp;"*", Key!$I$30))</f>
        <v>Primaire</v>
      </c>
      <c r="O28" s="463" t="str">
        <f>IF(AND(O30=0.0000000001,O31=0.0000000001,O32=0.0000000001), Key!$I$31&amp;"*",IF(AND(O30=0.0000000001,ISNUMBER(O32)),Key!$I$31&amp;"*", Key!$I$31))</f>
        <v>Secondaire*</v>
      </c>
      <c r="P28" s="465"/>
      <c r="Q28" s="466" t="str">
        <f>IF(AND(Q30=0.0000000001,Q31=0.0000000001,Q32=0.0000000001), Key!$I$26&amp;"*",IF(AND(Q30=0.0000000001,ISNUMBER(Q32)),Key!I26&amp;"*", Key!$I$26))</f>
        <v>Total</v>
      </c>
      <c r="R28" s="463" t="str">
        <f>IF(AND(R30=0.0000000001,R31=0.0000000001,R32=0.0000000001), Key!$I$28&amp;"*",IF(AND(R30=0.0000000001,ISNUMBER(R32)),Key!$I$28&amp;"*", Key!$I$28))</f>
        <v>Urbain*</v>
      </c>
      <c r="S28" s="463" t="str">
        <f>IF(AND(S30=0.0000000001,S31=0.0000000001,S32=0.0000000001), Key!$I$27&amp;"*",IF(AND(S30=0.0000000001,ISNUMBER(S32)),Key!$I$27&amp;"*", Key!$I$27))</f>
        <v>Rural*</v>
      </c>
      <c r="T28" s="463" t="str">
        <f>IF(AND(T30=0.0000000001,T31=0.0000000001,T32=0.0000000001), Key!$I$29&amp;"*",IF(AND(T30=0.0000000001,ISNUMBER(T32)),Key!$I$29&amp;"*", Key!$I$29))</f>
        <v>Pré-primaire*</v>
      </c>
      <c r="U28" s="463" t="str">
        <f>IF(AND(U30=0.0000000001,U31=0.0000000001,U32=0.0000000001), Key!$I$30&amp;"*",IF(AND(U30=0.0000000001,ISNUMBER(U32)),Key!$I$30&amp;"*", Key!$I$30))</f>
        <v>Primaire</v>
      </c>
      <c r="V28" s="467" t="str">
        <f>IF(AND(V30=0.0000000001,V31=0.0000000001,V32=0.0000000001), Key!$I$31&amp;"*",IF(AND(V30=0.0000000001,ISNUMBER(V32)),Key!$I$31&amp;"*", Key!$I$31))</f>
        <v>Secondaire</v>
      </c>
      <c r="AM28" s="442"/>
      <c r="AN28" s="442"/>
      <c r="AO28" s="442"/>
      <c r="AP28" s="442"/>
      <c r="AQ28" s="442"/>
      <c r="AR28" s="442"/>
      <c r="AS28" s="442"/>
      <c r="AT28" s="442"/>
      <c r="AU28" s="442"/>
    </row>
    <row r="29" spans="1:47" ht="15.6" thickBot="1" x14ac:dyDescent="0.3">
      <c r="B29" s="461"/>
      <c r="C29" s="468">
        <f>IF(ISNUMBER(Regressions!B4), Regressions!B4, "-")</f>
        <v>2025</v>
      </c>
      <c r="D29" s="469">
        <f>C29</f>
        <v>2025</v>
      </c>
      <c r="E29" s="469">
        <f>D29</f>
        <v>2025</v>
      </c>
      <c r="F29" s="469">
        <f>E29</f>
        <v>2025</v>
      </c>
      <c r="G29" s="469">
        <f>F29</f>
        <v>2025</v>
      </c>
      <c r="H29" s="469">
        <f>F29</f>
        <v>2025</v>
      </c>
      <c r="I29" s="461"/>
      <c r="J29" s="470">
        <f>IF(ISNUMBER(Regressions!K4), Regressions!K4, "-")</f>
        <v>2025</v>
      </c>
      <c r="K29" s="471">
        <f>J29</f>
        <v>2025</v>
      </c>
      <c r="L29" s="471">
        <f>K29</f>
        <v>2025</v>
      </c>
      <c r="M29" s="471">
        <f>L29</f>
        <v>2025</v>
      </c>
      <c r="N29" s="471">
        <f>M29</f>
        <v>2025</v>
      </c>
      <c r="O29" s="471">
        <f>M29</f>
        <v>2025</v>
      </c>
      <c r="P29" s="465"/>
      <c r="Q29" s="472">
        <f>IF(ISNUMBER(Regressions!T4), Regressions!T4, "-")</f>
        <v>2025</v>
      </c>
      <c r="R29" s="473">
        <f>Q29</f>
        <v>2025</v>
      </c>
      <c r="S29" s="473">
        <f>R29</f>
        <v>2025</v>
      </c>
      <c r="T29" s="473">
        <f>S29</f>
        <v>2025</v>
      </c>
      <c r="U29" s="473">
        <f>T29</f>
        <v>2025</v>
      </c>
      <c r="V29" s="474">
        <f>T29</f>
        <v>2025</v>
      </c>
      <c r="AM29" s="442"/>
      <c r="AN29" s="442"/>
      <c r="AO29" s="442"/>
      <c r="AP29" s="442"/>
      <c r="AQ29" s="442"/>
      <c r="AR29" s="442"/>
      <c r="AS29" s="442"/>
      <c r="AT29" s="442"/>
      <c r="AU29" s="442"/>
    </row>
    <row r="30" spans="1:47" x14ac:dyDescent="0.25">
      <c r="A30" s="475" t="str">
        <f>+Key!I46</f>
        <v>Service de base</v>
      </c>
      <c r="B30" s="476" t="s">
        <v>139</v>
      </c>
      <c r="C30" s="477">
        <f>IF(ISNUMBER(Regressions!C4), Regressions!C4, 0.0000000001)</f>
        <v>61.170630000000003</v>
      </c>
      <c r="D30" s="477">
        <f>IF(ISNUMBER(Regressions!D4), Regressions!D4, 0.0000000001)</f>
        <v>1E-10</v>
      </c>
      <c r="E30" s="477">
        <f>IF(ISNUMBER(Regressions!E4), Regressions!E4, 0.0000000001)</f>
        <v>1E-10</v>
      </c>
      <c r="F30" s="477">
        <f>IF(ISNUMBER(Regressions!F4), Regressions!F4, 0.0000000001)</f>
        <v>1E-10</v>
      </c>
      <c r="G30" s="477">
        <f>IF(ISNUMBER(Regressions!G4), Regressions!G4, 0.0000000001)</f>
        <v>61.170630000000003</v>
      </c>
      <c r="H30" s="477">
        <f>IF(ISNUMBER(Regressions!H4), Regressions!H4, 0.0000000001)</f>
        <v>1E-10</v>
      </c>
      <c r="I30" s="478" t="s">
        <v>139</v>
      </c>
      <c r="J30" s="477">
        <f>IF(ISNUMBER(Regressions!L4), Regressions!L4,0.0000000001)</f>
        <v>31.576842110000001</v>
      </c>
      <c r="K30" s="477">
        <f>IF(ISNUMBER(Regressions!M4), Regressions!M4,0.0000000001)</f>
        <v>27.893240339999998</v>
      </c>
      <c r="L30" s="477">
        <f>IF(ISNUMBER(Regressions!N4), Regressions!N4,0.0000000001)</f>
        <v>23.474444439999999</v>
      </c>
      <c r="M30" s="477">
        <f>IF(ISNUMBER(Regressions!O4), Regressions!O4,0.0000000001)</f>
        <v>1E-10</v>
      </c>
      <c r="N30" s="477">
        <f>IF(ISNUMBER(Regressions!P4), Regressions!P4,0.0000000001)</f>
        <v>30.366550190000002</v>
      </c>
      <c r="O30" s="477">
        <f>IF(ISNUMBER(Regressions!Q4), Regressions!Q4,0.0000000001)</f>
        <v>1E-10</v>
      </c>
      <c r="P30" s="479" t="s">
        <v>139</v>
      </c>
      <c r="Q30" s="477">
        <f>IF(ISNUMBER(Regressions!U4), Regressions!U4,0.0000000001)</f>
        <v>44.258111190000001</v>
      </c>
      <c r="R30" s="477">
        <f>IF(ISNUMBER(Regressions!V4), Regressions!V4,0.0000000001)</f>
        <v>1E-10</v>
      </c>
      <c r="S30" s="477">
        <f>IF(ISNUMBER(Regressions!W4), Regressions!W4,0.0000000001)</f>
        <v>1E-10</v>
      </c>
      <c r="T30" s="477">
        <f>IF(ISNUMBER(Regressions!X4), Regressions!X4,0.0000000001)</f>
        <v>1E-10</v>
      </c>
      <c r="U30" s="477">
        <f>IF(ISNUMBER(Regressions!Y4), Regressions!Y4,0.0000000001)</f>
        <v>46.820173439999998</v>
      </c>
      <c r="V30" s="480">
        <f>IF(ISNUMBER(Regressions!Z4), Regressions!Z4,0.0000000001)</f>
        <v>52.536680220000001</v>
      </c>
      <c r="AM30" s="442"/>
      <c r="AN30" s="442"/>
      <c r="AO30" s="442"/>
      <c r="AP30" s="442"/>
      <c r="AQ30" s="442"/>
      <c r="AR30" s="442"/>
      <c r="AS30" s="442"/>
      <c r="AT30" s="442"/>
      <c r="AU30" s="442"/>
    </row>
    <row r="31" spans="1:47" x14ac:dyDescent="0.25">
      <c r="A31" s="475" t="str">
        <f>+Key!I47</f>
        <v>Service limité</v>
      </c>
      <c r="B31" s="481" t="s">
        <v>140</v>
      </c>
      <c r="C31" s="477">
        <f>IF(ISNUMBER(Regressions!C5), Regressions!C5, 0.0000000001)</f>
        <v>17.385106489999998</v>
      </c>
      <c r="D31" s="477">
        <f>IF(ISNUMBER(Regressions!D5), Regressions!D5, 0.0000000001)</f>
        <v>1E-10</v>
      </c>
      <c r="E31" s="477">
        <f>IF(ISNUMBER(Regressions!E5), Regressions!E5, 0.0000000001)</f>
        <v>1E-10</v>
      </c>
      <c r="F31" s="477">
        <f>IF(ISNUMBER(Regressions!F5), Regressions!F5, 0.0000000001)</f>
        <v>1E-10</v>
      </c>
      <c r="G31" s="477">
        <f>IF(ISNUMBER(Regressions!G5), Regressions!G5, 0.0000000001)</f>
        <v>19.579548620000001</v>
      </c>
      <c r="H31" s="477">
        <f>IF(ISNUMBER(Regressions!H5), Regressions!H5, 0.0000000001)</f>
        <v>1E-10</v>
      </c>
      <c r="I31" s="482" t="s">
        <v>140</v>
      </c>
      <c r="J31" s="477">
        <f>IF(ISNUMBER(Regressions!L5), Regressions!L5,0.0000000001)</f>
        <v>34.577004049999999</v>
      </c>
      <c r="K31" s="477">
        <f>IF(ISNUMBER(Regressions!M5), Regressions!M5,0.0000000001)</f>
        <v>1E-10</v>
      </c>
      <c r="L31" s="477">
        <f>IF(ISNUMBER(Regressions!N5), Regressions!N5,0.0000000001)</f>
        <v>1E-10</v>
      </c>
      <c r="M31" s="477">
        <f>IF(ISNUMBER(Regressions!O5), Regressions!O5,0.0000000001)</f>
        <v>1E-10</v>
      </c>
      <c r="N31" s="477">
        <f>IF(ISNUMBER(Regressions!P5), Regressions!P5,0.0000000001)</f>
        <v>35.787295960000002</v>
      </c>
      <c r="O31" s="477">
        <f>IF(ISNUMBER(Regressions!Q5), Regressions!Q5,0.0000000001)</f>
        <v>1E-10</v>
      </c>
      <c r="P31" s="483" t="s">
        <v>140</v>
      </c>
      <c r="Q31" s="477">
        <f>IF(ISNUMBER(Regressions!U5), Regressions!U5,0.0000000001)</f>
        <v>1E-10</v>
      </c>
      <c r="R31" s="477">
        <f>IF(ISNUMBER(Regressions!V5), Regressions!V5,0.0000000001)</f>
        <v>1E-10</v>
      </c>
      <c r="S31" s="477">
        <f>IF(ISNUMBER(Regressions!W5), Regressions!W5,0.0000000001)</f>
        <v>1E-10</v>
      </c>
      <c r="T31" s="477">
        <f>IF(ISNUMBER(Regressions!X5), Regressions!X5,0.0000000001)</f>
        <v>1E-10</v>
      </c>
      <c r="U31" s="477">
        <f>IF(ISNUMBER(Regressions!Y5), Regressions!Y5,0.0000000001)</f>
        <v>1E-10</v>
      </c>
      <c r="V31" s="480">
        <f>IF(ISNUMBER(Regressions!Z5), Regressions!Z5,0.0000000001)</f>
        <v>1E-10</v>
      </c>
      <c r="AM31" s="442"/>
      <c r="AN31" s="442"/>
      <c r="AO31" s="442"/>
      <c r="AP31" s="442"/>
      <c r="AQ31" s="442"/>
      <c r="AR31" s="442"/>
      <c r="AS31" s="442"/>
      <c r="AT31" s="442"/>
      <c r="AU31" s="442"/>
    </row>
    <row r="32" spans="1:47" x14ac:dyDescent="0.25">
      <c r="A32" s="475" t="str">
        <f>+Key!I48</f>
        <v>Pas de service</v>
      </c>
      <c r="B32" s="481" t="s">
        <v>138</v>
      </c>
      <c r="C32" s="477">
        <f>IF(ISNUMBER(Regressions!C6), Regressions!C6, 0.0000000001)</f>
        <v>21.444263509999999</v>
      </c>
      <c r="D32" s="477">
        <f>IF(ISNUMBER(Regressions!D6), Regressions!D6, 0.0000000001)</f>
        <v>1E-10</v>
      </c>
      <c r="E32" s="477">
        <f>IF(ISNUMBER(Regressions!E6), Regressions!E6, 0.0000000001)</f>
        <v>1E-10</v>
      </c>
      <c r="F32" s="477">
        <f>IF(ISNUMBER(Regressions!F6), Regressions!F6, 0.0000000001)</f>
        <v>1E-10</v>
      </c>
      <c r="G32" s="477">
        <f>IF(ISNUMBER(Regressions!G6), Regressions!G6, 0.0000000001)</f>
        <v>19.24982138</v>
      </c>
      <c r="H32" s="477">
        <f>IF(ISNUMBER(Regressions!H6), Regressions!H6, 0.0000000001)</f>
        <v>1E-10</v>
      </c>
      <c r="I32" s="484" t="s">
        <v>138</v>
      </c>
      <c r="J32" s="477">
        <f>IF(ISNUMBER(Regressions!L6), Regressions!L6,0.0000000001)</f>
        <v>33.84615385</v>
      </c>
      <c r="K32" s="477">
        <f>IF(ISNUMBER(Regressions!M6), Regressions!M6,0.0000000001)</f>
        <v>1E-10</v>
      </c>
      <c r="L32" s="477">
        <f>IF(ISNUMBER(Regressions!N6), Regressions!N6,0.0000000001)</f>
        <v>1E-10</v>
      </c>
      <c r="M32" s="477">
        <f>IF(ISNUMBER(Regressions!O6), Regressions!O6,0.0000000001)</f>
        <v>1E-10</v>
      </c>
      <c r="N32" s="477">
        <f>IF(ISNUMBER(Regressions!P6), Regressions!P6,0.0000000001)</f>
        <v>33.84615385</v>
      </c>
      <c r="O32" s="477">
        <f>IF(ISNUMBER(Regressions!Q6), Regressions!Q6,0.0000000001)</f>
        <v>1E-10</v>
      </c>
      <c r="P32" s="485" t="s">
        <v>138</v>
      </c>
      <c r="Q32" s="477">
        <f>IF(ISNUMBER(Regressions!U6), Regressions!U6,0.0000000001)</f>
        <v>1E-10</v>
      </c>
      <c r="R32" s="477">
        <f>IF(ISNUMBER(Regressions!V6), Regressions!V6,0.0000000001)</f>
        <v>1E-10</v>
      </c>
      <c r="S32" s="477">
        <f>IF(ISNUMBER(Regressions!W6), Regressions!W6,0.0000000001)</f>
        <v>1E-10</v>
      </c>
      <c r="T32" s="477">
        <f>IF(ISNUMBER(Regressions!X6), Regressions!X6,0.0000000001)</f>
        <v>1E-10</v>
      </c>
      <c r="U32" s="477">
        <f>IF(ISNUMBER(Regressions!Y6), Regressions!Y6,0.0000000001)</f>
        <v>1E-10</v>
      </c>
      <c r="V32" s="480">
        <f>IF(ISNUMBER(Regressions!Z6), Regressions!Z6,0.0000000001)</f>
        <v>1E-10</v>
      </c>
      <c r="AM32" s="442"/>
      <c r="AN32" s="442"/>
      <c r="AO32" s="442"/>
      <c r="AP32" s="442"/>
      <c r="AQ32" s="442"/>
      <c r="AR32" s="442"/>
      <c r="AS32" s="442"/>
      <c r="AT32" s="442"/>
      <c r="AU32" s="442"/>
    </row>
    <row r="33" spans="1:22" ht="15.6" thickBot="1" x14ac:dyDescent="0.3">
      <c r="A33" s="475" t="str">
        <f>+Key!I49</f>
        <v>Données insuffisantes</v>
      </c>
      <c r="B33" s="486" t="s">
        <v>196</v>
      </c>
      <c r="C33" s="487">
        <f>IF(ISNUMBER(Regressions!C7), Regressions!C7, 0.0000000001)</f>
        <v>0</v>
      </c>
      <c r="D33" s="487">
        <f>IF(ISNUMBER(Regressions!D7), Regressions!D7, 0.0000000001)</f>
        <v>100</v>
      </c>
      <c r="E33" s="487">
        <f>IF(ISNUMBER(Regressions!E7), Regressions!E7, 0.0000000001)</f>
        <v>100</v>
      </c>
      <c r="F33" s="487">
        <f>IF(ISNUMBER(Regressions!F7), Regressions!F7, 0.0000000001)</f>
        <v>100</v>
      </c>
      <c r="G33" s="487">
        <f>IF(ISNUMBER(Regressions!G7), Regressions!G7, 0.0000000001)</f>
        <v>0</v>
      </c>
      <c r="H33" s="487">
        <f>IF(ISNUMBER(Regressions!H7), Regressions!H7, 0.0000000001)</f>
        <v>100</v>
      </c>
      <c r="I33" s="488" t="s">
        <v>196</v>
      </c>
      <c r="J33" s="489">
        <f>IF(ISNUMBER(Regressions!L7), Regressions!L7,0.0000000001)</f>
        <v>0</v>
      </c>
      <c r="K33" s="487">
        <f>IF(ISNUMBER(Regressions!M7), Regressions!M7,0.0000000001)</f>
        <v>72.106759659999994</v>
      </c>
      <c r="L33" s="487">
        <f>IF(ISNUMBER(Regressions!N7), Regressions!N7,0.0000000001)</f>
        <v>76.525555560000001</v>
      </c>
      <c r="M33" s="487">
        <f>IF(ISNUMBER(Regressions!O7), Regressions!O7,0.0000000001)</f>
        <v>100</v>
      </c>
      <c r="N33" s="487">
        <f>IF(ISNUMBER(Regressions!P7), Regressions!P7,0.0000000001)</f>
        <v>0</v>
      </c>
      <c r="O33" s="487">
        <f>IF(ISNUMBER(Regressions!Q7), Regressions!Q7,0.0000000001)</f>
        <v>100</v>
      </c>
      <c r="P33" s="490" t="s">
        <v>196</v>
      </c>
      <c r="Q33" s="489">
        <f>IF(ISNUMBER(Regressions!U7), Regressions!U7,0.0000000001)</f>
        <v>55.741888809999999</v>
      </c>
      <c r="R33" s="489">
        <f>IF(ISNUMBER(Regressions!V7), Regressions!V7,0.0000000001)</f>
        <v>100</v>
      </c>
      <c r="S33" s="487">
        <f>IF(ISNUMBER(Regressions!W7), Regressions!W7,0.0000000001)</f>
        <v>100</v>
      </c>
      <c r="T33" s="487">
        <f>IF(ISNUMBER(Regressions!X7), Regressions!X7,0.0000000001)</f>
        <v>100</v>
      </c>
      <c r="U33" s="487">
        <f>IF(ISNUMBER(Regressions!Y7), Regressions!Y7,0.0000000001)</f>
        <v>53.179826560000002</v>
      </c>
      <c r="V33" s="491">
        <f>IF(ISNUMBER(Regressions!Z7), Regressions!Z7,0.0000000001)</f>
        <v>47.463319779999999</v>
      </c>
    </row>
    <row r="34" spans="1:22" x14ac:dyDescent="0.25">
      <c r="B34" s="492" t="str">
        <f>HLOOKUP(Introduction!$G$4,nametranslations,34,FALSE)</f>
        <v>Source : OMS/UNICEF JMP (2026)</v>
      </c>
    </row>
    <row r="35" spans="1:22" ht="5.25" customHeight="1" x14ac:dyDescent="0.25"/>
    <row r="36" spans="1:22" s="442" customFormat="1" ht="49.5" customHeight="1" x14ac:dyDescent="0.25">
      <c r="B36" s="493" t="str">
        <f>+Key!I46</f>
        <v>Service de base</v>
      </c>
      <c r="C36" s="494" t="str">
        <f>+HLOOKUP(Introduction!$G$4,Key!A:G,158,FALSE)</f>
        <v>Eau de boisson provenant d’un point d’eau amélioré, disponible dans l’établissement scolaire au moment de l’enquête</v>
      </c>
      <c r="D36" s="494"/>
      <c r="E36" s="494"/>
      <c r="F36" s="494"/>
      <c r="G36" s="494"/>
      <c r="H36" s="494"/>
      <c r="I36" s="493" t="str">
        <f>+Key!I46</f>
        <v>Service de base</v>
      </c>
      <c r="J36" s="495" t="str">
        <f>+HLOOKUP(Introduction!$G$4,Key!A:G,162,FALSE)</f>
        <v>Installations d’assainissement améliorées non mixtes et utilisables (disponibles, fonctionnelles et privées) dans l’établissement scolaire au moment de l’enquête</v>
      </c>
      <c r="K36" s="496"/>
      <c r="L36" s="496"/>
      <c r="M36" s="496"/>
      <c r="N36" s="496"/>
      <c r="O36" s="496"/>
      <c r="P36" s="493" t="str">
        <f>+Key!I46</f>
        <v>Service de base</v>
      </c>
      <c r="Q36" s="497" t="str">
        <f>+HLOOKUP(Introduction!$G$4,Key!A:G,165,FALSE)</f>
        <v>Installations de lavage des mains disposant d’eau et de savon dans l’établissement scolaire au moment de l’enquête</v>
      </c>
      <c r="R36" s="497"/>
      <c r="S36" s="497"/>
      <c r="T36" s="497"/>
      <c r="U36" s="497"/>
      <c r="V36" s="497"/>
    </row>
    <row r="37" spans="1:22" ht="49.5" customHeight="1" x14ac:dyDescent="0.25">
      <c r="B37" s="493" t="str">
        <f>+Key!I47</f>
        <v>Service limité</v>
      </c>
      <c r="C37" s="498" t="str">
        <f>+HLOOKUP(Introduction!$G$4,Key!A:G,159,FALSE)</f>
        <v>Eau de boisson provenant d’un point d’eau amélioré, mais non disponible dans l’établissement scolaire au moment de l’enquête</v>
      </c>
      <c r="D37" s="498"/>
      <c r="E37" s="498"/>
      <c r="F37" s="498"/>
      <c r="G37" s="498"/>
      <c r="H37" s="498"/>
      <c r="I37" s="493" t="str">
        <f>+Key!I47</f>
        <v>Service limité</v>
      </c>
      <c r="J37" s="498" t="str">
        <f>+HLOOKUP(Introduction!$G$4,Key!A:G,163,FALSE)</f>
        <v>Installations d’assainissement améliorées présentes, mais mixtes ou non utilisables, dans l’établissement scolaire au moment de l’enquête</v>
      </c>
      <c r="K37" s="498"/>
      <c r="L37" s="498"/>
      <c r="M37" s="498"/>
      <c r="N37" s="498"/>
      <c r="O37" s="498"/>
      <c r="P37" s="493" t="str">
        <f>+Key!I47</f>
        <v>Service limité</v>
      </c>
      <c r="Q37" s="498" t="str">
        <f>+HLOOKUP(Introduction!$G$4,Key!A:G,166,FALSE)</f>
        <v>Installations de lavage des mains disposant d’eau, mais pas de savon, dans l’établissement scolaire au moment de l’enquête</v>
      </c>
      <c r="R37" s="498"/>
      <c r="S37" s="498"/>
      <c r="T37" s="498"/>
      <c r="U37" s="498"/>
      <c r="V37" s="498"/>
    </row>
    <row r="38" spans="1:22" ht="49.5" customHeight="1" x14ac:dyDescent="0.25">
      <c r="B38" s="493" t="str">
        <f>+Key!I48</f>
        <v>Pas de service</v>
      </c>
      <c r="C38" s="499" t="str">
        <f>+HLOOKUP(Introduction!$G$4,Key!A:G,160,FALSE)</f>
        <v>Eau de boisson provenant d’un point d’eau non amélioré, ou absence de point d’eau dans l’établissement scolairee</v>
      </c>
      <c r="D38" s="499"/>
      <c r="E38" s="499"/>
      <c r="F38" s="499"/>
      <c r="G38" s="499"/>
      <c r="H38" s="499"/>
      <c r="I38" s="493" t="str">
        <f>+Key!I48</f>
        <v>Pas de service</v>
      </c>
      <c r="J38" s="499" t="str">
        <f>+HLOOKUP(Introduction!$G$4,Key!A:G,164,FALSE)</f>
        <v>Installations d’assainissement non améliorées ou absence d’installations d’assainissement dans l’établissement scolaire</v>
      </c>
      <c r="K38" s="499"/>
      <c r="L38" s="499"/>
      <c r="M38" s="499"/>
      <c r="N38" s="499"/>
      <c r="O38" s="499"/>
      <c r="P38" s="493" t="str">
        <f>+Key!I48</f>
        <v>Pas de service</v>
      </c>
      <c r="Q38" s="499" t="str">
        <f>+HLOOKUP(Introduction!$G$4,Key!A:G,167,FALSE)</f>
        <v>Absence d’installations de lavage des mains ou absence d’eau dans l’établissement scolaire</v>
      </c>
      <c r="R38" s="499"/>
      <c r="S38" s="499"/>
      <c r="T38" s="499"/>
      <c r="U38" s="499"/>
      <c r="V38" s="499"/>
    </row>
    <row r="39" spans="1:22" ht="49.5" customHeight="1" x14ac:dyDescent="0.25">
      <c r="B39" s="493" t="str">
        <f>+Key!I49</f>
        <v>Données insuffisantes</v>
      </c>
      <c r="C39" s="500" t="str">
        <f>+HLOOKUP(Introduction!$G$4,Key!A:G,161,FALSE)</f>
        <v>Données disponibles insuffisantes pour générer des estimations pour une année de référence donnée</v>
      </c>
      <c r="D39" s="500"/>
      <c r="E39" s="500"/>
      <c r="F39" s="500"/>
      <c r="G39" s="500"/>
      <c r="H39" s="500"/>
      <c r="I39" s="493" t="str">
        <f>+Key!I49</f>
        <v>Données insuffisantes</v>
      </c>
      <c r="J39" s="500" t="str">
        <f>+HLOOKUP(Introduction!$G$4,Key!A:G,161,FALSE)</f>
        <v>Données disponibles insuffisantes pour générer des estimations pour une année de référence donnée</v>
      </c>
      <c r="K39" s="500"/>
      <c r="L39" s="500"/>
      <c r="M39" s="500"/>
      <c r="N39" s="500"/>
      <c r="O39" s="500"/>
      <c r="P39" s="493" t="str">
        <f>+Key!I49</f>
        <v>Données insuffisantes</v>
      </c>
      <c r="Q39" s="500" t="str">
        <f>+HLOOKUP(Introduction!$G$4,Key!A:G,161,FALSE)</f>
        <v>Données disponibles insuffisantes pour générer des estimations pour une année de référence donnée</v>
      </c>
      <c r="R39" s="500"/>
      <c r="S39" s="500"/>
      <c r="T39" s="500"/>
      <c r="U39" s="500"/>
      <c r="V39" s="500"/>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C3101-49CA-48FA-993D-3D91CD43FFCB}">
  <sheetPr codeName="Sheet3">
    <tabColor rgb="FFEAEAEA"/>
  </sheetPr>
  <dimension ref="A1:AF65"/>
  <sheetViews>
    <sheetView showGridLines="0" zoomScale="80" zoomScaleNormal="80" workbookViewId="0"/>
  </sheetViews>
  <sheetFormatPr defaultColWidth="9" defaultRowHeight="13.2" x14ac:dyDescent="0.25"/>
  <cols>
    <col min="1" max="31" width="9" style="398"/>
    <col min="32" max="32" width="5.09765625" style="398" customWidth="1"/>
    <col min="33" max="16384" width="9" style="398"/>
  </cols>
  <sheetData>
    <row r="1" spans="1:32" s="397" customFormat="1" x14ac:dyDescent="0.25"/>
    <row r="2" spans="1:32" s="397" customFormat="1" ht="15.6" x14ac:dyDescent="0.3">
      <c r="A2" s="501" t="str">
        <f>HLOOKUP(Introduction!$G$4,nametranslations,38,FALSE)</f>
        <v>Services d'eau, d'assainissement et d'hygiène en milieu scolaire</v>
      </c>
    </row>
    <row r="3" spans="1:32" s="397" customFormat="1" ht="15.6" x14ac:dyDescent="0.3">
      <c r="A3" s="501"/>
    </row>
    <row r="4" spans="1:32" s="397" customFormat="1" x14ac:dyDescent="0.25">
      <c r="A4" s="502"/>
      <c r="B4" s="502"/>
      <c r="C4" s="502"/>
      <c r="D4" s="502"/>
      <c r="E4" s="502"/>
      <c r="F4" s="502"/>
      <c r="G4" s="502"/>
      <c r="H4" s="502"/>
      <c r="I4" s="502"/>
      <c r="J4" s="502"/>
      <c r="K4" s="502"/>
      <c r="L4" s="502"/>
      <c r="M4" s="502"/>
      <c r="N4" s="502"/>
      <c r="O4" s="502"/>
      <c r="P4" s="502"/>
      <c r="Q4" s="502"/>
      <c r="R4" s="502"/>
      <c r="S4" s="502"/>
      <c r="T4" s="502"/>
      <c r="U4" s="502"/>
      <c r="V4" s="502"/>
      <c r="W4" s="502"/>
      <c r="X4" s="502"/>
      <c r="Y4" s="502"/>
      <c r="Z4" s="502"/>
      <c r="AA4" s="502"/>
      <c r="AB4" s="502"/>
      <c r="AC4" s="502"/>
      <c r="AD4" s="502"/>
      <c r="AE4" s="502"/>
      <c r="AF4" s="502"/>
    </row>
    <row r="5" spans="1:32" s="397" customFormat="1" x14ac:dyDescent="0.25">
      <c r="A5" s="502"/>
      <c r="B5" s="502"/>
      <c r="C5" s="502"/>
      <c r="D5" s="502"/>
      <c r="E5" s="502"/>
      <c r="F5" s="502"/>
      <c r="G5" s="502"/>
      <c r="H5" s="502"/>
      <c r="I5" s="502"/>
      <c r="J5" s="502"/>
      <c r="K5" s="502"/>
      <c r="L5" s="502"/>
      <c r="M5" s="502"/>
      <c r="N5" s="502"/>
      <c r="O5" s="502"/>
      <c r="P5" s="502"/>
      <c r="Q5" s="502"/>
      <c r="R5" s="502"/>
      <c r="S5" s="502"/>
      <c r="T5" s="502"/>
      <c r="U5" s="502"/>
      <c r="V5" s="502"/>
      <c r="W5" s="502"/>
      <c r="X5" s="502"/>
      <c r="Y5" s="502"/>
      <c r="Z5" s="502"/>
      <c r="AA5" s="502"/>
      <c r="AB5" s="502"/>
      <c r="AC5" s="502"/>
      <c r="AD5" s="502"/>
      <c r="AE5" s="502"/>
      <c r="AF5" s="502"/>
    </row>
    <row r="6" spans="1:32" s="397" customFormat="1" x14ac:dyDescent="0.25">
      <c r="A6" s="502"/>
      <c r="B6" s="502"/>
      <c r="C6" s="502"/>
      <c r="D6" s="502"/>
      <c r="E6" s="502"/>
      <c r="F6" s="502"/>
      <c r="G6" s="502"/>
      <c r="H6" s="502"/>
      <c r="I6" s="502"/>
      <c r="J6" s="502"/>
      <c r="K6" s="502"/>
      <c r="L6" s="502"/>
      <c r="M6" s="502"/>
      <c r="N6" s="502"/>
      <c r="O6" s="502"/>
      <c r="P6" s="502"/>
      <c r="Q6" s="502"/>
      <c r="R6" s="502"/>
      <c r="S6" s="502"/>
      <c r="T6" s="502"/>
      <c r="U6" s="502"/>
      <c r="V6" s="502"/>
      <c r="W6" s="502"/>
      <c r="X6" s="502"/>
      <c r="Y6" s="502"/>
      <c r="Z6" s="502"/>
      <c r="AA6" s="502"/>
      <c r="AB6" s="502"/>
      <c r="AC6" s="502"/>
      <c r="AD6" s="502"/>
      <c r="AE6" s="502"/>
      <c r="AF6" s="502"/>
    </row>
    <row r="7" spans="1:32" s="397" customFormat="1" x14ac:dyDescent="0.25">
      <c r="A7" s="502"/>
      <c r="B7" s="502"/>
      <c r="C7" s="502"/>
      <c r="D7" s="502"/>
      <c r="E7" s="502"/>
      <c r="F7" s="502"/>
      <c r="G7" s="502"/>
      <c r="H7" s="502"/>
      <c r="I7" s="502"/>
      <c r="J7" s="502"/>
      <c r="K7" s="502"/>
      <c r="L7" s="502"/>
      <c r="M7" s="502"/>
      <c r="N7" s="502"/>
      <c r="O7" s="502"/>
      <c r="P7" s="502"/>
      <c r="Q7" s="502"/>
      <c r="R7" s="502"/>
      <c r="S7" s="502"/>
      <c r="T7" s="502"/>
      <c r="U7" s="502"/>
      <c r="V7" s="502"/>
      <c r="W7" s="502"/>
      <c r="X7" s="502"/>
      <c r="Y7" s="502"/>
      <c r="Z7" s="502"/>
      <c r="AA7" s="502"/>
      <c r="AB7" s="502"/>
      <c r="AC7" s="502"/>
      <c r="AD7" s="502"/>
      <c r="AE7" s="502"/>
      <c r="AF7" s="502"/>
    </row>
    <row r="8" spans="1:32" s="397" customFormat="1" x14ac:dyDescent="0.25">
      <c r="A8" s="502"/>
      <c r="B8" s="502"/>
      <c r="C8" s="502"/>
      <c r="D8" s="502"/>
      <c r="E8" s="502"/>
      <c r="F8" s="502"/>
      <c r="G8" s="502"/>
      <c r="H8" s="502"/>
      <c r="I8" s="502"/>
      <c r="J8" s="502"/>
      <c r="K8" s="502"/>
      <c r="L8" s="502"/>
      <c r="M8" s="502"/>
      <c r="N8" s="502"/>
      <c r="O8" s="502"/>
      <c r="P8" s="502"/>
      <c r="Q8" s="502"/>
      <c r="R8" s="502"/>
      <c r="S8" s="502"/>
      <c r="T8" s="502"/>
      <c r="U8" s="502"/>
      <c r="V8" s="502"/>
      <c r="W8" s="502"/>
      <c r="X8" s="502"/>
      <c r="Y8" s="502"/>
      <c r="Z8" s="502"/>
      <c r="AA8" s="502"/>
      <c r="AB8" s="502"/>
      <c r="AC8" s="502"/>
      <c r="AD8" s="502"/>
      <c r="AE8" s="502"/>
      <c r="AF8" s="502"/>
    </row>
    <row r="9" spans="1:32" s="397" customFormat="1" x14ac:dyDescent="0.25">
      <c r="A9" s="502"/>
      <c r="B9" s="502"/>
      <c r="C9" s="502"/>
      <c r="D9" s="502"/>
      <c r="E9" s="502"/>
      <c r="F9" s="502"/>
      <c r="G9" s="502"/>
      <c r="H9" s="502"/>
      <c r="I9" s="502"/>
      <c r="J9" s="502"/>
      <c r="K9" s="502"/>
      <c r="L9" s="502"/>
      <c r="M9" s="502"/>
      <c r="N9" s="502"/>
      <c r="O9" s="502"/>
      <c r="P9" s="502"/>
      <c r="Q9" s="502"/>
      <c r="R9" s="502"/>
      <c r="S9" s="502"/>
      <c r="T9" s="502"/>
      <c r="U9" s="502"/>
      <c r="V9" s="502"/>
      <c r="W9" s="502"/>
      <c r="X9" s="502"/>
      <c r="Y9" s="502"/>
      <c r="Z9" s="502"/>
      <c r="AA9" s="502"/>
      <c r="AB9" s="502"/>
      <c r="AC9" s="502"/>
      <c r="AD9" s="502"/>
      <c r="AE9" s="502"/>
      <c r="AF9" s="502"/>
    </row>
    <row r="10" spans="1:32" s="397" customFormat="1" x14ac:dyDescent="0.25">
      <c r="A10" s="502"/>
      <c r="B10" s="502"/>
      <c r="C10" s="502"/>
      <c r="D10" s="502"/>
      <c r="E10" s="502"/>
      <c r="F10" s="502"/>
      <c r="G10" s="502"/>
      <c r="H10" s="502"/>
      <c r="I10" s="502"/>
      <c r="J10" s="502"/>
      <c r="K10" s="502"/>
      <c r="L10" s="502"/>
      <c r="M10" s="502"/>
      <c r="N10" s="502"/>
      <c r="O10" s="502"/>
      <c r="P10" s="502"/>
      <c r="Q10" s="502"/>
      <c r="R10" s="502"/>
      <c r="S10" s="502"/>
      <c r="T10" s="502"/>
      <c r="U10" s="502"/>
      <c r="V10" s="502"/>
      <c r="W10" s="502"/>
      <c r="X10" s="502"/>
      <c r="Y10" s="502"/>
      <c r="Z10" s="502"/>
      <c r="AA10" s="502"/>
      <c r="AB10" s="502"/>
      <c r="AC10" s="502"/>
      <c r="AD10" s="502"/>
      <c r="AE10" s="502"/>
      <c r="AF10" s="502"/>
    </row>
    <row r="11" spans="1:32" s="397" customFormat="1" x14ac:dyDescent="0.25">
      <c r="A11" s="502"/>
      <c r="B11" s="502"/>
      <c r="C11" s="502"/>
      <c r="D11" s="502"/>
      <c r="E11" s="502"/>
      <c r="F11" s="502"/>
      <c r="G11" s="502"/>
      <c r="H11" s="502"/>
      <c r="I11" s="502"/>
      <c r="J11" s="502"/>
      <c r="K11" s="502"/>
      <c r="L11" s="502"/>
      <c r="M11" s="502"/>
      <c r="N11" s="502"/>
      <c r="O11" s="502"/>
      <c r="P11" s="502"/>
      <c r="Q11" s="502"/>
      <c r="R11" s="502"/>
      <c r="S11" s="502"/>
      <c r="T11" s="502"/>
      <c r="U11" s="502"/>
      <c r="V11" s="502"/>
      <c r="W11" s="502"/>
      <c r="X11" s="502"/>
      <c r="Y11" s="502"/>
      <c r="Z11" s="502"/>
      <c r="AA11" s="502"/>
      <c r="AB11" s="502"/>
      <c r="AC11" s="502"/>
      <c r="AD11" s="502"/>
      <c r="AE11" s="502"/>
      <c r="AF11" s="502"/>
    </row>
    <row r="12" spans="1:32" s="397" customFormat="1" x14ac:dyDescent="0.25">
      <c r="A12" s="502"/>
      <c r="B12" s="502"/>
      <c r="C12" s="502"/>
      <c r="D12" s="502"/>
      <c r="E12" s="502"/>
      <c r="F12" s="502"/>
      <c r="G12" s="502"/>
      <c r="H12" s="502"/>
      <c r="I12" s="502"/>
      <c r="J12" s="502"/>
      <c r="K12" s="502"/>
      <c r="L12" s="502"/>
      <c r="M12" s="502"/>
      <c r="N12" s="502"/>
      <c r="O12" s="502"/>
      <c r="P12" s="502"/>
      <c r="Q12" s="502"/>
      <c r="R12" s="502"/>
      <c r="S12" s="502"/>
      <c r="T12" s="502"/>
      <c r="U12" s="502"/>
      <c r="V12" s="502"/>
      <c r="W12" s="502"/>
      <c r="X12" s="502"/>
      <c r="Y12" s="502"/>
      <c r="Z12" s="502"/>
      <c r="AA12" s="502"/>
      <c r="AB12" s="502"/>
      <c r="AC12" s="502"/>
      <c r="AD12" s="502"/>
      <c r="AE12" s="502"/>
      <c r="AF12" s="502"/>
    </row>
    <row r="13" spans="1:32" s="397" customFormat="1" x14ac:dyDescent="0.25">
      <c r="A13" s="502"/>
      <c r="B13" s="502"/>
      <c r="C13" s="502"/>
      <c r="D13" s="502"/>
      <c r="E13" s="502"/>
      <c r="F13" s="502"/>
      <c r="G13" s="502"/>
      <c r="H13" s="502"/>
      <c r="I13" s="502"/>
      <c r="J13" s="502"/>
      <c r="K13" s="502"/>
      <c r="L13" s="502"/>
      <c r="M13" s="502"/>
      <c r="N13" s="502"/>
      <c r="O13" s="502"/>
      <c r="P13" s="502"/>
      <c r="Q13" s="502"/>
      <c r="R13" s="502"/>
      <c r="S13" s="502"/>
      <c r="T13" s="502"/>
      <c r="U13" s="502"/>
      <c r="V13" s="502"/>
      <c r="W13" s="502"/>
      <c r="X13" s="502"/>
      <c r="Y13" s="502"/>
      <c r="Z13" s="502"/>
      <c r="AA13" s="502"/>
      <c r="AB13" s="502"/>
      <c r="AC13" s="502"/>
      <c r="AD13" s="502"/>
      <c r="AE13" s="502"/>
      <c r="AF13" s="502"/>
    </row>
    <row r="14" spans="1:32" s="397" customFormat="1" x14ac:dyDescent="0.25">
      <c r="A14" s="502"/>
      <c r="B14" s="502"/>
      <c r="C14" s="502"/>
      <c r="D14" s="502"/>
      <c r="E14" s="502"/>
      <c r="F14" s="502"/>
      <c r="G14" s="502"/>
      <c r="H14" s="502"/>
      <c r="I14" s="502"/>
      <c r="J14" s="502"/>
      <c r="K14" s="502"/>
      <c r="L14" s="502"/>
      <c r="M14" s="502"/>
      <c r="N14" s="502"/>
      <c r="O14" s="502"/>
      <c r="P14" s="502"/>
      <c r="Q14" s="502"/>
      <c r="R14" s="502"/>
      <c r="S14" s="502"/>
      <c r="T14" s="502"/>
      <c r="U14" s="502"/>
      <c r="V14" s="502"/>
      <c r="W14" s="502"/>
      <c r="X14" s="502"/>
      <c r="Y14" s="502"/>
      <c r="Z14" s="502"/>
      <c r="AA14" s="502"/>
      <c r="AB14" s="502"/>
      <c r="AC14" s="502"/>
      <c r="AD14" s="502"/>
      <c r="AE14" s="502"/>
      <c r="AF14" s="502"/>
    </row>
    <row r="15" spans="1:32" s="397" customFormat="1" x14ac:dyDescent="0.25">
      <c r="A15" s="502"/>
      <c r="B15" s="502"/>
      <c r="C15" s="502"/>
      <c r="D15" s="502"/>
      <c r="E15" s="502"/>
      <c r="F15" s="502"/>
      <c r="G15" s="502"/>
      <c r="H15" s="502"/>
      <c r="I15" s="502"/>
      <c r="J15" s="502"/>
      <c r="K15" s="502"/>
      <c r="L15" s="502"/>
      <c r="M15" s="502"/>
      <c r="N15" s="502"/>
      <c r="O15" s="502"/>
      <c r="P15" s="502"/>
      <c r="Q15" s="502"/>
      <c r="R15" s="502"/>
      <c r="S15" s="502"/>
      <c r="T15" s="502"/>
      <c r="U15" s="502"/>
      <c r="V15" s="502"/>
      <c r="W15" s="502"/>
      <c r="X15" s="502"/>
      <c r="Y15" s="502"/>
      <c r="Z15" s="502"/>
      <c r="AA15" s="502"/>
      <c r="AB15" s="502"/>
      <c r="AC15" s="502"/>
      <c r="AD15" s="502"/>
      <c r="AE15" s="502"/>
      <c r="AF15" s="502"/>
    </row>
    <row r="16" spans="1:32" s="397" customFormat="1" x14ac:dyDescent="0.25">
      <c r="A16" s="502"/>
      <c r="B16" s="502"/>
      <c r="C16" s="502"/>
      <c r="D16" s="502"/>
      <c r="E16" s="502"/>
      <c r="F16" s="502"/>
      <c r="G16" s="502"/>
      <c r="H16" s="502"/>
      <c r="I16" s="502"/>
      <c r="J16" s="502"/>
      <c r="K16" s="502"/>
      <c r="L16" s="502"/>
      <c r="M16" s="502"/>
      <c r="N16" s="502"/>
      <c r="O16" s="502"/>
      <c r="P16" s="502"/>
      <c r="Q16" s="502"/>
      <c r="R16" s="502"/>
      <c r="S16" s="502"/>
      <c r="T16" s="502"/>
      <c r="U16" s="502"/>
      <c r="V16" s="502"/>
      <c r="W16" s="502"/>
      <c r="X16" s="502"/>
      <c r="Y16" s="502"/>
      <c r="Z16" s="502"/>
      <c r="AA16" s="502"/>
      <c r="AB16" s="502"/>
      <c r="AC16" s="502"/>
      <c r="AD16" s="502"/>
      <c r="AE16" s="502"/>
      <c r="AF16" s="502"/>
    </row>
    <row r="17" spans="1:32" s="397" customFormat="1" x14ac:dyDescent="0.25">
      <c r="A17" s="502"/>
      <c r="B17" s="502"/>
      <c r="C17" s="502"/>
      <c r="D17" s="502"/>
      <c r="E17" s="502"/>
      <c r="F17" s="502"/>
      <c r="G17" s="502"/>
      <c r="H17" s="502"/>
      <c r="I17" s="502"/>
      <c r="J17" s="502"/>
      <c r="K17" s="502"/>
      <c r="L17" s="502"/>
      <c r="M17" s="502"/>
      <c r="N17" s="502"/>
      <c r="O17" s="502"/>
      <c r="P17" s="502"/>
      <c r="Q17" s="502"/>
      <c r="R17" s="502"/>
      <c r="S17" s="502"/>
      <c r="T17" s="502"/>
      <c r="U17" s="502"/>
      <c r="V17" s="502"/>
      <c r="W17" s="502"/>
      <c r="X17" s="502"/>
      <c r="Y17" s="502"/>
      <c r="Z17" s="502"/>
      <c r="AA17" s="502"/>
      <c r="AB17" s="502"/>
      <c r="AC17" s="502"/>
      <c r="AD17" s="502"/>
      <c r="AE17" s="502"/>
      <c r="AF17" s="502"/>
    </row>
    <row r="18" spans="1:32" s="397" customFormat="1" x14ac:dyDescent="0.25">
      <c r="A18" s="502"/>
      <c r="B18" s="502"/>
      <c r="C18" s="502"/>
      <c r="D18" s="502"/>
      <c r="E18" s="502"/>
      <c r="F18" s="502"/>
      <c r="G18" s="502"/>
      <c r="H18" s="502"/>
      <c r="I18" s="502"/>
      <c r="J18" s="502"/>
      <c r="K18" s="502"/>
      <c r="L18" s="502"/>
      <c r="M18" s="502"/>
      <c r="N18" s="502"/>
      <c r="O18" s="502"/>
      <c r="P18" s="502"/>
      <c r="Q18" s="502"/>
      <c r="R18" s="502"/>
      <c r="S18" s="502"/>
      <c r="T18" s="502"/>
      <c r="U18" s="502"/>
      <c r="V18" s="502"/>
      <c r="W18" s="502"/>
      <c r="X18" s="502"/>
      <c r="Y18" s="502"/>
      <c r="Z18" s="502"/>
      <c r="AA18" s="502"/>
      <c r="AB18" s="502"/>
      <c r="AC18" s="502"/>
      <c r="AD18" s="502"/>
      <c r="AE18" s="502"/>
      <c r="AF18" s="502"/>
    </row>
    <row r="19" spans="1:32" s="397" customFormat="1" x14ac:dyDescent="0.25">
      <c r="A19" s="502"/>
      <c r="B19" s="502"/>
      <c r="C19" s="502"/>
      <c r="D19" s="502"/>
      <c r="E19" s="502"/>
      <c r="F19" s="502"/>
      <c r="G19" s="502"/>
      <c r="H19" s="502"/>
      <c r="I19" s="502"/>
      <c r="J19" s="502"/>
      <c r="K19" s="502"/>
      <c r="L19" s="502"/>
      <c r="M19" s="502"/>
      <c r="N19" s="502"/>
      <c r="O19" s="502"/>
      <c r="P19" s="502"/>
      <c r="Q19" s="502"/>
      <c r="R19" s="502"/>
      <c r="S19" s="502"/>
      <c r="T19" s="502"/>
      <c r="U19" s="502"/>
      <c r="V19" s="502"/>
      <c r="W19" s="502"/>
      <c r="X19" s="502"/>
      <c r="Y19" s="502"/>
      <c r="Z19" s="502"/>
      <c r="AA19" s="502"/>
      <c r="AB19" s="502"/>
      <c r="AC19" s="502"/>
      <c r="AD19" s="502"/>
      <c r="AE19" s="502"/>
      <c r="AF19" s="502"/>
    </row>
    <row r="20" spans="1:32" s="397" customFormat="1" x14ac:dyDescent="0.25">
      <c r="A20" s="502"/>
      <c r="B20" s="502"/>
      <c r="C20" s="502"/>
      <c r="D20" s="502"/>
      <c r="E20" s="502"/>
      <c r="F20" s="502"/>
      <c r="G20" s="502"/>
      <c r="H20" s="502"/>
      <c r="I20" s="502"/>
      <c r="J20" s="502"/>
      <c r="K20" s="502"/>
      <c r="L20" s="502"/>
      <c r="M20" s="502"/>
      <c r="N20" s="502"/>
      <c r="O20" s="502"/>
      <c r="P20" s="502"/>
      <c r="Q20" s="502"/>
      <c r="R20" s="502"/>
      <c r="S20" s="502"/>
      <c r="T20" s="502"/>
      <c r="U20" s="502"/>
      <c r="V20" s="502"/>
      <c r="W20" s="502"/>
      <c r="X20" s="502"/>
      <c r="Y20" s="502"/>
      <c r="Z20" s="502"/>
      <c r="AA20" s="502"/>
      <c r="AB20" s="502"/>
      <c r="AC20" s="502"/>
      <c r="AD20" s="502"/>
      <c r="AE20" s="502"/>
      <c r="AF20" s="502"/>
    </row>
    <row r="21" spans="1:32" s="397" customFormat="1" x14ac:dyDescent="0.25">
      <c r="A21" s="502"/>
      <c r="B21" s="502"/>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row>
    <row r="22" spans="1:32" s="397" customFormat="1" x14ac:dyDescent="0.25">
      <c r="A22" s="502"/>
      <c r="B22" s="502"/>
      <c r="C22" s="502"/>
      <c r="D22" s="502"/>
      <c r="E22" s="502"/>
      <c r="F22" s="502"/>
      <c r="G22" s="502"/>
      <c r="H22" s="502"/>
      <c r="I22" s="502"/>
      <c r="J22" s="502"/>
      <c r="K22" s="502"/>
      <c r="L22" s="502"/>
      <c r="M22" s="502"/>
      <c r="N22" s="502"/>
      <c r="O22" s="502"/>
      <c r="P22" s="502"/>
      <c r="Q22" s="502"/>
      <c r="R22" s="502"/>
      <c r="S22" s="502"/>
      <c r="T22" s="502"/>
      <c r="U22" s="502"/>
      <c r="V22" s="502"/>
      <c r="W22" s="502"/>
      <c r="X22" s="502"/>
      <c r="Y22" s="502"/>
      <c r="Z22" s="502"/>
      <c r="AA22" s="502"/>
      <c r="AB22" s="502"/>
      <c r="AC22" s="502"/>
      <c r="AD22" s="502"/>
      <c r="AE22" s="502"/>
      <c r="AF22" s="502"/>
    </row>
    <row r="23" spans="1:32" s="397" customFormat="1" x14ac:dyDescent="0.25">
      <c r="A23" s="492" t="str">
        <f>+HLOOKUP(Introduction!$G$4,nametranslations,34,FALSE)</f>
        <v>Source : OMS/UNICEF JMP (2026)</v>
      </c>
    </row>
    <row r="24" spans="1:32" s="397" customFormat="1" x14ac:dyDescent="0.25">
      <c r="A24" s="503"/>
    </row>
    <row r="25" spans="1:32" s="397" customFormat="1" x14ac:dyDescent="0.25">
      <c r="A25" s="504"/>
      <c r="B25" s="504"/>
      <c r="C25" s="504"/>
      <c r="D25" s="504"/>
      <c r="E25" s="504"/>
      <c r="F25" s="504"/>
      <c r="G25" s="504"/>
      <c r="H25" s="504"/>
      <c r="I25" s="504"/>
      <c r="J25" s="504"/>
      <c r="K25" s="504"/>
      <c r="L25" s="504"/>
      <c r="M25" s="504"/>
      <c r="N25" s="504"/>
      <c r="O25" s="504"/>
      <c r="P25" s="504"/>
      <c r="Q25" s="504"/>
      <c r="R25" s="504"/>
      <c r="S25" s="504"/>
      <c r="T25" s="504"/>
      <c r="U25" s="504"/>
      <c r="V25" s="504"/>
      <c r="W25" s="504"/>
      <c r="X25" s="504"/>
      <c r="Y25" s="504"/>
      <c r="Z25" s="504"/>
      <c r="AA25" s="504"/>
      <c r="AB25" s="504"/>
      <c r="AC25" s="504"/>
      <c r="AD25" s="504"/>
      <c r="AE25" s="504"/>
      <c r="AF25" s="504"/>
    </row>
    <row r="26" spans="1:32" s="397" customFormat="1" x14ac:dyDescent="0.25">
      <c r="A26" s="504"/>
      <c r="B26" s="504"/>
      <c r="C26" s="504"/>
      <c r="D26" s="504"/>
      <c r="E26" s="504"/>
      <c r="F26" s="504"/>
      <c r="G26" s="504"/>
      <c r="H26" s="504"/>
      <c r="I26" s="504"/>
      <c r="J26" s="504"/>
      <c r="K26" s="504"/>
      <c r="L26" s="504"/>
      <c r="M26" s="504"/>
      <c r="N26" s="504"/>
      <c r="O26" s="504"/>
      <c r="P26" s="504"/>
      <c r="Q26" s="504"/>
      <c r="R26" s="504"/>
      <c r="S26" s="504"/>
      <c r="T26" s="504"/>
      <c r="U26" s="504"/>
      <c r="V26" s="504"/>
      <c r="W26" s="504"/>
      <c r="X26" s="504"/>
      <c r="Y26" s="504"/>
      <c r="Z26" s="504"/>
      <c r="AA26" s="504"/>
      <c r="AB26" s="504"/>
      <c r="AC26" s="504"/>
      <c r="AD26" s="504"/>
      <c r="AE26" s="504"/>
      <c r="AF26" s="504"/>
    </row>
    <row r="27" spans="1:32" s="397" customFormat="1" x14ac:dyDescent="0.25">
      <c r="A27" s="504"/>
      <c r="B27" s="504"/>
      <c r="C27" s="504"/>
      <c r="D27" s="504"/>
      <c r="E27" s="504"/>
      <c r="F27" s="504"/>
      <c r="G27" s="504"/>
      <c r="H27" s="504"/>
      <c r="I27" s="504"/>
      <c r="J27" s="504"/>
      <c r="K27" s="504"/>
      <c r="L27" s="504"/>
      <c r="M27" s="504"/>
      <c r="N27" s="504"/>
      <c r="O27" s="504"/>
      <c r="P27" s="504"/>
      <c r="Q27" s="504"/>
      <c r="R27" s="504"/>
      <c r="S27" s="504"/>
      <c r="T27" s="504"/>
      <c r="U27" s="504"/>
      <c r="V27" s="504"/>
      <c r="W27" s="504"/>
      <c r="X27" s="504"/>
      <c r="Y27" s="504"/>
      <c r="Z27" s="504"/>
      <c r="AA27" s="504"/>
      <c r="AB27" s="504"/>
      <c r="AC27" s="504"/>
      <c r="AD27" s="504"/>
      <c r="AE27" s="504"/>
      <c r="AF27" s="504"/>
    </row>
    <row r="28" spans="1:32" s="397" customFormat="1" x14ac:dyDescent="0.25">
      <c r="A28" s="504"/>
      <c r="B28" s="504"/>
      <c r="C28" s="504"/>
      <c r="D28" s="504"/>
      <c r="E28" s="504"/>
      <c r="F28" s="504"/>
      <c r="G28" s="504"/>
      <c r="H28" s="504"/>
      <c r="I28" s="504"/>
      <c r="J28" s="504"/>
      <c r="K28" s="504"/>
      <c r="L28" s="504"/>
      <c r="M28" s="504"/>
      <c r="N28" s="504"/>
      <c r="O28" s="504"/>
      <c r="P28" s="504"/>
      <c r="Q28" s="504"/>
      <c r="R28" s="504"/>
      <c r="S28" s="504"/>
      <c r="T28" s="504"/>
      <c r="U28" s="504"/>
      <c r="V28" s="504"/>
      <c r="W28" s="504"/>
      <c r="X28" s="504"/>
      <c r="Y28" s="504"/>
      <c r="Z28" s="504"/>
      <c r="AA28" s="504"/>
      <c r="AB28" s="504"/>
      <c r="AC28" s="504"/>
      <c r="AD28" s="504"/>
      <c r="AE28" s="504"/>
      <c r="AF28" s="504"/>
    </row>
    <row r="29" spans="1:32" s="397" customFormat="1" x14ac:dyDescent="0.25">
      <c r="A29" s="504"/>
      <c r="B29" s="504"/>
      <c r="C29" s="504"/>
      <c r="D29" s="504"/>
      <c r="E29" s="504"/>
      <c r="F29" s="504"/>
      <c r="G29" s="504"/>
      <c r="H29" s="504"/>
      <c r="I29" s="504"/>
      <c r="J29" s="504"/>
      <c r="K29" s="504"/>
      <c r="L29" s="504"/>
      <c r="M29" s="504"/>
      <c r="N29" s="504"/>
      <c r="O29" s="504"/>
      <c r="P29" s="504"/>
      <c r="Q29" s="504"/>
      <c r="R29" s="504"/>
      <c r="S29" s="504"/>
      <c r="T29" s="504"/>
      <c r="U29" s="504"/>
      <c r="V29" s="504"/>
      <c r="W29" s="504"/>
      <c r="X29" s="504"/>
      <c r="Y29" s="504"/>
      <c r="Z29" s="504"/>
      <c r="AA29" s="504"/>
      <c r="AB29" s="504"/>
      <c r="AC29" s="504"/>
      <c r="AD29" s="504"/>
      <c r="AE29" s="504"/>
      <c r="AF29" s="504"/>
    </row>
    <row r="30" spans="1:32" s="397" customFormat="1" x14ac:dyDescent="0.25">
      <c r="A30" s="504"/>
      <c r="B30" s="504"/>
      <c r="C30" s="504"/>
      <c r="D30" s="504"/>
      <c r="E30" s="504"/>
      <c r="F30" s="504"/>
      <c r="G30" s="504"/>
      <c r="H30" s="504"/>
      <c r="I30" s="504"/>
      <c r="J30" s="504"/>
      <c r="K30" s="504"/>
      <c r="L30" s="504"/>
      <c r="M30" s="504"/>
      <c r="N30" s="504"/>
      <c r="O30" s="504"/>
      <c r="P30" s="504"/>
      <c r="Q30" s="504"/>
      <c r="R30" s="504"/>
      <c r="S30" s="504"/>
      <c r="T30" s="504"/>
      <c r="U30" s="504"/>
      <c r="V30" s="504"/>
      <c r="W30" s="504"/>
      <c r="X30" s="504"/>
      <c r="Y30" s="504"/>
      <c r="Z30" s="504"/>
      <c r="AA30" s="504"/>
      <c r="AB30" s="504"/>
      <c r="AC30" s="504"/>
      <c r="AD30" s="504"/>
      <c r="AE30" s="504"/>
      <c r="AF30" s="504"/>
    </row>
    <row r="31" spans="1:32" s="397" customFormat="1" x14ac:dyDescent="0.25">
      <c r="A31" s="504"/>
      <c r="B31" s="504"/>
      <c r="C31" s="504"/>
      <c r="D31" s="504"/>
      <c r="E31" s="504"/>
      <c r="F31" s="504"/>
      <c r="G31" s="504"/>
      <c r="H31" s="504"/>
      <c r="I31" s="504"/>
      <c r="J31" s="504"/>
      <c r="K31" s="504"/>
      <c r="L31" s="504"/>
      <c r="M31" s="504"/>
      <c r="N31" s="504"/>
      <c r="O31" s="504"/>
      <c r="P31" s="504"/>
      <c r="Q31" s="504"/>
      <c r="R31" s="504"/>
      <c r="S31" s="504"/>
      <c r="T31" s="504"/>
      <c r="U31" s="504"/>
      <c r="V31" s="504"/>
      <c r="W31" s="504"/>
      <c r="X31" s="504"/>
      <c r="Y31" s="504"/>
      <c r="Z31" s="504"/>
      <c r="AA31" s="504"/>
      <c r="AB31" s="504"/>
      <c r="AC31" s="504"/>
      <c r="AD31" s="504"/>
      <c r="AE31" s="504"/>
      <c r="AF31" s="504"/>
    </row>
    <row r="32" spans="1:32" s="397" customFormat="1" x14ac:dyDescent="0.25">
      <c r="A32" s="504"/>
      <c r="B32" s="504"/>
      <c r="C32" s="504"/>
      <c r="D32" s="504"/>
      <c r="E32" s="504"/>
      <c r="F32" s="504"/>
      <c r="G32" s="504"/>
      <c r="H32" s="504"/>
      <c r="I32" s="504"/>
      <c r="J32" s="504"/>
      <c r="K32" s="504"/>
      <c r="L32" s="504"/>
      <c r="M32" s="504"/>
      <c r="N32" s="504"/>
      <c r="O32" s="504"/>
      <c r="P32" s="504"/>
      <c r="Q32" s="504"/>
      <c r="R32" s="504"/>
      <c r="S32" s="504"/>
      <c r="T32" s="504"/>
      <c r="U32" s="504"/>
      <c r="V32" s="504"/>
      <c r="W32" s="504"/>
      <c r="X32" s="504"/>
      <c r="Y32" s="504"/>
      <c r="Z32" s="504"/>
      <c r="AA32" s="504"/>
      <c r="AB32" s="504"/>
      <c r="AC32" s="504"/>
      <c r="AD32" s="504"/>
      <c r="AE32" s="504"/>
      <c r="AF32" s="504"/>
    </row>
    <row r="33" spans="1:32" s="397" customFormat="1" x14ac:dyDescent="0.25">
      <c r="A33" s="504"/>
      <c r="B33" s="504"/>
      <c r="C33" s="504"/>
      <c r="D33" s="504"/>
      <c r="E33" s="504"/>
      <c r="F33" s="504"/>
      <c r="G33" s="504"/>
      <c r="H33" s="504"/>
      <c r="I33" s="504"/>
      <c r="J33" s="504"/>
      <c r="K33" s="504"/>
      <c r="L33" s="504"/>
      <c r="M33" s="504"/>
      <c r="N33" s="504"/>
      <c r="O33" s="504"/>
      <c r="P33" s="504"/>
      <c r="Q33" s="504"/>
      <c r="R33" s="504"/>
      <c r="S33" s="504"/>
      <c r="T33" s="504"/>
      <c r="U33" s="504"/>
      <c r="V33" s="504"/>
      <c r="W33" s="504"/>
      <c r="X33" s="504"/>
      <c r="Y33" s="504"/>
      <c r="Z33" s="504"/>
      <c r="AA33" s="504"/>
      <c r="AB33" s="504"/>
      <c r="AC33" s="504"/>
      <c r="AD33" s="504"/>
      <c r="AE33" s="504"/>
      <c r="AF33" s="504"/>
    </row>
    <row r="34" spans="1:32" s="397" customFormat="1" x14ac:dyDescent="0.25">
      <c r="A34" s="504"/>
      <c r="B34" s="504"/>
      <c r="C34" s="504"/>
      <c r="D34" s="504"/>
      <c r="E34" s="504"/>
      <c r="F34" s="504"/>
      <c r="G34" s="504"/>
      <c r="H34" s="504"/>
      <c r="I34" s="504"/>
      <c r="J34" s="504"/>
      <c r="K34" s="504"/>
      <c r="L34" s="504"/>
      <c r="M34" s="504"/>
      <c r="N34" s="504"/>
      <c r="O34" s="504"/>
      <c r="P34" s="504"/>
      <c r="Q34" s="504"/>
      <c r="R34" s="504"/>
      <c r="S34" s="504"/>
      <c r="T34" s="504"/>
      <c r="U34" s="504"/>
      <c r="V34" s="504"/>
      <c r="W34" s="504"/>
      <c r="X34" s="504"/>
      <c r="Y34" s="504"/>
      <c r="Z34" s="504"/>
      <c r="AA34" s="504"/>
      <c r="AB34" s="504"/>
      <c r="AC34" s="504"/>
      <c r="AD34" s="504"/>
      <c r="AE34" s="504"/>
      <c r="AF34" s="504"/>
    </row>
    <row r="35" spans="1:32" s="397" customFormat="1" x14ac:dyDescent="0.25">
      <c r="A35" s="504"/>
      <c r="B35" s="504"/>
      <c r="C35" s="504"/>
      <c r="D35" s="504"/>
      <c r="E35" s="504"/>
      <c r="F35" s="504"/>
      <c r="G35" s="504"/>
      <c r="H35" s="504"/>
      <c r="I35" s="504"/>
      <c r="J35" s="504"/>
      <c r="K35" s="504"/>
      <c r="L35" s="504"/>
      <c r="M35" s="504"/>
      <c r="N35" s="504"/>
      <c r="O35" s="504"/>
      <c r="P35" s="504"/>
      <c r="Q35" s="504"/>
      <c r="R35" s="504"/>
      <c r="S35" s="504"/>
      <c r="T35" s="504"/>
      <c r="U35" s="504"/>
      <c r="V35" s="504"/>
      <c r="W35" s="504"/>
      <c r="X35" s="504"/>
      <c r="Y35" s="504"/>
      <c r="Z35" s="504"/>
      <c r="AA35" s="504"/>
      <c r="AB35" s="504"/>
      <c r="AC35" s="504"/>
      <c r="AD35" s="504"/>
      <c r="AE35" s="504"/>
      <c r="AF35" s="504"/>
    </row>
    <row r="36" spans="1:32" s="397" customFormat="1" x14ac:dyDescent="0.25">
      <c r="A36" s="504"/>
      <c r="B36" s="504"/>
      <c r="C36" s="504"/>
      <c r="D36" s="504"/>
      <c r="E36" s="504"/>
      <c r="F36" s="504"/>
      <c r="G36" s="504"/>
      <c r="H36" s="504"/>
      <c r="I36" s="504"/>
      <c r="J36" s="504"/>
      <c r="K36" s="504"/>
      <c r="L36" s="504"/>
      <c r="M36" s="504"/>
      <c r="N36" s="504"/>
      <c r="O36" s="504"/>
      <c r="P36" s="504"/>
      <c r="Q36" s="504"/>
      <c r="R36" s="504"/>
      <c r="S36" s="504"/>
      <c r="T36" s="504"/>
      <c r="U36" s="504"/>
      <c r="V36" s="504"/>
      <c r="W36" s="504"/>
      <c r="X36" s="504"/>
      <c r="Y36" s="504"/>
      <c r="Z36" s="504"/>
      <c r="AA36" s="504"/>
      <c r="AB36" s="504"/>
      <c r="AC36" s="504"/>
      <c r="AD36" s="504"/>
      <c r="AE36" s="504"/>
      <c r="AF36" s="504"/>
    </row>
    <row r="37" spans="1:32" s="397" customFormat="1" x14ac:dyDescent="0.25">
      <c r="A37" s="504"/>
      <c r="B37" s="504"/>
      <c r="C37" s="504"/>
      <c r="D37" s="504"/>
      <c r="E37" s="504"/>
      <c r="F37" s="504"/>
      <c r="G37" s="504"/>
      <c r="H37" s="504"/>
      <c r="I37" s="504"/>
      <c r="J37" s="504"/>
      <c r="K37" s="504"/>
      <c r="L37" s="504"/>
      <c r="M37" s="504"/>
      <c r="N37" s="504"/>
      <c r="O37" s="504"/>
      <c r="P37" s="504"/>
      <c r="Q37" s="504"/>
      <c r="R37" s="504"/>
      <c r="S37" s="504"/>
      <c r="T37" s="504"/>
      <c r="U37" s="504"/>
      <c r="V37" s="504"/>
      <c r="W37" s="504"/>
      <c r="X37" s="504"/>
      <c r="Y37" s="504"/>
      <c r="Z37" s="504"/>
      <c r="AA37" s="504"/>
      <c r="AB37" s="504"/>
      <c r="AC37" s="504"/>
      <c r="AD37" s="504"/>
      <c r="AE37" s="504"/>
      <c r="AF37" s="504"/>
    </row>
    <row r="38" spans="1:32" s="397" customFormat="1" x14ac:dyDescent="0.25">
      <c r="A38" s="504"/>
      <c r="B38" s="504"/>
      <c r="C38" s="504"/>
      <c r="D38" s="504"/>
      <c r="E38" s="504"/>
      <c r="F38" s="504"/>
      <c r="G38" s="504"/>
      <c r="H38" s="504"/>
      <c r="I38" s="504"/>
      <c r="J38" s="504"/>
      <c r="K38" s="504"/>
      <c r="L38" s="504"/>
      <c r="M38" s="504"/>
      <c r="N38" s="504"/>
      <c r="O38" s="504"/>
      <c r="P38" s="504"/>
      <c r="Q38" s="504"/>
      <c r="R38" s="504"/>
      <c r="S38" s="504"/>
      <c r="T38" s="504"/>
      <c r="U38" s="504"/>
      <c r="V38" s="504"/>
      <c r="W38" s="504"/>
      <c r="X38" s="504"/>
      <c r="Y38" s="504"/>
      <c r="Z38" s="504"/>
      <c r="AA38" s="504"/>
      <c r="AB38" s="504"/>
      <c r="AC38" s="504"/>
      <c r="AD38" s="504"/>
      <c r="AE38" s="504"/>
      <c r="AF38" s="504"/>
    </row>
    <row r="39" spans="1:32" s="397" customFormat="1" x14ac:dyDescent="0.25">
      <c r="A39" s="504"/>
      <c r="B39" s="504"/>
      <c r="C39" s="504"/>
      <c r="D39" s="504"/>
      <c r="E39" s="504"/>
      <c r="F39" s="504"/>
      <c r="G39" s="504"/>
      <c r="H39" s="504"/>
      <c r="I39" s="504"/>
      <c r="J39" s="504"/>
      <c r="K39" s="504"/>
      <c r="L39" s="504"/>
      <c r="M39" s="504"/>
      <c r="N39" s="504"/>
      <c r="O39" s="504"/>
      <c r="P39" s="504"/>
      <c r="Q39" s="504"/>
      <c r="R39" s="504"/>
      <c r="S39" s="504"/>
      <c r="T39" s="504"/>
      <c r="U39" s="504"/>
      <c r="V39" s="504"/>
      <c r="W39" s="504"/>
      <c r="X39" s="504"/>
      <c r="Y39" s="504"/>
      <c r="Z39" s="504"/>
      <c r="AA39" s="504"/>
      <c r="AB39" s="504"/>
      <c r="AC39" s="504"/>
      <c r="AD39" s="504"/>
      <c r="AE39" s="504"/>
      <c r="AF39" s="504"/>
    </row>
    <row r="40" spans="1:32" s="397" customFormat="1" x14ac:dyDescent="0.25">
      <c r="A40" s="504"/>
      <c r="B40" s="504"/>
      <c r="C40" s="504"/>
      <c r="D40" s="504"/>
      <c r="E40" s="504"/>
      <c r="F40" s="504"/>
      <c r="G40" s="504"/>
      <c r="H40" s="504"/>
      <c r="I40" s="504"/>
      <c r="J40" s="504"/>
      <c r="K40" s="504"/>
      <c r="L40" s="504"/>
      <c r="M40" s="504"/>
      <c r="N40" s="504"/>
      <c r="O40" s="504"/>
      <c r="P40" s="504"/>
      <c r="Q40" s="504"/>
      <c r="R40" s="504"/>
      <c r="S40" s="504"/>
      <c r="T40" s="504"/>
      <c r="U40" s="504"/>
      <c r="V40" s="504"/>
      <c r="W40" s="504"/>
      <c r="X40" s="504"/>
      <c r="Y40" s="504"/>
      <c r="Z40" s="504"/>
      <c r="AA40" s="504"/>
      <c r="AB40" s="504"/>
      <c r="AC40" s="504"/>
      <c r="AD40" s="504"/>
      <c r="AE40" s="504"/>
      <c r="AF40" s="504"/>
    </row>
    <row r="41" spans="1:32" s="397" customFormat="1" x14ac:dyDescent="0.25">
      <c r="A41" s="504"/>
      <c r="B41" s="504"/>
      <c r="C41" s="504"/>
      <c r="D41" s="504"/>
      <c r="E41" s="504"/>
      <c r="F41" s="504"/>
      <c r="G41" s="504"/>
      <c r="H41" s="504"/>
      <c r="I41" s="504"/>
      <c r="J41" s="504"/>
      <c r="K41" s="504"/>
      <c r="L41" s="504"/>
      <c r="M41" s="504"/>
      <c r="N41" s="504"/>
      <c r="O41" s="504"/>
      <c r="P41" s="504"/>
      <c r="Q41" s="504"/>
      <c r="R41" s="504"/>
      <c r="S41" s="504"/>
      <c r="T41" s="504"/>
      <c r="U41" s="504"/>
      <c r="V41" s="504"/>
      <c r="W41" s="504"/>
      <c r="X41" s="504"/>
      <c r="Y41" s="504"/>
      <c r="Z41" s="504"/>
      <c r="AA41" s="504"/>
      <c r="AB41" s="504"/>
      <c r="AC41" s="504"/>
      <c r="AD41" s="504"/>
      <c r="AE41" s="504"/>
      <c r="AF41" s="504"/>
    </row>
    <row r="42" spans="1:32" s="397" customFormat="1" x14ac:dyDescent="0.25">
      <c r="A42" s="504"/>
      <c r="B42" s="504"/>
      <c r="C42" s="504"/>
      <c r="D42" s="504"/>
      <c r="E42" s="504"/>
      <c r="F42" s="504"/>
      <c r="G42" s="504"/>
      <c r="H42" s="504"/>
      <c r="I42" s="504"/>
      <c r="J42" s="504"/>
      <c r="K42" s="504"/>
      <c r="L42" s="504"/>
      <c r="M42" s="504"/>
      <c r="N42" s="504"/>
      <c r="O42" s="504"/>
      <c r="P42" s="504"/>
      <c r="Q42" s="504"/>
      <c r="R42" s="504"/>
      <c r="S42" s="504"/>
      <c r="T42" s="504"/>
      <c r="U42" s="504"/>
      <c r="V42" s="504"/>
      <c r="W42" s="504"/>
      <c r="X42" s="504"/>
      <c r="Y42" s="504"/>
      <c r="Z42" s="504"/>
      <c r="AA42" s="504"/>
      <c r="AB42" s="504"/>
      <c r="AC42" s="504"/>
      <c r="AD42" s="504"/>
      <c r="AE42" s="504"/>
      <c r="AF42" s="504"/>
    </row>
    <row r="43" spans="1:32" s="397" customFormat="1" x14ac:dyDescent="0.25">
      <c r="A43" s="504"/>
      <c r="B43" s="504"/>
      <c r="C43" s="504"/>
      <c r="D43" s="504"/>
      <c r="E43" s="504"/>
      <c r="F43" s="504"/>
      <c r="G43" s="504"/>
      <c r="H43" s="504"/>
      <c r="I43" s="504"/>
      <c r="J43" s="504"/>
      <c r="K43" s="504"/>
      <c r="L43" s="504"/>
      <c r="M43" s="504"/>
      <c r="N43" s="504"/>
      <c r="O43" s="504"/>
      <c r="P43" s="504"/>
      <c r="Q43" s="504"/>
      <c r="R43" s="504"/>
      <c r="S43" s="504"/>
      <c r="T43" s="504"/>
      <c r="U43" s="504"/>
      <c r="V43" s="504"/>
      <c r="W43" s="504"/>
      <c r="X43" s="504"/>
      <c r="Y43" s="504"/>
      <c r="Z43" s="504"/>
      <c r="AA43" s="504"/>
      <c r="AB43" s="504"/>
      <c r="AC43" s="504"/>
      <c r="AD43" s="504"/>
      <c r="AE43" s="504"/>
      <c r="AF43" s="504"/>
    </row>
    <row r="44" spans="1:32" s="397" customFormat="1" x14ac:dyDescent="0.25">
      <c r="A44" s="492" t="str">
        <f>+HLOOKUP(Introduction!$G$4,nametranslations,34,FALSE)</f>
        <v>Source : OMS/UNICEF JMP (2026)</v>
      </c>
      <c r="B44" s="503"/>
    </row>
    <row r="45" spans="1:32" s="397" customFormat="1" x14ac:dyDescent="0.25"/>
    <row r="46" spans="1:32" s="397" customFormat="1" x14ac:dyDescent="0.25">
      <c r="A46" s="505"/>
      <c r="B46" s="505"/>
      <c r="C46" s="505"/>
      <c r="D46" s="505"/>
      <c r="E46" s="505"/>
      <c r="F46" s="505"/>
      <c r="G46" s="505"/>
      <c r="H46" s="505"/>
      <c r="I46" s="505"/>
      <c r="J46" s="505"/>
      <c r="K46" s="505"/>
      <c r="L46" s="505"/>
      <c r="M46" s="505"/>
      <c r="N46" s="505"/>
      <c r="O46" s="505"/>
      <c r="P46" s="505"/>
      <c r="Q46" s="505"/>
      <c r="R46" s="505"/>
      <c r="S46" s="505"/>
      <c r="T46" s="505"/>
      <c r="U46" s="505"/>
      <c r="V46" s="505"/>
      <c r="W46" s="505"/>
      <c r="X46" s="505"/>
      <c r="Y46" s="505"/>
      <c r="Z46" s="505"/>
      <c r="AA46" s="505"/>
      <c r="AB46" s="505"/>
      <c r="AC46" s="505"/>
      <c r="AD46" s="505"/>
      <c r="AE46" s="505"/>
      <c r="AF46" s="505"/>
    </row>
    <row r="47" spans="1:32" s="397" customFormat="1" x14ac:dyDescent="0.25">
      <c r="A47" s="505"/>
      <c r="B47" s="505"/>
      <c r="C47" s="505"/>
      <c r="D47" s="505"/>
      <c r="E47" s="505"/>
      <c r="F47" s="505"/>
      <c r="G47" s="505"/>
      <c r="H47" s="505"/>
      <c r="I47" s="505"/>
      <c r="J47" s="505"/>
      <c r="K47" s="505"/>
      <c r="L47" s="505"/>
      <c r="M47" s="505"/>
      <c r="N47" s="505"/>
      <c r="O47" s="505"/>
      <c r="P47" s="505"/>
      <c r="Q47" s="505"/>
      <c r="R47" s="505"/>
      <c r="S47" s="505"/>
      <c r="T47" s="505"/>
      <c r="U47" s="505"/>
      <c r="V47" s="505"/>
      <c r="W47" s="505"/>
      <c r="X47" s="505"/>
      <c r="Y47" s="505"/>
      <c r="Z47" s="505"/>
      <c r="AA47" s="505"/>
      <c r="AB47" s="505"/>
      <c r="AC47" s="505"/>
      <c r="AD47" s="505"/>
      <c r="AE47" s="505"/>
      <c r="AF47" s="505"/>
    </row>
    <row r="48" spans="1:32" s="397" customFormat="1" x14ac:dyDescent="0.25">
      <c r="A48" s="505"/>
      <c r="B48" s="505"/>
      <c r="C48" s="505"/>
      <c r="D48" s="505"/>
      <c r="E48" s="505"/>
      <c r="F48" s="505"/>
      <c r="G48" s="505"/>
      <c r="H48" s="505"/>
      <c r="I48" s="505"/>
      <c r="J48" s="505"/>
      <c r="K48" s="505"/>
      <c r="L48" s="505"/>
      <c r="M48" s="505"/>
      <c r="N48" s="505"/>
      <c r="O48" s="505"/>
      <c r="P48" s="505"/>
      <c r="Q48" s="505"/>
      <c r="R48" s="505"/>
      <c r="S48" s="505"/>
      <c r="T48" s="505"/>
      <c r="U48" s="505"/>
      <c r="V48" s="505"/>
      <c r="W48" s="505"/>
      <c r="X48" s="505"/>
      <c r="Y48" s="505"/>
      <c r="Z48" s="505"/>
      <c r="AA48" s="505"/>
      <c r="AB48" s="505"/>
      <c r="AC48" s="505"/>
      <c r="AD48" s="505"/>
      <c r="AE48" s="505"/>
      <c r="AF48" s="505"/>
    </row>
    <row r="49" spans="1:32" s="397" customFormat="1" x14ac:dyDescent="0.25">
      <c r="A49" s="505"/>
      <c r="B49" s="505"/>
      <c r="C49" s="505"/>
      <c r="D49" s="505"/>
      <c r="E49" s="505"/>
      <c r="F49" s="505"/>
      <c r="G49" s="505"/>
      <c r="H49" s="505"/>
      <c r="I49" s="505"/>
      <c r="J49" s="505"/>
      <c r="K49" s="505"/>
      <c r="L49" s="505"/>
      <c r="M49" s="505"/>
      <c r="N49" s="505"/>
      <c r="O49" s="505"/>
      <c r="P49" s="505"/>
      <c r="Q49" s="505"/>
      <c r="R49" s="505"/>
      <c r="S49" s="505"/>
      <c r="T49" s="505"/>
      <c r="U49" s="505"/>
      <c r="V49" s="505"/>
      <c r="W49" s="505"/>
      <c r="X49" s="505"/>
      <c r="Y49" s="505"/>
      <c r="Z49" s="505"/>
      <c r="AA49" s="505"/>
      <c r="AB49" s="505"/>
      <c r="AC49" s="505"/>
      <c r="AD49" s="505"/>
      <c r="AE49" s="505"/>
      <c r="AF49" s="505"/>
    </row>
    <row r="50" spans="1:32" s="397" customFormat="1" x14ac:dyDescent="0.25">
      <c r="A50" s="505"/>
      <c r="B50" s="505"/>
      <c r="C50" s="505"/>
      <c r="D50" s="505"/>
      <c r="E50" s="505"/>
      <c r="F50" s="505"/>
      <c r="G50" s="505"/>
      <c r="H50" s="505"/>
      <c r="I50" s="505"/>
      <c r="J50" s="505"/>
      <c r="K50" s="505"/>
      <c r="L50" s="505"/>
      <c r="M50" s="505"/>
      <c r="N50" s="505"/>
      <c r="O50" s="505"/>
      <c r="P50" s="505"/>
      <c r="Q50" s="505"/>
      <c r="R50" s="505"/>
      <c r="S50" s="505"/>
      <c r="T50" s="505"/>
      <c r="U50" s="505"/>
      <c r="V50" s="505"/>
      <c r="W50" s="505"/>
      <c r="X50" s="505"/>
      <c r="Y50" s="505"/>
      <c r="Z50" s="505"/>
      <c r="AA50" s="505"/>
      <c r="AB50" s="505"/>
      <c r="AC50" s="505"/>
      <c r="AD50" s="505"/>
      <c r="AE50" s="505"/>
      <c r="AF50" s="505"/>
    </row>
    <row r="51" spans="1:32" s="397" customFormat="1" x14ac:dyDescent="0.25">
      <c r="A51" s="505"/>
      <c r="B51" s="505"/>
      <c r="C51" s="505"/>
      <c r="D51" s="505"/>
      <c r="E51" s="505"/>
      <c r="F51" s="505"/>
      <c r="G51" s="505"/>
      <c r="H51" s="505"/>
      <c r="I51" s="505"/>
      <c r="J51" s="505"/>
      <c r="K51" s="505"/>
      <c r="L51" s="505"/>
      <c r="M51" s="505"/>
      <c r="N51" s="505"/>
      <c r="O51" s="505"/>
      <c r="P51" s="505"/>
      <c r="Q51" s="505"/>
      <c r="R51" s="505"/>
      <c r="S51" s="505"/>
      <c r="T51" s="505"/>
      <c r="U51" s="505"/>
      <c r="V51" s="505"/>
      <c r="W51" s="505"/>
      <c r="X51" s="505"/>
      <c r="Y51" s="505"/>
      <c r="Z51" s="505"/>
      <c r="AA51" s="505"/>
      <c r="AB51" s="505"/>
      <c r="AC51" s="505"/>
      <c r="AD51" s="505"/>
      <c r="AE51" s="505"/>
      <c r="AF51" s="505"/>
    </row>
    <row r="52" spans="1:32" s="397" customFormat="1" x14ac:dyDescent="0.25">
      <c r="A52" s="505"/>
      <c r="B52" s="505"/>
      <c r="C52" s="505"/>
      <c r="D52" s="505"/>
      <c r="E52" s="505"/>
      <c r="F52" s="505"/>
      <c r="G52" s="505"/>
      <c r="H52" s="505"/>
      <c r="I52" s="505"/>
      <c r="J52" s="505"/>
      <c r="K52" s="505"/>
      <c r="L52" s="505"/>
      <c r="M52" s="505"/>
      <c r="N52" s="505"/>
      <c r="O52" s="505"/>
      <c r="P52" s="505"/>
      <c r="Q52" s="505"/>
      <c r="R52" s="505"/>
      <c r="S52" s="505"/>
      <c r="T52" s="505"/>
      <c r="U52" s="505"/>
      <c r="V52" s="505"/>
      <c r="W52" s="505"/>
      <c r="X52" s="505"/>
      <c r="Y52" s="505"/>
      <c r="Z52" s="505"/>
      <c r="AA52" s="505"/>
      <c r="AB52" s="505"/>
      <c r="AC52" s="505"/>
      <c r="AD52" s="505"/>
      <c r="AE52" s="505"/>
      <c r="AF52" s="505"/>
    </row>
    <row r="53" spans="1:32" s="397" customFormat="1" x14ac:dyDescent="0.25">
      <c r="A53" s="505"/>
      <c r="B53" s="505"/>
      <c r="C53" s="505"/>
      <c r="D53" s="505"/>
      <c r="E53" s="505"/>
      <c r="F53" s="505"/>
      <c r="G53" s="505"/>
      <c r="H53" s="505"/>
      <c r="I53" s="505"/>
      <c r="J53" s="505"/>
      <c r="K53" s="505"/>
      <c r="L53" s="505"/>
      <c r="M53" s="505"/>
      <c r="N53" s="505"/>
      <c r="O53" s="505"/>
      <c r="P53" s="505"/>
      <c r="Q53" s="505"/>
      <c r="R53" s="505"/>
      <c r="S53" s="505"/>
      <c r="T53" s="505"/>
      <c r="U53" s="505"/>
      <c r="V53" s="505"/>
      <c r="W53" s="505"/>
      <c r="X53" s="505"/>
      <c r="Y53" s="505"/>
      <c r="Z53" s="505"/>
      <c r="AA53" s="505"/>
      <c r="AB53" s="505"/>
      <c r="AC53" s="505"/>
      <c r="AD53" s="505"/>
      <c r="AE53" s="505"/>
      <c r="AF53" s="505"/>
    </row>
    <row r="54" spans="1:32" s="397" customFormat="1" x14ac:dyDescent="0.25">
      <c r="A54" s="505"/>
      <c r="B54" s="505"/>
      <c r="C54" s="505"/>
      <c r="D54" s="505"/>
      <c r="E54" s="505"/>
      <c r="F54" s="505"/>
      <c r="G54" s="505"/>
      <c r="H54" s="505"/>
      <c r="I54" s="505"/>
      <c r="J54" s="505"/>
      <c r="K54" s="505"/>
      <c r="L54" s="505"/>
      <c r="M54" s="505"/>
      <c r="N54" s="505"/>
      <c r="O54" s="505"/>
      <c r="P54" s="505"/>
      <c r="Q54" s="505"/>
      <c r="R54" s="505"/>
      <c r="S54" s="505"/>
      <c r="T54" s="505"/>
      <c r="U54" s="505"/>
      <c r="V54" s="505"/>
      <c r="W54" s="505"/>
      <c r="X54" s="505"/>
      <c r="Y54" s="505"/>
      <c r="Z54" s="505"/>
      <c r="AA54" s="505"/>
      <c r="AB54" s="505"/>
      <c r="AC54" s="505"/>
      <c r="AD54" s="505"/>
      <c r="AE54" s="505"/>
      <c r="AF54" s="505"/>
    </row>
    <row r="55" spans="1:32" s="397" customFormat="1" x14ac:dyDescent="0.25">
      <c r="A55" s="505"/>
      <c r="B55" s="505"/>
      <c r="C55" s="505"/>
      <c r="D55" s="505"/>
      <c r="E55" s="505"/>
      <c r="F55" s="505"/>
      <c r="G55" s="505"/>
      <c r="H55" s="505"/>
      <c r="I55" s="505"/>
      <c r="J55" s="505"/>
      <c r="K55" s="505"/>
      <c r="L55" s="505"/>
      <c r="M55" s="505"/>
      <c r="N55" s="505"/>
      <c r="O55" s="505"/>
      <c r="P55" s="505"/>
      <c r="Q55" s="505"/>
      <c r="R55" s="505"/>
      <c r="S55" s="505"/>
      <c r="T55" s="505"/>
      <c r="U55" s="505"/>
      <c r="V55" s="505"/>
      <c r="W55" s="505"/>
      <c r="X55" s="505"/>
      <c r="Y55" s="505"/>
      <c r="Z55" s="505"/>
      <c r="AA55" s="505"/>
      <c r="AB55" s="505"/>
      <c r="AC55" s="505"/>
      <c r="AD55" s="505"/>
      <c r="AE55" s="505"/>
      <c r="AF55" s="505"/>
    </row>
    <row r="56" spans="1:32" s="397" customFormat="1" x14ac:dyDescent="0.25">
      <c r="A56" s="505"/>
      <c r="B56" s="505"/>
      <c r="C56" s="505"/>
      <c r="D56" s="505"/>
      <c r="E56" s="505"/>
      <c r="F56" s="505"/>
      <c r="G56" s="505"/>
      <c r="H56" s="505"/>
      <c r="I56" s="505"/>
      <c r="J56" s="505"/>
      <c r="K56" s="505"/>
      <c r="L56" s="505"/>
      <c r="M56" s="505"/>
      <c r="N56" s="505"/>
      <c r="O56" s="505"/>
      <c r="P56" s="505"/>
      <c r="Q56" s="505"/>
      <c r="R56" s="505"/>
      <c r="S56" s="505"/>
      <c r="T56" s="505"/>
      <c r="U56" s="505"/>
      <c r="V56" s="505"/>
      <c r="W56" s="505"/>
      <c r="X56" s="505"/>
      <c r="Y56" s="505"/>
      <c r="Z56" s="505"/>
      <c r="AA56" s="505"/>
      <c r="AB56" s="505"/>
      <c r="AC56" s="505"/>
      <c r="AD56" s="505"/>
      <c r="AE56" s="505"/>
      <c r="AF56" s="505"/>
    </row>
    <row r="57" spans="1:32" s="397" customFormat="1" x14ac:dyDescent="0.25">
      <c r="A57" s="505"/>
      <c r="B57" s="505"/>
      <c r="C57" s="505"/>
      <c r="D57" s="505"/>
      <c r="E57" s="505"/>
      <c r="F57" s="505"/>
      <c r="G57" s="505"/>
      <c r="H57" s="505"/>
      <c r="I57" s="505"/>
      <c r="J57" s="505"/>
      <c r="K57" s="505"/>
      <c r="L57" s="505"/>
      <c r="M57" s="505"/>
      <c r="N57" s="505"/>
      <c r="O57" s="505"/>
      <c r="P57" s="505"/>
      <c r="Q57" s="505"/>
      <c r="R57" s="505"/>
      <c r="S57" s="505"/>
      <c r="T57" s="505"/>
      <c r="U57" s="505"/>
      <c r="V57" s="505"/>
      <c r="W57" s="505"/>
      <c r="X57" s="505"/>
      <c r="Y57" s="505"/>
      <c r="Z57" s="505"/>
      <c r="AA57" s="505"/>
      <c r="AB57" s="505"/>
      <c r="AC57" s="505"/>
      <c r="AD57" s="505"/>
      <c r="AE57" s="505"/>
      <c r="AF57" s="505"/>
    </row>
    <row r="58" spans="1:32" s="397" customFormat="1" x14ac:dyDescent="0.25">
      <c r="A58" s="505"/>
      <c r="B58" s="505"/>
      <c r="C58" s="505"/>
      <c r="D58" s="505"/>
      <c r="E58" s="505"/>
      <c r="F58" s="505"/>
      <c r="G58" s="505"/>
      <c r="H58" s="505"/>
      <c r="I58" s="505"/>
      <c r="J58" s="505"/>
      <c r="K58" s="505"/>
      <c r="L58" s="505"/>
      <c r="M58" s="505"/>
      <c r="N58" s="505"/>
      <c r="O58" s="505"/>
      <c r="P58" s="505"/>
      <c r="Q58" s="505"/>
      <c r="R58" s="505"/>
      <c r="S58" s="505"/>
      <c r="T58" s="505"/>
      <c r="U58" s="505"/>
      <c r="V58" s="505"/>
      <c r="W58" s="505"/>
      <c r="X58" s="505"/>
      <c r="Y58" s="505"/>
      <c r="Z58" s="505"/>
      <c r="AA58" s="505"/>
      <c r="AB58" s="505"/>
      <c r="AC58" s="505"/>
      <c r="AD58" s="505"/>
      <c r="AE58" s="505"/>
      <c r="AF58" s="505"/>
    </row>
    <row r="59" spans="1:32" s="397" customFormat="1" x14ac:dyDescent="0.25">
      <c r="A59" s="505"/>
      <c r="B59" s="505"/>
      <c r="C59" s="505"/>
      <c r="D59" s="505"/>
      <c r="E59" s="505"/>
      <c r="F59" s="505"/>
      <c r="G59" s="505"/>
      <c r="H59" s="505"/>
      <c r="I59" s="505"/>
      <c r="J59" s="505"/>
      <c r="K59" s="505"/>
      <c r="L59" s="505"/>
      <c r="M59" s="505"/>
      <c r="N59" s="505"/>
      <c r="O59" s="505"/>
      <c r="P59" s="505"/>
      <c r="Q59" s="505"/>
      <c r="R59" s="505"/>
      <c r="S59" s="505"/>
      <c r="T59" s="505"/>
      <c r="U59" s="505"/>
      <c r="V59" s="505"/>
      <c r="W59" s="505"/>
      <c r="X59" s="505"/>
      <c r="Y59" s="505"/>
      <c r="Z59" s="505"/>
      <c r="AA59" s="505"/>
      <c r="AB59" s="505"/>
      <c r="AC59" s="505"/>
      <c r="AD59" s="505"/>
      <c r="AE59" s="505"/>
      <c r="AF59" s="505"/>
    </row>
    <row r="60" spans="1:32" s="397" customFormat="1" x14ac:dyDescent="0.25">
      <c r="A60" s="505"/>
      <c r="B60" s="505"/>
      <c r="C60" s="505"/>
      <c r="D60" s="505"/>
      <c r="E60" s="505"/>
      <c r="F60" s="505"/>
      <c r="G60" s="505"/>
      <c r="H60" s="505"/>
      <c r="I60" s="505"/>
      <c r="J60" s="505"/>
      <c r="K60" s="505"/>
      <c r="L60" s="505"/>
      <c r="M60" s="505"/>
      <c r="N60" s="505"/>
      <c r="O60" s="505"/>
      <c r="P60" s="505"/>
      <c r="Q60" s="505"/>
      <c r="R60" s="505"/>
      <c r="S60" s="505"/>
      <c r="T60" s="505"/>
      <c r="U60" s="505"/>
      <c r="V60" s="505"/>
      <c r="W60" s="505"/>
      <c r="X60" s="505"/>
      <c r="Y60" s="505"/>
      <c r="Z60" s="505"/>
      <c r="AA60" s="505"/>
      <c r="AB60" s="505"/>
      <c r="AC60" s="505"/>
      <c r="AD60" s="505"/>
      <c r="AE60" s="505"/>
      <c r="AF60" s="505"/>
    </row>
    <row r="61" spans="1:32" s="397" customFormat="1" x14ac:dyDescent="0.25">
      <c r="A61" s="505"/>
      <c r="B61" s="505"/>
      <c r="C61" s="505"/>
      <c r="D61" s="505"/>
      <c r="E61" s="505"/>
      <c r="F61" s="505"/>
      <c r="G61" s="505"/>
      <c r="H61" s="505"/>
      <c r="I61" s="505"/>
      <c r="J61" s="505"/>
      <c r="K61" s="505"/>
      <c r="L61" s="505"/>
      <c r="M61" s="505"/>
      <c r="N61" s="505"/>
      <c r="O61" s="505"/>
      <c r="P61" s="505"/>
      <c r="Q61" s="505"/>
      <c r="R61" s="505"/>
      <c r="S61" s="505"/>
      <c r="T61" s="505"/>
      <c r="U61" s="505"/>
      <c r="V61" s="505"/>
      <c r="W61" s="505"/>
      <c r="X61" s="505"/>
      <c r="Y61" s="505"/>
      <c r="Z61" s="505"/>
      <c r="AA61" s="505"/>
      <c r="AB61" s="505"/>
      <c r="AC61" s="505"/>
      <c r="AD61" s="505"/>
      <c r="AE61" s="505"/>
      <c r="AF61" s="505"/>
    </row>
    <row r="62" spans="1:32" s="397" customFormat="1" x14ac:dyDescent="0.25">
      <c r="A62" s="505"/>
      <c r="B62" s="505"/>
      <c r="C62" s="505"/>
      <c r="D62" s="505"/>
      <c r="E62" s="505"/>
      <c r="F62" s="505"/>
      <c r="G62" s="505"/>
      <c r="H62" s="505"/>
      <c r="I62" s="505"/>
      <c r="J62" s="505"/>
      <c r="K62" s="505"/>
      <c r="L62" s="505"/>
      <c r="M62" s="505"/>
      <c r="N62" s="505"/>
      <c r="O62" s="505"/>
      <c r="P62" s="505"/>
      <c r="Q62" s="505"/>
      <c r="R62" s="505"/>
      <c r="S62" s="505"/>
      <c r="T62" s="505"/>
      <c r="U62" s="505"/>
      <c r="V62" s="505"/>
      <c r="W62" s="505"/>
      <c r="X62" s="505"/>
      <c r="Y62" s="505"/>
      <c r="Z62" s="505"/>
      <c r="AA62" s="505"/>
      <c r="AB62" s="505"/>
      <c r="AC62" s="505"/>
      <c r="AD62" s="505"/>
      <c r="AE62" s="505"/>
      <c r="AF62" s="505"/>
    </row>
    <row r="63" spans="1:32" s="397" customFormat="1" x14ac:dyDescent="0.25">
      <c r="A63" s="505"/>
      <c r="B63" s="505"/>
      <c r="C63" s="505"/>
      <c r="D63" s="505"/>
      <c r="E63" s="505"/>
      <c r="F63" s="505"/>
      <c r="G63" s="505"/>
      <c r="H63" s="505"/>
      <c r="I63" s="505"/>
      <c r="J63" s="505"/>
      <c r="K63" s="505"/>
      <c r="L63" s="505"/>
      <c r="M63" s="505"/>
      <c r="N63" s="505"/>
      <c r="O63" s="505"/>
      <c r="P63" s="505"/>
      <c r="Q63" s="505"/>
      <c r="R63" s="505"/>
      <c r="S63" s="505"/>
      <c r="T63" s="505"/>
      <c r="U63" s="505"/>
      <c r="V63" s="505"/>
      <c r="W63" s="505"/>
      <c r="X63" s="505"/>
      <c r="Y63" s="505"/>
      <c r="Z63" s="505"/>
      <c r="AA63" s="505"/>
      <c r="AB63" s="505"/>
      <c r="AC63" s="505"/>
      <c r="AD63" s="505"/>
      <c r="AE63" s="505"/>
      <c r="AF63" s="505"/>
    </row>
    <row r="64" spans="1:32" s="397" customFormat="1" x14ac:dyDescent="0.25">
      <c r="A64" s="505"/>
      <c r="B64" s="505"/>
      <c r="C64" s="505"/>
      <c r="D64" s="505"/>
      <c r="E64" s="505"/>
      <c r="F64" s="505"/>
      <c r="G64" s="505"/>
      <c r="H64" s="505"/>
      <c r="I64" s="505"/>
      <c r="J64" s="505"/>
      <c r="K64" s="505"/>
      <c r="L64" s="505"/>
      <c r="M64" s="505"/>
      <c r="N64" s="505"/>
      <c r="O64" s="505"/>
      <c r="P64" s="505"/>
      <c r="Q64" s="505"/>
      <c r="R64" s="505"/>
      <c r="S64" s="505"/>
      <c r="T64" s="505"/>
      <c r="U64" s="505"/>
      <c r="V64" s="505"/>
      <c r="W64" s="505"/>
      <c r="X64" s="505"/>
      <c r="Y64" s="505"/>
      <c r="Z64" s="505"/>
      <c r="AA64" s="505"/>
      <c r="AB64" s="505"/>
      <c r="AC64" s="505"/>
      <c r="AD64" s="505"/>
      <c r="AE64" s="505"/>
      <c r="AF64" s="505"/>
    </row>
    <row r="65" spans="1:2" s="397" customFormat="1" x14ac:dyDescent="0.25">
      <c r="A65" s="492" t="str">
        <f>+HLOOKUP(Introduction!$G$4,nametranslations,34,FALSE)</f>
        <v>Source : OMS/UNICEF JMP (2026)</v>
      </c>
      <c r="B65" s="503"/>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86432-0867-4177-A58F-BC5ED8459D9C}">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98" customWidth="1"/>
    <col min="2" max="2" width="9" style="398"/>
    <col min="3" max="3" width="5.8984375" style="398" customWidth="1"/>
    <col min="4" max="5" width="4.09765625" style="398" customWidth="1"/>
    <col min="6" max="6" width="3.8984375" style="398" customWidth="1"/>
    <col min="7" max="7" width="4.09765625" style="398" customWidth="1"/>
    <col min="8" max="9" width="3.8984375" style="398" customWidth="1"/>
    <col min="10" max="10" width="4.09765625" style="398" customWidth="1"/>
    <col min="11" max="12" width="3.8984375" style="398" customWidth="1"/>
    <col min="13" max="13" width="4.09765625" style="398" customWidth="1"/>
    <col min="14" max="15" width="3.8984375" style="398" customWidth="1"/>
    <col min="16" max="16" width="4.09765625" style="398" customWidth="1"/>
    <col min="17" max="18" width="3.8984375" style="398" customWidth="1"/>
    <col min="19" max="19" width="4.09765625" style="398" customWidth="1"/>
    <col min="20" max="21" width="3.8984375" style="398" customWidth="1"/>
    <col min="22" max="51" width="3.8984375" style="504" customWidth="1"/>
    <col min="52" max="69" width="3.8984375" style="505" customWidth="1"/>
    <col min="70" max="16384" width="9" style="398"/>
  </cols>
  <sheetData>
    <row r="1" spans="1:69" ht="17.399999999999999" x14ac:dyDescent="0.3">
      <c r="A1" s="506" t="str">
        <f>HLOOKUP(Introduction!$G$4,nametranslations,83,FALSE)</f>
        <v>Synthèse des données des enquêtes et recensements nationaux</v>
      </c>
      <c r="B1" s="507"/>
      <c r="C1" s="507"/>
      <c r="D1" s="507"/>
      <c r="E1" s="507"/>
      <c r="F1" s="507"/>
      <c r="G1" s="507"/>
      <c r="H1" s="507"/>
      <c r="I1" s="507"/>
      <c r="J1" s="507"/>
      <c r="K1" s="507"/>
      <c r="L1" s="507"/>
      <c r="M1" s="507"/>
      <c r="N1" s="507"/>
      <c r="O1" s="507"/>
      <c r="P1" s="507"/>
      <c r="Q1" s="507"/>
      <c r="R1" s="507"/>
      <c r="S1" s="507"/>
      <c r="T1" s="507"/>
      <c r="U1" s="507"/>
      <c r="V1" s="507"/>
      <c r="W1" s="507"/>
      <c r="X1" s="507"/>
      <c r="Y1" s="507"/>
      <c r="Z1" s="507"/>
      <c r="AA1" s="507"/>
      <c r="AB1" s="507"/>
      <c r="AC1" s="507"/>
      <c r="AD1" s="507"/>
      <c r="AE1" s="507"/>
      <c r="AF1" s="507"/>
      <c r="AG1" s="507"/>
      <c r="AH1" s="507"/>
      <c r="AI1" s="507"/>
      <c r="AJ1" s="507"/>
      <c r="AK1" s="507"/>
      <c r="AL1" s="507"/>
      <c r="AM1" s="507"/>
      <c r="AN1" s="507"/>
      <c r="AO1" s="507"/>
      <c r="AP1" s="507"/>
      <c r="AQ1" s="507"/>
      <c r="AR1" s="507"/>
      <c r="AS1" s="507"/>
      <c r="AT1" s="507"/>
      <c r="AU1" s="507"/>
      <c r="AV1" s="507"/>
      <c r="AW1" s="507"/>
      <c r="AX1" s="507"/>
      <c r="AY1" s="507"/>
      <c r="AZ1" s="507"/>
      <c r="BA1" s="507"/>
      <c r="BB1" s="507"/>
      <c r="BC1" s="507"/>
      <c r="BD1" s="507"/>
      <c r="BE1" s="507"/>
      <c r="BF1" s="507"/>
      <c r="BG1" s="507"/>
      <c r="BH1" s="507"/>
      <c r="BI1" s="507"/>
      <c r="BJ1" s="507"/>
      <c r="BK1" s="507"/>
      <c r="BL1" s="507"/>
      <c r="BM1" s="507"/>
      <c r="BN1" s="507"/>
      <c r="BO1" s="507"/>
      <c r="BP1" s="507"/>
      <c r="BQ1" s="507"/>
    </row>
    <row r="2" spans="1:69" ht="15.6" x14ac:dyDescent="0.3">
      <c r="A2" s="508"/>
      <c r="B2" s="508"/>
      <c r="C2" s="508"/>
      <c r="D2" s="509" t="str">
        <f>HLOOKUP(Introduction!$G$4,nametranslations,85,FALSE)</f>
        <v>Eau de boisson</v>
      </c>
      <c r="E2" s="507"/>
      <c r="F2" s="507"/>
      <c r="G2" s="510"/>
      <c r="H2" s="507"/>
      <c r="I2" s="507"/>
      <c r="J2" s="510"/>
      <c r="K2" s="511"/>
      <c r="L2" s="511"/>
      <c r="M2" s="510"/>
      <c r="N2" s="511"/>
      <c r="O2" s="511"/>
      <c r="P2" s="510"/>
      <c r="Q2" s="511"/>
      <c r="R2" s="511"/>
      <c r="S2" s="510"/>
      <c r="T2" s="511"/>
      <c r="U2" s="511"/>
      <c r="V2" s="512" t="str">
        <f>HLOOKUP(Introduction!$G$4,nametranslations,86,FALSE)</f>
        <v>Assainissement</v>
      </c>
      <c r="W2" s="397"/>
      <c r="X2" s="511"/>
      <c r="Y2" s="511"/>
      <c r="Z2" s="511"/>
      <c r="AA2" s="513"/>
      <c r="AB2" s="511"/>
      <c r="AC2" s="511"/>
      <c r="AD2" s="511"/>
      <c r="AE2" s="511"/>
      <c r="AF2" s="513"/>
      <c r="AG2" s="511"/>
      <c r="AH2" s="511"/>
      <c r="AI2" s="511"/>
      <c r="AJ2" s="511"/>
      <c r="AK2" s="513"/>
      <c r="AL2" s="511"/>
      <c r="AM2" s="511"/>
      <c r="AN2" s="511"/>
      <c r="AO2" s="511"/>
      <c r="AP2" s="513"/>
      <c r="AQ2" s="511"/>
      <c r="AR2" s="511"/>
      <c r="AS2" s="511"/>
      <c r="AT2" s="511"/>
      <c r="AU2" s="513"/>
      <c r="AV2" s="511"/>
      <c r="AW2" s="511"/>
      <c r="AX2" s="511"/>
      <c r="AY2" s="511"/>
      <c r="AZ2" s="514" t="str">
        <f>HLOOKUP(Introduction!$G$4,nametranslations,87,FALSE)</f>
        <v>Hygiène</v>
      </c>
      <c r="BA2" s="515"/>
      <c r="BB2" s="516"/>
      <c r="BC2" s="516"/>
      <c r="BD2" s="517"/>
      <c r="BE2" s="517"/>
      <c r="BF2" s="517"/>
      <c r="BG2" s="517"/>
      <c r="BH2" s="517"/>
      <c r="BI2" s="517"/>
      <c r="BJ2" s="517"/>
      <c r="BK2" s="517"/>
      <c r="BL2" s="517"/>
      <c r="BM2" s="517"/>
      <c r="BN2" s="517"/>
      <c r="BO2" s="517"/>
      <c r="BP2" s="517"/>
      <c r="BQ2" s="517"/>
    </row>
    <row r="3" spans="1:69" ht="13.8" x14ac:dyDescent="0.25">
      <c r="A3" s="518"/>
      <c r="B3" s="507"/>
      <c r="C3" s="507"/>
      <c r="D3" s="507" t="str">
        <f>+Key!$A$24</f>
        <v>Total</v>
      </c>
      <c r="E3" s="507"/>
      <c r="F3" s="507"/>
      <c r="G3" s="507" t="str">
        <f>+Key!$A$26</f>
        <v>Urban</v>
      </c>
      <c r="I3" s="507"/>
      <c r="J3" s="507" t="str">
        <f>+Key!$A$25</f>
        <v>Rural</v>
      </c>
      <c r="L3" s="507"/>
      <c r="M3" s="507" t="str">
        <f>+Key!$A$27</f>
        <v>Pre-primary</v>
      </c>
      <c r="O3" s="507"/>
      <c r="P3" s="507" t="str">
        <f>+Key!$A$28</f>
        <v>Primary</v>
      </c>
      <c r="Q3" s="507"/>
      <c r="R3" s="507"/>
      <c r="S3" s="507" t="str">
        <f>+Key!$A$29</f>
        <v>Secondary</v>
      </c>
      <c r="U3" s="507"/>
      <c r="V3" s="507" t="str">
        <f>+Key!$A$24</f>
        <v>Total</v>
      </c>
      <c r="W3" s="507"/>
      <c r="X3" s="507"/>
      <c r="Y3" s="507" t="str">
        <f>+Key!$A$26</f>
        <v>Urban</v>
      </c>
      <c r="Z3" s="398"/>
      <c r="AA3" s="507"/>
      <c r="AB3" s="507" t="str">
        <f>+Key!$A$25</f>
        <v>Rural</v>
      </c>
      <c r="AC3" s="398"/>
      <c r="AD3" s="507"/>
      <c r="AE3" s="507" t="str">
        <f>+Key!$A$27</f>
        <v>Pre-primary</v>
      </c>
      <c r="AF3" s="398"/>
      <c r="AG3" s="507"/>
      <c r="AH3" s="507" t="str">
        <f>+Key!$A$28</f>
        <v>Primary</v>
      </c>
      <c r="AI3" s="507"/>
      <c r="AJ3" s="507"/>
      <c r="AK3" s="507" t="str">
        <f>+Key!$A$29</f>
        <v>Secondary</v>
      </c>
      <c r="AL3" s="507"/>
      <c r="AM3" s="507"/>
      <c r="AN3" s="507"/>
      <c r="AO3" s="507"/>
      <c r="AP3" s="507" t="s">
        <v>17</v>
      </c>
      <c r="AQ3" s="507"/>
      <c r="AR3" s="507"/>
      <c r="AS3" s="507"/>
      <c r="AT3" s="507"/>
      <c r="AU3" s="507" t="s">
        <v>18</v>
      </c>
      <c r="AV3" s="507"/>
      <c r="AW3" s="507"/>
      <c r="AX3" s="507"/>
      <c r="AY3" s="507"/>
      <c r="AZ3" s="507" t="str">
        <f>+Key!$A$24</f>
        <v>Total</v>
      </c>
      <c r="BA3" s="519"/>
      <c r="BB3" s="507"/>
      <c r="BC3" s="507" t="str">
        <f>+Key!$A$26</f>
        <v>Urban</v>
      </c>
      <c r="BD3" s="398"/>
      <c r="BE3" s="507"/>
      <c r="BF3" s="507" t="str">
        <f>+Key!$A$25</f>
        <v>Rural</v>
      </c>
      <c r="BG3" s="398"/>
      <c r="BH3" s="507"/>
      <c r="BI3" s="507" t="str">
        <f>+Key!$A$27</f>
        <v>Pre-primary</v>
      </c>
      <c r="BJ3" s="398"/>
      <c r="BK3" s="507"/>
      <c r="BL3" s="507" t="str">
        <f>+Key!$A$28</f>
        <v>Primary</v>
      </c>
      <c r="BM3" s="507"/>
      <c r="BN3" s="507"/>
      <c r="BO3" s="507" t="str">
        <f>+Key!$A$29</f>
        <v>Secondary</v>
      </c>
      <c r="BP3" s="397"/>
      <c r="BQ3" s="507"/>
    </row>
    <row r="4" spans="1:69" ht="148.80000000000001" x14ac:dyDescent="0.25">
      <c r="A4" s="520" t="s">
        <v>5</v>
      </c>
      <c r="B4" s="520" t="str">
        <f>HLOOKUP(Introduction!$G$4,nametranslations,88,FALSE)</f>
        <v>Type de source de données</v>
      </c>
      <c r="C4" s="520" t="s">
        <v>4</v>
      </c>
      <c r="D4" s="521" t="s">
        <v>25</v>
      </c>
      <c r="E4" s="522" t="s">
        <v>19</v>
      </c>
      <c r="F4" s="523" t="s">
        <v>107</v>
      </c>
      <c r="G4" s="521" t="s">
        <v>25</v>
      </c>
      <c r="H4" s="522" t="s">
        <v>19</v>
      </c>
      <c r="I4" s="523" t="s">
        <v>107</v>
      </c>
      <c r="J4" s="521" t="s">
        <v>25</v>
      </c>
      <c r="K4" s="522" t="s">
        <v>19</v>
      </c>
      <c r="L4" s="523" t="s">
        <v>107</v>
      </c>
      <c r="M4" s="521" t="s">
        <v>25</v>
      </c>
      <c r="N4" s="522" t="s">
        <v>19</v>
      </c>
      <c r="O4" s="523" t="s">
        <v>107</v>
      </c>
      <c r="P4" s="521" t="s">
        <v>25</v>
      </c>
      <c r="Q4" s="522" t="s">
        <v>19</v>
      </c>
      <c r="R4" s="523" t="s">
        <v>107</v>
      </c>
      <c r="S4" s="521" t="s">
        <v>25</v>
      </c>
      <c r="T4" s="522" t="s">
        <v>19</v>
      </c>
      <c r="U4" s="524" t="s">
        <v>107</v>
      </c>
      <c r="V4" s="525" t="s">
        <v>25</v>
      </c>
      <c r="W4" s="526" t="s">
        <v>19</v>
      </c>
      <c r="X4" s="526" t="s">
        <v>21</v>
      </c>
      <c r="Y4" s="526" t="s">
        <v>28</v>
      </c>
      <c r="Z4" s="527" t="s">
        <v>108</v>
      </c>
      <c r="AA4" s="525" t="s">
        <v>25</v>
      </c>
      <c r="AB4" s="526" t="s">
        <v>19</v>
      </c>
      <c r="AC4" s="526" t="s">
        <v>21</v>
      </c>
      <c r="AD4" s="526" t="s">
        <v>28</v>
      </c>
      <c r="AE4" s="527" t="s">
        <v>108</v>
      </c>
      <c r="AF4" s="525" t="s">
        <v>25</v>
      </c>
      <c r="AG4" s="526" t="s">
        <v>19</v>
      </c>
      <c r="AH4" s="526" t="s">
        <v>21</v>
      </c>
      <c r="AI4" s="526" t="s">
        <v>28</v>
      </c>
      <c r="AJ4" s="527" t="s">
        <v>108</v>
      </c>
      <c r="AK4" s="525" t="s">
        <v>25</v>
      </c>
      <c r="AL4" s="526" t="s">
        <v>19</v>
      </c>
      <c r="AM4" s="526" t="s">
        <v>21</v>
      </c>
      <c r="AN4" s="526" t="s">
        <v>28</v>
      </c>
      <c r="AO4" s="527" t="s">
        <v>108</v>
      </c>
      <c r="AP4" s="525" t="s">
        <v>25</v>
      </c>
      <c r="AQ4" s="526" t="s">
        <v>19</v>
      </c>
      <c r="AR4" s="526" t="s">
        <v>21</v>
      </c>
      <c r="AS4" s="526" t="s">
        <v>28</v>
      </c>
      <c r="AT4" s="527" t="s">
        <v>108</v>
      </c>
      <c r="AU4" s="525" t="s">
        <v>25</v>
      </c>
      <c r="AV4" s="526" t="s">
        <v>19</v>
      </c>
      <c r="AW4" s="526" t="s">
        <v>21</v>
      </c>
      <c r="AX4" s="526" t="s">
        <v>28</v>
      </c>
      <c r="AY4" s="528" t="s">
        <v>108</v>
      </c>
      <c r="AZ4" s="529" t="s">
        <v>25</v>
      </c>
      <c r="BA4" s="530" t="s">
        <v>127</v>
      </c>
      <c r="BB4" s="531" t="s">
        <v>129</v>
      </c>
      <c r="BC4" s="529" t="s">
        <v>25</v>
      </c>
      <c r="BD4" s="530" t="s">
        <v>127</v>
      </c>
      <c r="BE4" s="531" t="s">
        <v>129</v>
      </c>
      <c r="BF4" s="529" t="s">
        <v>25</v>
      </c>
      <c r="BG4" s="530" t="s">
        <v>127</v>
      </c>
      <c r="BH4" s="531" t="s">
        <v>129</v>
      </c>
      <c r="BI4" s="529" t="s">
        <v>25</v>
      </c>
      <c r="BJ4" s="530" t="s">
        <v>127</v>
      </c>
      <c r="BK4" s="531" t="s">
        <v>129</v>
      </c>
      <c r="BL4" s="529" t="s">
        <v>25</v>
      </c>
      <c r="BM4" s="530" t="s">
        <v>127</v>
      </c>
      <c r="BN4" s="531" t="s">
        <v>129</v>
      </c>
      <c r="BO4" s="529" t="s">
        <v>25</v>
      </c>
      <c r="BP4" s="530" t="s">
        <v>127</v>
      </c>
      <c r="BQ4" s="531" t="s">
        <v>129</v>
      </c>
    </row>
    <row r="5" spans="1:69" ht="43.2" hidden="1" x14ac:dyDescent="0.25">
      <c r="A5" s="520" t="s">
        <v>38</v>
      </c>
      <c r="B5" s="520" t="s">
        <v>39</v>
      </c>
      <c r="C5" s="520" t="s">
        <v>40</v>
      </c>
      <c r="D5" s="521" t="s">
        <v>121</v>
      </c>
      <c r="E5" s="522" t="s">
        <v>41</v>
      </c>
      <c r="F5" s="523" t="s">
        <v>177</v>
      </c>
      <c r="G5" s="521" t="s">
        <v>122</v>
      </c>
      <c r="H5" s="522" t="s">
        <v>42</v>
      </c>
      <c r="I5" s="523" t="s">
        <v>178</v>
      </c>
      <c r="J5" s="521" t="s">
        <v>123</v>
      </c>
      <c r="K5" s="522" t="s">
        <v>43</v>
      </c>
      <c r="L5" s="523" t="s">
        <v>179</v>
      </c>
      <c r="M5" s="521" t="s">
        <v>124</v>
      </c>
      <c r="N5" s="522" t="s">
        <v>79</v>
      </c>
      <c r="O5" s="523" t="s">
        <v>180</v>
      </c>
      <c r="P5" s="521" t="s">
        <v>125</v>
      </c>
      <c r="Q5" s="522" t="s">
        <v>80</v>
      </c>
      <c r="R5" s="523" t="s">
        <v>181</v>
      </c>
      <c r="S5" s="521" t="s">
        <v>126</v>
      </c>
      <c r="T5" s="522" t="s">
        <v>81</v>
      </c>
      <c r="U5" s="524" t="s">
        <v>182</v>
      </c>
      <c r="V5" s="525" t="s">
        <v>115</v>
      </c>
      <c r="W5" s="526" t="s">
        <v>44</v>
      </c>
      <c r="X5" s="532" t="s">
        <v>58</v>
      </c>
      <c r="Y5" s="532" t="s">
        <v>59</v>
      </c>
      <c r="Z5" s="527" t="s">
        <v>183</v>
      </c>
      <c r="AA5" s="525" t="s">
        <v>116</v>
      </c>
      <c r="AB5" s="526" t="s">
        <v>45</v>
      </c>
      <c r="AC5" s="532" t="s">
        <v>60</v>
      </c>
      <c r="AD5" s="532" t="s">
        <v>61</v>
      </c>
      <c r="AE5" s="527" t="s">
        <v>184</v>
      </c>
      <c r="AF5" s="525" t="s">
        <v>117</v>
      </c>
      <c r="AG5" s="526" t="s">
        <v>46</v>
      </c>
      <c r="AH5" s="532" t="s">
        <v>62</v>
      </c>
      <c r="AI5" s="532" t="s">
        <v>63</v>
      </c>
      <c r="AJ5" s="527" t="s">
        <v>185</v>
      </c>
      <c r="AK5" s="525" t="s">
        <v>118</v>
      </c>
      <c r="AL5" s="526" t="s">
        <v>64</v>
      </c>
      <c r="AM5" s="532" t="s">
        <v>65</v>
      </c>
      <c r="AN5" s="532" t="s">
        <v>66</v>
      </c>
      <c r="AO5" s="527" t="s">
        <v>186</v>
      </c>
      <c r="AP5" s="525" t="s">
        <v>119</v>
      </c>
      <c r="AQ5" s="526" t="s">
        <v>67</v>
      </c>
      <c r="AR5" s="532" t="s">
        <v>68</v>
      </c>
      <c r="AS5" s="532" t="s">
        <v>69</v>
      </c>
      <c r="AT5" s="527" t="s">
        <v>187</v>
      </c>
      <c r="AU5" s="525" t="s">
        <v>120</v>
      </c>
      <c r="AV5" s="526" t="s">
        <v>70</v>
      </c>
      <c r="AW5" s="532" t="s">
        <v>71</v>
      </c>
      <c r="AX5" s="532" t="s">
        <v>72</v>
      </c>
      <c r="AY5" s="528" t="s">
        <v>188</v>
      </c>
      <c r="AZ5" s="529" t="s">
        <v>73</v>
      </c>
      <c r="BA5" s="530" t="s">
        <v>100</v>
      </c>
      <c r="BB5" s="531" t="s">
        <v>189</v>
      </c>
      <c r="BC5" s="529" t="s">
        <v>78</v>
      </c>
      <c r="BD5" s="530" t="s">
        <v>101</v>
      </c>
      <c r="BE5" s="531" t="s">
        <v>190</v>
      </c>
      <c r="BF5" s="529" t="s">
        <v>77</v>
      </c>
      <c r="BG5" s="530" t="s">
        <v>102</v>
      </c>
      <c r="BH5" s="531" t="s">
        <v>191</v>
      </c>
      <c r="BI5" s="529" t="s">
        <v>76</v>
      </c>
      <c r="BJ5" s="530" t="s">
        <v>103</v>
      </c>
      <c r="BK5" s="531" t="s">
        <v>192</v>
      </c>
      <c r="BL5" s="529" t="s">
        <v>75</v>
      </c>
      <c r="BM5" s="530" t="s">
        <v>104</v>
      </c>
      <c r="BN5" s="531" t="s">
        <v>193</v>
      </c>
      <c r="BO5" s="529" t="s">
        <v>74</v>
      </c>
      <c r="BP5" s="530" t="s">
        <v>105</v>
      </c>
      <c r="BQ5" s="531" t="s">
        <v>194</v>
      </c>
    </row>
    <row r="6" spans="1:69" x14ac:dyDescent="0.25">
      <c r="A6" s="533" t="str">
        <f>+RIGHT('Data Summary'!A6,LEN('Data Summary'!A6)-9)</f>
        <v>EMIS</v>
      </c>
      <c r="B6" s="507" t="str">
        <f>+IF(ISTEXT('Data Summary'!B6),'Data Summary'!B6,"")</f>
        <v>EMIS</v>
      </c>
      <c r="C6" s="534">
        <f>+VALUE('Data Summary'!C6)</f>
        <v>2006</v>
      </c>
      <c r="D6" s="535" t="e">
        <f>+IF(AND(ISNUMBER('Water Data'!D4),'Data Summary'!BS6="Yes"),100-'Water Data'!D4,NA())</f>
        <v>#N/A</v>
      </c>
      <c r="E6" s="535" t="e">
        <f>+IF(AND(ISNUMBER('Water Data'!D6),'Data Summary'!BT6="Yes"),'Water Data'!D6,NA())</f>
        <v>#N/A</v>
      </c>
      <c r="F6" s="535" t="e">
        <f>+IF(AND(ISNUMBER('Water Data'!D9),'Data Summary'!BU6="Yes"),'Water Data'!D9,NA())</f>
        <v>#N/A</v>
      </c>
      <c r="G6" s="535" t="e">
        <f>+IF(AND(ISNUMBER('Water Data'!E4),'Data Summary'!BV6="Yes"),100-'Water Data'!E4,NA())</f>
        <v>#N/A</v>
      </c>
      <c r="H6" s="535" t="e">
        <f>+IF(AND(ISNUMBER('Water Data'!E6),'Data Summary'!BW6="Yes"),'Water Data'!E6,NA())</f>
        <v>#N/A</v>
      </c>
      <c r="I6" s="535" t="e">
        <f>+IF(AND(ISNUMBER('Water Data'!E9),'Data Summary'!BX6="Yes"),'Water Data'!E9,NA())</f>
        <v>#N/A</v>
      </c>
      <c r="J6" s="535" t="e">
        <f>+IF(AND(ISNUMBER('Water Data'!F4),'Data Summary'!BY6="Yes"),100-'Water Data'!F4,NA())</f>
        <v>#N/A</v>
      </c>
      <c r="K6" s="535" t="e">
        <f>+IF(AND(ISNUMBER('Water Data'!F6),'Data Summary'!BZ6="Yes"),'Water Data'!F6,NA())</f>
        <v>#N/A</v>
      </c>
      <c r="L6" s="535" t="e">
        <f>+IF(AND(ISNUMBER('Water Data'!F9),'Data Summary'!CA6="Yes"),'Water Data'!F9,NA())</f>
        <v>#N/A</v>
      </c>
      <c r="M6" s="535" t="e">
        <f>+IF(AND(ISNUMBER('Water Data'!G4),'Data Summary'!CB6="Yes"),100-'Water Data'!G4,NA())</f>
        <v>#N/A</v>
      </c>
      <c r="N6" s="535" t="e">
        <f>+IF(AND(ISNUMBER('Water Data'!G6),'Data Summary'!CC6="Yes"),'Water Data'!G6,NA())</f>
        <v>#N/A</v>
      </c>
      <c r="O6" s="535" t="e">
        <f>+IF(AND(ISNUMBER('Water Data'!G9),'Data Summary'!CD6="Yes"),'Water Data'!G9,NA())</f>
        <v>#N/A</v>
      </c>
      <c r="P6" s="535" t="e">
        <f>+IF(AND(ISNUMBER('Water Data'!H4),'Data Summary'!CE6="Yes"),100-'Water Data'!H4,NA())</f>
        <v>#N/A</v>
      </c>
      <c r="Q6" s="535" t="e">
        <f>+IF(AND(ISNUMBER('Water Data'!H6),'Data Summary'!CF6="Yes"),'Water Data'!H6,NA())</f>
        <v>#N/A</v>
      </c>
      <c r="R6" s="535" t="e">
        <f>+IF(AND(ISNUMBER('Water Data'!H9),'Data Summary'!CG6="Yes"),'Water Data'!H9,NA())</f>
        <v>#N/A</v>
      </c>
      <c r="S6" s="535" t="e">
        <f>+IF(AND(ISNUMBER('Water Data'!I4),'Data Summary'!CH6="Yes"),100-'Water Data'!I4,NA())</f>
        <v>#N/A</v>
      </c>
      <c r="T6" s="535" t="e">
        <f>+IF(AND(ISNUMBER('Water Data'!I6),'Data Summary'!CI6="Yes"),'Water Data'!I6,NA())</f>
        <v>#N/A</v>
      </c>
      <c r="U6" s="535" t="e">
        <f>+IF(AND(ISNUMBER('Water Data'!I9),'Data Summary'!CJ6="Yes"),'Water Data'!I9,NA())</f>
        <v>#N/A</v>
      </c>
      <c r="V6" s="536" t="e">
        <f>+IF(AND(ISNUMBER('Sanitation Data'!D4),'Data Summary'!CK6="Yes"),100-'Sanitation Data'!D4,NA())</f>
        <v>#N/A</v>
      </c>
      <c r="W6" s="536" t="e">
        <f>+IF(AND(ISNUMBER('Sanitation Data'!D6),'Data Summary'!CL6="Yes"),'Sanitation Data'!D6,NA())</f>
        <v>#N/A</v>
      </c>
      <c r="X6" s="536" t="e">
        <f>+IF(AND(ISNUMBER('Sanitation Data'!D10),'Data Summary'!CM6="Yes"),'Sanitation Data'!D10,NA())</f>
        <v>#N/A</v>
      </c>
      <c r="Y6" s="536" t="e">
        <f>+IF(AND(ISNUMBER('Sanitation Data'!D11),'Data Summary'!CN6="Yes"),'Sanitation Data'!D11,NA())</f>
        <v>#N/A</v>
      </c>
      <c r="Z6" s="536" t="e">
        <f>+IF(AND(ISNUMBER('Sanitation Data'!D12),'Data Summary'!CO6="Yes"),'Sanitation Data'!D12,NA())</f>
        <v>#N/A</v>
      </c>
      <c r="AA6" s="536" t="e">
        <f>+IF(AND(ISNUMBER('Sanitation Data'!E4),'Data Summary'!CP6="Yes"),100-'Sanitation Data'!E4,NA())</f>
        <v>#N/A</v>
      </c>
      <c r="AB6" s="536" t="e">
        <f>+IF(AND(ISNUMBER('Sanitation Data'!E6),'Data Summary'!CQ6="Yes"),'Sanitation Data'!E6,NA())</f>
        <v>#N/A</v>
      </c>
      <c r="AC6" s="536" t="e">
        <f>+IF(AND(ISNUMBER('Sanitation Data'!E10),'Data Summary'!CR6="Yes"),'Sanitation Data'!E10,NA())</f>
        <v>#N/A</v>
      </c>
      <c r="AD6" s="536" t="e">
        <f>+IF(AND(ISNUMBER('Sanitation Data'!E11),'Data Summary'!CS6="Yes"),'Sanitation Data'!E11,NA())</f>
        <v>#N/A</v>
      </c>
      <c r="AE6" s="536" t="e">
        <f>+IF(AND(ISNUMBER('Sanitation Data'!E12),'Data Summary'!CT6="Yes"),'Sanitation Data'!E12,NA())</f>
        <v>#N/A</v>
      </c>
      <c r="AF6" s="536" t="e">
        <f>+IF(AND(ISNUMBER('Sanitation Data'!F4),'Data Summary'!CU6="Yes"),100-'Sanitation Data'!F4,NA())</f>
        <v>#N/A</v>
      </c>
      <c r="AG6" s="536" t="e">
        <f>+IF(AND(ISNUMBER('Sanitation Data'!F6),'Data Summary'!CV6="Yes"),'Sanitation Data'!F6,NA())</f>
        <v>#N/A</v>
      </c>
      <c r="AH6" s="536" t="e">
        <f>+IF(AND(ISNUMBER('Sanitation Data'!F10),'Data Summary'!CW6="Yes"),'Sanitation Data'!F10,NA())</f>
        <v>#N/A</v>
      </c>
      <c r="AI6" s="536" t="e">
        <f>+IF(AND(ISNUMBER('Sanitation Data'!F11),'Data Summary'!CX6="Yes"),'Sanitation Data'!F11,NA())</f>
        <v>#N/A</v>
      </c>
      <c r="AJ6" s="536" t="e">
        <f>+IF(AND(ISNUMBER('Sanitation Data'!F12),'Data Summary'!CY6="Yes"),'Sanitation Data'!F12,NA())</f>
        <v>#N/A</v>
      </c>
      <c r="AK6" s="536" t="e">
        <f>+IF(AND(ISNUMBER('Sanitation Data'!G4),'Data Summary'!CZ6="Yes"),100-'Sanitation Data'!G4,NA())</f>
        <v>#N/A</v>
      </c>
      <c r="AL6" s="536" t="e">
        <f>+IF(AND(ISNUMBER('Sanitation Data'!G6),'Data Summary'!DA6="Yes"),'Sanitation Data'!G6,NA())</f>
        <v>#N/A</v>
      </c>
      <c r="AM6" s="536" t="e">
        <f>+IF(AND(ISNUMBER('Sanitation Data'!G10),'Data Summary'!DB6="Yes"),'Sanitation Data'!G10,NA())</f>
        <v>#N/A</v>
      </c>
      <c r="AN6" s="536" t="e">
        <f>+IF(AND(ISNUMBER('Sanitation Data'!G11),'Data Summary'!DC6="Yes"),'Sanitation Data'!G11,NA())</f>
        <v>#N/A</v>
      </c>
      <c r="AO6" s="536" t="e">
        <f>+IF(AND(ISNUMBER('Sanitation Data'!G12),'Data Summary'!DD6="Yes"),'Sanitation Data'!G12,NA())</f>
        <v>#N/A</v>
      </c>
      <c r="AP6" s="536" t="e">
        <f>+IF(AND(ISNUMBER('Sanitation Data'!H4),'Data Summary'!DE6="Yes"),100-'Sanitation Data'!H4,NA())</f>
        <v>#N/A</v>
      </c>
      <c r="AQ6" s="536" t="e">
        <f>+IF(AND(ISNUMBER('Sanitation Data'!H6),'Data Summary'!DF6="Yes"),'Sanitation Data'!H6,NA())</f>
        <v>#N/A</v>
      </c>
      <c r="AR6" s="536" t="e">
        <f>+IF(AND(ISNUMBER('Sanitation Data'!H10),'Data Summary'!DG6="Yes"),'Sanitation Data'!H10,NA())</f>
        <v>#N/A</v>
      </c>
      <c r="AS6" s="536" t="e">
        <f>+IF(AND(ISNUMBER('Sanitation Data'!H11),'Data Summary'!DH6="Yes"),'Sanitation Data'!H11,NA())</f>
        <v>#N/A</v>
      </c>
      <c r="AT6" s="536" t="e">
        <f>+IF(AND(ISNUMBER('Sanitation Data'!H12),'Data Summary'!DI6="Yes"),'Sanitation Data'!H12,NA())</f>
        <v>#N/A</v>
      </c>
      <c r="AU6" s="536" t="e">
        <f>+IF(AND(ISNUMBER('Sanitation Data'!I4),'Data Summary'!DJ6="Yes"),100-'Sanitation Data'!I4,NA())</f>
        <v>#N/A</v>
      </c>
      <c r="AV6" s="536" t="e">
        <f>+IF(AND(ISNUMBER('Sanitation Data'!I6),'Data Summary'!DK6="Yes"),'Sanitation Data'!I6,NA())</f>
        <v>#N/A</v>
      </c>
      <c r="AW6" s="536" t="e">
        <f>+IF(AND(ISNUMBER('Sanitation Data'!I10),'Data Summary'!DL6="Yes"),'Sanitation Data'!I10,NA())</f>
        <v>#N/A</v>
      </c>
      <c r="AX6" s="536" t="e">
        <f>+IF(AND(ISNUMBER('Sanitation Data'!I11),'Data Summary'!DM6="Yes"),'Sanitation Data'!I11,NA())</f>
        <v>#N/A</v>
      </c>
      <c r="AY6" s="536" t="e">
        <f>+IF(AND(ISNUMBER('Sanitation Data'!I12),'Data Summary'!DN6="Yes"),'Sanitation Data'!I12,NA())</f>
        <v>#N/A</v>
      </c>
      <c r="AZ6" s="537" t="e">
        <f>+IF(AND(ISNUMBER('Hygiene Data'!D5),'Data Summary'!DO6="Yes"),'Hygiene Data'!D5,NA())</f>
        <v>#N/A</v>
      </c>
      <c r="BA6" s="537" t="e">
        <f>+IF(AND(ISNUMBER('Hygiene Data'!D7),'Data Summary'!DP6="Yes"),'Hygiene Data'!D7,NA())</f>
        <v>#N/A</v>
      </c>
      <c r="BB6" s="537" t="e">
        <f>+IF(AND(ISNUMBER('Hygiene Data'!D9),'Data Summary'!DQ6="Yes"),'Hygiene Data'!D9,NA())</f>
        <v>#N/A</v>
      </c>
      <c r="BC6" s="537" t="e">
        <f>+IF(AND(ISNUMBER('Hygiene Data'!E5),'Data Summary'!DR6="Yes"),'Hygiene Data'!E5,NA())</f>
        <v>#N/A</v>
      </c>
      <c r="BD6" s="537" t="e">
        <f>+IF(AND(ISNUMBER('Hygiene Data'!E7),'Data Summary'!DS6="Yes"),'Hygiene Data'!E7,NA())</f>
        <v>#N/A</v>
      </c>
      <c r="BE6" s="537" t="e">
        <f>+IF(AND(ISNUMBER('Hygiene Data'!E9),'Data Summary'!DT6="Yes"),'Hygiene Data'!E9,NA())</f>
        <v>#N/A</v>
      </c>
      <c r="BF6" s="537" t="e">
        <f>+IF(AND(ISNUMBER('Hygiene Data'!F5),'Data Summary'!DU6="Yes"),'Hygiene Data'!F5,NA())</f>
        <v>#N/A</v>
      </c>
      <c r="BG6" s="537" t="e">
        <f>+IF(AND(ISNUMBER('Hygiene Data'!F7),'Data Summary'!DV6="Yes"),'Hygiene Data'!F7,NA())</f>
        <v>#N/A</v>
      </c>
      <c r="BH6" s="537" t="e">
        <f>+IF(AND(ISNUMBER('Hygiene Data'!F9),'Data Summary'!DW6="Yes"),'Hygiene Data'!F9,NA())</f>
        <v>#N/A</v>
      </c>
      <c r="BI6" s="537" t="e">
        <f>+IF(AND(ISNUMBER('Hygiene Data'!G5),'Data Summary'!DX6="Yes"),'Hygiene Data'!G5,NA())</f>
        <v>#N/A</v>
      </c>
      <c r="BJ6" s="537" t="e">
        <f>+IF(AND(ISNUMBER('Hygiene Data'!G7),'Data Summary'!DY6="Yes"),'Hygiene Data'!G7,NA())</f>
        <v>#N/A</v>
      </c>
      <c r="BK6" s="537" t="e">
        <f>+IF(AND(ISNUMBER('Hygiene Data'!G9),'Data Summary'!DZ6="Yes"),'Hygiene Data'!G9,NA())</f>
        <v>#N/A</v>
      </c>
      <c r="BL6" s="537" t="e">
        <f>+IF(AND(ISNUMBER('Hygiene Data'!H5),'Data Summary'!EA6="Yes"),'Hygiene Data'!H5,NA())</f>
        <v>#N/A</v>
      </c>
      <c r="BM6" s="537" t="e">
        <f>+IF(AND(ISNUMBER('Hygiene Data'!H7),'Data Summary'!EB6="Yes"),'Hygiene Data'!H7,NA())</f>
        <v>#N/A</v>
      </c>
      <c r="BN6" s="537" t="e">
        <f>+IF(AND(ISNUMBER('Hygiene Data'!H9),'Data Summary'!EC6="Yes"),'Hygiene Data'!H9,NA())</f>
        <v>#N/A</v>
      </c>
      <c r="BO6" s="537" t="e">
        <f>+IF(AND(ISNUMBER('Hygiene Data'!I5),'Data Summary'!ED6="Yes"),'Hygiene Data'!I5,NA())</f>
        <v>#N/A</v>
      </c>
      <c r="BP6" s="537" t="e">
        <f>+IF(AND(ISNUMBER('Hygiene Data'!I7),'Data Summary'!EE6="Yes"),'Hygiene Data'!I7,NA())</f>
        <v>#N/A</v>
      </c>
      <c r="BQ6" s="537" t="e">
        <f>+IF(AND(ISNUMBER('Hygiene Data'!I9),'Data Summary'!EF6="Yes"),'Hygiene Data'!I9,NA())</f>
        <v>#N/A</v>
      </c>
    </row>
    <row r="7" spans="1:69" x14ac:dyDescent="0.25">
      <c r="A7" s="533" t="str">
        <f ca="1">+RIGHT('Data Summary'!A7,LEN('Data Summary'!A7)-9)</f>
        <v>EMIS</v>
      </c>
      <c r="B7" s="507" t="str">
        <f ca="1">+IF(ISTEXT('Data Summary'!B7),'Data Summary'!B7,"")</f>
        <v>EMIS</v>
      </c>
      <c r="C7" s="534">
        <f ca="1">+VALUE('Data Summary'!C7)</f>
        <v>2007</v>
      </c>
      <c r="D7" s="535">
        <f ca="1">+IF(AND(ISNUMBER(OFFSET('Water Data'!$D$4,0,10*ROW('Water Data'!D1))),'Data Summary'!BS7="Yes"),100-OFFSET('Water Data'!$D$4,0,10*ROW('Water Data'!D1)),NA())</f>
        <v>43.6</v>
      </c>
      <c r="E7" s="535" t="e">
        <f ca="1">+IF(AND(ISNUMBER(OFFSET('Water Data'!$D$6,0,10*ROW('Water Data'!D1))),'Data Summary'!BT7="Yes"),OFFSET('Water Data'!$D$6,0,10*ROW('Water Data'!D1)),NA())</f>
        <v>#N/A</v>
      </c>
      <c r="F7" s="535" t="e">
        <f ca="1">+IF(AND(ISNUMBER(OFFSET('Water Data'!$D$9,0,10*ROW('Water Data'!D1))),'Data Summary'!BU7="Yes"),OFFSET('Water Data'!$D$9,0,10*ROW('Water Data'!D1)),NA())</f>
        <v>#N/A</v>
      </c>
      <c r="G7" s="535" t="e">
        <f ca="1">+IF(AND(ISNUMBER(OFFSET('Water Data'!$E$4,0,10*ROW('Water Data'!E1))),'Data Summary'!BV7="Yes"),100-OFFSET('Water Data'!$E$4,0,10*ROW('Water Data'!E1)),NA())</f>
        <v>#N/A</v>
      </c>
      <c r="H7" s="535" t="e">
        <f ca="1">+IF(AND(ISNUMBER(OFFSET('Water Data'!$E$6,0,10*ROW('Water Data'!E1))),'Data Summary'!BW7="Yes"),OFFSET('Water Data'!$E$6,0,10*ROW('Water Data'!E1)),NA())</f>
        <v>#N/A</v>
      </c>
      <c r="I7" s="535" t="e">
        <f ca="1">+IF(AND(ISNUMBER(OFFSET('Water Data'!$E$9,0,10*ROW('Water Data'!E1))),'Data Summary'!BX7="Yes"),OFFSET('Water Data'!$E$9,0,10*ROW('Water Data'!E1)),NA())</f>
        <v>#N/A</v>
      </c>
      <c r="J7" s="535" t="e">
        <f ca="1">+IF(AND(ISNUMBER(OFFSET('Water Data'!$F$4,0,10*ROW('Water Data'!F1))),'Data Summary'!BY7="Yes"),100-OFFSET('Water Data'!$F$4,0,10*ROW('Water Data'!F1)),NA())</f>
        <v>#N/A</v>
      </c>
      <c r="K7" s="535" t="e">
        <f ca="1">+IF(AND(ISNUMBER(OFFSET('Water Data'!$F$6,0,10*ROW('Water Data'!F1))),'Data Summary'!BZ7="Yes"),OFFSET('Water Data'!$F$6,0,10*ROW('Water Data'!F1)),NA())</f>
        <v>#N/A</v>
      </c>
      <c r="L7" s="535" t="e">
        <f ca="1">+IF(AND(ISNUMBER(OFFSET('Water Data'!$F$9,0,10*ROW('Water Data'!F1))),'Data Summary'!CA7="Yes"),OFFSET('Water Data'!$F$9,0,10*ROW('Water Data'!F1)),NA())</f>
        <v>#N/A</v>
      </c>
      <c r="M7" s="535" t="e">
        <f ca="1">+IF(AND(ISNUMBER(OFFSET('Water Data'!$G$4,0,10*ROW('Water Data'!G1))),'Data Summary'!CB7="Yes"),100-OFFSET('Water Data'!$G$4,0,10*ROW('Water Data'!G1)),NA())</f>
        <v>#N/A</v>
      </c>
      <c r="N7" s="535" t="e">
        <f ca="1">+IF(AND(ISNUMBER(OFFSET('Water Data'!$G$6,0,10*ROW('Water Data'!G1))),'Data Summary'!CC7="Yes"),OFFSET('Water Data'!$G$6,0,10*ROW('Water Data'!G1)),NA())</f>
        <v>#N/A</v>
      </c>
      <c r="O7" s="535" t="e">
        <f ca="1">+IF(AND(ISNUMBER(OFFSET('Water Data'!$G$9,0,10*ROW('Water Data'!G1))),'Data Summary'!CD7="Yes"),OFFSET('Water Data'!$G$9,0,10*ROW('Water Data'!G1)),NA())</f>
        <v>#N/A</v>
      </c>
      <c r="P7" s="535" t="e">
        <f ca="1">+IF(AND(ISNUMBER(OFFSET('Water Data'!$H$4,0,10*ROW('Water Data'!H1))),'Data Summary'!CE7="Yes"),100-OFFSET('Water Data'!$H$4,0,10*ROW('Water Data'!H1)),NA())</f>
        <v>#N/A</v>
      </c>
      <c r="Q7" s="535" t="e">
        <f ca="1">+IF(AND(ISNUMBER(OFFSET('Water Data'!$H$6,0,10*ROW('Water Data'!H1))),'Data Summary'!CF7="Yes"),OFFSET('Water Data'!$H$6,0,10*ROW('Water Data'!H1)),NA())</f>
        <v>#N/A</v>
      </c>
      <c r="R7" s="535" t="e">
        <f ca="1">+IF(AND(ISNUMBER(OFFSET('Water Data'!$H$9,0,10*ROW('Water Data'!H1))),'Data Summary'!CG7="Yes"),OFFSET('Water Data'!$H$9,0,10*ROW('Water Data'!H1)),NA())</f>
        <v>#N/A</v>
      </c>
      <c r="S7" s="535" t="e">
        <f ca="1">+IF(AND(ISNUMBER(OFFSET('Water Data'!$I$4,0,10*ROW('Water Data'!I1))),'Data Summary'!CH7="Yes"),100-OFFSET('Water Data'!$I$4,0,10*ROW('Water Data'!I1)),NA())</f>
        <v>#N/A</v>
      </c>
      <c r="T7" s="535" t="e">
        <f ca="1">+IF(AND(ISNUMBER(OFFSET('Water Data'!$I$6,0,10*ROW('Water Data'!I1))),'Data Summary'!CI7="Yes"),OFFSET('Water Data'!$I$6,0,10*ROW('Water Data'!I1)),NA())</f>
        <v>#N/A</v>
      </c>
      <c r="U7" s="535" t="e">
        <f ca="1">+IF(AND(ISNUMBER(OFFSET('Water Data'!$I$9,0,10*ROW('Water Data'!I1))),'Data Summary'!CJ7="Yes"),OFFSET('Water Data'!$I$9,0,10*ROW('Water Data'!I1)),NA())</f>
        <v>#N/A</v>
      </c>
      <c r="V7" s="536" t="e">
        <f ca="1">+IF(AND(ISNUMBER(OFFSET('Sanitation Data'!$D$4,0,10*ROW('Sanitation Data'!D1))),'Data Summary'!CK7="Yes"),100-OFFSET('Sanitation Data'!$D$4,0,10*ROW('Sanitation Data'!D1)),NA())</f>
        <v>#N/A</v>
      </c>
      <c r="W7" s="536" t="e">
        <f ca="1">+IF(AND(ISNUMBER(OFFSET('Sanitation Data'!$D$6,0,10*ROW('Sanitation Data'!D1))),'Data Summary'!CL7="Yes"),OFFSET('Sanitation Data'!$D$6,0,10*ROW('Sanitation Data'!D1)),NA())</f>
        <v>#N/A</v>
      </c>
      <c r="X7" s="536" t="e">
        <f ca="1">+IF(AND(ISNUMBER(OFFSET('Sanitation Data'!$D$10,0,10*ROW('Sanitation Data'!D1))),'Data Summary'!CM7="Yes"),OFFSET('Sanitation Data'!$D$10,0,10*ROW('Sanitation Data'!D1)),NA())</f>
        <v>#N/A</v>
      </c>
      <c r="Y7" s="536" t="e">
        <f ca="1">+IF(AND(ISNUMBER(OFFSET('Sanitation Data'!$D$11,0,10*ROW('Sanitation Data'!D1))),'Data Summary'!CN7="Yes"),OFFSET('Sanitation Data'!$D$11,0,10*ROW('Sanitation Data'!D1)),NA())</f>
        <v>#N/A</v>
      </c>
      <c r="Z7" s="536">
        <f ca="1">+IF(AND(ISNUMBER(OFFSET('Sanitation Data'!$D$12,0,10*ROW('Sanitation Data'!D1))),'Data Summary'!CO7="Yes"),OFFSET('Sanitation Data'!$D$12,0,10*ROW('Sanitation Data'!D1)),NA())</f>
        <v>11.7</v>
      </c>
      <c r="AA7" s="536" t="e">
        <f ca="1">+IF(AND(ISNUMBER(OFFSET('Sanitation Data'!$E$4,0,10*ROW('Sanitation Data'!E1))),'Data Summary'!CP7="Yes"),100-OFFSET('Sanitation Data'!$E$4,0,10*ROW('Sanitation Data'!E1)),NA())</f>
        <v>#N/A</v>
      </c>
      <c r="AB7" s="536" t="e">
        <f ca="1">+IF(AND(ISNUMBER(OFFSET('Sanitation Data'!$E$6,0,10*ROW('Sanitation Data'!E1))),'Data Summary'!CQ7="Yes"),OFFSET('Sanitation Data'!$E$6,0,10*ROW('Sanitation Data'!E1)),NA())</f>
        <v>#N/A</v>
      </c>
      <c r="AC7" s="536" t="e">
        <f ca="1">+IF(AND(ISNUMBER(OFFSET('Sanitation Data'!$E$10,0,10*ROW('Sanitation Data'!E1))),'Data Summary'!CR7="Yes"),OFFSET('Sanitation Data'!$E$10,0,10*ROW('Sanitation Data'!E1)),NA())</f>
        <v>#N/A</v>
      </c>
      <c r="AD7" s="536" t="e">
        <f ca="1">+IF(AND(ISNUMBER(OFFSET('Sanitation Data'!$E$11,0,10*ROW('Sanitation Data'!E1))),'Data Summary'!CS7="Yes"),OFFSET('Sanitation Data'!$E$11,0,10*ROW('Sanitation Data'!E1)),NA())</f>
        <v>#N/A</v>
      </c>
      <c r="AE7" s="536" t="e">
        <f ca="1">+IF(AND(ISNUMBER(OFFSET('Sanitation Data'!$E$12,0,10*ROW('Sanitation Data'!E1))),'Data Summary'!CT7="Yes"),OFFSET('Sanitation Data'!$E$12,0,10*ROW('Sanitation Data'!E1)),NA())</f>
        <v>#N/A</v>
      </c>
      <c r="AF7" s="536" t="e">
        <f ca="1">+IF(AND(ISNUMBER(OFFSET('Sanitation Data'!$F$4,0,10*ROW('Sanitation Data'!F1))),'Data Summary'!CU7="Yes"),100-OFFSET('Sanitation Data'!$F$4,0,10*ROW('Sanitation Data'!F1)),NA())</f>
        <v>#N/A</v>
      </c>
      <c r="AG7" s="536" t="e">
        <f ca="1">+IF(AND(ISNUMBER(OFFSET('Sanitation Data'!$F$6,0,10*ROW('Sanitation Data'!F1))),'Data Summary'!CV7="Yes"),OFFSET('Sanitation Data'!$F$6,0,10*ROW('Sanitation Data'!F1)),NA())</f>
        <v>#N/A</v>
      </c>
      <c r="AH7" s="536" t="e">
        <f ca="1">+IF(AND(ISNUMBER(OFFSET('Sanitation Data'!$F$10,0,10*ROW('Sanitation Data'!F1))),'Data Summary'!CW7="Yes"),OFFSET('Sanitation Data'!$F$10,0,10*ROW('Sanitation Data'!F1)),NA())</f>
        <v>#N/A</v>
      </c>
      <c r="AI7" s="536" t="e">
        <f ca="1">+IF(AND(ISNUMBER(OFFSET('Sanitation Data'!$F$11,0,10*ROW('Sanitation Data'!F1))),'Data Summary'!CX7="Yes"),OFFSET('Sanitation Data'!$F$11,0,10*ROW('Sanitation Data'!F1)),NA())</f>
        <v>#N/A</v>
      </c>
      <c r="AJ7" s="536" t="e">
        <f ca="1">+IF(AND(ISNUMBER(OFFSET('Sanitation Data'!$F$12,0,10*ROW('Sanitation Data'!F1))),'Data Summary'!CY7="Yes"),OFFSET('Sanitation Data'!$F$12,0,10*ROW('Sanitation Data'!F1)),NA())</f>
        <v>#N/A</v>
      </c>
      <c r="AK7" s="536" t="e">
        <f ca="1">+IF(AND(ISNUMBER(OFFSET('Sanitation Data'!$G$4,0,10*ROW('Sanitation Data'!G1))),'Data Summary'!CZ7="Yes"),100-OFFSET('Sanitation Data'!$G$4,0,10*ROW('Sanitation Data'!G1)),NA())</f>
        <v>#N/A</v>
      </c>
      <c r="AL7" s="536" t="e">
        <f ca="1">+IF(AND(ISNUMBER(OFFSET('Sanitation Data'!$G$6,0,10*ROW('Sanitation Data'!G1))),'Data Summary'!DA7="Yes"),OFFSET('Sanitation Data'!$G$6,0,10*ROW('Sanitation Data'!G1)),NA())</f>
        <v>#N/A</v>
      </c>
      <c r="AM7" s="536" t="e">
        <f ca="1">+IF(AND(ISNUMBER(OFFSET('Sanitation Data'!$G$10,0,10*ROW('Sanitation Data'!G1))),'Data Summary'!DB7="Yes"),OFFSET('Sanitation Data'!$G$10,0,10*ROW('Sanitation Data'!G1)),NA())</f>
        <v>#N/A</v>
      </c>
      <c r="AN7" s="536" t="e">
        <f ca="1">+IF(AND(ISNUMBER(OFFSET('Sanitation Data'!$G$11,0,10*ROW('Sanitation Data'!G1))),'Data Summary'!DC7="Yes"),OFFSET('Sanitation Data'!$G$11,0,10*ROW('Sanitation Data'!G1)),NA())</f>
        <v>#N/A</v>
      </c>
      <c r="AO7" s="536" t="e">
        <f ca="1">+IF(AND(ISNUMBER(OFFSET('Sanitation Data'!$G$12,0,10*ROW('Sanitation Data'!G1))),'Data Summary'!DD7="Yes"),OFFSET('Sanitation Data'!$G$12,0,10*ROW('Sanitation Data'!G1)),NA())</f>
        <v>#N/A</v>
      </c>
      <c r="AP7" s="536" t="e">
        <f ca="1">+IF(AND(ISNUMBER(OFFSET('Sanitation Data'!$H$4,0,10*ROW('Sanitation Data'!H1))),'Data Summary'!DE7="Yes"),100-OFFSET('Sanitation Data'!$H$4,0,10*ROW('Sanitation Data'!H1)),NA())</f>
        <v>#N/A</v>
      </c>
      <c r="AQ7" s="536" t="e">
        <f ca="1">+IF(AND(ISNUMBER(OFFSET('Sanitation Data'!$H$6,0,10*ROW('Sanitation Data'!H1))),'Data Summary'!DF7="Yes"),OFFSET('Sanitation Data'!$H$6,0,10*ROW('Sanitation Data'!H1)),NA())</f>
        <v>#N/A</v>
      </c>
      <c r="AR7" s="536" t="e">
        <f ca="1">+IF(AND(ISNUMBER(OFFSET('Sanitation Data'!$H$10,0,10*ROW('Sanitation Data'!H1))),'Data Summary'!DG7="Yes"),OFFSET('Sanitation Data'!$H$10,0,10*ROW('Sanitation Data'!H1)),NA())</f>
        <v>#N/A</v>
      </c>
      <c r="AS7" s="536" t="e">
        <f ca="1">+IF(AND(ISNUMBER(OFFSET('Sanitation Data'!$H$11,0,10*ROW('Sanitation Data'!H1))),'Data Summary'!DH7="Yes"),OFFSET('Sanitation Data'!$H$11,0,10*ROW('Sanitation Data'!H1)),NA())</f>
        <v>#N/A</v>
      </c>
      <c r="AT7" s="536" t="e">
        <f ca="1">+IF(AND(ISNUMBER(OFFSET('Sanitation Data'!$H$12,0,10*ROW('Sanitation Data'!H1))),'Data Summary'!DI7="Yes"),OFFSET('Sanitation Data'!$H$12,0,10*ROW('Sanitation Data'!H1)),NA())</f>
        <v>#N/A</v>
      </c>
      <c r="AU7" s="536" t="e">
        <f ca="1">+IF(AND(ISNUMBER(OFFSET('Sanitation Data'!$I$4,0,10*ROW('Sanitation Data'!I1))),'Data Summary'!DJ7="Yes"),100-OFFSET('Sanitation Data'!$I$4,0,10*ROW('Sanitation Data'!I1)),NA())</f>
        <v>#N/A</v>
      </c>
      <c r="AV7" s="536" t="e">
        <f ca="1">+IF(AND(ISNUMBER(OFFSET('Sanitation Data'!$I$6,0,10*ROW('Sanitation Data'!I1))),'Data Summary'!DK7="Yes"),OFFSET('Sanitation Data'!$I$6,0,10*ROW('Sanitation Data'!I1)),NA())</f>
        <v>#N/A</v>
      </c>
      <c r="AW7" s="536" t="e">
        <f ca="1">+IF(AND(ISNUMBER(OFFSET('Sanitation Data'!$I$10,0,10*ROW('Sanitation Data'!I1))),'Data Summary'!DL7="Yes"),OFFSET('Sanitation Data'!$I$10,0,10*ROW('Sanitation Data'!I1)),NA())</f>
        <v>#N/A</v>
      </c>
      <c r="AX7" s="536" t="e">
        <f ca="1">+IF(AND(ISNUMBER(OFFSET('Sanitation Data'!$I$11,0,10*ROW('Sanitation Data'!I1))),'Data Summary'!DM7="Yes"),OFFSET('Sanitation Data'!$I$11,0,10*ROW('Sanitation Data'!I1)),NA())</f>
        <v>#N/A</v>
      </c>
      <c r="AY7" s="536" t="e">
        <f ca="1">+IF(AND(ISNUMBER(OFFSET('Sanitation Data'!$I$12,0,10*ROW('Sanitation Data'!I1))),'Data Summary'!DN7="Yes"),OFFSET('Sanitation Data'!$I$12,0,10*ROW('Sanitation Data'!I1)),NA())</f>
        <v>#N/A</v>
      </c>
      <c r="AZ7" s="537" t="e">
        <f ca="1">+IF(AND(ISNUMBER(OFFSET('Hygiene Data'!$D$5,0,10*ROW('Hygiene Data'!D1))),'Data Summary'!DO7="Yes"),OFFSET('Hygiene Data'!$D$5,0,10*ROW('Hygiene Data'!D1)),NA())</f>
        <v>#N/A</v>
      </c>
      <c r="BA7" s="537" t="e">
        <f ca="1">+IF(AND(ISNUMBER(OFFSET('Hygiene Data'!$D$7,0,10*ROW('Hygiene Data'!D1))),'Data Summary'!DP7="Yes"),OFFSET('Hygiene Data'!$D$7,0,10*ROW('Hygiene Data'!D1)),NA())</f>
        <v>#N/A</v>
      </c>
      <c r="BB7" s="537" t="e">
        <f ca="1">+IF(AND(ISNUMBER(OFFSET('Hygiene Data'!$D$9,0,10*ROW('Hygiene Data'!D1))),'Data Summary'!DQ7="Yes"),OFFSET('Hygiene Data'!$D$9,0,10*ROW('Hygiene Data'!D1)),NA())</f>
        <v>#N/A</v>
      </c>
      <c r="BC7" s="537" t="e">
        <f ca="1">+IF(AND(ISNUMBER(OFFSET('Hygiene Data'!$E$5,0,10*ROW('Hygiene Data'!E1))),'Data Summary'!DR7="Yes"),OFFSET('Hygiene Data'!$E$5,0,10*ROW('Hygiene Data'!E1)),NA())</f>
        <v>#N/A</v>
      </c>
      <c r="BD7" s="537" t="e">
        <f ca="1">+IF(AND(ISNUMBER(OFFSET('Hygiene Data'!$E$7,0,10*ROW('Hygiene Data'!E1))),'Data Summary'!DS7="Yes"),OFFSET('Hygiene Data'!$E$7,0,10*ROW('Hygiene Data'!E1)),NA())</f>
        <v>#N/A</v>
      </c>
      <c r="BE7" s="537" t="e">
        <f ca="1">+IF(AND(ISNUMBER(OFFSET('Hygiene Data'!$E$9,0,10*ROW('Hygiene Data'!E1))),'Data Summary'!DT7="Yes"),OFFSET('Hygiene Data'!$E$9,0,10*ROW('Hygiene Data'!E1)),NA())</f>
        <v>#N/A</v>
      </c>
      <c r="BF7" s="537" t="e">
        <f ca="1">+IF(AND(ISNUMBER(OFFSET('Hygiene Data'!$F$5,0,10*ROW('Hygiene Data'!F1))),'Data Summary'!DU7="Yes"),OFFSET('Hygiene Data'!$F$5,0,10*ROW('Hygiene Data'!F1)),NA())</f>
        <v>#N/A</v>
      </c>
      <c r="BG7" s="537" t="e">
        <f ca="1">+IF(AND(ISNUMBER(OFFSET('Hygiene Data'!$F$7,0,10*ROW('Hygiene Data'!F1))),'Data Summary'!DV7="Yes"),OFFSET('Hygiene Data'!$F$7,0,10*ROW('Hygiene Data'!F1)),NA())</f>
        <v>#N/A</v>
      </c>
      <c r="BH7" s="537" t="e">
        <f ca="1">+IF(AND(ISNUMBER(OFFSET('Hygiene Data'!$F$9,0,10*ROW('Hygiene Data'!F1))),'Data Summary'!DW7="Yes"),OFFSET('Hygiene Data'!$F$9,0,10*ROW('Hygiene Data'!F1)),NA())</f>
        <v>#N/A</v>
      </c>
      <c r="BI7" s="537" t="e">
        <f ca="1">+IF(AND(ISNUMBER(OFFSET('Hygiene Data'!$G$5,0,10*ROW('Hygiene Data'!G1))),'Data Summary'!DX7="Yes"),OFFSET('Hygiene Data'!$G$5,0,10*ROW('Hygiene Data'!G1)),NA())</f>
        <v>#N/A</v>
      </c>
      <c r="BJ7" s="537" t="e">
        <f ca="1">+IF(AND(ISNUMBER(OFFSET('Hygiene Data'!$G$7,0,10*ROW('Hygiene Data'!G1))),'Data Summary'!DY7="Yes"),OFFSET('Hygiene Data'!$G$7,0,10*ROW('Hygiene Data'!G1)),NA())</f>
        <v>#N/A</v>
      </c>
      <c r="BK7" s="537" t="e">
        <f ca="1">+IF(AND(ISNUMBER(OFFSET('Hygiene Data'!$G$9,0,10*ROW('Hygiene Data'!G1))),'Data Summary'!DZ7="Yes"),OFFSET('Hygiene Data'!$G$9,0,10*ROW('Hygiene Data'!G1)),NA())</f>
        <v>#N/A</v>
      </c>
      <c r="BL7" s="537" t="e">
        <f ca="1">+IF(AND(ISNUMBER(OFFSET('Hygiene Data'!$H$5,0,10*ROW('Hygiene Data'!H1))),'Data Summary'!EA7="Yes"),OFFSET('Hygiene Data'!$H$5,0,10*ROW('Hygiene Data'!H1)),NA())</f>
        <v>#N/A</v>
      </c>
      <c r="BM7" s="537" t="e">
        <f ca="1">+IF(AND(ISNUMBER(OFFSET('Hygiene Data'!$H$7,0,10*ROW('Hygiene Data'!H1))),'Data Summary'!EB7="Yes"),OFFSET('Hygiene Data'!$H$7,0,10*ROW('Hygiene Data'!H1)),NA())</f>
        <v>#N/A</v>
      </c>
      <c r="BN7" s="537" t="e">
        <f ca="1">+IF(AND(ISNUMBER(OFFSET('Hygiene Data'!$H$9,0,10*ROW('Hygiene Data'!H1))),'Data Summary'!EC7="Yes"),OFFSET('Hygiene Data'!$H$9,0,10*ROW('Hygiene Data'!H1)),NA())</f>
        <v>#N/A</v>
      </c>
      <c r="BO7" s="537" t="e">
        <f ca="1">+IF(AND(ISNUMBER(OFFSET('Hygiene Data'!$I$5,0,10*ROW('Hygiene Data'!I1))),'Data Summary'!ED7="Yes"),OFFSET('Hygiene Data'!$I$5,0,10*ROW('Hygiene Data'!I1)),NA())</f>
        <v>#N/A</v>
      </c>
      <c r="BP7" s="537" t="e">
        <f ca="1">+IF(AND(ISNUMBER(OFFSET('Hygiene Data'!$I$7,0,10*ROW('Hygiene Data'!I1))),'Data Summary'!EE7="Yes"),OFFSET('Hygiene Data'!$I$7,0,10*ROW('Hygiene Data'!I1)),NA())</f>
        <v>#N/A</v>
      </c>
      <c r="BQ7" s="537" t="e">
        <f ca="1">+IF(AND(ISNUMBER(OFFSET('Hygiene Data'!$I$9,0,10*ROW('Hygiene Data'!I1))),'Data Summary'!EF7="Yes"),OFFSET('Hygiene Data'!$I$9,0,10*ROW('Hygiene Data'!I1)),NA())</f>
        <v>#N/A</v>
      </c>
    </row>
    <row r="8" spans="1:69" x14ac:dyDescent="0.25">
      <c r="A8" s="533" t="str">
        <f ca="1">+RIGHT('Data Summary'!A8,LEN('Data Summary'!A8)-9)</f>
        <v>EMIS</v>
      </c>
      <c r="B8" s="507" t="str">
        <f ca="1">+IF(ISTEXT('Data Summary'!B8),'Data Summary'!B8,"")</f>
        <v>EMIS</v>
      </c>
      <c r="C8" s="534">
        <f ca="1">+VALUE('Data Summary'!C8)</f>
        <v>2008</v>
      </c>
      <c r="D8" s="535">
        <f ca="1">+IF(AND(ISNUMBER(OFFSET('Water Data'!$D$4,0,10*ROW('Water Data'!D2))),'Data Summary'!BS8="Yes"),100-OFFSET('Water Data'!$D$4,0,10*ROW('Water Data'!D2)),NA())</f>
        <v>44.6</v>
      </c>
      <c r="E8" s="535" t="e">
        <f ca="1">+IF(AND(ISNUMBER(OFFSET('Water Data'!$D$6,0,10*ROW('Water Data'!D2))),'Data Summary'!BT8="Yes"),OFFSET('Water Data'!$D$6,0,10*ROW('Water Data'!D2)),NA())</f>
        <v>#N/A</v>
      </c>
      <c r="F8" s="535" t="e">
        <f ca="1">+IF(AND(ISNUMBER(OFFSET('Water Data'!$D$9,0,10*ROW('Water Data'!D2))),'Data Summary'!BU8="Yes"),OFFSET('Water Data'!$D$9,0,10*ROW('Water Data'!D2)),NA())</f>
        <v>#N/A</v>
      </c>
      <c r="G8" s="535" t="e">
        <f ca="1">+IF(AND(ISNUMBER(OFFSET('Water Data'!$E$4,0,10*ROW('Water Data'!E2))),'Data Summary'!BV8="Yes"),100-OFFSET('Water Data'!$E$4,0,10*ROW('Water Data'!E2)),NA())</f>
        <v>#N/A</v>
      </c>
      <c r="H8" s="535" t="e">
        <f ca="1">+IF(AND(ISNUMBER(OFFSET('Water Data'!$E$6,0,10*ROW('Water Data'!E2))),'Data Summary'!BW8="Yes"),OFFSET('Water Data'!$E$6,0,10*ROW('Water Data'!E2)),NA())</f>
        <v>#N/A</v>
      </c>
      <c r="I8" s="535" t="e">
        <f ca="1">+IF(AND(ISNUMBER(OFFSET('Water Data'!$E$9,0,10*ROW('Water Data'!E2))),'Data Summary'!BX8="Yes"),OFFSET('Water Data'!$E$9,0,10*ROW('Water Data'!E2)),NA())</f>
        <v>#N/A</v>
      </c>
      <c r="J8" s="535" t="e">
        <f ca="1">+IF(AND(ISNUMBER(OFFSET('Water Data'!$F$4,0,10*ROW('Water Data'!F2))),'Data Summary'!BY8="Yes"),100-OFFSET('Water Data'!$F$4,0,10*ROW('Water Data'!F2)),NA())</f>
        <v>#N/A</v>
      </c>
      <c r="K8" s="535" t="e">
        <f ca="1">+IF(AND(ISNUMBER(OFFSET('Water Data'!$F$6,0,10*ROW('Water Data'!F2))),'Data Summary'!BZ8="Yes"),OFFSET('Water Data'!$F$6,0,10*ROW('Water Data'!F2)),NA())</f>
        <v>#N/A</v>
      </c>
      <c r="L8" s="535" t="e">
        <f ca="1">+IF(AND(ISNUMBER(OFFSET('Water Data'!$F$9,0,10*ROW('Water Data'!F2))),'Data Summary'!CA8="Yes"),OFFSET('Water Data'!$F$9,0,10*ROW('Water Data'!F2)),NA())</f>
        <v>#N/A</v>
      </c>
      <c r="M8" s="535" t="e">
        <f ca="1">+IF(AND(ISNUMBER(OFFSET('Water Data'!$G$4,0,10*ROW('Water Data'!G2))),'Data Summary'!CB8="Yes"),100-OFFSET('Water Data'!$G$4,0,10*ROW('Water Data'!G2)),NA())</f>
        <v>#N/A</v>
      </c>
      <c r="N8" s="535" t="e">
        <f ca="1">+IF(AND(ISNUMBER(OFFSET('Water Data'!$G$6,0,10*ROW('Water Data'!G2))),'Data Summary'!CC8="Yes"),OFFSET('Water Data'!$G$6,0,10*ROW('Water Data'!G2)),NA())</f>
        <v>#N/A</v>
      </c>
      <c r="O8" s="535" t="e">
        <f ca="1">+IF(AND(ISNUMBER(OFFSET('Water Data'!$G$9,0,10*ROW('Water Data'!G2))),'Data Summary'!CD8="Yes"),OFFSET('Water Data'!$G$9,0,10*ROW('Water Data'!G2)),NA())</f>
        <v>#N/A</v>
      </c>
      <c r="P8" s="535" t="e">
        <f ca="1">+IF(AND(ISNUMBER(OFFSET('Water Data'!$H$4,0,10*ROW('Water Data'!H2))),'Data Summary'!CE8="Yes"),100-OFFSET('Water Data'!$H$4,0,10*ROW('Water Data'!H2)),NA())</f>
        <v>#N/A</v>
      </c>
      <c r="Q8" s="535" t="e">
        <f ca="1">+IF(AND(ISNUMBER(OFFSET('Water Data'!$H$6,0,10*ROW('Water Data'!H2))),'Data Summary'!CF8="Yes"),OFFSET('Water Data'!$H$6,0,10*ROW('Water Data'!H2)),NA())</f>
        <v>#N/A</v>
      </c>
      <c r="R8" s="535" t="e">
        <f ca="1">+IF(AND(ISNUMBER(OFFSET('Water Data'!$H$9,0,10*ROW('Water Data'!H2))),'Data Summary'!CG8="Yes"),OFFSET('Water Data'!$H$9,0,10*ROW('Water Data'!H2)),NA())</f>
        <v>#N/A</v>
      </c>
      <c r="S8" s="535" t="e">
        <f ca="1">+IF(AND(ISNUMBER(OFFSET('Water Data'!$I$4,0,10*ROW('Water Data'!I2))),'Data Summary'!CH8="Yes"),100-OFFSET('Water Data'!$I$4,0,10*ROW('Water Data'!I2)),NA())</f>
        <v>#N/A</v>
      </c>
      <c r="T8" s="535" t="e">
        <f ca="1">+IF(AND(ISNUMBER(OFFSET('Water Data'!$I$6,0,10*ROW('Water Data'!I2))),'Data Summary'!CI8="Yes"),OFFSET('Water Data'!$I$6,0,10*ROW('Water Data'!I2)),NA())</f>
        <v>#N/A</v>
      </c>
      <c r="U8" s="535" t="e">
        <f ca="1">+IF(AND(ISNUMBER(OFFSET('Water Data'!$I$9,0,10*ROW('Water Data'!I2))),'Data Summary'!CJ8="Yes"),OFFSET('Water Data'!$I$9,0,10*ROW('Water Data'!I2)),NA())</f>
        <v>#N/A</v>
      </c>
      <c r="V8" s="536" t="e">
        <f ca="1">+IF(AND(ISNUMBER(OFFSET('Sanitation Data'!$D$4,0,10*ROW('Sanitation Data'!D2))),'Data Summary'!CK8="Yes"),100-OFFSET('Sanitation Data'!$D$4,0,10*ROW('Sanitation Data'!D2)),NA())</f>
        <v>#N/A</v>
      </c>
      <c r="W8" s="536" t="e">
        <f ca="1">+IF(AND(ISNUMBER(OFFSET('Sanitation Data'!$D$6,0,10*ROW('Sanitation Data'!D2))),'Data Summary'!CL8="Yes"),OFFSET('Sanitation Data'!$D$6,0,10*ROW('Sanitation Data'!D2)),NA())</f>
        <v>#N/A</v>
      </c>
      <c r="X8" s="536" t="e">
        <f ca="1">+IF(AND(ISNUMBER(OFFSET('Sanitation Data'!$D$10,0,10*ROW('Sanitation Data'!D2))),'Data Summary'!CM8="Yes"),OFFSET('Sanitation Data'!$D$10,0,10*ROW('Sanitation Data'!D2)),NA())</f>
        <v>#N/A</v>
      </c>
      <c r="Y8" s="536" t="e">
        <f ca="1">+IF(AND(ISNUMBER(OFFSET('Sanitation Data'!$D$11,0,10*ROW('Sanitation Data'!D2))),'Data Summary'!CN8="Yes"),OFFSET('Sanitation Data'!$D$11,0,10*ROW('Sanitation Data'!D2)),NA())</f>
        <v>#N/A</v>
      </c>
      <c r="Z8" s="536">
        <f ca="1">+IF(AND(ISNUMBER(OFFSET('Sanitation Data'!$D$12,0,10*ROW('Sanitation Data'!D2))),'Data Summary'!CO8="Yes"),OFFSET('Sanitation Data'!$D$12,0,10*ROW('Sanitation Data'!D2)),NA())</f>
        <v>13.6</v>
      </c>
      <c r="AA8" s="536" t="e">
        <f ca="1">+IF(AND(ISNUMBER(OFFSET('Sanitation Data'!$E$4,0,10*ROW('Sanitation Data'!E2))),'Data Summary'!CP8="Yes"),100-OFFSET('Sanitation Data'!$E$4,0,10*ROW('Sanitation Data'!E2)),NA())</f>
        <v>#N/A</v>
      </c>
      <c r="AB8" s="536" t="e">
        <f ca="1">+IF(AND(ISNUMBER(OFFSET('Sanitation Data'!$E$6,0,10*ROW('Sanitation Data'!E2))),'Data Summary'!CQ8="Yes"),OFFSET('Sanitation Data'!$E$6,0,10*ROW('Sanitation Data'!E2)),NA())</f>
        <v>#N/A</v>
      </c>
      <c r="AC8" s="536" t="e">
        <f ca="1">+IF(AND(ISNUMBER(OFFSET('Sanitation Data'!$E$10,0,10*ROW('Sanitation Data'!E2))),'Data Summary'!CR8="Yes"),OFFSET('Sanitation Data'!$E$10,0,10*ROW('Sanitation Data'!E2)),NA())</f>
        <v>#N/A</v>
      </c>
      <c r="AD8" s="536" t="e">
        <f ca="1">+IF(AND(ISNUMBER(OFFSET('Sanitation Data'!$E$11,0,10*ROW('Sanitation Data'!E2))),'Data Summary'!CS8="Yes"),OFFSET('Sanitation Data'!$E$11,0,10*ROW('Sanitation Data'!E2)),NA())</f>
        <v>#N/A</v>
      </c>
      <c r="AE8" s="536" t="e">
        <f ca="1">+IF(AND(ISNUMBER(OFFSET('Sanitation Data'!$E$12,0,10*ROW('Sanitation Data'!E2))),'Data Summary'!CT8="Yes"),OFFSET('Sanitation Data'!$E$12,0,10*ROW('Sanitation Data'!E2)),NA())</f>
        <v>#N/A</v>
      </c>
      <c r="AF8" s="536" t="e">
        <f ca="1">+IF(AND(ISNUMBER(OFFSET('Sanitation Data'!$F$4,0,10*ROW('Sanitation Data'!F2))),'Data Summary'!CU8="Yes"),100-OFFSET('Sanitation Data'!$F$4,0,10*ROW('Sanitation Data'!F2)),NA())</f>
        <v>#N/A</v>
      </c>
      <c r="AG8" s="536" t="e">
        <f ca="1">+IF(AND(ISNUMBER(OFFSET('Sanitation Data'!$F$6,0,10*ROW('Sanitation Data'!F2))),'Data Summary'!CV8="Yes"),OFFSET('Sanitation Data'!$F$6,0,10*ROW('Sanitation Data'!F2)),NA())</f>
        <v>#N/A</v>
      </c>
      <c r="AH8" s="536" t="e">
        <f ca="1">+IF(AND(ISNUMBER(OFFSET('Sanitation Data'!$F$10,0,10*ROW('Sanitation Data'!F2))),'Data Summary'!CW8="Yes"),OFFSET('Sanitation Data'!$F$10,0,10*ROW('Sanitation Data'!F2)),NA())</f>
        <v>#N/A</v>
      </c>
      <c r="AI8" s="536" t="e">
        <f ca="1">+IF(AND(ISNUMBER(OFFSET('Sanitation Data'!$F$11,0,10*ROW('Sanitation Data'!F2))),'Data Summary'!CX8="Yes"),OFFSET('Sanitation Data'!$F$11,0,10*ROW('Sanitation Data'!F2)),NA())</f>
        <v>#N/A</v>
      </c>
      <c r="AJ8" s="536" t="e">
        <f ca="1">+IF(AND(ISNUMBER(OFFSET('Sanitation Data'!$F$12,0,10*ROW('Sanitation Data'!F2))),'Data Summary'!CY8="Yes"),OFFSET('Sanitation Data'!$F$12,0,10*ROW('Sanitation Data'!F2)),NA())</f>
        <v>#N/A</v>
      </c>
      <c r="AK8" s="536" t="e">
        <f ca="1">+IF(AND(ISNUMBER(OFFSET('Sanitation Data'!$G$4,0,10*ROW('Sanitation Data'!G2))),'Data Summary'!CZ8="Yes"),100-OFFSET('Sanitation Data'!$G$4,0,10*ROW('Sanitation Data'!G2)),NA())</f>
        <v>#N/A</v>
      </c>
      <c r="AL8" s="536" t="e">
        <f ca="1">+IF(AND(ISNUMBER(OFFSET('Sanitation Data'!$G$6,0,10*ROW('Sanitation Data'!G2))),'Data Summary'!DA8="Yes"),OFFSET('Sanitation Data'!$G$6,0,10*ROW('Sanitation Data'!G2)),NA())</f>
        <v>#N/A</v>
      </c>
      <c r="AM8" s="536" t="e">
        <f ca="1">+IF(AND(ISNUMBER(OFFSET('Sanitation Data'!$G$10,0,10*ROW('Sanitation Data'!G2))),'Data Summary'!DB8="Yes"),OFFSET('Sanitation Data'!$G$10,0,10*ROW('Sanitation Data'!G2)),NA())</f>
        <v>#N/A</v>
      </c>
      <c r="AN8" s="536" t="e">
        <f ca="1">+IF(AND(ISNUMBER(OFFSET('Sanitation Data'!$G$11,0,10*ROW('Sanitation Data'!G2))),'Data Summary'!DC8="Yes"),OFFSET('Sanitation Data'!$G$11,0,10*ROW('Sanitation Data'!G2)),NA())</f>
        <v>#N/A</v>
      </c>
      <c r="AO8" s="536" t="e">
        <f ca="1">+IF(AND(ISNUMBER(OFFSET('Sanitation Data'!$G$12,0,10*ROW('Sanitation Data'!G2))),'Data Summary'!DD8="Yes"),OFFSET('Sanitation Data'!$G$12,0,10*ROW('Sanitation Data'!G2)),NA())</f>
        <v>#N/A</v>
      </c>
      <c r="AP8" s="536" t="e">
        <f ca="1">+IF(AND(ISNUMBER(OFFSET('Sanitation Data'!$H$4,0,10*ROW('Sanitation Data'!H2))),'Data Summary'!DE8="Yes"),100-OFFSET('Sanitation Data'!$H$4,0,10*ROW('Sanitation Data'!H2)),NA())</f>
        <v>#N/A</v>
      </c>
      <c r="AQ8" s="536" t="e">
        <f ca="1">+IF(AND(ISNUMBER(OFFSET('Sanitation Data'!$H$6,0,10*ROW('Sanitation Data'!H2))),'Data Summary'!DF8="Yes"),OFFSET('Sanitation Data'!$H$6,0,10*ROW('Sanitation Data'!H2)),NA())</f>
        <v>#N/A</v>
      </c>
      <c r="AR8" s="536" t="e">
        <f ca="1">+IF(AND(ISNUMBER(OFFSET('Sanitation Data'!$H$10,0,10*ROW('Sanitation Data'!H2))),'Data Summary'!DG8="Yes"),OFFSET('Sanitation Data'!$H$10,0,10*ROW('Sanitation Data'!H2)),NA())</f>
        <v>#N/A</v>
      </c>
      <c r="AS8" s="536" t="e">
        <f ca="1">+IF(AND(ISNUMBER(OFFSET('Sanitation Data'!$H$11,0,10*ROW('Sanitation Data'!H2))),'Data Summary'!DH8="Yes"),OFFSET('Sanitation Data'!$H$11,0,10*ROW('Sanitation Data'!H2)),NA())</f>
        <v>#N/A</v>
      </c>
      <c r="AT8" s="536" t="e">
        <f ca="1">+IF(AND(ISNUMBER(OFFSET('Sanitation Data'!$H$12,0,10*ROW('Sanitation Data'!H2))),'Data Summary'!DI8="Yes"),OFFSET('Sanitation Data'!$H$12,0,10*ROW('Sanitation Data'!H2)),NA())</f>
        <v>#N/A</v>
      </c>
      <c r="AU8" s="536" t="e">
        <f ca="1">+IF(AND(ISNUMBER(OFFSET('Sanitation Data'!$I$4,0,10*ROW('Sanitation Data'!I2))),'Data Summary'!DJ8="Yes"),100-OFFSET('Sanitation Data'!$I$4,0,10*ROW('Sanitation Data'!I2)),NA())</f>
        <v>#N/A</v>
      </c>
      <c r="AV8" s="536" t="e">
        <f ca="1">+IF(AND(ISNUMBER(OFFSET('Sanitation Data'!$I$6,0,10*ROW('Sanitation Data'!I2))),'Data Summary'!DK8="Yes"),OFFSET('Sanitation Data'!$I$6,0,10*ROW('Sanitation Data'!I2)),NA())</f>
        <v>#N/A</v>
      </c>
      <c r="AW8" s="536" t="e">
        <f ca="1">+IF(AND(ISNUMBER(OFFSET('Sanitation Data'!$I$10,0,10*ROW('Sanitation Data'!I2))),'Data Summary'!DL8="Yes"),OFFSET('Sanitation Data'!$I$10,0,10*ROW('Sanitation Data'!I2)),NA())</f>
        <v>#N/A</v>
      </c>
      <c r="AX8" s="536" t="e">
        <f ca="1">+IF(AND(ISNUMBER(OFFSET('Sanitation Data'!$I$11,0,10*ROW('Sanitation Data'!I2))),'Data Summary'!DM8="Yes"),OFFSET('Sanitation Data'!$I$11,0,10*ROW('Sanitation Data'!I2)),NA())</f>
        <v>#N/A</v>
      </c>
      <c r="AY8" s="536" t="e">
        <f ca="1">+IF(AND(ISNUMBER(OFFSET('Sanitation Data'!$I$12,0,10*ROW('Sanitation Data'!I2))),'Data Summary'!DN8="Yes"),OFFSET('Sanitation Data'!$I$12,0,10*ROW('Sanitation Data'!I2)),NA())</f>
        <v>#N/A</v>
      </c>
      <c r="AZ8" s="537" t="e">
        <f ca="1">+IF(AND(ISNUMBER(OFFSET('Hygiene Data'!$D$5,0,10*ROW('Hygiene Data'!D2))),'Data Summary'!DO8="Yes"),OFFSET('Hygiene Data'!$D$5,0,10*ROW('Hygiene Data'!D2)),NA())</f>
        <v>#N/A</v>
      </c>
      <c r="BA8" s="537" t="e">
        <f ca="1">+IF(AND(ISNUMBER(OFFSET('Hygiene Data'!$D$7,0,10*ROW('Hygiene Data'!D2))),'Data Summary'!DP8="Yes"),OFFSET('Hygiene Data'!$D$7,0,10*ROW('Hygiene Data'!D2)),NA())</f>
        <v>#N/A</v>
      </c>
      <c r="BB8" s="537" t="e">
        <f ca="1">+IF(AND(ISNUMBER(OFFSET('Hygiene Data'!$D$9,0,10*ROW('Hygiene Data'!D2))),'Data Summary'!DQ8="Yes"),OFFSET('Hygiene Data'!$D$9,0,10*ROW('Hygiene Data'!D2)),NA())</f>
        <v>#N/A</v>
      </c>
      <c r="BC8" s="537" t="e">
        <f ca="1">+IF(AND(ISNUMBER(OFFSET('Hygiene Data'!$E$5,0,10*ROW('Hygiene Data'!E2))),'Data Summary'!DR8="Yes"),OFFSET('Hygiene Data'!$E$5,0,10*ROW('Hygiene Data'!E2)),NA())</f>
        <v>#N/A</v>
      </c>
      <c r="BD8" s="537" t="e">
        <f ca="1">+IF(AND(ISNUMBER(OFFSET('Hygiene Data'!$E$7,0,10*ROW('Hygiene Data'!E2))),'Data Summary'!DS8="Yes"),OFFSET('Hygiene Data'!$E$7,0,10*ROW('Hygiene Data'!E2)),NA())</f>
        <v>#N/A</v>
      </c>
      <c r="BE8" s="537" t="e">
        <f ca="1">+IF(AND(ISNUMBER(OFFSET('Hygiene Data'!$E$9,0,10*ROW('Hygiene Data'!E2))),'Data Summary'!DT8="Yes"),OFFSET('Hygiene Data'!$E$9,0,10*ROW('Hygiene Data'!E2)),NA())</f>
        <v>#N/A</v>
      </c>
      <c r="BF8" s="537" t="e">
        <f ca="1">+IF(AND(ISNUMBER(OFFSET('Hygiene Data'!$F$5,0,10*ROW('Hygiene Data'!F2))),'Data Summary'!DU8="Yes"),OFFSET('Hygiene Data'!$F$5,0,10*ROW('Hygiene Data'!F2)),NA())</f>
        <v>#N/A</v>
      </c>
      <c r="BG8" s="537" t="e">
        <f ca="1">+IF(AND(ISNUMBER(OFFSET('Hygiene Data'!$F$7,0,10*ROW('Hygiene Data'!F2))),'Data Summary'!DV8="Yes"),OFFSET('Hygiene Data'!$F$7,0,10*ROW('Hygiene Data'!F2)),NA())</f>
        <v>#N/A</v>
      </c>
      <c r="BH8" s="537" t="e">
        <f ca="1">+IF(AND(ISNUMBER(OFFSET('Hygiene Data'!$F$9,0,10*ROW('Hygiene Data'!F2))),'Data Summary'!DW8="Yes"),OFFSET('Hygiene Data'!$F$9,0,10*ROW('Hygiene Data'!F2)),NA())</f>
        <v>#N/A</v>
      </c>
      <c r="BI8" s="537" t="e">
        <f ca="1">+IF(AND(ISNUMBER(OFFSET('Hygiene Data'!$G$5,0,10*ROW('Hygiene Data'!G2))),'Data Summary'!DX8="Yes"),OFFSET('Hygiene Data'!$G$5,0,10*ROW('Hygiene Data'!G2)),NA())</f>
        <v>#N/A</v>
      </c>
      <c r="BJ8" s="537" t="e">
        <f ca="1">+IF(AND(ISNUMBER(OFFSET('Hygiene Data'!$G$7,0,10*ROW('Hygiene Data'!G2))),'Data Summary'!DY8="Yes"),OFFSET('Hygiene Data'!$G$7,0,10*ROW('Hygiene Data'!G2)),NA())</f>
        <v>#N/A</v>
      </c>
      <c r="BK8" s="537" t="e">
        <f ca="1">+IF(AND(ISNUMBER(OFFSET('Hygiene Data'!$G$9,0,10*ROW('Hygiene Data'!G2))),'Data Summary'!DZ8="Yes"),OFFSET('Hygiene Data'!$G$9,0,10*ROW('Hygiene Data'!G2)),NA())</f>
        <v>#N/A</v>
      </c>
      <c r="BL8" s="537" t="e">
        <f ca="1">+IF(AND(ISNUMBER(OFFSET('Hygiene Data'!$H$5,0,10*ROW('Hygiene Data'!H2))),'Data Summary'!EA8="Yes"),OFFSET('Hygiene Data'!$H$5,0,10*ROW('Hygiene Data'!H2)),NA())</f>
        <v>#N/A</v>
      </c>
      <c r="BM8" s="537" t="e">
        <f ca="1">+IF(AND(ISNUMBER(OFFSET('Hygiene Data'!$H$7,0,10*ROW('Hygiene Data'!H2))),'Data Summary'!EB8="Yes"),OFFSET('Hygiene Data'!$H$7,0,10*ROW('Hygiene Data'!H2)),NA())</f>
        <v>#N/A</v>
      </c>
      <c r="BN8" s="537" t="e">
        <f ca="1">+IF(AND(ISNUMBER(OFFSET('Hygiene Data'!$H$9,0,10*ROW('Hygiene Data'!H2))),'Data Summary'!EC8="Yes"),OFFSET('Hygiene Data'!$H$9,0,10*ROW('Hygiene Data'!H2)),NA())</f>
        <v>#N/A</v>
      </c>
      <c r="BO8" s="537" t="e">
        <f ca="1">+IF(AND(ISNUMBER(OFFSET('Hygiene Data'!$I$5,0,10*ROW('Hygiene Data'!I2))),'Data Summary'!ED8="Yes"),OFFSET('Hygiene Data'!$I$5,0,10*ROW('Hygiene Data'!I2)),NA())</f>
        <v>#N/A</v>
      </c>
      <c r="BP8" s="537" t="e">
        <f ca="1">+IF(AND(ISNUMBER(OFFSET('Hygiene Data'!$I$7,0,10*ROW('Hygiene Data'!I2))),'Data Summary'!EE8="Yes"),OFFSET('Hygiene Data'!$I$7,0,10*ROW('Hygiene Data'!I2)),NA())</f>
        <v>#N/A</v>
      </c>
      <c r="BQ8" s="537" t="e">
        <f ca="1">+IF(AND(ISNUMBER(OFFSET('Hygiene Data'!$I$9,0,10*ROW('Hygiene Data'!I2))),'Data Summary'!EF8="Yes"),OFFSET('Hygiene Data'!$I$9,0,10*ROW('Hygiene Data'!I2)),NA())</f>
        <v>#N/A</v>
      </c>
    </row>
    <row r="9" spans="1:69" x14ac:dyDescent="0.25">
      <c r="A9" s="533" t="str">
        <f ca="1">+RIGHT('Data Summary'!A9,LEN('Data Summary'!A9)-9)</f>
        <v>EMIS</v>
      </c>
      <c r="B9" s="507" t="str">
        <f ca="1">+IF(ISTEXT('Data Summary'!B9),'Data Summary'!B9,"")</f>
        <v>EMIS</v>
      </c>
      <c r="C9" s="534">
        <f ca="1">+VALUE('Data Summary'!C9)</f>
        <v>2009</v>
      </c>
      <c r="D9" s="535">
        <f ca="1">+IF(AND(ISNUMBER(OFFSET('Water Data'!$D$4,0,10*ROW('Water Data'!D3))),'Data Summary'!BS9="Yes"),100-OFFSET('Water Data'!$D$4,0,10*ROW('Water Data'!D3)),NA())</f>
        <v>44.4</v>
      </c>
      <c r="E9" s="535" t="e">
        <f ca="1">+IF(AND(ISNUMBER(OFFSET('Water Data'!$D$6,0,10*ROW('Water Data'!D3))),'Data Summary'!BT9="Yes"),OFFSET('Water Data'!$D$6,0,10*ROW('Water Data'!D3)),NA())</f>
        <v>#N/A</v>
      </c>
      <c r="F9" s="535" t="e">
        <f ca="1">+IF(AND(ISNUMBER(OFFSET('Water Data'!$D$9,0,10*ROW('Water Data'!D3))),'Data Summary'!BU9="Yes"),OFFSET('Water Data'!$D$9,0,10*ROW('Water Data'!D3)),NA())</f>
        <v>#N/A</v>
      </c>
      <c r="G9" s="535" t="e">
        <f ca="1">+IF(AND(ISNUMBER(OFFSET('Water Data'!$E$4,0,10*ROW('Water Data'!E3))),'Data Summary'!BV9="Yes"),100-OFFSET('Water Data'!$E$4,0,10*ROW('Water Data'!E3)),NA())</f>
        <v>#N/A</v>
      </c>
      <c r="H9" s="535" t="e">
        <f ca="1">+IF(AND(ISNUMBER(OFFSET('Water Data'!$E$6,0,10*ROW('Water Data'!E3))),'Data Summary'!BW9="Yes"),OFFSET('Water Data'!$E$6,0,10*ROW('Water Data'!E3)),NA())</f>
        <v>#N/A</v>
      </c>
      <c r="I9" s="535" t="e">
        <f ca="1">+IF(AND(ISNUMBER(OFFSET('Water Data'!$E$9,0,10*ROW('Water Data'!E3))),'Data Summary'!BX9="Yes"),OFFSET('Water Data'!$E$9,0,10*ROW('Water Data'!E3)),NA())</f>
        <v>#N/A</v>
      </c>
      <c r="J9" s="535" t="e">
        <f ca="1">+IF(AND(ISNUMBER(OFFSET('Water Data'!$F$4,0,10*ROW('Water Data'!F3))),'Data Summary'!BY9="Yes"),100-OFFSET('Water Data'!$F$4,0,10*ROW('Water Data'!F3)),NA())</f>
        <v>#N/A</v>
      </c>
      <c r="K9" s="535" t="e">
        <f ca="1">+IF(AND(ISNUMBER(OFFSET('Water Data'!$F$6,0,10*ROW('Water Data'!F3))),'Data Summary'!BZ9="Yes"),OFFSET('Water Data'!$F$6,0,10*ROW('Water Data'!F3)),NA())</f>
        <v>#N/A</v>
      </c>
      <c r="L9" s="535" t="e">
        <f ca="1">+IF(AND(ISNUMBER(OFFSET('Water Data'!$F$9,0,10*ROW('Water Data'!F3))),'Data Summary'!CA9="Yes"),OFFSET('Water Data'!$F$9,0,10*ROW('Water Data'!F3)),NA())</f>
        <v>#N/A</v>
      </c>
      <c r="M9" s="535" t="e">
        <f ca="1">+IF(AND(ISNUMBER(OFFSET('Water Data'!$G$4,0,10*ROW('Water Data'!G3))),'Data Summary'!CB9="Yes"),100-OFFSET('Water Data'!$G$4,0,10*ROW('Water Data'!G3)),NA())</f>
        <v>#N/A</v>
      </c>
      <c r="N9" s="535" t="e">
        <f ca="1">+IF(AND(ISNUMBER(OFFSET('Water Data'!$G$6,0,10*ROW('Water Data'!G3))),'Data Summary'!CC9="Yes"),OFFSET('Water Data'!$G$6,0,10*ROW('Water Data'!G3)),NA())</f>
        <v>#N/A</v>
      </c>
      <c r="O9" s="535" t="e">
        <f ca="1">+IF(AND(ISNUMBER(OFFSET('Water Data'!$G$9,0,10*ROW('Water Data'!G3))),'Data Summary'!CD9="Yes"),OFFSET('Water Data'!$G$9,0,10*ROW('Water Data'!G3)),NA())</f>
        <v>#N/A</v>
      </c>
      <c r="P9" s="535" t="e">
        <f ca="1">+IF(AND(ISNUMBER(OFFSET('Water Data'!$H$4,0,10*ROW('Water Data'!H3))),'Data Summary'!CE9="Yes"),100-OFFSET('Water Data'!$H$4,0,10*ROW('Water Data'!H3)),NA())</f>
        <v>#N/A</v>
      </c>
      <c r="Q9" s="535" t="e">
        <f ca="1">+IF(AND(ISNUMBER(OFFSET('Water Data'!$H$6,0,10*ROW('Water Data'!H3))),'Data Summary'!CF9="Yes"),OFFSET('Water Data'!$H$6,0,10*ROW('Water Data'!H3)),NA())</f>
        <v>#N/A</v>
      </c>
      <c r="R9" s="535" t="e">
        <f ca="1">+IF(AND(ISNUMBER(OFFSET('Water Data'!$H$9,0,10*ROW('Water Data'!H3))),'Data Summary'!CG9="Yes"),OFFSET('Water Data'!$H$9,0,10*ROW('Water Data'!H3)),NA())</f>
        <v>#N/A</v>
      </c>
      <c r="S9" s="535" t="e">
        <f ca="1">+IF(AND(ISNUMBER(OFFSET('Water Data'!$I$4,0,10*ROW('Water Data'!I3))),'Data Summary'!CH9="Yes"),100-OFFSET('Water Data'!$I$4,0,10*ROW('Water Data'!I3)),NA())</f>
        <v>#N/A</v>
      </c>
      <c r="T9" s="535" t="e">
        <f ca="1">+IF(AND(ISNUMBER(OFFSET('Water Data'!$I$6,0,10*ROW('Water Data'!I3))),'Data Summary'!CI9="Yes"),OFFSET('Water Data'!$I$6,0,10*ROW('Water Data'!I3)),NA())</f>
        <v>#N/A</v>
      </c>
      <c r="U9" s="535" t="e">
        <f ca="1">+IF(AND(ISNUMBER(OFFSET('Water Data'!$I$9,0,10*ROW('Water Data'!I3))),'Data Summary'!CJ9="Yes"),OFFSET('Water Data'!$I$9,0,10*ROW('Water Data'!I3)),NA())</f>
        <v>#N/A</v>
      </c>
      <c r="V9" s="536" t="e">
        <f ca="1">+IF(AND(ISNUMBER(OFFSET('Sanitation Data'!$D$4,0,10*ROW('Sanitation Data'!D3))),'Data Summary'!CK9="Yes"),100-OFFSET('Sanitation Data'!$D$4,0,10*ROW('Sanitation Data'!D3)),NA())</f>
        <v>#N/A</v>
      </c>
      <c r="W9" s="536" t="e">
        <f ca="1">+IF(AND(ISNUMBER(OFFSET('Sanitation Data'!$D$6,0,10*ROW('Sanitation Data'!D3))),'Data Summary'!CL9="Yes"),OFFSET('Sanitation Data'!$D$6,0,10*ROW('Sanitation Data'!D3)),NA())</f>
        <v>#N/A</v>
      </c>
      <c r="X9" s="536" t="e">
        <f ca="1">+IF(AND(ISNUMBER(OFFSET('Sanitation Data'!$D$10,0,10*ROW('Sanitation Data'!D3))),'Data Summary'!CM9="Yes"),OFFSET('Sanitation Data'!$D$10,0,10*ROW('Sanitation Data'!D3)),NA())</f>
        <v>#N/A</v>
      </c>
      <c r="Y9" s="536" t="e">
        <f ca="1">+IF(AND(ISNUMBER(OFFSET('Sanitation Data'!$D$11,0,10*ROW('Sanitation Data'!D3))),'Data Summary'!CN9="Yes"),OFFSET('Sanitation Data'!$D$11,0,10*ROW('Sanitation Data'!D3)),NA())</f>
        <v>#N/A</v>
      </c>
      <c r="Z9" s="536">
        <f ca="1">+IF(AND(ISNUMBER(OFFSET('Sanitation Data'!$D$12,0,10*ROW('Sanitation Data'!D3))),'Data Summary'!CO9="Yes"),OFFSET('Sanitation Data'!$D$12,0,10*ROW('Sanitation Data'!D3)),NA())</f>
        <v>13.6</v>
      </c>
      <c r="AA9" s="536" t="e">
        <f ca="1">+IF(AND(ISNUMBER(OFFSET('Sanitation Data'!$E$4,0,10*ROW('Sanitation Data'!E3))),'Data Summary'!CP9="Yes"),100-OFFSET('Sanitation Data'!$E$4,0,10*ROW('Sanitation Data'!E3)),NA())</f>
        <v>#N/A</v>
      </c>
      <c r="AB9" s="536" t="e">
        <f ca="1">+IF(AND(ISNUMBER(OFFSET('Sanitation Data'!$E$6,0,10*ROW('Sanitation Data'!E3))),'Data Summary'!CQ9="Yes"),OFFSET('Sanitation Data'!$E$6,0,10*ROW('Sanitation Data'!E3)),NA())</f>
        <v>#N/A</v>
      </c>
      <c r="AC9" s="536" t="e">
        <f ca="1">+IF(AND(ISNUMBER(OFFSET('Sanitation Data'!$E$10,0,10*ROW('Sanitation Data'!E3))),'Data Summary'!CR9="Yes"),OFFSET('Sanitation Data'!$E$10,0,10*ROW('Sanitation Data'!E3)),NA())</f>
        <v>#N/A</v>
      </c>
      <c r="AD9" s="536" t="e">
        <f ca="1">+IF(AND(ISNUMBER(OFFSET('Sanitation Data'!$E$11,0,10*ROW('Sanitation Data'!E3))),'Data Summary'!CS9="Yes"),OFFSET('Sanitation Data'!$E$11,0,10*ROW('Sanitation Data'!E3)),NA())</f>
        <v>#N/A</v>
      </c>
      <c r="AE9" s="536" t="e">
        <f ca="1">+IF(AND(ISNUMBER(OFFSET('Sanitation Data'!$E$12,0,10*ROW('Sanitation Data'!E3))),'Data Summary'!CT9="Yes"),OFFSET('Sanitation Data'!$E$12,0,10*ROW('Sanitation Data'!E3)),NA())</f>
        <v>#N/A</v>
      </c>
      <c r="AF9" s="536" t="e">
        <f ca="1">+IF(AND(ISNUMBER(OFFSET('Sanitation Data'!$F$4,0,10*ROW('Sanitation Data'!F3))),'Data Summary'!CU9="Yes"),100-OFFSET('Sanitation Data'!$F$4,0,10*ROW('Sanitation Data'!F3)),NA())</f>
        <v>#N/A</v>
      </c>
      <c r="AG9" s="536" t="e">
        <f ca="1">+IF(AND(ISNUMBER(OFFSET('Sanitation Data'!$F$6,0,10*ROW('Sanitation Data'!F3))),'Data Summary'!CV9="Yes"),OFFSET('Sanitation Data'!$F$6,0,10*ROW('Sanitation Data'!F3)),NA())</f>
        <v>#N/A</v>
      </c>
      <c r="AH9" s="536" t="e">
        <f ca="1">+IF(AND(ISNUMBER(OFFSET('Sanitation Data'!$F$10,0,10*ROW('Sanitation Data'!F3))),'Data Summary'!CW9="Yes"),OFFSET('Sanitation Data'!$F$10,0,10*ROW('Sanitation Data'!F3)),NA())</f>
        <v>#N/A</v>
      </c>
      <c r="AI9" s="536" t="e">
        <f ca="1">+IF(AND(ISNUMBER(OFFSET('Sanitation Data'!$F$11,0,10*ROW('Sanitation Data'!F3))),'Data Summary'!CX9="Yes"),OFFSET('Sanitation Data'!$F$11,0,10*ROW('Sanitation Data'!F3)),NA())</f>
        <v>#N/A</v>
      </c>
      <c r="AJ9" s="536" t="e">
        <f ca="1">+IF(AND(ISNUMBER(OFFSET('Sanitation Data'!$F$12,0,10*ROW('Sanitation Data'!F3))),'Data Summary'!CY9="Yes"),OFFSET('Sanitation Data'!$F$12,0,10*ROW('Sanitation Data'!F3)),NA())</f>
        <v>#N/A</v>
      </c>
      <c r="AK9" s="536" t="e">
        <f ca="1">+IF(AND(ISNUMBER(OFFSET('Sanitation Data'!$G$4,0,10*ROW('Sanitation Data'!G3))),'Data Summary'!CZ9="Yes"),100-OFFSET('Sanitation Data'!$G$4,0,10*ROW('Sanitation Data'!G3)),NA())</f>
        <v>#N/A</v>
      </c>
      <c r="AL9" s="536" t="e">
        <f ca="1">+IF(AND(ISNUMBER(OFFSET('Sanitation Data'!$G$6,0,10*ROW('Sanitation Data'!G3))),'Data Summary'!DA9="Yes"),OFFSET('Sanitation Data'!$G$6,0,10*ROW('Sanitation Data'!G3)),NA())</f>
        <v>#N/A</v>
      </c>
      <c r="AM9" s="536" t="e">
        <f ca="1">+IF(AND(ISNUMBER(OFFSET('Sanitation Data'!$G$10,0,10*ROW('Sanitation Data'!G3))),'Data Summary'!DB9="Yes"),OFFSET('Sanitation Data'!$G$10,0,10*ROW('Sanitation Data'!G3)),NA())</f>
        <v>#N/A</v>
      </c>
      <c r="AN9" s="536" t="e">
        <f ca="1">+IF(AND(ISNUMBER(OFFSET('Sanitation Data'!$G$11,0,10*ROW('Sanitation Data'!G3))),'Data Summary'!DC9="Yes"),OFFSET('Sanitation Data'!$G$11,0,10*ROW('Sanitation Data'!G3)),NA())</f>
        <v>#N/A</v>
      </c>
      <c r="AO9" s="536" t="e">
        <f ca="1">+IF(AND(ISNUMBER(OFFSET('Sanitation Data'!$G$12,0,10*ROW('Sanitation Data'!G3))),'Data Summary'!DD9="Yes"),OFFSET('Sanitation Data'!$G$12,0,10*ROW('Sanitation Data'!G3)),NA())</f>
        <v>#N/A</v>
      </c>
      <c r="AP9" s="536" t="e">
        <f ca="1">+IF(AND(ISNUMBER(OFFSET('Sanitation Data'!$H$4,0,10*ROW('Sanitation Data'!H3))),'Data Summary'!DE9="Yes"),100-OFFSET('Sanitation Data'!$H$4,0,10*ROW('Sanitation Data'!H3)),NA())</f>
        <v>#N/A</v>
      </c>
      <c r="AQ9" s="536" t="e">
        <f ca="1">+IF(AND(ISNUMBER(OFFSET('Sanitation Data'!$H$6,0,10*ROW('Sanitation Data'!H3))),'Data Summary'!DF9="Yes"),OFFSET('Sanitation Data'!$H$6,0,10*ROW('Sanitation Data'!H3)),NA())</f>
        <v>#N/A</v>
      </c>
      <c r="AR9" s="536" t="e">
        <f ca="1">+IF(AND(ISNUMBER(OFFSET('Sanitation Data'!$H$10,0,10*ROW('Sanitation Data'!H3))),'Data Summary'!DG9="Yes"),OFFSET('Sanitation Data'!$H$10,0,10*ROW('Sanitation Data'!H3)),NA())</f>
        <v>#N/A</v>
      </c>
      <c r="AS9" s="536" t="e">
        <f ca="1">+IF(AND(ISNUMBER(OFFSET('Sanitation Data'!$H$11,0,10*ROW('Sanitation Data'!H3))),'Data Summary'!DH9="Yes"),OFFSET('Sanitation Data'!$H$11,0,10*ROW('Sanitation Data'!H3)),NA())</f>
        <v>#N/A</v>
      </c>
      <c r="AT9" s="536" t="e">
        <f ca="1">+IF(AND(ISNUMBER(OFFSET('Sanitation Data'!$H$12,0,10*ROW('Sanitation Data'!H3))),'Data Summary'!DI9="Yes"),OFFSET('Sanitation Data'!$H$12,0,10*ROW('Sanitation Data'!H3)),NA())</f>
        <v>#N/A</v>
      </c>
      <c r="AU9" s="536" t="e">
        <f ca="1">+IF(AND(ISNUMBER(OFFSET('Sanitation Data'!$I$4,0,10*ROW('Sanitation Data'!I3))),'Data Summary'!DJ9="Yes"),100-OFFSET('Sanitation Data'!$I$4,0,10*ROW('Sanitation Data'!I3)),NA())</f>
        <v>#N/A</v>
      </c>
      <c r="AV9" s="536" t="e">
        <f ca="1">+IF(AND(ISNUMBER(OFFSET('Sanitation Data'!$I$6,0,10*ROW('Sanitation Data'!I3))),'Data Summary'!DK9="Yes"),OFFSET('Sanitation Data'!$I$6,0,10*ROW('Sanitation Data'!I3)),NA())</f>
        <v>#N/A</v>
      </c>
      <c r="AW9" s="536" t="e">
        <f ca="1">+IF(AND(ISNUMBER(OFFSET('Sanitation Data'!$I$10,0,10*ROW('Sanitation Data'!I3))),'Data Summary'!DL9="Yes"),OFFSET('Sanitation Data'!$I$10,0,10*ROW('Sanitation Data'!I3)),NA())</f>
        <v>#N/A</v>
      </c>
      <c r="AX9" s="536" t="e">
        <f ca="1">+IF(AND(ISNUMBER(OFFSET('Sanitation Data'!$I$11,0,10*ROW('Sanitation Data'!I3))),'Data Summary'!DM9="Yes"),OFFSET('Sanitation Data'!$I$11,0,10*ROW('Sanitation Data'!I3)),NA())</f>
        <v>#N/A</v>
      </c>
      <c r="AY9" s="536" t="e">
        <f ca="1">+IF(AND(ISNUMBER(OFFSET('Sanitation Data'!$I$12,0,10*ROW('Sanitation Data'!I3))),'Data Summary'!DN9="Yes"),OFFSET('Sanitation Data'!$I$12,0,10*ROW('Sanitation Data'!I3)),NA())</f>
        <v>#N/A</v>
      </c>
      <c r="AZ9" s="537" t="e">
        <f ca="1">+IF(AND(ISNUMBER(OFFSET('Hygiene Data'!$D$5,0,10*ROW('Hygiene Data'!D3))),'Data Summary'!DO9="Yes"),OFFSET('Hygiene Data'!$D$5,0,10*ROW('Hygiene Data'!D3)),NA())</f>
        <v>#N/A</v>
      </c>
      <c r="BA9" s="537" t="e">
        <f ca="1">+IF(AND(ISNUMBER(OFFSET('Hygiene Data'!$D$7,0,10*ROW('Hygiene Data'!D3))),'Data Summary'!DP9="Yes"),OFFSET('Hygiene Data'!$D$7,0,10*ROW('Hygiene Data'!D3)),NA())</f>
        <v>#N/A</v>
      </c>
      <c r="BB9" s="537" t="e">
        <f ca="1">+IF(AND(ISNUMBER(OFFSET('Hygiene Data'!$D$9,0,10*ROW('Hygiene Data'!D3))),'Data Summary'!DQ9="Yes"),OFFSET('Hygiene Data'!$D$9,0,10*ROW('Hygiene Data'!D3)),NA())</f>
        <v>#N/A</v>
      </c>
      <c r="BC9" s="537" t="e">
        <f ca="1">+IF(AND(ISNUMBER(OFFSET('Hygiene Data'!$E$5,0,10*ROW('Hygiene Data'!E3))),'Data Summary'!DR9="Yes"),OFFSET('Hygiene Data'!$E$5,0,10*ROW('Hygiene Data'!E3)),NA())</f>
        <v>#N/A</v>
      </c>
      <c r="BD9" s="537" t="e">
        <f ca="1">+IF(AND(ISNUMBER(OFFSET('Hygiene Data'!$E$7,0,10*ROW('Hygiene Data'!E3))),'Data Summary'!DS9="Yes"),OFFSET('Hygiene Data'!$E$7,0,10*ROW('Hygiene Data'!E3)),NA())</f>
        <v>#N/A</v>
      </c>
      <c r="BE9" s="537" t="e">
        <f ca="1">+IF(AND(ISNUMBER(OFFSET('Hygiene Data'!$E$9,0,10*ROW('Hygiene Data'!E3))),'Data Summary'!DT9="Yes"),OFFSET('Hygiene Data'!$E$9,0,10*ROW('Hygiene Data'!E3)),NA())</f>
        <v>#N/A</v>
      </c>
      <c r="BF9" s="537" t="e">
        <f ca="1">+IF(AND(ISNUMBER(OFFSET('Hygiene Data'!$F$5,0,10*ROW('Hygiene Data'!F3))),'Data Summary'!DU9="Yes"),OFFSET('Hygiene Data'!$F$5,0,10*ROW('Hygiene Data'!F3)),NA())</f>
        <v>#N/A</v>
      </c>
      <c r="BG9" s="537" t="e">
        <f ca="1">+IF(AND(ISNUMBER(OFFSET('Hygiene Data'!$F$7,0,10*ROW('Hygiene Data'!F3))),'Data Summary'!DV9="Yes"),OFFSET('Hygiene Data'!$F$7,0,10*ROW('Hygiene Data'!F3)),NA())</f>
        <v>#N/A</v>
      </c>
      <c r="BH9" s="537" t="e">
        <f ca="1">+IF(AND(ISNUMBER(OFFSET('Hygiene Data'!$F$9,0,10*ROW('Hygiene Data'!F3))),'Data Summary'!DW9="Yes"),OFFSET('Hygiene Data'!$F$9,0,10*ROW('Hygiene Data'!F3)),NA())</f>
        <v>#N/A</v>
      </c>
      <c r="BI9" s="537" t="e">
        <f ca="1">+IF(AND(ISNUMBER(OFFSET('Hygiene Data'!$G$5,0,10*ROW('Hygiene Data'!G3))),'Data Summary'!DX9="Yes"),OFFSET('Hygiene Data'!$G$5,0,10*ROW('Hygiene Data'!G3)),NA())</f>
        <v>#N/A</v>
      </c>
      <c r="BJ9" s="537" t="e">
        <f ca="1">+IF(AND(ISNUMBER(OFFSET('Hygiene Data'!$G$7,0,10*ROW('Hygiene Data'!G3))),'Data Summary'!DY9="Yes"),OFFSET('Hygiene Data'!$G$7,0,10*ROW('Hygiene Data'!G3)),NA())</f>
        <v>#N/A</v>
      </c>
      <c r="BK9" s="537" t="e">
        <f ca="1">+IF(AND(ISNUMBER(OFFSET('Hygiene Data'!$G$9,0,10*ROW('Hygiene Data'!G3))),'Data Summary'!DZ9="Yes"),OFFSET('Hygiene Data'!$G$9,0,10*ROW('Hygiene Data'!G3)),NA())</f>
        <v>#N/A</v>
      </c>
      <c r="BL9" s="537" t="e">
        <f ca="1">+IF(AND(ISNUMBER(OFFSET('Hygiene Data'!$H$5,0,10*ROW('Hygiene Data'!H3))),'Data Summary'!EA9="Yes"),OFFSET('Hygiene Data'!$H$5,0,10*ROW('Hygiene Data'!H3)),NA())</f>
        <v>#N/A</v>
      </c>
      <c r="BM9" s="537" t="e">
        <f ca="1">+IF(AND(ISNUMBER(OFFSET('Hygiene Data'!$H$7,0,10*ROW('Hygiene Data'!H3))),'Data Summary'!EB9="Yes"),OFFSET('Hygiene Data'!$H$7,0,10*ROW('Hygiene Data'!H3)),NA())</f>
        <v>#N/A</v>
      </c>
      <c r="BN9" s="537" t="e">
        <f ca="1">+IF(AND(ISNUMBER(OFFSET('Hygiene Data'!$H$9,0,10*ROW('Hygiene Data'!H3))),'Data Summary'!EC9="Yes"),OFFSET('Hygiene Data'!$H$9,0,10*ROW('Hygiene Data'!H3)),NA())</f>
        <v>#N/A</v>
      </c>
      <c r="BO9" s="537" t="e">
        <f ca="1">+IF(AND(ISNUMBER(OFFSET('Hygiene Data'!$I$5,0,10*ROW('Hygiene Data'!I3))),'Data Summary'!ED9="Yes"),OFFSET('Hygiene Data'!$I$5,0,10*ROW('Hygiene Data'!I3)),NA())</f>
        <v>#N/A</v>
      </c>
      <c r="BP9" s="537" t="e">
        <f ca="1">+IF(AND(ISNUMBER(OFFSET('Hygiene Data'!$I$7,0,10*ROW('Hygiene Data'!I3))),'Data Summary'!EE9="Yes"),OFFSET('Hygiene Data'!$I$7,0,10*ROW('Hygiene Data'!I3)),NA())</f>
        <v>#N/A</v>
      </c>
      <c r="BQ9" s="537" t="e">
        <f ca="1">+IF(AND(ISNUMBER(OFFSET('Hygiene Data'!$I$9,0,10*ROW('Hygiene Data'!I3))),'Data Summary'!EF9="Yes"),OFFSET('Hygiene Data'!$I$9,0,10*ROW('Hygiene Data'!I3)),NA())</f>
        <v>#N/A</v>
      </c>
    </row>
    <row r="10" spans="1:69" x14ac:dyDescent="0.25">
      <c r="A10" s="533" t="str">
        <f ca="1">+RIGHT('Data Summary'!A10,LEN('Data Summary'!A10)-9)</f>
        <v>EMIS</v>
      </c>
      <c r="B10" s="507" t="str">
        <f ca="1">+IF(ISTEXT('Data Summary'!B10),'Data Summary'!B10,"")</f>
        <v>EMIS</v>
      </c>
      <c r="C10" s="534">
        <f ca="1">+VALUE('Data Summary'!C10)</f>
        <v>2010</v>
      </c>
      <c r="D10" s="535">
        <f ca="1">+IF(AND(ISNUMBER(OFFSET('Water Data'!$D$4,0,10*ROW('Water Data'!D4))),'Data Summary'!BS10="Yes"),100-OFFSET('Water Data'!$D$4,0,10*ROW('Water Data'!D4)),NA())</f>
        <v>46.5</v>
      </c>
      <c r="E10" s="535" t="e">
        <f ca="1">+IF(AND(ISNUMBER(OFFSET('Water Data'!$D$6,0,10*ROW('Water Data'!D4))),'Data Summary'!BT10="Yes"),OFFSET('Water Data'!$D$6,0,10*ROW('Water Data'!D4)),NA())</f>
        <v>#N/A</v>
      </c>
      <c r="F10" s="535" t="e">
        <f ca="1">+IF(AND(ISNUMBER(OFFSET('Water Data'!$D$9,0,10*ROW('Water Data'!D4))),'Data Summary'!BU10="Yes"),OFFSET('Water Data'!$D$9,0,10*ROW('Water Data'!D4)),NA())</f>
        <v>#N/A</v>
      </c>
      <c r="G10" s="535" t="e">
        <f ca="1">+IF(AND(ISNUMBER(OFFSET('Water Data'!$E$4,0,10*ROW('Water Data'!E4))),'Data Summary'!BV10="Yes"),100-OFFSET('Water Data'!$E$4,0,10*ROW('Water Data'!E4)),NA())</f>
        <v>#N/A</v>
      </c>
      <c r="H10" s="535" t="e">
        <f ca="1">+IF(AND(ISNUMBER(OFFSET('Water Data'!$E$6,0,10*ROW('Water Data'!E4))),'Data Summary'!BW10="Yes"),OFFSET('Water Data'!$E$6,0,10*ROW('Water Data'!E4)),NA())</f>
        <v>#N/A</v>
      </c>
      <c r="I10" s="535" t="e">
        <f ca="1">+IF(AND(ISNUMBER(OFFSET('Water Data'!$E$9,0,10*ROW('Water Data'!E4))),'Data Summary'!BX10="Yes"),OFFSET('Water Data'!$E$9,0,10*ROW('Water Data'!E4)),NA())</f>
        <v>#N/A</v>
      </c>
      <c r="J10" s="535" t="e">
        <f ca="1">+IF(AND(ISNUMBER(OFFSET('Water Data'!$F$4,0,10*ROW('Water Data'!F4))),'Data Summary'!BY10="Yes"),100-OFFSET('Water Data'!$F$4,0,10*ROW('Water Data'!F4)),NA())</f>
        <v>#N/A</v>
      </c>
      <c r="K10" s="535" t="e">
        <f ca="1">+IF(AND(ISNUMBER(OFFSET('Water Data'!$F$6,0,10*ROW('Water Data'!F4))),'Data Summary'!BZ10="Yes"),OFFSET('Water Data'!$F$6,0,10*ROW('Water Data'!F4)),NA())</f>
        <v>#N/A</v>
      </c>
      <c r="L10" s="535" t="e">
        <f ca="1">+IF(AND(ISNUMBER(OFFSET('Water Data'!$F$9,0,10*ROW('Water Data'!F4))),'Data Summary'!CA10="Yes"),OFFSET('Water Data'!$F$9,0,10*ROW('Water Data'!F4)),NA())</f>
        <v>#N/A</v>
      </c>
      <c r="M10" s="535" t="e">
        <f ca="1">+IF(AND(ISNUMBER(OFFSET('Water Data'!$G$4,0,10*ROW('Water Data'!G4))),'Data Summary'!CB10="Yes"),100-OFFSET('Water Data'!$G$4,0,10*ROW('Water Data'!G4)),NA())</f>
        <v>#N/A</v>
      </c>
      <c r="N10" s="535" t="e">
        <f ca="1">+IF(AND(ISNUMBER(OFFSET('Water Data'!$G$6,0,10*ROW('Water Data'!G4))),'Data Summary'!CC10="Yes"),OFFSET('Water Data'!$G$6,0,10*ROW('Water Data'!G4)),NA())</f>
        <v>#N/A</v>
      </c>
      <c r="O10" s="535" t="e">
        <f ca="1">+IF(AND(ISNUMBER(OFFSET('Water Data'!$G$9,0,10*ROW('Water Data'!G4))),'Data Summary'!CD10="Yes"),OFFSET('Water Data'!$G$9,0,10*ROW('Water Data'!G4)),NA())</f>
        <v>#N/A</v>
      </c>
      <c r="P10" s="535" t="e">
        <f ca="1">+IF(AND(ISNUMBER(OFFSET('Water Data'!$H$4,0,10*ROW('Water Data'!H4))),'Data Summary'!CE10="Yes"),100-OFFSET('Water Data'!$H$4,0,10*ROW('Water Data'!H4)),NA())</f>
        <v>#N/A</v>
      </c>
      <c r="Q10" s="535" t="e">
        <f ca="1">+IF(AND(ISNUMBER(OFFSET('Water Data'!$H$6,0,10*ROW('Water Data'!H4))),'Data Summary'!CF10="Yes"),OFFSET('Water Data'!$H$6,0,10*ROW('Water Data'!H4)),NA())</f>
        <v>#N/A</v>
      </c>
      <c r="R10" s="535" t="e">
        <f ca="1">+IF(AND(ISNUMBER(OFFSET('Water Data'!$H$9,0,10*ROW('Water Data'!H4))),'Data Summary'!CG10="Yes"),OFFSET('Water Data'!$H$9,0,10*ROW('Water Data'!H4)),NA())</f>
        <v>#N/A</v>
      </c>
      <c r="S10" s="535" t="e">
        <f ca="1">+IF(AND(ISNUMBER(OFFSET('Water Data'!$I$4,0,10*ROW('Water Data'!I4))),'Data Summary'!CH10="Yes"),100-OFFSET('Water Data'!$I$4,0,10*ROW('Water Data'!I4)),NA())</f>
        <v>#N/A</v>
      </c>
      <c r="T10" s="535" t="e">
        <f ca="1">+IF(AND(ISNUMBER(OFFSET('Water Data'!$I$6,0,10*ROW('Water Data'!I4))),'Data Summary'!CI10="Yes"),OFFSET('Water Data'!$I$6,0,10*ROW('Water Data'!I4)),NA())</f>
        <v>#N/A</v>
      </c>
      <c r="U10" s="535" t="e">
        <f ca="1">+IF(AND(ISNUMBER(OFFSET('Water Data'!$I$9,0,10*ROW('Water Data'!I4))),'Data Summary'!CJ10="Yes"),OFFSET('Water Data'!$I$9,0,10*ROW('Water Data'!I4)),NA())</f>
        <v>#N/A</v>
      </c>
      <c r="V10" s="536" t="e">
        <f ca="1">+IF(AND(ISNUMBER(OFFSET('Sanitation Data'!$D$4,0,10*ROW('Sanitation Data'!D4))),'Data Summary'!CK10="Yes"),100-OFFSET('Sanitation Data'!$D$4,0,10*ROW('Sanitation Data'!D4)),NA())</f>
        <v>#N/A</v>
      </c>
      <c r="W10" s="536" t="e">
        <f ca="1">+IF(AND(ISNUMBER(OFFSET('Sanitation Data'!$D$6,0,10*ROW('Sanitation Data'!D4))),'Data Summary'!CL10="Yes"),OFFSET('Sanitation Data'!$D$6,0,10*ROW('Sanitation Data'!D4)),NA())</f>
        <v>#N/A</v>
      </c>
      <c r="X10" s="536" t="e">
        <f ca="1">+IF(AND(ISNUMBER(OFFSET('Sanitation Data'!$D$10,0,10*ROW('Sanitation Data'!D4))),'Data Summary'!CM10="Yes"),OFFSET('Sanitation Data'!$D$10,0,10*ROW('Sanitation Data'!D4)),NA())</f>
        <v>#N/A</v>
      </c>
      <c r="Y10" s="536" t="e">
        <f ca="1">+IF(AND(ISNUMBER(OFFSET('Sanitation Data'!$D$11,0,10*ROW('Sanitation Data'!D4))),'Data Summary'!CN10="Yes"),OFFSET('Sanitation Data'!$D$11,0,10*ROW('Sanitation Data'!D4)),NA())</f>
        <v>#N/A</v>
      </c>
      <c r="Z10" s="536">
        <f ca="1">+IF(AND(ISNUMBER(OFFSET('Sanitation Data'!$D$12,0,10*ROW('Sanitation Data'!D4))),'Data Summary'!CO10="Yes"),OFFSET('Sanitation Data'!$D$12,0,10*ROW('Sanitation Data'!D4)),NA())</f>
        <v>15</v>
      </c>
      <c r="AA10" s="536" t="e">
        <f ca="1">+IF(AND(ISNUMBER(OFFSET('Sanitation Data'!$E$4,0,10*ROW('Sanitation Data'!E4))),'Data Summary'!CP10="Yes"),100-OFFSET('Sanitation Data'!$E$4,0,10*ROW('Sanitation Data'!E4)),NA())</f>
        <v>#N/A</v>
      </c>
      <c r="AB10" s="536" t="e">
        <f ca="1">+IF(AND(ISNUMBER(OFFSET('Sanitation Data'!$E$6,0,10*ROW('Sanitation Data'!E4))),'Data Summary'!CQ10="Yes"),OFFSET('Sanitation Data'!$E$6,0,10*ROW('Sanitation Data'!E4)),NA())</f>
        <v>#N/A</v>
      </c>
      <c r="AC10" s="536" t="e">
        <f ca="1">+IF(AND(ISNUMBER(OFFSET('Sanitation Data'!$E$10,0,10*ROW('Sanitation Data'!E4))),'Data Summary'!CR10="Yes"),OFFSET('Sanitation Data'!$E$10,0,10*ROW('Sanitation Data'!E4)),NA())</f>
        <v>#N/A</v>
      </c>
      <c r="AD10" s="536" t="e">
        <f ca="1">+IF(AND(ISNUMBER(OFFSET('Sanitation Data'!$E$11,0,10*ROW('Sanitation Data'!E4))),'Data Summary'!CS10="Yes"),OFFSET('Sanitation Data'!$E$11,0,10*ROW('Sanitation Data'!E4)),NA())</f>
        <v>#N/A</v>
      </c>
      <c r="AE10" s="536" t="e">
        <f ca="1">+IF(AND(ISNUMBER(OFFSET('Sanitation Data'!$E$12,0,10*ROW('Sanitation Data'!E4))),'Data Summary'!CT10="Yes"),OFFSET('Sanitation Data'!$E$12,0,10*ROW('Sanitation Data'!E4)),NA())</f>
        <v>#N/A</v>
      </c>
      <c r="AF10" s="536" t="e">
        <f ca="1">+IF(AND(ISNUMBER(OFFSET('Sanitation Data'!$F$4,0,10*ROW('Sanitation Data'!F4))),'Data Summary'!CU10="Yes"),100-OFFSET('Sanitation Data'!$F$4,0,10*ROW('Sanitation Data'!F4)),NA())</f>
        <v>#N/A</v>
      </c>
      <c r="AG10" s="536" t="e">
        <f ca="1">+IF(AND(ISNUMBER(OFFSET('Sanitation Data'!$F$6,0,10*ROW('Sanitation Data'!F4))),'Data Summary'!CV10="Yes"),OFFSET('Sanitation Data'!$F$6,0,10*ROW('Sanitation Data'!F4)),NA())</f>
        <v>#N/A</v>
      </c>
      <c r="AH10" s="536" t="e">
        <f ca="1">+IF(AND(ISNUMBER(OFFSET('Sanitation Data'!$F$10,0,10*ROW('Sanitation Data'!F4))),'Data Summary'!CW10="Yes"),OFFSET('Sanitation Data'!$F$10,0,10*ROW('Sanitation Data'!F4)),NA())</f>
        <v>#N/A</v>
      </c>
      <c r="AI10" s="536" t="e">
        <f ca="1">+IF(AND(ISNUMBER(OFFSET('Sanitation Data'!$F$11,0,10*ROW('Sanitation Data'!F4))),'Data Summary'!CX10="Yes"),OFFSET('Sanitation Data'!$F$11,0,10*ROW('Sanitation Data'!F4)),NA())</f>
        <v>#N/A</v>
      </c>
      <c r="AJ10" s="536" t="e">
        <f ca="1">+IF(AND(ISNUMBER(OFFSET('Sanitation Data'!$F$12,0,10*ROW('Sanitation Data'!F4))),'Data Summary'!CY10="Yes"),OFFSET('Sanitation Data'!$F$12,0,10*ROW('Sanitation Data'!F4)),NA())</f>
        <v>#N/A</v>
      </c>
      <c r="AK10" s="536" t="e">
        <f ca="1">+IF(AND(ISNUMBER(OFFSET('Sanitation Data'!$G$4,0,10*ROW('Sanitation Data'!G4))),'Data Summary'!CZ10="Yes"),100-OFFSET('Sanitation Data'!$G$4,0,10*ROW('Sanitation Data'!G4)),NA())</f>
        <v>#N/A</v>
      </c>
      <c r="AL10" s="536" t="e">
        <f ca="1">+IF(AND(ISNUMBER(OFFSET('Sanitation Data'!$G$6,0,10*ROW('Sanitation Data'!G4))),'Data Summary'!DA10="Yes"),OFFSET('Sanitation Data'!$G$6,0,10*ROW('Sanitation Data'!G4)),NA())</f>
        <v>#N/A</v>
      </c>
      <c r="AM10" s="536" t="e">
        <f ca="1">+IF(AND(ISNUMBER(OFFSET('Sanitation Data'!$G$10,0,10*ROW('Sanitation Data'!G4))),'Data Summary'!DB10="Yes"),OFFSET('Sanitation Data'!$G$10,0,10*ROW('Sanitation Data'!G4)),NA())</f>
        <v>#N/A</v>
      </c>
      <c r="AN10" s="536" t="e">
        <f ca="1">+IF(AND(ISNUMBER(OFFSET('Sanitation Data'!$G$11,0,10*ROW('Sanitation Data'!G4))),'Data Summary'!DC10="Yes"),OFFSET('Sanitation Data'!$G$11,0,10*ROW('Sanitation Data'!G4)),NA())</f>
        <v>#N/A</v>
      </c>
      <c r="AO10" s="536" t="e">
        <f ca="1">+IF(AND(ISNUMBER(OFFSET('Sanitation Data'!$G$12,0,10*ROW('Sanitation Data'!G4))),'Data Summary'!DD10="Yes"),OFFSET('Sanitation Data'!$G$12,0,10*ROW('Sanitation Data'!G4)),NA())</f>
        <v>#N/A</v>
      </c>
      <c r="AP10" s="536" t="e">
        <f ca="1">+IF(AND(ISNUMBER(OFFSET('Sanitation Data'!$H$4,0,10*ROW('Sanitation Data'!H4))),'Data Summary'!DE10="Yes"),100-OFFSET('Sanitation Data'!$H$4,0,10*ROW('Sanitation Data'!H4)),NA())</f>
        <v>#N/A</v>
      </c>
      <c r="AQ10" s="536" t="e">
        <f ca="1">+IF(AND(ISNUMBER(OFFSET('Sanitation Data'!$H$6,0,10*ROW('Sanitation Data'!H4))),'Data Summary'!DF10="Yes"),OFFSET('Sanitation Data'!$H$6,0,10*ROW('Sanitation Data'!H4)),NA())</f>
        <v>#N/A</v>
      </c>
      <c r="AR10" s="536" t="e">
        <f ca="1">+IF(AND(ISNUMBER(OFFSET('Sanitation Data'!$H$10,0,10*ROW('Sanitation Data'!H4))),'Data Summary'!DG10="Yes"),OFFSET('Sanitation Data'!$H$10,0,10*ROW('Sanitation Data'!H4)),NA())</f>
        <v>#N/A</v>
      </c>
      <c r="AS10" s="536" t="e">
        <f ca="1">+IF(AND(ISNUMBER(OFFSET('Sanitation Data'!$H$11,0,10*ROW('Sanitation Data'!H4))),'Data Summary'!DH10="Yes"),OFFSET('Sanitation Data'!$H$11,0,10*ROW('Sanitation Data'!H4)),NA())</f>
        <v>#N/A</v>
      </c>
      <c r="AT10" s="536" t="e">
        <f ca="1">+IF(AND(ISNUMBER(OFFSET('Sanitation Data'!$H$12,0,10*ROW('Sanitation Data'!H4))),'Data Summary'!DI10="Yes"),OFFSET('Sanitation Data'!$H$12,0,10*ROW('Sanitation Data'!H4)),NA())</f>
        <v>#N/A</v>
      </c>
      <c r="AU10" s="536" t="e">
        <f ca="1">+IF(AND(ISNUMBER(OFFSET('Sanitation Data'!$I$4,0,10*ROW('Sanitation Data'!I4))),'Data Summary'!DJ10="Yes"),100-OFFSET('Sanitation Data'!$I$4,0,10*ROW('Sanitation Data'!I4)),NA())</f>
        <v>#N/A</v>
      </c>
      <c r="AV10" s="536" t="e">
        <f ca="1">+IF(AND(ISNUMBER(OFFSET('Sanitation Data'!$I$6,0,10*ROW('Sanitation Data'!I4))),'Data Summary'!DK10="Yes"),OFFSET('Sanitation Data'!$I$6,0,10*ROW('Sanitation Data'!I4)),NA())</f>
        <v>#N/A</v>
      </c>
      <c r="AW10" s="536" t="e">
        <f ca="1">+IF(AND(ISNUMBER(OFFSET('Sanitation Data'!$I$10,0,10*ROW('Sanitation Data'!I4))),'Data Summary'!DL10="Yes"),OFFSET('Sanitation Data'!$I$10,0,10*ROW('Sanitation Data'!I4)),NA())</f>
        <v>#N/A</v>
      </c>
      <c r="AX10" s="536" t="e">
        <f ca="1">+IF(AND(ISNUMBER(OFFSET('Sanitation Data'!$I$11,0,10*ROW('Sanitation Data'!I4))),'Data Summary'!DM10="Yes"),OFFSET('Sanitation Data'!$I$11,0,10*ROW('Sanitation Data'!I4)),NA())</f>
        <v>#N/A</v>
      </c>
      <c r="AY10" s="536" t="e">
        <f ca="1">+IF(AND(ISNUMBER(OFFSET('Sanitation Data'!$I$12,0,10*ROW('Sanitation Data'!I4))),'Data Summary'!DN10="Yes"),OFFSET('Sanitation Data'!$I$12,0,10*ROW('Sanitation Data'!I4)),NA())</f>
        <v>#N/A</v>
      </c>
      <c r="AZ10" s="537" t="e">
        <f ca="1">+IF(AND(ISNUMBER(OFFSET('Hygiene Data'!$D$5,0,10*ROW('Hygiene Data'!D4))),'Data Summary'!DO10="Yes"),OFFSET('Hygiene Data'!$D$5,0,10*ROW('Hygiene Data'!D4)),NA())</f>
        <v>#N/A</v>
      </c>
      <c r="BA10" s="537" t="e">
        <f ca="1">+IF(AND(ISNUMBER(OFFSET('Hygiene Data'!$D$7,0,10*ROW('Hygiene Data'!D4))),'Data Summary'!DP10="Yes"),OFFSET('Hygiene Data'!$D$7,0,10*ROW('Hygiene Data'!D4)),NA())</f>
        <v>#N/A</v>
      </c>
      <c r="BB10" s="537" t="e">
        <f ca="1">+IF(AND(ISNUMBER(OFFSET('Hygiene Data'!$D$9,0,10*ROW('Hygiene Data'!D4))),'Data Summary'!DQ10="Yes"),OFFSET('Hygiene Data'!$D$9,0,10*ROW('Hygiene Data'!D4)),NA())</f>
        <v>#N/A</v>
      </c>
      <c r="BC10" s="537" t="e">
        <f ca="1">+IF(AND(ISNUMBER(OFFSET('Hygiene Data'!$E$5,0,10*ROW('Hygiene Data'!E4))),'Data Summary'!DR10="Yes"),OFFSET('Hygiene Data'!$E$5,0,10*ROW('Hygiene Data'!E4)),NA())</f>
        <v>#N/A</v>
      </c>
      <c r="BD10" s="537" t="e">
        <f ca="1">+IF(AND(ISNUMBER(OFFSET('Hygiene Data'!$E$7,0,10*ROW('Hygiene Data'!E4))),'Data Summary'!DS10="Yes"),OFFSET('Hygiene Data'!$E$7,0,10*ROW('Hygiene Data'!E4)),NA())</f>
        <v>#N/A</v>
      </c>
      <c r="BE10" s="537" t="e">
        <f ca="1">+IF(AND(ISNUMBER(OFFSET('Hygiene Data'!$E$9,0,10*ROW('Hygiene Data'!E4))),'Data Summary'!DT10="Yes"),OFFSET('Hygiene Data'!$E$9,0,10*ROW('Hygiene Data'!E4)),NA())</f>
        <v>#N/A</v>
      </c>
      <c r="BF10" s="537" t="e">
        <f ca="1">+IF(AND(ISNUMBER(OFFSET('Hygiene Data'!$F$5,0,10*ROW('Hygiene Data'!F4))),'Data Summary'!DU10="Yes"),OFFSET('Hygiene Data'!$F$5,0,10*ROW('Hygiene Data'!F4)),NA())</f>
        <v>#N/A</v>
      </c>
      <c r="BG10" s="537" t="e">
        <f ca="1">+IF(AND(ISNUMBER(OFFSET('Hygiene Data'!$F$7,0,10*ROW('Hygiene Data'!F4))),'Data Summary'!DV10="Yes"),OFFSET('Hygiene Data'!$F$7,0,10*ROW('Hygiene Data'!F4)),NA())</f>
        <v>#N/A</v>
      </c>
      <c r="BH10" s="537" t="e">
        <f ca="1">+IF(AND(ISNUMBER(OFFSET('Hygiene Data'!$F$9,0,10*ROW('Hygiene Data'!F4))),'Data Summary'!DW10="Yes"),OFFSET('Hygiene Data'!$F$9,0,10*ROW('Hygiene Data'!F4)),NA())</f>
        <v>#N/A</v>
      </c>
      <c r="BI10" s="537" t="e">
        <f ca="1">+IF(AND(ISNUMBER(OFFSET('Hygiene Data'!$G$5,0,10*ROW('Hygiene Data'!G4))),'Data Summary'!DX10="Yes"),OFFSET('Hygiene Data'!$G$5,0,10*ROW('Hygiene Data'!G4)),NA())</f>
        <v>#N/A</v>
      </c>
      <c r="BJ10" s="537" t="e">
        <f ca="1">+IF(AND(ISNUMBER(OFFSET('Hygiene Data'!$G$7,0,10*ROW('Hygiene Data'!G4))),'Data Summary'!DY10="Yes"),OFFSET('Hygiene Data'!$G$7,0,10*ROW('Hygiene Data'!G4)),NA())</f>
        <v>#N/A</v>
      </c>
      <c r="BK10" s="537" t="e">
        <f ca="1">+IF(AND(ISNUMBER(OFFSET('Hygiene Data'!$G$9,0,10*ROW('Hygiene Data'!G4))),'Data Summary'!DZ10="Yes"),OFFSET('Hygiene Data'!$G$9,0,10*ROW('Hygiene Data'!G4)),NA())</f>
        <v>#N/A</v>
      </c>
      <c r="BL10" s="537" t="e">
        <f ca="1">+IF(AND(ISNUMBER(OFFSET('Hygiene Data'!$H$5,0,10*ROW('Hygiene Data'!H4))),'Data Summary'!EA10="Yes"),OFFSET('Hygiene Data'!$H$5,0,10*ROW('Hygiene Data'!H4)),NA())</f>
        <v>#N/A</v>
      </c>
      <c r="BM10" s="537" t="e">
        <f ca="1">+IF(AND(ISNUMBER(OFFSET('Hygiene Data'!$H$7,0,10*ROW('Hygiene Data'!H4))),'Data Summary'!EB10="Yes"),OFFSET('Hygiene Data'!$H$7,0,10*ROW('Hygiene Data'!H4)),NA())</f>
        <v>#N/A</v>
      </c>
      <c r="BN10" s="537" t="e">
        <f ca="1">+IF(AND(ISNUMBER(OFFSET('Hygiene Data'!$H$9,0,10*ROW('Hygiene Data'!H4))),'Data Summary'!EC10="Yes"),OFFSET('Hygiene Data'!$H$9,0,10*ROW('Hygiene Data'!H4)),NA())</f>
        <v>#N/A</v>
      </c>
      <c r="BO10" s="537" t="e">
        <f ca="1">+IF(AND(ISNUMBER(OFFSET('Hygiene Data'!$I$5,0,10*ROW('Hygiene Data'!I4))),'Data Summary'!ED10="Yes"),OFFSET('Hygiene Data'!$I$5,0,10*ROW('Hygiene Data'!I4)),NA())</f>
        <v>#N/A</v>
      </c>
      <c r="BP10" s="537" t="e">
        <f ca="1">+IF(AND(ISNUMBER(OFFSET('Hygiene Data'!$I$7,0,10*ROW('Hygiene Data'!I4))),'Data Summary'!EE10="Yes"),OFFSET('Hygiene Data'!$I$7,0,10*ROW('Hygiene Data'!I4)),NA())</f>
        <v>#N/A</v>
      </c>
      <c r="BQ10" s="537" t="e">
        <f ca="1">+IF(AND(ISNUMBER(OFFSET('Hygiene Data'!$I$9,0,10*ROW('Hygiene Data'!I4))),'Data Summary'!EF10="Yes"),OFFSET('Hygiene Data'!$I$9,0,10*ROW('Hygiene Data'!I4)),NA())</f>
        <v>#N/A</v>
      </c>
    </row>
    <row r="11" spans="1:69" x14ac:dyDescent="0.25">
      <c r="A11" s="533" t="str">
        <f ca="1">+RIGHT('Data Summary'!A11,LEN('Data Summary'!A11)-9)</f>
        <v>EMIS</v>
      </c>
      <c r="B11" s="507" t="str">
        <f ca="1">+IF(ISTEXT('Data Summary'!B11),'Data Summary'!B11,"")</f>
        <v>EMIS</v>
      </c>
      <c r="C11" s="534">
        <f ca="1">+VALUE('Data Summary'!C11)</f>
        <v>2011</v>
      </c>
      <c r="D11" s="535">
        <f ca="1">+IF(AND(ISNUMBER(OFFSET('Water Data'!$D$4,0,10*ROW('Water Data'!D5))),'Data Summary'!BS11="Yes"),100-OFFSET('Water Data'!$D$4,0,10*ROW('Water Data'!D5)),NA())</f>
        <v>48.92657316983626</v>
      </c>
      <c r="E11" s="535">
        <f ca="1">+IF(AND(ISNUMBER(OFFSET('Water Data'!$D$6,0,10*ROW('Water Data'!D5))),'Data Summary'!BT11="Yes"),OFFSET('Water Data'!$D$6,0,10*ROW('Water Data'!D5)),NA())</f>
        <v>40.484999999999999</v>
      </c>
      <c r="F11" s="535" t="e">
        <f ca="1">+IF(AND(ISNUMBER(OFFSET('Water Data'!$D$9,0,10*ROW('Water Data'!D5))),'Data Summary'!BU11="Yes"),OFFSET('Water Data'!$D$9,0,10*ROW('Water Data'!D5)),NA())</f>
        <v>#N/A</v>
      </c>
      <c r="G11" s="535" t="e">
        <f ca="1">+IF(AND(ISNUMBER(OFFSET('Water Data'!$E$4,0,10*ROW('Water Data'!E5))),'Data Summary'!BV11="Yes"),100-OFFSET('Water Data'!$E$4,0,10*ROW('Water Data'!E5)),NA())</f>
        <v>#N/A</v>
      </c>
      <c r="H11" s="535" t="e">
        <f ca="1">+IF(AND(ISNUMBER(OFFSET('Water Data'!$E$6,0,10*ROW('Water Data'!E5))),'Data Summary'!BW11="Yes"),OFFSET('Water Data'!$E$6,0,10*ROW('Water Data'!E5)),NA())</f>
        <v>#N/A</v>
      </c>
      <c r="I11" s="535" t="e">
        <f ca="1">+IF(AND(ISNUMBER(OFFSET('Water Data'!$E$9,0,10*ROW('Water Data'!E5))),'Data Summary'!BX11="Yes"),OFFSET('Water Data'!$E$9,0,10*ROW('Water Data'!E5)),NA())</f>
        <v>#N/A</v>
      </c>
      <c r="J11" s="535" t="e">
        <f ca="1">+IF(AND(ISNUMBER(OFFSET('Water Data'!$F$4,0,10*ROW('Water Data'!F5))),'Data Summary'!BY11="Yes"),100-OFFSET('Water Data'!$F$4,0,10*ROW('Water Data'!F5)),NA())</f>
        <v>#N/A</v>
      </c>
      <c r="K11" s="535" t="e">
        <f ca="1">+IF(AND(ISNUMBER(OFFSET('Water Data'!$F$6,0,10*ROW('Water Data'!F5))),'Data Summary'!BZ11="Yes"),OFFSET('Water Data'!$F$6,0,10*ROW('Water Data'!F5)),NA())</f>
        <v>#N/A</v>
      </c>
      <c r="L11" s="535" t="e">
        <f ca="1">+IF(AND(ISNUMBER(OFFSET('Water Data'!$F$9,0,10*ROW('Water Data'!F5))),'Data Summary'!CA11="Yes"),OFFSET('Water Data'!$F$9,0,10*ROW('Water Data'!F5)),NA())</f>
        <v>#N/A</v>
      </c>
      <c r="M11" s="535" t="e">
        <f ca="1">+IF(AND(ISNUMBER(OFFSET('Water Data'!$G$4,0,10*ROW('Water Data'!G5))),'Data Summary'!CB11="Yes"),100-OFFSET('Water Data'!$G$4,0,10*ROW('Water Data'!G5)),NA())</f>
        <v>#N/A</v>
      </c>
      <c r="N11" s="535" t="e">
        <f ca="1">+IF(AND(ISNUMBER(OFFSET('Water Data'!$G$6,0,10*ROW('Water Data'!G5))),'Data Summary'!CC11="Yes"),OFFSET('Water Data'!$G$6,0,10*ROW('Water Data'!G5)),NA())</f>
        <v>#N/A</v>
      </c>
      <c r="O11" s="535" t="e">
        <f ca="1">+IF(AND(ISNUMBER(OFFSET('Water Data'!$G$9,0,10*ROW('Water Data'!G5))),'Data Summary'!CD11="Yes"),OFFSET('Water Data'!$G$9,0,10*ROW('Water Data'!G5)),NA())</f>
        <v>#N/A</v>
      </c>
      <c r="P11" s="535" t="e">
        <f ca="1">+IF(AND(ISNUMBER(OFFSET('Water Data'!$H$4,0,10*ROW('Water Data'!H5))),'Data Summary'!CE11="Yes"),100-OFFSET('Water Data'!$H$4,0,10*ROW('Water Data'!H5)),NA())</f>
        <v>#N/A</v>
      </c>
      <c r="Q11" s="535" t="e">
        <f ca="1">+IF(AND(ISNUMBER(OFFSET('Water Data'!$H$6,0,10*ROW('Water Data'!H5))),'Data Summary'!CF11="Yes"),OFFSET('Water Data'!$H$6,0,10*ROW('Water Data'!H5)),NA())</f>
        <v>#N/A</v>
      </c>
      <c r="R11" s="535" t="e">
        <f ca="1">+IF(AND(ISNUMBER(OFFSET('Water Data'!$H$9,0,10*ROW('Water Data'!H5))),'Data Summary'!CG11="Yes"),OFFSET('Water Data'!$H$9,0,10*ROW('Water Data'!H5)),NA())</f>
        <v>#N/A</v>
      </c>
      <c r="S11" s="535" t="e">
        <f ca="1">+IF(AND(ISNUMBER(OFFSET('Water Data'!$I$4,0,10*ROW('Water Data'!I5))),'Data Summary'!CH11="Yes"),100-OFFSET('Water Data'!$I$4,0,10*ROW('Water Data'!I5)),NA())</f>
        <v>#N/A</v>
      </c>
      <c r="T11" s="535" t="e">
        <f ca="1">+IF(AND(ISNUMBER(OFFSET('Water Data'!$I$6,0,10*ROW('Water Data'!I5))),'Data Summary'!CI11="Yes"),OFFSET('Water Data'!$I$6,0,10*ROW('Water Data'!I5)),NA())</f>
        <v>#N/A</v>
      </c>
      <c r="U11" s="535" t="e">
        <f ca="1">+IF(AND(ISNUMBER(OFFSET('Water Data'!$I$9,0,10*ROW('Water Data'!I5))),'Data Summary'!CJ11="Yes"),OFFSET('Water Data'!$I$9,0,10*ROW('Water Data'!I5)),NA())</f>
        <v>#N/A</v>
      </c>
      <c r="V11" s="536" t="e">
        <f ca="1">+IF(AND(ISNUMBER(OFFSET('Sanitation Data'!$D$4,0,10*ROW('Sanitation Data'!D5))),'Data Summary'!CK11="Yes"),100-OFFSET('Sanitation Data'!$D$4,0,10*ROW('Sanitation Data'!D5)),NA())</f>
        <v>#N/A</v>
      </c>
      <c r="W11" s="536" t="e">
        <f ca="1">+IF(AND(ISNUMBER(OFFSET('Sanitation Data'!$D$6,0,10*ROW('Sanitation Data'!D5))),'Data Summary'!CL11="Yes"),OFFSET('Sanitation Data'!$D$6,0,10*ROW('Sanitation Data'!D5)),NA())</f>
        <v>#N/A</v>
      </c>
      <c r="X11" s="536" t="e">
        <f ca="1">+IF(AND(ISNUMBER(OFFSET('Sanitation Data'!$D$10,0,10*ROW('Sanitation Data'!D5))),'Data Summary'!CM11="Yes"),OFFSET('Sanitation Data'!$D$10,0,10*ROW('Sanitation Data'!D5)),NA())</f>
        <v>#N/A</v>
      </c>
      <c r="Y11" s="536" t="e">
        <f ca="1">+IF(AND(ISNUMBER(OFFSET('Sanitation Data'!$D$11,0,10*ROW('Sanitation Data'!D5))),'Data Summary'!CN11="Yes"),OFFSET('Sanitation Data'!$D$11,0,10*ROW('Sanitation Data'!D5)),NA())</f>
        <v>#N/A</v>
      </c>
      <c r="Z11" s="536">
        <f ca="1">+IF(AND(ISNUMBER(OFFSET('Sanitation Data'!$D$12,0,10*ROW('Sanitation Data'!D5))),'Data Summary'!CO11="Yes"),OFFSET('Sanitation Data'!$D$12,0,10*ROW('Sanitation Data'!D5)),NA())</f>
        <v>16.723136794184597</v>
      </c>
      <c r="AA11" s="536" t="e">
        <f ca="1">+IF(AND(ISNUMBER(OFFSET('Sanitation Data'!$E$4,0,10*ROW('Sanitation Data'!E5))),'Data Summary'!CP11="Yes"),100-OFFSET('Sanitation Data'!$E$4,0,10*ROW('Sanitation Data'!E5)),NA())</f>
        <v>#N/A</v>
      </c>
      <c r="AB11" s="536" t="e">
        <f ca="1">+IF(AND(ISNUMBER(OFFSET('Sanitation Data'!$E$6,0,10*ROW('Sanitation Data'!E5))),'Data Summary'!CQ11="Yes"),OFFSET('Sanitation Data'!$E$6,0,10*ROW('Sanitation Data'!E5)),NA())</f>
        <v>#N/A</v>
      </c>
      <c r="AC11" s="536" t="e">
        <f ca="1">+IF(AND(ISNUMBER(OFFSET('Sanitation Data'!$E$10,0,10*ROW('Sanitation Data'!E5))),'Data Summary'!CR11="Yes"),OFFSET('Sanitation Data'!$E$10,0,10*ROW('Sanitation Data'!E5)),NA())</f>
        <v>#N/A</v>
      </c>
      <c r="AD11" s="536" t="e">
        <f ca="1">+IF(AND(ISNUMBER(OFFSET('Sanitation Data'!$E$11,0,10*ROW('Sanitation Data'!E5))),'Data Summary'!CS11="Yes"),OFFSET('Sanitation Data'!$E$11,0,10*ROW('Sanitation Data'!E5)),NA())</f>
        <v>#N/A</v>
      </c>
      <c r="AE11" s="536" t="e">
        <f ca="1">+IF(AND(ISNUMBER(OFFSET('Sanitation Data'!$E$12,0,10*ROW('Sanitation Data'!E5))),'Data Summary'!CT11="Yes"),OFFSET('Sanitation Data'!$E$12,0,10*ROW('Sanitation Data'!E5)),NA())</f>
        <v>#N/A</v>
      </c>
      <c r="AF11" s="536" t="e">
        <f ca="1">+IF(AND(ISNUMBER(OFFSET('Sanitation Data'!$F$4,0,10*ROW('Sanitation Data'!F5))),'Data Summary'!CU11="Yes"),100-OFFSET('Sanitation Data'!$F$4,0,10*ROW('Sanitation Data'!F5)),NA())</f>
        <v>#N/A</v>
      </c>
      <c r="AG11" s="536" t="e">
        <f ca="1">+IF(AND(ISNUMBER(OFFSET('Sanitation Data'!$F$6,0,10*ROW('Sanitation Data'!F5))),'Data Summary'!CV11="Yes"),OFFSET('Sanitation Data'!$F$6,0,10*ROW('Sanitation Data'!F5)),NA())</f>
        <v>#N/A</v>
      </c>
      <c r="AH11" s="536" t="e">
        <f ca="1">+IF(AND(ISNUMBER(OFFSET('Sanitation Data'!$F$10,0,10*ROW('Sanitation Data'!F5))),'Data Summary'!CW11="Yes"),OFFSET('Sanitation Data'!$F$10,0,10*ROW('Sanitation Data'!F5)),NA())</f>
        <v>#N/A</v>
      </c>
      <c r="AI11" s="536" t="e">
        <f ca="1">+IF(AND(ISNUMBER(OFFSET('Sanitation Data'!$F$11,0,10*ROW('Sanitation Data'!F5))),'Data Summary'!CX11="Yes"),OFFSET('Sanitation Data'!$F$11,0,10*ROW('Sanitation Data'!F5)),NA())</f>
        <v>#N/A</v>
      </c>
      <c r="AJ11" s="536" t="e">
        <f ca="1">+IF(AND(ISNUMBER(OFFSET('Sanitation Data'!$F$12,0,10*ROW('Sanitation Data'!F5))),'Data Summary'!CY11="Yes"),OFFSET('Sanitation Data'!$F$12,0,10*ROW('Sanitation Data'!F5)),NA())</f>
        <v>#N/A</v>
      </c>
      <c r="AK11" s="536" t="e">
        <f ca="1">+IF(AND(ISNUMBER(OFFSET('Sanitation Data'!$G$4,0,10*ROW('Sanitation Data'!G5))),'Data Summary'!CZ11="Yes"),100-OFFSET('Sanitation Data'!$G$4,0,10*ROW('Sanitation Data'!G5)),NA())</f>
        <v>#N/A</v>
      </c>
      <c r="AL11" s="536" t="e">
        <f ca="1">+IF(AND(ISNUMBER(OFFSET('Sanitation Data'!$G$6,0,10*ROW('Sanitation Data'!G5))),'Data Summary'!DA11="Yes"),OFFSET('Sanitation Data'!$G$6,0,10*ROW('Sanitation Data'!G5)),NA())</f>
        <v>#N/A</v>
      </c>
      <c r="AM11" s="536" t="e">
        <f ca="1">+IF(AND(ISNUMBER(OFFSET('Sanitation Data'!$G$10,0,10*ROW('Sanitation Data'!G5))),'Data Summary'!DB11="Yes"),OFFSET('Sanitation Data'!$G$10,0,10*ROW('Sanitation Data'!G5)),NA())</f>
        <v>#N/A</v>
      </c>
      <c r="AN11" s="536" t="e">
        <f ca="1">+IF(AND(ISNUMBER(OFFSET('Sanitation Data'!$G$11,0,10*ROW('Sanitation Data'!G5))),'Data Summary'!DC11="Yes"),OFFSET('Sanitation Data'!$G$11,0,10*ROW('Sanitation Data'!G5)),NA())</f>
        <v>#N/A</v>
      </c>
      <c r="AO11" s="536" t="e">
        <f ca="1">+IF(AND(ISNUMBER(OFFSET('Sanitation Data'!$G$12,0,10*ROW('Sanitation Data'!G5))),'Data Summary'!DD11="Yes"),OFFSET('Sanitation Data'!$G$12,0,10*ROW('Sanitation Data'!G5)),NA())</f>
        <v>#N/A</v>
      </c>
      <c r="AP11" s="536" t="e">
        <f ca="1">+IF(AND(ISNUMBER(OFFSET('Sanitation Data'!$H$4,0,10*ROW('Sanitation Data'!H5))),'Data Summary'!DE11="Yes"),100-OFFSET('Sanitation Data'!$H$4,0,10*ROW('Sanitation Data'!H5)),NA())</f>
        <v>#N/A</v>
      </c>
      <c r="AQ11" s="536" t="e">
        <f ca="1">+IF(AND(ISNUMBER(OFFSET('Sanitation Data'!$H$6,0,10*ROW('Sanitation Data'!H5))),'Data Summary'!DF11="Yes"),OFFSET('Sanitation Data'!$H$6,0,10*ROW('Sanitation Data'!H5)),NA())</f>
        <v>#N/A</v>
      </c>
      <c r="AR11" s="536" t="e">
        <f ca="1">+IF(AND(ISNUMBER(OFFSET('Sanitation Data'!$H$10,0,10*ROW('Sanitation Data'!H5))),'Data Summary'!DG11="Yes"),OFFSET('Sanitation Data'!$H$10,0,10*ROW('Sanitation Data'!H5)),NA())</f>
        <v>#N/A</v>
      </c>
      <c r="AS11" s="536" t="e">
        <f ca="1">+IF(AND(ISNUMBER(OFFSET('Sanitation Data'!$H$11,0,10*ROW('Sanitation Data'!H5))),'Data Summary'!DH11="Yes"),OFFSET('Sanitation Data'!$H$11,0,10*ROW('Sanitation Data'!H5)),NA())</f>
        <v>#N/A</v>
      </c>
      <c r="AT11" s="536" t="e">
        <f ca="1">+IF(AND(ISNUMBER(OFFSET('Sanitation Data'!$H$12,0,10*ROW('Sanitation Data'!H5))),'Data Summary'!DI11="Yes"),OFFSET('Sanitation Data'!$H$12,0,10*ROW('Sanitation Data'!H5)),NA())</f>
        <v>#N/A</v>
      </c>
      <c r="AU11" s="536" t="e">
        <f ca="1">+IF(AND(ISNUMBER(OFFSET('Sanitation Data'!$I$4,0,10*ROW('Sanitation Data'!I5))),'Data Summary'!DJ11="Yes"),100-OFFSET('Sanitation Data'!$I$4,0,10*ROW('Sanitation Data'!I5)),NA())</f>
        <v>#N/A</v>
      </c>
      <c r="AV11" s="536" t="e">
        <f ca="1">+IF(AND(ISNUMBER(OFFSET('Sanitation Data'!$I$6,0,10*ROW('Sanitation Data'!I5))),'Data Summary'!DK11="Yes"),OFFSET('Sanitation Data'!$I$6,0,10*ROW('Sanitation Data'!I5)),NA())</f>
        <v>#N/A</v>
      </c>
      <c r="AW11" s="536" t="e">
        <f ca="1">+IF(AND(ISNUMBER(OFFSET('Sanitation Data'!$I$10,0,10*ROW('Sanitation Data'!I5))),'Data Summary'!DL11="Yes"),OFFSET('Sanitation Data'!$I$10,0,10*ROW('Sanitation Data'!I5)),NA())</f>
        <v>#N/A</v>
      </c>
      <c r="AX11" s="536" t="e">
        <f ca="1">+IF(AND(ISNUMBER(OFFSET('Sanitation Data'!$I$11,0,10*ROW('Sanitation Data'!I5))),'Data Summary'!DM11="Yes"),OFFSET('Sanitation Data'!$I$11,0,10*ROW('Sanitation Data'!I5)),NA())</f>
        <v>#N/A</v>
      </c>
      <c r="AY11" s="536" t="e">
        <f ca="1">+IF(AND(ISNUMBER(OFFSET('Sanitation Data'!$I$12,0,10*ROW('Sanitation Data'!I5))),'Data Summary'!DN11="Yes"),OFFSET('Sanitation Data'!$I$12,0,10*ROW('Sanitation Data'!I5)),NA())</f>
        <v>#N/A</v>
      </c>
      <c r="AZ11" s="537" t="e">
        <f ca="1">+IF(AND(ISNUMBER(OFFSET('Hygiene Data'!$D$5,0,10*ROW('Hygiene Data'!D5))),'Data Summary'!DO11="Yes"),OFFSET('Hygiene Data'!$D$5,0,10*ROW('Hygiene Data'!D5)),NA())</f>
        <v>#N/A</v>
      </c>
      <c r="BA11" s="537" t="e">
        <f ca="1">+IF(AND(ISNUMBER(OFFSET('Hygiene Data'!$D$7,0,10*ROW('Hygiene Data'!D5))),'Data Summary'!DP11="Yes"),OFFSET('Hygiene Data'!$D$7,0,10*ROW('Hygiene Data'!D5)),NA())</f>
        <v>#N/A</v>
      </c>
      <c r="BB11" s="537" t="e">
        <f ca="1">+IF(AND(ISNUMBER(OFFSET('Hygiene Data'!$D$9,0,10*ROW('Hygiene Data'!D5))),'Data Summary'!DQ11="Yes"),OFFSET('Hygiene Data'!$D$9,0,10*ROW('Hygiene Data'!D5)),NA())</f>
        <v>#N/A</v>
      </c>
      <c r="BC11" s="537" t="e">
        <f ca="1">+IF(AND(ISNUMBER(OFFSET('Hygiene Data'!$E$5,0,10*ROW('Hygiene Data'!E5))),'Data Summary'!DR11="Yes"),OFFSET('Hygiene Data'!$E$5,0,10*ROW('Hygiene Data'!E5)),NA())</f>
        <v>#N/A</v>
      </c>
      <c r="BD11" s="537" t="e">
        <f ca="1">+IF(AND(ISNUMBER(OFFSET('Hygiene Data'!$E$7,0,10*ROW('Hygiene Data'!E5))),'Data Summary'!DS11="Yes"),OFFSET('Hygiene Data'!$E$7,0,10*ROW('Hygiene Data'!E5)),NA())</f>
        <v>#N/A</v>
      </c>
      <c r="BE11" s="537" t="e">
        <f ca="1">+IF(AND(ISNUMBER(OFFSET('Hygiene Data'!$E$9,0,10*ROW('Hygiene Data'!E5))),'Data Summary'!DT11="Yes"),OFFSET('Hygiene Data'!$E$9,0,10*ROW('Hygiene Data'!E5)),NA())</f>
        <v>#N/A</v>
      </c>
      <c r="BF11" s="537" t="e">
        <f ca="1">+IF(AND(ISNUMBER(OFFSET('Hygiene Data'!$F$5,0,10*ROW('Hygiene Data'!F5))),'Data Summary'!DU11="Yes"),OFFSET('Hygiene Data'!$F$5,0,10*ROW('Hygiene Data'!F5)),NA())</f>
        <v>#N/A</v>
      </c>
      <c r="BG11" s="537" t="e">
        <f ca="1">+IF(AND(ISNUMBER(OFFSET('Hygiene Data'!$F$7,0,10*ROW('Hygiene Data'!F5))),'Data Summary'!DV11="Yes"),OFFSET('Hygiene Data'!$F$7,0,10*ROW('Hygiene Data'!F5)),NA())</f>
        <v>#N/A</v>
      </c>
      <c r="BH11" s="537" t="e">
        <f ca="1">+IF(AND(ISNUMBER(OFFSET('Hygiene Data'!$F$9,0,10*ROW('Hygiene Data'!F5))),'Data Summary'!DW11="Yes"),OFFSET('Hygiene Data'!$F$9,0,10*ROW('Hygiene Data'!F5)),NA())</f>
        <v>#N/A</v>
      </c>
      <c r="BI11" s="537" t="e">
        <f ca="1">+IF(AND(ISNUMBER(OFFSET('Hygiene Data'!$G$5,0,10*ROW('Hygiene Data'!G5))),'Data Summary'!DX11="Yes"),OFFSET('Hygiene Data'!$G$5,0,10*ROW('Hygiene Data'!G5)),NA())</f>
        <v>#N/A</v>
      </c>
      <c r="BJ11" s="537" t="e">
        <f ca="1">+IF(AND(ISNUMBER(OFFSET('Hygiene Data'!$G$7,0,10*ROW('Hygiene Data'!G5))),'Data Summary'!DY11="Yes"),OFFSET('Hygiene Data'!$G$7,0,10*ROW('Hygiene Data'!G5)),NA())</f>
        <v>#N/A</v>
      </c>
      <c r="BK11" s="537" t="e">
        <f ca="1">+IF(AND(ISNUMBER(OFFSET('Hygiene Data'!$G$9,0,10*ROW('Hygiene Data'!G5))),'Data Summary'!DZ11="Yes"),OFFSET('Hygiene Data'!$G$9,0,10*ROW('Hygiene Data'!G5)),NA())</f>
        <v>#N/A</v>
      </c>
      <c r="BL11" s="537" t="e">
        <f ca="1">+IF(AND(ISNUMBER(OFFSET('Hygiene Data'!$H$5,0,10*ROW('Hygiene Data'!H5))),'Data Summary'!EA11="Yes"),OFFSET('Hygiene Data'!$H$5,0,10*ROW('Hygiene Data'!H5)),NA())</f>
        <v>#N/A</v>
      </c>
      <c r="BM11" s="537" t="e">
        <f ca="1">+IF(AND(ISNUMBER(OFFSET('Hygiene Data'!$H$7,0,10*ROW('Hygiene Data'!H5))),'Data Summary'!EB11="Yes"),OFFSET('Hygiene Data'!$H$7,0,10*ROW('Hygiene Data'!H5)),NA())</f>
        <v>#N/A</v>
      </c>
      <c r="BN11" s="537" t="e">
        <f ca="1">+IF(AND(ISNUMBER(OFFSET('Hygiene Data'!$H$9,0,10*ROW('Hygiene Data'!H5))),'Data Summary'!EC11="Yes"),OFFSET('Hygiene Data'!$H$9,0,10*ROW('Hygiene Data'!H5)),NA())</f>
        <v>#N/A</v>
      </c>
      <c r="BO11" s="537" t="e">
        <f ca="1">+IF(AND(ISNUMBER(OFFSET('Hygiene Data'!$I$5,0,10*ROW('Hygiene Data'!I5))),'Data Summary'!ED11="Yes"),OFFSET('Hygiene Data'!$I$5,0,10*ROW('Hygiene Data'!I5)),NA())</f>
        <v>#N/A</v>
      </c>
      <c r="BP11" s="537" t="e">
        <f ca="1">+IF(AND(ISNUMBER(OFFSET('Hygiene Data'!$I$7,0,10*ROW('Hygiene Data'!I5))),'Data Summary'!EE11="Yes"),OFFSET('Hygiene Data'!$I$7,0,10*ROW('Hygiene Data'!I5)),NA())</f>
        <v>#N/A</v>
      </c>
      <c r="BQ11" s="537" t="e">
        <f ca="1">+IF(AND(ISNUMBER(OFFSET('Hygiene Data'!$I$9,0,10*ROW('Hygiene Data'!I5))),'Data Summary'!EF11="Yes"),OFFSET('Hygiene Data'!$I$9,0,10*ROW('Hygiene Data'!I5)),NA())</f>
        <v>#N/A</v>
      </c>
    </row>
    <row r="12" spans="1:69" x14ac:dyDescent="0.25">
      <c r="A12" s="533" t="str">
        <f ca="1">+RIGHT('Data Summary'!A12,LEN('Data Summary'!A12)-9)</f>
        <v>UIS</v>
      </c>
      <c r="B12" s="507" t="str">
        <f ca="1">+IF(ISTEXT('Data Summary'!B12),'Data Summary'!B12,"")</f>
        <v>Autre</v>
      </c>
      <c r="C12" s="534">
        <f ca="1">+VALUE('Data Summary'!C12)</f>
        <v>2011</v>
      </c>
      <c r="D12" s="535" t="e">
        <f ca="1">+IF(AND(ISNUMBER(OFFSET('Water Data'!$D$4,0,10*ROW('Water Data'!D6))),'Data Summary'!BS12="Yes"),100-OFFSET('Water Data'!$D$4,0,10*ROW('Water Data'!D6)),NA())</f>
        <v>#N/A</v>
      </c>
      <c r="E12" s="535" t="e">
        <f ca="1">+IF(AND(ISNUMBER(OFFSET('Water Data'!$D$6,0,10*ROW('Water Data'!D6))),'Data Summary'!BT12="Yes"),OFFSET('Water Data'!$D$6,0,10*ROW('Water Data'!D6)),NA())</f>
        <v>#N/A</v>
      </c>
      <c r="F12" s="535" t="e">
        <f ca="1">+IF(AND(ISNUMBER(OFFSET('Water Data'!$D$9,0,10*ROW('Water Data'!D6))),'Data Summary'!BU12="Yes"),OFFSET('Water Data'!$D$9,0,10*ROW('Water Data'!D6)),NA())</f>
        <v>#N/A</v>
      </c>
      <c r="G12" s="535" t="e">
        <f ca="1">+IF(AND(ISNUMBER(OFFSET('Water Data'!$E$4,0,10*ROW('Water Data'!E6))),'Data Summary'!BV12="Yes"),100-OFFSET('Water Data'!$E$4,0,10*ROW('Water Data'!E6)),NA())</f>
        <v>#N/A</v>
      </c>
      <c r="H12" s="535" t="e">
        <f ca="1">+IF(AND(ISNUMBER(OFFSET('Water Data'!$E$6,0,10*ROW('Water Data'!E6))),'Data Summary'!BW12="Yes"),OFFSET('Water Data'!$E$6,0,10*ROW('Water Data'!E6)),NA())</f>
        <v>#N/A</v>
      </c>
      <c r="I12" s="535" t="e">
        <f ca="1">+IF(AND(ISNUMBER(OFFSET('Water Data'!$E$9,0,10*ROW('Water Data'!E6))),'Data Summary'!BX12="Yes"),OFFSET('Water Data'!$E$9,0,10*ROW('Water Data'!E6)),NA())</f>
        <v>#N/A</v>
      </c>
      <c r="J12" s="535" t="e">
        <f ca="1">+IF(AND(ISNUMBER(OFFSET('Water Data'!$F$4,0,10*ROW('Water Data'!F6))),'Data Summary'!BY12="Yes"),100-OFFSET('Water Data'!$F$4,0,10*ROW('Water Data'!F6)),NA())</f>
        <v>#N/A</v>
      </c>
      <c r="K12" s="535" t="e">
        <f ca="1">+IF(AND(ISNUMBER(OFFSET('Water Data'!$F$6,0,10*ROW('Water Data'!F6))),'Data Summary'!BZ12="Yes"),OFFSET('Water Data'!$F$6,0,10*ROW('Water Data'!F6)),NA())</f>
        <v>#N/A</v>
      </c>
      <c r="L12" s="535" t="e">
        <f ca="1">+IF(AND(ISNUMBER(OFFSET('Water Data'!$F$9,0,10*ROW('Water Data'!F6))),'Data Summary'!CA12="Yes"),OFFSET('Water Data'!$F$9,0,10*ROW('Water Data'!F6)),NA())</f>
        <v>#N/A</v>
      </c>
      <c r="M12" s="535" t="e">
        <f ca="1">+IF(AND(ISNUMBER(OFFSET('Water Data'!$G$4,0,10*ROW('Water Data'!G6))),'Data Summary'!CB12="Yes"),100-OFFSET('Water Data'!$G$4,0,10*ROW('Water Data'!G6)),NA())</f>
        <v>#N/A</v>
      </c>
      <c r="N12" s="535" t="e">
        <f ca="1">+IF(AND(ISNUMBER(OFFSET('Water Data'!$G$6,0,10*ROW('Water Data'!G6))),'Data Summary'!CC12="Yes"),OFFSET('Water Data'!$G$6,0,10*ROW('Water Data'!G6)),NA())</f>
        <v>#N/A</v>
      </c>
      <c r="O12" s="535" t="e">
        <f ca="1">+IF(AND(ISNUMBER(OFFSET('Water Data'!$G$9,0,10*ROW('Water Data'!G6))),'Data Summary'!CD12="Yes"),OFFSET('Water Data'!$G$9,0,10*ROW('Water Data'!G6)),NA())</f>
        <v>#N/A</v>
      </c>
      <c r="P12" s="535" t="e">
        <f ca="1">+IF(AND(ISNUMBER(OFFSET('Water Data'!$H$4,0,10*ROW('Water Data'!H6))),'Data Summary'!CE12="Yes"),100-OFFSET('Water Data'!$H$4,0,10*ROW('Water Data'!H6)),NA())</f>
        <v>#N/A</v>
      </c>
      <c r="Q12" s="535">
        <f ca="1">+IF(AND(ISNUMBER(OFFSET('Water Data'!$H$6,0,10*ROW('Water Data'!H6))),'Data Summary'!CF12="Yes"),OFFSET('Water Data'!$H$6,0,10*ROW('Water Data'!H6)),NA())</f>
        <v>27.1</v>
      </c>
      <c r="R12" s="535" t="e">
        <f ca="1">+IF(AND(ISNUMBER(OFFSET('Water Data'!$H$9,0,10*ROW('Water Data'!H6))),'Data Summary'!CG12="Yes"),OFFSET('Water Data'!$H$9,0,10*ROW('Water Data'!H6)),NA())</f>
        <v>#N/A</v>
      </c>
      <c r="S12" s="535" t="e">
        <f ca="1">+IF(AND(ISNUMBER(OFFSET('Water Data'!$I$4,0,10*ROW('Water Data'!I6))),'Data Summary'!CH12="Yes"),100-OFFSET('Water Data'!$I$4,0,10*ROW('Water Data'!I6)),NA())</f>
        <v>#N/A</v>
      </c>
      <c r="T12" s="535">
        <f ca="1">+IF(AND(ISNUMBER(OFFSET('Water Data'!$I$6,0,10*ROW('Water Data'!I6))),'Data Summary'!CI12="Yes"),OFFSET('Water Data'!$I$6,0,10*ROW('Water Data'!I6)),NA())</f>
        <v>44.1</v>
      </c>
      <c r="U12" s="535" t="e">
        <f ca="1">+IF(AND(ISNUMBER(OFFSET('Water Data'!$I$9,0,10*ROW('Water Data'!I6))),'Data Summary'!CJ12="Yes"),OFFSET('Water Data'!$I$9,0,10*ROW('Water Data'!I6)),NA())</f>
        <v>#N/A</v>
      </c>
      <c r="V12" s="536">
        <f ca="1">+IF(AND(ISNUMBER(OFFSET('Sanitation Data'!$D$4,0,10*ROW('Sanitation Data'!D6))),'Data Summary'!CK12="Yes"),100-OFFSET('Sanitation Data'!$D$4,0,10*ROW('Sanitation Data'!D6)),NA())</f>
        <v>67.657348291687924</v>
      </c>
      <c r="W12" s="536" t="e">
        <f ca="1">+IF(AND(ISNUMBER(OFFSET('Sanitation Data'!$D$6,0,10*ROW('Sanitation Data'!D6))),'Data Summary'!CL12="Yes"),OFFSET('Sanitation Data'!$D$6,0,10*ROW('Sanitation Data'!D6)),NA())</f>
        <v>#N/A</v>
      </c>
      <c r="X12" s="536" t="e">
        <f ca="1">+IF(AND(ISNUMBER(OFFSET('Sanitation Data'!$D$10,0,10*ROW('Sanitation Data'!D6))),'Data Summary'!CM12="Yes"),OFFSET('Sanitation Data'!$D$10,0,10*ROW('Sanitation Data'!D6)),NA())</f>
        <v>#N/A</v>
      </c>
      <c r="Y12" s="536" t="e">
        <f ca="1">+IF(AND(ISNUMBER(OFFSET('Sanitation Data'!$D$11,0,10*ROW('Sanitation Data'!D6))),'Data Summary'!CN12="Yes"),OFFSET('Sanitation Data'!$D$11,0,10*ROW('Sanitation Data'!D6)),NA())</f>
        <v>#N/A</v>
      </c>
      <c r="Z12" s="536" t="e">
        <f ca="1">+IF(AND(ISNUMBER(OFFSET('Sanitation Data'!$D$12,0,10*ROW('Sanitation Data'!D6))),'Data Summary'!CO12="Yes"),OFFSET('Sanitation Data'!$D$12,0,10*ROW('Sanitation Data'!D6)),NA())</f>
        <v>#N/A</v>
      </c>
      <c r="AA12" s="536" t="e">
        <f ca="1">+IF(AND(ISNUMBER(OFFSET('Sanitation Data'!$E$4,0,10*ROW('Sanitation Data'!E6))),'Data Summary'!CP12="Yes"),100-OFFSET('Sanitation Data'!$E$4,0,10*ROW('Sanitation Data'!E6)),NA())</f>
        <v>#N/A</v>
      </c>
      <c r="AB12" s="536" t="e">
        <f ca="1">+IF(AND(ISNUMBER(OFFSET('Sanitation Data'!$E$6,0,10*ROW('Sanitation Data'!E6))),'Data Summary'!CQ12="Yes"),OFFSET('Sanitation Data'!$E$6,0,10*ROW('Sanitation Data'!E6)),NA())</f>
        <v>#N/A</v>
      </c>
      <c r="AC12" s="536" t="e">
        <f ca="1">+IF(AND(ISNUMBER(OFFSET('Sanitation Data'!$E$10,0,10*ROW('Sanitation Data'!E6))),'Data Summary'!CR12="Yes"),OFFSET('Sanitation Data'!$E$10,0,10*ROW('Sanitation Data'!E6)),NA())</f>
        <v>#N/A</v>
      </c>
      <c r="AD12" s="536" t="e">
        <f ca="1">+IF(AND(ISNUMBER(OFFSET('Sanitation Data'!$E$11,0,10*ROW('Sanitation Data'!E6))),'Data Summary'!CS12="Yes"),OFFSET('Sanitation Data'!$E$11,0,10*ROW('Sanitation Data'!E6)),NA())</f>
        <v>#N/A</v>
      </c>
      <c r="AE12" s="536" t="e">
        <f ca="1">+IF(AND(ISNUMBER(OFFSET('Sanitation Data'!$E$12,0,10*ROW('Sanitation Data'!E6))),'Data Summary'!CT12="Yes"),OFFSET('Sanitation Data'!$E$12,0,10*ROW('Sanitation Data'!E6)),NA())</f>
        <v>#N/A</v>
      </c>
      <c r="AF12" s="536" t="e">
        <f ca="1">+IF(AND(ISNUMBER(OFFSET('Sanitation Data'!$F$4,0,10*ROW('Sanitation Data'!F6))),'Data Summary'!CU12="Yes"),100-OFFSET('Sanitation Data'!$F$4,0,10*ROW('Sanitation Data'!F6)),NA())</f>
        <v>#N/A</v>
      </c>
      <c r="AG12" s="536" t="e">
        <f ca="1">+IF(AND(ISNUMBER(OFFSET('Sanitation Data'!$F$6,0,10*ROW('Sanitation Data'!F6))),'Data Summary'!CV12="Yes"),OFFSET('Sanitation Data'!$F$6,0,10*ROW('Sanitation Data'!F6)),NA())</f>
        <v>#N/A</v>
      </c>
      <c r="AH12" s="536" t="e">
        <f ca="1">+IF(AND(ISNUMBER(OFFSET('Sanitation Data'!$F$10,0,10*ROW('Sanitation Data'!F6))),'Data Summary'!CW12="Yes"),OFFSET('Sanitation Data'!$F$10,0,10*ROW('Sanitation Data'!F6)),NA())</f>
        <v>#N/A</v>
      </c>
      <c r="AI12" s="536" t="e">
        <f ca="1">+IF(AND(ISNUMBER(OFFSET('Sanitation Data'!$F$11,0,10*ROW('Sanitation Data'!F6))),'Data Summary'!CX12="Yes"),OFFSET('Sanitation Data'!$F$11,0,10*ROW('Sanitation Data'!F6)),NA())</f>
        <v>#N/A</v>
      </c>
      <c r="AJ12" s="536" t="e">
        <f ca="1">+IF(AND(ISNUMBER(OFFSET('Sanitation Data'!$F$12,0,10*ROW('Sanitation Data'!F6))),'Data Summary'!CY12="Yes"),OFFSET('Sanitation Data'!$F$12,0,10*ROW('Sanitation Data'!F6)),NA())</f>
        <v>#N/A</v>
      </c>
      <c r="AK12" s="536" t="e">
        <f ca="1">+IF(AND(ISNUMBER(OFFSET('Sanitation Data'!$G$4,0,10*ROW('Sanitation Data'!G6))),'Data Summary'!CZ12="Yes"),100-OFFSET('Sanitation Data'!$G$4,0,10*ROW('Sanitation Data'!G6)),NA())</f>
        <v>#N/A</v>
      </c>
      <c r="AL12" s="536" t="e">
        <f ca="1">+IF(AND(ISNUMBER(OFFSET('Sanitation Data'!$G$6,0,10*ROW('Sanitation Data'!G6))),'Data Summary'!DA12="Yes"),OFFSET('Sanitation Data'!$G$6,0,10*ROW('Sanitation Data'!G6)),NA())</f>
        <v>#N/A</v>
      </c>
      <c r="AM12" s="536" t="e">
        <f ca="1">+IF(AND(ISNUMBER(OFFSET('Sanitation Data'!$G$10,0,10*ROW('Sanitation Data'!G6))),'Data Summary'!DB12="Yes"),OFFSET('Sanitation Data'!$G$10,0,10*ROW('Sanitation Data'!G6)),NA())</f>
        <v>#N/A</v>
      </c>
      <c r="AN12" s="536" t="e">
        <f ca="1">+IF(AND(ISNUMBER(OFFSET('Sanitation Data'!$G$11,0,10*ROW('Sanitation Data'!G6))),'Data Summary'!DC12="Yes"),OFFSET('Sanitation Data'!$G$11,0,10*ROW('Sanitation Data'!G6)),NA())</f>
        <v>#N/A</v>
      </c>
      <c r="AO12" s="536" t="e">
        <f ca="1">+IF(AND(ISNUMBER(OFFSET('Sanitation Data'!$G$12,0,10*ROW('Sanitation Data'!G6))),'Data Summary'!DD12="Yes"),OFFSET('Sanitation Data'!$G$12,0,10*ROW('Sanitation Data'!G6)),NA())</f>
        <v>#N/A</v>
      </c>
      <c r="AP12" s="536">
        <f ca="1">+IF(AND(ISNUMBER(OFFSET('Sanitation Data'!$H$4,0,10*ROW('Sanitation Data'!H6))),'Data Summary'!DE12="Yes"),100-OFFSET('Sanitation Data'!$H$4,0,10*ROW('Sanitation Data'!H6)),NA())</f>
        <v>67.099999999999994</v>
      </c>
      <c r="AQ12" s="536" t="e">
        <f ca="1">+IF(AND(ISNUMBER(OFFSET('Sanitation Data'!$H$6,0,10*ROW('Sanitation Data'!H6))),'Data Summary'!DF12="Yes"),OFFSET('Sanitation Data'!$H$6,0,10*ROW('Sanitation Data'!H6)),NA())</f>
        <v>#N/A</v>
      </c>
      <c r="AR12" s="536" t="e">
        <f ca="1">+IF(AND(ISNUMBER(OFFSET('Sanitation Data'!$H$10,0,10*ROW('Sanitation Data'!H6))),'Data Summary'!DG12="Yes"),OFFSET('Sanitation Data'!$H$10,0,10*ROW('Sanitation Data'!H6)),NA())</f>
        <v>#N/A</v>
      </c>
      <c r="AS12" s="536" t="e">
        <f ca="1">+IF(AND(ISNUMBER(OFFSET('Sanitation Data'!$H$11,0,10*ROW('Sanitation Data'!H6))),'Data Summary'!DH12="Yes"),OFFSET('Sanitation Data'!$H$11,0,10*ROW('Sanitation Data'!H6)),NA())</f>
        <v>#N/A</v>
      </c>
      <c r="AT12" s="536">
        <f ca="1">+IF(AND(ISNUMBER(OFFSET('Sanitation Data'!$H$12,0,10*ROW('Sanitation Data'!H6))),'Data Summary'!DI12="Yes"),OFFSET('Sanitation Data'!$H$12,0,10*ROW('Sanitation Data'!H6)),NA())</f>
        <v>19.399999999999999</v>
      </c>
      <c r="AU12" s="536">
        <f ca="1">+IF(AND(ISNUMBER(OFFSET('Sanitation Data'!$I$4,0,10*ROW('Sanitation Data'!I6))),'Data Summary'!DJ12="Yes"),100-OFFSET('Sanitation Data'!$I$4,0,10*ROW('Sanitation Data'!I6)),NA())</f>
        <v>70.400000000000006</v>
      </c>
      <c r="AV12" s="536" t="e">
        <f ca="1">+IF(AND(ISNUMBER(OFFSET('Sanitation Data'!$I$6,0,10*ROW('Sanitation Data'!I6))),'Data Summary'!DK12="Yes"),OFFSET('Sanitation Data'!$I$6,0,10*ROW('Sanitation Data'!I6)),NA())</f>
        <v>#N/A</v>
      </c>
      <c r="AW12" s="536" t="e">
        <f ca="1">+IF(AND(ISNUMBER(OFFSET('Sanitation Data'!$I$10,0,10*ROW('Sanitation Data'!I6))),'Data Summary'!DL12="Yes"),OFFSET('Sanitation Data'!$I$10,0,10*ROW('Sanitation Data'!I6)),NA())</f>
        <v>#N/A</v>
      </c>
      <c r="AX12" s="536" t="e">
        <f ca="1">+IF(AND(ISNUMBER(OFFSET('Sanitation Data'!$I$11,0,10*ROW('Sanitation Data'!I6))),'Data Summary'!DM12="Yes"),OFFSET('Sanitation Data'!$I$11,0,10*ROW('Sanitation Data'!I6)),NA())</f>
        <v>#N/A</v>
      </c>
      <c r="AY12" s="536">
        <f ca="1">+IF(AND(ISNUMBER(OFFSET('Sanitation Data'!$I$12,0,10*ROW('Sanitation Data'!I6))),'Data Summary'!DN12="Yes"),OFFSET('Sanitation Data'!$I$12,0,10*ROW('Sanitation Data'!I6)),NA())</f>
        <v>20.100000000000001</v>
      </c>
      <c r="AZ12" s="537" t="e">
        <f ca="1">+IF(AND(ISNUMBER(OFFSET('Hygiene Data'!$D$5,0,10*ROW('Hygiene Data'!D6))),'Data Summary'!DO12="Yes"),OFFSET('Hygiene Data'!$D$5,0,10*ROW('Hygiene Data'!D6)),NA())</f>
        <v>#N/A</v>
      </c>
      <c r="BA12" s="537" t="e">
        <f ca="1">+IF(AND(ISNUMBER(OFFSET('Hygiene Data'!$D$7,0,10*ROW('Hygiene Data'!D6))),'Data Summary'!DP12="Yes"),OFFSET('Hygiene Data'!$D$7,0,10*ROW('Hygiene Data'!D6)),NA())</f>
        <v>#N/A</v>
      </c>
      <c r="BB12" s="537" t="e">
        <f ca="1">+IF(AND(ISNUMBER(OFFSET('Hygiene Data'!$D$9,0,10*ROW('Hygiene Data'!D6))),'Data Summary'!DQ12="Yes"),OFFSET('Hygiene Data'!$D$9,0,10*ROW('Hygiene Data'!D6)),NA())</f>
        <v>#N/A</v>
      </c>
      <c r="BC12" s="537" t="e">
        <f ca="1">+IF(AND(ISNUMBER(OFFSET('Hygiene Data'!$E$5,0,10*ROW('Hygiene Data'!E6))),'Data Summary'!DR12="Yes"),OFFSET('Hygiene Data'!$E$5,0,10*ROW('Hygiene Data'!E6)),NA())</f>
        <v>#N/A</v>
      </c>
      <c r="BD12" s="537" t="e">
        <f ca="1">+IF(AND(ISNUMBER(OFFSET('Hygiene Data'!$E$7,0,10*ROW('Hygiene Data'!E6))),'Data Summary'!DS12="Yes"),OFFSET('Hygiene Data'!$E$7,0,10*ROW('Hygiene Data'!E6)),NA())</f>
        <v>#N/A</v>
      </c>
      <c r="BE12" s="537" t="e">
        <f ca="1">+IF(AND(ISNUMBER(OFFSET('Hygiene Data'!$E$9,0,10*ROW('Hygiene Data'!E6))),'Data Summary'!DT12="Yes"),OFFSET('Hygiene Data'!$E$9,0,10*ROW('Hygiene Data'!E6)),NA())</f>
        <v>#N/A</v>
      </c>
      <c r="BF12" s="537" t="e">
        <f ca="1">+IF(AND(ISNUMBER(OFFSET('Hygiene Data'!$F$5,0,10*ROW('Hygiene Data'!F6))),'Data Summary'!DU12="Yes"),OFFSET('Hygiene Data'!$F$5,0,10*ROW('Hygiene Data'!F6)),NA())</f>
        <v>#N/A</v>
      </c>
      <c r="BG12" s="537" t="e">
        <f ca="1">+IF(AND(ISNUMBER(OFFSET('Hygiene Data'!$F$7,0,10*ROW('Hygiene Data'!F6))),'Data Summary'!DV12="Yes"),OFFSET('Hygiene Data'!$F$7,0,10*ROW('Hygiene Data'!F6)),NA())</f>
        <v>#N/A</v>
      </c>
      <c r="BH12" s="537" t="e">
        <f ca="1">+IF(AND(ISNUMBER(OFFSET('Hygiene Data'!$F$9,0,10*ROW('Hygiene Data'!F6))),'Data Summary'!DW12="Yes"),OFFSET('Hygiene Data'!$F$9,0,10*ROW('Hygiene Data'!F6)),NA())</f>
        <v>#N/A</v>
      </c>
      <c r="BI12" s="537" t="e">
        <f ca="1">+IF(AND(ISNUMBER(OFFSET('Hygiene Data'!$G$5,0,10*ROW('Hygiene Data'!G6))),'Data Summary'!DX12="Yes"),OFFSET('Hygiene Data'!$G$5,0,10*ROW('Hygiene Data'!G6)),NA())</f>
        <v>#N/A</v>
      </c>
      <c r="BJ12" s="537" t="e">
        <f ca="1">+IF(AND(ISNUMBER(OFFSET('Hygiene Data'!$G$7,0,10*ROW('Hygiene Data'!G6))),'Data Summary'!DY12="Yes"),OFFSET('Hygiene Data'!$G$7,0,10*ROW('Hygiene Data'!G6)),NA())</f>
        <v>#N/A</v>
      </c>
      <c r="BK12" s="537" t="e">
        <f ca="1">+IF(AND(ISNUMBER(OFFSET('Hygiene Data'!$G$9,0,10*ROW('Hygiene Data'!G6))),'Data Summary'!DZ12="Yes"),OFFSET('Hygiene Data'!$G$9,0,10*ROW('Hygiene Data'!G6)),NA())</f>
        <v>#N/A</v>
      </c>
      <c r="BL12" s="537" t="e">
        <f ca="1">+IF(AND(ISNUMBER(OFFSET('Hygiene Data'!$H$5,0,10*ROW('Hygiene Data'!H6))),'Data Summary'!EA12="Yes"),OFFSET('Hygiene Data'!$H$5,0,10*ROW('Hygiene Data'!H6)),NA())</f>
        <v>#N/A</v>
      </c>
      <c r="BM12" s="537" t="e">
        <f ca="1">+IF(AND(ISNUMBER(OFFSET('Hygiene Data'!$H$7,0,10*ROW('Hygiene Data'!H6))),'Data Summary'!EB12="Yes"),OFFSET('Hygiene Data'!$H$7,0,10*ROW('Hygiene Data'!H6)),NA())</f>
        <v>#N/A</v>
      </c>
      <c r="BN12" s="537" t="e">
        <f ca="1">+IF(AND(ISNUMBER(OFFSET('Hygiene Data'!$H$9,0,10*ROW('Hygiene Data'!H6))),'Data Summary'!EC12="Yes"),OFFSET('Hygiene Data'!$H$9,0,10*ROW('Hygiene Data'!H6)),NA())</f>
        <v>#N/A</v>
      </c>
      <c r="BO12" s="537" t="e">
        <f ca="1">+IF(AND(ISNUMBER(OFFSET('Hygiene Data'!$I$5,0,10*ROW('Hygiene Data'!I6))),'Data Summary'!ED12="Yes"),OFFSET('Hygiene Data'!$I$5,0,10*ROW('Hygiene Data'!I6)),NA())</f>
        <v>#N/A</v>
      </c>
      <c r="BP12" s="537" t="e">
        <f ca="1">+IF(AND(ISNUMBER(OFFSET('Hygiene Data'!$I$7,0,10*ROW('Hygiene Data'!I6))),'Data Summary'!EE12="Yes"),OFFSET('Hygiene Data'!$I$7,0,10*ROW('Hygiene Data'!I6)),NA())</f>
        <v>#N/A</v>
      </c>
      <c r="BQ12" s="537" t="e">
        <f ca="1">+IF(AND(ISNUMBER(OFFSET('Hygiene Data'!$I$9,0,10*ROW('Hygiene Data'!I6))),'Data Summary'!EF12="Yes"),OFFSET('Hygiene Data'!$I$9,0,10*ROW('Hygiene Data'!I6)),NA())</f>
        <v>#N/A</v>
      </c>
    </row>
    <row r="13" spans="1:69" x14ac:dyDescent="0.25">
      <c r="A13" s="533" t="str">
        <f ca="1">+RIGHT('Data Summary'!A13,LEN('Data Summary'!A13)-9)</f>
        <v>UIS</v>
      </c>
      <c r="B13" s="507" t="str">
        <f ca="1">+IF(ISTEXT('Data Summary'!B13),'Data Summary'!B13,"")</f>
        <v>Autre</v>
      </c>
      <c r="C13" s="534">
        <f ca="1">+VALUE('Data Summary'!C13)</f>
        <v>2012</v>
      </c>
      <c r="D13" s="535" t="e">
        <f ca="1">+IF(AND(ISNUMBER(OFFSET('Water Data'!$D$4,0,10*ROW('Water Data'!D7))),'Data Summary'!BS13="Yes"),100-OFFSET('Water Data'!$D$4,0,10*ROW('Water Data'!D7)),NA())</f>
        <v>#N/A</v>
      </c>
      <c r="E13" s="535" t="e">
        <f ca="1">+IF(AND(ISNUMBER(OFFSET('Water Data'!$D$6,0,10*ROW('Water Data'!D7))),'Data Summary'!BT13="Yes"),OFFSET('Water Data'!$D$6,0,10*ROW('Water Data'!D7)),NA())</f>
        <v>#N/A</v>
      </c>
      <c r="F13" s="535" t="e">
        <f ca="1">+IF(AND(ISNUMBER(OFFSET('Water Data'!$D$9,0,10*ROW('Water Data'!D7))),'Data Summary'!BU13="Yes"),OFFSET('Water Data'!$D$9,0,10*ROW('Water Data'!D7)),NA())</f>
        <v>#N/A</v>
      </c>
      <c r="G13" s="535" t="e">
        <f ca="1">+IF(AND(ISNUMBER(OFFSET('Water Data'!$E$4,0,10*ROW('Water Data'!E7))),'Data Summary'!BV13="Yes"),100-OFFSET('Water Data'!$E$4,0,10*ROW('Water Data'!E7)),NA())</f>
        <v>#N/A</v>
      </c>
      <c r="H13" s="535" t="e">
        <f ca="1">+IF(AND(ISNUMBER(OFFSET('Water Data'!$E$6,0,10*ROW('Water Data'!E7))),'Data Summary'!BW13="Yes"),OFFSET('Water Data'!$E$6,0,10*ROW('Water Data'!E7)),NA())</f>
        <v>#N/A</v>
      </c>
      <c r="I13" s="535" t="e">
        <f ca="1">+IF(AND(ISNUMBER(OFFSET('Water Data'!$E$9,0,10*ROW('Water Data'!E7))),'Data Summary'!BX13="Yes"),OFFSET('Water Data'!$E$9,0,10*ROW('Water Data'!E7)),NA())</f>
        <v>#N/A</v>
      </c>
      <c r="J13" s="535" t="e">
        <f ca="1">+IF(AND(ISNUMBER(OFFSET('Water Data'!$F$4,0,10*ROW('Water Data'!F7))),'Data Summary'!BY13="Yes"),100-OFFSET('Water Data'!$F$4,0,10*ROW('Water Data'!F7)),NA())</f>
        <v>#N/A</v>
      </c>
      <c r="K13" s="535" t="e">
        <f ca="1">+IF(AND(ISNUMBER(OFFSET('Water Data'!$F$6,0,10*ROW('Water Data'!F7))),'Data Summary'!BZ13="Yes"),OFFSET('Water Data'!$F$6,0,10*ROW('Water Data'!F7)),NA())</f>
        <v>#N/A</v>
      </c>
      <c r="L13" s="535" t="e">
        <f ca="1">+IF(AND(ISNUMBER(OFFSET('Water Data'!$F$9,0,10*ROW('Water Data'!F7))),'Data Summary'!CA13="Yes"),OFFSET('Water Data'!$F$9,0,10*ROW('Water Data'!F7)),NA())</f>
        <v>#N/A</v>
      </c>
      <c r="M13" s="535" t="e">
        <f ca="1">+IF(AND(ISNUMBER(OFFSET('Water Data'!$G$4,0,10*ROW('Water Data'!G7))),'Data Summary'!CB13="Yes"),100-OFFSET('Water Data'!$G$4,0,10*ROW('Water Data'!G7)),NA())</f>
        <v>#N/A</v>
      </c>
      <c r="N13" s="535" t="e">
        <f ca="1">+IF(AND(ISNUMBER(OFFSET('Water Data'!$G$6,0,10*ROW('Water Data'!G7))),'Data Summary'!CC13="Yes"),OFFSET('Water Data'!$G$6,0,10*ROW('Water Data'!G7)),NA())</f>
        <v>#N/A</v>
      </c>
      <c r="O13" s="535" t="e">
        <f ca="1">+IF(AND(ISNUMBER(OFFSET('Water Data'!$G$9,0,10*ROW('Water Data'!G7))),'Data Summary'!CD13="Yes"),OFFSET('Water Data'!$G$9,0,10*ROW('Water Data'!G7)),NA())</f>
        <v>#N/A</v>
      </c>
      <c r="P13" s="535" t="e">
        <f ca="1">+IF(AND(ISNUMBER(OFFSET('Water Data'!$H$4,0,10*ROW('Water Data'!H7))),'Data Summary'!CE13="Yes"),100-OFFSET('Water Data'!$H$4,0,10*ROW('Water Data'!H7)),NA())</f>
        <v>#N/A</v>
      </c>
      <c r="Q13" s="535">
        <f ca="1">+IF(AND(ISNUMBER(OFFSET('Water Data'!$H$6,0,10*ROW('Water Data'!H7))),'Data Summary'!CF13="Yes"),OFFSET('Water Data'!$H$6,0,10*ROW('Water Data'!H7)),NA())</f>
        <v>42.6</v>
      </c>
      <c r="R13" s="535" t="e">
        <f ca="1">+IF(AND(ISNUMBER(OFFSET('Water Data'!$H$9,0,10*ROW('Water Data'!H7))),'Data Summary'!CG13="Yes"),OFFSET('Water Data'!$H$9,0,10*ROW('Water Data'!H7)),NA())</f>
        <v>#N/A</v>
      </c>
      <c r="S13" s="535" t="e">
        <f ca="1">+IF(AND(ISNUMBER(OFFSET('Water Data'!$I$4,0,10*ROW('Water Data'!I7))),'Data Summary'!CH13="Yes"),100-OFFSET('Water Data'!$I$4,0,10*ROW('Water Data'!I7)),NA())</f>
        <v>#N/A</v>
      </c>
      <c r="T13" s="535">
        <f ca="1">+IF(AND(ISNUMBER(OFFSET('Water Data'!$I$6,0,10*ROW('Water Data'!I7))),'Data Summary'!CI13="Yes"),OFFSET('Water Data'!$I$6,0,10*ROW('Water Data'!I7)),NA())</f>
        <v>50.7</v>
      </c>
      <c r="U13" s="535" t="e">
        <f ca="1">+IF(AND(ISNUMBER(OFFSET('Water Data'!$I$9,0,10*ROW('Water Data'!I7))),'Data Summary'!CJ13="Yes"),OFFSET('Water Data'!$I$9,0,10*ROW('Water Data'!I7)),NA())</f>
        <v>#N/A</v>
      </c>
      <c r="V13" s="536">
        <f ca="1">+IF(AND(ISNUMBER(OFFSET('Sanitation Data'!$D$4,0,10*ROW('Sanitation Data'!D7))),'Data Summary'!CK13="Yes"),100-OFFSET('Sanitation Data'!$D$4,0,10*ROW('Sanitation Data'!D7)),NA())</f>
        <v>58.082733299337072</v>
      </c>
      <c r="W13" s="536" t="e">
        <f ca="1">+IF(AND(ISNUMBER(OFFSET('Sanitation Data'!$D$6,0,10*ROW('Sanitation Data'!D7))),'Data Summary'!CL13="Yes"),OFFSET('Sanitation Data'!$D$6,0,10*ROW('Sanitation Data'!D7)),NA())</f>
        <v>#N/A</v>
      </c>
      <c r="X13" s="536" t="e">
        <f ca="1">+IF(AND(ISNUMBER(OFFSET('Sanitation Data'!$D$10,0,10*ROW('Sanitation Data'!D7))),'Data Summary'!CM13="Yes"),OFFSET('Sanitation Data'!$D$10,0,10*ROW('Sanitation Data'!D7)),NA())</f>
        <v>#N/A</v>
      </c>
      <c r="Y13" s="536" t="e">
        <f ca="1">+IF(AND(ISNUMBER(OFFSET('Sanitation Data'!$D$11,0,10*ROW('Sanitation Data'!D7))),'Data Summary'!CN13="Yes"),OFFSET('Sanitation Data'!$D$11,0,10*ROW('Sanitation Data'!D7)),NA())</f>
        <v>#N/A</v>
      </c>
      <c r="Z13" s="536" t="e">
        <f ca="1">+IF(AND(ISNUMBER(OFFSET('Sanitation Data'!$D$12,0,10*ROW('Sanitation Data'!D7))),'Data Summary'!CO13="Yes"),OFFSET('Sanitation Data'!$D$12,0,10*ROW('Sanitation Data'!D7)),NA())</f>
        <v>#N/A</v>
      </c>
      <c r="AA13" s="536" t="e">
        <f ca="1">+IF(AND(ISNUMBER(OFFSET('Sanitation Data'!$E$4,0,10*ROW('Sanitation Data'!E7))),'Data Summary'!CP13="Yes"),100-OFFSET('Sanitation Data'!$E$4,0,10*ROW('Sanitation Data'!E7)),NA())</f>
        <v>#N/A</v>
      </c>
      <c r="AB13" s="536" t="e">
        <f ca="1">+IF(AND(ISNUMBER(OFFSET('Sanitation Data'!$E$6,0,10*ROW('Sanitation Data'!E7))),'Data Summary'!CQ13="Yes"),OFFSET('Sanitation Data'!$E$6,0,10*ROW('Sanitation Data'!E7)),NA())</f>
        <v>#N/A</v>
      </c>
      <c r="AC13" s="536" t="e">
        <f ca="1">+IF(AND(ISNUMBER(OFFSET('Sanitation Data'!$E$10,0,10*ROW('Sanitation Data'!E7))),'Data Summary'!CR13="Yes"),OFFSET('Sanitation Data'!$E$10,0,10*ROW('Sanitation Data'!E7)),NA())</f>
        <v>#N/A</v>
      </c>
      <c r="AD13" s="536" t="e">
        <f ca="1">+IF(AND(ISNUMBER(OFFSET('Sanitation Data'!$E$11,0,10*ROW('Sanitation Data'!E7))),'Data Summary'!CS13="Yes"),OFFSET('Sanitation Data'!$E$11,0,10*ROW('Sanitation Data'!E7)),NA())</f>
        <v>#N/A</v>
      </c>
      <c r="AE13" s="536" t="e">
        <f ca="1">+IF(AND(ISNUMBER(OFFSET('Sanitation Data'!$E$12,0,10*ROW('Sanitation Data'!E7))),'Data Summary'!CT13="Yes"),OFFSET('Sanitation Data'!$E$12,0,10*ROW('Sanitation Data'!E7)),NA())</f>
        <v>#N/A</v>
      </c>
      <c r="AF13" s="536" t="e">
        <f ca="1">+IF(AND(ISNUMBER(OFFSET('Sanitation Data'!$F$4,0,10*ROW('Sanitation Data'!F7))),'Data Summary'!CU13="Yes"),100-OFFSET('Sanitation Data'!$F$4,0,10*ROW('Sanitation Data'!F7)),NA())</f>
        <v>#N/A</v>
      </c>
      <c r="AG13" s="536" t="e">
        <f ca="1">+IF(AND(ISNUMBER(OFFSET('Sanitation Data'!$F$6,0,10*ROW('Sanitation Data'!F7))),'Data Summary'!CV13="Yes"),OFFSET('Sanitation Data'!$F$6,0,10*ROW('Sanitation Data'!F7)),NA())</f>
        <v>#N/A</v>
      </c>
      <c r="AH13" s="536" t="e">
        <f ca="1">+IF(AND(ISNUMBER(OFFSET('Sanitation Data'!$F$10,0,10*ROW('Sanitation Data'!F7))),'Data Summary'!CW13="Yes"),OFFSET('Sanitation Data'!$F$10,0,10*ROW('Sanitation Data'!F7)),NA())</f>
        <v>#N/A</v>
      </c>
      <c r="AI13" s="536" t="e">
        <f ca="1">+IF(AND(ISNUMBER(OFFSET('Sanitation Data'!$F$11,0,10*ROW('Sanitation Data'!F7))),'Data Summary'!CX13="Yes"),OFFSET('Sanitation Data'!$F$11,0,10*ROW('Sanitation Data'!F7)),NA())</f>
        <v>#N/A</v>
      </c>
      <c r="AJ13" s="536" t="e">
        <f ca="1">+IF(AND(ISNUMBER(OFFSET('Sanitation Data'!$F$12,0,10*ROW('Sanitation Data'!F7))),'Data Summary'!CY13="Yes"),OFFSET('Sanitation Data'!$F$12,0,10*ROW('Sanitation Data'!F7)),NA())</f>
        <v>#N/A</v>
      </c>
      <c r="AK13" s="536" t="e">
        <f ca="1">+IF(AND(ISNUMBER(OFFSET('Sanitation Data'!$G$4,0,10*ROW('Sanitation Data'!G7))),'Data Summary'!CZ13="Yes"),100-OFFSET('Sanitation Data'!$G$4,0,10*ROW('Sanitation Data'!G7)),NA())</f>
        <v>#N/A</v>
      </c>
      <c r="AL13" s="536" t="e">
        <f ca="1">+IF(AND(ISNUMBER(OFFSET('Sanitation Data'!$G$6,0,10*ROW('Sanitation Data'!G7))),'Data Summary'!DA13="Yes"),OFFSET('Sanitation Data'!$G$6,0,10*ROW('Sanitation Data'!G7)),NA())</f>
        <v>#N/A</v>
      </c>
      <c r="AM13" s="536" t="e">
        <f ca="1">+IF(AND(ISNUMBER(OFFSET('Sanitation Data'!$G$10,0,10*ROW('Sanitation Data'!G7))),'Data Summary'!DB13="Yes"),OFFSET('Sanitation Data'!$G$10,0,10*ROW('Sanitation Data'!G7)),NA())</f>
        <v>#N/A</v>
      </c>
      <c r="AN13" s="536" t="e">
        <f ca="1">+IF(AND(ISNUMBER(OFFSET('Sanitation Data'!$G$11,0,10*ROW('Sanitation Data'!G7))),'Data Summary'!DC13="Yes"),OFFSET('Sanitation Data'!$G$11,0,10*ROW('Sanitation Data'!G7)),NA())</f>
        <v>#N/A</v>
      </c>
      <c r="AO13" s="536" t="e">
        <f ca="1">+IF(AND(ISNUMBER(OFFSET('Sanitation Data'!$G$12,0,10*ROW('Sanitation Data'!G7))),'Data Summary'!DD13="Yes"),OFFSET('Sanitation Data'!$G$12,0,10*ROW('Sanitation Data'!G7)),NA())</f>
        <v>#N/A</v>
      </c>
      <c r="AP13" s="536">
        <f ca="1">+IF(AND(ISNUMBER(OFFSET('Sanitation Data'!$H$4,0,10*ROW('Sanitation Data'!H7))),'Data Summary'!DE13="Yes"),100-OFFSET('Sanitation Data'!$H$4,0,10*ROW('Sanitation Data'!H7)),NA())</f>
        <v>55.6</v>
      </c>
      <c r="AQ13" s="536" t="e">
        <f ca="1">+IF(AND(ISNUMBER(OFFSET('Sanitation Data'!$H$6,0,10*ROW('Sanitation Data'!H7))),'Data Summary'!DF13="Yes"),OFFSET('Sanitation Data'!$H$6,0,10*ROW('Sanitation Data'!H7)),NA())</f>
        <v>#N/A</v>
      </c>
      <c r="AR13" s="536" t="e">
        <f ca="1">+IF(AND(ISNUMBER(OFFSET('Sanitation Data'!$H$10,0,10*ROW('Sanitation Data'!H7))),'Data Summary'!DG13="Yes"),OFFSET('Sanitation Data'!$H$10,0,10*ROW('Sanitation Data'!H7)),NA())</f>
        <v>#N/A</v>
      </c>
      <c r="AS13" s="536" t="e">
        <f ca="1">+IF(AND(ISNUMBER(OFFSET('Sanitation Data'!$H$11,0,10*ROW('Sanitation Data'!H7))),'Data Summary'!DH13="Yes"),OFFSET('Sanitation Data'!$H$11,0,10*ROW('Sanitation Data'!H7)),NA())</f>
        <v>#N/A</v>
      </c>
      <c r="AT13" s="536">
        <f ca="1">+IF(AND(ISNUMBER(OFFSET('Sanitation Data'!$H$12,0,10*ROW('Sanitation Data'!H7))),'Data Summary'!DI13="Yes"),OFFSET('Sanitation Data'!$H$12,0,10*ROW('Sanitation Data'!H7)),NA())</f>
        <v>15.2</v>
      </c>
      <c r="AU13" s="536">
        <f ca="1">+IF(AND(ISNUMBER(OFFSET('Sanitation Data'!$I$4,0,10*ROW('Sanitation Data'!I7))),'Data Summary'!DJ13="Yes"),100-OFFSET('Sanitation Data'!$I$4,0,10*ROW('Sanitation Data'!I7)),NA())</f>
        <v>70.3</v>
      </c>
      <c r="AV13" s="536" t="e">
        <f ca="1">+IF(AND(ISNUMBER(OFFSET('Sanitation Data'!$I$6,0,10*ROW('Sanitation Data'!I7))),'Data Summary'!DK13="Yes"),OFFSET('Sanitation Data'!$I$6,0,10*ROW('Sanitation Data'!I7)),NA())</f>
        <v>#N/A</v>
      </c>
      <c r="AW13" s="536" t="e">
        <f ca="1">+IF(AND(ISNUMBER(OFFSET('Sanitation Data'!$I$10,0,10*ROW('Sanitation Data'!I7))),'Data Summary'!DL13="Yes"),OFFSET('Sanitation Data'!$I$10,0,10*ROW('Sanitation Data'!I7)),NA())</f>
        <v>#N/A</v>
      </c>
      <c r="AX13" s="536" t="e">
        <f ca="1">+IF(AND(ISNUMBER(OFFSET('Sanitation Data'!$I$11,0,10*ROW('Sanitation Data'!I7))),'Data Summary'!DM13="Yes"),OFFSET('Sanitation Data'!$I$11,0,10*ROW('Sanitation Data'!I7)),NA())</f>
        <v>#N/A</v>
      </c>
      <c r="AY13" s="536">
        <f ca="1">+IF(AND(ISNUMBER(OFFSET('Sanitation Data'!$I$12,0,10*ROW('Sanitation Data'!I7))),'Data Summary'!DN13="Yes"),OFFSET('Sanitation Data'!$I$12,0,10*ROW('Sanitation Data'!I7)),NA())</f>
        <v>20.100000000000001</v>
      </c>
      <c r="AZ13" s="537" t="e">
        <f ca="1">+IF(AND(ISNUMBER(OFFSET('Hygiene Data'!$D$5,0,10*ROW('Hygiene Data'!D7))),'Data Summary'!DO13="Yes"),OFFSET('Hygiene Data'!$D$5,0,10*ROW('Hygiene Data'!D7)),NA())</f>
        <v>#N/A</v>
      </c>
      <c r="BA13" s="537" t="e">
        <f ca="1">+IF(AND(ISNUMBER(OFFSET('Hygiene Data'!$D$7,0,10*ROW('Hygiene Data'!D7))),'Data Summary'!DP13="Yes"),OFFSET('Hygiene Data'!$D$7,0,10*ROW('Hygiene Data'!D7)),NA())</f>
        <v>#N/A</v>
      </c>
      <c r="BB13" s="537" t="e">
        <f ca="1">+IF(AND(ISNUMBER(OFFSET('Hygiene Data'!$D$9,0,10*ROW('Hygiene Data'!D7))),'Data Summary'!DQ13="Yes"),OFFSET('Hygiene Data'!$D$9,0,10*ROW('Hygiene Data'!D7)),NA())</f>
        <v>#N/A</v>
      </c>
      <c r="BC13" s="537" t="e">
        <f ca="1">+IF(AND(ISNUMBER(OFFSET('Hygiene Data'!$E$5,0,10*ROW('Hygiene Data'!E7))),'Data Summary'!DR13="Yes"),OFFSET('Hygiene Data'!$E$5,0,10*ROW('Hygiene Data'!E7)),NA())</f>
        <v>#N/A</v>
      </c>
      <c r="BD13" s="537" t="e">
        <f ca="1">+IF(AND(ISNUMBER(OFFSET('Hygiene Data'!$E$7,0,10*ROW('Hygiene Data'!E7))),'Data Summary'!DS13="Yes"),OFFSET('Hygiene Data'!$E$7,0,10*ROW('Hygiene Data'!E7)),NA())</f>
        <v>#N/A</v>
      </c>
      <c r="BE13" s="537" t="e">
        <f ca="1">+IF(AND(ISNUMBER(OFFSET('Hygiene Data'!$E$9,0,10*ROW('Hygiene Data'!E7))),'Data Summary'!DT13="Yes"),OFFSET('Hygiene Data'!$E$9,0,10*ROW('Hygiene Data'!E7)),NA())</f>
        <v>#N/A</v>
      </c>
      <c r="BF13" s="537" t="e">
        <f ca="1">+IF(AND(ISNUMBER(OFFSET('Hygiene Data'!$F$5,0,10*ROW('Hygiene Data'!F7))),'Data Summary'!DU13="Yes"),OFFSET('Hygiene Data'!$F$5,0,10*ROW('Hygiene Data'!F7)),NA())</f>
        <v>#N/A</v>
      </c>
      <c r="BG13" s="537" t="e">
        <f ca="1">+IF(AND(ISNUMBER(OFFSET('Hygiene Data'!$F$7,0,10*ROW('Hygiene Data'!F7))),'Data Summary'!DV13="Yes"),OFFSET('Hygiene Data'!$F$7,0,10*ROW('Hygiene Data'!F7)),NA())</f>
        <v>#N/A</v>
      </c>
      <c r="BH13" s="537" t="e">
        <f ca="1">+IF(AND(ISNUMBER(OFFSET('Hygiene Data'!$F$9,0,10*ROW('Hygiene Data'!F7))),'Data Summary'!DW13="Yes"),OFFSET('Hygiene Data'!$F$9,0,10*ROW('Hygiene Data'!F7)),NA())</f>
        <v>#N/A</v>
      </c>
      <c r="BI13" s="537" t="e">
        <f ca="1">+IF(AND(ISNUMBER(OFFSET('Hygiene Data'!$G$5,0,10*ROW('Hygiene Data'!G7))),'Data Summary'!DX13="Yes"),OFFSET('Hygiene Data'!$G$5,0,10*ROW('Hygiene Data'!G7)),NA())</f>
        <v>#N/A</v>
      </c>
      <c r="BJ13" s="537" t="e">
        <f ca="1">+IF(AND(ISNUMBER(OFFSET('Hygiene Data'!$G$7,0,10*ROW('Hygiene Data'!G7))),'Data Summary'!DY13="Yes"),OFFSET('Hygiene Data'!$G$7,0,10*ROW('Hygiene Data'!G7)),NA())</f>
        <v>#N/A</v>
      </c>
      <c r="BK13" s="537" t="e">
        <f ca="1">+IF(AND(ISNUMBER(OFFSET('Hygiene Data'!$G$9,0,10*ROW('Hygiene Data'!G7))),'Data Summary'!DZ13="Yes"),OFFSET('Hygiene Data'!$G$9,0,10*ROW('Hygiene Data'!G7)),NA())</f>
        <v>#N/A</v>
      </c>
      <c r="BL13" s="537" t="e">
        <f ca="1">+IF(AND(ISNUMBER(OFFSET('Hygiene Data'!$H$5,0,10*ROW('Hygiene Data'!H7))),'Data Summary'!EA13="Yes"),OFFSET('Hygiene Data'!$H$5,0,10*ROW('Hygiene Data'!H7)),NA())</f>
        <v>#N/A</v>
      </c>
      <c r="BM13" s="537" t="e">
        <f ca="1">+IF(AND(ISNUMBER(OFFSET('Hygiene Data'!$H$7,0,10*ROW('Hygiene Data'!H7))),'Data Summary'!EB13="Yes"),OFFSET('Hygiene Data'!$H$7,0,10*ROW('Hygiene Data'!H7)),NA())</f>
        <v>#N/A</v>
      </c>
      <c r="BN13" s="537" t="e">
        <f ca="1">+IF(AND(ISNUMBER(OFFSET('Hygiene Data'!$H$9,0,10*ROW('Hygiene Data'!H7))),'Data Summary'!EC13="Yes"),OFFSET('Hygiene Data'!$H$9,0,10*ROW('Hygiene Data'!H7)),NA())</f>
        <v>#N/A</v>
      </c>
      <c r="BO13" s="537" t="e">
        <f ca="1">+IF(AND(ISNUMBER(OFFSET('Hygiene Data'!$I$5,0,10*ROW('Hygiene Data'!I7))),'Data Summary'!ED13="Yes"),OFFSET('Hygiene Data'!$I$5,0,10*ROW('Hygiene Data'!I7)),NA())</f>
        <v>#N/A</v>
      </c>
      <c r="BP13" s="537" t="e">
        <f ca="1">+IF(AND(ISNUMBER(OFFSET('Hygiene Data'!$I$7,0,10*ROW('Hygiene Data'!I7))),'Data Summary'!EE13="Yes"),OFFSET('Hygiene Data'!$I$7,0,10*ROW('Hygiene Data'!I7)),NA())</f>
        <v>#N/A</v>
      </c>
      <c r="BQ13" s="537" t="e">
        <f ca="1">+IF(AND(ISNUMBER(OFFSET('Hygiene Data'!$I$9,0,10*ROW('Hygiene Data'!I7))),'Data Summary'!EF13="Yes"),OFFSET('Hygiene Data'!$I$9,0,10*ROW('Hygiene Data'!I7)),NA())</f>
        <v>#N/A</v>
      </c>
    </row>
    <row r="14" spans="1:69" x14ac:dyDescent="0.25">
      <c r="A14" s="533" t="str">
        <f ca="1">+RIGHT('Data Summary'!A14,LEN('Data Summary'!A14)-9)</f>
        <v>UIS</v>
      </c>
      <c r="B14" s="507" t="str">
        <f ca="1">+IF(ISTEXT('Data Summary'!B14),'Data Summary'!B14,"")</f>
        <v>Autre</v>
      </c>
      <c r="C14" s="534">
        <f ca="1">+VALUE('Data Summary'!C14)</f>
        <v>2016</v>
      </c>
      <c r="D14" s="535" t="e">
        <f ca="1">+IF(AND(ISNUMBER(OFFSET('Water Data'!$D$4,0,10*ROW('Water Data'!D8))),'Data Summary'!BS14="Yes"),100-OFFSET('Water Data'!$D$4,0,10*ROW('Water Data'!D8)),NA())</f>
        <v>#N/A</v>
      </c>
      <c r="E14" s="535" t="e">
        <f ca="1">+IF(AND(ISNUMBER(OFFSET('Water Data'!$D$6,0,10*ROW('Water Data'!D8))),'Data Summary'!BT14="Yes"),OFFSET('Water Data'!$D$6,0,10*ROW('Water Data'!D8)),NA())</f>
        <v>#N/A</v>
      </c>
      <c r="F14" s="535" t="e">
        <f ca="1">+IF(AND(ISNUMBER(OFFSET('Water Data'!$D$9,0,10*ROW('Water Data'!D8))),'Data Summary'!BU14="Yes"),OFFSET('Water Data'!$D$9,0,10*ROW('Water Data'!D8)),NA())</f>
        <v>#N/A</v>
      </c>
      <c r="G14" s="535" t="e">
        <f ca="1">+IF(AND(ISNUMBER(OFFSET('Water Data'!$E$4,0,10*ROW('Water Data'!E8))),'Data Summary'!BV14="Yes"),100-OFFSET('Water Data'!$E$4,0,10*ROW('Water Data'!E8)),NA())</f>
        <v>#N/A</v>
      </c>
      <c r="H14" s="535" t="e">
        <f ca="1">+IF(AND(ISNUMBER(OFFSET('Water Data'!$E$6,0,10*ROW('Water Data'!E8))),'Data Summary'!BW14="Yes"),OFFSET('Water Data'!$E$6,0,10*ROW('Water Data'!E8)),NA())</f>
        <v>#N/A</v>
      </c>
      <c r="I14" s="535" t="e">
        <f ca="1">+IF(AND(ISNUMBER(OFFSET('Water Data'!$E$9,0,10*ROW('Water Data'!E8))),'Data Summary'!BX14="Yes"),OFFSET('Water Data'!$E$9,0,10*ROW('Water Data'!E8)),NA())</f>
        <v>#N/A</v>
      </c>
      <c r="J14" s="535" t="e">
        <f ca="1">+IF(AND(ISNUMBER(OFFSET('Water Data'!$F$4,0,10*ROW('Water Data'!F8))),'Data Summary'!BY14="Yes"),100-OFFSET('Water Data'!$F$4,0,10*ROW('Water Data'!F8)),NA())</f>
        <v>#N/A</v>
      </c>
      <c r="K14" s="535" t="e">
        <f ca="1">+IF(AND(ISNUMBER(OFFSET('Water Data'!$F$6,0,10*ROW('Water Data'!F8))),'Data Summary'!BZ14="Yes"),OFFSET('Water Data'!$F$6,0,10*ROW('Water Data'!F8)),NA())</f>
        <v>#N/A</v>
      </c>
      <c r="L14" s="535" t="e">
        <f ca="1">+IF(AND(ISNUMBER(OFFSET('Water Data'!$F$9,0,10*ROW('Water Data'!F8))),'Data Summary'!CA14="Yes"),OFFSET('Water Data'!$F$9,0,10*ROW('Water Data'!F8)),NA())</f>
        <v>#N/A</v>
      </c>
      <c r="M14" s="535" t="e">
        <f ca="1">+IF(AND(ISNUMBER(OFFSET('Water Data'!$G$4,0,10*ROW('Water Data'!G8))),'Data Summary'!CB14="Yes"),100-OFFSET('Water Data'!$G$4,0,10*ROW('Water Data'!G8)),NA())</f>
        <v>#N/A</v>
      </c>
      <c r="N14" s="535" t="e">
        <f ca="1">+IF(AND(ISNUMBER(OFFSET('Water Data'!$G$6,0,10*ROW('Water Data'!G8))),'Data Summary'!CC14="Yes"),OFFSET('Water Data'!$G$6,0,10*ROW('Water Data'!G8)),NA())</f>
        <v>#N/A</v>
      </c>
      <c r="O14" s="535" t="e">
        <f ca="1">+IF(AND(ISNUMBER(OFFSET('Water Data'!$G$9,0,10*ROW('Water Data'!G8))),'Data Summary'!CD14="Yes"),OFFSET('Water Data'!$G$9,0,10*ROW('Water Data'!G8)),NA())</f>
        <v>#N/A</v>
      </c>
      <c r="P14" s="535" t="e">
        <f ca="1">+IF(AND(ISNUMBER(OFFSET('Water Data'!$H$4,0,10*ROW('Water Data'!H8))),'Data Summary'!CE14="Yes"),100-OFFSET('Water Data'!$H$4,0,10*ROW('Water Data'!H8)),NA())</f>
        <v>#N/A</v>
      </c>
      <c r="Q14" s="535" t="e">
        <f ca="1">+IF(AND(ISNUMBER(OFFSET('Water Data'!$H$6,0,10*ROW('Water Data'!H8))),'Data Summary'!CF14="Yes"),OFFSET('Water Data'!$H$6,0,10*ROW('Water Data'!H8)),NA())</f>
        <v>#N/A</v>
      </c>
      <c r="R14" s="535" t="e">
        <f ca="1">+IF(AND(ISNUMBER(OFFSET('Water Data'!$H$9,0,10*ROW('Water Data'!H8))),'Data Summary'!CG14="Yes"),OFFSET('Water Data'!$H$9,0,10*ROW('Water Data'!H8)),NA())</f>
        <v>#N/A</v>
      </c>
      <c r="S14" s="535" t="e">
        <f ca="1">+IF(AND(ISNUMBER(OFFSET('Water Data'!$I$4,0,10*ROW('Water Data'!I8))),'Data Summary'!CH14="Yes"),100-OFFSET('Water Data'!$I$4,0,10*ROW('Water Data'!I8)),NA())</f>
        <v>#N/A</v>
      </c>
      <c r="T14" s="535" t="e">
        <f ca="1">+IF(AND(ISNUMBER(OFFSET('Water Data'!$I$6,0,10*ROW('Water Data'!I8))),'Data Summary'!CI14="Yes"),OFFSET('Water Data'!$I$6,0,10*ROW('Water Data'!I8)),NA())</f>
        <v>#N/A</v>
      </c>
      <c r="U14" s="535" t="e">
        <f ca="1">+IF(AND(ISNUMBER(OFFSET('Water Data'!$I$9,0,10*ROW('Water Data'!I8))),'Data Summary'!CJ14="Yes"),OFFSET('Water Data'!$I$9,0,10*ROW('Water Data'!I8)),NA())</f>
        <v>#N/A</v>
      </c>
      <c r="V14" s="536" t="e">
        <f ca="1">+IF(AND(ISNUMBER(OFFSET('Sanitation Data'!$D$4,0,10*ROW('Sanitation Data'!D8))),'Data Summary'!CK14="Yes"),100-OFFSET('Sanitation Data'!$D$4,0,10*ROW('Sanitation Data'!D8)),NA())</f>
        <v>#N/A</v>
      </c>
      <c r="W14" s="536" t="e">
        <f ca="1">+IF(AND(ISNUMBER(OFFSET('Sanitation Data'!$D$6,0,10*ROW('Sanitation Data'!D8))),'Data Summary'!CL14="Yes"),OFFSET('Sanitation Data'!$D$6,0,10*ROW('Sanitation Data'!D8)),NA())</f>
        <v>#N/A</v>
      </c>
      <c r="X14" s="536" t="e">
        <f ca="1">+IF(AND(ISNUMBER(OFFSET('Sanitation Data'!$D$10,0,10*ROW('Sanitation Data'!D8))),'Data Summary'!CM14="Yes"),OFFSET('Sanitation Data'!$D$10,0,10*ROW('Sanitation Data'!D8)),NA())</f>
        <v>#N/A</v>
      </c>
      <c r="Y14" s="536" t="e">
        <f ca="1">+IF(AND(ISNUMBER(OFFSET('Sanitation Data'!$D$11,0,10*ROW('Sanitation Data'!D8))),'Data Summary'!CN14="Yes"),OFFSET('Sanitation Data'!$D$11,0,10*ROW('Sanitation Data'!D8)),NA())</f>
        <v>#N/A</v>
      </c>
      <c r="Z14" s="536">
        <f ca="1">+IF(AND(ISNUMBER(OFFSET('Sanitation Data'!$D$12,0,10*ROW('Sanitation Data'!D8))),'Data Summary'!CO14="Yes"),OFFSET('Sanitation Data'!$D$12,0,10*ROW('Sanitation Data'!D8)),NA())</f>
        <v>17.818774373259053</v>
      </c>
      <c r="AA14" s="536" t="e">
        <f ca="1">+IF(AND(ISNUMBER(OFFSET('Sanitation Data'!$E$4,0,10*ROW('Sanitation Data'!E8))),'Data Summary'!CP14="Yes"),100-OFFSET('Sanitation Data'!$E$4,0,10*ROW('Sanitation Data'!E8)),NA())</f>
        <v>#N/A</v>
      </c>
      <c r="AB14" s="536" t="e">
        <f ca="1">+IF(AND(ISNUMBER(OFFSET('Sanitation Data'!$E$6,0,10*ROW('Sanitation Data'!E8))),'Data Summary'!CQ14="Yes"),OFFSET('Sanitation Data'!$E$6,0,10*ROW('Sanitation Data'!E8)),NA())</f>
        <v>#N/A</v>
      </c>
      <c r="AC14" s="536" t="e">
        <f ca="1">+IF(AND(ISNUMBER(OFFSET('Sanitation Data'!$E$10,0,10*ROW('Sanitation Data'!E8))),'Data Summary'!CR14="Yes"),OFFSET('Sanitation Data'!$E$10,0,10*ROW('Sanitation Data'!E8)),NA())</f>
        <v>#N/A</v>
      </c>
      <c r="AD14" s="536" t="e">
        <f ca="1">+IF(AND(ISNUMBER(OFFSET('Sanitation Data'!$E$11,0,10*ROW('Sanitation Data'!E8))),'Data Summary'!CS14="Yes"),OFFSET('Sanitation Data'!$E$11,0,10*ROW('Sanitation Data'!E8)),NA())</f>
        <v>#N/A</v>
      </c>
      <c r="AE14" s="536" t="e">
        <f ca="1">+IF(AND(ISNUMBER(OFFSET('Sanitation Data'!$E$12,0,10*ROW('Sanitation Data'!E8))),'Data Summary'!CT14="Yes"),OFFSET('Sanitation Data'!$E$12,0,10*ROW('Sanitation Data'!E8)),NA())</f>
        <v>#N/A</v>
      </c>
      <c r="AF14" s="536" t="e">
        <f ca="1">+IF(AND(ISNUMBER(OFFSET('Sanitation Data'!$F$4,0,10*ROW('Sanitation Data'!F8))),'Data Summary'!CU14="Yes"),100-OFFSET('Sanitation Data'!$F$4,0,10*ROW('Sanitation Data'!F8)),NA())</f>
        <v>#N/A</v>
      </c>
      <c r="AG14" s="536" t="e">
        <f ca="1">+IF(AND(ISNUMBER(OFFSET('Sanitation Data'!$F$6,0,10*ROW('Sanitation Data'!F8))),'Data Summary'!CV14="Yes"),OFFSET('Sanitation Data'!$F$6,0,10*ROW('Sanitation Data'!F8)),NA())</f>
        <v>#N/A</v>
      </c>
      <c r="AH14" s="536" t="e">
        <f ca="1">+IF(AND(ISNUMBER(OFFSET('Sanitation Data'!$F$10,0,10*ROW('Sanitation Data'!F8))),'Data Summary'!CW14="Yes"),OFFSET('Sanitation Data'!$F$10,0,10*ROW('Sanitation Data'!F8)),NA())</f>
        <v>#N/A</v>
      </c>
      <c r="AI14" s="536" t="e">
        <f ca="1">+IF(AND(ISNUMBER(OFFSET('Sanitation Data'!$F$11,0,10*ROW('Sanitation Data'!F8))),'Data Summary'!CX14="Yes"),OFFSET('Sanitation Data'!$F$11,0,10*ROW('Sanitation Data'!F8)),NA())</f>
        <v>#N/A</v>
      </c>
      <c r="AJ14" s="536" t="e">
        <f ca="1">+IF(AND(ISNUMBER(OFFSET('Sanitation Data'!$F$12,0,10*ROW('Sanitation Data'!F8))),'Data Summary'!CY14="Yes"),OFFSET('Sanitation Data'!$F$12,0,10*ROW('Sanitation Data'!F8)),NA())</f>
        <v>#N/A</v>
      </c>
      <c r="AK14" s="536" t="e">
        <f ca="1">+IF(AND(ISNUMBER(OFFSET('Sanitation Data'!$G$4,0,10*ROW('Sanitation Data'!G8))),'Data Summary'!CZ14="Yes"),100-OFFSET('Sanitation Data'!$G$4,0,10*ROW('Sanitation Data'!G8)),NA())</f>
        <v>#N/A</v>
      </c>
      <c r="AL14" s="536" t="e">
        <f ca="1">+IF(AND(ISNUMBER(OFFSET('Sanitation Data'!$G$6,0,10*ROW('Sanitation Data'!G8))),'Data Summary'!DA14="Yes"),OFFSET('Sanitation Data'!$G$6,0,10*ROW('Sanitation Data'!G8)),NA())</f>
        <v>#N/A</v>
      </c>
      <c r="AM14" s="536" t="e">
        <f ca="1">+IF(AND(ISNUMBER(OFFSET('Sanitation Data'!$G$10,0,10*ROW('Sanitation Data'!G8))),'Data Summary'!DB14="Yes"),OFFSET('Sanitation Data'!$G$10,0,10*ROW('Sanitation Data'!G8)),NA())</f>
        <v>#N/A</v>
      </c>
      <c r="AN14" s="536" t="e">
        <f ca="1">+IF(AND(ISNUMBER(OFFSET('Sanitation Data'!$G$11,0,10*ROW('Sanitation Data'!G8))),'Data Summary'!DC14="Yes"),OFFSET('Sanitation Data'!$G$11,0,10*ROW('Sanitation Data'!G8)),NA())</f>
        <v>#N/A</v>
      </c>
      <c r="AO14" s="536" t="e">
        <f ca="1">+IF(AND(ISNUMBER(OFFSET('Sanitation Data'!$G$12,0,10*ROW('Sanitation Data'!G8))),'Data Summary'!DD14="Yes"),OFFSET('Sanitation Data'!$G$12,0,10*ROW('Sanitation Data'!G8)),NA())</f>
        <v>#N/A</v>
      </c>
      <c r="AP14" s="536" t="e">
        <f ca="1">+IF(AND(ISNUMBER(OFFSET('Sanitation Data'!$H$4,0,10*ROW('Sanitation Data'!H8))),'Data Summary'!DE14="Yes"),100-OFFSET('Sanitation Data'!$H$4,0,10*ROW('Sanitation Data'!H8)),NA())</f>
        <v>#N/A</v>
      </c>
      <c r="AQ14" s="536" t="e">
        <f ca="1">+IF(AND(ISNUMBER(OFFSET('Sanitation Data'!$H$6,0,10*ROW('Sanitation Data'!H8))),'Data Summary'!DF14="Yes"),OFFSET('Sanitation Data'!$H$6,0,10*ROW('Sanitation Data'!H8)),NA())</f>
        <v>#N/A</v>
      </c>
      <c r="AR14" s="536" t="e">
        <f ca="1">+IF(AND(ISNUMBER(OFFSET('Sanitation Data'!$H$10,0,10*ROW('Sanitation Data'!H8))),'Data Summary'!DG14="Yes"),OFFSET('Sanitation Data'!$H$10,0,10*ROW('Sanitation Data'!H8)),NA())</f>
        <v>#N/A</v>
      </c>
      <c r="AS14" s="536" t="e">
        <f ca="1">+IF(AND(ISNUMBER(OFFSET('Sanitation Data'!$H$11,0,10*ROW('Sanitation Data'!H8))),'Data Summary'!DH14="Yes"),OFFSET('Sanitation Data'!$H$11,0,10*ROW('Sanitation Data'!H8)),NA())</f>
        <v>#N/A</v>
      </c>
      <c r="AT14" s="536">
        <f ca="1">+IF(AND(ISNUMBER(OFFSET('Sanitation Data'!$H$12,0,10*ROW('Sanitation Data'!H8))),'Data Summary'!DI14="Yes"),OFFSET('Sanitation Data'!$H$12,0,10*ROW('Sanitation Data'!H8)),NA())</f>
        <v>17.3</v>
      </c>
      <c r="AU14" s="536" t="e">
        <f ca="1">+IF(AND(ISNUMBER(OFFSET('Sanitation Data'!$I$4,0,10*ROW('Sanitation Data'!I8))),'Data Summary'!DJ14="Yes"),100-OFFSET('Sanitation Data'!$I$4,0,10*ROW('Sanitation Data'!I8)),NA())</f>
        <v>#N/A</v>
      </c>
      <c r="AV14" s="536" t="e">
        <f ca="1">+IF(AND(ISNUMBER(OFFSET('Sanitation Data'!$I$6,0,10*ROW('Sanitation Data'!I8))),'Data Summary'!DK14="Yes"),OFFSET('Sanitation Data'!$I$6,0,10*ROW('Sanitation Data'!I8)),NA())</f>
        <v>#N/A</v>
      </c>
      <c r="AW14" s="536" t="e">
        <f ca="1">+IF(AND(ISNUMBER(OFFSET('Sanitation Data'!$I$10,0,10*ROW('Sanitation Data'!I8))),'Data Summary'!DL14="Yes"),OFFSET('Sanitation Data'!$I$10,0,10*ROW('Sanitation Data'!I8)),NA())</f>
        <v>#N/A</v>
      </c>
      <c r="AX14" s="536" t="e">
        <f ca="1">+IF(AND(ISNUMBER(OFFSET('Sanitation Data'!$I$11,0,10*ROW('Sanitation Data'!I8))),'Data Summary'!DM14="Yes"),OFFSET('Sanitation Data'!$I$11,0,10*ROW('Sanitation Data'!I8)),NA())</f>
        <v>#N/A</v>
      </c>
      <c r="AY14" s="536">
        <f ca="1">+IF(AND(ISNUMBER(OFFSET('Sanitation Data'!$I$12,0,10*ROW('Sanitation Data'!I8))),'Data Summary'!DN14="Yes"),OFFSET('Sanitation Data'!$I$12,0,10*ROW('Sanitation Data'!I8)),NA())</f>
        <v>20.100000000000001</v>
      </c>
      <c r="AZ14" s="537" t="e">
        <f ca="1">+IF(AND(ISNUMBER(OFFSET('Hygiene Data'!$D$5,0,10*ROW('Hygiene Data'!D8))),'Data Summary'!DO14="Yes"),OFFSET('Hygiene Data'!$D$5,0,10*ROW('Hygiene Data'!D8)),NA())</f>
        <v>#N/A</v>
      </c>
      <c r="BA14" s="537" t="e">
        <f ca="1">+IF(AND(ISNUMBER(OFFSET('Hygiene Data'!$D$7,0,10*ROW('Hygiene Data'!D8))),'Data Summary'!DP14="Yes"),OFFSET('Hygiene Data'!$D$7,0,10*ROW('Hygiene Data'!D8)),NA())</f>
        <v>#N/A</v>
      </c>
      <c r="BB14" s="537" t="e">
        <f ca="1">+IF(AND(ISNUMBER(OFFSET('Hygiene Data'!$D$9,0,10*ROW('Hygiene Data'!D8))),'Data Summary'!DQ14="Yes"),OFFSET('Hygiene Data'!$D$9,0,10*ROW('Hygiene Data'!D8)),NA())</f>
        <v>#N/A</v>
      </c>
      <c r="BC14" s="537" t="e">
        <f ca="1">+IF(AND(ISNUMBER(OFFSET('Hygiene Data'!$E$5,0,10*ROW('Hygiene Data'!E8))),'Data Summary'!DR14="Yes"),OFFSET('Hygiene Data'!$E$5,0,10*ROW('Hygiene Data'!E8)),NA())</f>
        <v>#N/A</v>
      </c>
      <c r="BD14" s="537" t="e">
        <f ca="1">+IF(AND(ISNUMBER(OFFSET('Hygiene Data'!$E$7,0,10*ROW('Hygiene Data'!E8))),'Data Summary'!DS14="Yes"),OFFSET('Hygiene Data'!$E$7,0,10*ROW('Hygiene Data'!E8)),NA())</f>
        <v>#N/A</v>
      </c>
      <c r="BE14" s="537" t="e">
        <f ca="1">+IF(AND(ISNUMBER(OFFSET('Hygiene Data'!$E$9,0,10*ROW('Hygiene Data'!E8))),'Data Summary'!DT14="Yes"),OFFSET('Hygiene Data'!$E$9,0,10*ROW('Hygiene Data'!E8)),NA())</f>
        <v>#N/A</v>
      </c>
      <c r="BF14" s="537" t="e">
        <f ca="1">+IF(AND(ISNUMBER(OFFSET('Hygiene Data'!$F$5,0,10*ROW('Hygiene Data'!F8))),'Data Summary'!DU14="Yes"),OFFSET('Hygiene Data'!$F$5,0,10*ROW('Hygiene Data'!F8)),NA())</f>
        <v>#N/A</v>
      </c>
      <c r="BG14" s="537" t="e">
        <f ca="1">+IF(AND(ISNUMBER(OFFSET('Hygiene Data'!$F$7,0,10*ROW('Hygiene Data'!F8))),'Data Summary'!DV14="Yes"),OFFSET('Hygiene Data'!$F$7,0,10*ROW('Hygiene Data'!F8)),NA())</f>
        <v>#N/A</v>
      </c>
      <c r="BH14" s="537" t="e">
        <f ca="1">+IF(AND(ISNUMBER(OFFSET('Hygiene Data'!$F$9,0,10*ROW('Hygiene Data'!F8))),'Data Summary'!DW14="Yes"),OFFSET('Hygiene Data'!$F$9,0,10*ROW('Hygiene Data'!F8)),NA())</f>
        <v>#N/A</v>
      </c>
      <c r="BI14" s="537" t="e">
        <f ca="1">+IF(AND(ISNUMBER(OFFSET('Hygiene Data'!$G$5,0,10*ROW('Hygiene Data'!G8))),'Data Summary'!DX14="Yes"),OFFSET('Hygiene Data'!$G$5,0,10*ROW('Hygiene Data'!G8)),NA())</f>
        <v>#N/A</v>
      </c>
      <c r="BJ14" s="537" t="e">
        <f ca="1">+IF(AND(ISNUMBER(OFFSET('Hygiene Data'!$G$7,0,10*ROW('Hygiene Data'!G8))),'Data Summary'!DY14="Yes"),OFFSET('Hygiene Data'!$G$7,0,10*ROW('Hygiene Data'!G8)),NA())</f>
        <v>#N/A</v>
      </c>
      <c r="BK14" s="537" t="e">
        <f ca="1">+IF(AND(ISNUMBER(OFFSET('Hygiene Data'!$G$9,0,10*ROW('Hygiene Data'!G8))),'Data Summary'!DZ14="Yes"),OFFSET('Hygiene Data'!$G$9,0,10*ROW('Hygiene Data'!G8)),NA())</f>
        <v>#N/A</v>
      </c>
      <c r="BL14" s="537" t="e">
        <f ca="1">+IF(AND(ISNUMBER(OFFSET('Hygiene Data'!$H$5,0,10*ROW('Hygiene Data'!H8))),'Data Summary'!EA14="Yes"),OFFSET('Hygiene Data'!$H$5,0,10*ROW('Hygiene Data'!H8)),NA())</f>
        <v>#N/A</v>
      </c>
      <c r="BM14" s="537" t="e">
        <f ca="1">+IF(AND(ISNUMBER(OFFSET('Hygiene Data'!$H$7,0,10*ROW('Hygiene Data'!H8))),'Data Summary'!EB14="Yes"),OFFSET('Hygiene Data'!$H$7,0,10*ROW('Hygiene Data'!H8)),NA())</f>
        <v>#N/A</v>
      </c>
      <c r="BN14" s="537" t="e">
        <f ca="1">+IF(AND(ISNUMBER(OFFSET('Hygiene Data'!$H$9,0,10*ROW('Hygiene Data'!H8))),'Data Summary'!EC14="Yes"),OFFSET('Hygiene Data'!$H$9,0,10*ROW('Hygiene Data'!H8)),NA())</f>
        <v>#N/A</v>
      </c>
      <c r="BO14" s="537" t="e">
        <f ca="1">+IF(AND(ISNUMBER(OFFSET('Hygiene Data'!$I$5,0,10*ROW('Hygiene Data'!I8))),'Data Summary'!ED14="Yes"),OFFSET('Hygiene Data'!$I$5,0,10*ROW('Hygiene Data'!I8)),NA())</f>
        <v>#N/A</v>
      </c>
      <c r="BP14" s="537" t="e">
        <f ca="1">+IF(AND(ISNUMBER(OFFSET('Hygiene Data'!$I$7,0,10*ROW('Hygiene Data'!I8))),'Data Summary'!EE14="Yes"),OFFSET('Hygiene Data'!$I$7,0,10*ROW('Hygiene Data'!I8)),NA())</f>
        <v>#N/A</v>
      </c>
      <c r="BQ14" s="537" t="e">
        <f ca="1">+IF(AND(ISNUMBER(OFFSET('Hygiene Data'!$I$9,0,10*ROW('Hygiene Data'!I8))),'Data Summary'!EF14="Yes"),OFFSET('Hygiene Data'!$I$9,0,10*ROW('Hygiene Data'!I8)),NA())</f>
        <v>#N/A</v>
      </c>
    </row>
    <row r="15" spans="1:69" x14ac:dyDescent="0.25">
      <c r="A15" s="533" t="str">
        <f ca="1">+RIGHT('Data Summary'!A15,LEN('Data Summary'!A15)-9)</f>
        <v>SUR</v>
      </c>
      <c r="B15" s="507" t="str">
        <f ca="1">+IF(ISTEXT('Data Summary'!B15),'Data Summary'!B15,"")</f>
        <v>Enquête</v>
      </c>
      <c r="C15" s="534">
        <f ca="1">+VALUE('Data Summary'!C15)</f>
        <v>2017</v>
      </c>
      <c r="D15" s="535">
        <f ca="1">+IF(AND(ISNUMBER(OFFSET('Water Data'!$D$4,0,10*ROW('Water Data'!D9))),'Data Summary'!BS15="Yes"),100-OFFSET('Water Data'!$D$4,0,10*ROW('Water Data'!D9)),NA())</f>
        <v>100</v>
      </c>
      <c r="E15" s="535">
        <f ca="1">+IF(AND(ISNUMBER(OFFSET('Water Data'!$D$6,0,10*ROW('Water Data'!D9))),'Data Summary'!BT15="Yes"),OFFSET('Water Data'!$D$6,0,10*ROW('Water Data'!D9)),NA())</f>
        <v>80.384999999999991</v>
      </c>
      <c r="F15" s="535">
        <f ca="1">+IF(AND(ISNUMBER(OFFSET('Water Data'!$D$9,0,10*ROW('Water Data'!D9))),'Data Summary'!BU15="Yes"),OFFSET('Water Data'!$D$9,0,10*ROW('Water Data'!D9)),NA())</f>
        <v>70.077054794520549</v>
      </c>
      <c r="G15" s="535">
        <f ca="1">+IF(AND(ISNUMBER(OFFSET('Water Data'!$E$4,0,10*ROW('Water Data'!E9))),'Data Summary'!BV15="Yes"),100-OFFSET('Water Data'!$E$4,0,10*ROW('Water Data'!E9)),NA())</f>
        <v>100</v>
      </c>
      <c r="H15" s="535">
        <f ca="1">+IF(AND(ISNUMBER(OFFSET('Water Data'!$E$6,0,10*ROW('Water Data'!E9))),'Data Summary'!BW15="Yes"),OFFSET('Water Data'!$E$6,0,10*ROW('Water Data'!E9)),NA())</f>
        <v>96.805000000000007</v>
      </c>
      <c r="I15" s="535">
        <f ca="1">+IF(AND(ISNUMBER(OFFSET('Water Data'!$E$9,0,10*ROW('Water Data'!E9))),'Data Summary'!BX15="Yes"),OFFSET('Water Data'!$E$9,0,10*ROW('Water Data'!E9)),NA())</f>
        <v>86.524822695035468</v>
      </c>
      <c r="J15" s="535">
        <f ca="1">+IF(AND(ISNUMBER(OFFSET('Water Data'!$F$4,0,10*ROW('Water Data'!F9))),'Data Summary'!BY15="Yes"),100-OFFSET('Water Data'!$F$4,0,10*ROW('Water Data'!F9)),NA())</f>
        <v>100</v>
      </c>
      <c r="K15" s="535">
        <f ca="1">+IF(AND(ISNUMBER(OFFSET('Water Data'!$F$6,0,10*ROW('Water Data'!F9))),'Data Summary'!BZ15="Yes"),OFFSET('Water Data'!$F$6,0,10*ROW('Water Data'!F9)),NA())</f>
        <v>78.14</v>
      </c>
      <c r="L15" s="535">
        <f ca="1">+IF(AND(ISNUMBER(OFFSET('Water Data'!$F$9,0,10*ROW('Water Data'!F9))),'Data Summary'!CA15="Yes"),OFFSET('Water Data'!$F$9,0,10*ROW('Water Data'!F9)),NA())</f>
        <v>67.818889970788703</v>
      </c>
      <c r="M15" s="535" t="e">
        <f ca="1">+IF(AND(ISNUMBER(OFFSET('Water Data'!$G$4,0,10*ROW('Water Data'!G9))),'Data Summary'!CB15="Yes"),100-OFFSET('Water Data'!$G$4,0,10*ROW('Water Data'!G9)),NA())</f>
        <v>#N/A</v>
      </c>
      <c r="N15" s="535" t="e">
        <f ca="1">+IF(AND(ISNUMBER(OFFSET('Water Data'!$G$6,0,10*ROW('Water Data'!G9))),'Data Summary'!CC15="Yes"),OFFSET('Water Data'!$G$6,0,10*ROW('Water Data'!G9)),NA())</f>
        <v>#N/A</v>
      </c>
      <c r="O15" s="535" t="e">
        <f ca="1">+IF(AND(ISNUMBER(OFFSET('Water Data'!$G$9,0,10*ROW('Water Data'!G9))),'Data Summary'!CD15="Yes"),OFFSET('Water Data'!$G$9,0,10*ROW('Water Data'!G9)),NA())</f>
        <v>#N/A</v>
      </c>
      <c r="P15" s="535">
        <f ca="1">+IF(AND(ISNUMBER(OFFSET('Water Data'!$H$4,0,10*ROW('Water Data'!H9))),'Data Summary'!CE15="Yes"),100-OFFSET('Water Data'!$H$4,0,10*ROW('Water Data'!H9)),NA())</f>
        <v>100</v>
      </c>
      <c r="Q15" s="535">
        <f ca="1">+IF(AND(ISNUMBER(OFFSET('Water Data'!$H$6,0,10*ROW('Water Data'!H9))),'Data Summary'!CF15="Yes"),OFFSET('Water Data'!$H$6,0,10*ROW('Water Data'!H9)),NA())</f>
        <v>80.384999999999991</v>
      </c>
      <c r="R15" s="535">
        <f ca="1">+IF(AND(ISNUMBER(OFFSET('Water Data'!$H$9,0,10*ROW('Water Data'!H9))),'Data Summary'!CG15="Yes"),OFFSET('Water Data'!$H$9,0,10*ROW('Water Data'!H9)),NA())</f>
        <v>70.077054794520549</v>
      </c>
      <c r="S15" s="535" t="e">
        <f ca="1">+IF(AND(ISNUMBER(OFFSET('Water Data'!$I$4,0,10*ROW('Water Data'!I9))),'Data Summary'!CH15="Yes"),100-OFFSET('Water Data'!$I$4,0,10*ROW('Water Data'!I9)),NA())</f>
        <v>#N/A</v>
      </c>
      <c r="T15" s="535" t="e">
        <f ca="1">+IF(AND(ISNUMBER(OFFSET('Water Data'!$I$6,0,10*ROW('Water Data'!I9))),'Data Summary'!CI15="Yes"),OFFSET('Water Data'!$I$6,0,10*ROW('Water Data'!I9)),NA())</f>
        <v>#N/A</v>
      </c>
      <c r="U15" s="535" t="e">
        <f ca="1">+IF(AND(ISNUMBER(OFFSET('Water Data'!$I$9,0,10*ROW('Water Data'!I9))),'Data Summary'!CJ15="Yes"),OFFSET('Water Data'!$I$9,0,10*ROW('Water Data'!I9)),NA())</f>
        <v>#N/A</v>
      </c>
      <c r="V15" s="536">
        <f ca="1">+IF(AND(ISNUMBER(OFFSET('Sanitation Data'!$D$4,0,10*ROW('Sanitation Data'!D9))),'Data Summary'!CK15="Yes"),100-OFFSET('Sanitation Data'!$D$4,0,10*ROW('Sanitation Data'!D9)),NA())</f>
        <v>100</v>
      </c>
      <c r="W15" s="536">
        <f ca="1">+IF(AND(ISNUMBER(OFFSET('Sanitation Data'!$D$6,0,10*ROW('Sanitation Data'!D9))),'Data Summary'!CL15="Yes"),OFFSET('Sanitation Data'!$D$6,0,10*ROW('Sanitation Data'!D9)),NA())</f>
        <v>80.900000000000006</v>
      </c>
      <c r="X15" s="536" t="e">
        <f ca="1">+IF(AND(ISNUMBER(OFFSET('Sanitation Data'!$D$10,0,10*ROW('Sanitation Data'!D9))),'Data Summary'!CM15="Yes"),OFFSET('Sanitation Data'!$D$10,0,10*ROW('Sanitation Data'!D9)),NA())</f>
        <v>#N/A</v>
      </c>
      <c r="Y15" s="536">
        <f ca="1">+IF(AND(ISNUMBER(OFFSET('Sanitation Data'!$D$11,0,10*ROW('Sanitation Data'!D9))),'Data Summary'!CN15="Yes"),OFFSET('Sanitation Data'!$D$11,0,10*ROW('Sanitation Data'!D9)),NA())</f>
        <v>44.9</v>
      </c>
      <c r="Z15" s="536">
        <f ca="1">+IF(AND(ISNUMBER(OFFSET('Sanitation Data'!$D$12,0,10*ROW('Sanitation Data'!D9))),'Data Summary'!CO15="Yes"),OFFSET('Sanitation Data'!$D$12,0,10*ROW('Sanitation Data'!D9)),NA())</f>
        <v>33.5</v>
      </c>
      <c r="AA15" s="536">
        <f ca="1">+IF(AND(ISNUMBER(OFFSET('Sanitation Data'!$E$4,0,10*ROW('Sanitation Data'!E9))),'Data Summary'!CP15="Yes"),100-OFFSET('Sanitation Data'!$E$4,0,10*ROW('Sanitation Data'!E9)),NA())</f>
        <v>100</v>
      </c>
      <c r="AB15" s="536">
        <f ca="1">+IF(AND(ISNUMBER(OFFSET('Sanitation Data'!$E$6,0,10*ROW('Sanitation Data'!E9))),'Data Summary'!CQ15="Yes"),OFFSET('Sanitation Data'!$E$6,0,10*ROW('Sanitation Data'!E9)),NA())</f>
        <v>90.8</v>
      </c>
      <c r="AC15" s="536" t="e">
        <f ca="1">+IF(AND(ISNUMBER(OFFSET('Sanitation Data'!$E$10,0,10*ROW('Sanitation Data'!E9))),'Data Summary'!CR15="Yes"),OFFSET('Sanitation Data'!$E$10,0,10*ROW('Sanitation Data'!E9)),NA())</f>
        <v>#N/A</v>
      </c>
      <c r="AD15" s="536">
        <f ca="1">+IF(AND(ISNUMBER(OFFSET('Sanitation Data'!$E$11,0,10*ROW('Sanitation Data'!E9))),'Data Summary'!CS15="Yes"),OFFSET('Sanitation Data'!$E$11,0,10*ROW('Sanitation Data'!E9)),NA())</f>
        <v>36.9</v>
      </c>
      <c r="AE15" s="536">
        <f ca="1">+IF(AND(ISNUMBER(OFFSET('Sanitation Data'!$E$12,0,10*ROW('Sanitation Data'!E9))),'Data Summary'!CT15="Yes"),OFFSET('Sanitation Data'!$E$12,0,10*ROW('Sanitation Data'!E9)),NA())</f>
        <v>25</v>
      </c>
      <c r="AF15" s="536">
        <f ca="1">+IF(AND(ISNUMBER(OFFSET('Sanitation Data'!$F$4,0,10*ROW('Sanitation Data'!F9))),'Data Summary'!CU15="Yes"),100-OFFSET('Sanitation Data'!$F$4,0,10*ROW('Sanitation Data'!F9)),NA())</f>
        <v>100</v>
      </c>
      <c r="AG15" s="536">
        <f ca="1">+IF(AND(ISNUMBER(OFFSET('Sanitation Data'!$F$6,0,10*ROW('Sanitation Data'!F9))),'Data Summary'!CV15="Yes"),OFFSET('Sanitation Data'!$F$6,0,10*ROW('Sanitation Data'!F9)),NA())</f>
        <v>79.599999999999994</v>
      </c>
      <c r="AH15" s="536" t="e">
        <f ca="1">+IF(AND(ISNUMBER(OFFSET('Sanitation Data'!$F$10,0,10*ROW('Sanitation Data'!F9))),'Data Summary'!CW15="Yes"),OFFSET('Sanitation Data'!$F$10,0,10*ROW('Sanitation Data'!F9)),NA())</f>
        <v>#N/A</v>
      </c>
      <c r="AI15" s="536">
        <f ca="1">+IF(AND(ISNUMBER(OFFSET('Sanitation Data'!$F$11,0,10*ROW('Sanitation Data'!F9))),'Data Summary'!CX15="Yes"),OFFSET('Sanitation Data'!$F$11,0,10*ROW('Sanitation Data'!F9)),NA())</f>
        <v>46.1</v>
      </c>
      <c r="AJ15" s="536">
        <f ca="1">+IF(AND(ISNUMBER(OFFSET('Sanitation Data'!$F$12,0,10*ROW('Sanitation Data'!F9))),'Data Summary'!CY15="Yes"),OFFSET('Sanitation Data'!$F$12,0,10*ROW('Sanitation Data'!F9)),NA())</f>
        <v>35</v>
      </c>
      <c r="AK15" s="536" t="e">
        <f ca="1">+IF(AND(ISNUMBER(OFFSET('Sanitation Data'!$G$4,0,10*ROW('Sanitation Data'!G9))),'Data Summary'!CZ15="Yes"),100-OFFSET('Sanitation Data'!$G$4,0,10*ROW('Sanitation Data'!G9)),NA())</f>
        <v>#N/A</v>
      </c>
      <c r="AL15" s="536" t="e">
        <f ca="1">+IF(AND(ISNUMBER(OFFSET('Sanitation Data'!$G$6,0,10*ROW('Sanitation Data'!G9))),'Data Summary'!DA15="Yes"),OFFSET('Sanitation Data'!$G$6,0,10*ROW('Sanitation Data'!G9)),NA())</f>
        <v>#N/A</v>
      </c>
      <c r="AM15" s="536" t="e">
        <f ca="1">+IF(AND(ISNUMBER(OFFSET('Sanitation Data'!$G$10,0,10*ROW('Sanitation Data'!G9))),'Data Summary'!DB15="Yes"),OFFSET('Sanitation Data'!$G$10,0,10*ROW('Sanitation Data'!G9)),NA())</f>
        <v>#N/A</v>
      </c>
      <c r="AN15" s="536" t="e">
        <f ca="1">+IF(AND(ISNUMBER(OFFSET('Sanitation Data'!$G$11,0,10*ROW('Sanitation Data'!G9))),'Data Summary'!DC15="Yes"),OFFSET('Sanitation Data'!$G$11,0,10*ROW('Sanitation Data'!G9)),NA())</f>
        <v>#N/A</v>
      </c>
      <c r="AO15" s="536" t="e">
        <f ca="1">+IF(AND(ISNUMBER(OFFSET('Sanitation Data'!$G$12,0,10*ROW('Sanitation Data'!G9))),'Data Summary'!DD15="Yes"),OFFSET('Sanitation Data'!$G$12,0,10*ROW('Sanitation Data'!G9)),NA())</f>
        <v>#N/A</v>
      </c>
      <c r="AP15" s="536">
        <f ca="1">+IF(AND(ISNUMBER(OFFSET('Sanitation Data'!$H$4,0,10*ROW('Sanitation Data'!H9))),'Data Summary'!DE15="Yes"),100-OFFSET('Sanitation Data'!$H$4,0,10*ROW('Sanitation Data'!H9)),NA())</f>
        <v>100</v>
      </c>
      <c r="AQ15" s="536">
        <f ca="1">+IF(AND(ISNUMBER(OFFSET('Sanitation Data'!$H$6,0,10*ROW('Sanitation Data'!H9))),'Data Summary'!DF15="Yes"),OFFSET('Sanitation Data'!$H$6,0,10*ROW('Sanitation Data'!H9)),NA())</f>
        <v>80.900000000000006</v>
      </c>
      <c r="AR15" s="536" t="e">
        <f ca="1">+IF(AND(ISNUMBER(OFFSET('Sanitation Data'!$H$10,0,10*ROW('Sanitation Data'!H9))),'Data Summary'!DG15="Yes"),OFFSET('Sanitation Data'!$H$10,0,10*ROW('Sanitation Data'!H9)),NA())</f>
        <v>#N/A</v>
      </c>
      <c r="AS15" s="536">
        <f ca="1">+IF(AND(ISNUMBER(OFFSET('Sanitation Data'!$H$11,0,10*ROW('Sanitation Data'!H9))),'Data Summary'!DH15="Yes"),OFFSET('Sanitation Data'!$H$11,0,10*ROW('Sanitation Data'!H9)),NA())</f>
        <v>44.9</v>
      </c>
      <c r="AT15" s="536">
        <f ca="1">+IF(AND(ISNUMBER(OFFSET('Sanitation Data'!$H$12,0,10*ROW('Sanitation Data'!H9))),'Data Summary'!DI15="Yes"),OFFSET('Sanitation Data'!$H$12,0,10*ROW('Sanitation Data'!H9)),NA())</f>
        <v>33.5</v>
      </c>
      <c r="AU15" s="536" t="e">
        <f ca="1">+IF(AND(ISNUMBER(OFFSET('Sanitation Data'!$I$4,0,10*ROW('Sanitation Data'!I9))),'Data Summary'!DJ15="Yes"),100-OFFSET('Sanitation Data'!$I$4,0,10*ROW('Sanitation Data'!I9)),NA())</f>
        <v>#N/A</v>
      </c>
      <c r="AV15" s="536" t="e">
        <f ca="1">+IF(AND(ISNUMBER(OFFSET('Sanitation Data'!$I$6,0,10*ROW('Sanitation Data'!I9))),'Data Summary'!DK15="Yes"),OFFSET('Sanitation Data'!$I$6,0,10*ROW('Sanitation Data'!I9)),NA())</f>
        <v>#N/A</v>
      </c>
      <c r="AW15" s="536" t="e">
        <f ca="1">+IF(AND(ISNUMBER(OFFSET('Sanitation Data'!$I$10,0,10*ROW('Sanitation Data'!I9))),'Data Summary'!DL15="Yes"),OFFSET('Sanitation Data'!$I$10,0,10*ROW('Sanitation Data'!I9)),NA())</f>
        <v>#N/A</v>
      </c>
      <c r="AX15" s="536" t="e">
        <f ca="1">+IF(AND(ISNUMBER(OFFSET('Sanitation Data'!$I$11,0,10*ROW('Sanitation Data'!I9))),'Data Summary'!DM15="Yes"),OFFSET('Sanitation Data'!$I$11,0,10*ROW('Sanitation Data'!I9)),NA())</f>
        <v>#N/A</v>
      </c>
      <c r="AY15" s="536" t="e">
        <f ca="1">+IF(AND(ISNUMBER(OFFSET('Sanitation Data'!$I$12,0,10*ROW('Sanitation Data'!I9))),'Data Summary'!DN15="Yes"),OFFSET('Sanitation Data'!$I$12,0,10*ROW('Sanitation Data'!I9)),NA())</f>
        <v>#N/A</v>
      </c>
      <c r="AZ15" s="537">
        <f ca="1">+IF(AND(ISNUMBER(OFFSET('Hygiene Data'!$D$5,0,10*ROW('Hygiene Data'!D9))),'Data Summary'!DO15="Yes"),OFFSET('Hygiene Data'!$D$5,0,10*ROW('Hygiene Data'!D9)),NA())</f>
        <v>83</v>
      </c>
      <c r="BA15" s="537">
        <f ca="1">+IF(AND(ISNUMBER(OFFSET('Hygiene Data'!$D$7,0,10*ROW('Hygiene Data'!D9))),'Data Summary'!DP15="Yes"),OFFSET('Hygiene Data'!$D$7,0,10*ROW('Hygiene Data'!D9)),NA())</f>
        <v>80.993150684931507</v>
      </c>
      <c r="BB15" s="537">
        <f ca="1">+IF(AND(ISNUMBER(OFFSET('Hygiene Data'!$D$9,0,10*ROW('Hygiene Data'!D9))),'Data Summary'!DQ15="Yes"),OFFSET('Hygiene Data'!$D$9,0,10*ROW('Hygiene Data'!D9)),NA())</f>
        <v>63.3</v>
      </c>
      <c r="BC15" s="537">
        <f ca="1">+IF(AND(ISNUMBER(OFFSET('Hygiene Data'!$E$5,0,10*ROW('Hygiene Data'!E9))),'Data Summary'!DR15="Yes"),OFFSET('Hygiene Data'!$E$5,0,10*ROW('Hygiene Data'!E9)),NA())</f>
        <v>90</v>
      </c>
      <c r="BD15" s="537">
        <f ca="1">+IF(AND(ISNUMBER(OFFSET('Hygiene Data'!$E$7,0,10*ROW('Hygiene Data'!E9))),'Data Summary'!DS15="Yes"),OFFSET('Hygiene Data'!$E$7,0,10*ROW('Hygiene Data'!E9)),NA())</f>
        <v>87.943262411347519</v>
      </c>
      <c r="BE15" s="537">
        <f ca="1">+IF(AND(ISNUMBER(OFFSET('Hygiene Data'!$E$9,0,10*ROW('Hygiene Data'!E9))),'Data Summary'!DT15="Yes"),OFFSET('Hygiene Data'!$E$9,0,10*ROW('Hygiene Data'!E9)),NA())</f>
        <v>73.75886524822694</v>
      </c>
      <c r="BF15" s="537">
        <f ca="1">+IF(AND(ISNUMBER(OFFSET('Hygiene Data'!$F$5,0,10*ROW('Hygiene Data'!F9))),'Data Summary'!DU15="Yes"),OFFSET('Hygiene Data'!$F$5,0,10*ROW('Hygiene Data'!F9)),NA())</f>
        <v>82</v>
      </c>
      <c r="BG15" s="537">
        <f ca="1">+IF(AND(ISNUMBER(OFFSET('Hygiene Data'!$F$7,0,10*ROW('Hygiene Data'!F9))),'Data Summary'!DV15="Yes"),OFFSET('Hygiene Data'!$F$7,0,10*ROW('Hygiene Data'!F9)),NA())</f>
        <v>80.038948393378774</v>
      </c>
      <c r="BH15" s="537">
        <f ca="1">+IF(AND(ISNUMBER(OFFSET('Hygiene Data'!$F$9,0,10*ROW('Hygiene Data'!F9))),'Data Summary'!DW15="Yes"),OFFSET('Hygiene Data'!$F$9,0,10*ROW('Hygiene Data'!F9)),NA())</f>
        <v>62.122687439143135</v>
      </c>
      <c r="BI15" s="537" t="e">
        <f ca="1">+IF(AND(ISNUMBER(OFFSET('Hygiene Data'!$G$5,0,10*ROW('Hygiene Data'!G9))),'Data Summary'!DX15="Yes"),OFFSET('Hygiene Data'!$G$5,0,10*ROW('Hygiene Data'!G9)),NA())</f>
        <v>#N/A</v>
      </c>
      <c r="BJ15" s="537" t="e">
        <f ca="1">+IF(AND(ISNUMBER(OFFSET('Hygiene Data'!$G$7,0,10*ROW('Hygiene Data'!G9))),'Data Summary'!DY15="Yes"),OFFSET('Hygiene Data'!$G$7,0,10*ROW('Hygiene Data'!G9)),NA())</f>
        <v>#N/A</v>
      </c>
      <c r="BK15" s="537" t="e">
        <f ca="1">+IF(AND(ISNUMBER(OFFSET('Hygiene Data'!$G$9,0,10*ROW('Hygiene Data'!G9))),'Data Summary'!DZ15="Yes"),OFFSET('Hygiene Data'!$G$9,0,10*ROW('Hygiene Data'!G9)),NA())</f>
        <v>#N/A</v>
      </c>
      <c r="BL15" s="537">
        <f ca="1">+IF(AND(ISNUMBER(OFFSET('Hygiene Data'!$H$5,0,10*ROW('Hygiene Data'!H9))),'Data Summary'!EA15="Yes"),OFFSET('Hygiene Data'!$H$5,0,10*ROW('Hygiene Data'!H9)),NA())</f>
        <v>83</v>
      </c>
      <c r="BM15" s="537">
        <f ca="1">+IF(AND(ISNUMBER(OFFSET('Hygiene Data'!$H$7,0,10*ROW('Hygiene Data'!H9))),'Data Summary'!EB15="Yes"),OFFSET('Hygiene Data'!$H$7,0,10*ROW('Hygiene Data'!H9)),NA())</f>
        <v>80.993150684931507</v>
      </c>
      <c r="BN15" s="537">
        <f ca="1">+IF(AND(ISNUMBER(OFFSET('Hygiene Data'!$H$9,0,10*ROW('Hygiene Data'!H9))),'Data Summary'!EC15="Yes"),OFFSET('Hygiene Data'!$H$9,0,10*ROW('Hygiene Data'!H9)),NA())</f>
        <v>63.3</v>
      </c>
      <c r="BO15" s="537" t="e">
        <f ca="1">+IF(AND(ISNUMBER(OFFSET('Hygiene Data'!$I$5,0,10*ROW('Hygiene Data'!I9))),'Data Summary'!ED15="Yes"),OFFSET('Hygiene Data'!$I$5,0,10*ROW('Hygiene Data'!I9)),NA())</f>
        <v>#N/A</v>
      </c>
      <c r="BP15" s="537" t="e">
        <f ca="1">+IF(AND(ISNUMBER(OFFSET('Hygiene Data'!$I$7,0,10*ROW('Hygiene Data'!I9))),'Data Summary'!EE15="Yes"),OFFSET('Hygiene Data'!$I$7,0,10*ROW('Hygiene Data'!I9)),NA())</f>
        <v>#N/A</v>
      </c>
      <c r="BQ15" s="537" t="e">
        <f ca="1">+IF(AND(ISNUMBER(OFFSET('Hygiene Data'!$I$9,0,10*ROW('Hygiene Data'!I9))),'Data Summary'!EF15="Yes"),OFFSET('Hygiene Data'!$I$9,0,10*ROW('Hygiene Data'!I9)),NA())</f>
        <v>#N/A</v>
      </c>
    </row>
    <row r="16" spans="1:69" x14ac:dyDescent="0.25">
      <c r="A16" s="533" t="str">
        <f ca="1">+RIGHT('Data Summary'!A16,LEN('Data Summary'!A16)-9)</f>
        <v>WV</v>
      </c>
      <c r="B16" s="507" t="str">
        <f ca="1">+IF(ISTEXT('Data Summary'!B16),'Data Summary'!B16,"")</f>
        <v>Enquête</v>
      </c>
      <c r="C16" s="534">
        <f ca="1">+VALUE('Data Summary'!C16)</f>
        <v>2017</v>
      </c>
      <c r="D16" s="535" t="e">
        <f ca="1">+IF(AND(ISNUMBER(OFFSET('Water Data'!$D$4,0,10*ROW('Water Data'!D10))),'Data Summary'!BS16="Yes"),100-OFFSET('Water Data'!$D$4,0,10*ROW('Water Data'!D10)),NA())</f>
        <v>#N/A</v>
      </c>
      <c r="E16" s="535" t="e">
        <f ca="1">+IF(AND(ISNUMBER(OFFSET('Water Data'!$D$6,0,10*ROW('Water Data'!D10))),'Data Summary'!BT16="Yes"),OFFSET('Water Data'!$D$6,0,10*ROW('Water Data'!D10)),NA())</f>
        <v>#N/A</v>
      </c>
      <c r="F16" s="535" t="e">
        <f ca="1">+IF(AND(ISNUMBER(OFFSET('Water Data'!$D$9,0,10*ROW('Water Data'!D10))),'Data Summary'!BU16="Yes"),OFFSET('Water Data'!$D$9,0,10*ROW('Water Data'!D10)),NA())</f>
        <v>#N/A</v>
      </c>
      <c r="G16" s="535" t="e">
        <f ca="1">+IF(AND(ISNUMBER(OFFSET('Water Data'!$E$4,0,10*ROW('Water Data'!E10))),'Data Summary'!BV16="Yes"),100-OFFSET('Water Data'!$E$4,0,10*ROW('Water Data'!E10)),NA())</f>
        <v>#N/A</v>
      </c>
      <c r="H16" s="535" t="e">
        <f ca="1">+IF(AND(ISNUMBER(OFFSET('Water Data'!$E$6,0,10*ROW('Water Data'!E10))),'Data Summary'!BW16="Yes"),OFFSET('Water Data'!$E$6,0,10*ROW('Water Data'!E10)),NA())</f>
        <v>#N/A</v>
      </c>
      <c r="I16" s="535" t="e">
        <f ca="1">+IF(AND(ISNUMBER(OFFSET('Water Data'!$E$9,0,10*ROW('Water Data'!E10))),'Data Summary'!BX16="Yes"),OFFSET('Water Data'!$E$9,0,10*ROW('Water Data'!E10)),NA())</f>
        <v>#N/A</v>
      </c>
      <c r="J16" s="535">
        <f ca="1">+IF(AND(ISNUMBER(OFFSET('Water Data'!$F$4,0,10*ROW('Water Data'!F10))),'Data Summary'!BY16="Yes"),100-OFFSET('Water Data'!$F$4,0,10*ROW('Water Data'!F10)),NA())</f>
        <v>82.352940000000004</v>
      </c>
      <c r="K16" s="535">
        <f ca="1">+IF(AND(ISNUMBER(OFFSET('Water Data'!$F$6,0,10*ROW('Water Data'!F10))),'Data Summary'!BZ16="Yes"),OFFSET('Water Data'!$F$6,0,10*ROW('Water Data'!F10)),NA())</f>
        <v>69.411749999999998</v>
      </c>
      <c r="L16" s="535">
        <f ca="1">+IF(AND(ISNUMBER(OFFSET('Water Data'!$F$9,0,10*ROW('Water Data'!F10))),'Data Summary'!CA16="Yes"),OFFSET('Water Data'!$F$9,0,10*ROW('Water Data'!F10)),NA())</f>
        <v>51.764710000000001</v>
      </c>
      <c r="M16" s="535" t="e">
        <f ca="1">+IF(AND(ISNUMBER(OFFSET('Water Data'!$G$4,0,10*ROW('Water Data'!G10))),'Data Summary'!CB16="Yes"),100-OFFSET('Water Data'!$G$4,0,10*ROW('Water Data'!G10)),NA())</f>
        <v>#N/A</v>
      </c>
      <c r="N16" s="535" t="e">
        <f ca="1">+IF(AND(ISNUMBER(OFFSET('Water Data'!$G$6,0,10*ROW('Water Data'!G10))),'Data Summary'!CC16="Yes"),OFFSET('Water Data'!$G$6,0,10*ROW('Water Data'!G10)),NA())</f>
        <v>#N/A</v>
      </c>
      <c r="O16" s="535" t="e">
        <f ca="1">+IF(AND(ISNUMBER(OFFSET('Water Data'!$G$9,0,10*ROW('Water Data'!G10))),'Data Summary'!CD16="Yes"),OFFSET('Water Data'!$G$9,0,10*ROW('Water Data'!G10)),NA())</f>
        <v>#N/A</v>
      </c>
      <c r="P16" s="535" t="e">
        <f ca="1">+IF(AND(ISNUMBER(OFFSET('Water Data'!$H$4,0,10*ROW('Water Data'!H10))),'Data Summary'!CE16="Yes"),100-OFFSET('Water Data'!$H$4,0,10*ROW('Water Data'!H10)),NA())</f>
        <v>#N/A</v>
      </c>
      <c r="Q16" s="535" t="e">
        <f ca="1">+IF(AND(ISNUMBER(OFFSET('Water Data'!$H$6,0,10*ROW('Water Data'!H10))),'Data Summary'!CF16="Yes"),OFFSET('Water Data'!$H$6,0,10*ROW('Water Data'!H10)),NA())</f>
        <v>#N/A</v>
      </c>
      <c r="R16" s="535" t="e">
        <f ca="1">+IF(AND(ISNUMBER(OFFSET('Water Data'!$H$9,0,10*ROW('Water Data'!H10))),'Data Summary'!CG16="Yes"),OFFSET('Water Data'!$H$9,0,10*ROW('Water Data'!H10)),NA())</f>
        <v>#N/A</v>
      </c>
      <c r="S16" s="535" t="e">
        <f ca="1">+IF(AND(ISNUMBER(OFFSET('Water Data'!$I$4,0,10*ROW('Water Data'!I10))),'Data Summary'!CH16="Yes"),100-OFFSET('Water Data'!$I$4,0,10*ROW('Water Data'!I10)),NA())</f>
        <v>#N/A</v>
      </c>
      <c r="T16" s="535" t="e">
        <f ca="1">+IF(AND(ISNUMBER(OFFSET('Water Data'!$I$6,0,10*ROW('Water Data'!I10))),'Data Summary'!CI16="Yes"),OFFSET('Water Data'!$I$6,0,10*ROW('Water Data'!I10)),NA())</f>
        <v>#N/A</v>
      </c>
      <c r="U16" s="535" t="e">
        <f ca="1">+IF(AND(ISNUMBER(OFFSET('Water Data'!$I$9,0,10*ROW('Water Data'!I10))),'Data Summary'!CJ16="Yes"),OFFSET('Water Data'!$I$9,0,10*ROW('Water Data'!I10)),NA())</f>
        <v>#N/A</v>
      </c>
      <c r="V16" s="536" t="e">
        <f ca="1">+IF(AND(ISNUMBER(OFFSET('Sanitation Data'!$D$4,0,10*ROW('Sanitation Data'!D10))),'Data Summary'!CK16="Yes"),100-OFFSET('Sanitation Data'!$D$4,0,10*ROW('Sanitation Data'!D10)),NA())</f>
        <v>#N/A</v>
      </c>
      <c r="W16" s="536" t="e">
        <f ca="1">+IF(AND(ISNUMBER(OFFSET('Sanitation Data'!$D$6,0,10*ROW('Sanitation Data'!D10))),'Data Summary'!CL16="Yes"),OFFSET('Sanitation Data'!$D$6,0,10*ROW('Sanitation Data'!D10)),NA())</f>
        <v>#N/A</v>
      </c>
      <c r="X16" s="536" t="e">
        <f ca="1">+IF(AND(ISNUMBER(OFFSET('Sanitation Data'!$D$10,0,10*ROW('Sanitation Data'!D10))),'Data Summary'!CM16="Yes"),OFFSET('Sanitation Data'!$D$10,0,10*ROW('Sanitation Data'!D10)),NA())</f>
        <v>#N/A</v>
      </c>
      <c r="Y16" s="536" t="e">
        <f ca="1">+IF(AND(ISNUMBER(OFFSET('Sanitation Data'!$D$11,0,10*ROW('Sanitation Data'!D10))),'Data Summary'!CN16="Yes"),OFFSET('Sanitation Data'!$D$11,0,10*ROW('Sanitation Data'!D10)),NA())</f>
        <v>#N/A</v>
      </c>
      <c r="Z16" s="536" t="e">
        <f ca="1">+IF(AND(ISNUMBER(OFFSET('Sanitation Data'!$D$12,0,10*ROW('Sanitation Data'!D10))),'Data Summary'!CO16="Yes"),OFFSET('Sanitation Data'!$D$12,0,10*ROW('Sanitation Data'!D10)),NA())</f>
        <v>#N/A</v>
      </c>
      <c r="AA16" s="536" t="e">
        <f ca="1">+IF(AND(ISNUMBER(OFFSET('Sanitation Data'!$E$4,0,10*ROW('Sanitation Data'!E10))),'Data Summary'!CP16="Yes"),100-OFFSET('Sanitation Data'!$E$4,0,10*ROW('Sanitation Data'!E10)),NA())</f>
        <v>#N/A</v>
      </c>
      <c r="AB16" s="536" t="e">
        <f ca="1">+IF(AND(ISNUMBER(OFFSET('Sanitation Data'!$E$6,0,10*ROW('Sanitation Data'!E10))),'Data Summary'!CQ16="Yes"),OFFSET('Sanitation Data'!$E$6,0,10*ROW('Sanitation Data'!E10)),NA())</f>
        <v>#N/A</v>
      </c>
      <c r="AC16" s="536" t="e">
        <f ca="1">+IF(AND(ISNUMBER(OFFSET('Sanitation Data'!$E$10,0,10*ROW('Sanitation Data'!E10))),'Data Summary'!CR16="Yes"),OFFSET('Sanitation Data'!$E$10,0,10*ROW('Sanitation Data'!E10)),NA())</f>
        <v>#N/A</v>
      </c>
      <c r="AD16" s="536" t="e">
        <f ca="1">+IF(AND(ISNUMBER(OFFSET('Sanitation Data'!$E$11,0,10*ROW('Sanitation Data'!E10))),'Data Summary'!CS16="Yes"),OFFSET('Sanitation Data'!$E$11,0,10*ROW('Sanitation Data'!E10)),NA())</f>
        <v>#N/A</v>
      </c>
      <c r="AE16" s="536" t="e">
        <f ca="1">+IF(AND(ISNUMBER(OFFSET('Sanitation Data'!$E$12,0,10*ROW('Sanitation Data'!E10))),'Data Summary'!CT16="Yes"),OFFSET('Sanitation Data'!$E$12,0,10*ROW('Sanitation Data'!E10)),NA())</f>
        <v>#N/A</v>
      </c>
      <c r="AF16" s="536">
        <f ca="1">+IF(AND(ISNUMBER(OFFSET('Sanitation Data'!$F$4,0,10*ROW('Sanitation Data'!F10))),'Data Summary'!CU16="Yes"),100-OFFSET('Sanitation Data'!$F$4,0,10*ROW('Sanitation Data'!F10)),NA())</f>
        <v>87.058819999999997</v>
      </c>
      <c r="AG16" s="536">
        <f ca="1">+IF(AND(ISNUMBER(OFFSET('Sanitation Data'!$F$6,0,10*ROW('Sanitation Data'!F10))),'Data Summary'!CV16="Yes"),OFFSET('Sanitation Data'!$F$6,0,10*ROW('Sanitation Data'!F10)),NA())</f>
        <v>82.35293999999999</v>
      </c>
      <c r="AH16" s="536">
        <f ca="1">+IF(AND(ISNUMBER(OFFSET('Sanitation Data'!$F$10,0,10*ROW('Sanitation Data'!F10))),'Data Summary'!CW16="Yes"),OFFSET('Sanitation Data'!$F$10,0,10*ROW('Sanitation Data'!F10)),NA())</f>
        <v>54.117649999999998</v>
      </c>
      <c r="AI16" s="536">
        <f ca="1">+IF(AND(ISNUMBER(OFFSET('Sanitation Data'!$F$11,0,10*ROW('Sanitation Data'!F10))),'Data Summary'!CX16="Yes"),OFFSET('Sanitation Data'!$F$11,0,10*ROW('Sanitation Data'!F10)),NA())</f>
        <v>61.176470000000002</v>
      </c>
      <c r="AJ16" s="536">
        <f ca="1">+IF(AND(ISNUMBER(OFFSET('Sanitation Data'!$F$12,0,10*ROW('Sanitation Data'!F10))),'Data Summary'!CY16="Yes"),OFFSET('Sanitation Data'!$F$12,0,10*ROW('Sanitation Data'!F10)),NA())</f>
        <v>48.235289999999999</v>
      </c>
      <c r="AK16" s="536" t="e">
        <f ca="1">+IF(AND(ISNUMBER(OFFSET('Sanitation Data'!$G$4,0,10*ROW('Sanitation Data'!G10))),'Data Summary'!CZ16="Yes"),100-OFFSET('Sanitation Data'!$G$4,0,10*ROW('Sanitation Data'!G10)),NA())</f>
        <v>#N/A</v>
      </c>
      <c r="AL16" s="536" t="e">
        <f ca="1">+IF(AND(ISNUMBER(OFFSET('Sanitation Data'!$G$6,0,10*ROW('Sanitation Data'!G10))),'Data Summary'!DA16="Yes"),OFFSET('Sanitation Data'!$G$6,0,10*ROW('Sanitation Data'!G10)),NA())</f>
        <v>#N/A</v>
      </c>
      <c r="AM16" s="536" t="e">
        <f ca="1">+IF(AND(ISNUMBER(OFFSET('Sanitation Data'!$G$10,0,10*ROW('Sanitation Data'!G10))),'Data Summary'!DB16="Yes"),OFFSET('Sanitation Data'!$G$10,0,10*ROW('Sanitation Data'!G10)),NA())</f>
        <v>#N/A</v>
      </c>
      <c r="AN16" s="536" t="e">
        <f ca="1">+IF(AND(ISNUMBER(OFFSET('Sanitation Data'!$G$11,0,10*ROW('Sanitation Data'!G10))),'Data Summary'!DC16="Yes"),OFFSET('Sanitation Data'!$G$11,0,10*ROW('Sanitation Data'!G10)),NA())</f>
        <v>#N/A</v>
      </c>
      <c r="AO16" s="536" t="e">
        <f ca="1">+IF(AND(ISNUMBER(OFFSET('Sanitation Data'!$G$12,0,10*ROW('Sanitation Data'!G10))),'Data Summary'!DD16="Yes"),OFFSET('Sanitation Data'!$G$12,0,10*ROW('Sanitation Data'!G10)),NA())</f>
        <v>#N/A</v>
      </c>
      <c r="AP16" s="536" t="e">
        <f ca="1">+IF(AND(ISNUMBER(OFFSET('Sanitation Data'!$H$4,0,10*ROW('Sanitation Data'!H10))),'Data Summary'!DE16="Yes"),100-OFFSET('Sanitation Data'!$H$4,0,10*ROW('Sanitation Data'!H10)),NA())</f>
        <v>#N/A</v>
      </c>
      <c r="AQ16" s="536" t="e">
        <f ca="1">+IF(AND(ISNUMBER(OFFSET('Sanitation Data'!$H$6,0,10*ROW('Sanitation Data'!H10))),'Data Summary'!DF16="Yes"),OFFSET('Sanitation Data'!$H$6,0,10*ROW('Sanitation Data'!H10)),NA())</f>
        <v>#N/A</v>
      </c>
      <c r="AR16" s="536" t="e">
        <f ca="1">+IF(AND(ISNUMBER(OFFSET('Sanitation Data'!$H$10,0,10*ROW('Sanitation Data'!H10))),'Data Summary'!DG16="Yes"),OFFSET('Sanitation Data'!$H$10,0,10*ROW('Sanitation Data'!H10)),NA())</f>
        <v>#N/A</v>
      </c>
      <c r="AS16" s="536" t="e">
        <f ca="1">+IF(AND(ISNUMBER(OFFSET('Sanitation Data'!$H$11,0,10*ROW('Sanitation Data'!H10))),'Data Summary'!DH16="Yes"),OFFSET('Sanitation Data'!$H$11,0,10*ROW('Sanitation Data'!H10)),NA())</f>
        <v>#N/A</v>
      </c>
      <c r="AT16" s="536" t="e">
        <f ca="1">+IF(AND(ISNUMBER(OFFSET('Sanitation Data'!$H$12,0,10*ROW('Sanitation Data'!H10))),'Data Summary'!DI16="Yes"),OFFSET('Sanitation Data'!$H$12,0,10*ROW('Sanitation Data'!H10)),NA())</f>
        <v>#N/A</v>
      </c>
      <c r="AU16" s="536" t="e">
        <f ca="1">+IF(AND(ISNUMBER(OFFSET('Sanitation Data'!$I$4,0,10*ROW('Sanitation Data'!I10))),'Data Summary'!DJ16="Yes"),100-OFFSET('Sanitation Data'!$I$4,0,10*ROW('Sanitation Data'!I10)),NA())</f>
        <v>#N/A</v>
      </c>
      <c r="AV16" s="536" t="e">
        <f ca="1">+IF(AND(ISNUMBER(OFFSET('Sanitation Data'!$I$6,0,10*ROW('Sanitation Data'!I10))),'Data Summary'!DK16="Yes"),OFFSET('Sanitation Data'!$I$6,0,10*ROW('Sanitation Data'!I10)),NA())</f>
        <v>#N/A</v>
      </c>
      <c r="AW16" s="536" t="e">
        <f ca="1">+IF(AND(ISNUMBER(OFFSET('Sanitation Data'!$I$10,0,10*ROW('Sanitation Data'!I10))),'Data Summary'!DL16="Yes"),OFFSET('Sanitation Data'!$I$10,0,10*ROW('Sanitation Data'!I10)),NA())</f>
        <v>#N/A</v>
      </c>
      <c r="AX16" s="536" t="e">
        <f ca="1">+IF(AND(ISNUMBER(OFFSET('Sanitation Data'!$I$11,0,10*ROW('Sanitation Data'!I10))),'Data Summary'!DM16="Yes"),OFFSET('Sanitation Data'!$I$11,0,10*ROW('Sanitation Data'!I10)),NA())</f>
        <v>#N/A</v>
      </c>
      <c r="AY16" s="536" t="e">
        <f ca="1">+IF(AND(ISNUMBER(OFFSET('Sanitation Data'!$I$12,0,10*ROW('Sanitation Data'!I10))),'Data Summary'!DN16="Yes"),OFFSET('Sanitation Data'!$I$12,0,10*ROW('Sanitation Data'!I10)),NA())</f>
        <v>#N/A</v>
      </c>
      <c r="AZ16" s="537" t="e">
        <f ca="1">+IF(AND(ISNUMBER(OFFSET('Hygiene Data'!$D$5,0,10*ROW('Hygiene Data'!D10))),'Data Summary'!DO16="Yes"),OFFSET('Hygiene Data'!$D$5,0,10*ROW('Hygiene Data'!D10)),NA())</f>
        <v>#N/A</v>
      </c>
      <c r="BA16" s="537" t="e">
        <f ca="1">+IF(AND(ISNUMBER(OFFSET('Hygiene Data'!$D$7,0,10*ROW('Hygiene Data'!D10))),'Data Summary'!DP16="Yes"),OFFSET('Hygiene Data'!$D$7,0,10*ROW('Hygiene Data'!D10)),NA())</f>
        <v>#N/A</v>
      </c>
      <c r="BB16" s="537" t="e">
        <f ca="1">+IF(AND(ISNUMBER(OFFSET('Hygiene Data'!$D$9,0,10*ROW('Hygiene Data'!D10))),'Data Summary'!DQ16="Yes"),OFFSET('Hygiene Data'!$D$9,0,10*ROW('Hygiene Data'!D10)),NA())</f>
        <v>#N/A</v>
      </c>
      <c r="BC16" s="537" t="e">
        <f ca="1">+IF(AND(ISNUMBER(OFFSET('Hygiene Data'!$E$5,0,10*ROW('Hygiene Data'!E10))),'Data Summary'!DR16="Yes"),OFFSET('Hygiene Data'!$E$5,0,10*ROW('Hygiene Data'!E10)),NA())</f>
        <v>#N/A</v>
      </c>
      <c r="BD16" s="537" t="e">
        <f ca="1">+IF(AND(ISNUMBER(OFFSET('Hygiene Data'!$E$7,0,10*ROW('Hygiene Data'!E10))),'Data Summary'!DS16="Yes"),OFFSET('Hygiene Data'!$E$7,0,10*ROW('Hygiene Data'!E10)),NA())</f>
        <v>#N/A</v>
      </c>
      <c r="BE16" s="537" t="e">
        <f ca="1">+IF(AND(ISNUMBER(OFFSET('Hygiene Data'!$E$9,0,10*ROW('Hygiene Data'!E10))),'Data Summary'!DT16="Yes"),OFFSET('Hygiene Data'!$E$9,0,10*ROW('Hygiene Data'!E10)),NA())</f>
        <v>#N/A</v>
      </c>
      <c r="BF16" s="537" t="e">
        <f ca="1">+IF(AND(ISNUMBER(OFFSET('Hygiene Data'!$F$5,0,10*ROW('Hygiene Data'!F10))),'Data Summary'!DU16="Yes"),OFFSET('Hygiene Data'!$F$5,0,10*ROW('Hygiene Data'!F10)),NA())</f>
        <v>#N/A</v>
      </c>
      <c r="BG16" s="537" t="e">
        <f ca="1">+IF(AND(ISNUMBER(OFFSET('Hygiene Data'!$F$7,0,10*ROW('Hygiene Data'!F10))),'Data Summary'!DV16="Yes"),OFFSET('Hygiene Data'!$F$7,0,10*ROW('Hygiene Data'!F10)),NA())</f>
        <v>#N/A</v>
      </c>
      <c r="BH16" s="537" t="e">
        <f ca="1">+IF(AND(ISNUMBER(OFFSET('Hygiene Data'!$F$9,0,10*ROW('Hygiene Data'!F10))),'Data Summary'!DW16="Yes"),OFFSET('Hygiene Data'!$F$9,0,10*ROW('Hygiene Data'!F10)),NA())</f>
        <v>#N/A</v>
      </c>
      <c r="BI16" s="537" t="e">
        <f ca="1">+IF(AND(ISNUMBER(OFFSET('Hygiene Data'!$G$5,0,10*ROW('Hygiene Data'!G10))),'Data Summary'!DX16="Yes"),OFFSET('Hygiene Data'!$G$5,0,10*ROW('Hygiene Data'!G10)),NA())</f>
        <v>#N/A</v>
      </c>
      <c r="BJ16" s="537" t="e">
        <f ca="1">+IF(AND(ISNUMBER(OFFSET('Hygiene Data'!$G$7,0,10*ROW('Hygiene Data'!G10))),'Data Summary'!DY16="Yes"),OFFSET('Hygiene Data'!$G$7,0,10*ROW('Hygiene Data'!G10)),NA())</f>
        <v>#N/A</v>
      </c>
      <c r="BK16" s="537" t="e">
        <f ca="1">+IF(AND(ISNUMBER(OFFSET('Hygiene Data'!$G$9,0,10*ROW('Hygiene Data'!G10))),'Data Summary'!DZ16="Yes"),OFFSET('Hygiene Data'!$G$9,0,10*ROW('Hygiene Data'!G10)),NA())</f>
        <v>#N/A</v>
      </c>
      <c r="BL16" s="537" t="e">
        <f ca="1">+IF(AND(ISNUMBER(OFFSET('Hygiene Data'!$H$5,0,10*ROW('Hygiene Data'!H10))),'Data Summary'!EA16="Yes"),OFFSET('Hygiene Data'!$H$5,0,10*ROW('Hygiene Data'!H10)),NA())</f>
        <v>#N/A</v>
      </c>
      <c r="BM16" s="537" t="e">
        <f ca="1">+IF(AND(ISNUMBER(OFFSET('Hygiene Data'!$H$7,0,10*ROW('Hygiene Data'!H10))),'Data Summary'!EB16="Yes"),OFFSET('Hygiene Data'!$H$7,0,10*ROW('Hygiene Data'!H10)),NA())</f>
        <v>#N/A</v>
      </c>
      <c r="BN16" s="537" t="e">
        <f ca="1">+IF(AND(ISNUMBER(OFFSET('Hygiene Data'!$H$9,0,10*ROW('Hygiene Data'!H10))),'Data Summary'!EC16="Yes"),OFFSET('Hygiene Data'!$H$9,0,10*ROW('Hygiene Data'!H10)),NA())</f>
        <v>#N/A</v>
      </c>
      <c r="BO16" s="537" t="e">
        <f ca="1">+IF(AND(ISNUMBER(OFFSET('Hygiene Data'!$I$5,0,10*ROW('Hygiene Data'!I10))),'Data Summary'!ED16="Yes"),OFFSET('Hygiene Data'!$I$5,0,10*ROW('Hygiene Data'!I10)),NA())</f>
        <v>#N/A</v>
      </c>
      <c r="BP16" s="537" t="e">
        <f ca="1">+IF(AND(ISNUMBER(OFFSET('Hygiene Data'!$I$7,0,10*ROW('Hygiene Data'!I10))),'Data Summary'!EE16="Yes"),OFFSET('Hygiene Data'!$I$7,0,10*ROW('Hygiene Data'!I10)),NA())</f>
        <v>#N/A</v>
      </c>
      <c r="BQ16" s="537" t="e">
        <f ca="1">+IF(AND(ISNUMBER(OFFSET('Hygiene Data'!$I$9,0,10*ROW('Hygiene Data'!I10))),'Data Summary'!EF16="Yes"),OFFSET('Hygiene Data'!$I$9,0,10*ROW('Hygiene Data'!I10)),NA())</f>
        <v>#N/A</v>
      </c>
    </row>
    <row r="17" spans="1:69" x14ac:dyDescent="0.25">
      <c r="A17" s="533" t="str">
        <f ca="1">+RIGHT('Data Summary'!A17,LEN('Data Summary'!A17)-9)</f>
        <v>UIS</v>
      </c>
      <c r="B17" s="507" t="str">
        <f ca="1">+IF(ISTEXT('Data Summary'!B17),'Data Summary'!B17,"")</f>
        <v>Autre</v>
      </c>
      <c r="C17" s="534">
        <f ca="1">+VALUE('Data Summary'!C17)</f>
        <v>2023</v>
      </c>
      <c r="D17" s="535" t="e">
        <f ca="1">+IF(AND(ISNUMBER(OFFSET('Water Data'!$D$4,0,10*ROW('Water Data'!D11))),'Data Summary'!BS17="Yes"),100-OFFSET('Water Data'!$D$4,0,10*ROW('Water Data'!D11)),NA())</f>
        <v>#N/A</v>
      </c>
      <c r="E17" s="535" t="e">
        <f ca="1">+IF(AND(ISNUMBER(OFFSET('Water Data'!$D$6,0,10*ROW('Water Data'!D11))),'Data Summary'!BT17="Yes"),OFFSET('Water Data'!$D$6,0,10*ROW('Water Data'!D11)),NA())</f>
        <v>#N/A</v>
      </c>
      <c r="F17" s="535" t="e">
        <f ca="1">+IF(AND(ISNUMBER(OFFSET('Water Data'!$D$9,0,10*ROW('Water Data'!D11))),'Data Summary'!BU17="Yes"),OFFSET('Water Data'!$D$9,0,10*ROW('Water Data'!D11)),NA())</f>
        <v>#N/A</v>
      </c>
      <c r="G17" s="535" t="e">
        <f ca="1">+IF(AND(ISNUMBER(OFFSET('Water Data'!$E$4,0,10*ROW('Water Data'!E11))),'Data Summary'!BV17="Yes"),100-OFFSET('Water Data'!$E$4,0,10*ROW('Water Data'!E11)),NA())</f>
        <v>#N/A</v>
      </c>
      <c r="H17" s="535" t="e">
        <f ca="1">+IF(AND(ISNUMBER(OFFSET('Water Data'!$E$6,0,10*ROW('Water Data'!E11))),'Data Summary'!BW17="Yes"),OFFSET('Water Data'!$E$6,0,10*ROW('Water Data'!E11)),NA())</f>
        <v>#N/A</v>
      </c>
      <c r="I17" s="535" t="e">
        <f ca="1">+IF(AND(ISNUMBER(OFFSET('Water Data'!$E$9,0,10*ROW('Water Data'!E11))),'Data Summary'!BX17="Yes"),OFFSET('Water Data'!$E$9,0,10*ROW('Water Data'!E11)),NA())</f>
        <v>#N/A</v>
      </c>
      <c r="J17" s="535" t="e">
        <f ca="1">+IF(AND(ISNUMBER(OFFSET('Water Data'!$F$4,0,10*ROW('Water Data'!F11))),'Data Summary'!BY17="Yes"),100-OFFSET('Water Data'!$F$4,0,10*ROW('Water Data'!F11)),NA())</f>
        <v>#N/A</v>
      </c>
      <c r="K17" s="535" t="e">
        <f ca="1">+IF(AND(ISNUMBER(OFFSET('Water Data'!$F$6,0,10*ROW('Water Data'!F11))),'Data Summary'!BZ17="Yes"),OFFSET('Water Data'!$F$6,0,10*ROW('Water Data'!F11)),NA())</f>
        <v>#N/A</v>
      </c>
      <c r="L17" s="535" t="e">
        <f ca="1">+IF(AND(ISNUMBER(OFFSET('Water Data'!$F$9,0,10*ROW('Water Data'!F11))),'Data Summary'!CA17="Yes"),OFFSET('Water Data'!$F$9,0,10*ROW('Water Data'!F11)),NA())</f>
        <v>#N/A</v>
      </c>
      <c r="M17" s="535" t="e">
        <f ca="1">+IF(AND(ISNUMBER(OFFSET('Water Data'!$G$4,0,10*ROW('Water Data'!G11))),'Data Summary'!CB17="Yes"),100-OFFSET('Water Data'!$G$4,0,10*ROW('Water Data'!G11)),NA())</f>
        <v>#N/A</v>
      </c>
      <c r="N17" s="535" t="e">
        <f ca="1">+IF(AND(ISNUMBER(OFFSET('Water Data'!$G$6,0,10*ROW('Water Data'!G11))),'Data Summary'!CC17="Yes"),OFFSET('Water Data'!$G$6,0,10*ROW('Water Data'!G11)),NA())</f>
        <v>#N/A</v>
      </c>
      <c r="O17" s="535" t="e">
        <f ca="1">+IF(AND(ISNUMBER(OFFSET('Water Data'!$G$9,0,10*ROW('Water Data'!G11))),'Data Summary'!CD17="Yes"),OFFSET('Water Data'!$G$9,0,10*ROW('Water Data'!G11)),NA())</f>
        <v>#N/A</v>
      </c>
      <c r="P17" s="535" t="e">
        <f ca="1">+IF(AND(ISNUMBER(OFFSET('Water Data'!$H$4,0,10*ROW('Water Data'!H11))),'Data Summary'!CE17="Yes"),100-OFFSET('Water Data'!$H$4,0,10*ROW('Water Data'!H11)),NA())</f>
        <v>#N/A</v>
      </c>
      <c r="Q17" s="535" t="e">
        <f ca="1">+IF(AND(ISNUMBER(OFFSET('Water Data'!$H$6,0,10*ROW('Water Data'!H11))),'Data Summary'!CF17="Yes"),OFFSET('Water Data'!$H$6,0,10*ROW('Water Data'!H11)),NA())</f>
        <v>#N/A</v>
      </c>
      <c r="R17" s="535" t="e">
        <f ca="1">+IF(AND(ISNUMBER(OFFSET('Water Data'!$H$9,0,10*ROW('Water Data'!H11))),'Data Summary'!CG17="Yes"),OFFSET('Water Data'!$H$9,0,10*ROW('Water Data'!H11)),NA())</f>
        <v>#N/A</v>
      </c>
      <c r="S17" s="535" t="e">
        <f ca="1">+IF(AND(ISNUMBER(OFFSET('Water Data'!$I$4,0,10*ROW('Water Data'!I11))),'Data Summary'!CH17="Yes"),100-OFFSET('Water Data'!$I$4,0,10*ROW('Water Data'!I11)),NA())</f>
        <v>#N/A</v>
      </c>
      <c r="T17" s="535" t="e">
        <f ca="1">+IF(AND(ISNUMBER(OFFSET('Water Data'!$I$6,0,10*ROW('Water Data'!I11))),'Data Summary'!CI17="Yes"),OFFSET('Water Data'!$I$6,0,10*ROW('Water Data'!I11)),NA())</f>
        <v>#N/A</v>
      </c>
      <c r="U17" s="535" t="e">
        <f ca="1">+IF(AND(ISNUMBER(OFFSET('Water Data'!$I$9,0,10*ROW('Water Data'!I11))),'Data Summary'!CJ17="Yes"),OFFSET('Water Data'!$I$9,0,10*ROW('Water Data'!I11)),NA())</f>
        <v>#N/A</v>
      </c>
      <c r="V17" s="536" t="e">
        <f ca="1">+IF(AND(ISNUMBER(OFFSET('Sanitation Data'!$D$4,0,10*ROW('Sanitation Data'!D11))),'Data Summary'!CK17="Yes"),100-OFFSET('Sanitation Data'!$D$4,0,10*ROW('Sanitation Data'!D11)),NA())</f>
        <v>#N/A</v>
      </c>
      <c r="W17" s="536" t="e">
        <f ca="1">+IF(AND(ISNUMBER(OFFSET('Sanitation Data'!$D$6,0,10*ROW('Sanitation Data'!D11))),'Data Summary'!CL17="Yes"),OFFSET('Sanitation Data'!$D$6,0,10*ROW('Sanitation Data'!D11)),NA())</f>
        <v>#N/A</v>
      </c>
      <c r="X17" s="536" t="e">
        <f ca="1">+IF(AND(ISNUMBER(OFFSET('Sanitation Data'!$D$10,0,10*ROW('Sanitation Data'!D11))),'Data Summary'!CM17="Yes"),OFFSET('Sanitation Data'!$D$10,0,10*ROW('Sanitation Data'!D11)),NA())</f>
        <v>#N/A</v>
      </c>
      <c r="Y17" s="536" t="e">
        <f ca="1">+IF(AND(ISNUMBER(OFFSET('Sanitation Data'!$D$11,0,10*ROW('Sanitation Data'!D11))),'Data Summary'!CN17="Yes"),OFFSET('Sanitation Data'!$D$11,0,10*ROW('Sanitation Data'!D11)),NA())</f>
        <v>#N/A</v>
      </c>
      <c r="Z17" s="536" t="e">
        <f ca="1">+IF(AND(ISNUMBER(OFFSET('Sanitation Data'!$D$12,0,10*ROW('Sanitation Data'!D11))),'Data Summary'!CO17="Yes"),OFFSET('Sanitation Data'!$D$12,0,10*ROW('Sanitation Data'!D11)),NA())</f>
        <v>#N/A</v>
      </c>
      <c r="AA17" s="536" t="e">
        <f ca="1">+IF(AND(ISNUMBER(OFFSET('Sanitation Data'!$E$4,0,10*ROW('Sanitation Data'!E11))),'Data Summary'!CP17="Yes"),100-OFFSET('Sanitation Data'!$E$4,0,10*ROW('Sanitation Data'!E11)),NA())</f>
        <v>#N/A</v>
      </c>
      <c r="AB17" s="536" t="e">
        <f ca="1">+IF(AND(ISNUMBER(OFFSET('Sanitation Data'!$E$6,0,10*ROW('Sanitation Data'!E11))),'Data Summary'!CQ17="Yes"),OFFSET('Sanitation Data'!$E$6,0,10*ROW('Sanitation Data'!E11)),NA())</f>
        <v>#N/A</v>
      </c>
      <c r="AC17" s="536" t="e">
        <f ca="1">+IF(AND(ISNUMBER(OFFSET('Sanitation Data'!$E$10,0,10*ROW('Sanitation Data'!E11))),'Data Summary'!CR17="Yes"),OFFSET('Sanitation Data'!$E$10,0,10*ROW('Sanitation Data'!E11)),NA())</f>
        <v>#N/A</v>
      </c>
      <c r="AD17" s="536" t="e">
        <f ca="1">+IF(AND(ISNUMBER(OFFSET('Sanitation Data'!$E$11,0,10*ROW('Sanitation Data'!E11))),'Data Summary'!CS17="Yes"),OFFSET('Sanitation Data'!$E$11,0,10*ROW('Sanitation Data'!E11)),NA())</f>
        <v>#N/A</v>
      </c>
      <c r="AE17" s="536" t="e">
        <f ca="1">+IF(AND(ISNUMBER(OFFSET('Sanitation Data'!$E$12,0,10*ROW('Sanitation Data'!E11))),'Data Summary'!CT17="Yes"),OFFSET('Sanitation Data'!$E$12,0,10*ROW('Sanitation Data'!E11)),NA())</f>
        <v>#N/A</v>
      </c>
      <c r="AF17" s="536" t="e">
        <f ca="1">+IF(AND(ISNUMBER(OFFSET('Sanitation Data'!$F$4,0,10*ROW('Sanitation Data'!F11))),'Data Summary'!CU17="Yes"),100-OFFSET('Sanitation Data'!$F$4,0,10*ROW('Sanitation Data'!F11)),NA())</f>
        <v>#N/A</v>
      </c>
      <c r="AG17" s="536" t="e">
        <f ca="1">+IF(AND(ISNUMBER(OFFSET('Sanitation Data'!$F$6,0,10*ROW('Sanitation Data'!F11))),'Data Summary'!CV17="Yes"),OFFSET('Sanitation Data'!$F$6,0,10*ROW('Sanitation Data'!F11)),NA())</f>
        <v>#N/A</v>
      </c>
      <c r="AH17" s="536" t="e">
        <f ca="1">+IF(AND(ISNUMBER(OFFSET('Sanitation Data'!$F$10,0,10*ROW('Sanitation Data'!F11))),'Data Summary'!CW17="Yes"),OFFSET('Sanitation Data'!$F$10,0,10*ROW('Sanitation Data'!F11)),NA())</f>
        <v>#N/A</v>
      </c>
      <c r="AI17" s="536" t="e">
        <f ca="1">+IF(AND(ISNUMBER(OFFSET('Sanitation Data'!$F$11,0,10*ROW('Sanitation Data'!F11))),'Data Summary'!CX17="Yes"),OFFSET('Sanitation Data'!$F$11,0,10*ROW('Sanitation Data'!F11)),NA())</f>
        <v>#N/A</v>
      </c>
      <c r="AJ17" s="536" t="e">
        <f ca="1">+IF(AND(ISNUMBER(OFFSET('Sanitation Data'!$F$12,0,10*ROW('Sanitation Data'!F11))),'Data Summary'!CY17="Yes"),OFFSET('Sanitation Data'!$F$12,0,10*ROW('Sanitation Data'!F11)),NA())</f>
        <v>#N/A</v>
      </c>
      <c r="AK17" s="536" t="e">
        <f ca="1">+IF(AND(ISNUMBER(OFFSET('Sanitation Data'!$G$4,0,10*ROW('Sanitation Data'!G11))),'Data Summary'!CZ17="Yes"),100-OFFSET('Sanitation Data'!$G$4,0,10*ROW('Sanitation Data'!G11)),NA())</f>
        <v>#N/A</v>
      </c>
      <c r="AL17" s="536" t="e">
        <f ca="1">+IF(AND(ISNUMBER(OFFSET('Sanitation Data'!$G$6,0,10*ROW('Sanitation Data'!G11))),'Data Summary'!DA17="Yes"),OFFSET('Sanitation Data'!$G$6,0,10*ROW('Sanitation Data'!G11)),NA())</f>
        <v>#N/A</v>
      </c>
      <c r="AM17" s="536" t="e">
        <f ca="1">+IF(AND(ISNUMBER(OFFSET('Sanitation Data'!$G$10,0,10*ROW('Sanitation Data'!G11))),'Data Summary'!DB17="Yes"),OFFSET('Sanitation Data'!$G$10,0,10*ROW('Sanitation Data'!G11)),NA())</f>
        <v>#N/A</v>
      </c>
      <c r="AN17" s="536" t="e">
        <f ca="1">+IF(AND(ISNUMBER(OFFSET('Sanitation Data'!$G$11,0,10*ROW('Sanitation Data'!G11))),'Data Summary'!DC17="Yes"),OFFSET('Sanitation Data'!$G$11,0,10*ROW('Sanitation Data'!G11)),NA())</f>
        <v>#N/A</v>
      </c>
      <c r="AO17" s="536" t="e">
        <f ca="1">+IF(AND(ISNUMBER(OFFSET('Sanitation Data'!$G$12,0,10*ROW('Sanitation Data'!G11))),'Data Summary'!DD17="Yes"),OFFSET('Sanitation Data'!$G$12,0,10*ROW('Sanitation Data'!G11)),NA())</f>
        <v>#N/A</v>
      </c>
      <c r="AP17" s="536" t="e">
        <f ca="1">+IF(AND(ISNUMBER(OFFSET('Sanitation Data'!$H$4,0,10*ROW('Sanitation Data'!H11))),'Data Summary'!DE17="Yes"),100-OFFSET('Sanitation Data'!$H$4,0,10*ROW('Sanitation Data'!H11)),NA())</f>
        <v>#N/A</v>
      </c>
      <c r="AQ17" s="536" t="e">
        <f ca="1">+IF(AND(ISNUMBER(OFFSET('Sanitation Data'!$H$6,0,10*ROW('Sanitation Data'!H11))),'Data Summary'!DF17="Yes"),OFFSET('Sanitation Data'!$H$6,0,10*ROW('Sanitation Data'!H11)),NA())</f>
        <v>#N/A</v>
      </c>
      <c r="AR17" s="536" t="e">
        <f ca="1">+IF(AND(ISNUMBER(OFFSET('Sanitation Data'!$H$10,0,10*ROW('Sanitation Data'!H11))),'Data Summary'!DG17="Yes"),OFFSET('Sanitation Data'!$H$10,0,10*ROW('Sanitation Data'!H11)),NA())</f>
        <v>#N/A</v>
      </c>
      <c r="AS17" s="536" t="e">
        <f ca="1">+IF(AND(ISNUMBER(OFFSET('Sanitation Data'!$H$11,0,10*ROW('Sanitation Data'!H11))),'Data Summary'!DH17="Yes"),OFFSET('Sanitation Data'!$H$11,0,10*ROW('Sanitation Data'!H11)),NA())</f>
        <v>#N/A</v>
      </c>
      <c r="AT17" s="536" t="e">
        <f ca="1">+IF(AND(ISNUMBER(OFFSET('Sanitation Data'!$H$12,0,10*ROW('Sanitation Data'!H11))),'Data Summary'!DI17="Yes"),OFFSET('Sanitation Data'!$H$12,0,10*ROW('Sanitation Data'!H11)),NA())</f>
        <v>#N/A</v>
      </c>
      <c r="AU17" s="536" t="e">
        <f ca="1">+IF(AND(ISNUMBER(OFFSET('Sanitation Data'!$I$4,0,10*ROW('Sanitation Data'!I11))),'Data Summary'!DJ17="Yes"),100-OFFSET('Sanitation Data'!$I$4,0,10*ROW('Sanitation Data'!I11)),NA())</f>
        <v>#N/A</v>
      </c>
      <c r="AV17" s="536" t="e">
        <f ca="1">+IF(AND(ISNUMBER(OFFSET('Sanitation Data'!$I$6,0,10*ROW('Sanitation Data'!I11))),'Data Summary'!DK17="Yes"),OFFSET('Sanitation Data'!$I$6,0,10*ROW('Sanitation Data'!I11)),NA())</f>
        <v>#N/A</v>
      </c>
      <c r="AW17" s="536" t="e">
        <f ca="1">+IF(AND(ISNUMBER(OFFSET('Sanitation Data'!$I$10,0,10*ROW('Sanitation Data'!I11))),'Data Summary'!DL17="Yes"),OFFSET('Sanitation Data'!$I$10,0,10*ROW('Sanitation Data'!I11)),NA())</f>
        <v>#N/A</v>
      </c>
      <c r="AX17" s="536" t="e">
        <f ca="1">+IF(AND(ISNUMBER(OFFSET('Sanitation Data'!$I$11,0,10*ROW('Sanitation Data'!I11))),'Data Summary'!DM17="Yes"),OFFSET('Sanitation Data'!$I$11,0,10*ROW('Sanitation Data'!I11)),NA())</f>
        <v>#N/A</v>
      </c>
      <c r="AY17" s="536" t="e">
        <f ca="1">+IF(AND(ISNUMBER(OFFSET('Sanitation Data'!$I$12,0,10*ROW('Sanitation Data'!I11))),'Data Summary'!DN17="Yes"),OFFSET('Sanitation Data'!$I$12,0,10*ROW('Sanitation Data'!I11)),NA())</f>
        <v>#N/A</v>
      </c>
      <c r="AZ17" s="537" t="e">
        <f ca="1">+IF(AND(ISNUMBER(OFFSET('Hygiene Data'!$D$5,0,10*ROW('Hygiene Data'!D11))),'Data Summary'!DO17="Yes"),OFFSET('Hygiene Data'!$D$5,0,10*ROW('Hygiene Data'!D11)),NA())</f>
        <v>#N/A</v>
      </c>
      <c r="BA17" s="537" t="e">
        <f ca="1">+IF(AND(ISNUMBER(OFFSET('Hygiene Data'!$D$7,0,10*ROW('Hygiene Data'!D11))),'Data Summary'!DP17="Yes"),OFFSET('Hygiene Data'!$D$7,0,10*ROW('Hygiene Data'!D11)),NA())</f>
        <v>#N/A</v>
      </c>
      <c r="BB17" s="537">
        <f ca="1">+IF(AND(ISNUMBER(OFFSET('Hygiene Data'!$D$9,0,10*ROW('Hygiene Data'!D11))),'Data Summary'!DQ17="Yes"),OFFSET('Hygiene Data'!$D$9,0,10*ROW('Hygiene Data'!D11)),NA())</f>
        <v>59.300907577041272</v>
      </c>
      <c r="BC17" s="537" t="e">
        <f ca="1">+IF(AND(ISNUMBER(OFFSET('Hygiene Data'!$E$5,0,10*ROW('Hygiene Data'!E11))),'Data Summary'!DR17="Yes"),OFFSET('Hygiene Data'!$E$5,0,10*ROW('Hygiene Data'!E11)),NA())</f>
        <v>#N/A</v>
      </c>
      <c r="BD17" s="537" t="e">
        <f ca="1">+IF(AND(ISNUMBER(OFFSET('Hygiene Data'!$E$7,0,10*ROW('Hygiene Data'!E11))),'Data Summary'!DS17="Yes"),OFFSET('Hygiene Data'!$E$7,0,10*ROW('Hygiene Data'!E11)),NA())</f>
        <v>#N/A</v>
      </c>
      <c r="BE17" s="537" t="e">
        <f ca="1">+IF(AND(ISNUMBER(OFFSET('Hygiene Data'!$E$9,0,10*ROW('Hygiene Data'!E11))),'Data Summary'!DT17="Yes"),OFFSET('Hygiene Data'!$E$9,0,10*ROW('Hygiene Data'!E11)),NA())</f>
        <v>#N/A</v>
      </c>
      <c r="BF17" s="537" t="e">
        <f ca="1">+IF(AND(ISNUMBER(OFFSET('Hygiene Data'!$F$5,0,10*ROW('Hygiene Data'!F11))),'Data Summary'!DU17="Yes"),OFFSET('Hygiene Data'!$F$5,0,10*ROW('Hygiene Data'!F11)),NA())</f>
        <v>#N/A</v>
      </c>
      <c r="BG17" s="537" t="e">
        <f ca="1">+IF(AND(ISNUMBER(OFFSET('Hygiene Data'!$F$7,0,10*ROW('Hygiene Data'!F11))),'Data Summary'!DV17="Yes"),OFFSET('Hygiene Data'!$F$7,0,10*ROW('Hygiene Data'!F11)),NA())</f>
        <v>#N/A</v>
      </c>
      <c r="BH17" s="537" t="e">
        <f ca="1">+IF(AND(ISNUMBER(OFFSET('Hygiene Data'!$F$9,0,10*ROW('Hygiene Data'!F11))),'Data Summary'!DW17="Yes"),OFFSET('Hygiene Data'!$F$9,0,10*ROW('Hygiene Data'!F11)),NA())</f>
        <v>#N/A</v>
      </c>
      <c r="BI17" s="537" t="e">
        <f ca="1">+IF(AND(ISNUMBER(OFFSET('Hygiene Data'!$G$5,0,10*ROW('Hygiene Data'!G11))),'Data Summary'!DX17="Yes"),OFFSET('Hygiene Data'!$G$5,0,10*ROW('Hygiene Data'!G11)),NA())</f>
        <v>#N/A</v>
      </c>
      <c r="BJ17" s="537" t="e">
        <f ca="1">+IF(AND(ISNUMBER(OFFSET('Hygiene Data'!$G$7,0,10*ROW('Hygiene Data'!G11))),'Data Summary'!DY17="Yes"),OFFSET('Hygiene Data'!$G$7,0,10*ROW('Hygiene Data'!G11)),NA())</f>
        <v>#N/A</v>
      </c>
      <c r="BK17" s="537" t="e">
        <f ca="1">+IF(AND(ISNUMBER(OFFSET('Hygiene Data'!$G$9,0,10*ROW('Hygiene Data'!G11))),'Data Summary'!DZ17="Yes"),OFFSET('Hygiene Data'!$G$9,0,10*ROW('Hygiene Data'!G11)),NA())</f>
        <v>#N/A</v>
      </c>
      <c r="BL17" s="537" t="e">
        <f ca="1">+IF(AND(ISNUMBER(OFFSET('Hygiene Data'!$H$5,0,10*ROW('Hygiene Data'!H11))),'Data Summary'!EA17="Yes"),OFFSET('Hygiene Data'!$H$5,0,10*ROW('Hygiene Data'!H11)),NA())</f>
        <v>#N/A</v>
      </c>
      <c r="BM17" s="537" t="e">
        <f ca="1">+IF(AND(ISNUMBER(OFFSET('Hygiene Data'!$H$7,0,10*ROW('Hygiene Data'!H11))),'Data Summary'!EB17="Yes"),OFFSET('Hygiene Data'!$H$7,0,10*ROW('Hygiene Data'!H11)),NA())</f>
        <v>#N/A</v>
      </c>
      <c r="BN17" s="537">
        <f ca="1">+IF(AND(ISNUMBER(OFFSET('Hygiene Data'!$H$9,0,10*ROW('Hygiene Data'!H11))),'Data Summary'!EC17="Yes"),OFFSET('Hygiene Data'!$H$9,0,10*ROW('Hygiene Data'!H11)),NA())</f>
        <v>64.852042457381799</v>
      </c>
      <c r="BO17" s="537" t="e">
        <f ca="1">+IF(AND(ISNUMBER(OFFSET('Hygiene Data'!$I$5,0,10*ROW('Hygiene Data'!I11))),'Data Summary'!ED17="Yes"),OFFSET('Hygiene Data'!$I$5,0,10*ROW('Hygiene Data'!I11)),NA())</f>
        <v>#N/A</v>
      </c>
      <c r="BP17" s="537" t="e">
        <f ca="1">+IF(AND(ISNUMBER(OFFSET('Hygiene Data'!$I$7,0,10*ROW('Hygiene Data'!I11))),'Data Summary'!EE17="Yes"),OFFSET('Hygiene Data'!$I$7,0,10*ROW('Hygiene Data'!I11)),NA())</f>
        <v>#N/A</v>
      </c>
      <c r="BQ17" s="537">
        <f ca="1">+IF(AND(ISNUMBER(OFFSET('Hygiene Data'!$I$9,0,10*ROW('Hygiene Data'!I11))),'Data Summary'!EF17="Yes"),OFFSET('Hygiene Data'!$I$9,0,10*ROW('Hygiene Data'!I11)),NA())</f>
        <v>52.53668021919745</v>
      </c>
    </row>
    <row r="18" spans="1:69" x14ac:dyDescent="0.25">
      <c r="A18" s="533" t="str">
        <f ca="1">+RIGHT('Data Summary'!A18,LEN('Data Summary'!A18)-9)</f>
        <v>SUR</v>
      </c>
      <c r="B18" s="507" t="str">
        <f ca="1">+IF(ISTEXT('Data Summary'!B18),'Data Summary'!B18,"")</f>
        <v>Enquête</v>
      </c>
      <c r="C18" s="534">
        <f ca="1">+VALUE('Data Summary'!C18)</f>
        <v>2025</v>
      </c>
      <c r="D18" s="535">
        <f ca="1">+IF(AND(ISNUMBER(OFFSET('Water Data'!$D$4,0,10*ROW('Water Data'!D12))),'Data Summary'!BS18="Yes"),100-OFFSET('Water Data'!$D$4,0,10*ROW('Water Data'!D12)),NA())</f>
        <v>89.2</v>
      </c>
      <c r="E18" s="535">
        <f ca="1">+IF(AND(ISNUMBER(OFFSET('Water Data'!$D$6,0,10*ROW('Water Data'!D12))),'Data Summary'!BT18="Yes"),OFFSET('Water Data'!$D$6,0,10*ROW('Water Data'!D12)),NA())</f>
        <v>70.936300000000003</v>
      </c>
      <c r="F18" s="535">
        <f ca="1">+IF(AND(ISNUMBER(OFFSET('Water Data'!$D$9,0,10*ROW('Water Data'!D12))),'Data Summary'!BU18="Yes"),OFFSET('Water Data'!$D$9,0,10*ROW('Water Data'!D12)),NA())</f>
        <v>61.170630000000003</v>
      </c>
      <c r="G18" s="535" t="e">
        <f ca="1">+IF(AND(ISNUMBER(OFFSET('Water Data'!$E$4,0,10*ROW('Water Data'!E12))),'Data Summary'!BV18="Yes"),100-OFFSET('Water Data'!$E$4,0,10*ROW('Water Data'!E12)),NA())</f>
        <v>#N/A</v>
      </c>
      <c r="H18" s="535" t="e">
        <f ca="1">+IF(AND(ISNUMBER(OFFSET('Water Data'!$E$6,0,10*ROW('Water Data'!E12))),'Data Summary'!BW18="Yes"),OFFSET('Water Data'!$E$6,0,10*ROW('Water Data'!E12)),NA())</f>
        <v>#N/A</v>
      </c>
      <c r="I18" s="535" t="e">
        <f ca="1">+IF(AND(ISNUMBER(OFFSET('Water Data'!$E$9,0,10*ROW('Water Data'!E12))),'Data Summary'!BX18="Yes"),OFFSET('Water Data'!$E$9,0,10*ROW('Water Data'!E12)),NA())</f>
        <v>#N/A</v>
      </c>
      <c r="J18" s="535" t="e">
        <f ca="1">+IF(AND(ISNUMBER(OFFSET('Water Data'!$F$4,0,10*ROW('Water Data'!F12))),'Data Summary'!BY18="Yes"),100-OFFSET('Water Data'!$F$4,0,10*ROW('Water Data'!F12)),NA())</f>
        <v>#N/A</v>
      </c>
      <c r="K18" s="535" t="e">
        <f ca="1">+IF(AND(ISNUMBER(OFFSET('Water Data'!$F$6,0,10*ROW('Water Data'!F12))),'Data Summary'!BZ18="Yes"),OFFSET('Water Data'!$F$6,0,10*ROW('Water Data'!F12)),NA())</f>
        <v>#N/A</v>
      </c>
      <c r="L18" s="535" t="e">
        <f ca="1">+IF(AND(ISNUMBER(OFFSET('Water Data'!$F$9,0,10*ROW('Water Data'!F12))),'Data Summary'!CA18="Yes"),OFFSET('Water Data'!$F$9,0,10*ROW('Water Data'!F12)),NA())</f>
        <v>#N/A</v>
      </c>
      <c r="M18" s="535" t="e">
        <f ca="1">+IF(AND(ISNUMBER(OFFSET('Water Data'!$G$4,0,10*ROW('Water Data'!G12))),'Data Summary'!CB18="Yes"),100-OFFSET('Water Data'!$G$4,0,10*ROW('Water Data'!G12)),NA())</f>
        <v>#N/A</v>
      </c>
      <c r="N18" s="535" t="e">
        <f ca="1">+IF(AND(ISNUMBER(OFFSET('Water Data'!$G$6,0,10*ROW('Water Data'!G12))),'Data Summary'!CC18="Yes"),OFFSET('Water Data'!$G$6,0,10*ROW('Water Data'!G12)),NA())</f>
        <v>#N/A</v>
      </c>
      <c r="O18" s="535" t="e">
        <f ca="1">+IF(AND(ISNUMBER(OFFSET('Water Data'!$G$9,0,10*ROW('Water Data'!G12))),'Data Summary'!CD18="Yes"),OFFSET('Water Data'!$G$9,0,10*ROW('Water Data'!G12)),NA())</f>
        <v>#N/A</v>
      </c>
      <c r="P18" s="535">
        <f ca="1">+IF(AND(ISNUMBER(OFFSET('Water Data'!$H$4,0,10*ROW('Water Data'!H12))),'Data Summary'!CE18="Yes"),100-OFFSET('Water Data'!$H$4,0,10*ROW('Water Data'!H12)),NA())</f>
        <v>89.2</v>
      </c>
      <c r="Q18" s="535">
        <f ca="1">+IF(AND(ISNUMBER(OFFSET('Water Data'!$H$6,0,10*ROW('Water Data'!H12))),'Data Summary'!CF18="Yes"),OFFSET('Water Data'!$H$6,0,10*ROW('Water Data'!H12)),NA())</f>
        <v>70.936300000000003</v>
      </c>
      <c r="R18" s="535">
        <f ca="1">+IF(AND(ISNUMBER(OFFSET('Water Data'!$H$9,0,10*ROW('Water Data'!H12))),'Data Summary'!CG18="Yes"),OFFSET('Water Data'!$H$9,0,10*ROW('Water Data'!H12)),NA())</f>
        <v>61.170630000000003</v>
      </c>
      <c r="S18" s="535" t="e">
        <f ca="1">+IF(AND(ISNUMBER(OFFSET('Water Data'!$I$4,0,10*ROW('Water Data'!I12))),'Data Summary'!CH18="Yes"),100-OFFSET('Water Data'!$I$4,0,10*ROW('Water Data'!I12)),NA())</f>
        <v>#N/A</v>
      </c>
      <c r="T18" s="535" t="e">
        <f ca="1">+IF(AND(ISNUMBER(OFFSET('Water Data'!$I$6,0,10*ROW('Water Data'!I12))),'Data Summary'!CI18="Yes"),OFFSET('Water Data'!$I$6,0,10*ROW('Water Data'!I12)),NA())</f>
        <v>#N/A</v>
      </c>
      <c r="U18" s="535" t="e">
        <f ca="1">+IF(AND(ISNUMBER(OFFSET('Water Data'!$I$9,0,10*ROW('Water Data'!I12))),'Data Summary'!CJ18="Yes"),OFFSET('Water Data'!$I$9,0,10*ROW('Water Data'!I12)),NA())</f>
        <v>#N/A</v>
      </c>
      <c r="V18" s="536">
        <f ca="1">+IF(AND(ISNUMBER(OFFSET('Sanitation Data'!$D$4,0,10*ROW('Sanitation Data'!D12))),'Data Summary'!CK18="Yes"),100-OFFSET('Sanitation Data'!$D$4,0,10*ROW('Sanitation Data'!D12)),NA())</f>
        <v>84.615384615384613</v>
      </c>
      <c r="W18" s="536">
        <f ca="1">+IF(AND(ISNUMBER(OFFSET('Sanitation Data'!$D$6,0,10*ROW('Sanitation Data'!D12))),'Data Summary'!CL18="Yes"),OFFSET('Sanitation Data'!$D$6,0,10*ROW('Sanitation Data'!D12)),NA())</f>
        <v>66.153846153846146</v>
      </c>
      <c r="X18" s="536">
        <f ca="1">+IF(AND(ISNUMBER(OFFSET('Sanitation Data'!$D$10,0,10*ROW('Sanitation Data'!D12))),'Data Summary'!CM18="Yes"),OFFSET('Sanitation Data'!$D$10,0,10*ROW('Sanitation Data'!D12)),NA())</f>
        <v>43.297090909090905</v>
      </c>
      <c r="Y18" s="536">
        <f ca="1">+IF(AND(ISNUMBER(OFFSET('Sanitation Data'!$D$11,0,10*ROW('Sanitation Data'!D12))),'Data Summary'!CN18="Yes"),OFFSET('Sanitation Data'!$D$11,0,10*ROW('Sanitation Data'!D12)),NA())</f>
        <v>33.67832167832168</v>
      </c>
      <c r="Z18" s="536">
        <f ca="1">+IF(AND(ISNUMBER(OFFSET('Sanitation Data'!$D$12,0,10*ROW('Sanitation Data'!D12))),'Data Summary'!CO18="Yes"),OFFSET('Sanitation Data'!$D$12,0,10*ROW('Sanitation Data'!D12)),NA())</f>
        <v>28.19345454545455</v>
      </c>
      <c r="AA18" s="536">
        <f ca="1">+IF(AND(ISNUMBER(OFFSET('Sanitation Data'!$E$4,0,10*ROW('Sanitation Data'!E12))),'Data Summary'!CP18="Yes"),100-OFFSET('Sanitation Data'!$E$4,0,10*ROW('Sanitation Data'!E12)),NA())</f>
        <v>93.2</v>
      </c>
      <c r="AB18" s="536" t="e">
        <f ca="1">+IF(AND(ISNUMBER(OFFSET('Sanitation Data'!$E$6,0,10*ROW('Sanitation Data'!E12))),'Data Summary'!CQ18="Yes"),OFFSET('Sanitation Data'!$E$6,0,10*ROW('Sanitation Data'!E12)),NA())</f>
        <v>#N/A</v>
      </c>
      <c r="AC18" s="536" t="e">
        <f ca="1">+IF(AND(ISNUMBER(OFFSET('Sanitation Data'!$E$10,0,10*ROW('Sanitation Data'!E12))),'Data Summary'!CR18="Yes"),OFFSET('Sanitation Data'!$E$10,0,10*ROW('Sanitation Data'!E12)),NA())</f>
        <v>#N/A</v>
      </c>
      <c r="AD18" s="536" t="e">
        <f ca="1">+IF(AND(ISNUMBER(OFFSET('Sanitation Data'!$E$11,0,10*ROW('Sanitation Data'!E12))),'Data Summary'!CS18="Yes"),OFFSET('Sanitation Data'!$E$11,0,10*ROW('Sanitation Data'!E12)),NA())</f>
        <v>#N/A</v>
      </c>
      <c r="AE18" s="536">
        <f ca="1">+IF(AND(ISNUMBER(OFFSET('Sanitation Data'!$E$12,0,10*ROW('Sanitation Data'!E12))),'Data Summary'!CT18="Yes"),OFFSET('Sanitation Data'!$E$12,0,10*ROW('Sanitation Data'!E12)),NA())</f>
        <v>27.893240343347639</v>
      </c>
      <c r="AF18" s="536">
        <f ca="1">+IF(AND(ISNUMBER(OFFSET('Sanitation Data'!$F$4,0,10*ROW('Sanitation Data'!F12))),'Data Summary'!CU18="Yes"),100-OFFSET('Sanitation Data'!$F$4,0,10*ROW('Sanitation Data'!F12)),NA())</f>
        <v>81</v>
      </c>
      <c r="AG18" s="536" t="e">
        <f ca="1">+IF(AND(ISNUMBER(OFFSET('Sanitation Data'!$F$6,0,10*ROW('Sanitation Data'!F12))),'Data Summary'!CV18="Yes"),OFFSET('Sanitation Data'!$F$6,0,10*ROW('Sanitation Data'!F12)),NA())</f>
        <v>#N/A</v>
      </c>
      <c r="AH18" s="536" t="e">
        <f ca="1">+IF(AND(ISNUMBER(OFFSET('Sanitation Data'!$F$10,0,10*ROW('Sanitation Data'!F12))),'Data Summary'!CW18="Yes"),OFFSET('Sanitation Data'!$F$10,0,10*ROW('Sanitation Data'!F12)),NA())</f>
        <v>#N/A</v>
      </c>
      <c r="AI18" s="536" t="e">
        <f ca="1">+IF(AND(ISNUMBER(OFFSET('Sanitation Data'!$F$11,0,10*ROW('Sanitation Data'!F12))),'Data Summary'!CX18="Yes"),OFFSET('Sanitation Data'!$F$11,0,10*ROW('Sanitation Data'!F12)),NA())</f>
        <v>#N/A</v>
      </c>
      <c r="AJ18" s="536">
        <f ca="1">+IF(AND(ISNUMBER(OFFSET('Sanitation Data'!$F$12,0,10*ROW('Sanitation Data'!F12))),'Data Summary'!CY18="Yes"),OFFSET('Sanitation Data'!$F$12,0,10*ROW('Sanitation Data'!F12)),NA())</f>
        <v>23.474444444444444</v>
      </c>
      <c r="AK18" s="536" t="e">
        <f ca="1">+IF(AND(ISNUMBER(OFFSET('Sanitation Data'!$G$4,0,10*ROW('Sanitation Data'!G12))),'Data Summary'!CZ18="Yes"),100-OFFSET('Sanitation Data'!$G$4,0,10*ROW('Sanitation Data'!G12)),NA())</f>
        <v>#N/A</v>
      </c>
      <c r="AL18" s="536" t="e">
        <f ca="1">+IF(AND(ISNUMBER(OFFSET('Sanitation Data'!$G$6,0,10*ROW('Sanitation Data'!G12))),'Data Summary'!DA18="Yes"),OFFSET('Sanitation Data'!$G$6,0,10*ROW('Sanitation Data'!G12)),NA())</f>
        <v>#N/A</v>
      </c>
      <c r="AM18" s="536" t="e">
        <f ca="1">+IF(AND(ISNUMBER(OFFSET('Sanitation Data'!$G$10,0,10*ROW('Sanitation Data'!G12))),'Data Summary'!DB18="Yes"),OFFSET('Sanitation Data'!$G$10,0,10*ROW('Sanitation Data'!G12)),NA())</f>
        <v>#N/A</v>
      </c>
      <c r="AN18" s="536" t="e">
        <f ca="1">+IF(AND(ISNUMBER(OFFSET('Sanitation Data'!$G$11,0,10*ROW('Sanitation Data'!G12))),'Data Summary'!DC18="Yes"),OFFSET('Sanitation Data'!$G$11,0,10*ROW('Sanitation Data'!G12)),NA())</f>
        <v>#N/A</v>
      </c>
      <c r="AO18" s="536" t="e">
        <f ca="1">+IF(AND(ISNUMBER(OFFSET('Sanitation Data'!$G$12,0,10*ROW('Sanitation Data'!G12))),'Data Summary'!DD18="Yes"),OFFSET('Sanitation Data'!$G$12,0,10*ROW('Sanitation Data'!G12)),NA())</f>
        <v>#N/A</v>
      </c>
      <c r="AP18" s="536">
        <f ca="1">+IF(AND(ISNUMBER(OFFSET('Sanitation Data'!$H$4,0,10*ROW('Sanitation Data'!H12))),'Data Summary'!DE18="Yes"),100-OFFSET('Sanitation Data'!$H$4,0,10*ROW('Sanitation Data'!H12)),NA())</f>
        <v>84.615384615384613</v>
      </c>
      <c r="AQ18" s="536">
        <f ca="1">+IF(AND(ISNUMBER(OFFSET('Sanitation Data'!$H$6,0,10*ROW('Sanitation Data'!H12))),'Data Summary'!DF18="Yes"),OFFSET('Sanitation Data'!$H$6,0,10*ROW('Sanitation Data'!H12)),NA())</f>
        <v>66.153846153846146</v>
      </c>
      <c r="AR18" s="536">
        <f ca="1">+IF(AND(ISNUMBER(OFFSET('Sanitation Data'!$H$10,0,10*ROW('Sanitation Data'!H12))),'Data Summary'!DG18="Yes"),OFFSET('Sanitation Data'!$H$10,0,10*ROW('Sanitation Data'!H12)),NA())</f>
        <v>43.297090909090905</v>
      </c>
      <c r="AS18" s="536">
        <f ca="1">+IF(AND(ISNUMBER(OFFSET('Sanitation Data'!$H$11,0,10*ROW('Sanitation Data'!H12))),'Data Summary'!DH18="Yes"),OFFSET('Sanitation Data'!$H$11,0,10*ROW('Sanitation Data'!H12)),NA())</f>
        <v>33.67832167832168</v>
      </c>
      <c r="AT18" s="536">
        <f ca="1">+IF(AND(ISNUMBER(OFFSET('Sanitation Data'!$H$12,0,10*ROW('Sanitation Data'!H12))),'Data Summary'!DI18="Yes"),OFFSET('Sanitation Data'!$H$12,0,10*ROW('Sanitation Data'!H12)),NA())</f>
        <v>28.19345454545455</v>
      </c>
      <c r="AU18" s="536" t="e">
        <f ca="1">+IF(AND(ISNUMBER(OFFSET('Sanitation Data'!$I$4,0,10*ROW('Sanitation Data'!I12))),'Data Summary'!DJ18="Yes"),100-OFFSET('Sanitation Data'!$I$4,0,10*ROW('Sanitation Data'!I12)),NA())</f>
        <v>#N/A</v>
      </c>
      <c r="AV18" s="536" t="e">
        <f ca="1">+IF(AND(ISNUMBER(OFFSET('Sanitation Data'!$I$6,0,10*ROW('Sanitation Data'!I12))),'Data Summary'!DK18="Yes"),OFFSET('Sanitation Data'!$I$6,0,10*ROW('Sanitation Data'!I12)),NA())</f>
        <v>#N/A</v>
      </c>
      <c r="AW18" s="536" t="e">
        <f ca="1">+IF(AND(ISNUMBER(OFFSET('Sanitation Data'!$I$10,0,10*ROW('Sanitation Data'!I12))),'Data Summary'!DL18="Yes"),OFFSET('Sanitation Data'!$I$10,0,10*ROW('Sanitation Data'!I12)),NA())</f>
        <v>#N/A</v>
      </c>
      <c r="AX18" s="536" t="e">
        <f ca="1">+IF(AND(ISNUMBER(OFFSET('Sanitation Data'!$I$11,0,10*ROW('Sanitation Data'!I12))),'Data Summary'!DM18="Yes"),OFFSET('Sanitation Data'!$I$11,0,10*ROW('Sanitation Data'!I12)),NA())</f>
        <v>#N/A</v>
      </c>
      <c r="AY18" s="536" t="e">
        <f ca="1">+IF(AND(ISNUMBER(OFFSET('Sanitation Data'!$I$12,0,10*ROW('Sanitation Data'!I12))),'Data Summary'!DN18="Yes"),OFFSET('Sanitation Data'!$I$12,0,10*ROW('Sanitation Data'!I12)),NA())</f>
        <v>#N/A</v>
      </c>
      <c r="AZ18" s="537">
        <f ca="1">+IF(AND(ISNUMBER(OFFSET('Hygiene Data'!$D$5,0,10*ROW('Hygiene Data'!D12))),'Data Summary'!DO18="Yes"),OFFSET('Hygiene Data'!$D$5,0,10*ROW('Hygiene Data'!D12)),NA())</f>
        <v>49.23</v>
      </c>
      <c r="BA18" s="537" t="e">
        <f ca="1">+IF(AND(ISNUMBER(OFFSET('Hygiene Data'!$D$7,0,10*ROW('Hygiene Data'!D12))),'Data Summary'!DP18="Yes"),OFFSET('Hygiene Data'!$D$7,0,10*ROW('Hygiene Data'!D12)),NA())</f>
        <v>#N/A</v>
      </c>
      <c r="BB18" s="537">
        <f ca="1">+IF(AND(ISNUMBER(OFFSET('Hygiene Data'!$D$9,0,10*ROW('Hygiene Data'!D12))),'Data Summary'!DQ18="Yes"),OFFSET('Hygiene Data'!$D$9,0,10*ROW('Hygiene Data'!D12)),NA())</f>
        <v>37</v>
      </c>
      <c r="BC18" s="537" t="e">
        <f ca="1">+IF(AND(ISNUMBER(OFFSET('Hygiene Data'!$E$5,0,10*ROW('Hygiene Data'!E12))),'Data Summary'!DR18="Yes"),OFFSET('Hygiene Data'!$E$5,0,10*ROW('Hygiene Data'!E12)),NA())</f>
        <v>#N/A</v>
      </c>
      <c r="BD18" s="537" t="e">
        <f ca="1">+IF(AND(ISNUMBER(OFFSET('Hygiene Data'!$E$7,0,10*ROW('Hygiene Data'!E12))),'Data Summary'!DS18="Yes"),OFFSET('Hygiene Data'!$E$7,0,10*ROW('Hygiene Data'!E12)),NA())</f>
        <v>#N/A</v>
      </c>
      <c r="BE18" s="537" t="e">
        <f ca="1">+IF(AND(ISNUMBER(OFFSET('Hygiene Data'!$E$9,0,10*ROW('Hygiene Data'!E12))),'Data Summary'!DT18="Yes"),OFFSET('Hygiene Data'!$E$9,0,10*ROW('Hygiene Data'!E12)),NA())</f>
        <v>#N/A</v>
      </c>
      <c r="BF18" s="537" t="e">
        <f ca="1">+IF(AND(ISNUMBER(OFFSET('Hygiene Data'!$F$5,0,10*ROW('Hygiene Data'!F12))),'Data Summary'!DU18="Yes"),OFFSET('Hygiene Data'!$F$5,0,10*ROW('Hygiene Data'!F12)),NA())</f>
        <v>#N/A</v>
      </c>
      <c r="BG18" s="537" t="e">
        <f ca="1">+IF(AND(ISNUMBER(OFFSET('Hygiene Data'!$F$7,0,10*ROW('Hygiene Data'!F12))),'Data Summary'!DV18="Yes"),OFFSET('Hygiene Data'!$F$7,0,10*ROW('Hygiene Data'!F12)),NA())</f>
        <v>#N/A</v>
      </c>
      <c r="BH18" s="537" t="e">
        <f ca="1">+IF(AND(ISNUMBER(OFFSET('Hygiene Data'!$F$9,0,10*ROW('Hygiene Data'!F12))),'Data Summary'!DW18="Yes"),OFFSET('Hygiene Data'!$F$9,0,10*ROW('Hygiene Data'!F12)),NA())</f>
        <v>#N/A</v>
      </c>
      <c r="BI18" s="537" t="e">
        <f ca="1">+IF(AND(ISNUMBER(OFFSET('Hygiene Data'!$G$5,0,10*ROW('Hygiene Data'!G12))),'Data Summary'!DX18="Yes"),OFFSET('Hygiene Data'!$G$5,0,10*ROW('Hygiene Data'!G12)),NA())</f>
        <v>#N/A</v>
      </c>
      <c r="BJ18" s="537" t="e">
        <f ca="1">+IF(AND(ISNUMBER(OFFSET('Hygiene Data'!$G$7,0,10*ROW('Hygiene Data'!G12))),'Data Summary'!DY18="Yes"),OFFSET('Hygiene Data'!$G$7,0,10*ROW('Hygiene Data'!G12)),NA())</f>
        <v>#N/A</v>
      </c>
      <c r="BK18" s="537" t="e">
        <f ca="1">+IF(AND(ISNUMBER(OFFSET('Hygiene Data'!$G$9,0,10*ROW('Hygiene Data'!G12))),'Data Summary'!DZ18="Yes"),OFFSET('Hygiene Data'!$G$9,0,10*ROW('Hygiene Data'!G12)),NA())</f>
        <v>#N/A</v>
      </c>
      <c r="BL18" s="537">
        <f ca="1">+IF(AND(ISNUMBER(OFFSET('Hygiene Data'!$H$5,0,10*ROW('Hygiene Data'!H12))),'Data Summary'!EA18="Yes"),OFFSET('Hygiene Data'!$H$5,0,10*ROW('Hygiene Data'!H12)),NA())</f>
        <v>49.23</v>
      </c>
      <c r="BM18" s="537" t="e">
        <f ca="1">+IF(AND(ISNUMBER(OFFSET('Hygiene Data'!$H$7,0,10*ROW('Hygiene Data'!H12))),'Data Summary'!EB18="Yes"),OFFSET('Hygiene Data'!$H$7,0,10*ROW('Hygiene Data'!H12)),NA())</f>
        <v>#N/A</v>
      </c>
      <c r="BN18" s="537">
        <f ca="1">+IF(AND(ISNUMBER(OFFSET('Hygiene Data'!$H$9,0,10*ROW('Hygiene Data'!H12))),'Data Summary'!EC18="Yes"),OFFSET('Hygiene Data'!$H$9,0,10*ROW('Hygiene Data'!H12)),NA())</f>
        <v>37</v>
      </c>
      <c r="BO18" s="537" t="e">
        <f ca="1">+IF(AND(ISNUMBER(OFFSET('Hygiene Data'!$I$5,0,10*ROW('Hygiene Data'!I12))),'Data Summary'!ED18="Yes"),OFFSET('Hygiene Data'!$I$5,0,10*ROW('Hygiene Data'!I12)),NA())</f>
        <v>#N/A</v>
      </c>
      <c r="BP18" s="537" t="e">
        <f ca="1">+IF(AND(ISNUMBER(OFFSET('Hygiene Data'!$I$7,0,10*ROW('Hygiene Data'!I12))),'Data Summary'!EE18="Yes"),OFFSET('Hygiene Data'!$I$7,0,10*ROW('Hygiene Data'!I12)),NA())</f>
        <v>#N/A</v>
      </c>
      <c r="BQ18" s="537" t="e">
        <f ca="1">+IF(AND(ISNUMBER(OFFSET('Hygiene Data'!$I$9,0,10*ROW('Hygiene Data'!I12))),'Data Summary'!EF18="Yes"),OFFSET('Hygiene Data'!$I$9,0,10*ROW('Hygiene Data'!I12)),NA())</f>
        <v>#N/A</v>
      </c>
    </row>
    <row r="19" spans="1:69" x14ac:dyDescent="0.25">
      <c r="A19" s="533" t="e">
        <f ca="1">+RIGHT('Data Summary'!A19,LEN('Data Summary'!A19)-9)</f>
        <v>#VALUE!</v>
      </c>
      <c r="B19" s="507" t="str">
        <f ca="1">+IF(ISTEXT('Data Summary'!B19),'Data Summary'!B19,"")</f>
        <v/>
      </c>
      <c r="C19" s="534" t="e">
        <f ca="1">+VALUE('Data Summary'!C19)</f>
        <v>#VALUE!</v>
      </c>
      <c r="D19" s="535" t="e">
        <f ca="1">+IF(AND(ISNUMBER(OFFSET('Water Data'!$D$4,0,10*ROW('Water Data'!D13))),'Data Summary'!BS19="Yes"),100-OFFSET('Water Data'!$D$4,0,10*ROW('Water Data'!D13)),NA())</f>
        <v>#N/A</v>
      </c>
      <c r="E19" s="535" t="e">
        <f ca="1">+IF(AND(ISNUMBER(OFFSET('Water Data'!$D$6,0,10*ROW('Water Data'!D13))),'Data Summary'!BT19="Yes"),OFFSET('Water Data'!$D$6,0,10*ROW('Water Data'!D13)),NA())</f>
        <v>#N/A</v>
      </c>
      <c r="F19" s="535" t="e">
        <f ca="1">+IF(AND(ISNUMBER(OFFSET('Water Data'!$D$9,0,10*ROW('Water Data'!D13))),'Data Summary'!BU19="Yes"),OFFSET('Water Data'!$D$9,0,10*ROW('Water Data'!D13)),NA())</f>
        <v>#N/A</v>
      </c>
      <c r="G19" s="535" t="e">
        <f ca="1">+IF(AND(ISNUMBER(OFFSET('Water Data'!$E$4,0,10*ROW('Water Data'!E13))),'Data Summary'!BV19="Yes"),100-OFFSET('Water Data'!$E$4,0,10*ROW('Water Data'!E13)),NA())</f>
        <v>#N/A</v>
      </c>
      <c r="H19" s="535" t="e">
        <f ca="1">+IF(AND(ISNUMBER(OFFSET('Water Data'!$E$6,0,10*ROW('Water Data'!E13))),'Data Summary'!BW19="Yes"),OFFSET('Water Data'!$E$6,0,10*ROW('Water Data'!E13)),NA())</f>
        <v>#N/A</v>
      </c>
      <c r="I19" s="535" t="e">
        <f ca="1">+IF(AND(ISNUMBER(OFFSET('Water Data'!$E$9,0,10*ROW('Water Data'!E13))),'Data Summary'!BX19="Yes"),OFFSET('Water Data'!$E$9,0,10*ROW('Water Data'!E13)),NA())</f>
        <v>#N/A</v>
      </c>
      <c r="J19" s="535" t="e">
        <f ca="1">+IF(AND(ISNUMBER(OFFSET('Water Data'!$F$4,0,10*ROW('Water Data'!F13))),'Data Summary'!BY19="Yes"),100-OFFSET('Water Data'!$F$4,0,10*ROW('Water Data'!F13)),NA())</f>
        <v>#N/A</v>
      </c>
      <c r="K19" s="535" t="e">
        <f ca="1">+IF(AND(ISNUMBER(OFFSET('Water Data'!$F$6,0,10*ROW('Water Data'!F13))),'Data Summary'!BZ19="Yes"),OFFSET('Water Data'!$F$6,0,10*ROW('Water Data'!F13)),NA())</f>
        <v>#N/A</v>
      </c>
      <c r="L19" s="535" t="e">
        <f ca="1">+IF(AND(ISNUMBER(OFFSET('Water Data'!$F$9,0,10*ROW('Water Data'!F13))),'Data Summary'!CA19="Yes"),OFFSET('Water Data'!$F$9,0,10*ROW('Water Data'!F13)),NA())</f>
        <v>#N/A</v>
      </c>
      <c r="M19" s="535" t="e">
        <f ca="1">+IF(AND(ISNUMBER(OFFSET('Water Data'!$G$4,0,10*ROW('Water Data'!G13))),'Data Summary'!CB19="Yes"),100-OFFSET('Water Data'!$G$4,0,10*ROW('Water Data'!G13)),NA())</f>
        <v>#N/A</v>
      </c>
      <c r="N19" s="535" t="e">
        <f ca="1">+IF(AND(ISNUMBER(OFFSET('Water Data'!$G$6,0,10*ROW('Water Data'!G13))),'Data Summary'!CC19="Yes"),OFFSET('Water Data'!$G$6,0,10*ROW('Water Data'!G13)),NA())</f>
        <v>#N/A</v>
      </c>
      <c r="O19" s="535" t="e">
        <f ca="1">+IF(AND(ISNUMBER(OFFSET('Water Data'!$G$9,0,10*ROW('Water Data'!G13))),'Data Summary'!CD19="Yes"),OFFSET('Water Data'!$G$9,0,10*ROW('Water Data'!G13)),NA())</f>
        <v>#N/A</v>
      </c>
      <c r="P19" s="535" t="e">
        <f ca="1">+IF(AND(ISNUMBER(OFFSET('Water Data'!$H$4,0,10*ROW('Water Data'!H13))),'Data Summary'!CE19="Yes"),100-OFFSET('Water Data'!$H$4,0,10*ROW('Water Data'!H13)),NA())</f>
        <v>#N/A</v>
      </c>
      <c r="Q19" s="535" t="e">
        <f ca="1">+IF(AND(ISNUMBER(OFFSET('Water Data'!$H$6,0,10*ROW('Water Data'!H13))),'Data Summary'!CF19="Yes"),OFFSET('Water Data'!$H$6,0,10*ROW('Water Data'!H13)),NA())</f>
        <v>#N/A</v>
      </c>
      <c r="R19" s="535" t="e">
        <f ca="1">+IF(AND(ISNUMBER(OFFSET('Water Data'!$H$9,0,10*ROW('Water Data'!H13))),'Data Summary'!CG19="Yes"),OFFSET('Water Data'!$H$9,0,10*ROW('Water Data'!H13)),NA())</f>
        <v>#N/A</v>
      </c>
      <c r="S19" s="535" t="e">
        <f ca="1">+IF(AND(ISNUMBER(OFFSET('Water Data'!$I$4,0,10*ROW('Water Data'!I13))),'Data Summary'!CH19="Yes"),100-OFFSET('Water Data'!$I$4,0,10*ROW('Water Data'!I13)),NA())</f>
        <v>#N/A</v>
      </c>
      <c r="T19" s="535" t="e">
        <f ca="1">+IF(AND(ISNUMBER(OFFSET('Water Data'!$I$6,0,10*ROW('Water Data'!I13))),'Data Summary'!CI19="Yes"),OFFSET('Water Data'!$I$6,0,10*ROW('Water Data'!I13)),NA())</f>
        <v>#N/A</v>
      </c>
      <c r="U19" s="535" t="e">
        <f ca="1">+IF(AND(ISNUMBER(OFFSET('Water Data'!$I$9,0,10*ROW('Water Data'!I13))),'Data Summary'!CJ19="Yes"),OFFSET('Water Data'!$I$9,0,10*ROW('Water Data'!I13)),NA())</f>
        <v>#N/A</v>
      </c>
      <c r="V19" s="536" t="e">
        <f ca="1">+IF(AND(ISNUMBER(OFFSET('Sanitation Data'!$D$4,0,10*ROW('Sanitation Data'!D13))),'Data Summary'!CK19="Yes"),100-OFFSET('Sanitation Data'!$D$4,0,10*ROW('Sanitation Data'!D13)),NA())</f>
        <v>#N/A</v>
      </c>
      <c r="W19" s="536" t="e">
        <f ca="1">+IF(AND(ISNUMBER(OFFSET('Sanitation Data'!$D$6,0,10*ROW('Sanitation Data'!D13))),'Data Summary'!CL19="Yes"),OFFSET('Sanitation Data'!$D$6,0,10*ROW('Sanitation Data'!D13)),NA())</f>
        <v>#N/A</v>
      </c>
      <c r="X19" s="536" t="e">
        <f ca="1">+IF(AND(ISNUMBER(OFFSET('Sanitation Data'!$D$10,0,10*ROW('Sanitation Data'!D13))),'Data Summary'!CM19="Yes"),OFFSET('Sanitation Data'!$D$10,0,10*ROW('Sanitation Data'!D13)),NA())</f>
        <v>#N/A</v>
      </c>
      <c r="Y19" s="536" t="e">
        <f ca="1">+IF(AND(ISNUMBER(OFFSET('Sanitation Data'!$D$11,0,10*ROW('Sanitation Data'!D13))),'Data Summary'!CN19="Yes"),OFFSET('Sanitation Data'!$D$11,0,10*ROW('Sanitation Data'!D13)),NA())</f>
        <v>#N/A</v>
      </c>
      <c r="Z19" s="536" t="e">
        <f ca="1">+IF(AND(ISNUMBER(OFFSET('Sanitation Data'!$D$12,0,10*ROW('Sanitation Data'!D13))),'Data Summary'!CO19="Yes"),OFFSET('Sanitation Data'!$D$12,0,10*ROW('Sanitation Data'!D13)),NA())</f>
        <v>#N/A</v>
      </c>
      <c r="AA19" s="536" t="e">
        <f ca="1">+IF(AND(ISNUMBER(OFFSET('Sanitation Data'!$E$4,0,10*ROW('Sanitation Data'!E13))),'Data Summary'!CP19="Yes"),100-OFFSET('Sanitation Data'!$E$4,0,10*ROW('Sanitation Data'!E13)),NA())</f>
        <v>#N/A</v>
      </c>
      <c r="AB19" s="536" t="e">
        <f ca="1">+IF(AND(ISNUMBER(OFFSET('Sanitation Data'!$E$6,0,10*ROW('Sanitation Data'!E13))),'Data Summary'!CQ19="Yes"),OFFSET('Sanitation Data'!$E$6,0,10*ROW('Sanitation Data'!E13)),NA())</f>
        <v>#N/A</v>
      </c>
      <c r="AC19" s="536" t="e">
        <f ca="1">+IF(AND(ISNUMBER(OFFSET('Sanitation Data'!$E$10,0,10*ROW('Sanitation Data'!E13))),'Data Summary'!CR19="Yes"),OFFSET('Sanitation Data'!$E$10,0,10*ROW('Sanitation Data'!E13)),NA())</f>
        <v>#N/A</v>
      </c>
      <c r="AD19" s="536" t="e">
        <f ca="1">+IF(AND(ISNUMBER(OFFSET('Sanitation Data'!$E$11,0,10*ROW('Sanitation Data'!E13))),'Data Summary'!CS19="Yes"),OFFSET('Sanitation Data'!$E$11,0,10*ROW('Sanitation Data'!E13)),NA())</f>
        <v>#N/A</v>
      </c>
      <c r="AE19" s="536" t="e">
        <f ca="1">+IF(AND(ISNUMBER(OFFSET('Sanitation Data'!$E$12,0,10*ROW('Sanitation Data'!E13))),'Data Summary'!CT19="Yes"),OFFSET('Sanitation Data'!$E$12,0,10*ROW('Sanitation Data'!E13)),NA())</f>
        <v>#N/A</v>
      </c>
      <c r="AF19" s="536" t="e">
        <f ca="1">+IF(AND(ISNUMBER(OFFSET('Sanitation Data'!$F$4,0,10*ROW('Sanitation Data'!F13))),'Data Summary'!CU19="Yes"),100-OFFSET('Sanitation Data'!$F$4,0,10*ROW('Sanitation Data'!F13)),NA())</f>
        <v>#N/A</v>
      </c>
      <c r="AG19" s="536" t="e">
        <f ca="1">+IF(AND(ISNUMBER(OFFSET('Sanitation Data'!$F$6,0,10*ROW('Sanitation Data'!F13))),'Data Summary'!CV19="Yes"),OFFSET('Sanitation Data'!$F$6,0,10*ROW('Sanitation Data'!F13)),NA())</f>
        <v>#N/A</v>
      </c>
      <c r="AH19" s="536" t="e">
        <f ca="1">+IF(AND(ISNUMBER(OFFSET('Sanitation Data'!$F$10,0,10*ROW('Sanitation Data'!F13))),'Data Summary'!CW19="Yes"),OFFSET('Sanitation Data'!$F$10,0,10*ROW('Sanitation Data'!F13)),NA())</f>
        <v>#N/A</v>
      </c>
      <c r="AI19" s="536" t="e">
        <f ca="1">+IF(AND(ISNUMBER(OFFSET('Sanitation Data'!$F$11,0,10*ROW('Sanitation Data'!F13))),'Data Summary'!CX19="Yes"),OFFSET('Sanitation Data'!$F$11,0,10*ROW('Sanitation Data'!F13)),NA())</f>
        <v>#N/A</v>
      </c>
      <c r="AJ19" s="536" t="e">
        <f ca="1">+IF(AND(ISNUMBER(OFFSET('Sanitation Data'!$F$12,0,10*ROW('Sanitation Data'!F13))),'Data Summary'!CY19="Yes"),OFFSET('Sanitation Data'!$F$12,0,10*ROW('Sanitation Data'!F13)),NA())</f>
        <v>#N/A</v>
      </c>
      <c r="AK19" s="536" t="e">
        <f ca="1">+IF(AND(ISNUMBER(OFFSET('Sanitation Data'!$G$4,0,10*ROW('Sanitation Data'!G13))),'Data Summary'!CZ19="Yes"),100-OFFSET('Sanitation Data'!$G$4,0,10*ROW('Sanitation Data'!G13)),NA())</f>
        <v>#N/A</v>
      </c>
      <c r="AL19" s="536" t="e">
        <f ca="1">+IF(AND(ISNUMBER(OFFSET('Sanitation Data'!$G$6,0,10*ROW('Sanitation Data'!G13))),'Data Summary'!DA19="Yes"),OFFSET('Sanitation Data'!$G$6,0,10*ROW('Sanitation Data'!G13)),NA())</f>
        <v>#N/A</v>
      </c>
      <c r="AM19" s="536" t="e">
        <f ca="1">+IF(AND(ISNUMBER(OFFSET('Sanitation Data'!$G$10,0,10*ROW('Sanitation Data'!G13))),'Data Summary'!DB19="Yes"),OFFSET('Sanitation Data'!$G$10,0,10*ROW('Sanitation Data'!G13)),NA())</f>
        <v>#N/A</v>
      </c>
      <c r="AN19" s="536" t="e">
        <f ca="1">+IF(AND(ISNUMBER(OFFSET('Sanitation Data'!$G$11,0,10*ROW('Sanitation Data'!G13))),'Data Summary'!DC19="Yes"),OFFSET('Sanitation Data'!$G$11,0,10*ROW('Sanitation Data'!G13)),NA())</f>
        <v>#N/A</v>
      </c>
      <c r="AO19" s="536" t="e">
        <f ca="1">+IF(AND(ISNUMBER(OFFSET('Sanitation Data'!$G$12,0,10*ROW('Sanitation Data'!G13))),'Data Summary'!DD19="Yes"),OFFSET('Sanitation Data'!$G$12,0,10*ROW('Sanitation Data'!G13)),NA())</f>
        <v>#N/A</v>
      </c>
      <c r="AP19" s="536" t="e">
        <f ca="1">+IF(AND(ISNUMBER(OFFSET('Sanitation Data'!$H$4,0,10*ROW('Sanitation Data'!H13))),'Data Summary'!DE19="Yes"),100-OFFSET('Sanitation Data'!$H$4,0,10*ROW('Sanitation Data'!H13)),NA())</f>
        <v>#N/A</v>
      </c>
      <c r="AQ19" s="536" t="e">
        <f ca="1">+IF(AND(ISNUMBER(OFFSET('Sanitation Data'!$H$6,0,10*ROW('Sanitation Data'!H13))),'Data Summary'!DF19="Yes"),OFFSET('Sanitation Data'!$H$6,0,10*ROW('Sanitation Data'!H13)),NA())</f>
        <v>#N/A</v>
      </c>
      <c r="AR19" s="536" t="e">
        <f ca="1">+IF(AND(ISNUMBER(OFFSET('Sanitation Data'!$H$10,0,10*ROW('Sanitation Data'!H13))),'Data Summary'!DG19="Yes"),OFFSET('Sanitation Data'!$H$10,0,10*ROW('Sanitation Data'!H13)),NA())</f>
        <v>#N/A</v>
      </c>
      <c r="AS19" s="536" t="e">
        <f ca="1">+IF(AND(ISNUMBER(OFFSET('Sanitation Data'!$H$11,0,10*ROW('Sanitation Data'!H13))),'Data Summary'!DH19="Yes"),OFFSET('Sanitation Data'!$H$11,0,10*ROW('Sanitation Data'!H13)),NA())</f>
        <v>#N/A</v>
      </c>
      <c r="AT19" s="536" t="e">
        <f ca="1">+IF(AND(ISNUMBER(OFFSET('Sanitation Data'!$H$12,0,10*ROW('Sanitation Data'!H13))),'Data Summary'!DI19="Yes"),OFFSET('Sanitation Data'!$H$12,0,10*ROW('Sanitation Data'!H13)),NA())</f>
        <v>#N/A</v>
      </c>
      <c r="AU19" s="536" t="e">
        <f ca="1">+IF(AND(ISNUMBER(OFFSET('Sanitation Data'!$I$4,0,10*ROW('Sanitation Data'!I13))),'Data Summary'!DJ19="Yes"),100-OFFSET('Sanitation Data'!$I$4,0,10*ROW('Sanitation Data'!I13)),NA())</f>
        <v>#N/A</v>
      </c>
      <c r="AV19" s="536" t="e">
        <f ca="1">+IF(AND(ISNUMBER(OFFSET('Sanitation Data'!$I$6,0,10*ROW('Sanitation Data'!I13))),'Data Summary'!DK19="Yes"),OFFSET('Sanitation Data'!$I$6,0,10*ROW('Sanitation Data'!I13)),NA())</f>
        <v>#N/A</v>
      </c>
      <c r="AW19" s="536" t="e">
        <f ca="1">+IF(AND(ISNUMBER(OFFSET('Sanitation Data'!$I$10,0,10*ROW('Sanitation Data'!I13))),'Data Summary'!DL19="Yes"),OFFSET('Sanitation Data'!$I$10,0,10*ROW('Sanitation Data'!I13)),NA())</f>
        <v>#N/A</v>
      </c>
      <c r="AX19" s="536" t="e">
        <f ca="1">+IF(AND(ISNUMBER(OFFSET('Sanitation Data'!$I$11,0,10*ROW('Sanitation Data'!I13))),'Data Summary'!DM19="Yes"),OFFSET('Sanitation Data'!$I$11,0,10*ROW('Sanitation Data'!I13)),NA())</f>
        <v>#N/A</v>
      </c>
      <c r="AY19" s="536" t="e">
        <f ca="1">+IF(AND(ISNUMBER(OFFSET('Sanitation Data'!$I$12,0,10*ROW('Sanitation Data'!I13))),'Data Summary'!DN19="Yes"),OFFSET('Sanitation Data'!$I$12,0,10*ROW('Sanitation Data'!I13)),NA())</f>
        <v>#N/A</v>
      </c>
      <c r="AZ19" s="537" t="e">
        <f ca="1">+IF(AND(ISNUMBER(OFFSET('Hygiene Data'!$D$5,0,10*ROW('Hygiene Data'!D13))),'Data Summary'!DO19="Yes"),OFFSET('Hygiene Data'!$D$5,0,10*ROW('Hygiene Data'!D13)),NA())</f>
        <v>#N/A</v>
      </c>
      <c r="BA19" s="537" t="e">
        <f ca="1">+IF(AND(ISNUMBER(OFFSET('Hygiene Data'!$D$7,0,10*ROW('Hygiene Data'!D13))),'Data Summary'!DP19="Yes"),OFFSET('Hygiene Data'!$D$7,0,10*ROW('Hygiene Data'!D13)),NA())</f>
        <v>#N/A</v>
      </c>
      <c r="BB19" s="537" t="e">
        <f ca="1">+IF(AND(ISNUMBER(OFFSET('Hygiene Data'!$D$9,0,10*ROW('Hygiene Data'!D13))),'Data Summary'!DQ19="Yes"),OFFSET('Hygiene Data'!$D$9,0,10*ROW('Hygiene Data'!D13)),NA())</f>
        <v>#N/A</v>
      </c>
      <c r="BC19" s="537" t="e">
        <f ca="1">+IF(AND(ISNUMBER(OFFSET('Hygiene Data'!$E$5,0,10*ROW('Hygiene Data'!E13))),'Data Summary'!DR19="Yes"),OFFSET('Hygiene Data'!$E$5,0,10*ROW('Hygiene Data'!E13)),NA())</f>
        <v>#N/A</v>
      </c>
      <c r="BD19" s="537" t="e">
        <f ca="1">+IF(AND(ISNUMBER(OFFSET('Hygiene Data'!$E$7,0,10*ROW('Hygiene Data'!E13))),'Data Summary'!DS19="Yes"),OFFSET('Hygiene Data'!$E$7,0,10*ROW('Hygiene Data'!E13)),NA())</f>
        <v>#N/A</v>
      </c>
      <c r="BE19" s="537" t="e">
        <f ca="1">+IF(AND(ISNUMBER(OFFSET('Hygiene Data'!$E$9,0,10*ROW('Hygiene Data'!E13))),'Data Summary'!DT19="Yes"),OFFSET('Hygiene Data'!$E$9,0,10*ROW('Hygiene Data'!E13)),NA())</f>
        <v>#N/A</v>
      </c>
      <c r="BF19" s="537" t="e">
        <f ca="1">+IF(AND(ISNUMBER(OFFSET('Hygiene Data'!$F$5,0,10*ROW('Hygiene Data'!F13))),'Data Summary'!DU19="Yes"),OFFSET('Hygiene Data'!$F$5,0,10*ROW('Hygiene Data'!F13)),NA())</f>
        <v>#N/A</v>
      </c>
      <c r="BG19" s="537" t="e">
        <f ca="1">+IF(AND(ISNUMBER(OFFSET('Hygiene Data'!$F$7,0,10*ROW('Hygiene Data'!F13))),'Data Summary'!DV19="Yes"),OFFSET('Hygiene Data'!$F$7,0,10*ROW('Hygiene Data'!F13)),NA())</f>
        <v>#N/A</v>
      </c>
      <c r="BH19" s="537" t="e">
        <f ca="1">+IF(AND(ISNUMBER(OFFSET('Hygiene Data'!$F$9,0,10*ROW('Hygiene Data'!F13))),'Data Summary'!DW19="Yes"),OFFSET('Hygiene Data'!$F$9,0,10*ROW('Hygiene Data'!F13)),NA())</f>
        <v>#N/A</v>
      </c>
      <c r="BI19" s="537" t="e">
        <f ca="1">+IF(AND(ISNUMBER(OFFSET('Hygiene Data'!$G$5,0,10*ROW('Hygiene Data'!G13))),'Data Summary'!DX19="Yes"),OFFSET('Hygiene Data'!$G$5,0,10*ROW('Hygiene Data'!G13)),NA())</f>
        <v>#N/A</v>
      </c>
      <c r="BJ19" s="537" t="e">
        <f ca="1">+IF(AND(ISNUMBER(OFFSET('Hygiene Data'!$G$7,0,10*ROW('Hygiene Data'!G13))),'Data Summary'!DY19="Yes"),OFFSET('Hygiene Data'!$G$7,0,10*ROW('Hygiene Data'!G13)),NA())</f>
        <v>#N/A</v>
      </c>
      <c r="BK19" s="537" t="e">
        <f ca="1">+IF(AND(ISNUMBER(OFFSET('Hygiene Data'!$G$9,0,10*ROW('Hygiene Data'!G13))),'Data Summary'!DZ19="Yes"),OFFSET('Hygiene Data'!$G$9,0,10*ROW('Hygiene Data'!G13)),NA())</f>
        <v>#N/A</v>
      </c>
      <c r="BL19" s="537" t="e">
        <f ca="1">+IF(AND(ISNUMBER(OFFSET('Hygiene Data'!$H$5,0,10*ROW('Hygiene Data'!H13))),'Data Summary'!EA19="Yes"),OFFSET('Hygiene Data'!$H$5,0,10*ROW('Hygiene Data'!H13)),NA())</f>
        <v>#N/A</v>
      </c>
      <c r="BM19" s="537" t="e">
        <f ca="1">+IF(AND(ISNUMBER(OFFSET('Hygiene Data'!$H$7,0,10*ROW('Hygiene Data'!H13))),'Data Summary'!EB19="Yes"),OFFSET('Hygiene Data'!$H$7,0,10*ROW('Hygiene Data'!H13)),NA())</f>
        <v>#N/A</v>
      </c>
      <c r="BN19" s="537" t="e">
        <f ca="1">+IF(AND(ISNUMBER(OFFSET('Hygiene Data'!$H$9,0,10*ROW('Hygiene Data'!H13))),'Data Summary'!EC19="Yes"),OFFSET('Hygiene Data'!$H$9,0,10*ROW('Hygiene Data'!H13)),NA())</f>
        <v>#N/A</v>
      </c>
      <c r="BO19" s="537" t="e">
        <f ca="1">+IF(AND(ISNUMBER(OFFSET('Hygiene Data'!$I$5,0,10*ROW('Hygiene Data'!I13))),'Data Summary'!ED19="Yes"),OFFSET('Hygiene Data'!$I$5,0,10*ROW('Hygiene Data'!I13)),NA())</f>
        <v>#N/A</v>
      </c>
      <c r="BP19" s="537" t="e">
        <f ca="1">+IF(AND(ISNUMBER(OFFSET('Hygiene Data'!$I$7,0,10*ROW('Hygiene Data'!I13))),'Data Summary'!EE19="Yes"),OFFSET('Hygiene Data'!$I$7,0,10*ROW('Hygiene Data'!I13)),NA())</f>
        <v>#N/A</v>
      </c>
      <c r="BQ19" s="537" t="e">
        <f ca="1">+IF(AND(ISNUMBER(OFFSET('Hygiene Data'!$I$9,0,10*ROW('Hygiene Data'!I13))),'Data Summary'!EF19="Yes"),OFFSET('Hygiene Data'!$I$9,0,10*ROW('Hygiene Data'!I13)),NA())</f>
        <v>#N/A</v>
      </c>
    </row>
    <row r="20" spans="1:69" x14ac:dyDescent="0.25">
      <c r="A20" s="533" t="e">
        <f ca="1">+RIGHT('Data Summary'!A20,LEN('Data Summary'!A20)-9)</f>
        <v>#VALUE!</v>
      </c>
      <c r="B20" s="507" t="str">
        <f ca="1">+IF(ISTEXT('Data Summary'!B20),'Data Summary'!B20,"")</f>
        <v/>
      </c>
      <c r="C20" s="534" t="e">
        <f ca="1">+VALUE('Data Summary'!C20)</f>
        <v>#VALUE!</v>
      </c>
      <c r="D20" s="535" t="e">
        <f ca="1">+IF(AND(ISNUMBER(OFFSET('Water Data'!$D$4,0,10*ROW('Water Data'!D14))),'Data Summary'!BS20="Yes"),100-OFFSET('Water Data'!$D$4,0,10*ROW('Water Data'!D14)),NA())</f>
        <v>#N/A</v>
      </c>
      <c r="E20" s="535" t="e">
        <f ca="1">+IF(AND(ISNUMBER(OFFSET('Water Data'!$D$6,0,10*ROW('Water Data'!D14))),'Data Summary'!BT20="Yes"),OFFSET('Water Data'!$D$6,0,10*ROW('Water Data'!D14)),NA())</f>
        <v>#N/A</v>
      </c>
      <c r="F20" s="535" t="e">
        <f ca="1">+IF(AND(ISNUMBER(OFFSET('Water Data'!$D$9,0,10*ROW('Water Data'!D14))),'Data Summary'!BU20="Yes"),OFFSET('Water Data'!$D$9,0,10*ROW('Water Data'!D14)),NA())</f>
        <v>#N/A</v>
      </c>
      <c r="G20" s="535" t="e">
        <f ca="1">+IF(AND(ISNUMBER(OFFSET('Water Data'!$E$4,0,10*ROW('Water Data'!E14))),'Data Summary'!BV20="Yes"),100-OFFSET('Water Data'!$E$4,0,10*ROW('Water Data'!E14)),NA())</f>
        <v>#N/A</v>
      </c>
      <c r="H20" s="535" t="e">
        <f ca="1">+IF(AND(ISNUMBER(OFFSET('Water Data'!$E$6,0,10*ROW('Water Data'!E14))),'Data Summary'!BW20="Yes"),OFFSET('Water Data'!$E$6,0,10*ROW('Water Data'!E14)),NA())</f>
        <v>#N/A</v>
      </c>
      <c r="I20" s="535" t="e">
        <f ca="1">+IF(AND(ISNUMBER(OFFSET('Water Data'!$E$9,0,10*ROW('Water Data'!E14))),'Data Summary'!BX20="Yes"),OFFSET('Water Data'!$E$9,0,10*ROW('Water Data'!E14)),NA())</f>
        <v>#N/A</v>
      </c>
      <c r="J20" s="535" t="e">
        <f ca="1">+IF(AND(ISNUMBER(OFFSET('Water Data'!$F$4,0,10*ROW('Water Data'!F14))),'Data Summary'!BY20="Yes"),100-OFFSET('Water Data'!$F$4,0,10*ROW('Water Data'!F14)),NA())</f>
        <v>#N/A</v>
      </c>
      <c r="K20" s="535" t="e">
        <f ca="1">+IF(AND(ISNUMBER(OFFSET('Water Data'!$F$6,0,10*ROW('Water Data'!F14))),'Data Summary'!BZ20="Yes"),OFFSET('Water Data'!$F$6,0,10*ROW('Water Data'!F14)),NA())</f>
        <v>#N/A</v>
      </c>
      <c r="L20" s="535" t="e">
        <f ca="1">+IF(AND(ISNUMBER(OFFSET('Water Data'!$F$9,0,10*ROW('Water Data'!F14))),'Data Summary'!CA20="Yes"),OFFSET('Water Data'!$F$9,0,10*ROW('Water Data'!F14)),NA())</f>
        <v>#N/A</v>
      </c>
      <c r="M20" s="535" t="e">
        <f ca="1">+IF(AND(ISNUMBER(OFFSET('Water Data'!$G$4,0,10*ROW('Water Data'!G14))),'Data Summary'!CB20="Yes"),100-OFFSET('Water Data'!$G$4,0,10*ROW('Water Data'!G14)),NA())</f>
        <v>#N/A</v>
      </c>
      <c r="N20" s="535" t="e">
        <f ca="1">+IF(AND(ISNUMBER(OFFSET('Water Data'!$G$6,0,10*ROW('Water Data'!G14))),'Data Summary'!CC20="Yes"),OFFSET('Water Data'!$G$6,0,10*ROW('Water Data'!G14)),NA())</f>
        <v>#N/A</v>
      </c>
      <c r="O20" s="535" t="e">
        <f ca="1">+IF(AND(ISNUMBER(OFFSET('Water Data'!$G$9,0,10*ROW('Water Data'!G14))),'Data Summary'!CD20="Yes"),OFFSET('Water Data'!$G$9,0,10*ROW('Water Data'!G14)),NA())</f>
        <v>#N/A</v>
      </c>
      <c r="P20" s="535" t="e">
        <f ca="1">+IF(AND(ISNUMBER(OFFSET('Water Data'!$H$4,0,10*ROW('Water Data'!H14))),'Data Summary'!CE20="Yes"),100-OFFSET('Water Data'!$H$4,0,10*ROW('Water Data'!H14)),NA())</f>
        <v>#N/A</v>
      </c>
      <c r="Q20" s="535" t="e">
        <f ca="1">+IF(AND(ISNUMBER(OFFSET('Water Data'!$H$6,0,10*ROW('Water Data'!H14))),'Data Summary'!CF20="Yes"),OFFSET('Water Data'!$H$6,0,10*ROW('Water Data'!H14)),NA())</f>
        <v>#N/A</v>
      </c>
      <c r="R20" s="535" t="e">
        <f ca="1">+IF(AND(ISNUMBER(OFFSET('Water Data'!$H$9,0,10*ROW('Water Data'!H14))),'Data Summary'!CG20="Yes"),OFFSET('Water Data'!$H$9,0,10*ROW('Water Data'!H14)),NA())</f>
        <v>#N/A</v>
      </c>
      <c r="S20" s="535" t="e">
        <f ca="1">+IF(AND(ISNUMBER(OFFSET('Water Data'!$I$4,0,10*ROW('Water Data'!I14))),'Data Summary'!CH20="Yes"),100-OFFSET('Water Data'!$I$4,0,10*ROW('Water Data'!I14)),NA())</f>
        <v>#N/A</v>
      </c>
      <c r="T20" s="535" t="e">
        <f ca="1">+IF(AND(ISNUMBER(OFFSET('Water Data'!$I$6,0,10*ROW('Water Data'!I14))),'Data Summary'!CI20="Yes"),OFFSET('Water Data'!$I$6,0,10*ROW('Water Data'!I14)),NA())</f>
        <v>#N/A</v>
      </c>
      <c r="U20" s="535" t="e">
        <f ca="1">+IF(AND(ISNUMBER(OFFSET('Water Data'!$I$9,0,10*ROW('Water Data'!I14))),'Data Summary'!CJ20="Yes"),OFFSET('Water Data'!$I$9,0,10*ROW('Water Data'!I14)),NA())</f>
        <v>#N/A</v>
      </c>
      <c r="V20" s="536" t="e">
        <f ca="1">+IF(AND(ISNUMBER(OFFSET('Sanitation Data'!$D$4,0,10*ROW('Sanitation Data'!D14))),'Data Summary'!CK20="Yes"),100-OFFSET('Sanitation Data'!$D$4,0,10*ROW('Sanitation Data'!D14)),NA())</f>
        <v>#N/A</v>
      </c>
      <c r="W20" s="536" t="e">
        <f ca="1">+IF(AND(ISNUMBER(OFFSET('Sanitation Data'!$D$6,0,10*ROW('Sanitation Data'!D14))),'Data Summary'!CL20="Yes"),OFFSET('Sanitation Data'!$D$6,0,10*ROW('Sanitation Data'!D14)),NA())</f>
        <v>#N/A</v>
      </c>
      <c r="X20" s="536" t="e">
        <f ca="1">+IF(AND(ISNUMBER(OFFSET('Sanitation Data'!$D$10,0,10*ROW('Sanitation Data'!D14))),'Data Summary'!CM20="Yes"),OFFSET('Sanitation Data'!$D$10,0,10*ROW('Sanitation Data'!D14)),NA())</f>
        <v>#N/A</v>
      </c>
      <c r="Y20" s="536" t="e">
        <f ca="1">+IF(AND(ISNUMBER(OFFSET('Sanitation Data'!$D$11,0,10*ROW('Sanitation Data'!D14))),'Data Summary'!CN20="Yes"),OFFSET('Sanitation Data'!$D$11,0,10*ROW('Sanitation Data'!D14)),NA())</f>
        <v>#N/A</v>
      </c>
      <c r="Z20" s="536" t="e">
        <f ca="1">+IF(AND(ISNUMBER(OFFSET('Sanitation Data'!$D$12,0,10*ROW('Sanitation Data'!D14))),'Data Summary'!CO20="Yes"),OFFSET('Sanitation Data'!$D$12,0,10*ROW('Sanitation Data'!D14)),NA())</f>
        <v>#N/A</v>
      </c>
      <c r="AA20" s="536" t="e">
        <f ca="1">+IF(AND(ISNUMBER(OFFSET('Sanitation Data'!$E$4,0,10*ROW('Sanitation Data'!E14))),'Data Summary'!CP20="Yes"),100-OFFSET('Sanitation Data'!$E$4,0,10*ROW('Sanitation Data'!E14)),NA())</f>
        <v>#N/A</v>
      </c>
      <c r="AB20" s="536" t="e">
        <f ca="1">+IF(AND(ISNUMBER(OFFSET('Sanitation Data'!$E$6,0,10*ROW('Sanitation Data'!E14))),'Data Summary'!CQ20="Yes"),OFFSET('Sanitation Data'!$E$6,0,10*ROW('Sanitation Data'!E14)),NA())</f>
        <v>#N/A</v>
      </c>
      <c r="AC20" s="536" t="e">
        <f ca="1">+IF(AND(ISNUMBER(OFFSET('Sanitation Data'!$E$10,0,10*ROW('Sanitation Data'!E14))),'Data Summary'!CR20="Yes"),OFFSET('Sanitation Data'!$E$10,0,10*ROW('Sanitation Data'!E14)),NA())</f>
        <v>#N/A</v>
      </c>
      <c r="AD20" s="536" t="e">
        <f ca="1">+IF(AND(ISNUMBER(OFFSET('Sanitation Data'!$E$11,0,10*ROW('Sanitation Data'!E14))),'Data Summary'!CS20="Yes"),OFFSET('Sanitation Data'!$E$11,0,10*ROW('Sanitation Data'!E14)),NA())</f>
        <v>#N/A</v>
      </c>
      <c r="AE20" s="536" t="e">
        <f ca="1">+IF(AND(ISNUMBER(OFFSET('Sanitation Data'!$E$12,0,10*ROW('Sanitation Data'!E14))),'Data Summary'!CT20="Yes"),OFFSET('Sanitation Data'!$E$12,0,10*ROW('Sanitation Data'!E14)),NA())</f>
        <v>#N/A</v>
      </c>
      <c r="AF20" s="536" t="e">
        <f ca="1">+IF(AND(ISNUMBER(OFFSET('Sanitation Data'!$F$4,0,10*ROW('Sanitation Data'!F14))),'Data Summary'!CU20="Yes"),100-OFFSET('Sanitation Data'!$F$4,0,10*ROW('Sanitation Data'!F14)),NA())</f>
        <v>#N/A</v>
      </c>
      <c r="AG20" s="536" t="e">
        <f ca="1">+IF(AND(ISNUMBER(OFFSET('Sanitation Data'!$F$6,0,10*ROW('Sanitation Data'!F14))),'Data Summary'!CV20="Yes"),OFFSET('Sanitation Data'!$F$6,0,10*ROW('Sanitation Data'!F14)),NA())</f>
        <v>#N/A</v>
      </c>
      <c r="AH20" s="536" t="e">
        <f ca="1">+IF(AND(ISNUMBER(OFFSET('Sanitation Data'!$F$10,0,10*ROW('Sanitation Data'!F14))),'Data Summary'!CW20="Yes"),OFFSET('Sanitation Data'!$F$10,0,10*ROW('Sanitation Data'!F14)),NA())</f>
        <v>#N/A</v>
      </c>
      <c r="AI20" s="536" t="e">
        <f ca="1">+IF(AND(ISNUMBER(OFFSET('Sanitation Data'!$F$11,0,10*ROW('Sanitation Data'!F14))),'Data Summary'!CX20="Yes"),OFFSET('Sanitation Data'!$F$11,0,10*ROW('Sanitation Data'!F14)),NA())</f>
        <v>#N/A</v>
      </c>
      <c r="AJ20" s="536" t="e">
        <f ca="1">+IF(AND(ISNUMBER(OFFSET('Sanitation Data'!$F$12,0,10*ROW('Sanitation Data'!F14))),'Data Summary'!CY20="Yes"),OFFSET('Sanitation Data'!$F$12,0,10*ROW('Sanitation Data'!F14)),NA())</f>
        <v>#N/A</v>
      </c>
      <c r="AK20" s="536" t="e">
        <f ca="1">+IF(AND(ISNUMBER(OFFSET('Sanitation Data'!$G$4,0,10*ROW('Sanitation Data'!G14))),'Data Summary'!CZ20="Yes"),100-OFFSET('Sanitation Data'!$G$4,0,10*ROW('Sanitation Data'!G14)),NA())</f>
        <v>#N/A</v>
      </c>
      <c r="AL20" s="536" t="e">
        <f ca="1">+IF(AND(ISNUMBER(OFFSET('Sanitation Data'!$G$6,0,10*ROW('Sanitation Data'!G14))),'Data Summary'!DA20="Yes"),OFFSET('Sanitation Data'!$G$6,0,10*ROW('Sanitation Data'!G14)),NA())</f>
        <v>#N/A</v>
      </c>
      <c r="AM20" s="536" t="e">
        <f ca="1">+IF(AND(ISNUMBER(OFFSET('Sanitation Data'!$G$10,0,10*ROW('Sanitation Data'!G14))),'Data Summary'!DB20="Yes"),OFFSET('Sanitation Data'!$G$10,0,10*ROW('Sanitation Data'!G14)),NA())</f>
        <v>#N/A</v>
      </c>
      <c r="AN20" s="536" t="e">
        <f ca="1">+IF(AND(ISNUMBER(OFFSET('Sanitation Data'!$G$11,0,10*ROW('Sanitation Data'!G14))),'Data Summary'!DC20="Yes"),OFFSET('Sanitation Data'!$G$11,0,10*ROW('Sanitation Data'!G14)),NA())</f>
        <v>#N/A</v>
      </c>
      <c r="AO20" s="536" t="e">
        <f ca="1">+IF(AND(ISNUMBER(OFFSET('Sanitation Data'!$G$12,0,10*ROW('Sanitation Data'!G14))),'Data Summary'!DD20="Yes"),OFFSET('Sanitation Data'!$G$12,0,10*ROW('Sanitation Data'!G14)),NA())</f>
        <v>#N/A</v>
      </c>
      <c r="AP20" s="536" t="e">
        <f ca="1">+IF(AND(ISNUMBER(OFFSET('Sanitation Data'!$H$4,0,10*ROW('Sanitation Data'!H14))),'Data Summary'!DE20="Yes"),100-OFFSET('Sanitation Data'!$H$4,0,10*ROW('Sanitation Data'!H14)),NA())</f>
        <v>#N/A</v>
      </c>
      <c r="AQ20" s="536" t="e">
        <f ca="1">+IF(AND(ISNUMBER(OFFSET('Sanitation Data'!$H$6,0,10*ROW('Sanitation Data'!H14))),'Data Summary'!DF20="Yes"),OFFSET('Sanitation Data'!$H$6,0,10*ROW('Sanitation Data'!H14)),NA())</f>
        <v>#N/A</v>
      </c>
      <c r="AR20" s="536" t="e">
        <f ca="1">+IF(AND(ISNUMBER(OFFSET('Sanitation Data'!$H$10,0,10*ROW('Sanitation Data'!H14))),'Data Summary'!DG20="Yes"),OFFSET('Sanitation Data'!$H$10,0,10*ROW('Sanitation Data'!H14)),NA())</f>
        <v>#N/A</v>
      </c>
      <c r="AS20" s="536" t="e">
        <f ca="1">+IF(AND(ISNUMBER(OFFSET('Sanitation Data'!$H$11,0,10*ROW('Sanitation Data'!H14))),'Data Summary'!DH20="Yes"),OFFSET('Sanitation Data'!$H$11,0,10*ROW('Sanitation Data'!H14)),NA())</f>
        <v>#N/A</v>
      </c>
      <c r="AT20" s="536" t="e">
        <f ca="1">+IF(AND(ISNUMBER(OFFSET('Sanitation Data'!$H$12,0,10*ROW('Sanitation Data'!H14))),'Data Summary'!DI20="Yes"),OFFSET('Sanitation Data'!$H$12,0,10*ROW('Sanitation Data'!H14)),NA())</f>
        <v>#N/A</v>
      </c>
      <c r="AU20" s="536" t="e">
        <f ca="1">+IF(AND(ISNUMBER(OFFSET('Sanitation Data'!$I$4,0,10*ROW('Sanitation Data'!I14))),'Data Summary'!DJ20="Yes"),100-OFFSET('Sanitation Data'!$I$4,0,10*ROW('Sanitation Data'!I14)),NA())</f>
        <v>#N/A</v>
      </c>
      <c r="AV20" s="536" t="e">
        <f ca="1">+IF(AND(ISNUMBER(OFFSET('Sanitation Data'!$I$6,0,10*ROW('Sanitation Data'!I14))),'Data Summary'!DK20="Yes"),OFFSET('Sanitation Data'!$I$6,0,10*ROW('Sanitation Data'!I14)),NA())</f>
        <v>#N/A</v>
      </c>
      <c r="AW20" s="536" t="e">
        <f ca="1">+IF(AND(ISNUMBER(OFFSET('Sanitation Data'!$I$10,0,10*ROW('Sanitation Data'!I14))),'Data Summary'!DL20="Yes"),OFFSET('Sanitation Data'!$I$10,0,10*ROW('Sanitation Data'!I14)),NA())</f>
        <v>#N/A</v>
      </c>
      <c r="AX20" s="536" t="e">
        <f ca="1">+IF(AND(ISNUMBER(OFFSET('Sanitation Data'!$I$11,0,10*ROW('Sanitation Data'!I14))),'Data Summary'!DM20="Yes"),OFFSET('Sanitation Data'!$I$11,0,10*ROW('Sanitation Data'!I14)),NA())</f>
        <v>#N/A</v>
      </c>
      <c r="AY20" s="536" t="e">
        <f ca="1">+IF(AND(ISNUMBER(OFFSET('Sanitation Data'!$I$12,0,10*ROW('Sanitation Data'!I14))),'Data Summary'!DN20="Yes"),OFFSET('Sanitation Data'!$I$12,0,10*ROW('Sanitation Data'!I14)),NA())</f>
        <v>#N/A</v>
      </c>
      <c r="AZ20" s="537" t="e">
        <f ca="1">+IF(AND(ISNUMBER(OFFSET('Hygiene Data'!$D$5,0,10*ROW('Hygiene Data'!D14))),'Data Summary'!DO20="Yes"),OFFSET('Hygiene Data'!$D$5,0,10*ROW('Hygiene Data'!D14)),NA())</f>
        <v>#N/A</v>
      </c>
      <c r="BA20" s="537" t="e">
        <f ca="1">+IF(AND(ISNUMBER(OFFSET('Hygiene Data'!$D$7,0,10*ROW('Hygiene Data'!D14))),'Data Summary'!DP20="Yes"),OFFSET('Hygiene Data'!$D$7,0,10*ROW('Hygiene Data'!D14)),NA())</f>
        <v>#N/A</v>
      </c>
      <c r="BB20" s="537" t="e">
        <f ca="1">+IF(AND(ISNUMBER(OFFSET('Hygiene Data'!$D$9,0,10*ROW('Hygiene Data'!D14))),'Data Summary'!DQ20="Yes"),OFFSET('Hygiene Data'!$D$9,0,10*ROW('Hygiene Data'!D14)),NA())</f>
        <v>#N/A</v>
      </c>
      <c r="BC20" s="537" t="e">
        <f ca="1">+IF(AND(ISNUMBER(OFFSET('Hygiene Data'!$E$5,0,10*ROW('Hygiene Data'!E14))),'Data Summary'!DR20="Yes"),OFFSET('Hygiene Data'!$E$5,0,10*ROW('Hygiene Data'!E14)),NA())</f>
        <v>#N/A</v>
      </c>
      <c r="BD20" s="537" t="e">
        <f ca="1">+IF(AND(ISNUMBER(OFFSET('Hygiene Data'!$E$7,0,10*ROW('Hygiene Data'!E14))),'Data Summary'!DS20="Yes"),OFFSET('Hygiene Data'!$E$7,0,10*ROW('Hygiene Data'!E14)),NA())</f>
        <v>#N/A</v>
      </c>
      <c r="BE20" s="537" t="e">
        <f ca="1">+IF(AND(ISNUMBER(OFFSET('Hygiene Data'!$E$9,0,10*ROW('Hygiene Data'!E14))),'Data Summary'!DT20="Yes"),OFFSET('Hygiene Data'!$E$9,0,10*ROW('Hygiene Data'!E14)),NA())</f>
        <v>#N/A</v>
      </c>
      <c r="BF20" s="537" t="e">
        <f ca="1">+IF(AND(ISNUMBER(OFFSET('Hygiene Data'!$F$5,0,10*ROW('Hygiene Data'!F14))),'Data Summary'!DU20="Yes"),OFFSET('Hygiene Data'!$F$5,0,10*ROW('Hygiene Data'!F14)),NA())</f>
        <v>#N/A</v>
      </c>
      <c r="BG20" s="537" t="e">
        <f ca="1">+IF(AND(ISNUMBER(OFFSET('Hygiene Data'!$F$7,0,10*ROW('Hygiene Data'!F14))),'Data Summary'!DV20="Yes"),OFFSET('Hygiene Data'!$F$7,0,10*ROW('Hygiene Data'!F14)),NA())</f>
        <v>#N/A</v>
      </c>
      <c r="BH20" s="537" t="e">
        <f ca="1">+IF(AND(ISNUMBER(OFFSET('Hygiene Data'!$F$9,0,10*ROW('Hygiene Data'!F14))),'Data Summary'!DW20="Yes"),OFFSET('Hygiene Data'!$F$9,0,10*ROW('Hygiene Data'!F14)),NA())</f>
        <v>#N/A</v>
      </c>
      <c r="BI20" s="537" t="e">
        <f ca="1">+IF(AND(ISNUMBER(OFFSET('Hygiene Data'!$G$5,0,10*ROW('Hygiene Data'!G14))),'Data Summary'!DX20="Yes"),OFFSET('Hygiene Data'!$G$5,0,10*ROW('Hygiene Data'!G14)),NA())</f>
        <v>#N/A</v>
      </c>
      <c r="BJ20" s="537" t="e">
        <f ca="1">+IF(AND(ISNUMBER(OFFSET('Hygiene Data'!$G$7,0,10*ROW('Hygiene Data'!G14))),'Data Summary'!DY20="Yes"),OFFSET('Hygiene Data'!$G$7,0,10*ROW('Hygiene Data'!G14)),NA())</f>
        <v>#N/A</v>
      </c>
      <c r="BK20" s="537" t="e">
        <f ca="1">+IF(AND(ISNUMBER(OFFSET('Hygiene Data'!$G$9,0,10*ROW('Hygiene Data'!G14))),'Data Summary'!DZ20="Yes"),OFFSET('Hygiene Data'!$G$9,0,10*ROW('Hygiene Data'!G14)),NA())</f>
        <v>#N/A</v>
      </c>
      <c r="BL20" s="537" t="e">
        <f ca="1">+IF(AND(ISNUMBER(OFFSET('Hygiene Data'!$H$5,0,10*ROW('Hygiene Data'!H14))),'Data Summary'!EA20="Yes"),OFFSET('Hygiene Data'!$H$5,0,10*ROW('Hygiene Data'!H14)),NA())</f>
        <v>#N/A</v>
      </c>
      <c r="BM20" s="537" t="e">
        <f ca="1">+IF(AND(ISNUMBER(OFFSET('Hygiene Data'!$H$7,0,10*ROW('Hygiene Data'!H14))),'Data Summary'!EB20="Yes"),OFFSET('Hygiene Data'!$H$7,0,10*ROW('Hygiene Data'!H14)),NA())</f>
        <v>#N/A</v>
      </c>
      <c r="BN20" s="537" t="e">
        <f ca="1">+IF(AND(ISNUMBER(OFFSET('Hygiene Data'!$H$9,0,10*ROW('Hygiene Data'!H14))),'Data Summary'!EC20="Yes"),OFFSET('Hygiene Data'!$H$9,0,10*ROW('Hygiene Data'!H14)),NA())</f>
        <v>#N/A</v>
      </c>
      <c r="BO20" s="537" t="e">
        <f ca="1">+IF(AND(ISNUMBER(OFFSET('Hygiene Data'!$I$5,0,10*ROW('Hygiene Data'!I14))),'Data Summary'!ED20="Yes"),OFFSET('Hygiene Data'!$I$5,0,10*ROW('Hygiene Data'!I14)),NA())</f>
        <v>#N/A</v>
      </c>
      <c r="BP20" s="537" t="e">
        <f ca="1">+IF(AND(ISNUMBER(OFFSET('Hygiene Data'!$I$7,0,10*ROW('Hygiene Data'!I14))),'Data Summary'!EE20="Yes"),OFFSET('Hygiene Data'!$I$7,0,10*ROW('Hygiene Data'!I14)),NA())</f>
        <v>#N/A</v>
      </c>
      <c r="BQ20" s="537" t="e">
        <f ca="1">+IF(AND(ISNUMBER(OFFSET('Hygiene Data'!$I$9,0,10*ROW('Hygiene Data'!I14))),'Data Summary'!EF20="Yes"),OFFSET('Hygiene Data'!$I$9,0,10*ROW('Hygiene Data'!I14)),NA())</f>
        <v>#N/A</v>
      </c>
    </row>
    <row r="21" spans="1:69" x14ac:dyDescent="0.25">
      <c r="A21" s="533" t="e">
        <f ca="1">+RIGHT('Data Summary'!A21,LEN('Data Summary'!A21)-9)</f>
        <v>#VALUE!</v>
      </c>
      <c r="B21" s="507" t="str">
        <f ca="1">+IF(ISTEXT('Data Summary'!B21),'Data Summary'!B21,"")</f>
        <v/>
      </c>
      <c r="C21" s="534" t="e">
        <f ca="1">+VALUE('Data Summary'!C21)</f>
        <v>#VALUE!</v>
      </c>
      <c r="D21" s="535" t="e">
        <f ca="1">+IF(AND(ISNUMBER(OFFSET('Water Data'!$D$4,0,10*ROW('Water Data'!D15))),'Data Summary'!BS21="Yes"),100-OFFSET('Water Data'!$D$4,0,10*ROW('Water Data'!D15)),NA())</f>
        <v>#N/A</v>
      </c>
      <c r="E21" s="535" t="e">
        <f ca="1">+IF(AND(ISNUMBER(OFFSET('Water Data'!$D$6,0,10*ROW('Water Data'!D15))),'Data Summary'!BT21="Yes"),OFFSET('Water Data'!$D$6,0,10*ROW('Water Data'!D15)),NA())</f>
        <v>#N/A</v>
      </c>
      <c r="F21" s="535" t="e">
        <f ca="1">+IF(AND(ISNUMBER(OFFSET('Water Data'!$D$9,0,10*ROW('Water Data'!D15))),'Data Summary'!BU21="Yes"),OFFSET('Water Data'!$D$9,0,10*ROW('Water Data'!D15)),NA())</f>
        <v>#N/A</v>
      </c>
      <c r="G21" s="535" t="e">
        <f ca="1">+IF(AND(ISNUMBER(OFFSET('Water Data'!$E$4,0,10*ROW('Water Data'!E15))),'Data Summary'!BV21="Yes"),100-OFFSET('Water Data'!$E$4,0,10*ROW('Water Data'!E15)),NA())</f>
        <v>#N/A</v>
      </c>
      <c r="H21" s="535" t="e">
        <f ca="1">+IF(AND(ISNUMBER(OFFSET('Water Data'!$E$6,0,10*ROW('Water Data'!E15))),'Data Summary'!BW21="Yes"),OFFSET('Water Data'!$E$6,0,10*ROW('Water Data'!E15)),NA())</f>
        <v>#N/A</v>
      </c>
      <c r="I21" s="535" t="e">
        <f ca="1">+IF(AND(ISNUMBER(OFFSET('Water Data'!$E$9,0,10*ROW('Water Data'!E15))),'Data Summary'!BX21="Yes"),OFFSET('Water Data'!$E$9,0,10*ROW('Water Data'!E15)),NA())</f>
        <v>#N/A</v>
      </c>
      <c r="J21" s="535" t="e">
        <f ca="1">+IF(AND(ISNUMBER(OFFSET('Water Data'!$F$4,0,10*ROW('Water Data'!F15))),'Data Summary'!BY21="Yes"),100-OFFSET('Water Data'!$F$4,0,10*ROW('Water Data'!F15)),NA())</f>
        <v>#N/A</v>
      </c>
      <c r="K21" s="535" t="e">
        <f ca="1">+IF(AND(ISNUMBER(OFFSET('Water Data'!$F$6,0,10*ROW('Water Data'!F15))),'Data Summary'!BZ21="Yes"),OFFSET('Water Data'!$F$6,0,10*ROW('Water Data'!F15)),NA())</f>
        <v>#N/A</v>
      </c>
      <c r="L21" s="535" t="e">
        <f ca="1">+IF(AND(ISNUMBER(OFFSET('Water Data'!$F$9,0,10*ROW('Water Data'!F15))),'Data Summary'!CA21="Yes"),OFFSET('Water Data'!$F$9,0,10*ROW('Water Data'!F15)),NA())</f>
        <v>#N/A</v>
      </c>
      <c r="M21" s="535" t="e">
        <f ca="1">+IF(AND(ISNUMBER(OFFSET('Water Data'!$G$4,0,10*ROW('Water Data'!G15))),'Data Summary'!CB21="Yes"),100-OFFSET('Water Data'!$G$4,0,10*ROW('Water Data'!G15)),NA())</f>
        <v>#N/A</v>
      </c>
      <c r="N21" s="535" t="e">
        <f ca="1">+IF(AND(ISNUMBER(OFFSET('Water Data'!$G$6,0,10*ROW('Water Data'!G15))),'Data Summary'!CC21="Yes"),OFFSET('Water Data'!$G$6,0,10*ROW('Water Data'!G15)),NA())</f>
        <v>#N/A</v>
      </c>
      <c r="O21" s="535" t="e">
        <f ca="1">+IF(AND(ISNUMBER(OFFSET('Water Data'!$G$9,0,10*ROW('Water Data'!G15))),'Data Summary'!CD21="Yes"),OFFSET('Water Data'!$G$9,0,10*ROW('Water Data'!G15)),NA())</f>
        <v>#N/A</v>
      </c>
      <c r="P21" s="535" t="e">
        <f ca="1">+IF(AND(ISNUMBER(OFFSET('Water Data'!$H$4,0,10*ROW('Water Data'!H15))),'Data Summary'!CE21="Yes"),100-OFFSET('Water Data'!$H$4,0,10*ROW('Water Data'!H15)),NA())</f>
        <v>#N/A</v>
      </c>
      <c r="Q21" s="535" t="e">
        <f ca="1">+IF(AND(ISNUMBER(OFFSET('Water Data'!$H$6,0,10*ROW('Water Data'!H15))),'Data Summary'!CF21="Yes"),OFFSET('Water Data'!$H$6,0,10*ROW('Water Data'!H15)),NA())</f>
        <v>#N/A</v>
      </c>
      <c r="R21" s="535" t="e">
        <f ca="1">+IF(AND(ISNUMBER(OFFSET('Water Data'!$H$9,0,10*ROW('Water Data'!H15))),'Data Summary'!CG21="Yes"),OFFSET('Water Data'!$H$9,0,10*ROW('Water Data'!H15)),NA())</f>
        <v>#N/A</v>
      </c>
      <c r="S21" s="535" t="e">
        <f ca="1">+IF(AND(ISNUMBER(OFFSET('Water Data'!$I$4,0,10*ROW('Water Data'!I15))),'Data Summary'!CH21="Yes"),100-OFFSET('Water Data'!$I$4,0,10*ROW('Water Data'!I15)),NA())</f>
        <v>#N/A</v>
      </c>
      <c r="T21" s="535" t="e">
        <f ca="1">+IF(AND(ISNUMBER(OFFSET('Water Data'!$I$6,0,10*ROW('Water Data'!I15))),'Data Summary'!CI21="Yes"),OFFSET('Water Data'!$I$6,0,10*ROW('Water Data'!I15)),NA())</f>
        <v>#N/A</v>
      </c>
      <c r="U21" s="535" t="e">
        <f ca="1">+IF(AND(ISNUMBER(OFFSET('Water Data'!$I$9,0,10*ROW('Water Data'!I15))),'Data Summary'!CJ21="Yes"),OFFSET('Water Data'!$I$9,0,10*ROW('Water Data'!I15)),NA())</f>
        <v>#N/A</v>
      </c>
      <c r="V21" s="536" t="e">
        <f ca="1">+IF(AND(ISNUMBER(OFFSET('Sanitation Data'!$D$4,0,10*ROW('Sanitation Data'!D15))),'Data Summary'!CK21="Yes"),100-OFFSET('Sanitation Data'!$D$4,0,10*ROW('Sanitation Data'!D15)),NA())</f>
        <v>#N/A</v>
      </c>
      <c r="W21" s="536" t="e">
        <f ca="1">+IF(AND(ISNUMBER(OFFSET('Sanitation Data'!$D$6,0,10*ROW('Sanitation Data'!D15))),'Data Summary'!CL21="Yes"),OFFSET('Sanitation Data'!$D$6,0,10*ROW('Sanitation Data'!D15)),NA())</f>
        <v>#N/A</v>
      </c>
      <c r="X21" s="536" t="e">
        <f ca="1">+IF(AND(ISNUMBER(OFFSET('Sanitation Data'!$D$10,0,10*ROW('Sanitation Data'!D15))),'Data Summary'!CM21="Yes"),OFFSET('Sanitation Data'!$D$10,0,10*ROW('Sanitation Data'!D15)),NA())</f>
        <v>#N/A</v>
      </c>
      <c r="Y21" s="536" t="e">
        <f ca="1">+IF(AND(ISNUMBER(OFFSET('Sanitation Data'!$D$11,0,10*ROW('Sanitation Data'!D15))),'Data Summary'!CN21="Yes"),OFFSET('Sanitation Data'!$D$11,0,10*ROW('Sanitation Data'!D15)),NA())</f>
        <v>#N/A</v>
      </c>
      <c r="Z21" s="536" t="e">
        <f ca="1">+IF(AND(ISNUMBER(OFFSET('Sanitation Data'!$D$12,0,10*ROW('Sanitation Data'!D15))),'Data Summary'!CO21="Yes"),OFFSET('Sanitation Data'!$D$12,0,10*ROW('Sanitation Data'!D15)),NA())</f>
        <v>#N/A</v>
      </c>
      <c r="AA21" s="536" t="e">
        <f ca="1">+IF(AND(ISNUMBER(OFFSET('Sanitation Data'!$E$4,0,10*ROW('Sanitation Data'!E15))),'Data Summary'!CP21="Yes"),100-OFFSET('Sanitation Data'!$E$4,0,10*ROW('Sanitation Data'!E15)),NA())</f>
        <v>#N/A</v>
      </c>
      <c r="AB21" s="536" t="e">
        <f ca="1">+IF(AND(ISNUMBER(OFFSET('Sanitation Data'!$E$6,0,10*ROW('Sanitation Data'!E15))),'Data Summary'!CQ21="Yes"),OFFSET('Sanitation Data'!$E$6,0,10*ROW('Sanitation Data'!E15)),NA())</f>
        <v>#N/A</v>
      </c>
      <c r="AC21" s="536" t="e">
        <f ca="1">+IF(AND(ISNUMBER(OFFSET('Sanitation Data'!$E$10,0,10*ROW('Sanitation Data'!E15))),'Data Summary'!CR21="Yes"),OFFSET('Sanitation Data'!$E$10,0,10*ROW('Sanitation Data'!E15)),NA())</f>
        <v>#N/A</v>
      </c>
      <c r="AD21" s="536" t="e">
        <f ca="1">+IF(AND(ISNUMBER(OFFSET('Sanitation Data'!$E$11,0,10*ROW('Sanitation Data'!E15))),'Data Summary'!CS21="Yes"),OFFSET('Sanitation Data'!$E$11,0,10*ROW('Sanitation Data'!E15)),NA())</f>
        <v>#N/A</v>
      </c>
      <c r="AE21" s="536" t="e">
        <f ca="1">+IF(AND(ISNUMBER(OFFSET('Sanitation Data'!$E$12,0,10*ROW('Sanitation Data'!E15))),'Data Summary'!CT21="Yes"),OFFSET('Sanitation Data'!$E$12,0,10*ROW('Sanitation Data'!E15)),NA())</f>
        <v>#N/A</v>
      </c>
      <c r="AF21" s="536" t="e">
        <f ca="1">+IF(AND(ISNUMBER(OFFSET('Sanitation Data'!$F$4,0,10*ROW('Sanitation Data'!F15))),'Data Summary'!CU21="Yes"),100-OFFSET('Sanitation Data'!$F$4,0,10*ROW('Sanitation Data'!F15)),NA())</f>
        <v>#N/A</v>
      </c>
      <c r="AG21" s="536" t="e">
        <f ca="1">+IF(AND(ISNUMBER(OFFSET('Sanitation Data'!$F$6,0,10*ROW('Sanitation Data'!F15))),'Data Summary'!CV21="Yes"),OFFSET('Sanitation Data'!$F$6,0,10*ROW('Sanitation Data'!F15)),NA())</f>
        <v>#N/A</v>
      </c>
      <c r="AH21" s="536" t="e">
        <f ca="1">+IF(AND(ISNUMBER(OFFSET('Sanitation Data'!$F$10,0,10*ROW('Sanitation Data'!F15))),'Data Summary'!CW21="Yes"),OFFSET('Sanitation Data'!$F$10,0,10*ROW('Sanitation Data'!F15)),NA())</f>
        <v>#N/A</v>
      </c>
      <c r="AI21" s="536" t="e">
        <f ca="1">+IF(AND(ISNUMBER(OFFSET('Sanitation Data'!$F$11,0,10*ROW('Sanitation Data'!F15))),'Data Summary'!CX21="Yes"),OFFSET('Sanitation Data'!$F$11,0,10*ROW('Sanitation Data'!F15)),NA())</f>
        <v>#N/A</v>
      </c>
      <c r="AJ21" s="536" t="e">
        <f ca="1">+IF(AND(ISNUMBER(OFFSET('Sanitation Data'!$F$12,0,10*ROW('Sanitation Data'!F15))),'Data Summary'!CY21="Yes"),OFFSET('Sanitation Data'!$F$12,0,10*ROW('Sanitation Data'!F15)),NA())</f>
        <v>#N/A</v>
      </c>
      <c r="AK21" s="536" t="e">
        <f ca="1">+IF(AND(ISNUMBER(OFFSET('Sanitation Data'!$G$4,0,10*ROW('Sanitation Data'!G15))),'Data Summary'!CZ21="Yes"),100-OFFSET('Sanitation Data'!$G$4,0,10*ROW('Sanitation Data'!G15)),NA())</f>
        <v>#N/A</v>
      </c>
      <c r="AL21" s="536" t="e">
        <f ca="1">+IF(AND(ISNUMBER(OFFSET('Sanitation Data'!$G$6,0,10*ROW('Sanitation Data'!G15))),'Data Summary'!DA21="Yes"),OFFSET('Sanitation Data'!$G$6,0,10*ROW('Sanitation Data'!G15)),NA())</f>
        <v>#N/A</v>
      </c>
      <c r="AM21" s="536" t="e">
        <f ca="1">+IF(AND(ISNUMBER(OFFSET('Sanitation Data'!$G$10,0,10*ROW('Sanitation Data'!G15))),'Data Summary'!DB21="Yes"),OFFSET('Sanitation Data'!$G$10,0,10*ROW('Sanitation Data'!G15)),NA())</f>
        <v>#N/A</v>
      </c>
      <c r="AN21" s="536" t="e">
        <f ca="1">+IF(AND(ISNUMBER(OFFSET('Sanitation Data'!$G$11,0,10*ROW('Sanitation Data'!G15))),'Data Summary'!DC21="Yes"),OFFSET('Sanitation Data'!$G$11,0,10*ROW('Sanitation Data'!G15)),NA())</f>
        <v>#N/A</v>
      </c>
      <c r="AO21" s="536" t="e">
        <f ca="1">+IF(AND(ISNUMBER(OFFSET('Sanitation Data'!$G$12,0,10*ROW('Sanitation Data'!G15))),'Data Summary'!DD21="Yes"),OFFSET('Sanitation Data'!$G$12,0,10*ROW('Sanitation Data'!G15)),NA())</f>
        <v>#N/A</v>
      </c>
      <c r="AP21" s="536" t="e">
        <f ca="1">+IF(AND(ISNUMBER(OFFSET('Sanitation Data'!$H$4,0,10*ROW('Sanitation Data'!H15))),'Data Summary'!DE21="Yes"),100-OFFSET('Sanitation Data'!$H$4,0,10*ROW('Sanitation Data'!H15)),NA())</f>
        <v>#N/A</v>
      </c>
      <c r="AQ21" s="536" t="e">
        <f ca="1">+IF(AND(ISNUMBER(OFFSET('Sanitation Data'!$H$6,0,10*ROW('Sanitation Data'!H15))),'Data Summary'!DF21="Yes"),OFFSET('Sanitation Data'!$H$6,0,10*ROW('Sanitation Data'!H15)),NA())</f>
        <v>#N/A</v>
      </c>
      <c r="AR21" s="536" t="e">
        <f ca="1">+IF(AND(ISNUMBER(OFFSET('Sanitation Data'!$H$10,0,10*ROW('Sanitation Data'!H15))),'Data Summary'!DG21="Yes"),OFFSET('Sanitation Data'!$H$10,0,10*ROW('Sanitation Data'!H15)),NA())</f>
        <v>#N/A</v>
      </c>
      <c r="AS21" s="536" t="e">
        <f ca="1">+IF(AND(ISNUMBER(OFFSET('Sanitation Data'!$H$11,0,10*ROW('Sanitation Data'!H15))),'Data Summary'!DH21="Yes"),OFFSET('Sanitation Data'!$H$11,0,10*ROW('Sanitation Data'!H15)),NA())</f>
        <v>#N/A</v>
      </c>
      <c r="AT21" s="536" t="e">
        <f ca="1">+IF(AND(ISNUMBER(OFFSET('Sanitation Data'!$H$12,0,10*ROW('Sanitation Data'!H15))),'Data Summary'!DI21="Yes"),OFFSET('Sanitation Data'!$H$12,0,10*ROW('Sanitation Data'!H15)),NA())</f>
        <v>#N/A</v>
      </c>
      <c r="AU21" s="536" t="e">
        <f ca="1">+IF(AND(ISNUMBER(OFFSET('Sanitation Data'!$I$4,0,10*ROW('Sanitation Data'!I15))),'Data Summary'!DJ21="Yes"),100-OFFSET('Sanitation Data'!$I$4,0,10*ROW('Sanitation Data'!I15)),NA())</f>
        <v>#N/A</v>
      </c>
      <c r="AV21" s="536" t="e">
        <f ca="1">+IF(AND(ISNUMBER(OFFSET('Sanitation Data'!$I$6,0,10*ROW('Sanitation Data'!I15))),'Data Summary'!DK21="Yes"),OFFSET('Sanitation Data'!$I$6,0,10*ROW('Sanitation Data'!I15)),NA())</f>
        <v>#N/A</v>
      </c>
      <c r="AW21" s="536" t="e">
        <f ca="1">+IF(AND(ISNUMBER(OFFSET('Sanitation Data'!$I$10,0,10*ROW('Sanitation Data'!I15))),'Data Summary'!DL21="Yes"),OFFSET('Sanitation Data'!$I$10,0,10*ROW('Sanitation Data'!I15)),NA())</f>
        <v>#N/A</v>
      </c>
      <c r="AX21" s="536" t="e">
        <f ca="1">+IF(AND(ISNUMBER(OFFSET('Sanitation Data'!$I$11,0,10*ROW('Sanitation Data'!I15))),'Data Summary'!DM21="Yes"),OFFSET('Sanitation Data'!$I$11,0,10*ROW('Sanitation Data'!I15)),NA())</f>
        <v>#N/A</v>
      </c>
      <c r="AY21" s="536" t="e">
        <f ca="1">+IF(AND(ISNUMBER(OFFSET('Sanitation Data'!$I$12,0,10*ROW('Sanitation Data'!I15))),'Data Summary'!DN21="Yes"),OFFSET('Sanitation Data'!$I$12,0,10*ROW('Sanitation Data'!I15)),NA())</f>
        <v>#N/A</v>
      </c>
      <c r="AZ21" s="537" t="e">
        <f ca="1">+IF(AND(ISNUMBER(OFFSET('Hygiene Data'!$D$5,0,10*ROW('Hygiene Data'!D15))),'Data Summary'!DO21="Yes"),OFFSET('Hygiene Data'!$D$5,0,10*ROW('Hygiene Data'!D15)),NA())</f>
        <v>#N/A</v>
      </c>
      <c r="BA21" s="537" t="e">
        <f ca="1">+IF(AND(ISNUMBER(OFFSET('Hygiene Data'!$D$7,0,10*ROW('Hygiene Data'!D15))),'Data Summary'!DP21="Yes"),OFFSET('Hygiene Data'!$D$7,0,10*ROW('Hygiene Data'!D15)),NA())</f>
        <v>#N/A</v>
      </c>
      <c r="BB21" s="537" t="e">
        <f ca="1">+IF(AND(ISNUMBER(OFFSET('Hygiene Data'!$D$9,0,10*ROW('Hygiene Data'!D15))),'Data Summary'!DQ21="Yes"),OFFSET('Hygiene Data'!$D$9,0,10*ROW('Hygiene Data'!D15)),NA())</f>
        <v>#N/A</v>
      </c>
      <c r="BC21" s="537" t="e">
        <f ca="1">+IF(AND(ISNUMBER(OFFSET('Hygiene Data'!$E$5,0,10*ROW('Hygiene Data'!E15))),'Data Summary'!DR21="Yes"),OFFSET('Hygiene Data'!$E$5,0,10*ROW('Hygiene Data'!E15)),NA())</f>
        <v>#N/A</v>
      </c>
      <c r="BD21" s="537" t="e">
        <f ca="1">+IF(AND(ISNUMBER(OFFSET('Hygiene Data'!$E$7,0,10*ROW('Hygiene Data'!E15))),'Data Summary'!DS21="Yes"),OFFSET('Hygiene Data'!$E$7,0,10*ROW('Hygiene Data'!E15)),NA())</f>
        <v>#N/A</v>
      </c>
      <c r="BE21" s="537" t="e">
        <f ca="1">+IF(AND(ISNUMBER(OFFSET('Hygiene Data'!$E$9,0,10*ROW('Hygiene Data'!E15))),'Data Summary'!DT21="Yes"),OFFSET('Hygiene Data'!$E$9,0,10*ROW('Hygiene Data'!E15)),NA())</f>
        <v>#N/A</v>
      </c>
      <c r="BF21" s="537" t="e">
        <f ca="1">+IF(AND(ISNUMBER(OFFSET('Hygiene Data'!$F$5,0,10*ROW('Hygiene Data'!F15))),'Data Summary'!DU21="Yes"),OFFSET('Hygiene Data'!$F$5,0,10*ROW('Hygiene Data'!F15)),NA())</f>
        <v>#N/A</v>
      </c>
      <c r="BG21" s="537" t="e">
        <f ca="1">+IF(AND(ISNUMBER(OFFSET('Hygiene Data'!$F$7,0,10*ROW('Hygiene Data'!F15))),'Data Summary'!DV21="Yes"),OFFSET('Hygiene Data'!$F$7,0,10*ROW('Hygiene Data'!F15)),NA())</f>
        <v>#N/A</v>
      </c>
      <c r="BH21" s="537" t="e">
        <f ca="1">+IF(AND(ISNUMBER(OFFSET('Hygiene Data'!$F$9,0,10*ROW('Hygiene Data'!F15))),'Data Summary'!DW21="Yes"),OFFSET('Hygiene Data'!$F$9,0,10*ROW('Hygiene Data'!F15)),NA())</f>
        <v>#N/A</v>
      </c>
      <c r="BI21" s="537" t="e">
        <f ca="1">+IF(AND(ISNUMBER(OFFSET('Hygiene Data'!$G$5,0,10*ROW('Hygiene Data'!G15))),'Data Summary'!DX21="Yes"),OFFSET('Hygiene Data'!$G$5,0,10*ROW('Hygiene Data'!G15)),NA())</f>
        <v>#N/A</v>
      </c>
      <c r="BJ21" s="537" t="e">
        <f ca="1">+IF(AND(ISNUMBER(OFFSET('Hygiene Data'!$G$7,0,10*ROW('Hygiene Data'!G15))),'Data Summary'!DY21="Yes"),OFFSET('Hygiene Data'!$G$7,0,10*ROW('Hygiene Data'!G15)),NA())</f>
        <v>#N/A</v>
      </c>
      <c r="BK21" s="537" t="e">
        <f ca="1">+IF(AND(ISNUMBER(OFFSET('Hygiene Data'!$G$9,0,10*ROW('Hygiene Data'!G15))),'Data Summary'!DZ21="Yes"),OFFSET('Hygiene Data'!$G$9,0,10*ROW('Hygiene Data'!G15)),NA())</f>
        <v>#N/A</v>
      </c>
      <c r="BL21" s="537" t="e">
        <f ca="1">+IF(AND(ISNUMBER(OFFSET('Hygiene Data'!$H$5,0,10*ROW('Hygiene Data'!H15))),'Data Summary'!EA21="Yes"),OFFSET('Hygiene Data'!$H$5,0,10*ROW('Hygiene Data'!H15)),NA())</f>
        <v>#N/A</v>
      </c>
      <c r="BM21" s="537" t="e">
        <f ca="1">+IF(AND(ISNUMBER(OFFSET('Hygiene Data'!$H$7,0,10*ROW('Hygiene Data'!H15))),'Data Summary'!EB21="Yes"),OFFSET('Hygiene Data'!$H$7,0,10*ROW('Hygiene Data'!H15)),NA())</f>
        <v>#N/A</v>
      </c>
      <c r="BN21" s="537" t="e">
        <f ca="1">+IF(AND(ISNUMBER(OFFSET('Hygiene Data'!$H$9,0,10*ROW('Hygiene Data'!H15))),'Data Summary'!EC21="Yes"),OFFSET('Hygiene Data'!$H$9,0,10*ROW('Hygiene Data'!H15)),NA())</f>
        <v>#N/A</v>
      </c>
      <c r="BO21" s="537" t="e">
        <f ca="1">+IF(AND(ISNUMBER(OFFSET('Hygiene Data'!$I$5,0,10*ROW('Hygiene Data'!I15))),'Data Summary'!ED21="Yes"),OFFSET('Hygiene Data'!$I$5,0,10*ROW('Hygiene Data'!I15)),NA())</f>
        <v>#N/A</v>
      </c>
      <c r="BP21" s="537" t="e">
        <f ca="1">+IF(AND(ISNUMBER(OFFSET('Hygiene Data'!$I$7,0,10*ROW('Hygiene Data'!I15))),'Data Summary'!EE21="Yes"),OFFSET('Hygiene Data'!$I$7,0,10*ROW('Hygiene Data'!I15)),NA())</f>
        <v>#N/A</v>
      </c>
      <c r="BQ21" s="537" t="e">
        <f ca="1">+IF(AND(ISNUMBER(OFFSET('Hygiene Data'!$I$9,0,10*ROW('Hygiene Data'!I15))),'Data Summary'!EF21="Yes"),OFFSET('Hygiene Data'!$I$9,0,10*ROW('Hygiene Data'!I15)),NA())</f>
        <v>#N/A</v>
      </c>
    </row>
    <row r="22" spans="1:69" x14ac:dyDescent="0.25">
      <c r="A22" s="533" t="e">
        <f ca="1">+RIGHT('Data Summary'!A22,LEN('Data Summary'!A22)-9)</f>
        <v>#VALUE!</v>
      </c>
      <c r="B22" s="507" t="str">
        <f ca="1">+IF(ISTEXT('Data Summary'!B22),'Data Summary'!B22,"")</f>
        <v/>
      </c>
      <c r="C22" s="534" t="e">
        <f ca="1">+VALUE('Data Summary'!C22)</f>
        <v>#VALUE!</v>
      </c>
      <c r="D22" s="535" t="e">
        <f ca="1">+IF(AND(ISNUMBER(OFFSET('Water Data'!$D$4,0,10*ROW('Water Data'!D16))),'Data Summary'!BS22="Yes"),100-OFFSET('Water Data'!$D$4,0,10*ROW('Water Data'!D16)),NA())</f>
        <v>#N/A</v>
      </c>
      <c r="E22" s="535" t="e">
        <f ca="1">+IF(AND(ISNUMBER(OFFSET('Water Data'!$D$6,0,10*ROW('Water Data'!D16))),'Data Summary'!BT22="Yes"),OFFSET('Water Data'!$D$6,0,10*ROW('Water Data'!D16)),NA())</f>
        <v>#N/A</v>
      </c>
      <c r="F22" s="535" t="e">
        <f ca="1">+IF(AND(ISNUMBER(OFFSET('Water Data'!$D$9,0,10*ROW('Water Data'!D16))),'Data Summary'!BU22="Yes"),OFFSET('Water Data'!$D$9,0,10*ROW('Water Data'!D16)),NA())</f>
        <v>#N/A</v>
      </c>
      <c r="G22" s="535" t="e">
        <f ca="1">+IF(AND(ISNUMBER(OFFSET('Water Data'!$E$4,0,10*ROW('Water Data'!E16))),'Data Summary'!BV22="Yes"),100-OFFSET('Water Data'!$E$4,0,10*ROW('Water Data'!E16)),NA())</f>
        <v>#N/A</v>
      </c>
      <c r="H22" s="535" t="e">
        <f ca="1">+IF(AND(ISNUMBER(OFFSET('Water Data'!$E$6,0,10*ROW('Water Data'!E16))),'Data Summary'!BW22="Yes"),OFFSET('Water Data'!$E$6,0,10*ROW('Water Data'!E16)),NA())</f>
        <v>#N/A</v>
      </c>
      <c r="I22" s="535" t="e">
        <f ca="1">+IF(AND(ISNUMBER(OFFSET('Water Data'!$E$9,0,10*ROW('Water Data'!E16))),'Data Summary'!BX22="Yes"),OFFSET('Water Data'!$E$9,0,10*ROW('Water Data'!E16)),NA())</f>
        <v>#N/A</v>
      </c>
      <c r="J22" s="535" t="e">
        <f ca="1">+IF(AND(ISNUMBER(OFFSET('Water Data'!$F$4,0,10*ROW('Water Data'!F16))),'Data Summary'!BY22="Yes"),100-OFFSET('Water Data'!$F$4,0,10*ROW('Water Data'!F16)),NA())</f>
        <v>#N/A</v>
      </c>
      <c r="K22" s="535" t="e">
        <f ca="1">+IF(AND(ISNUMBER(OFFSET('Water Data'!$F$6,0,10*ROW('Water Data'!F16))),'Data Summary'!BZ22="Yes"),OFFSET('Water Data'!$F$6,0,10*ROW('Water Data'!F16)),NA())</f>
        <v>#N/A</v>
      </c>
      <c r="L22" s="535" t="e">
        <f ca="1">+IF(AND(ISNUMBER(OFFSET('Water Data'!$F$9,0,10*ROW('Water Data'!F16))),'Data Summary'!CA22="Yes"),OFFSET('Water Data'!$F$9,0,10*ROW('Water Data'!F16)),NA())</f>
        <v>#N/A</v>
      </c>
      <c r="M22" s="535" t="e">
        <f ca="1">+IF(AND(ISNUMBER(OFFSET('Water Data'!$G$4,0,10*ROW('Water Data'!G16))),'Data Summary'!CB22="Yes"),100-OFFSET('Water Data'!$G$4,0,10*ROW('Water Data'!G16)),NA())</f>
        <v>#N/A</v>
      </c>
      <c r="N22" s="535" t="e">
        <f ca="1">+IF(AND(ISNUMBER(OFFSET('Water Data'!$G$6,0,10*ROW('Water Data'!G16))),'Data Summary'!CC22="Yes"),OFFSET('Water Data'!$G$6,0,10*ROW('Water Data'!G16)),NA())</f>
        <v>#N/A</v>
      </c>
      <c r="O22" s="535" t="e">
        <f ca="1">+IF(AND(ISNUMBER(OFFSET('Water Data'!$G$9,0,10*ROW('Water Data'!G16))),'Data Summary'!CD22="Yes"),OFFSET('Water Data'!$G$9,0,10*ROW('Water Data'!G16)),NA())</f>
        <v>#N/A</v>
      </c>
      <c r="P22" s="535" t="e">
        <f ca="1">+IF(AND(ISNUMBER(OFFSET('Water Data'!$H$4,0,10*ROW('Water Data'!H16))),'Data Summary'!CE22="Yes"),100-OFFSET('Water Data'!$H$4,0,10*ROW('Water Data'!H16)),NA())</f>
        <v>#N/A</v>
      </c>
      <c r="Q22" s="535" t="e">
        <f ca="1">+IF(AND(ISNUMBER(OFFSET('Water Data'!$H$6,0,10*ROW('Water Data'!H16))),'Data Summary'!CF22="Yes"),OFFSET('Water Data'!$H$6,0,10*ROW('Water Data'!H16)),NA())</f>
        <v>#N/A</v>
      </c>
      <c r="R22" s="535" t="e">
        <f ca="1">+IF(AND(ISNUMBER(OFFSET('Water Data'!$H$9,0,10*ROW('Water Data'!H16))),'Data Summary'!CG22="Yes"),OFFSET('Water Data'!$H$9,0,10*ROW('Water Data'!H16)),NA())</f>
        <v>#N/A</v>
      </c>
      <c r="S22" s="535" t="e">
        <f ca="1">+IF(AND(ISNUMBER(OFFSET('Water Data'!$I$4,0,10*ROW('Water Data'!I16))),'Data Summary'!CH22="Yes"),100-OFFSET('Water Data'!$I$4,0,10*ROW('Water Data'!I16)),NA())</f>
        <v>#N/A</v>
      </c>
      <c r="T22" s="535" t="e">
        <f ca="1">+IF(AND(ISNUMBER(OFFSET('Water Data'!$I$6,0,10*ROW('Water Data'!I16))),'Data Summary'!CI22="Yes"),OFFSET('Water Data'!$I$6,0,10*ROW('Water Data'!I16)),NA())</f>
        <v>#N/A</v>
      </c>
      <c r="U22" s="535" t="e">
        <f ca="1">+IF(AND(ISNUMBER(OFFSET('Water Data'!$I$9,0,10*ROW('Water Data'!I16))),'Data Summary'!CJ22="Yes"),OFFSET('Water Data'!$I$9,0,10*ROW('Water Data'!I16)),NA())</f>
        <v>#N/A</v>
      </c>
      <c r="V22" s="536" t="e">
        <f ca="1">+IF(AND(ISNUMBER(OFFSET('Sanitation Data'!$D$4,0,10*ROW('Sanitation Data'!D16))),'Data Summary'!CK22="Yes"),100-OFFSET('Sanitation Data'!$D$4,0,10*ROW('Sanitation Data'!D16)),NA())</f>
        <v>#N/A</v>
      </c>
      <c r="W22" s="536" t="e">
        <f ca="1">+IF(AND(ISNUMBER(OFFSET('Sanitation Data'!$D$6,0,10*ROW('Sanitation Data'!D16))),'Data Summary'!CL22="Yes"),OFFSET('Sanitation Data'!$D$6,0,10*ROW('Sanitation Data'!D16)),NA())</f>
        <v>#N/A</v>
      </c>
      <c r="X22" s="536" t="e">
        <f ca="1">+IF(AND(ISNUMBER(OFFSET('Sanitation Data'!$D$10,0,10*ROW('Sanitation Data'!D16))),'Data Summary'!CM22="Yes"),OFFSET('Sanitation Data'!$D$10,0,10*ROW('Sanitation Data'!D16)),NA())</f>
        <v>#N/A</v>
      </c>
      <c r="Y22" s="536" t="e">
        <f ca="1">+IF(AND(ISNUMBER(OFFSET('Sanitation Data'!$D$11,0,10*ROW('Sanitation Data'!D16))),'Data Summary'!CN22="Yes"),OFFSET('Sanitation Data'!$D$11,0,10*ROW('Sanitation Data'!D16)),NA())</f>
        <v>#N/A</v>
      </c>
      <c r="Z22" s="536" t="e">
        <f ca="1">+IF(AND(ISNUMBER(OFFSET('Sanitation Data'!$D$12,0,10*ROW('Sanitation Data'!D16))),'Data Summary'!CO22="Yes"),OFFSET('Sanitation Data'!$D$12,0,10*ROW('Sanitation Data'!D16)),NA())</f>
        <v>#N/A</v>
      </c>
      <c r="AA22" s="536" t="e">
        <f ca="1">+IF(AND(ISNUMBER(OFFSET('Sanitation Data'!$E$4,0,10*ROW('Sanitation Data'!E16))),'Data Summary'!CP22="Yes"),100-OFFSET('Sanitation Data'!$E$4,0,10*ROW('Sanitation Data'!E16)),NA())</f>
        <v>#N/A</v>
      </c>
      <c r="AB22" s="536" t="e">
        <f ca="1">+IF(AND(ISNUMBER(OFFSET('Sanitation Data'!$E$6,0,10*ROW('Sanitation Data'!E16))),'Data Summary'!CQ22="Yes"),OFFSET('Sanitation Data'!$E$6,0,10*ROW('Sanitation Data'!E16)),NA())</f>
        <v>#N/A</v>
      </c>
      <c r="AC22" s="536" t="e">
        <f ca="1">+IF(AND(ISNUMBER(OFFSET('Sanitation Data'!$E$10,0,10*ROW('Sanitation Data'!E16))),'Data Summary'!CR22="Yes"),OFFSET('Sanitation Data'!$E$10,0,10*ROW('Sanitation Data'!E16)),NA())</f>
        <v>#N/A</v>
      </c>
      <c r="AD22" s="536" t="e">
        <f ca="1">+IF(AND(ISNUMBER(OFFSET('Sanitation Data'!$E$11,0,10*ROW('Sanitation Data'!E16))),'Data Summary'!CS22="Yes"),OFFSET('Sanitation Data'!$E$11,0,10*ROW('Sanitation Data'!E16)),NA())</f>
        <v>#N/A</v>
      </c>
      <c r="AE22" s="536" t="e">
        <f ca="1">+IF(AND(ISNUMBER(OFFSET('Sanitation Data'!$E$12,0,10*ROW('Sanitation Data'!E16))),'Data Summary'!CT22="Yes"),OFFSET('Sanitation Data'!$E$12,0,10*ROW('Sanitation Data'!E16)),NA())</f>
        <v>#N/A</v>
      </c>
      <c r="AF22" s="536" t="e">
        <f ca="1">+IF(AND(ISNUMBER(OFFSET('Sanitation Data'!$F$4,0,10*ROW('Sanitation Data'!F16))),'Data Summary'!CU22="Yes"),100-OFFSET('Sanitation Data'!$F$4,0,10*ROW('Sanitation Data'!F16)),NA())</f>
        <v>#N/A</v>
      </c>
      <c r="AG22" s="536" t="e">
        <f ca="1">+IF(AND(ISNUMBER(OFFSET('Sanitation Data'!$F$6,0,10*ROW('Sanitation Data'!F16))),'Data Summary'!CV22="Yes"),OFFSET('Sanitation Data'!$F$6,0,10*ROW('Sanitation Data'!F16)),NA())</f>
        <v>#N/A</v>
      </c>
      <c r="AH22" s="536" t="e">
        <f ca="1">+IF(AND(ISNUMBER(OFFSET('Sanitation Data'!$F$10,0,10*ROW('Sanitation Data'!F16))),'Data Summary'!CW22="Yes"),OFFSET('Sanitation Data'!$F$10,0,10*ROW('Sanitation Data'!F16)),NA())</f>
        <v>#N/A</v>
      </c>
      <c r="AI22" s="536" t="e">
        <f ca="1">+IF(AND(ISNUMBER(OFFSET('Sanitation Data'!$F$11,0,10*ROW('Sanitation Data'!F16))),'Data Summary'!CX22="Yes"),OFFSET('Sanitation Data'!$F$11,0,10*ROW('Sanitation Data'!F16)),NA())</f>
        <v>#N/A</v>
      </c>
      <c r="AJ22" s="536" t="e">
        <f ca="1">+IF(AND(ISNUMBER(OFFSET('Sanitation Data'!$F$12,0,10*ROW('Sanitation Data'!F16))),'Data Summary'!CY22="Yes"),OFFSET('Sanitation Data'!$F$12,0,10*ROW('Sanitation Data'!F16)),NA())</f>
        <v>#N/A</v>
      </c>
      <c r="AK22" s="536" t="e">
        <f ca="1">+IF(AND(ISNUMBER(OFFSET('Sanitation Data'!$G$4,0,10*ROW('Sanitation Data'!G16))),'Data Summary'!CZ22="Yes"),100-OFFSET('Sanitation Data'!$G$4,0,10*ROW('Sanitation Data'!G16)),NA())</f>
        <v>#N/A</v>
      </c>
      <c r="AL22" s="536" t="e">
        <f ca="1">+IF(AND(ISNUMBER(OFFSET('Sanitation Data'!$G$6,0,10*ROW('Sanitation Data'!G16))),'Data Summary'!DA22="Yes"),OFFSET('Sanitation Data'!$G$6,0,10*ROW('Sanitation Data'!G16)),NA())</f>
        <v>#N/A</v>
      </c>
      <c r="AM22" s="536" t="e">
        <f ca="1">+IF(AND(ISNUMBER(OFFSET('Sanitation Data'!$G$10,0,10*ROW('Sanitation Data'!G16))),'Data Summary'!DB22="Yes"),OFFSET('Sanitation Data'!$G$10,0,10*ROW('Sanitation Data'!G16)),NA())</f>
        <v>#N/A</v>
      </c>
      <c r="AN22" s="536" t="e">
        <f ca="1">+IF(AND(ISNUMBER(OFFSET('Sanitation Data'!$G$11,0,10*ROW('Sanitation Data'!G16))),'Data Summary'!DC22="Yes"),OFFSET('Sanitation Data'!$G$11,0,10*ROW('Sanitation Data'!G16)),NA())</f>
        <v>#N/A</v>
      </c>
      <c r="AO22" s="536" t="e">
        <f ca="1">+IF(AND(ISNUMBER(OFFSET('Sanitation Data'!$G$12,0,10*ROW('Sanitation Data'!G16))),'Data Summary'!DD22="Yes"),OFFSET('Sanitation Data'!$G$12,0,10*ROW('Sanitation Data'!G16)),NA())</f>
        <v>#N/A</v>
      </c>
      <c r="AP22" s="536" t="e">
        <f ca="1">+IF(AND(ISNUMBER(OFFSET('Sanitation Data'!$H$4,0,10*ROW('Sanitation Data'!H16))),'Data Summary'!DE22="Yes"),100-OFFSET('Sanitation Data'!$H$4,0,10*ROW('Sanitation Data'!H16)),NA())</f>
        <v>#N/A</v>
      </c>
      <c r="AQ22" s="536" t="e">
        <f ca="1">+IF(AND(ISNUMBER(OFFSET('Sanitation Data'!$H$6,0,10*ROW('Sanitation Data'!H16))),'Data Summary'!DF22="Yes"),OFFSET('Sanitation Data'!$H$6,0,10*ROW('Sanitation Data'!H16)),NA())</f>
        <v>#N/A</v>
      </c>
      <c r="AR22" s="536" t="e">
        <f ca="1">+IF(AND(ISNUMBER(OFFSET('Sanitation Data'!$H$10,0,10*ROW('Sanitation Data'!H16))),'Data Summary'!DG22="Yes"),OFFSET('Sanitation Data'!$H$10,0,10*ROW('Sanitation Data'!H16)),NA())</f>
        <v>#N/A</v>
      </c>
      <c r="AS22" s="536" t="e">
        <f ca="1">+IF(AND(ISNUMBER(OFFSET('Sanitation Data'!$H$11,0,10*ROW('Sanitation Data'!H16))),'Data Summary'!DH22="Yes"),OFFSET('Sanitation Data'!$H$11,0,10*ROW('Sanitation Data'!H16)),NA())</f>
        <v>#N/A</v>
      </c>
      <c r="AT22" s="536" t="e">
        <f ca="1">+IF(AND(ISNUMBER(OFFSET('Sanitation Data'!$H$12,0,10*ROW('Sanitation Data'!H16))),'Data Summary'!DI22="Yes"),OFFSET('Sanitation Data'!$H$12,0,10*ROW('Sanitation Data'!H16)),NA())</f>
        <v>#N/A</v>
      </c>
      <c r="AU22" s="536" t="e">
        <f ca="1">+IF(AND(ISNUMBER(OFFSET('Sanitation Data'!$I$4,0,10*ROW('Sanitation Data'!I16))),'Data Summary'!DJ22="Yes"),100-OFFSET('Sanitation Data'!$I$4,0,10*ROW('Sanitation Data'!I16)),NA())</f>
        <v>#N/A</v>
      </c>
      <c r="AV22" s="536" t="e">
        <f ca="1">+IF(AND(ISNUMBER(OFFSET('Sanitation Data'!$I$6,0,10*ROW('Sanitation Data'!I16))),'Data Summary'!DK22="Yes"),OFFSET('Sanitation Data'!$I$6,0,10*ROW('Sanitation Data'!I16)),NA())</f>
        <v>#N/A</v>
      </c>
      <c r="AW22" s="536" t="e">
        <f ca="1">+IF(AND(ISNUMBER(OFFSET('Sanitation Data'!$I$10,0,10*ROW('Sanitation Data'!I16))),'Data Summary'!DL22="Yes"),OFFSET('Sanitation Data'!$I$10,0,10*ROW('Sanitation Data'!I16)),NA())</f>
        <v>#N/A</v>
      </c>
      <c r="AX22" s="536" t="e">
        <f ca="1">+IF(AND(ISNUMBER(OFFSET('Sanitation Data'!$I$11,0,10*ROW('Sanitation Data'!I16))),'Data Summary'!DM22="Yes"),OFFSET('Sanitation Data'!$I$11,0,10*ROW('Sanitation Data'!I16)),NA())</f>
        <v>#N/A</v>
      </c>
      <c r="AY22" s="536" t="e">
        <f ca="1">+IF(AND(ISNUMBER(OFFSET('Sanitation Data'!$I$12,0,10*ROW('Sanitation Data'!I16))),'Data Summary'!DN22="Yes"),OFFSET('Sanitation Data'!$I$12,0,10*ROW('Sanitation Data'!I16)),NA())</f>
        <v>#N/A</v>
      </c>
      <c r="AZ22" s="537" t="e">
        <f ca="1">+IF(AND(ISNUMBER(OFFSET('Hygiene Data'!$D$5,0,10*ROW('Hygiene Data'!D16))),'Data Summary'!DO22="Yes"),OFFSET('Hygiene Data'!$D$5,0,10*ROW('Hygiene Data'!D16)),NA())</f>
        <v>#N/A</v>
      </c>
      <c r="BA22" s="537" t="e">
        <f ca="1">+IF(AND(ISNUMBER(OFFSET('Hygiene Data'!$D$7,0,10*ROW('Hygiene Data'!D16))),'Data Summary'!DP22="Yes"),OFFSET('Hygiene Data'!$D$7,0,10*ROW('Hygiene Data'!D16)),NA())</f>
        <v>#N/A</v>
      </c>
      <c r="BB22" s="537" t="e">
        <f ca="1">+IF(AND(ISNUMBER(OFFSET('Hygiene Data'!$D$9,0,10*ROW('Hygiene Data'!D16))),'Data Summary'!DQ22="Yes"),OFFSET('Hygiene Data'!$D$9,0,10*ROW('Hygiene Data'!D16)),NA())</f>
        <v>#N/A</v>
      </c>
      <c r="BC22" s="537" t="e">
        <f ca="1">+IF(AND(ISNUMBER(OFFSET('Hygiene Data'!$E$5,0,10*ROW('Hygiene Data'!E16))),'Data Summary'!DR22="Yes"),OFFSET('Hygiene Data'!$E$5,0,10*ROW('Hygiene Data'!E16)),NA())</f>
        <v>#N/A</v>
      </c>
      <c r="BD22" s="537" t="e">
        <f ca="1">+IF(AND(ISNUMBER(OFFSET('Hygiene Data'!$E$7,0,10*ROW('Hygiene Data'!E16))),'Data Summary'!DS22="Yes"),OFFSET('Hygiene Data'!$E$7,0,10*ROW('Hygiene Data'!E16)),NA())</f>
        <v>#N/A</v>
      </c>
      <c r="BE22" s="537" t="e">
        <f ca="1">+IF(AND(ISNUMBER(OFFSET('Hygiene Data'!$E$9,0,10*ROW('Hygiene Data'!E16))),'Data Summary'!DT22="Yes"),OFFSET('Hygiene Data'!$E$9,0,10*ROW('Hygiene Data'!E16)),NA())</f>
        <v>#N/A</v>
      </c>
      <c r="BF22" s="537" t="e">
        <f ca="1">+IF(AND(ISNUMBER(OFFSET('Hygiene Data'!$F$5,0,10*ROW('Hygiene Data'!F16))),'Data Summary'!DU22="Yes"),OFFSET('Hygiene Data'!$F$5,0,10*ROW('Hygiene Data'!F16)),NA())</f>
        <v>#N/A</v>
      </c>
      <c r="BG22" s="537" t="e">
        <f ca="1">+IF(AND(ISNUMBER(OFFSET('Hygiene Data'!$F$7,0,10*ROW('Hygiene Data'!F16))),'Data Summary'!DV22="Yes"),OFFSET('Hygiene Data'!$F$7,0,10*ROW('Hygiene Data'!F16)),NA())</f>
        <v>#N/A</v>
      </c>
      <c r="BH22" s="537" t="e">
        <f ca="1">+IF(AND(ISNUMBER(OFFSET('Hygiene Data'!$F$9,0,10*ROW('Hygiene Data'!F16))),'Data Summary'!DW22="Yes"),OFFSET('Hygiene Data'!$F$9,0,10*ROW('Hygiene Data'!F16)),NA())</f>
        <v>#N/A</v>
      </c>
      <c r="BI22" s="537" t="e">
        <f ca="1">+IF(AND(ISNUMBER(OFFSET('Hygiene Data'!$G$5,0,10*ROW('Hygiene Data'!G16))),'Data Summary'!DX22="Yes"),OFFSET('Hygiene Data'!$G$5,0,10*ROW('Hygiene Data'!G16)),NA())</f>
        <v>#N/A</v>
      </c>
      <c r="BJ22" s="537" t="e">
        <f ca="1">+IF(AND(ISNUMBER(OFFSET('Hygiene Data'!$G$7,0,10*ROW('Hygiene Data'!G16))),'Data Summary'!DY22="Yes"),OFFSET('Hygiene Data'!$G$7,0,10*ROW('Hygiene Data'!G16)),NA())</f>
        <v>#N/A</v>
      </c>
      <c r="BK22" s="537" t="e">
        <f ca="1">+IF(AND(ISNUMBER(OFFSET('Hygiene Data'!$G$9,0,10*ROW('Hygiene Data'!G16))),'Data Summary'!DZ22="Yes"),OFFSET('Hygiene Data'!$G$9,0,10*ROW('Hygiene Data'!G16)),NA())</f>
        <v>#N/A</v>
      </c>
      <c r="BL22" s="537" t="e">
        <f ca="1">+IF(AND(ISNUMBER(OFFSET('Hygiene Data'!$H$5,0,10*ROW('Hygiene Data'!H16))),'Data Summary'!EA22="Yes"),OFFSET('Hygiene Data'!$H$5,0,10*ROW('Hygiene Data'!H16)),NA())</f>
        <v>#N/A</v>
      </c>
      <c r="BM22" s="537" t="e">
        <f ca="1">+IF(AND(ISNUMBER(OFFSET('Hygiene Data'!$H$7,0,10*ROW('Hygiene Data'!H16))),'Data Summary'!EB22="Yes"),OFFSET('Hygiene Data'!$H$7,0,10*ROW('Hygiene Data'!H16)),NA())</f>
        <v>#N/A</v>
      </c>
      <c r="BN22" s="537" t="e">
        <f ca="1">+IF(AND(ISNUMBER(OFFSET('Hygiene Data'!$H$9,0,10*ROW('Hygiene Data'!H16))),'Data Summary'!EC22="Yes"),OFFSET('Hygiene Data'!$H$9,0,10*ROW('Hygiene Data'!H16)),NA())</f>
        <v>#N/A</v>
      </c>
      <c r="BO22" s="537" t="e">
        <f ca="1">+IF(AND(ISNUMBER(OFFSET('Hygiene Data'!$I$5,0,10*ROW('Hygiene Data'!I16))),'Data Summary'!ED22="Yes"),OFFSET('Hygiene Data'!$I$5,0,10*ROW('Hygiene Data'!I16)),NA())</f>
        <v>#N/A</v>
      </c>
      <c r="BP22" s="537" t="e">
        <f ca="1">+IF(AND(ISNUMBER(OFFSET('Hygiene Data'!$I$7,0,10*ROW('Hygiene Data'!I16))),'Data Summary'!EE22="Yes"),OFFSET('Hygiene Data'!$I$7,0,10*ROW('Hygiene Data'!I16)),NA())</f>
        <v>#N/A</v>
      </c>
      <c r="BQ22" s="537" t="e">
        <f ca="1">+IF(AND(ISNUMBER(OFFSET('Hygiene Data'!$I$9,0,10*ROW('Hygiene Data'!I16))),'Data Summary'!EF22="Yes"),OFFSET('Hygiene Data'!$I$9,0,10*ROW('Hygiene Data'!I16)),NA())</f>
        <v>#N/A</v>
      </c>
    </row>
    <row r="23" spans="1:69" x14ac:dyDescent="0.25">
      <c r="A23" s="533" t="e">
        <f ca="1">+RIGHT('Data Summary'!A23,LEN('Data Summary'!A23)-9)</f>
        <v>#VALUE!</v>
      </c>
      <c r="B23" s="507" t="str">
        <f ca="1">+IF(ISTEXT('Data Summary'!B23),'Data Summary'!B23,"")</f>
        <v/>
      </c>
      <c r="C23" s="534" t="e">
        <f ca="1">+VALUE('Data Summary'!C23)</f>
        <v>#VALUE!</v>
      </c>
      <c r="D23" s="535" t="e">
        <f ca="1">+IF(AND(ISNUMBER(OFFSET('Water Data'!$D$4,0,10*ROW('Water Data'!D17))),'Data Summary'!BS23="Yes"),100-OFFSET('Water Data'!$D$4,0,10*ROW('Water Data'!D17)),NA())</f>
        <v>#N/A</v>
      </c>
      <c r="E23" s="535" t="e">
        <f ca="1">+IF(AND(ISNUMBER(OFFSET('Water Data'!$D$6,0,10*ROW('Water Data'!D17))),'Data Summary'!BT23="Yes"),OFFSET('Water Data'!$D$6,0,10*ROW('Water Data'!D17)),NA())</f>
        <v>#N/A</v>
      </c>
      <c r="F23" s="535" t="e">
        <f ca="1">+IF(AND(ISNUMBER(OFFSET('Water Data'!$D$9,0,10*ROW('Water Data'!D17))),'Data Summary'!BU23="Yes"),OFFSET('Water Data'!$D$9,0,10*ROW('Water Data'!D17)),NA())</f>
        <v>#N/A</v>
      </c>
      <c r="G23" s="535" t="e">
        <f ca="1">+IF(AND(ISNUMBER(OFFSET('Water Data'!$E$4,0,10*ROW('Water Data'!E17))),'Data Summary'!BV23="Yes"),100-OFFSET('Water Data'!$E$4,0,10*ROW('Water Data'!E17)),NA())</f>
        <v>#N/A</v>
      </c>
      <c r="H23" s="535" t="e">
        <f ca="1">+IF(AND(ISNUMBER(OFFSET('Water Data'!$E$6,0,10*ROW('Water Data'!E17))),'Data Summary'!BW23="Yes"),OFFSET('Water Data'!$E$6,0,10*ROW('Water Data'!E17)),NA())</f>
        <v>#N/A</v>
      </c>
      <c r="I23" s="535" t="e">
        <f ca="1">+IF(AND(ISNUMBER(OFFSET('Water Data'!$E$9,0,10*ROW('Water Data'!E17))),'Data Summary'!BX23="Yes"),OFFSET('Water Data'!$E$9,0,10*ROW('Water Data'!E17)),NA())</f>
        <v>#N/A</v>
      </c>
      <c r="J23" s="535" t="e">
        <f ca="1">+IF(AND(ISNUMBER(OFFSET('Water Data'!$F$4,0,10*ROW('Water Data'!F17))),'Data Summary'!BY23="Yes"),100-OFFSET('Water Data'!$F$4,0,10*ROW('Water Data'!F17)),NA())</f>
        <v>#N/A</v>
      </c>
      <c r="K23" s="535" t="e">
        <f ca="1">+IF(AND(ISNUMBER(OFFSET('Water Data'!$F$6,0,10*ROW('Water Data'!F17))),'Data Summary'!BZ23="Yes"),OFFSET('Water Data'!$F$6,0,10*ROW('Water Data'!F17)),NA())</f>
        <v>#N/A</v>
      </c>
      <c r="L23" s="535" t="e">
        <f ca="1">+IF(AND(ISNUMBER(OFFSET('Water Data'!$F$9,0,10*ROW('Water Data'!F17))),'Data Summary'!CA23="Yes"),OFFSET('Water Data'!$F$9,0,10*ROW('Water Data'!F17)),NA())</f>
        <v>#N/A</v>
      </c>
      <c r="M23" s="535" t="e">
        <f ca="1">+IF(AND(ISNUMBER(OFFSET('Water Data'!$G$4,0,10*ROW('Water Data'!G17))),'Data Summary'!CB23="Yes"),100-OFFSET('Water Data'!$G$4,0,10*ROW('Water Data'!G17)),NA())</f>
        <v>#N/A</v>
      </c>
      <c r="N23" s="535" t="e">
        <f ca="1">+IF(AND(ISNUMBER(OFFSET('Water Data'!$G$6,0,10*ROW('Water Data'!G17))),'Data Summary'!CC23="Yes"),OFFSET('Water Data'!$G$6,0,10*ROW('Water Data'!G17)),NA())</f>
        <v>#N/A</v>
      </c>
      <c r="O23" s="535" t="e">
        <f ca="1">+IF(AND(ISNUMBER(OFFSET('Water Data'!$G$9,0,10*ROW('Water Data'!G17))),'Data Summary'!CD23="Yes"),OFFSET('Water Data'!$G$9,0,10*ROW('Water Data'!G17)),NA())</f>
        <v>#N/A</v>
      </c>
      <c r="P23" s="535" t="e">
        <f ca="1">+IF(AND(ISNUMBER(OFFSET('Water Data'!$H$4,0,10*ROW('Water Data'!H17))),'Data Summary'!CE23="Yes"),100-OFFSET('Water Data'!$H$4,0,10*ROW('Water Data'!H17)),NA())</f>
        <v>#N/A</v>
      </c>
      <c r="Q23" s="535" t="e">
        <f ca="1">+IF(AND(ISNUMBER(OFFSET('Water Data'!$H$6,0,10*ROW('Water Data'!H17))),'Data Summary'!CF23="Yes"),OFFSET('Water Data'!$H$6,0,10*ROW('Water Data'!H17)),NA())</f>
        <v>#N/A</v>
      </c>
      <c r="R23" s="535" t="e">
        <f ca="1">+IF(AND(ISNUMBER(OFFSET('Water Data'!$H$9,0,10*ROW('Water Data'!H17))),'Data Summary'!CG23="Yes"),OFFSET('Water Data'!$H$9,0,10*ROW('Water Data'!H17)),NA())</f>
        <v>#N/A</v>
      </c>
      <c r="S23" s="535" t="e">
        <f ca="1">+IF(AND(ISNUMBER(OFFSET('Water Data'!$I$4,0,10*ROW('Water Data'!I17))),'Data Summary'!CH23="Yes"),100-OFFSET('Water Data'!$I$4,0,10*ROW('Water Data'!I17)),NA())</f>
        <v>#N/A</v>
      </c>
      <c r="T23" s="535" t="e">
        <f ca="1">+IF(AND(ISNUMBER(OFFSET('Water Data'!$I$6,0,10*ROW('Water Data'!I17))),'Data Summary'!CI23="Yes"),OFFSET('Water Data'!$I$6,0,10*ROW('Water Data'!I17)),NA())</f>
        <v>#N/A</v>
      </c>
      <c r="U23" s="535" t="e">
        <f ca="1">+IF(AND(ISNUMBER(OFFSET('Water Data'!$I$9,0,10*ROW('Water Data'!I17))),'Data Summary'!CJ23="Yes"),OFFSET('Water Data'!$I$9,0,10*ROW('Water Data'!I17)),NA())</f>
        <v>#N/A</v>
      </c>
      <c r="V23" s="536" t="e">
        <f ca="1">+IF(AND(ISNUMBER(OFFSET('Sanitation Data'!$D$4,0,10*ROW('Sanitation Data'!D17))),'Data Summary'!CK23="Yes"),100-OFFSET('Sanitation Data'!$D$4,0,10*ROW('Sanitation Data'!D17)),NA())</f>
        <v>#N/A</v>
      </c>
      <c r="W23" s="536" t="e">
        <f ca="1">+IF(AND(ISNUMBER(OFFSET('Sanitation Data'!$D$6,0,10*ROW('Sanitation Data'!D17))),'Data Summary'!CL23="Yes"),OFFSET('Sanitation Data'!$D$6,0,10*ROW('Sanitation Data'!D17)),NA())</f>
        <v>#N/A</v>
      </c>
      <c r="X23" s="536" t="e">
        <f ca="1">+IF(AND(ISNUMBER(OFFSET('Sanitation Data'!$D$10,0,10*ROW('Sanitation Data'!D17))),'Data Summary'!CM23="Yes"),OFFSET('Sanitation Data'!$D$10,0,10*ROW('Sanitation Data'!D17)),NA())</f>
        <v>#N/A</v>
      </c>
      <c r="Y23" s="536" t="e">
        <f ca="1">+IF(AND(ISNUMBER(OFFSET('Sanitation Data'!$D$11,0,10*ROW('Sanitation Data'!D17))),'Data Summary'!CN23="Yes"),OFFSET('Sanitation Data'!$D$11,0,10*ROW('Sanitation Data'!D17)),NA())</f>
        <v>#N/A</v>
      </c>
      <c r="Z23" s="536" t="e">
        <f ca="1">+IF(AND(ISNUMBER(OFFSET('Sanitation Data'!$D$12,0,10*ROW('Sanitation Data'!D17))),'Data Summary'!CO23="Yes"),OFFSET('Sanitation Data'!$D$12,0,10*ROW('Sanitation Data'!D17)),NA())</f>
        <v>#N/A</v>
      </c>
      <c r="AA23" s="536" t="e">
        <f ca="1">+IF(AND(ISNUMBER(OFFSET('Sanitation Data'!$E$4,0,10*ROW('Sanitation Data'!E17))),'Data Summary'!CP23="Yes"),100-OFFSET('Sanitation Data'!$E$4,0,10*ROW('Sanitation Data'!E17)),NA())</f>
        <v>#N/A</v>
      </c>
      <c r="AB23" s="536" t="e">
        <f ca="1">+IF(AND(ISNUMBER(OFFSET('Sanitation Data'!$E$6,0,10*ROW('Sanitation Data'!E17))),'Data Summary'!CQ23="Yes"),OFFSET('Sanitation Data'!$E$6,0,10*ROW('Sanitation Data'!E17)),NA())</f>
        <v>#N/A</v>
      </c>
      <c r="AC23" s="536" t="e">
        <f ca="1">+IF(AND(ISNUMBER(OFFSET('Sanitation Data'!$E$10,0,10*ROW('Sanitation Data'!E17))),'Data Summary'!CR23="Yes"),OFFSET('Sanitation Data'!$E$10,0,10*ROW('Sanitation Data'!E17)),NA())</f>
        <v>#N/A</v>
      </c>
      <c r="AD23" s="536" t="e">
        <f ca="1">+IF(AND(ISNUMBER(OFFSET('Sanitation Data'!$E$11,0,10*ROW('Sanitation Data'!E17))),'Data Summary'!CS23="Yes"),OFFSET('Sanitation Data'!$E$11,0,10*ROW('Sanitation Data'!E17)),NA())</f>
        <v>#N/A</v>
      </c>
      <c r="AE23" s="536" t="e">
        <f ca="1">+IF(AND(ISNUMBER(OFFSET('Sanitation Data'!$E$12,0,10*ROW('Sanitation Data'!E17))),'Data Summary'!CT23="Yes"),OFFSET('Sanitation Data'!$E$12,0,10*ROW('Sanitation Data'!E17)),NA())</f>
        <v>#N/A</v>
      </c>
      <c r="AF23" s="536" t="e">
        <f ca="1">+IF(AND(ISNUMBER(OFFSET('Sanitation Data'!$F$4,0,10*ROW('Sanitation Data'!F17))),'Data Summary'!CU23="Yes"),100-OFFSET('Sanitation Data'!$F$4,0,10*ROW('Sanitation Data'!F17)),NA())</f>
        <v>#N/A</v>
      </c>
      <c r="AG23" s="536" t="e">
        <f ca="1">+IF(AND(ISNUMBER(OFFSET('Sanitation Data'!$F$6,0,10*ROW('Sanitation Data'!F17))),'Data Summary'!CV23="Yes"),OFFSET('Sanitation Data'!$F$6,0,10*ROW('Sanitation Data'!F17)),NA())</f>
        <v>#N/A</v>
      </c>
      <c r="AH23" s="536" t="e">
        <f ca="1">+IF(AND(ISNUMBER(OFFSET('Sanitation Data'!$F$10,0,10*ROW('Sanitation Data'!F17))),'Data Summary'!CW23="Yes"),OFFSET('Sanitation Data'!$F$10,0,10*ROW('Sanitation Data'!F17)),NA())</f>
        <v>#N/A</v>
      </c>
      <c r="AI23" s="536" t="e">
        <f ca="1">+IF(AND(ISNUMBER(OFFSET('Sanitation Data'!$F$11,0,10*ROW('Sanitation Data'!F17))),'Data Summary'!CX23="Yes"),OFFSET('Sanitation Data'!$F$11,0,10*ROW('Sanitation Data'!F17)),NA())</f>
        <v>#N/A</v>
      </c>
      <c r="AJ23" s="536" t="e">
        <f ca="1">+IF(AND(ISNUMBER(OFFSET('Sanitation Data'!$F$12,0,10*ROW('Sanitation Data'!F17))),'Data Summary'!CY23="Yes"),OFFSET('Sanitation Data'!$F$12,0,10*ROW('Sanitation Data'!F17)),NA())</f>
        <v>#N/A</v>
      </c>
      <c r="AK23" s="536" t="e">
        <f ca="1">+IF(AND(ISNUMBER(OFFSET('Sanitation Data'!$G$4,0,10*ROW('Sanitation Data'!G17))),'Data Summary'!CZ23="Yes"),100-OFFSET('Sanitation Data'!$G$4,0,10*ROW('Sanitation Data'!G17)),NA())</f>
        <v>#N/A</v>
      </c>
      <c r="AL23" s="536" t="e">
        <f ca="1">+IF(AND(ISNUMBER(OFFSET('Sanitation Data'!$G$6,0,10*ROW('Sanitation Data'!G17))),'Data Summary'!DA23="Yes"),OFFSET('Sanitation Data'!$G$6,0,10*ROW('Sanitation Data'!G17)),NA())</f>
        <v>#N/A</v>
      </c>
      <c r="AM23" s="536" t="e">
        <f ca="1">+IF(AND(ISNUMBER(OFFSET('Sanitation Data'!$G$10,0,10*ROW('Sanitation Data'!G17))),'Data Summary'!DB23="Yes"),OFFSET('Sanitation Data'!$G$10,0,10*ROW('Sanitation Data'!G17)),NA())</f>
        <v>#N/A</v>
      </c>
      <c r="AN23" s="536" t="e">
        <f ca="1">+IF(AND(ISNUMBER(OFFSET('Sanitation Data'!$G$11,0,10*ROW('Sanitation Data'!G17))),'Data Summary'!DC23="Yes"),OFFSET('Sanitation Data'!$G$11,0,10*ROW('Sanitation Data'!G17)),NA())</f>
        <v>#N/A</v>
      </c>
      <c r="AO23" s="536" t="e">
        <f ca="1">+IF(AND(ISNUMBER(OFFSET('Sanitation Data'!$G$12,0,10*ROW('Sanitation Data'!G17))),'Data Summary'!DD23="Yes"),OFFSET('Sanitation Data'!$G$12,0,10*ROW('Sanitation Data'!G17)),NA())</f>
        <v>#N/A</v>
      </c>
      <c r="AP23" s="536" t="e">
        <f ca="1">+IF(AND(ISNUMBER(OFFSET('Sanitation Data'!$H$4,0,10*ROW('Sanitation Data'!H17))),'Data Summary'!DE23="Yes"),100-OFFSET('Sanitation Data'!$H$4,0,10*ROW('Sanitation Data'!H17)),NA())</f>
        <v>#N/A</v>
      </c>
      <c r="AQ23" s="536" t="e">
        <f ca="1">+IF(AND(ISNUMBER(OFFSET('Sanitation Data'!$H$6,0,10*ROW('Sanitation Data'!H17))),'Data Summary'!DF23="Yes"),OFFSET('Sanitation Data'!$H$6,0,10*ROW('Sanitation Data'!H17)),NA())</f>
        <v>#N/A</v>
      </c>
      <c r="AR23" s="536" t="e">
        <f ca="1">+IF(AND(ISNUMBER(OFFSET('Sanitation Data'!$H$10,0,10*ROW('Sanitation Data'!H17))),'Data Summary'!DG23="Yes"),OFFSET('Sanitation Data'!$H$10,0,10*ROW('Sanitation Data'!H17)),NA())</f>
        <v>#N/A</v>
      </c>
      <c r="AS23" s="536" t="e">
        <f ca="1">+IF(AND(ISNUMBER(OFFSET('Sanitation Data'!$H$11,0,10*ROW('Sanitation Data'!H17))),'Data Summary'!DH23="Yes"),OFFSET('Sanitation Data'!$H$11,0,10*ROW('Sanitation Data'!H17)),NA())</f>
        <v>#N/A</v>
      </c>
      <c r="AT23" s="536" t="e">
        <f ca="1">+IF(AND(ISNUMBER(OFFSET('Sanitation Data'!$H$12,0,10*ROW('Sanitation Data'!H17))),'Data Summary'!DI23="Yes"),OFFSET('Sanitation Data'!$H$12,0,10*ROW('Sanitation Data'!H17)),NA())</f>
        <v>#N/A</v>
      </c>
      <c r="AU23" s="536" t="e">
        <f ca="1">+IF(AND(ISNUMBER(OFFSET('Sanitation Data'!$I$4,0,10*ROW('Sanitation Data'!I17))),'Data Summary'!DJ23="Yes"),100-OFFSET('Sanitation Data'!$I$4,0,10*ROW('Sanitation Data'!I17)),NA())</f>
        <v>#N/A</v>
      </c>
      <c r="AV23" s="536" t="e">
        <f ca="1">+IF(AND(ISNUMBER(OFFSET('Sanitation Data'!$I$6,0,10*ROW('Sanitation Data'!I17))),'Data Summary'!DK23="Yes"),OFFSET('Sanitation Data'!$I$6,0,10*ROW('Sanitation Data'!I17)),NA())</f>
        <v>#N/A</v>
      </c>
      <c r="AW23" s="536" t="e">
        <f ca="1">+IF(AND(ISNUMBER(OFFSET('Sanitation Data'!$I$10,0,10*ROW('Sanitation Data'!I17))),'Data Summary'!DL23="Yes"),OFFSET('Sanitation Data'!$I$10,0,10*ROW('Sanitation Data'!I17)),NA())</f>
        <v>#N/A</v>
      </c>
      <c r="AX23" s="536" t="e">
        <f ca="1">+IF(AND(ISNUMBER(OFFSET('Sanitation Data'!$I$11,0,10*ROW('Sanitation Data'!I17))),'Data Summary'!DM23="Yes"),OFFSET('Sanitation Data'!$I$11,0,10*ROW('Sanitation Data'!I17)),NA())</f>
        <v>#N/A</v>
      </c>
      <c r="AY23" s="536" t="e">
        <f ca="1">+IF(AND(ISNUMBER(OFFSET('Sanitation Data'!$I$12,0,10*ROW('Sanitation Data'!I17))),'Data Summary'!DN23="Yes"),OFFSET('Sanitation Data'!$I$12,0,10*ROW('Sanitation Data'!I17)),NA())</f>
        <v>#N/A</v>
      </c>
      <c r="AZ23" s="537" t="e">
        <f ca="1">+IF(AND(ISNUMBER(OFFSET('Hygiene Data'!$D$5,0,10*ROW('Hygiene Data'!D17))),'Data Summary'!DO23="Yes"),OFFSET('Hygiene Data'!$D$5,0,10*ROW('Hygiene Data'!D17)),NA())</f>
        <v>#N/A</v>
      </c>
      <c r="BA23" s="537" t="e">
        <f ca="1">+IF(AND(ISNUMBER(OFFSET('Hygiene Data'!$D$7,0,10*ROW('Hygiene Data'!D17))),'Data Summary'!DP23="Yes"),OFFSET('Hygiene Data'!$D$7,0,10*ROW('Hygiene Data'!D17)),NA())</f>
        <v>#N/A</v>
      </c>
      <c r="BB23" s="537" t="e">
        <f ca="1">+IF(AND(ISNUMBER(OFFSET('Hygiene Data'!$D$9,0,10*ROW('Hygiene Data'!D17))),'Data Summary'!DQ23="Yes"),OFFSET('Hygiene Data'!$D$9,0,10*ROW('Hygiene Data'!D17)),NA())</f>
        <v>#N/A</v>
      </c>
      <c r="BC23" s="537" t="e">
        <f ca="1">+IF(AND(ISNUMBER(OFFSET('Hygiene Data'!$E$5,0,10*ROW('Hygiene Data'!E17))),'Data Summary'!DR23="Yes"),OFFSET('Hygiene Data'!$E$5,0,10*ROW('Hygiene Data'!E17)),NA())</f>
        <v>#N/A</v>
      </c>
      <c r="BD23" s="537" t="e">
        <f ca="1">+IF(AND(ISNUMBER(OFFSET('Hygiene Data'!$E$7,0,10*ROW('Hygiene Data'!E17))),'Data Summary'!DS23="Yes"),OFFSET('Hygiene Data'!$E$7,0,10*ROW('Hygiene Data'!E17)),NA())</f>
        <v>#N/A</v>
      </c>
      <c r="BE23" s="537" t="e">
        <f ca="1">+IF(AND(ISNUMBER(OFFSET('Hygiene Data'!$E$9,0,10*ROW('Hygiene Data'!E17))),'Data Summary'!DT23="Yes"),OFFSET('Hygiene Data'!$E$9,0,10*ROW('Hygiene Data'!E17)),NA())</f>
        <v>#N/A</v>
      </c>
      <c r="BF23" s="537" t="e">
        <f ca="1">+IF(AND(ISNUMBER(OFFSET('Hygiene Data'!$F$5,0,10*ROW('Hygiene Data'!F17))),'Data Summary'!DU23="Yes"),OFFSET('Hygiene Data'!$F$5,0,10*ROW('Hygiene Data'!F17)),NA())</f>
        <v>#N/A</v>
      </c>
      <c r="BG23" s="537" t="e">
        <f ca="1">+IF(AND(ISNUMBER(OFFSET('Hygiene Data'!$F$7,0,10*ROW('Hygiene Data'!F17))),'Data Summary'!DV23="Yes"),OFFSET('Hygiene Data'!$F$7,0,10*ROW('Hygiene Data'!F17)),NA())</f>
        <v>#N/A</v>
      </c>
      <c r="BH23" s="537" t="e">
        <f ca="1">+IF(AND(ISNUMBER(OFFSET('Hygiene Data'!$F$9,0,10*ROW('Hygiene Data'!F17))),'Data Summary'!DW23="Yes"),OFFSET('Hygiene Data'!$F$9,0,10*ROW('Hygiene Data'!F17)),NA())</f>
        <v>#N/A</v>
      </c>
      <c r="BI23" s="537" t="e">
        <f ca="1">+IF(AND(ISNUMBER(OFFSET('Hygiene Data'!$G$5,0,10*ROW('Hygiene Data'!G17))),'Data Summary'!DX23="Yes"),OFFSET('Hygiene Data'!$G$5,0,10*ROW('Hygiene Data'!G17)),NA())</f>
        <v>#N/A</v>
      </c>
      <c r="BJ23" s="537" t="e">
        <f ca="1">+IF(AND(ISNUMBER(OFFSET('Hygiene Data'!$G$7,0,10*ROW('Hygiene Data'!G17))),'Data Summary'!DY23="Yes"),OFFSET('Hygiene Data'!$G$7,0,10*ROW('Hygiene Data'!G17)),NA())</f>
        <v>#N/A</v>
      </c>
      <c r="BK23" s="537" t="e">
        <f ca="1">+IF(AND(ISNUMBER(OFFSET('Hygiene Data'!$G$9,0,10*ROW('Hygiene Data'!G17))),'Data Summary'!DZ23="Yes"),OFFSET('Hygiene Data'!$G$9,0,10*ROW('Hygiene Data'!G17)),NA())</f>
        <v>#N/A</v>
      </c>
      <c r="BL23" s="537" t="e">
        <f ca="1">+IF(AND(ISNUMBER(OFFSET('Hygiene Data'!$H$5,0,10*ROW('Hygiene Data'!H17))),'Data Summary'!EA23="Yes"),OFFSET('Hygiene Data'!$H$5,0,10*ROW('Hygiene Data'!H17)),NA())</f>
        <v>#N/A</v>
      </c>
      <c r="BM23" s="537" t="e">
        <f ca="1">+IF(AND(ISNUMBER(OFFSET('Hygiene Data'!$H$7,0,10*ROW('Hygiene Data'!H17))),'Data Summary'!EB23="Yes"),OFFSET('Hygiene Data'!$H$7,0,10*ROW('Hygiene Data'!H17)),NA())</f>
        <v>#N/A</v>
      </c>
      <c r="BN23" s="537" t="e">
        <f ca="1">+IF(AND(ISNUMBER(OFFSET('Hygiene Data'!$H$9,0,10*ROW('Hygiene Data'!H17))),'Data Summary'!EC23="Yes"),OFFSET('Hygiene Data'!$H$9,0,10*ROW('Hygiene Data'!H17)),NA())</f>
        <v>#N/A</v>
      </c>
      <c r="BO23" s="537" t="e">
        <f ca="1">+IF(AND(ISNUMBER(OFFSET('Hygiene Data'!$I$5,0,10*ROW('Hygiene Data'!I17))),'Data Summary'!ED23="Yes"),OFFSET('Hygiene Data'!$I$5,0,10*ROW('Hygiene Data'!I17)),NA())</f>
        <v>#N/A</v>
      </c>
      <c r="BP23" s="537" t="e">
        <f ca="1">+IF(AND(ISNUMBER(OFFSET('Hygiene Data'!$I$7,0,10*ROW('Hygiene Data'!I17))),'Data Summary'!EE23="Yes"),OFFSET('Hygiene Data'!$I$7,0,10*ROW('Hygiene Data'!I17)),NA())</f>
        <v>#N/A</v>
      </c>
      <c r="BQ23" s="537" t="e">
        <f ca="1">+IF(AND(ISNUMBER(OFFSET('Hygiene Data'!$I$9,0,10*ROW('Hygiene Data'!I17))),'Data Summary'!EF23="Yes"),OFFSET('Hygiene Data'!$I$9,0,10*ROW('Hygiene Data'!I17)),NA())</f>
        <v>#N/A</v>
      </c>
    </row>
    <row r="24" spans="1:69" x14ac:dyDescent="0.25">
      <c r="A24" s="533" t="e">
        <f ca="1">+RIGHT('Data Summary'!A24,LEN('Data Summary'!A24)-9)</f>
        <v>#VALUE!</v>
      </c>
      <c r="B24" s="507" t="str">
        <f ca="1">+IF(ISTEXT('Data Summary'!B24),'Data Summary'!B24,"")</f>
        <v/>
      </c>
      <c r="C24" s="534" t="e">
        <f ca="1">+VALUE('Data Summary'!C24)</f>
        <v>#VALUE!</v>
      </c>
      <c r="D24" s="535" t="e">
        <f ca="1">+IF(AND(ISNUMBER(OFFSET('Water Data'!$D$4,0,10*ROW('Water Data'!D18))),'Data Summary'!BS24="Yes"),100-OFFSET('Water Data'!$D$4,0,10*ROW('Water Data'!D18)),NA())</f>
        <v>#N/A</v>
      </c>
      <c r="E24" s="535" t="e">
        <f ca="1">+IF(AND(ISNUMBER(OFFSET('Water Data'!$D$6,0,10*ROW('Water Data'!D18))),'Data Summary'!BT24="Yes"),OFFSET('Water Data'!$D$6,0,10*ROW('Water Data'!D18)),NA())</f>
        <v>#N/A</v>
      </c>
      <c r="F24" s="535" t="e">
        <f ca="1">+IF(AND(ISNUMBER(OFFSET('Water Data'!$D$9,0,10*ROW('Water Data'!D18))),'Data Summary'!BU24="Yes"),OFFSET('Water Data'!$D$9,0,10*ROW('Water Data'!D18)),NA())</f>
        <v>#N/A</v>
      </c>
      <c r="G24" s="535" t="e">
        <f ca="1">+IF(AND(ISNUMBER(OFFSET('Water Data'!$E$4,0,10*ROW('Water Data'!E18))),'Data Summary'!BV24="Yes"),100-OFFSET('Water Data'!$E$4,0,10*ROW('Water Data'!E18)),NA())</f>
        <v>#N/A</v>
      </c>
      <c r="H24" s="535" t="e">
        <f ca="1">+IF(AND(ISNUMBER(OFFSET('Water Data'!$E$6,0,10*ROW('Water Data'!E18))),'Data Summary'!BW24="Yes"),OFFSET('Water Data'!$E$6,0,10*ROW('Water Data'!E18)),NA())</f>
        <v>#N/A</v>
      </c>
      <c r="I24" s="535" t="e">
        <f ca="1">+IF(AND(ISNUMBER(OFFSET('Water Data'!$E$9,0,10*ROW('Water Data'!E18))),'Data Summary'!BX24="Yes"),OFFSET('Water Data'!$E$9,0,10*ROW('Water Data'!E18)),NA())</f>
        <v>#N/A</v>
      </c>
      <c r="J24" s="535" t="e">
        <f ca="1">+IF(AND(ISNUMBER(OFFSET('Water Data'!$F$4,0,10*ROW('Water Data'!F18))),'Data Summary'!BY24="Yes"),100-OFFSET('Water Data'!$F$4,0,10*ROW('Water Data'!F18)),NA())</f>
        <v>#N/A</v>
      </c>
      <c r="K24" s="535" t="e">
        <f ca="1">+IF(AND(ISNUMBER(OFFSET('Water Data'!$F$6,0,10*ROW('Water Data'!F18))),'Data Summary'!BZ24="Yes"),OFFSET('Water Data'!$F$6,0,10*ROW('Water Data'!F18)),NA())</f>
        <v>#N/A</v>
      </c>
      <c r="L24" s="535" t="e">
        <f ca="1">+IF(AND(ISNUMBER(OFFSET('Water Data'!$F$9,0,10*ROW('Water Data'!F18))),'Data Summary'!CA24="Yes"),OFFSET('Water Data'!$F$9,0,10*ROW('Water Data'!F18)),NA())</f>
        <v>#N/A</v>
      </c>
      <c r="M24" s="535" t="e">
        <f ca="1">+IF(AND(ISNUMBER(OFFSET('Water Data'!$G$4,0,10*ROW('Water Data'!G18))),'Data Summary'!CB24="Yes"),100-OFFSET('Water Data'!$G$4,0,10*ROW('Water Data'!G18)),NA())</f>
        <v>#N/A</v>
      </c>
      <c r="N24" s="535" t="e">
        <f ca="1">+IF(AND(ISNUMBER(OFFSET('Water Data'!$G$6,0,10*ROW('Water Data'!G18))),'Data Summary'!CC24="Yes"),OFFSET('Water Data'!$G$6,0,10*ROW('Water Data'!G18)),NA())</f>
        <v>#N/A</v>
      </c>
      <c r="O24" s="535" t="e">
        <f ca="1">+IF(AND(ISNUMBER(OFFSET('Water Data'!$G$9,0,10*ROW('Water Data'!G18))),'Data Summary'!CD24="Yes"),OFFSET('Water Data'!$G$9,0,10*ROW('Water Data'!G18)),NA())</f>
        <v>#N/A</v>
      </c>
      <c r="P24" s="535" t="e">
        <f ca="1">+IF(AND(ISNUMBER(OFFSET('Water Data'!$H$4,0,10*ROW('Water Data'!H18))),'Data Summary'!CE24="Yes"),100-OFFSET('Water Data'!$H$4,0,10*ROW('Water Data'!H18)),NA())</f>
        <v>#N/A</v>
      </c>
      <c r="Q24" s="535" t="e">
        <f ca="1">+IF(AND(ISNUMBER(OFFSET('Water Data'!$H$6,0,10*ROW('Water Data'!H18))),'Data Summary'!CF24="Yes"),OFFSET('Water Data'!$H$6,0,10*ROW('Water Data'!H18)),NA())</f>
        <v>#N/A</v>
      </c>
      <c r="R24" s="535" t="e">
        <f ca="1">+IF(AND(ISNUMBER(OFFSET('Water Data'!$H$9,0,10*ROW('Water Data'!H18))),'Data Summary'!CG24="Yes"),OFFSET('Water Data'!$H$9,0,10*ROW('Water Data'!H18)),NA())</f>
        <v>#N/A</v>
      </c>
      <c r="S24" s="535" t="e">
        <f ca="1">+IF(AND(ISNUMBER(OFFSET('Water Data'!$I$4,0,10*ROW('Water Data'!I18))),'Data Summary'!CH24="Yes"),100-OFFSET('Water Data'!$I$4,0,10*ROW('Water Data'!I18)),NA())</f>
        <v>#N/A</v>
      </c>
      <c r="T24" s="535" t="e">
        <f ca="1">+IF(AND(ISNUMBER(OFFSET('Water Data'!$I$6,0,10*ROW('Water Data'!I18))),'Data Summary'!CI24="Yes"),OFFSET('Water Data'!$I$6,0,10*ROW('Water Data'!I18)),NA())</f>
        <v>#N/A</v>
      </c>
      <c r="U24" s="535" t="e">
        <f ca="1">+IF(AND(ISNUMBER(OFFSET('Water Data'!$I$9,0,10*ROW('Water Data'!I18))),'Data Summary'!CJ24="Yes"),OFFSET('Water Data'!$I$9,0,10*ROW('Water Data'!I18)),NA())</f>
        <v>#N/A</v>
      </c>
      <c r="V24" s="536" t="e">
        <f ca="1">+IF(AND(ISNUMBER(OFFSET('Sanitation Data'!$D$4,0,10*ROW('Sanitation Data'!D18))),'Data Summary'!CK24="Yes"),100-OFFSET('Sanitation Data'!$D$4,0,10*ROW('Sanitation Data'!D18)),NA())</f>
        <v>#N/A</v>
      </c>
      <c r="W24" s="536" t="e">
        <f ca="1">+IF(AND(ISNUMBER(OFFSET('Sanitation Data'!$D$6,0,10*ROW('Sanitation Data'!D18))),'Data Summary'!CL24="Yes"),OFFSET('Sanitation Data'!$D$6,0,10*ROW('Sanitation Data'!D18)),NA())</f>
        <v>#N/A</v>
      </c>
      <c r="X24" s="536" t="e">
        <f ca="1">+IF(AND(ISNUMBER(OFFSET('Sanitation Data'!$D$10,0,10*ROW('Sanitation Data'!D18))),'Data Summary'!CM24="Yes"),OFFSET('Sanitation Data'!$D$10,0,10*ROW('Sanitation Data'!D18)),NA())</f>
        <v>#N/A</v>
      </c>
      <c r="Y24" s="536" t="e">
        <f ca="1">+IF(AND(ISNUMBER(OFFSET('Sanitation Data'!$D$11,0,10*ROW('Sanitation Data'!D18))),'Data Summary'!CN24="Yes"),OFFSET('Sanitation Data'!$D$11,0,10*ROW('Sanitation Data'!D18)),NA())</f>
        <v>#N/A</v>
      </c>
      <c r="Z24" s="536" t="e">
        <f ca="1">+IF(AND(ISNUMBER(OFFSET('Sanitation Data'!$D$12,0,10*ROW('Sanitation Data'!D18))),'Data Summary'!CO24="Yes"),OFFSET('Sanitation Data'!$D$12,0,10*ROW('Sanitation Data'!D18)),NA())</f>
        <v>#N/A</v>
      </c>
      <c r="AA24" s="536" t="e">
        <f ca="1">+IF(AND(ISNUMBER(OFFSET('Sanitation Data'!$E$4,0,10*ROW('Sanitation Data'!E18))),'Data Summary'!CP24="Yes"),100-OFFSET('Sanitation Data'!$E$4,0,10*ROW('Sanitation Data'!E18)),NA())</f>
        <v>#N/A</v>
      </c>
      <c r="AB24" s="536" t="e">
        <f ca="1">+IF(AND(ISNUMBER(OFFSET('Sanitation Data'!$E$6,0,10*ROW('Sanitation Data'!E18))),'Data Summary'!CQ24="Yes"),OFFSET('Sanitation Data'!$E$6,0,10*ROW('Sanitation Data'!E18)),NA())</f>
        <v>#N/A</v>
      </c>
      <c r="AC24" s="536" t="e">
        <f ca="1">+IF(AND(ISNUMBER(OFFSET('Sanitation Data'!$E$10,0,10*ROW('Sanitation Data'!E18))),'Data Summary'!CR24="Yes"),OFFSET('Sanitation Data'!$E$10,0,10*ROW('Sanitation Data'!E18)),NA())</f>
        <v>#N/A</v>
      </c>
      <c r="AD24" s="536" t="e">
        <f ca="1">+IF(AND(ISNUMBER(OFFSET('Sanitation Data'!$E$11,0,10*ROW('Sanitation Data'!E18))),'Data Summary'!CS24="Yes"),OFFSET('Sanitation Data'!$E$11,0,10*ROW('Sanitation Data'!E18)),NA())</f>
        <v>#N/A</v>
      </c>
      <c r="AE24" s="536" t="e">
        <f ca="1">+IF(AND(ISNUMBER(OFFSET('Sanitation Data'!$E$12,0,10*ROW('Sanitation Data'!E18))),'Data Summary'!CT24="Yes"),OFFSET('Sanitation Data'!$E$12,0,10*ROW('Sanitation Data'!E18)),NA())</f>
        <v>#N/A</v>
      </c>
      <c r="AF24" s="536" t="e">
        <f ca="1">+IF(AND(ISNUMBER(OFFSET('Sanitation Data'!$F$4,0,10*ROW('Sanitation Data'!F18))),'Data Summary'!CU24="Yes"),100-OFFSET('Sanitation Data'!$F$4,0,10*ROW('Sanitation Data'!F18)),NA())</f>
        <v>#N/A</v>
      </c>
      <c r="AG24" s="536" t="e">
        <f ca="1">+IF(AND(ISNUMBER(OFFSET('Sanitation Data'!$F$6,0,10*ROW('Sanitation Data'!F18))),'Data Summary'!CV24="Yes"),OFFSET('Sanitation Data'!$F$6,0,10*ROW('Sanitation Data'!F18)),NA())</f>
        <v>#N/A</v>
      </c>
      <c r="AH24" s="536" t="e">
        <f ca="1">+IF(AND(ISNUMBER(OFFSET('Sanitation Data'!$F$10,0,10*ROW('Sanitation Data'!F18))),'Data Summary'!CW24="Yes"),OFFSET('Sanitation Data'!$F$10,0,10*ROW('Sanitation Data'!F18)),NA())</f>
        <v>#N/A</v>
      </c>
      <c r="AI24" s="536" t="e">
        <f ca="1">+IF(AND(ISNUMBER(OFFSET('Sanitation Data'!$F$11,0,10*ROW('Sanitation Data'!F18))),'Data Summary'!CX24="Yes"),OFFSET('Sanitation Data'!$F$11,0,10*ROW('Sanitation Data'!F18)),NA())</f>
        <v>#N/A</v>
      </c>
      <c r="AJ24" s="536" t="e">
        <f ca="1">+IF(AND(ISNUMBER(OFFSET('Sanitation Data'!$F$12,0,10*ROW('Sanitation Data'!F18))),'Data Summary'!CY24="Yes"),OFFSET('Sanitation Data'!$F$12,0,10*ROW('Sanitation Data'!F18)),NA())</f>
        <v>#N/A</v>
      </c>
      <c r="AK24" s="536" t="e">
        <f ca="1">+IF(AND(ISNUMBER(OFFSET('Sanitation Data'!$G$4,0,10*ROW('Sanitation Data'!G18))),'Data Summary'!CZ24="Yes"),100-OFFSET('Sanitation Data'!$G$4,0,10*ROW('Sanitation Data'!G18)),NA())</f>
        <v>#N/A</v>
      </c>
      <c r="AL24" s="536" t="e">
        <f ca="1">+IF(AND(ISNUMBER(OFFSET('Sanitation Data'!$G$6,0,10*ROW('Sanitation Data'!G18))),'Data Summary'!DA24="Yes"),OFFSET('Sanitation Data'!$G$6,0,10*ROW('Sanitation Data'!G18)),NA())</f>
        <v>#N/A</v>
      </c>
      <c r="AM24" s="536" t="e">
        <f ca="1">+IF(AND(ISNUMBER(OFFSET('Sanitation Data'!$G$10,0,10*ROW('Sanitation Data'!G18))),'Data Summary'!DB24="Yes"),OFFSET('Sanitation Data'!$G$10,0,10*ROW('Sanitation Data'!G18)),NA())</f>
        <v>#N/A</v>
      </c>
      <c r="AN24" s="536" t="e">
        <f ca="1">+IF(AND(ISNUMBER(OFFSET('Sanitation Data'!$G$11,0,10*ROW('Sanitation Data'!G18))),'Data Summary'!DC24="Yes"),OFFSET('Sanitation Data'!$G$11,0,10*ROW('Sanitation Data'!G18)),NA())</f>
        <v>#N/A</v>
      </c>
      <c r="AO24" s="536" t="e">
        <f ca="1">+IF(AND(ISNUMBER(OFFSET('Sanitation Data'!$G$12,0,10*ROW('Sanitation Data'!G18))),'Data Summary'!DD24="Yes"),OFFSET('Sanitation Data'!$G$12,0,10*ROW('Sanitation Data'!G18)),NA())</f>
        <v>#N/A</v>
      </c>
      <c r="AP24" s="536" t="e">
        <f ca="1">+IF(AND(ISNUMBER(OFFSET('Sanitation Data'!$H$4,0,10*ROW('Sanitation Data'!H18))),'Data Summary'!DE24="Yes"),100-OFFSET('Sanitation Data'!$H$4,0,10*ROW('Sanitation Data'!H18)),NA())</f>
        <v>#N/A</v>
      </c>
      <c r="AQ24" s="536" t="e">
        <f ca="1">+IF(AND(ISNUMBER(OFFSET('Sanitation Data'!$H$6,0,10*ROW('Sanitation Data'!H18))),'Data Summary'!DF24="Yes"),OFFSET('Sanitation Data'!$H$6,0,10*ROW('Sanitation Data'!H18)),NA())</f>
        <v>#N/A</v>
      </c>
      <c r="AR24" s="536" t="e">
        <f ca="1">+IF(AND(ISNUMBER(OFFSET('Sanitation Data'!$H$10,0,10*ROW('Sanitation Data'!H18))),'Data Summary'!DG24="Yes"),OFFSET('Sanitation Data'!$H$10,0,10*ROW('Sanitation Data'!H18)),NA())</f>
        <v>#N/A</v>
      </c>
      <c r="AS24" s="536" t="e">
        <f ca="1">+IF(AND(ISNUMBER(OFFSET('Sanitation Data'!$H$11,0,10*ROW('Sanitation Data'!H18))),'Data Summary'!DH24="Yes"),OFFSET('Sanitation Data'!$H$11,0,10*ROW('Sanitation Data'!H18)),NA())</f>
        <v>#N/A</v>
      </c>
      <c r="AT24" s="536" t="e">
        <f ca="1">+IF(AND(ISNUMBER(OFFSET('Sanitation Data'!$H$12,0,10*ROW('Sanitation Data'!H18))),'Data Summary'!DI24="Yes"),OFFSET('Sanitation Data'!$H$12,0,10*ROW('Sanitation Data'!H18)),NA())</f>
        <v>#N/A</v>
      </c>
      <c r="AU24" s="536" t="e">
        <f ca="1">+IF(AND(ISNUMBER(OFFSET('Sanitation Data'!$I$4,0,10*ROW('Sanitation Data'!I18))),'Data Summary'!DJ24="Yes"),100-OFFSET('Sanitation Data'!$I$4,0,10*ROW('Sanitation Data'!I18)),NA())</f>
        <v>#N/A</v>
      </c>
      <c r="AV24" s="536" t="e">
        <f ca="1">+IF(AND(ISNUMBER(OFFSET('Sanitation Data'!$I$6,0,10*ROW('Sanitation Data'!I18))),'Data Summary'!DK24="Yes"),OFFSET('Sanitation Data'!$I$6,0,10*ROW('Sanitation Data'!I18)),NA())</f>
        <v>#N/A</v>
      </c>
      <c r="AW24" s="536" t="e">
        <f ca="1">+IF(AND(ISNUMBER(OFFSET('Sanitation Data'!$I$10,0,10*ROW('Sanitation Data'!I18))),'Data Summary'!DL24="Yes"),OFFSET('Sanitation Data'!$I$10,0,10*ROW('Sanitation Data'!I18)),NA())</f>
        <v>#N/A</v>
      </c>
      <c r="AX24" s="536" t="e">
        <f ca="1">+IF(AND(ISNUMBER(OFFSET('Sanitation Data'!$I$11,0,10*ROW('Sanitation Data'!I18))),'Data Summary'!DM24="Yes"),OFFSET('Sanitation Data'!$I$11,0,10*ROW('Sanitation Data'!I18)),NA())</f>
        <v>#N/A</v>
      </c>
      <c r="AY24" s="536" t="e">
        <f ca="1">+IF(AND(ISNUMBER(OFFSET('Sanitation Data'!$I$12,0,10*ROW('Sanitation Data'!I18))),'Data Summary'!DN24="Yes"),OFFSET('Sanitation Data'!$I$12,0,10*ROW('Sanitation Data'!I18)),NA())</f>
        <v>#N/A</v>
      </c>
      <c r="AZ24" s="537" t="e">
        <f ca="1">+IF(AND(ISNUMBER(OFFSET('Hygiene Data'!$D$5,0,10*ROW('Hygiene Data'!D18))),'Data Summary'!DO24="Yes"),OFFSET('Hygiene Data'!$D$5,0,10*ROW('Hygiene Data'!D18)),NA())</f>
        <v>#N/A</v>
      </c>
      <c r="BA24" s="537" t="e">
        <f ca="1">+IF(AND(ISNUMBER(OFFSET('Hygiene Data'!$D$7,0,10*ROW('Hygiene Data'!D18))),'Data Summary'!DP24="Yes"),OFFSET('Hygiene Data'!$D$7,0,10*ROW('Hygiene Data'!D18)),NA())</f>
        <v>#N/A</v>
      </c>
      <c r="BB24" s="537" t="e">
        <f ca="1">+IF(AND(ISNUMBER(OFFSET('Hygiene Data'!$D$9,0,10*ROW('Hygiene Data'!D18))),'Data Summary'!DQ24="Yes"),OFFSET('Hygiene Data'!$D$9,0,10*ROW('Hygiene Data'!D18)),NA())</f>
        <v>#N/A</v>
      </c>
      <c r="BC24" s="537" t="e">
        <f ca="1">+IF(AND(ISNUMBER(OFFSET('Hygiene Data'!$E$5,0,10*ROW('Hygiene Data'!E18))),'Data Summary'!DR24="Yes"),OFFSET('Hygiene Data'!$E$5,0,10*ROW('Hygiene Data'!E18)),NA())</f>
        <v>#N/A</v>
      </c>
      <c r="BD24" s="537" t="e">
        <f ca="1">+IF(AND(ISNUMBER(OFFSET('Hygiene Data'!$E$7,0,10*ROW('Hygiene Data'!E18))),'Data Summary'!DS24="Yes"),OFFSET('Hygiene Data'!$E$7,0,10*ROW('Hygiene Data'!E18)),NA())</f>
        <v>#N/A</v>
      </c>
      <c r="BE24" s="537" t="e">
        <f ca="1">+IF(AND(ISNUMBER(OFFSET('Hygiene Data'!$E$9,0,10*ROW('Hygiene Data'!E18))),'Data Summary'!DT24="Yes"),OFFSET('Hygiene Data'!$E$9,0,10*ROW('Hygiene Data'!E18)),NA())</f>
        <v>#N/A</v>
      </c>
      <c r="BF24" s="537" t="e">
        <f ca="1">+IF(AND(ISNUMBER(OFFSET('Hygiene Data'!$F$5,0,10*ROW('Hygiene Data'!F18))),'Data Summary'!DU24="Yes"),OFFSET('Hygiene Data'!$F$5,0,10*ROW('Hygiene Data'!F18)),NA())</f>
        <v>#N/A</v>
      </c>
      <c r="BG24" s="537" t="e">
        <f ca="1">+IF(AND(ISNUMBER(OFFSET('Hygiene Data'!$F$7,0,10*ROW('Hygiene Data'!F18))),'Data Summary'!DV24="Yes"),OFFSET('Hygiene Data'!$F$7,0,10*ROW('Hygiene Data'!F18)),NA())</f>
        <v>#N/A</v>
      </c>
      <c r="BH24" s="537" t="e">
        <f ca="1">+IF(AND(ISNUMBER(OFFSET('Hygiene Data'!$F$9,0,10*ROW('Hygiene Data'!F18))),'Data Summary'!DW24="Yes"),OFFSET('Hygiene Data'!$F$9,0,10*ROW('Hygiene Data'!F18)),NA())</f>
        <v>#N/A</v>
      </c>
      <c r="BI24" s="537" t="e">
        <f ca="1">+IF(AND(ISNUMBER(OFFSET('Hygiene Data'!$G$5,0,10*ROW('Hygiene Data'!G18))),'Data Summary'!DX24="Yes"),OFFSET('Hygiene Data'!$G$5,0,10*ROW('Hygiene Data'!G18)),NA())</f>
        <v>#N/A</v>
      </c>
      <c r="BJ24" s="537" t="e">
        <f ca="1">+IF(AND(ISNUMBER(OFFSET('Hygiene Data'!$G$7,0,10*ROW('Hygiene Data'!G18))),'Data Summary'!DY24="Yes"),OFFSET('Hygiene Data'!$G$7,0,10*ROW('Hygiene Data'!G18)),NA())</f>
        <v>#N/A</v>
      </c>
      <c r="BK24" s="537" t="e">
        <f ca="1">+IF(AND(ISNUMBER(OFFSET('Hygiene Data'!$G$9,0,10*ROW('Hygiene Data'!G18))),'Data Summary'!DZ24="Yes"),OFFSET('Hygiene Data'!$G$9,0,10*ROW('Hygiene Data'!G18)),NA())</f>
        <v>#N/A</v>
      </c>
      <c r="BL24" s="537" t="e">
        <f ca="1">+IF(AND(ISNUMBER(OFFSET('Hygiene Data'!$H$5,0,10*ROW('Hygiene Data'!H18))),'Data Summary'!EA24="Yes"),OFFSET('Hygiene Data'!$H$5,0,10*ROW('Hygiene Data'!H18)),NA())</f>
        <v>#N/A</v>
      </c>
      <c r="BM24" s="537" t="e">
        <f ca="1">+IF(AND(ISNUMBER(OFFSET('Hygiene Data'!$H$7,0,10*ROW('Hygiene Data'!H18))),'Data Summary'!EB24="Yes"),OFFSET('Hygiene Data'!$H$7,0,10*ROW('Hygiene Data'!H18)),NA())</f>
        <v>#N/A</v>
      </c>
      <c r="BN24" s="537" t="e">
        <f ca="1">+IF(AND(ISNUMBER(OFFSET('Hygiene Data'!$H$9,0,10*ROW('Hygiene Data'!H18))),'Data Summary'!EC24="Yes"),OFFSET('Hygiene Data'!$H$9,0,10*ROW('Hygiene Data'!H18)),NA())</f>
        <v>#N/A</v>
      </c>
      <c r="BO24" s="537" t="e">
        <f ca="1">+IF(AND(ISNUMBER(OFFSET('Hygiene Data'!$I$5,0,10*ROW('Hygiene Data'!I18))),'Data Summary'!ED24="Yes"),OFFSET('Hygiene Data'!$I$5,0,10*ROW('Hygiene Data'!I18)),NA())</f>
        <v>#N/A</v>
      </c>
      <c r="BP24" s="537" t="e">
        <f ca="1">+IF(AND(ISNUMBER(OFFSET('Hygiene Data'!$I$7,0,10*ROW('Hygiene Data'!I18))),'Data Summary'!EE24="Yes"),OFFSET('Hygiene Data'!$I$7,0,10*ROW('Hygiene Data'!I18)),NA())</f>
        <v>#N/A</v>
      </c>
      <c r="BQ24" s="537" t="e">
        <f ca="1">+IF(AND(ISNUMBER(OFFSET('Hygiene Data'!$I$9,0,10*ROW('Hygiene Data'!I18))),'Data Summary'!EF24="Yes"),OFFSET('Hygiene Data'!$I$9,0,10*ROW('Hygiene Data'!I18)),NA())</f>
        <v>#N/A</v>
      </c>
    </row>
    <row r="25" spans="1:69" x14ac:dyDescent="0.25">
      <c r="A25" s="533" t="e">
        <f ca="1">+RIGHT('Data Summary'!A25,LEN('Data Summary'!A25)-9)</f>
        <v>#VALUE!</v>
      </c>
      <c r="B25" s="507" t="str">
        <f ca="1">+IF(ISTEXT('Data Summary'!B25),'Data Summary'!B25,"")</f>
        <v/>
      </c>
      <c r="C25" s="534" t="e">
        <f ca="1">+VALUE('Data Summary'!C25)</f>
        <v>#VALUE!</v>
      </c>
      <c r="D25" s="535" t="e">
        <f ca="1">+IF(AND(ISNUMBER(OFFSET('Water Data'!$D$4,0,10*ROW('Water Data'!D19))),'Data Summary'!BS25="Yes"),100-OFFSET('Water Data'!$D$4,0,10*ROW('Water Data'!D19)),NA())</f>
        <v>#N/A</v>
      </c>
      <c r="E25" s="535" t="e">
        <f ca="1">+IF(AND(ISNUMBER(OFFSET('Water Data'!$D$6,0,10*ROW('Water Data'!D19))),'Data Summary'!BT25="Yes"),OFFSET('Water Data'!$D$6,0,10*ROW('Water Data'!D19)),NA())</f>
        <v>#N/A</v>
      </c>
      <c r="F25" s="535" t="e">
        <f ca="1">+IF(AND(ISNUMBER(OFFSET('Water Data'!$D$9,0,10*ROW('Water Data'!D19))),'Data Summary'!BU25="Yes"),OFFSET('Water Data'!$D$9,0,10*ROW('Water Data'!D19)),NA())</f>
        <v>#N/A</v>
      </c>
      <c r="G25" s="535" t="e">
        <f ca="1">+IF(AND(ISNUMBER(OFFSET('Water Data'!$E$4,0,10*ROW('Water Data'!E19))),'Data Summary'!BV25="Yes"),100-OFFSET('Water Data'!$E$4,0,10*ROW('Water Data'!E19)),NA())</f>
        <v>#N/A</v>
      </c>
      <c r="H25" s="535" t="e">
        <f ca="1">+IF(AND(ISNUMBER(OFFSET('Water Data'!$E$6,0,10*ROW('Water Data'!E19))),'Data Summary'!BW25="Yes"),OFFSET('Water Data'!$E$6,0,10*ROW('Water Data'!E19)),NA())</f>
        <v>#N/A</v>
      </c>
      <c r="I25" s="535" t="e">
        <f ca="1">+IF(AND(ISNUMBER(OFFSET('Water Data'!$E$9,0,10*ROW('Water Data'!E19))),'Data Summary'!BX25="Yes"),OFFSET('Water Data'!$E$9,0,10*ROW('Water Data'!E19)),NA())</f>
        <v>#N/A</v>
      </c>
      <c r="J25" s="535" t="e">
        <f ca="1">+IF(AND(ISNUMBER(OFFSET('Water Data'!$F$4,0,10*ROW('Water Data'!F19))),'Data Summary'!BY25="Yes"),100-OFFSET('Water Data'!$F$4,0,10*ROW('Water Data'!F19)),NA())</f>
        <v>#N/A</v>
      </c>
      <c r="K25" s="535" t="e">
        <f ca="1">+IF(AND(ISNUMBER(OFFSET('Water Data'!$F$6,0,10*ROW('Water Data'!F19))),'Data Summary'!BZ25="Yes"),OFFSET('Water Data'!$F$6,0,10*ROW('Water Data'!F19)),NA())</f>
        <v>#N/A</v>
      </c>
      <c r="L25" s="535" t="e">
        <f ca="1">+IF(AND(ISNUMBER(OFFSET('Water Data'!$F$9,0,10*ROW('Water Data'!F19))),'Data Summary'!CA25="Yes"),OFFSET('Water Data'!$F$9,0,10*ROW('Water Data'!F19)),NA())</f>
        <v>#N/A</v>
      </c>
      <c r="M25" s="535" t="e">
        <f ca="1">+IF(AND(ISNUMBER(OFFSET('Water Data'!$G$4,0,10*ROW('Water Data'!G19))),'Data Summary'!CB25="Yes"),100-OFFSET('Water Data'!$G$4,0,10*ROW('Water Data'!G19)),NA())</f>
        <v>#N/A</v>
      </c>
      <c r="N25" s="535" t="e">
        <f ca="1">+IF(AND(ISNUMBER(OFFSET('Water Data'!$G$6,0,10*ROW('Water Data'!G19))),'Data Summary'!CC25="Yes"),OFFSET('Water Data'!$G$6,0,10*ROW('Water Data'!G19)),NA())</f>
        <v>#N/A</v>
      </c>
      <c r="O25" s="535" t="e">
        <f ca="1">+IF(AND(ISNUMBER(OFFSET('Water Data'!$G$9,0,10*ROW('Water Data'!G19))),'Data Summary'!CD25="Yes"),OFFSET('Water Data'!$G$9,0,10*ROW('Water Data'!G19)),NA())</f>
        <v>#N/A</v>
      </c>
      <c r="P25" s="535" t="e">
        <f ca="1">+IF(AND(ISNUMBER(OFFSET('Water Data'!$H$4,0,10*ROW('Water Data'!H19))),'Data Summary'!CE25="Yes"),100-OFFSET('Water Data'!$H$4,0,10*ROW('Water Data'!H19)),NA())</f>
        <v>#N/A</v>
      </c>
      <c r="Q25" s="535" t="e">
        <f ca="1">+IF(AND(ISNUMBER(OFFSET('Water Data'!$H$6,0,10*ROW('Water Data'!H19))),'Data Summary'!CF25="Yes"),OFFSET('Water Data'!$H$6,0,10*ROW('Water Data'!H19)),NA())</f>
        <v>#N/A</v>
      </c>
      <c r="R25" s="535" t="e">
        <f ca="1">+IF(AND(ISNUMBER(OFFSET('Water Data'!$H$9,0,10*ROW('Water Data'!H19))),'Data Summary'!CG25="Yes"),OFFSET('Water Data'!$H$9,0,10*ROW('Water Data'!H19)),NA())</f>
        <v>#N/A</v>
      </c>
      <c r="S25" s="535" t="e">
        <f ca="1">+IF(AND(ISNUMBER(OFFSET('Water Data'!$I$4,0,10*ROW('Water Data'!I19))),'Data Summary'!CH25="Yes"),100-OFFSET('Water Data'!$I$4,0,10*ROW('Water Data'!I19)),NA())</f>
        <v>#N/A</v>
      </c>
      <c r="T25" s="535" t="e">
        <f ca="1">+IF(AND(ISNUMBER(OFFSET('Water Data'!$I$6,0,10*ROW('Water Data'!I19))),'Data Summary'!CI25="Yes"),OFFSET('Water Data'!$I$6,0,10*ROW('Water Data'!I19)),NA())</f>
        <v>#N/A</v>
      </c>
      <c r="U25" s="535" t="e">
        <f ca="1">+IF(AND(ISNUMBER(OFFSET('Water Data'!$I$9,0,10*ROW('Water Data'!I19))),'Data Summary'!CJ25="Yes"),OFFSET('Water Data'!$I$9,0,10*ROW('Water Data'!I19)),NA())</f>
        <v>#N/A</v>
      </c>
      <c r="V25" s="536" t="e">
        <f ca="1">+IF(AND(ISNUMBER(OFFSET('Sanitation Data'!$D$4,0,10*ROW('Sanitation Data'!D19))),'Data Summary'!CK25="Yes"),100-OFFSET('Sanitation Data'!$D$4,0,10*ROW('Sanitation Data'!D19)),NA())</f>
        <v>#N/A</v>
      </c>
      <c r="W25" s="536" t="e">
        <f ca="1">+IF(AND(ISNUMBER(OFFSET('Sanitation Data'!$D$6,0,10*ROW('Sanitation Data'!D19))),'Data Summary'!CL25="Yes"),OFFSET('Sanitation Data'!$D$6,0,10*ROW('Sanitation Data'!D19)),NA())</f>
        <v>#N/A</v>
      </c>
      <c r="X25" s="536" t="e">
        <f ca="1">+IF(AND(ISNUMBER(OFFSET('Sanitation Data'!$D$10,0,10*ROW('Sanitation Data'!D19))),'Data Summary'!CM25="Yes"),OFFSET('Sanitation Data'!$D$10,0,10*ROW('Sanitation Data'!D19)),NA())</f>
        <v>#N/A</v>
      </c>
      <c r="Y25" s="536" t="e">
        <f ca="1">+IF(AND(ISNUMBER(OFFSET('Sanitation Data'!$D$11,0,10*ROW('Sanitation Data'!D19))),'Data Summary'!CN25="Yes"),OFFSET('Sanitation Data'!$D$11,0,10*ROW('Sanitation Data'!D19)),NA())</f>
        <v>#N/A</v>
      </c>
      <c r="Z25" s="536" t="e">
        <f ca="1">+IF(AND(ISNUMBER(OFFSET('Sanitation Data'!$D$12,0,10*ROW('Sanitation Data'!D19))),'Data Summary'!CO25="Yes"),OFFSET('Sanitation Data'!$D$12,0,10*ROW('Sanitation Data'!D19)),NA())</f>
        <v>#N/A</v>
      </c>
      <c r="AA25" s="536" t="e">
        <f ca="1">+IF(AND(ISNUMBER(OFFSET('Sanitation Data'!$E$4,0,10*ROW('Sanitation Data'!E19))),'Data Summary'!CP25="Yes"),100-OFFSET('Sanitation Data'!$E$4,0,10*ROW('Sanitation Data'!E19)),NA())</f>
        <v>#N/A</v>
      </c>
      <c r="AB25" s="536" t="e">
        <f ca="1">+IF(AND(ISNUMBER(OFFSET('Sanitation Data'!$E$6,0,10*ROW('Sanitation Data'!E19))),'Data Summary'!CQ25="Yes"),OFFSET('Sanitation Data'!$E$6,0,10*ROW('Sanitation Data'!E19)),NA())</f>
        <v>#N/A</v>
      </c>
      <c r="AC25" s="536" t="e">
        <f ca="1">+IF(AND(ISNUMBER(OFFSET('Sanitation Data'!$E$10,0,10*ROW('Sanitation Data'!E19))),'Data Summary'!CR25="Yes"),OFFSET('Sanitation Data'!$E$10,0,10*ROW('Sanitation Data'!E19)),NA())</f>
        <v>#N/A</v>
      </c>
      <c r="AD25" s="536" t="e">
        <f ca="1">+IF(AND(ISNUMBER(OFFSET('Sanitation Data'!$E$11,0,10*ROW('Sanitation Data'!E19))),'Data Summary'!CS25="Yes"),OFFSET('Sanitation Data'!$E$11,0,10*ROW('Sanitation Data'!E19)),NA())</f>
        <v>#N/A</v>
      </c>
      <c r="AE25" s="536" t="e">
        <f ca="1">+IF(AND(ISNUMBER(OFFSET('Sanitation Data'!$E$12,0,10*ROW('Sanitation Data'!E19))),'Data Summary'!CT25="Yes"),OFFSET('Sanitation Data'!$E$12,0,10*ROW('Sanitation Data'!E19)),NA())</f>
        <v>#N/A</v>
      </c>
      <c r="AF25" s="536" t="e">
        <f ca="1">+IF(AND(ISNUMBER(OFFSET('Sanitation Data'!$F$4,0,10*ROW('Sanitation Data'!F19))),'Data Summary'!CU25="Yes"),100-OFFSET('Sanitation Data'!$F$4,0,10*ROW('Sanitation Data'!F19)),NA())</f>
        <v>#N/A</v>
      </c>
      <c r="AG25" s="536" t="e">
        <f ca="1">+IF(AND(ISNUMBER(OFFSET('Sanitation Data'!$F$6,0,10*ROW('Sanitation Data'!F19))),'Data Summary'!CV25="Yes"),OFFSET('Sanitation Data'!$F$6,0,10*ROW('Sanitation Data'!F19)),NA())</f>
        <v>#N/A</v>
      </c>
      <c r="AH25" s="536" t="e">
        <f ca="1">+IF(AND(ISNUMBER(OFFSET('Sanitation Data'!$F$10,0,10*ROW('Sanitation Data'!F19))),'Data Summary'!CW25="Yes"),OFFSET('Sanitation Data'!$F$10,0,10*ROW('Sanitation Data'!F19)),NA())</f>
        <v>#N/A</v>
      </c>
      <c r="AI25" s="536" t="e">
        <f ca="1">+IF(AND(ISNUMBER(OFFSET('Sanitation Data'!$F$11,0,10*ROW('Sanitation Data'!F19))),'Data Summary'!CX25="Yes"),OFFSET('Sanitation Data'!$F$11,0,10*ROW('Sanitation Data'!F19)),NA())</f>
        <v>#N/A</v>
      </c>
      <c r="AJ25" s="536" t="e">
        <f ca="1">+IF(AND(ISNUMBER(OFFSET('Sanitation Data'!$F$12,0,10*ROW('Sanitation Data'!F19))),'Data Summary'!CY25="Yes"),OFFSET('Sanitation Data'!$F$12,0,10*ROW('Sanitation Data'!F19)),NA())</f>
        <v>#N/A</v>
      </c>
      <c r="AK25" s="536" t="e">
        <f ca="1">+IF(AND(ISNUMBER(OFFSET('Sanitation Data'!$G$4,0,10*ROW('Sanitation Data'!G19))),'Data Summary'!CZ25="Yes"),100-OFFSET('Sanitation Data'!$G$4,0,10*ROW('Sanitation Data'!G19)),NA())</f>
        <v>#N/A</v>
      </c>
      <c r="AL25" s="536" t="e">
        <f ca="1">+IF(AND(ISNUMBER(OFFSET('Sanitation Data'!$G$6,0,10*ROW('Sanitation Data'!G19))),'Data Summary'!DA25="Yes"),OFFSET('Sanitation Data'!$G$6,0,10*ROW('Sanitation Data'!G19)),NA())</f>
        <v>#N/A</v>
      </c>
      <c r="AM25" s="536" t="e">
        <f ca="1">+IF(AND(ISNUMBER(OFFSET('Sanitation Data'!$G$10,0,10*ROW('Sanitation Data'!G19))),'Data Summary'!DB25="Yes"),OFFSET('Sanitation Data'!$G$10,0,10*ROW('Sanitation Data'!G19)),NA())</f>
        <v>#N/A</v>
      </c>
      <c r="AN25" s="536" t="e">
        <f ca="1">+IF(AND(ISNUMBER(OFFSET('Sanitation Data'!$G$11,0,10*ROW('Sanitation Data'!G19))),'Data Summary'!DC25="Yes"),OFFSET('Sanitation Data'!$G$11,0,10*ROW('Sanitation Data'!G19)),NA())</f>
        <v>#N/A</v>
      </c>
      <c r="AO25" s="536" t="e">
        <f ca="1">+IF(AND(ISNUMBER(OFFSET('Sanitation Data'!$G$12,0,10*ROW('Sanitation Data'!G19))),'Data Summary'!DD25="Yes"),OFFSET('Sanitation Data'!$G$12,0,10*ROW('Sanitation Data'!G19)),NA())</f>
        <v>#N/A</v>
      </c>
      <c r="AP25" s="536" t="e">
        <f ca="1">+IF(AND(ISNUMBER(OFFSET('Sanitation Data'!$H$4,0,10*ROW('Sanitation Data'!H19))),'Data Summary'!DE25="Yes"),100-OFFSET('Sanitation Data'!$H$4,0,10*ROW('Sanitation Data'!H19)),NA())</f>
        <v>#N/A</v>
      </c>
      <c r="AQ25" s="536" t="e">
        <f ca="1">+IF(AND(ISNUMBER(OFFSET('Sanitation Data'!$H$6,0,10*ROW('Sanitation Data'!H19))),'Data Summary'!DF25="Yes"),OFFSET('Sanitation Data'!$H$6,0,10*ROW('Sanitation Data'!H19)),NA())</f>
        <v>#N/A</v>
      </c>
      <c r="AR25" s="536" t="e">
        <f ca="1">+IF(AND(ISNUMBER(OFFSET('Sanitation Data'!$H$10,0,10*ROW('Sanitation Data'!H19))),'Data Summary'!DG25="Yes"),OFFSET('Sanitation Data'!$H$10,0,10*ROW('Sanitation Data'!H19)),NA())</f>
        <v>#N/A</v>
      </c>
      <c r="AS25" s="536" t="e">
        <f ca="1">+IF(AND(ISNUMBER(OFFSET('Sanitation Data'!$H$11,0,10*ROW('Sanitation Data'!H19))),'Data Summary'!DH25="Yes"),OFFSET('Sanitation Data'!$H$11,0,10*ROW('Sanitation Data'!H19)),NA())</f>
        <v>#N/A</v>
      </c>
      <c r="AT25" s="536" t="e">
        <f ca="1">+IF(AND(ISNUMBER(OFFSET('Sanitation Data'!$H$12,0,10*ROW('Sanitation Data'!H19))),'Data Summary'!DI25="Yes"),OFFSET('Sanitation Data'!$H$12,0,10*ROW('Sanitation Data'!H19)),NA())</f>
        <v>#N/A</v>
      </c>
      <c r="AU25" s="536" t="e">
        <f ca="1">+IF(AND(ISNUMBER(OFFSET('Sanitation Data'!$I$4,0,10*ROW('Sanitation Data'!I19))),'Data Summary'!DJ25="Yes"),100-OFFSET('Sanitation Data'!$I$4,0,10*ROW('Sanitation Data'!I19)),NA())</f>
        <v>#N/A</v>
      </c>
      <c r="AV25" s="536" t="e">
        <f ca="1">+IF(AND(ISNUMBER(OFFSET('Sanitation Data'!$I$6,0,10*ROW('Sanitation Data'!I19))),'Data Summary'!DK25="Yes"),OFFSET('Sanitation Data'!$I$6,0,10*ROW('Sanitation Data'!I19)),NA())</f>
        <v>#N/A</v>
      </c>
      <c r="AW25" s="536" t="e">
        <f ca="1">+IF(AND(ISNUMBER(OFFSET('Sanitation Data'!$I$10,0,10*ROW('Sanitation Data'!I19))),'Data Summary'!DL25="Yes"),OFFSET('Sanitation Data'!$I$10,0,10*ROW('Sanitation Data'!I19)),NA())</f>
        <v>#N/A</v>
      </c>
      <c r="AX25" s="536" t="e">
        <f ca="1">+IF(AND(ISNUMBER(OFFSET('Sanitation Data'!$I$11,0,10*ROW('Sanitation Data'!I19))),'Data Summary'!DM25="Yes"),OFFSET('Sanitation Data'!$I$11,0,10*ROW('Sanitation Data'!I19)),NA())</f>
        <v>#N/A</v>
      </c>
      <c r="AY25" s="536" t="e">
        <f ca="1">+IF(AND(ISNUMBER(OFFSET('Sanitation Data'!$I$12,0,10*ROW('Sanitation Data'!I19))),'Data Summary'!DN25="Yes"),OFFSET('Sanitation Data'!$I$12,0,10*ROW('Sanitation Data'!I19)),NA())</f>
        <v>#N/A</v>
      </c>
      <c r="AZ25" s="537" t="e">
        <f ca="1">+IF(AND(ISNUMBER(OFFSET('Hygiene Data'!$D$5,0,10*ROW('Hygiene Data'!D19))),'Data Summary'!DO25="Yes"),OFFSET('Hygiene Data'!$D$5,0,10*ROW('Hygiene Data'!D19)),NA())</f>
        <v>#N/A</v>
      </c>
      <c r="BA25" s="537" t="e">
        <f ca="1">+IF(AND(ISNUMBER(OFFSET('Hygiene Data'!$D$7,0,10*ROW('Hygiene Data'!D19))),'Data Summary'!DP25="Yes"),OFFSET('Hygiene Data'!$D$7,0,10*ROW('Hygiene Data'!D19)),NA())</f>
        <v>#N/A</v>
      </c>
      <c r="BB25" s="537" t="e">
        <f ca="1">+IF(AND(ISNUMBER(OFFSET('Hygiene Data'!$D$9,0,10*ROW('Hygiene Data'!D19))),'Data Summary'!DQ25="Yes"),OFFSET('Hygiene Data'!$D$9,0,10*ROW('Hygiene Data'!D19)),NA())</f>
        <v>#N/A</v>
      </c>
      <c r="BC25" s="537" t="e">
        <f ca="1">+IF(AND(ISNUMBER(OFFSET('Hygiene Data'!$E$5,0,10*ROW('Hygiene Data'!E19))),'Data Summary'!DR25="Yes"),OFFSET('Hygiene Data'!$E$5,0,10*ROW('Hygiene Data'!E19)),NA())</f>
        <v>#N/A</v>
      </c>
      <c r="BD25" s="537" t="e">
        <f ca="1">+IF(AND(ISNUMBER(OFFSET('Hygiene Data'!$E$7,0,10*ROW('Hygiene Data'!E19))),'Data Summary'!DS25="Yes"),OFFSET('Hygiene Data'!$E$7,0,10*ROW('Hygiene Data'!E19)),NA())</f>
        <v>#N/A</v>
      </c>
      <c r="BE25" s="537" t="e">
        <f ca="1">+IF(AND(ISNUMBER(OFFSET('Hygiene Data'!$E$9,0,10*ROW('Hygiene Data'!E19))),'Data Summary'!DT25="Yes"),OFFSET('Hygiene Data'!$E$9,0,10*ROW('Hygiene Data'!E19)),NA())</f>
        <v>#N/A</v>
      </c>
      <c r="BF25" s="537" t="e">
        <f ca="1">+IF(AND(ISNUMBER(OFFSET('Hygiene Data'!$F$5,0,10*ROW('Hygiene Data'!F19))),'Data Summary'!DU25="Yes"),OFFSET('Hygiene Data'!$F$5,0,10*ROW('Hygiene Data'!F19)),NA())</f>
        <v>#N/A</v>
      </c>
      <c r="BG25" s="537" t="e">
        <f ca="1">+IF(AND(ISNUMBER(OFFSET('Hygiene Data'!$F$7,0,10*ROW('Hygiene Data'!F19))),'Data Summary'!DV25="Yes"),OFFSET('Hygiene Data'!$F$7,0,10*ROW('Hygiene Data'!F19)),NA())</f>
        <v>#N/A</v>
      </c>
      <c r="BH25" s="537" t="e">
        <f ca="1">+IF(AND(ISNUMBER(OFFSET('Hygiene Data'!$F$9,0,10*ROW('Hygiene Data'!F19))),'Data Summary'!DW25="Yes"),OFFSET('Hygiene Data'!$F$9,0,10*ROW('Hygiene Data'!F19)),NA())</f>
        <v>#N/A</v>
      </c>
      <c r="BI25" s="537" t="e">
        <f ca="1">+IF(AND(ISNUMBER(OFFSET('Hygiene Data'!$G$5,0,10*ROW('Hygiene Data'!G19))),'Data Summary'!DX25="Yes"),OFFSET('Hygiene Data'!$G$5,0,10*ROW('Hygiene Data'!G19)),NA())</f>
        <v>#N/A</v>
      </c>
      <c r="BJ25" s="537" t="e">
        <f ca="1">+IF(AND(ISNUMBER(OFFSET('Hygiene Data'!$G$7,0,10*ROW('Hygiene Data'!G19))),'Data Summary'!DY25="Yes"),OFFSET('Hygiene Data'!$G$7,0,10*ROW('Hygiene Data'!G19)),NA())</f>
        <v>#N/A</v>
      </c>
      <c r="BK25" s="537" t="e">
        <f ca="1">+IF(AND(ISNUMBER(OFFSET('Hygiene Data'!$G$9,0,10*ROW('Hygiene Data'!G19))),'Data Summary'!DZ25="Yes"),OFFSET('Hygiene Data'!$G$9,0,10*ROW('Hygiene Data'!G19)),NA())</f>
        <v>#N/A</v>
      </c>
      <c r="BL25" s="537" t="e">
        <f ca="1">+IF(AND(ISNUMBER(OFFSET('Hygiene Data'!$H$5,0,10*ROW('Hygiene Data'!H19))),'Data Summary'!EA25="Yes"),OFFSET('Hygiene Data'!$H$5,0,10*ROW('Hygiene Data'!H19)),NA())</f>
        <v>#N/A</v>
      </c>
      <c r="BM25" s="537" t="e">
        <f ca="1">+IF(AND(ISNUMBER(OFFSET('Hygiene Data'!$H$7,0,10*ROW('Hygiene Data'!H19))),'Data Summary'!EB25="Yes"),OFFSET('Hygiene Data'!$H$7,0,10*ROW('Hygiene Data'!H19)),NA())</f>
        <v>#N/A</v>
      </c>
      <c r="BN25" s="537" t="e">
        <f ca="1">+IF(AND(ISNUMBER(OFFSET('Hygiene Data'!$H$9,0,10*ROW('Hygiene Data'!H19))),'Data Summary'!EC25="Yes"),OFFSET('Hygiene Data'!$H$9,0,10*ROW('Hygiene Data'!H19)),NA())</f>
        <v>#N/A</v>
      </c>
      <c r="BO25" s="537" t="e">
        <f ca="1">+IF(AND(ISNUMBER(OFFSET('Hygiene Data'!$I$5,0,10*ROW('Hygiene Data'!I19))),'Data Summary'!ED25="Yes"),OFFSET('Hygiene Data'!$I$5,0,10*ROW('Hygiene Data'!I19)),NA())</f>
        <v>#N/A</v>
      </c>
      <c r="BP25" s="537" t="e">
        <f ca="1">+IF(AND(ISNUMBER(OFFSET('Hygiene Data'!$I$7,0,10*ROW('Hygiene Data'!I19))),'Data Summary'!EE25="Yes"),OFFSET('Hygiene Data'!$I$7,0,10*ROW('Hygiene Data'!I19)),NA())</f>
        <v>#N/A</v>
      </c>
      <c r="BQ25" s="537" t="e">
        <f ca="1">+IF(AND(ISNUMBER(OFFSET('Hygiene Data'!$I$9,0,10*ROW('Hygiene Data'!I19))),'Data Summary'!EF25="Yes"),OFFSET('Hygiene Data'!$I$9,0,10*ROW('Hygiene Data'!I19)),NA())</f>
        <v>#N/A</v>
      </c>
    </row>
    <row r="26" spans="1:69" x14ac:dyDescent="0.25">
      <c r="A26" s="533" t="e">
        <f ca="1">+RIGHT('Data Summary'!A26,LEN('Data Summary'!A26)-9)</f>
        <v>#VALUE!</v>
      </c>
      <c r="B26" s="507" t="str">
        <f ca="1">+IF(ISTEXT('Data Summary'!B26),'Data Summary'!B26,"")</f>
        <v/>
      </c>
      <c r="C26" s="534" t="e">
        <f ca="1">+VALUE('Data Summary'!C26)</f>
        <v>#VALUE!</v>
      </c>
      <c r="D26" s="535" t="e">
        <f ca="1">+IF(AND(ISNUMBER(OFFSET('Water Data'!$D$4,0,10*ROW('Water Data'!D20))),'Data Summary'!BS26="Yes"),100-OFFSET('Water Data'!$D$4,0,10*ROW('Water Data'!D20)),NA())</f>
        <v>#N/A</v>
      </c>
      <c r="E26" s="535" t="e">
        <f ca="1">+IF(AND(ISNUMBER(OFFSET('Water Data'!$D$6,0,10*ROW('Water Data'!D20))),'Data Summary'!BT26="Yes"),OFFSET('Water Data'!$D$6,0,10*ROW('Water Data'!D20)),NA())</f>
        <v>#N/A</v>
      </c>
      <c r="F26" s="535" t="e">
        <f ca="1">+IF(AND(ISNUMBER(OFFSET('Water Data'!$D$9,0,10*ROW('Water Data'!D20))),'Data Summary'!BU26="Yes"),OFFSET('Water Data'!$D$9,0,10*ROW('Water Data'!D20)),NA())</f>
        <v>#N/A</v>
      </c>
      <c r="G26" s="535" t="e">
        <f ca="1">+IF(AND(ISNUMBER(OFFSET('Water Data'!$E$4,0,10*ROW('Water Data'!E20))),'Data Summary'!BV26="Yes"),100-OFFSET('Water Data'!$E$4,0,10*ROW('Water Data'!E20)),NA())</f>
        <v>#N/A</v>
      </c>
      <c r="H26" s="535" t="e">
        <f ca="1">+IF(AND(ISNUMBER(OFFSET('Water Data'!$E$6,0,10*ROW('Water Data'!E20))),'Data Summary'!BW26="Yes"),OFFSET('Water Data'!$E$6,0,10*ROW('Water Data'!E20)),NA())</f>
        <v>#N/A</v>
      </c>
      <c r="I26" s="535" t="e">
        <f ca="1">+IF(AND(ISNUMBER(OFFSET('Water Data'!$E$9,0,10*ROW('Water Data'!E20))),'Data Summary'!BX26="Yes"),OFFSET('Water Data'!$E$9,0,10*ROW('Water Data'!E20)),NA())</f>
        <v>#N/A</v>
      </c>
      <c r="J26" s="535" t="e">
        <f ca="1">+IF(AND(ISNUMBER(OFFSET('Water Data'!$F$4,0,10*ROW('Water Data'!F20))),'Data Summary'!BY26="Yes"),100-OFFSET('Water Data'!$F$4,0,10*ROW('Water Data'!F20)),NA())</f>
        <v>#N/A</v>
      </c>
      <c r="K26" s="535" t="e">
        <f ca="1">+IF(AND(ISNUMBER(OFFSET('Water Data'!$F$6,0,10*ROW('Water Data'!F20))),'Data Summary'!BZ26="Yes"),OFFSET('Water Data'!$F$6,0,10*ROW('Water Data'!F20)),NA())</f>
        <v>#N/A</v>
      </c>
      <c r="L26" s="535" t="e">
        <f ca="1">+IF(AND(ISNUMBER(OFFSET('Water Data'!$F$9,0,10*ROW('Water Data'!F20))),'Data Summary'!CA26="Yes"),OFFSET('Water Data'!$F$9,0,10*ROW('Water Data'!F20)),NA())</f>
        <v>#N/A</v>
      </c>
      <c r="M26" s="535" t="e">
        <f ca="1">+IF(AND(ISNUMBER(OFFSET('Water Data'!$G$4,0,10*ROW('Water Data'!G20))),'Data Summary'!CB26="Yes"),100-OFFSET('Water Data'!$G$4,0,10*ROW('Water Data'!G20)),NA())</f>
        <v>#N/A</v>
      </c>
      <c r="N26" s="535" t="e">
        <f ca="1">+IF(AND(ISNUMBER(OFFSET('Water Data'!$G$6,0,10*ROW('Water Data'!G20))),'Data Summary'!CC26="Yes"),OFFSET('Water Data'!$G$6,0,10*ROW('Water Data'!G20)),NA())</f>
        <v>#N/A</v>
      </c>
      <c r="O26" s="535" t="e">
        <f ca="1">+IF(AND(ISNUMBER(OFFSET('Water Data'!$G$9,0,10*ROW('Water Data'!G20))),'Data Summary'!CD26="Yes"),OFFSET('Water Data'!$G$9,0,10*ROW('Water Data'!G20)),NA())</f>
        <v>#N/A</v>
      </c>
      <c r="P26" s="535" t="e">
        <f ca="1">+IF(AND(ISNUMBER(OFFSET('Water Data'!$H$4,0,10*ROW('Water Data'!H20))),'Data Summary'!CE26="Yes"),100-OFFSET('Water Data'!$H$4,0,10*ROW('Water Data'!H20)),NA())</f>
        <v>#N/A</v>
      </c>
      <c r="Q26" s="535" t="e">
        <f ca="1">+IF(AND(ISNUMBER(OFFSET('Water Data'!$H$6,0,10*ROW('Water Data'!H20))),'Data Summary'!CF26="Yes"),OFFSET('Water Data'!$H$6,0,10*ROW('Water Data'!H20)),NA())</f>
        <v>#N/A</v>
      </c>
      <c r="R26" s="535" t="e">
        <f ca="1">+IF(AND(ISNUMBER(OFFSET('Water Data'!$H$9,0,10*ROW('Water Data'!H20))),'Data Summary'!CG26="Yes"),OFFSET('Water Data'!$H$9,0,10*ROW('Water Data'!H20)),NA())</f>
        <v>#N/A</v>
      </c>
      <c r="S26" s="535" t="e">
        <f ca="1">+IF(AND(ISNUMBER(OFFSET('Water Data'!$I$4,0,10*ROW('Water Data'!I20))),'Data Summary'!CH26="Yes"),100-OFFSET('Water Data'!$I$4,0,10*ROW('Water Data'!I20)),NA())</f>
        <v>#N/A</v>
      </c>
      <c r="T26" s="535" t="e">
        <f ca="1">+IF(AND(ISNUMBER(OFFSET('Water Data'!$I$6,0,10*ROW('Water Data'!I20))),'Data Summary'!CI26="Yes"),OFFSET('Water Data'!$I$6,0,10*ROW('Water Data'!I20)),NA())</f>
        <v>#N/A</v>
      </c>
      <c r="U26" s="535" t="e">
        <f ca="1">+IF(AND(ISNUMBER(OFFSET('Water Data'!$I$9,0,10*ROW('Water Data'!I20))),'Data Summary'!CJ26="Yes"),OFFSET('Water Data'!$I$9,0,10*ROW('Water Data'!I20)),NA())</f>
        <v>#N/A</v>
      </c>
      <c r="V26" s="536" t="e">
        <f ca="1">+IF(AND(ISNUMBER(OFFSET('Sanitation Data'!$D$4,0,10*ROW('Sanitation Data'!D20))),'Data Summary'!CK26="Yes"),100-OFFSET('Sanitation Data'!$D$4,0,10*ROW('Sanitation Data'!D20)),NA())</f>
        <v>#N/A</v>
      </c>
      <c r="W26" s="536" t="e">
        <f ca="1">+IF(AND(ISNUMBER(OFFSET('Sanitation Data'!$D$6,0,10*ROW('Sanitation Data'!D20))),'Data Summary'!CL26="Yes"),OFFSET('Sanitation Data'!$D$6,0,10*ROW('Sanitation Data'!D20)),NA())</f>
        <v>#N/A</v>
      </c>
      <c r="X26" s="536" t="e">
        <f ca="1">+IF(AND(ISNUMBER(OFFSET('Sanitation Data'!$D$10,0,10*ROW('Sanitation Data'!D20))),'Data Summary'!CM26="Yes"),OFFSET('Sanitation Data'!$D$10,0,10*ROW('Sanitation Data'!D20)),NA())</f>
        <v>#N/A</v>
      </c>
      <c r="Y26" s="536" t="e">
        <f ca="1">+IF(AND(ISNUMBER(OFFSET('Sanitation Data'!$D$11,0,10*ROW('Sanitation Data'!D20))),'Data Summary'!CN26="Yes"),OFFSET('Sanitation Data'!$D$11,0,10*ROW('Sanitation Data'!D20)),NA())</f>
        <v>#N/A</v>
      </c>
      <c r="Z26" s="536" t="e">
        <f ca="1">+IF(AND(ISNUMBER(OFFSET('Sanitation Data'!$D$12,0,10*ROW('Sanitation Data'!D20))),'Data Summary'!CO26="Yes"),OFFSET('Sanitation Data'!$D$12,0,10*ROW('Sanitation Data'!D20)),NA())</f>
        <v>#N/A</v>
      </c>
      <c r="AA26" s="536" t="e">
        <f ca="1">+IF(AND(ISNUMBER(OFFSET('Sanitation Data'!$E$4,0,10*ROW('Sanitation Data'!E20))),'Data Summary'!CP26="Yes"),100-OFFSET('Sanitation Data'!$E$4,0,10*ROW('Sanitation Data'!E20)),NA())</f>
        <v>#N/A</v>
      </c>
      <c r="AB26" s="536" t="e">
        <f ca="1">+IF(AND(ISNUMBER(OFFSET('Sanitation Data'!$E$6,0,10*ROW('Sanitation Data'!E20))),'Data Summary'!CQ26="Yes"),OFFSET('Sanitation Data'!$E$6,0,10*ROW('Sanitation Data'!E20)),NA())</f>
        <v>#N/A</v>
      </c>
      <c r="AC26" s="536" t="e">
        <f ca="1">+IF(AND(ISNUMBER(OFFSET('Sanitation Data'!$E$10,0,10*ROW('Sanitation Data'!E20))),'Data Summary'!CR26="Yes"),OFFSET('Sanitation Data'!$E$10,0,10*ROW('Sanitation Data'!E20)),NA())</f>
        <v>#N/A</v>
      </c>
      <c r="AD26" s="536" t="e">
        <f ca="1">+IF(AND(ISNUMBER(OFFSET('Sanitation Data'!$E$11,0,10*ROW('Sanitation Data'!E20))),'Data Summary'!CS26="Yes"),OFFSET('Sanitation Data'!$E$11,0,10*ROW('Sanitation Data'!E20)),NA())</f>
        <v>#N/A</v>
      </c>
      <c r="AE26" s="536" t="e">
        <f ca="1">+IF(AND(ISNUMBER(OFFSET('Sanitation Data'!$E$12,0,10*ROW('Sanitation Data'!E20))),'Data Summary'!CT26="Yes"),OFFSET('Sanitation Data'!$E$12,0,10*ROW('Sanitation Data'!E20)),NA())</f>
        <v>#N/A</v>
      </c>
      <c r="AF26" s="536" t="e">
        <f ca="1">+IF(AND(ISNUMBER(OFFSET('Sanitation Data'!$F$4,0,10*ROW('Sanitation Data'!F20))),'Data Summary'!CU26="Yes"),100-OFFSET('Sanitation Data'!$F$4,0,10*ROW('Sanitation Data'!F20)),NA())</f>
        <v>#N/A</v>
      </c>
      <c r="AG26" s="536" t="e">
        <f ca="1">+IF(AND(ISNUMBER(OFFSET('Sanitation Data'!$F$6,0,10*ROW('Sanitation Data'!F20))),'Data Summary'!CV26="Yes"),OFFSET('Sanitation Data'!$F$6,0,10*ROW('Sanitation Data'!F20)),NA())</f>
        <v>#N/A</v>
      </c>
      <c r="AH26" s="536" t="e">
        <f ca="1">+IF(AND(ISNUMBER(OFFSET('Sanitation Data'!$F$10,0,10*ROW('Sanitation Data'!F20))),'Data Summary'!CW26="Yes"),OFFSET('Sanitation Data'!$F$10,0,10*ROW('Sanitation Data'!F20)),NA())</f>
        <v>#N/A</v>
      </c>
      <c r="AI26" s="536" t="e">
        <f ca="1">+IF(AND(ISNUMBER(OFFSET('Sanitation Data'!$F$11,0,10*ROW('Sanitation Data'!F20))),'Data Summary'!CX26="Yes"),OFFSET('Sanitation Data'!$F$11,0,10*ROW('Sanitation Data'!F20)),NA())</f>
        <v>#N/A</v>
      </c>
      <c r="AJ26" s="536" t="e">
        <f ca="1">+IF(AND(ISNUMBER(OFFSET('Sanitation Data'!$F$12,0,10*ROW('Sanitation Data'!F20))),'Data Summary'!CY26="Yes"),OFFSET('Sanitation Data'!$F$12,0,10*ROW('Sanitation Data'!F20)),NA())</f>
        <v>#N/A</v>
      </c>
      <c r="AK26" s="536" t="e">
        <f ca="1">+IF(AND(ISNUMBER(OFFSET('Sanitation Data'!$G$4,0,10*ROW('Sanitation Data'!G20))),'Data Summary'!CZ26="Yes"),100-OFFSET('Sanitation Data'!$G$4,0,10*ROW('Sanitation Data'!G20)),NA())</f>
        <v>#N/A</v>
      </c>
      <c r="AL26" s="536" t="e">
        <f ca="1">+IF(AND(ISNUMBER(OFFSET('Sanitation Data'!$G$6,0,10*ROW('Sanitation Data'!G20))),'Data Summary'!DA26="Yes"),OFFSET('Sanitation Data'!$G$6,0,10*ROW('Sanitation Data'!G20)),NA())</f>
        <v>#N/A</v>
      </c>
      <c r="AM26" s="536" t="e">
        <f ca="1">+IF(AND(ISNUMBER(OFFSET('Sanitation Data'!$G$10,0,10*ROW('Sanitation Data'!G20))),'Data Summary'!DB26="Yes"),OFFSET('Sanitation Data'!$G$10,0,10*ROW('Sanitation Data'!G20)),NA())</f>
        <v>#N/A</v>
      </c>
      <c r="AN26" s="536" t="e">
        <f ca="1">+IF(AND(ISNUMBER(OFFSET('Sanitation Data'!$G$11,0,10*ROW('Sanitation Data'!G20))),'Data Summary'!DC26="Yes"),OFFSET('Sanitation Data'!$G$11,0,10*ROW('Sanitation Data'!G20)),NA())</f>
        <v>#N/A</v>
      </c>
      <c r="AO26" s="536" t="e">
        <f ca="1">+IF(AND(ISNUMBER(OFFSET('Sanitation Data'!$G$12,0,10*ROW('Sanitation Data'!G20))),'Data Summary'!DD26="Yes"),OFFSET('Sanitation Data'!$G$12,0,10*ROW('Sanitation Data'!G20)),NA())</f>
        <v>#N/A</v>
      </c>
      <c r="AP26" s="536" t="e">
        <f ca="1">+IF(AND(ISNUMBER(OFFSET('Sanitation Data'!$H$4,0,10*ROW('Sanitation Data'!H20))),'Data Summary'!DE26="Yes"),100-OFFSET('Sanitation Data'!$H$4,0,10*ROW('Sanitation Data'!H20)),NA())</f>
        <v>#N/A</v>
      </c>
      <c r="AQ26" s="536" t="e">
        <f ca="1">+IF(AND(ISNUMBER(OFFSET('Sanitation Data'!$H$6,0,10*ROW('Sanitation Data'!H20))),'Data Summary'!DF26="Yes"),OFFSET('Sanitation Data'!$H$6,0,10*ROW('Sanitation Data'!H20)),NA())</f>
        <v>#N/A</v>
      </c>
      <c r="AR26" s="536" t="e">
        <f ca="1">+IF(AND(ISNUMBER(OFFSET('Sanitation Data'!$H$10,0,10*ROW('Sanitation Data'!H20))),'Data Summary'!DG26="Yes"),OFFSET('Sanitation Data'!$H$10,0,10*ROW('Sanitation Data'!H20)),NA())</f>
        <v>#N/A</v>
      </c>
      <c r="AS26" s="536" t="e">
        <f ca="1">+IF(AND(ISNUMBER(OFFSET('Sanitation Data'!$H$11,0,10*ROW('Sanitation Data'!H20))),'Data Summary'!DH26="Yes"),OFFSET('Sanitation Data'!$H$11,0,10*ROW('Sanitation Data'!H20)),NA())</f>
        <v>#N/A</v>
      </c>
      <c r="AT26" s="536" t="e">
        <f ca="1">+IF(AND(ISNUMBER(OFFSET('Sanitation Data'!$H$12,0,10*ROW('Sanitation Data'!H20))),'Data Summary'!DI26="Yes"),OFFSET('Sanitation Data'!$H$12,0,10*ROW('Sanitation Data'!H20)),NA())</f>
        <v>#N/A</v>
      </c>
      <c r="AU26" s="536" t="e">
        <f ca="1">+IF(AND(ISNUMBER(OFFSET('Sanitation Data'!$I$4,0,10*ROW('Sanitation Data'!I20))),'Data Summary'!DJ26="Yes"),100-OFFSET('Sanitation Data'!$I$4,0,10*ROW('Sanitation Data'!I20)),NA())</f>
        <v>#N/A</v>
      </c>
      <c r="AV26" s="536" t="e">
        <f ca="1">+IF(AND(ISNUMBER(OFFSET('Sanitation Data'!$I$6,0,10*ROW('Sanitation Data'!I20))),'Data Summary'!DK26="Yes"),OFFSET('Sanitation Data'!$I$6,0,10*ROW('Sanitation Data'!I20)),NA())</f>
        <v>#N/A</v>
      </c>
      <c r="AW26" s="536" t="e">
        <f ca="1">+IF(AND(ISNUMBER(OFFSET('Sanitation Data'!$I$10,0,10*ROW('Sanitation Data'!I20))),'Data Summary'!DL26="Yes"),OFFSET('Sanitation Data'!$I$10,0,10*ROW('Sanitation Data'!I20)),NA())</f>
        <v>#N/A</v>
      </c>
      <c r="AX26" s="536" t="e">
        <f ca="1">+IF(AND(ISNUMBER(OFFSET('Sanitation Data'!$I$11,0,10*ROW('Sanitation Data'!I20))),'Data Summary'!DM26="Yes"),OFFSET('Sanitation Data'!$I$11,0,10*ROW('Sanitation Data'!I20)),NA())</f>
        <v>#N/A</v>
      </c>
      <c r="AY26" s="536" t="e">
        <f ca="1">+IF(AND(ISNUMBER(OFFSET('Sanitation Data'!$I$12,0,10*ROW('Sanitation Data'!I20))),'Data Summary'!DN26="Yes"),OFFSET('Sanitation Data'!$I$12,0,10*ROW('Sanitation Data'!I20)),NA())</f>
        <v>#N/A</v>
      </c>
      <c r="AZ26" s="537" t="e">
        <f ca="1">+IF(AND(ISNUMBER(OFFSET('Hygiene Data'!$D$5,0,10*ROW('Hygiene Data'!D20))),'Data Summary'!DO26="Yes"),OFFSET('Hygiene Data'!$D$5,0,10*ROW('Hygiene Data'!D20)),NA())</f>
        <v>#N/A</v>
      </c>
      <c r="BA26" s="537" t="e">
        <f ca="1">+IF(AND(ISNUMBER(OFFSET('Hygiene Data'!$D$7,0,10*ROW('Hygiene Data'!D20))),'Data Summary'!DP26="Yes"),OFFSET('Hygiene Data'!$D$7,0,10*ROW('Hygiene Data'!D20)),NA())</f>
        <v>#N/A</v>
      </c>
      <c r="BB26" s="537" t="e">
        <f ca="1">+IF(AND(ISNUMBER(OFFSET('Hygiene Data'!$D$9,0,10*ROW('Hygiene Data'!D20))),'Data Summary'!DQ26="Yes"),OFFSET('Hygiene Data'!$D$9,0,10*ROW('Hygiene Data'!D20)),NA())</f>
        <v>#N/A</v>
      </c>
      <c r="BC26" s="537" t="e">
        <f ca="1">+IF(AND(ISNUMBER(OFFSET('Hygiene Data'!$E$5,0,10*ROW('Hygiene Data'!E20))),'Data Summary'!DR26="Yes"),OFFSET('Hygiene Data'!$E$5,0,10*ROW('Hygiene Data'!E20)),NA())</f>
        <v>#N/A</v>
      </c>
      <c r="BD26" s="537" t="e">
        <f ca="1">+IF(AND(ISNUMBER(OFFSET('Hygiene Data'!$E$7,0,10*ROW('Hygiene Data'!E20))),'Data Summary'!DS26="Yes"),OFFSET('Hygiene Data'!$E$7,0,10*ROW('Hygiene Data'!E20)),NA())</f>
        <v>#N/A</v>
      </c>
      <c r="BE26" s="537" t="e">
        <f ca="1">+IF(AND(ISNUMBER(OFFSET('Hygiene Data'!$E$9,0,10*ROW('Hygiene Data'!E20))),'Data Summary'!DT26="Yes"),OFFSET('Hygiene Data'!$E$9,0,10*ROW('Hygiene Data'!E20)),NA())</f>
        <v>#N/A</v>
      </c>
      <c r="BF26" s="537" t="e">
        <f ca="1">+IF(AND(ISNUMBER(OFFSET('Hygiene Data'!$F$5,0,10*ROW('Hygiene Data'!F20))),'Data Summary'!DU26="Yes"),OFFSET('Hygiene Data'!$F$5,0,10*ROW('Hygiene Data'!F20)),NA())</f>
        <v>#N/A</v>
      </c>
      <c r="BG26" s="537" t="e">
        <f ca="1">+IF(AND(ISNUMBER(OFFSET('Hygiene Data'!$F$7,0,10*ROW('Hygiene Data'!F20))),'Data Summary'!DV26="Yes"),OFFSET('Hygiene Data'!$F$7,0,10*ROW('Hygiene Data'!F20)),NA())</f>
        <v>#N/A</v>
      </c>
      <c r="BH26" s="537" t="e">
        <f ca="1">+IF(AND(ISNUMBER(OFFSET('Hygiene Data'!$F$9,0,10*ROW('Hygiene Data'!F20))),'Data Summary'!DW26="Yes"),OFFSET('Hygiene Data'!$F$9,0,10*ROW('Hygiene Data'!F20)),NA())</f>
        <v>#N/A</v>
      </c>
      <c r="BI26" s="537" t="e">
        <f ca="1">+IF(AND(ISNUMBER(OFFSET('Hygiene Data'!$G$5,0,10*ROW('Hygiene Data'!G20))),'Data Summary'!DX26="Yes"),OFFSET('Hygiene Data'!$G$5,0,10*ROW('Hygiene Data'!G20)),NA())</f>
        <v>#N/A</v>
      </c>
      <c r="BJ26" s="537" t="e">
        <f ca="1">+IF(AND(ISNUMBER(OFFSET('Hygiene Data'!$G$7,0,10*ROW('Hygiene Data'!G20))),'Data Summary'!DY26="Yes"),OFFSET('Hygiene Data'!$G$7,0,10*ROW('Hygiene Data'!G20)),NA())</f>
        <v>#N/A</v>
      </c>
      <c r="BK26" s="537" t="e">
        <f ca="1">+IF(AND(ISNUMBER(OFFSET('Hygiene Data'!$G$9,0,10*ROW('Hygiene Data'!G20))),'Data Summary'!DZ26="Yes"),OFFSET('Hygiene Data'!$G$9,0,10*ROW('Hygiene Data'!G20)),NA())</f>
        <v>#N/A</v>
      </c>
      <c r="BL26" s="537" t="e">
        <f ca="1">+IF(AND(ISNUMBER(OFFSET('Hygiene Data'!$H$5,0,10*ROW('Hygiene Data'!H20))),'Data Summary'!EA26="Yes"),OFFSET('Hygiene Data'!$H$5,0,10*ROW('Hygiene Data'!H20)),NA())</f>
        <v>#N/A</v>
      </c>
      <c r="BM26" s="537" t="e">
        <f ca="1">+IF(AND(ISNUMBER(OFFSET('Hygiene Data'!$H$7,0,10*ROW('Hygiene Data'!H20))),'Data Summary'!EB26="Yes"),OFFSET('Hygiene Data'!$H$7,0,10*ROW('Hygiene Data'!H20)),NA())</f>
        <v>#N/A</v>
      </c>
      <c r="BN26" s="537" t="e">
        <f ca="1">+IF(AND(ISNUMBER(OFFSET('Hygiene Data'!$H$9,0,10*ROW('Hygiene Data'!H20))),'Data Summary'!EC26="Yes"),OFFSET('Hygiene Data'!$H$9,0,10*ROW('Hygiene Data'!H20)),NA())</f>
        <v>#N/A</v>
      </c>
      <c r="BO26" s="537" t="e">
        <f ca="1">+IF(AND(ISNUMBER(OFFSET('Hygiene Data'!$I$5,0,10*ROW('Hygiene Data'!I20))),'Data Summary'!ED26="Yes"),OFFSET('Hygiene Data'!$I$5,0,10*ROW('Hygiene Data'!I20)),NA())</f>
        <v>#N/A</v>
      </c>
      <c r="BP26" s="537" t="e">
        <f ca="1">+IF(AND(ISNUMBER(OFFSET('Hygiene Data'!$I$7,0,10*ROW('Hygiene Data'!I20))),'Data Summary'!EE26="Yes"),OFFSET('Hygiene Data'!$I$7,0,10*ROW('Hygiene Data'!I20)),NA())</f>
        <v>#N/A</v>
      </c>
      <c r="BQ26" s="537" t="e">
        <f ca="1">+IF(AND(ISNUMBER(OFFSET('Hygiene Data'!$I$9,0,10*ROW('Hygiene Data'!I20))),'Data Summary'!EF26="Yes"),OFFSET('Hygiene Data'!$I$9,0,10*ROW('Hygiene Data'!I20)),NA())</f>
        <v>#N/A</v>
      </c>
    </row>
    <row r="27" spans="1:69" x14ac:dyDescent="0.25">
      <c r="A27" s="533" t="e">
        <f ca="1">+RIGHT('Data Summary'!A27,LEN('Data Summary'!A27)-9)</f>
        <v>#VALUE!</v>
      </c>
      <c r="B27" s="507" t="str">
        <f ca="1">+IF(ISTEXT('Data Summary'!B27),'Data Summary'!B27,"")</f>
        <v/>
      </c>
      <c r="C27" s="534" t="e">
        <f ca="1">+VALUE('Data Summary'!C27)</f>
        <v>#VALUE!</v>
      </c>
      <c r="D27" s="535" t="e">
        <f ca="1">+IF(AND(ISNUMBER(OFFSET('Water Data'!$D$4,0,10*ROW('Water Data'!D21))),'Data Summary'!BS27="Yes"),100-OFFSET('Water Data'!$D$4,0,10*ROW('Water Data'!D21)),NA())</f>
        <v>#N/A</v>
      </c>
      <c r="E27" s="535" t="e">
        <f ca="1">+IF(AND(ISNUMBER(OFFSET('Water Data'!$D$6,0,10*ROW('Water Data'!D21))),'Data Summary'!BT27="Yes"),OFFSET('Water Data'!$D$6,0,10*ROW('Water Data'!D21)),NA())</f>
        <v>#N/A</v>
      </c>
      <c r="F27" s="535" t="e">
        <f ca="1">+IF(AND(ISNUMBER(OFFSET('Water Data'!$D$9,0,10*ROW('Water Data'!D21))),'Data Summary'!BU27="Yes"),OFFSET('Water Data'!$D$9,0,10*ROW('Water Data'!D21)),NA())</f>
        <v>#N/A</v>
      </c>
      <c r="G27" s="535" t="e">
        <f ca="1">+IF(AND(ISNUMBER(OFFSET('Water Data'!$E$4,0,10*ROW('Water Data'!E21))),'Data Summary'!BV27="Yes"),100-OFFSET('Water Data'!$E$4,0,10*ROW('Water Data'!E21)),NA())</f>
        <v>#N/A</v>
      </c>
      <c r="H27" s="535" t="e">
        <f ca="1">+IF(AND(ISNUMBER(OFFSET('Water Data'!$E$6,0,10*ROW('Water Data'!E21))),'Data Summary'!BW27="Yes"),OFFSET('Water Data'!$E$6,0,10*ROW('Water Data'!E21)),NA())</f>
        <v>#N/A</v>
      </c>
      <c r="I27" s="535" t="e">
        <f ca="1">+IF(AND(ISNUMBER(OFFSET('Water Data'!$E$9,0,10*ROW('Water Data'!E21))),'Data Summary'!BX27="Yes"),OFFSET('Water Data'!$E$9,0,10*ROW('Water Data'!E21)),NA())</f>
        <v>#N/A</v>
      </c>
      <c r="J27" s="535" t="e">
        <f ca="1">+IF(AND(ISNUMBER(OFFSET('Water Data'!$F$4,0,10*ROW('Water Data'!F21))),'Data Summary'!BY27="Yes"),100-OFFSET('Water Data'!$F$4,0,10*ROW('Water Data'!F21)),NA())</f>
        <v>#N/A</v>
      </c>
      <c r="K27" s="535" t="e">
        <f ca="1">+IF(AND(ISNUMBER(OFFSET('Water Data'!$F$6,0,10*ROW('Water Data'!F21))),'Data Summary'!BZ27="Yes"),OFFSET('Water Data'!$F$6,0,10*ROW('Water Data'!F21)),NA())</f>
        <v>#N/A</v>
      </c>
      <c r="L27" s="535" t="e">
        <f ca="1">+IF(AND(ISNUMBER(OFFSET('Water Data'!$F$9,0,10*ROW('Water Data'!F21))),'Data Summary'!CA27="Yes"),OFFSET('Water Data'!$F$9,0,10*ROW('Water Data'!F21)),NA())</f>
        <v>#N/A</v>
      </c>
      <c r="M27" s="535" t="e">
        <f ca="1">+IF(AND(ISNUMBER(OFFSET('Water Data'!$G$4,0,10*ROW('Water Data'!G21))),'Data Summary'!CB27="Yes"),100-OFFSET('Water Data'!$G$4,0,10*ROW('Water Data'!G21)),NA())</f>
        <v>#N/A</v>
      </c>
      <c r="N27" s="535" t="e">
        <f ca="1">+IF(AND(ISNUMBER(OFFSET('Water Data'!$G$6,0,10*ROW('Water Data'!G21))),'Data Summary'!CC27="Yes"),OFFSET('Water Data'!$G$6,0,10*ROW('Water Data'!G21)),NA())</f>
        <v>#N/A</v>
      </c>
      <c r="O27" s="535" t="e">
        <f ca="1">+IF(AND(ISNUMBER(OFFSET('Water Data'!$G$9,0,10*ROW('Water Data'!G21))),'Data Summary'!CD27="Yes"),OFFSET('Water Data'!$G$9,0,10*ROW('Water Data'!G21)),NA())</f>
        <v>#N/A</v>
      </c>
      <c r="P27" s="535" t="e">
        <f ca="1">+IF(AND(ISNUMBER(OFFSET('Water Data'!$H$4,0,10*ROW('Water Data'!H21))),'Data Summary'!CE27="Yes"),100-OFFSET('Water Data'!$H$4,0,10*ROW('Water Data'!H21)),NA())</f>
        <v>#N/A</v>
      </c>
      <c r="Q27" s="535" t="e">
        <f ca="1">+IF(AND(ISNUMBER(OFFSET('Water Data'!$H$6,0,10*ROW('Water Data'!H21))),'Data Summary'!CF27="Yes"),OFFSET('Water Data'!$H$6,0,10*ROW('Water Data'!H21)),NA())</f>
        <v>#N/A</v>
      </c>
      <c r="R27" s="535" t="e">
        <f ca="1">+IF(AND(ISNUMBER(OFFSET('Water Data'!$H$9,0,10*ROW('Water Data'!H21))),'Data Summary'!CG27="Yes"),OFFSET('Water Data'!$H$9,0,10*ROW('Water Data'!H21)),NA())</f>
        <v>#N/A</v>
      </c>
      <c r="S27" s="535" t="e">
        <f ca="1">+IF(AND(ISNUMBER(OFFSET('Water Data'!$I$4,0,10*ROW('Water Data'!I21))),'Data Summary'!CH27="Yes"),100-OFFSET('Water Data'!$I$4,0,10*ROW('Water Data'!I21)),NA())</f>
        <v>#N/A</v>
      </c>
      <c r="T27" s="535" t="e">
        <f ca="1">+IF(AND(ISNUMBER(OFFSET('Water Data'!$I$6,0,10*ROW('Water Data'!I21))),'Data Summary'!CI27="Yes"),OFFSET('Water Data'!$I$6,0,10*ROW('Water Data'!I21)),NA())</f>
        <v>#N/A</v>
      </c>
      <c r="U27" s="535" t="e">
        <f ca="1">+IF(AND(ISNUMBER(OFFSET('Water Data'!$I$9,0,10*ROW('Water Data'!I21))),'Data Summary'!CJ27="Yes"),OFFSET('Water Data'!$I$9,0,10*ROW('Water Data'!I21)),NA())</f>
        <v>#N/A</v>
      </c>
      <c r="V27" s="536" t="e">
        <f ca="1">+IF(AND(ISNUMBER(OFFSET('Sanitation Data'!$D$4,0,10*ROW('Sanitation Data'!D21))),'Data Summary'!CK27="Yes"),100-OFFSET('Sanitation Data'!$D$4,0,10*ROW('Sanitation Data'!D21)),NA())</f>
        <v>#N/A</v>
      </c>
      <c r="W27" s="536" t="e">
        <f ca="1">+IF(AND(ISNUMBER(OFFSET('Sanitation Data'!$D$6,0,10*ROW('Sanitation Data'!D21))),'Data Summary'!CL27="Yes"),OFFSET('Sanitation Data'!$D$6,0,10*ROW('Sanitation Data'!D21)),NA())</f>
        <v>#N/A</v>
      </c>
      <c r="X27" s="536" t="e">
        <f ca="1">+IF(AND(ISNUMBER(OFFSET('Sanitation Data'!$D$10,0,10*ROW('Sanitation Data'!D21))),'Data Summary'!CM27="Yes"),OFFSET('Sanitation Data'!$D$10,0,10*ROW('Sanitation Data'!D21)),NA())</f>
        <v>#N/A</v>
      </c>
      <c r="Y27" s="536" t="e">
        <f ca="1">+IF(AND(ISNUMBER(OFFSET('Sanitation Data'!$D$11,0,10*ROW('Sanitation Data'!D21))),'Data Summary'!CN27="Yes"),OFFSET('Sanitation Data'!$D$11,0,10*ROW('Sanitation Data'!D21)),NA())</f>
        <v>#N/A</v>
      </c>
      <c r="Z27" s="536" t="e">
        <f ca="1">+IF(AND(ISNUMBER(OFFSET('Sanitation Data'!$D$12,0,10*ROW('Sanitation Data'!D21))),'Data Summary'!CO27="Yes"),OFFSET('Sanitation Data'!$D$12,0,10*ROW('Sanitation Data'!D21)),NA())</f>
        <v>#N/A</v>
      </c>
      <c r="AA27" s="536" t="e">
        <f ca="1">+IF(AND(ISNUMBER(OFFSET('Sanitation Data'!$E$4,0,10*ROW('Sanitation Data'!E21))),'Data Summary'!CP27="Yes"),100-OFFSET('Sanitation Data'!$E$4,0,10*ROW('Sanitation Data'!E21)),NA())</f>
        <v>#N/A</v>
      </c>
      <c r="AB27" s="536" t="e">
        <f ca="1">+IF(AND(ISNUMBER(OFFSET('Sanitation Data'!$E$6,0,10*ROW('Sanitation Data'!E21))),'Data Summary'!CQ27="Yes"),OFFSET('Sanitation Data'!$E$6,0,10*ROW('Sanitation Data'!E21)),NA())</f>
        <v>#N/A</v>
      </c>
      <c r="AC27" s="536" t="e">
        <f ca="1">+IF(AND(ISNUMBER(OFFSET('Sanitation Data'!$E$10,0,10*ROW('Sanitation Data'!E21))),'Data Summary'!CR27="Yes"),OFFSET('Sanitation Data'!$E$10,0,10*ROW('Sanitation Data'!E21)),NA())</f>
        <v>#N/A</v>
      </c>
      <c r="AD27" s="536" t="e">
        <f ca="1">+IF(AND(ISNUMBER(OFFSET('Sanitation Data'!$E$11,0,10*ROW('Sanitation Data'!E21))),'Data Summary'!CS27="Yes"),OFFSET('Sanitation Data'!$E$11,0,10*ROW('Sanitation Data'!E21)),NA())</f>
        <v>#N/A</v>
      </c>
      <c r="AE27" s="536" t="e">
        <f ca="1">+IF(AND(ISNUMBER(OFFSET('Sanitation Data'!$E$12,0,10*ROW('Sanitation Data'!E21))),'Data Summary'!CT27="Yes"),OFFSET('Sanitation Data'!$E$12,0,10*ROW('Sanitation Data'!E21)),NA())</f>
        <v>#N/A</v>
      </c>
      <c r="AF27" s="536" t="e">
        <f ca="1">+IF(AND(ISNUMBER(OFFSET('Sanitation Data'!$F$4,0,10*ROW('Sanitation Data'!F21))),'Data Summary'!CU27="Yes"),100-OFFSET('Sanitation Data'!$F$4,0,10*ROW('Sanitation Data'!F21)),NA())</f>
        <v>#N/A</v>
      </c>
      <c r="AG27" s="536" t="e">
        <f ca="1">+IF(AND(ISNUMBER(OFFSET('Sanitation Data'!$F$6,0,10*ROW('Sanitation Data'!F21))),'Data Summary'!CV27="Yes"),OFFSET('Sanitation Data'!$F$6,0,10*ROW('Sanitation Data'!F21)),NA())</f>
        <v>#N/A</v>
      </c>
      <c r="AH27" s="536" t="e">
        <f ca="1">+IF(AND(ISNUMBER(OFFSET('Sanitation Data'!$F$10,0,10*ROW('Sanitation Data'!F21))),'Data Summary'!CW27="Yes"),OFFSET('Sanitation Data'!$F$10,0,10*ROW('Sanitation Data'!F21)),NA())</f>
        <v>#N/A</v>
      </c>
      <c r="AI27" s="536" t="e">
        <f ca="1">+IF(AND(ISNUMBER(OFFSET('Sanitation Data'!$F$11,0,10*ROW('Sanitation Data'!F21))),'Data Summary'!CX27="Yes"),OFFSET('Sanitation Data'!$F$11,0,10*ROW('Sanitation Data'!F21)),NA())</f>
        <v>#N/A</v>
      </c>
      <c r="AJ27" s="536" t="e">
        <f ca="1">+IF(AND(ISNUMBER(OFFSET('Sanitation Data'!$F$12,0,10*ROW('Sanitation Data'!F21))),'Data Summary'!CY27="Yes"),OFFSET('Sanitation Data'!$F$12,0,10*ROW('Sanitation Data'!F21)),NA())</f>
        <v>#N/A</v>
      </c>
      <c r="AK27" s="536" t="e">
        <f ca="1">+IF(AND(ISNUMBER(OFFSET('Sanitation Data'!$G$4,0,10*ROW('Sanitation Data'!G21))),'Data Summary'!CZ27="Yes"),100-OFFSET('Sanitation Data'!$G$4,0,10*ROW('Sanitation Data'!G21)),NA())</f>
        <v>#N/A</v>
      </c>
      <c r="AL27" s="536" t="e">
        <f ca="1">+IF(AND(ISNUMBER(OFFSET('Sanitation Data'!$G$6,0,10*ROW('Sanitation Data'!G21))),'Data Summary'!DA27="Yes"),OFFSET('Sanitation Data'!$G$6,0,10*ROW('Sanitation Data'!G21)),NA())</f>
        <v>#N/A</v>
      </c>
      <c r="AM27" s="536" t="e">
        <f ca="1">+IF(AND(ISNUMBER(OFFSET('Sanitation Data'!$G$10,0,10*ROW('Sanitation Data'!G21))),'Data Summary'!DB27="Yes"),OFFSET('Sanitation Data'!$G$10,0,10*ROW('Sanitation Data'!G21)),NA())</f>
        <v>#N/A</v>
      </c>
      <c r="AN27" s="536" t="e">
        <f ca="1">+IF(AND(ISNUMBER(OFFSET('Sanitation Data'!$G$11,0,10*ROW('Sanitation Data'!G21))),'Data Summary'!DC27="Yes"),OFFSET('Sanitation Data'!$G$11,0,10*ROW('Sanitation Data'!G21)),NA())</f>
        <v>#N/A</v>
      </c>
      <c r="AO27" s="536" t="e">
        <f ca="1">+IF(AND(ISNUMBER(OFFSET('Sanitation Data'!$G$12,0,10*ROW('Sanitation Data'!G21))),'Data Summary'!DD27="Yes"),OFFSET('Sanitation Data'!$G$12,0,10*ROW('Sanitation Data'!G21)),NA())</f>
        <v>#N/A</v>
      </c>
      <c r="AP27" s="536" t="e">
        <f ca="1">+IF(AND(ISNUMBER(OFFSET('Sanitation Data'!$H$4,0,10*ROW('Sanitation Data'!H21))),'Data Summary'!DE27="Yes"),100-OFFSET('Sanitation Data'!$H$4,0,10*ROW('Sanitation Data'!H21)),NA())</f>
        <v>#N/A</v>
      </c>
      <c r="AQ27" s="536" t="e">
        <f ca="1">+IF(AND(ISNUMBER(OFFSET('Sanitation Data'!$H$6,0,10*ROW('Sanitation Data'!H21))),'Data Summary'!DF27="Yes"),OFFSET('Sanitation Data'!$H$6,0,10*ROW('Sanitation Data'!H21)),NA())</f>
        <v>#N/A</v>
      </c>
      <c r="AR27" s="536" t="e">
        <f ca="1">+IF(AND(ISNUMBER(OFFSET('Sanitation Data'!$H$10,0,10*ROW('Sanitation Data'!H21))),'Data Summary'!DG27="Yes"),OFFSET('Sanitation Data'!$H$10,0,10*ROW('Sanitation Data'!H21)),NA())</f>
        <v>#N/A</v>
      </c>
      <c r="AS27" s="536" t="e">
        <f ca="1">+IF(AND(ISNUMBER(OFFSET('Sanitation Data'!$H$11,0,10*ROW('Sanitation Data'!H21))),'Data Summary'!DH27="Yes"),OFFSET('Sanitation Data'!$H$11,0,10*ROW('Sanitation Data'!H21)),NA())</f>
        <v>#N/A</v>
      </c>
      <c r="AT27" s="536" t="e">
        <f ca="1">+IF(AND(ISNUMBER(OFFSET('Sanitation Data'!$H$12,0,10*ROW('Sanitation Data'!H21))),'Data Summary'!DI27="Yes"),OFFSET('Sanitation Data'!$H$12,0,10*ROW('Sanitation Data'!H21)),NA())</f>
        <v>#N/A</v>
      </c>
      <c r="AU27" s="536" t="e">
        <f ca="1">+IF(AND(ISNUMBER(OFFSET('Sanitation Data'!$I$4,0,10*ROW('Sanitation Data'!I21))),'Data Summary'!DJ27="Yes"),100-OFFSET('Sanitation Data'!$I$4,0,10*ROW('Sanitation Data'!I21)),NA())</f>
        <v>#N/A</v>
      </c>
      <c r="AV27" s="536" t="e">
        <f ca="1">+IF(AND(ISNUMBER(OFFSET('Sanitation Data'!$I$6,0,10*ROW('Sanitation Data'!I21))),'Data Summary'!DK27="Yes"),OFFSET('Sanitation Data'!$I$6,0,10*ROW('Sanitation Data'!I21)),NA())</f>
        <v>#N/A</v>
      </c>
      <c r="AW27" s="536" t="e">
        <f ca="1">+IF(AND(ISNUMBER(OFFSET('Sanitation Data'!$I$10,0,10*ROW('Sanitation Data'!I21))),'Data Summary'!DL27="Yes"),OFFSET('Sanitation Data'!$I$10,0,10*ROW('Sanitation Data'!I21)),NA())</f>
        <v>#N/A</v>
      </c>
      <c r="AX27" s="536" t="e">
        <f ca="1">+IF(AND(ISNUMBER(OFFSET('Sanitation Data'!$I$11,0,10*ROW('Sanitation Data'!I21))),'Data Summary'!DM27="Yes"),OFFSET('Sanitation Data'!$I$11,0,10*ROW('Sanitation Data'!I21)),NA())</f>
        <v>#N/A</v>
      </c>
      <c r="AY27" s="536" t="e">
        <f ca="1">+IF(AND(ISNUMBER(OFFSET('Sanitation Data'!$I$12,0,10*ROW('Sanitation Data'!I21))),'Data Summary'!DN27="Yes"),OFFSET('Sanitation Data'!$I$12,0,10*ROW('Sanitation Data'!I21)),NA())</f>
        <v>#N/A</v>
      </c>
      <c r="AZ27" s="537" t="e">
        <f ca="1">+IF(AND(ISNUMBER(OFFSET('Hygiene Data'!$D$5,0,10*ROW('Hygiene Data'!D21))),'Data Summary'!DO27="Yes"),OFFSET('Hygiene Data'!$D$5,0,10*ROW('Hygiene Data'!D21)),NA())</f>
        <v>#N/A</v>
      </c>
      <c r="BA27" s="537" t="e">
        <f ca="1">+IF(AND(ISNUMBER(OFFSET('Hygiene Data'!$D$7,0,10*ROW('Hygiene Data'!D21))),'Data Summary'!DP27="Yes"),OFFSET('Hygiene Data'!$D$7,0,10*ROW('Hygiene Data'!D21)),NA())</f>
        <v>#N/A</v>
      </c>
      <c r="BB27" s="537" t="e">
        <f ca="1">+IF(AND(ISNUMBER(OFFSET('Hygiene Data'!$D$9,0,10*ROW('Hygiene Data'!D21))),'Data Summary'!DQ27="Yes"),OFFSET('Hygiene Data'!$D$9,0,10*ROW('Hygiene Data'!D21)),NA())</f>
        <v>#N/A</v>
      </c>
      <c r="BC27" s="537" t="e">
        <f ca="1">+IF(AND(ISNUMBER(OFFSET('Hygiene Data'!$E$5,0,10*ROW('Hygiene Data'!E21))),'Data Summary'!DR27="Yes"),OFFSET('Hygiene Data'!$E$5,0,10*ROW('Hygiene Data'!E21)),NA())</f>
        <v>#N/A</v>
      </c>
      <c r="BD27" s="537" t="e">
        <f ca="1">+IF(AND(ISNUMBER(OFFSET('Hygiene Data'!$E$7,0,10*ROW('Hygiene Data'!E21))),'Data Summary'!DS27="Yes"),OFFSET('Hygiene Data'!$E$7,0,10*ROW('Hygiene Data'!E21)),NA())</f>
        <v>#N/A</v>
      </c>
      <c r="BE27" s="537" t="e">
        <f ca="1">+IF(AND(ISNUMBER(OFFSET('Hygiene Data'!$E$9,0,10*ROW('Hygiene Data'!E21))),'Data Summary'!DT27="Yes"),OFFSET('Hygiene Data'!$E$9,0,10*ROW('Hygiene Data'!E21)),NA())</f>
        <v>#N/A</v>
      </c>
      <c r="BF27" s="537" t="e">
        <f ca="1">+IF(AND(ISNUMBER(OFFSET('Hygiene Data'!$F$5,0,10*ROW('Hygiene Data'!F21))),'Data Summary'!DU27="Yes"),OFFSET('Hygiene Data'!$F$5,0,10*ROW('Hygiene Data'!F21)),NA())</f>
        <v>#N/A</v>
      </c>
      <c r="BG27" s="537" t="e">
        <f ca="1">+IF(AND(ISNUMBER(OFFSET('Hygiene Data'!$F$7,0,10*ROW('Hygiene Data'!F21))),'Data Summary'!DV27="Yes"),OFFSET('Hygiene Data'!$F$7,0,10*ROW('Hygiene Data'!F21)),NA())</f>
        <v>#N/A</v>
      </c>
      <c r="BH27" s="537" t="e">
        <f ca="1">+IF(AND(ISNUMBER(OFFSET('Hygiene Data'!$F$9,0,10*ROW('Hygiene Data'!F21))),'Data Summary'!DW27="Yes"),OFFSET('Hygiene Data'!$F$9,0,10*ROW('Hygiene Data'!F21)),NA())</f>
        <v>#N/A</v>
      </c>
      <c r="BI27" s="537" t="e">
        <f ca="1">+IF(AND(ISNUMBER(OFFSET('Hygiene Data'!$G$5,0,10*ROW('Hygiene Data'!G21))),'Data Summary'!DX27="Yes"),OFFSET('Hygiene Data'!$G$5,0,10*ROW('Hygiene Data'!G21)),NA())</f>
        <v>#N/A</v>
      </c>
      <c r="BJ27" s="537" t="e">
        <f ca="1">+IF(AND(ISNUMBER(OFFSET('Hygiene Data'!$G$7,0,10*ROW('Hygiene Data'!G21))),'Data Summary'!DY27="Yes"),OFFSET('Hygiene Data'!$G$7,0,10*ROW('Hygiene Data'!G21)),NA())</f>
        <v>#N/A</v>
      </c>
      <c r="BK27" s="537" t="e">
        <f ca="1">+IF(AND(ISNUMBER(OFFSET('Hygiene Data'!$G$9,0,10*ROW('Hygiene Data'!G21))),'Data Summary'!DZ27="Yes"),OFFSET('Hygiene Data'!$G$9,0,10*ROW('Hygiene Data'!G21)),NA())</f>
        <v>#N/A</v>
      </c>
      <c r="BL27" s="537" t="e">
        <f ca="1">+IF(AND(ISNUMBER(OFFSET('Hygiene Data'!$H$5,0,10*ROW('Hygiene Data'!H21))),'Data Summary'!EA27="Yes"),OFFSET('Hygiene Data'!$H$5,0,10*ROW('Hygiene Data'!H21)),NA())</f>
        <v>#N/A</v>
      </c>
      <c r="BM27" s="537" t="e">
        <f ca="1">+IF(AND(ISNUMBER(OFFSET('Hygiene Data'!$H$7,0,10*ROW('Hygiene Data'!H21))),'Data Summary'!EB27="Yes"),OFFSET('Hygiene Data'!$H$7,0,10*ROW('Hygiene Data'!H21)),NA())</f>
        <v>#N/A</v>
      </c>
      <c r="BN27" s="537" t="e">
        <f ca="1">+IF(AND(ISNUMBER(OFFSET('Hygiene Data'!$H$9,0,10*ROW('Hygiene Data'!H21))),'Data Summary'!EC27="Yes"),OFFSET('Hygiene Data'!$H$9,0,10*ROW('Hygiene Data'!H21)),NA())</f>
        <v>#N/A</v>
      </c>
      <c r="BO27" s="537" t="e">
        <f ca="1">+IF(AND(ISNUMBER(OFFSET('Hygiene Data'!$I$5,0,10*ROW('Hygiene Data'!I21))),'Data Summary'!ED27="Yes"),OFFSET('Hygiene Data'!$I$5,0,10*ROW('Hygiene Data'!I21)),NA())</f>
        <v>#N/A</v>
      </c>
      <c r="BP27" s="537" t="e">
        <f ca="1">+IF(AND(ISNUMBER(OFFSET('Hygiene Data'!$I$7,0,10*ROW('Hygiene Data'!I21))),'Data Summary'!EE27="Yes"),OFFSET('Hygiene Data'!$I$7,0,10*ROW('Hygiene Data'!I21)),NA())</f>
        <v>#N/A</v>
      </c>
      <c r="BQ27" s="537" t="e">
        <f ca="1">+IF(AND(ISNUMBER(OFFSET('Hygiene Data'!$I$9,0,10*ROW('Hygiene Data'!I21))),'Data Summary'!EF27="Yes"),OFFSET('Hygiene Data'!$I$9,0,10*ROW('Hygiene Data'!I21)),NA())</f>
        <v>#N/A</v>
      </c>
    </row>
    <row r="28" spans="1:69" x14ac:dyDescent="0.25">
      <c r="A28" s="533" t="e">
        <f ca="1">+RIGHT('Data Summary'!A28,LEN('Data Summary'!A28)-9)</f>
        <v>#VALUE!</v>
      </c>
      <c r="B28" s="507" t="str">
        <f ca="1">+IF(ISTEXT('Data Summary'!B28),'Data Summary'!B28,"")</f>
        <v/>
      </c>
      <c r="C28" s="534" t="e">
        <f ca="1">+VALUE('Data Summary'!C28)</f>
        <v>#VALUE!</v>
      </c>
      <c r="D28" s="535" t="e">
        <f ca="1">+IF(AND(ISNUMBER(OFFSET('Water Data'!$D$4,0,10*ROW('Water Data'!D22))),'Data Summary'!BS28="Yes"),100-OFFSET('Water Data'!$D$4,0,10*ROW('Water Data'!D22)),NA())</f>
        <v>#N/A</v>
      </c>
      <c r="E28" s="535" t="e">
        <f ca="1">+IF(AND(ISNUMBER(OFFSET('Water Data'!$D$6,0,10*ROW('Water Data'!D22))),'Data Summary'!BT28="Yes"),OFFSET('Water Data'!$D$6,0,10*ROW('Water Data'!D22)),NA())</f>
        <v>#N/A</v>
      </c>
      <c r="F28" s="535" t="e">
        <f ca="1">+IF(AND(ISNUMBER(OFFSET('Water Data'!$D$9,0,10*ROW('Water Data'!D22))),'Data Summary'!BU28="Yes"),OFFSET('Water Data'!$D$9,0,10*ROW('Water Data'!D22)),NA())</f>
        <v>#N/A</v>
      </c>
      <c r="G28" s="535" t="e">
        <f ca="1">+IF(AND(ISNUMBER(OFFSET('Water Data'!$E$4,0,10*ROW('Water Data'!E22))),'Data Summary'!BV28="Yes"),100-OFFSET('Water Data'!$E$4,0,10*ROW('Water Data'!E22)),NA())</f>
        <v>#N/A</v>
      </c>
      <c r="H28" s="535" t="e">
        <f ca="1">+IF(AND(ISNUMBER(OFFSET('Water Data'!$E$6,0,10*ROW('Water Data'!E22))),'Data Summary'!BW28="Yes"),OFFSET('Water Data'!$E$6,0,10*ROW('Water Data'!E22)),NA())</f>
        <v>#N/A</v>
      </c>
      <c r="I28" s="535" t="e">
        <f ca="1">+IF(AND(ISNUMBER(OFFSET('Water Data'!$E$9,0,10*ROW('Water Data'!E22))),'Data Summary'!BX28="Yes"),OFFSET('Water Data'!$E$9,0,10*ROW('Water Data'!E22)),NA())</f>
        <v>#N/A</v>
      </c>
      <c r="J28" s="535" t="e">
        <f ca="1">+IF(AND(ISNUMBER(OFFSET('Water Data'!$F$4,0,10*ROW('Water Data'!F22))),'Data Summary'!BY28="Yes"),100-OFFSET('Water Data'!$F$4,0,10*ROW('Water Data'!F22)),NA())</f>
        <v>#N/A</v>
      </c>
      <c r="K28" s="535" t="e">
        <f ca="1">+IF(AND(ISNUMBER(OFFSET('Water Data'!$F$6,0,10*ROW('Water Data'!F22))),'Data Summary'!BZ28="Yes"),OFFSET('Water Data'!$F$6,0,10*ROW('Water Data'!F22)),NA())</f>
        <v>#N/A</v>
      </c>
      <c r="L28" s="535" t="e">
        <f ca="1">+IF(AND(ISNUMBER(OFFSET('Water Data'!$F$9,0,10*ROW('Water Data'!F22))),'Data Summary'!CA28="Yes"),OFFSET('Water Data'!$F$9,0,10*ROW('Water Data'!F22)),NA())</f>
        <v>#N/A</v>
      </c>
      <c r="M28" s="535" t="e">
        <f ca="1">+IF(AND(ISNUMBER(OFFSET('Water Data'!$G$4,0,10*ROW('Water Data'!G22))),'Data Summary'!CB28="Yes"),100-OFFSET('Water Data'!$G$4,0,10*ROW('Water Data'!G22)),NA())</f>
        <v>#N/A</v>
      </c>
      <c r="N28" s="535" t="e">
        <f ca="1">+IF(AND(ISNUMBER(OFFSET('Water Data'!$G$6,0,10*ROW('Water Data'!G22))),'Data Summary'!CC28="Yes"),OFFSET('Water Data'!$G$6,0,10*ROW('Water Data'!G22)),NA())</f>
        <v>#N/A</v>
      </c>
      <c r="O28" s="535" t="e">
        <f ca="1">+IF(AND(ISNUMBER(OFFSET('Water Data'!$G$9,0,10*ROW('Water Data'!G22))),'Data Summary'!CD28="Yes"),OFFSET('Water Data'!$G$9,0,10*ROW('Water Data'!G22)),NA())</f>
        <v>#N/A</v>
      </c>
      <c r="P28" s="535" t="e">
        <f ca="1">+IF(AND(ISNUMBER(OFFSET('Water Data'!$H$4,0,10*ROW('Water Data'!H22))),'Data Summary'!CE28="Yes"),100-OFFSET('Water Data'!$H$4,0,10*ROW('Water Data'!H22)),NA())</f>
        <v>#N/A</v>
      </c>
      <c r="Q28" s="535" t="e">
        <f ca="1">+IF(AND(ISNUMBER(OFFSET('Water Data'!$H$6,0,10*ROW('Water Data'!H22))),'Data Summary'!CF28="Yes"),OFFSET('Water Data'!$H$6,0,10*ROW('Water Data'!H22)),NA())</f>
        <v>#N/A</v>
      </c>
      <c r="R28" s="535" t="e">
        <f ca="1">+IF(AND(ISNUMBER(OFFSET('Water Data'!$H$9,0,10*ROW('Water Data'!H22))),'Data Summary'!CG28="Yes"),OFFSET('Water Data'!$H$9,0,10*ROW('Water Data'!H22)),NA())</f>
        <v>#N/A</v>
      </c>
      <c r="S28" s="535" t="e">
        <f ca="1">+IF(AND(ISNUMBER(OFFSET('Water Data'!$I$4,0,10*ROW('Water Data'!I22))),'Data Summary'!CH28="Yes"),100-OFFSET('Water Data'!$I$4,0,10*ROW('Water Data'!I22)),NA())</f>
        <v>#N/A</v>
      </c>
      <c r="T28" s="535" t="e">
        <f ca="1">+IF(AND(ISNUMBER(OFFSET('Water Data'!$I$6,0,10*ROW('Water Data'!I22))),'Data Summary'!CI28="Yes"),OFFSET('Water Data'!$I$6,0,10*ROW('Water Data'!I22)),NA())</f>
        <v>#N/A</v>
      </c>
      <c r="U28" s="535" t="e">
        <f ca="1">+IF(AND(ISNUMBER(OFFSET('Water Data'!$I$9,0,10*ROW('Water Data'!I22))),'Data Summary'!CJ28="Yes"),OFFSET('Water Data'!$I$9,0,10*ROW('Water Data'!I22)),NA())</f>
        <v>#N/A</v>
      </c>
      <c r="V28" s="536" t="e">
        <f ca="1">+IF(AND(ISNUMBER(OFFSET('Sanitation Data'!$D$4,0,10*ROW('Sanitation Data'!D22))),'Data Summary'!CK28="Yes"),100-OFFSET('Sanitation Data'!$D$4,0,10*ROW('Sanitation Data'!D22)),NA())</f>
        <v>#N/A</v>
      </c>
      <c r="W28" s="536" t="e">
        <f ca="1">+IF(AND(ISNUMBER(OFFSET('Sanitation Data'!$D$6,0,10*ROW('Sanitation Data'!D22))),'Data Summary'!CL28="Yes"),OFFSET('Sanitation Data'!$D$6,0,10*ROW('Sanitation Data'!D22)),NA())</f>
        <v>#N/A</v>
      </c>
      <c r="X28" s="536" t="e">
        <f ca="1">+IF(AND(ISNUMBER(OFFSET('Sanitation Data'!$D$10,0,10*ROW('Sanitation Data'!D22))),'Data Summary'!CM28="Yes"),OFFSET('Sanitation Data'!$D$10,0,10*ROW('Sanitation Data'!D22)),NA())</f>
        <v>#N/A</v>
      </c>
      <c r="Y28" s="536" t="e">
        <f ca="1">+IF(AND(ISNUMBER(OFFSET('Sanitation Data'!$D$11,0,10*ROW('Sanitation Data'!D22))),'Data Summary'!CN28="Yes"),OFFSET('Sanitation Data'!$D$11,0,10*ROW('Sanitation Data'!D22)),NA())</f>
        <v>#N/A</v>
      </c>
      <c r="Z28" s="536" t="e">
        <f ca="1">+IF(AND(ISNUMBER(OFFSET('Sanitation Data'!$D$12,0,10*ROW('Sanitation Data'!D22))),'Data Summary'!CO28="Yes"),OFFSET('Sanitation Data'!$D$12,0,10*ROW('Sanitation Data'!D22)),NA())</f>
        <v>#N/A</v>
      </c>
      <c r="AA28" s="536" t="e">
        <f ca="1">+IF(AND(ISNUMBER(OFFSET('Sanitation Data'!$E$4,0,10*ROW('Sanitation Data'!E22))),'Data Summary'!CP28="Yes"),100-OFFSET('Sanitation Data'!$E$4,0,10*ROW('Sanitation Data'!E22)),NA())</f>
        <v>#N/A</v>
      </c>
      <c r="AB28" s="536" t="e">
        <f ca="1">+IF(AND(ISNUMBER(OFFSET('Sanitation Data'!$E$6,0,10*ROW('Sanitation Data'!E22))),'Data Summary'!CQ28="Yes"),OFFSET('Sanitation Data'!$E$6,0,10*ROW('Sanitation Data'!E22)),NA())</f>
        <v>#N/A</v>
      </c>
      <c r="AC28" s="536" t="e">
        <f ca="1">+IF(AND(ISNUMBER(OFFSET('Sanitation Data'!$E$10,0,10*ROW('Sanitation Data'!E22))),'Data Summary'!CR28="Yes"),OFFSET('Sanitation Data'!$E$10,0,10*ROW('Sanitation Data'!E22)),NA())</f>
        <v>#N/A</v>
      </c>
      <c r="AD28" s="536" t="e">
        <f ca="1">+IF(AND(ISNUMBER(OFFSET('Sanitation Data'!$E$11,0,10*ROW('Sanitation Data'!E22))),'Data Summary'!CS28="Yes"),OFFSET('Sanitation Data'!$E$11,0,10*ROW('Sanitation Data'!E22)),NA())</f>
        <v>#N/A</v>
      </c>
      <c r="AE28" s="536" t="e">
        <f ca="1">+IF(AND(ISNUMBER(OFFSET('Sanitation Data'!$E$12,0,10*ROW('Sanitation Data'!E22))),'Data Summary'!CT28="Yes"),OFFSET('Sanitation Data'!$E$12,0,10*ROW('Sanitation Data'!E22)),NA())</f>
        <v>#N/A</v>
      </c>
      <c r="AF28" s="536" t="e">
        <f ca="1">+IF(AND(ISNUMBER(OFFSET('Sanitation Data'!$F$4,0,10*ROW('Sanitation Data'!F22))),'Data Summary'!CU28="Yes"),100-OFFSET('Sanitation Data'!$F$4,0,10*ROW('Sanitation Data'!F22)),NA())</f>
        <v>#N/A</v>
      </c>
      <c r="AG28" s="536" t="e">
        <f ca="1">+IF(AND(ISNUMBER(OFFSET('Sanitation Data'!$F$6,0,10*ROW('Sanitation Data'!F22))),'Data Summary'!CV28="Yes"),OFFSET('Sanitation Data'!$F$6,0,10*ROW('Sanitation Data'!F22)),NA())</f>
        <v>#N/A</v>
      </c>
      <c r="AH28" s="536" t="e">
        <f ca="1">+IF(AND(ISNUMBER(OFFSET('Sanitation Data'!$F$10,0,10*ROW('Sanitation Data'!F22))),'Data Summary'!CW28="Yes"),OFFSET('Sanitation Data'!$F$10,0,10*ROW('Sanitation Data'!F22)),NA())</f>
        <v>#N/A</v>
      </c>
      <c r="AI28" s="536" t="e">
        <f ca="1">+IF(AND(ISNUMBER(OFFSET('Sanitation Data'!$F$11,0,10*ROW('Sanitation Data'!F22))),'Data Summary'!CX28="Yes"),OFFSET('Sanitation Data'!$F$11,0,10*ROW('Sanitation Data'!F22)),NA())</f>
        <v>#N/A</v>
      </c>
      <c r="AJ28" s="536" t="e">
        <f ca="1">+IF(AND(ISNUMBER(OFFSET('Sanitation Data'!$F$12,0,10*ROW('Sanitation Data'!F22))),'Data Summary'!CY28="Yes"),OFFSET('Sanitation Data'!$F$12,0,10*ROW('Sanitation Data'!F22)),NA())</f>
        <v>#N/A</v>
      </c>
      <c r="AK28" s="536" t="e">
        <f ca="1">+IF(AND(ISNUMBER(OFFSET('Sanitation Data'!$G$4,0,10*ROW('Sanitation Data'!G22))),'Data Summary'!CZ28="Yes"),100-OFFSET('Sanitation Data'!$G$4,0,10*ROW('Sanitation Data'!G22)),NA())</f>
        <v>#N/A</v>
      </c>
      <c r="AL28" s="536" t="e">
        <f ca="1">+IF(AND(ISNUMBER(OFFSET('Sanitation Data'!$G$6,0,10*ROW('Sanitation Data'!G22))),'Data Summary'!DA28="Yes"),OFFSET('Sanitation Data'!$G$6,0,10*ROW('Sanitation Data'!G22)),NA())</f>
        <v>#N/A</v>
      </c>
      <c r="AM28" s="536" t="e">
        <f ca="1">+IF(AND(ISNUMBER(OFFSET('Sanitation Data'!$G$10,0,10*ROW('Sanitation Data'!G22))),'Data Summary'!DB28="Yes"),OFFSET('Sanitation Data'!$G$10,0,10*ROW('Sanitation Data'!G22)),NA())</f>
        <v>#N/A</v>
      </c>
      <c r="AN28" s="536" t="e">
        <f ca="1">+IF(AND(ISNUMBER(OFFSET('Sanitation Data'!$G$11,0,10*ROW('Sanitation Data'!G22))),'Data Summary'!DC28="Yes"),OFFSET('Sanitation Data'!$G$11,0,10*ROW('Sanitation Data'!G22)),NA())</f>
        <v>#N/A</v>
      </c>
      <c r="AO28" s="536" t="e">
        <f ca="1">+IF(AND(ISNUMBER(OFFSET('Sanitation Data'!$G$12,0,10*ROW('Sanitation Data'!G22))),'Data Summary'!DD28="Yes"),OFFSET('Sanitation Data'!$G$12,0,10*ROW('Sanitation Data'!G22)),NA())</f>
        <v>#N/A</v>
      </c>
      <c r="AP28" s="536" t="e">
        <f ca="1">+IF(AND(ISNUMBER(OFFSET('Sanitation Data'!$H$4,0,10*ROW('Sanitation Data'!H22))),'Data Summary'!DE28="Yes"),100-OFFSET('Sanitation Data'!$H$4,0,10*ROW('Sanitation Data'!H22)),NA())</f>
        <v>#N/A</v>
      </c>
      <c r="AQ28" s="536" t="e">
        <f ca="1">+IF(AND(ISNUMBER(OFFSET('Sanitation Data'!$H$6,0,10*ROW('Sanitation Data'!H22))),'Data Summary'!DF28="Yes"),OFFSET('Sanitation Data'!$H$6,0,10*ROW('Sanitation Data'!H22)),NA())</f>
        <v>#N/A</v>
      </c>
      <c r="AR28" s="536" t="e">
        <f ca="1">+IF(AND(ISNUMBER(OFFSET('Sanitation Data'!$H$10,0,10*ROW('Sanitation Data'!H22))),'Data Summary'!DG28="Yes"),OFFSET('Sanitation Data'!$H$10,0,10*ROW('Sanitation Data'!H22)),NA())</f>
        <v>#N/A</v>
      </c>
      <c r="AS28" s="536" t="e">
        <f ca="1">+IF(AND(ISNUMBER(OFFSET('Sanitation Data'!$H$11,0,10*ROW('Sanitation Data'!H22))),'Data Summary'!DH28="Yes"),OFFSET('Sanitation Data'!$H$11,0,10*ROW('Sanitation Data'!H22)),NA())</f>
        <v>#N/A</v>
      </c>
      <c r="AT28" s="536" t="e">
        <f ca="1">+IF(AND(ISNUMBER(OFFSET('Sanitation Data'!$H$12,0,10*ROW('Sanitation Data'!H22))),'Data Summary'!DI28="Yes"),OFFSET('Sanitation Data'!$H$12,0,10*ROW('Sanitation Data'!H22)),NA())</f>
        <v>#N/A</v>
      </c>
      <c r="AU28" s="536" t="e">
        <f ca="1">+IF(AND(ISNUMBER(OFFSET('Sanitation Data'!$I$4,0,10*ROW('Sanitation Data'!I22))),'Data Summary'!DJ28="Yes"),100-OFFSET('Sanitation Data'!$I$4,0,10*ROW('Sanitation Data'!I22)),NA())</f>
        <v>#N/A</v>
      </c>
      <c r="AV28" s="536" t="e">
        <f ca="1">+IF(AND(ISNUMBER(OFFSET('Sanitation Data'!$I$6,0,10*ROW('Sanitation Data'!I22))),'Data Summary'!DK28="Yes"),OFFSET('Sanitation Data'!$I$6,0,10*ROW('Sanitation Data'!I22)),NA())</f>
        <v>#N/A</v>
      </c>
      <c r="AW28" s="536" t="e">
        <f ca="1">+IF(AND(ISNUMBER(OFFSET('Sanitation Data'!$I$10,0,10*ROW('Sanitation Data'!I22))),'Data Summary'!DL28="Yes"),OFFSET('Sanitation Data'!$I$10,0,10*ROW('Sanitation Data'!I22)),NA())</f>
        <v>#N/A</v>
      </c>
      <c r="AX28" s="536" t="e">
        <f ca="1">+IF(AND(ISNUMBER(OFFSET('Sanitation Data'!$I$11,0,10*ROW('Sanitation Data'!I22))),'Data Summary'!DM28="Yes"),OFFSET('Sanitation Data'!$I$11,0,10*ROW('Sanitation Data'!I22)),NA())</f>
        <v>#N/A</v>
      </c>
      <c r="AY28" s="536" t="e">
        <f ca="1">+IF(AND(ISNUMBER(OFFSET('Sanitation Data'!$I$12,0,10*ROW('Sanitation Data'!I22))),'Data Summary'!DN28="Yes"),OFFSET('Sanitation Data'!$I$12,0,10*ROW('Sanitation Data'!I22)),NA())</f>
        <v>#N/A</v>
      </c>
      <c r="AZ28" s="537" t="e">
        <f ca="1">+IF(AND(ISNUMBER(OFFSET('Hygiene Data'!$D$5,0,10*ROW('Hygiene Data'!D22))),'Data Summary'!DO28="Yes"),OFFSET('Hygiene Data'!$D$5,0,10*ROW('Hygiene Data'!D22)),NA())</f>
        <v>#N/A</v>
      </c>
      <c r="BA28" s="537" t="e">
        <f ca="1">+IF(AND(ISNUMBER(OFFSET('Hygiene Data'!$D$7,0,10*ROW('Hygiene Data'!D22))),'Data Summary'!DP28="Yes"),OFFSET('Hygiene Data'!$D$7,0,10*ROW('Hygiene Data'!D22)),NA())</f>
        <v>#N/A</v>
      </c>
      <c r="BB28" s="537" t="e">
        <f ca="1">+IF(AND(ISNUMBER(OFFSET('Hygiene Data'!$D$9,0,10*ROW('Hygiene Data'!D22))),'Data Summary'!DQ28="Yes"),OFFSET('Hygiene Data'!$D$9,0,10*ROW('Hygiene Data'!D22)),NA())</f>
        <v>#N/A</v>
      </c>
      <c r="BC28" s="537" t="e">
        <f ca="1">+IF(AND(ISNUMBER(OFFSET('Hygiene Data'!$E$5,0,10*ROW('Hygiene Data'!E22))),'Data Summary'!DR28="Yes"),OFFSET('Hygiene Data'!$E$5,0,10*ROW('Hygiene Data'!E22)),NA())</f>
        <v>#N/A</v>
      </c>
      <c r="BD28" s="537" t="e">
        <f ca="1">+IF(AND(ISNUMBER(OFFSET('Hygiene Data'!$E$7,0,10*ROW('Hygiene Data'!E22))),'Data Summary'!DS28="Yes"),OFFSET('Hygiene Data'!$E$7,0,10*ROW('Hygiene Data'!E22)),NA())</f>
        <v>#N/A</v>
      </c>
      <c r="BE28" s="537" t="e">
        <f ca="1">+IF(AND(ISNUMBER(OFFSET('Hygiene Data'!$E$9,0,10*ROW('Hygiene Data'!E22))),'Data Summary'!DT28="Yes"),OFFSET('Hygiene Data'!$E$9,0,10*ROW('Hygiene Data'!E22)),NA())</f>
        <v>#N/A</v>
      </c>
      <c r="BF28" s="537" t="e">
        <f ca="1">+IF(AND(ISNUMBER(OFFSET('Hygiene Data'!$F$5,0,10*ROW('Hygiene Data'!F22))),'Data Summary'!DU28="Yes"),OFFSET('Hygiene Data'!$F$5,0,10*ROW('Hygiene Data'!F22)),NA())</f>
        <v>#N/A</v>
      </c>
      <c r="BG28" s="537" t="e">
        <f ca="1">+IF(AND(ISNUMBER(OFFSET('Hygiene Data'!$F$7,0,10*ROW('Hygiene Data'!F22))),'Data Summary'!DV28="Yes"),OFFSET('Hygiene Data'!$F$7,0,10*ROW('Hygiene Data'!F22)),NA())</f>
        <v>#N/A</v>
      </c>
      <c r="BH28" s="537" t="e">
        <f ca="1">+IF(AND(ISNUMBER(OFFSET('Hygiene Data'!$F$9,0,10*ROW('Hygiene Data'!F22))),'Data Summary'!DW28="Yes"),OFFSET('Hygiene Data'!$F$9,0,10*ROW('Hygiene Data'!F22)),NA())</f>
        <v>#N/A</v>
      </c>
      <c r="BI28" s="537" t="e">
        <f ca="1">+IF(AND(ISNUMBER(OFFSET('Hygiene Data'!$G$5,0,10*ROW('Hygiene Data'!G22))),'Data Summary'!DX28="Yes"),OFFSET('Hygiene Data'!$G$5,0,10*ROW('Hygiene Data'!G22)),NA())</f>
        <v>#N/A</v>
      </c>
      <c r="BJ28" s="537" t="e">
        <f ca="1">+IF(AND(ISNUMBER(OFFSET('Hygiene Data'!$G$7,0,10*ROW('Hygiene Data'!G22))),'Data Summary'!DY28="Yes"),OFFSET('Hygiene Data'!$G$7,0,10*ROW('Hygiene Data'!G22)),NA())</f>
        <v>#N/A</v>
      </c>
      <c r="BK28" s="537" t="e">
        <f ca="1">+IF(AND(ISNUMBER(OFFSET('Hygiene Data'!$G$9,0,10*ROW('Hygiene Data'!G22))),'Data Summary'!DZ28="Yes"),OFFSET('Hygiene Data'!$G$9,0,10*ROW('Hygiene Data'!G22)),NA())</f>
        <v>#N/A</v>
      </c>
      <c r="BL28" s="537" t="e">
        <f ca="1">+IF(AND(ISNUMBER(OFFSET('Hygiene Data'!$H$5,0,10*ROW('Hygiene Data'!H22))),'Data Summary'!EA28="Yes"),OFFSET('Hygiene Data'!$H$5,0,10*ROW('Hygiene Data'!H22)),NA())</f>
        <v>#N/A</v>
      </c>
      <c r="BM28" s="537" t="e">
        <f ca="1">+IF(AND(ISNUMBER(OFFSET('Hygiene Data'!$H$7,0,10*ROW('Hygiene Data'!H22))),'Data Summary'!EB28="Yes"),OFFSET('Hygiene Data'!$H$7,0,10*ROW('Hygiene Data'!H22)),NA())</f>
        <v>#N/A</v>
      </c>
      <c r="BN28" s="537" t="e">
        <f ca="1">+IF(AND(ISNUMBER(OFFSET('Hygiene Data'!$H$9,0,10*ROW('Hygiene Data'!H22))),'Data Summary'!EC28="Yes"),OFFSET('Hygiene Data'!$H$9,0,10*ROW('Hygiene Data'!H22)),NA())</f>
        <v>#N/A</v>
      </c>
      <c r="BO28" s="537" t="e">
        <f ca="1">+IF(AND(ISNUMBER(OFFSET('Hygiene Data'!$I$5,0,10*ROW('Hygiene Data'!I22))),'Data Summary'!ED28="Yes"),OFFSET('Hygiene Data'!$I$5,0,10*ROW('Hygiene Data'!I22)),NA())</f>
        <v>#N/A</v>
      </c>
      <c r="BP28" s="537" t="e">
        <f ca="1">+IF(AND(ISNUMBER(OFFSET('Hygiene Data'!$I$7,0,10*ROW('Hygiene Data'!I22))),'Data Summary'!EE28="Yes"),OFFSET('Hygiene Data'!$I$7,0,10*ROW('Hygiene Data'!I22)),NA())</f>
        <v>#N/A</v>
      </c>
      <c r="BQ28" s="537" t="e">
        <f ca="1">+IF(AND(ISNUMBER(OFFSET('Hygiene Data'!$I$9,0,10*ROW('Hygiene Data'!I22))),'Data Summary'!EF28="Yes"),OFFSET('Hygiene Data'!$I$9,0,10*ROW('Hygiene Data'!I22)),NA())</f>
        <v>#N/A</v>
      </c>
    </row>
    <row r="29" spans="1:69" x14ac:dyDescent="0.25">
      <c r="A29" s="533" t="e">
        <f ca="1">+RIGHT('Data Summary'!A29,LEN('Data Summary'!A29)-9)</f>
        <v>#VALUE!</v>
      </c>
      <c r="B29" s="507" t="str">
        <f ca="1">+IF(ISTEXT('Data Summary'!B29),'Data Summary'!B29,"")</f>
        <v/>
      </c>
      <c r="C29" s="534" t="e">
        <f ca="1">+VALUE('Data Summary'!C29)</f>
        <v>#VALUE!</v>
      </c>
      <c r="D29" s="535" t="e">
        <f ca="1">+IF(AND(ISNUMBER(OFFSET('Water Data'!$D$4,0,10*ROW('Water Data'!D23))),'Data Summary'!BS29="Yes"),100-OFFSET('Water Data'!$D$4,0,10*ROW('Water Data'!D23)),NA())</f>
        <v>#N/A</v>
      </c>
      <c r="E29" s="535" t="e">
        <f ca="1">+IF(AND(ISNUMBER(OFFSET('Water Data'!$D$6,0,10*ROW('Water Data'!D23))),'Data Summary'!BT29="Yes"),OFFSET('Water Data'!$D$6,0,10*ROW('Water Data'!D23)),NA())</f>
        <v>#N/A</v>
      </c>
      <c r="F29" s="535" t="e">
        <f ca="1">+IF(AND(ISNUMBER(OFFSET('Water Data'!$D$9,0,10*ROW('Water Data'!D23))),'Data Summary'!BU29="Yes"),OFFSET('Water Data'!$D$9,0,10*ROW('Water Data'!D23)),NA())</f>
        <v>#N/A</v>
      </c>
      <c r="G29" s="535" t="e">
        <f ca="1">+IF(AND(ISNUMBER(OFFSET('Water Data'!$E$4,0,10*ROW('Water Data'!E23))),'Data Summary'!BV29="Yes"),100-OFFSET('Water Data'!$E$4,0,10*ROW('Water Data'!E23)),NA())</f>
        <v>#N/A</v>
      </c>
      <c r="H29" s="535" t="e">
        <f ca="1">+IF(AND(ISNUMBER(OFFSET('Water Data'!$E$6,0,10*ROW('Water Data'!E23))),'Data Summary'!BW29="Yes"),OFFSET('Water Data'!$E$6,0,10*ROW('Water Data'!E23)),NA())</f>
        <v>#N/A</v>
      </c>
      <c r="I29" s="535" t="e">
        <f ca="1">+IF(AND(ISNUMBER(OFFSET('Water Data'!$E$9,0,10*ROW('Water Data'!E23))),'Data Summary'!BX29="Yes"),OFFSET('Water Data'!$E$9,0,10*ROW('Water Data'!E23)),NA())</f>
        <v>#N/A</v>
      </c>
      <c r="J29" s="535" t="e">
        <f ca="1">+IF(AND(ISNUMBER(OFFSET('Water Data'!$F$4,0,10*ROW('Water Data'!F23))),'Data Summary'!BY29="Yes"),100-OFFSET('Water Data'!$F$4,0,10*ROW('Water Data'!F23)),NA())</f>
        <v>#N/A</v>
      </c>
      <c r="K29" s="535" t="e">
        <f ca="1">+IF(AND(ISNUMBER(OFFSET('Water Data'!$F$6,0,10*ROW('Water Data'!F23))),'Data Summary'!BZ29="Yes"),OFFSET('Water Data'!$F$6,0,10*ROW('Water Data'!F23)),NA())</f>
        <v>#N/A</v>
      </c>
      <c r="L29" s="535" t="e">
        <f ca="1">+IF(AND(ISNUMBER(OFFSET('Water Data'!$F$9,0,10*ROW('Water Data'!F23))),'Data Summary'!CA29="Yes"),OFFSET('Water Data'!$F$9,0,10*ROW('Water Data'!F23)),NA())</f>
        <v>#N/A</v>
      </c>
      <c r="M29" s="535" t="e">
        <f ca="1">+IF(AND(ISNUMBER(OFFSET('Water Data'!$G$4,0,10*ROW('Water Data'!G23))),'Data Summary'!CB29="Yes"),100-OFFSET('Water Data'!$G$4,0,10*ROW('Water Data'!G23)),NA())</f>
        <v>#N/A</v>
      </c>
      <c r="N29" s="535" t="e">
        <f ca="1">+IF(AND(ISNUMBER(OFFSET('Water Data'!$G$6,0,10*ROW('Water Data'!G23))),'Data Summary'!CC29="Yes"),OFFSET('Water Data'!$G$6,0,10*ROW('Water Data'!G23)),NA())</f>
        <v>#N/A</v>
      </c>
      <c r="O29" s="535" t="e">
        <f ca="1">+IF(AND(ISNUMBER(OFFSET('Water Data'!$G$9,0,10*ROW('Water Data'!G23))),'Data Summary'!CD29="Yes"),OFFSET('Water Data'!$G$9,0,10*ROW('Water Data'!G23)),NA())</f>
        <v>#N/A</v>
      </c>
      <c r="P29" s="535" t="e">
        <f ca="1">+IF(AND(ISNUMBER(OFFSET('Water Data'!$H$4,0,10*ROW('Water Data'!H23))),'Data Summary'!CE29="Yes"),100-OFFSET('Water Data'!$H$4,0,10*ROW('Water Data'!H23)),NA())</f>
        <v>#N/A</v>
      </c>
      <c r="Q29" s="535" t="e">
        <f ca="1">+IF(AND(ISNUMBER(OFFSET('Water Data'!$H$6,0,10*ROW('Water Data'!H23))),'Data Summary'!CF29="Yes"),OFFSET('Water Data'!$H$6,0,10*ROW('Water Data'!H23)),NA())</f>
        <v>#N/A</v>
      </c>
      <c r="R29" s="535" t="e">
        <f ca="1">+IF(AND(ISNUMBER(OFFSET('Water Data'!$H$9,0,10*ROW('Water Data'!H23))),'Data Summary'!CG29="Yes"),OFFSET('Water Data'!$H$9,0,10*ROW('Water Data'!H23)),NA())</f>
        <v>#N/A</v>
      </c>
      <c r="S29" s="535" t="e">
        <f ca="1">+IF(AND(ISNUMBER(OFFSET('Water Data'!$I$4,0,10*ROW('Water Data'!I23))),'Data Summary'!CH29="Yes"),100-OFFSET('Water Data'!$I$4,0,10*ROW('Water Data'!I23)),NA())</f>
        <v>#N/A</v>
      </c>
      <c r="T29" s="535" t="e">
        <f ca="1">+IF(AND(ISNUMBER(OFFSET('Water Data'!$I$6,0,10*ROW('Water Data'!I23))),'Data Summary'!CI29="Yes"),OFFSET('Water Data'!$I$6,0,10*ROW('Water Data'!I23)),NA())</f>
        <v>#N/A</v>
      </c>
      <c r="U29" s="535" t="e">
        <f ca="1">+IF(AND(ISNUMBER(OFFSET('Water Data'!$I$9,0,10*ROW('Water Data'!I23))),'Data Summary'!CJ29="Yes"),OFFSET('Water Data'!$I$9,0,10*ROW('Water Data'!I23)),NA())</f>
        <v>#N/A</v>
      </c>
      <c r="V29" s="536" t="e">
        <f ca="1">+IF(AND(ISNUMBER(OFFSET('Sanitation Data'!$D$4,0,10*ROW('Sanitation Data'!D23))),'Data Summary'!CK29="Yes"),100-OFFSET('Sanitation Data'!$D$4,0,10*ROW('Sanitation Data'!D23)),NA())</f>
        <v>#N/A</v>
      </c>
      <c r="W29" s="536" t="e">
        <f ca="1">+IF(AND(ISNUMBER(OFFSET('Sanitation Data'!$D$6,0,10*ROW('Sanitation Data'!D23))),'Data Summary'!CL29="Yes"),OFFSET('Sanitation Data'!$D$6,0,10*ROW('Sanitation Data'!D23)),NA())</f>
        <v>#N/A</v>
      </c>
      <c r="X29" s="536" t="e">
        <f ca="1">+IF(AND(ISNUMBER(OFFSET('Sanitation Data'!$D$10,0,10*ROW('Sanitation Data'!D23))),'Data Summary'!CM29="Yes"),OFFSET('Sanitation Data'!$D$10,0,10*ROW('Sanitation Data'!D23)),NA())</f>
        <v>#N/A</v>
      </c>
      <c r="Y29" s="536" t="e">
        <f ca="1">+IF(AND(ISNUMBER(OFFSET('Sanitation Data'!$D$11,0,10*ROW('Sanitation Data'!D23))),'Data Summary'!CN29="Yes"),OFFSET('Sanitation Data'!$D$11,0,10*ROW('Sanitation Data'!D23)),NA())</f>
        <v>#N/A</v>
      </c>
      <c r="Z29" s="536" t="e">
        <f ca="1">+IF(AND(ISNUMBER(OFFSET('Sanitation Data'!$D$12,0,10*ROW('Sanitation Data'!D23))),'Data Summary'!CO29="Yes"),OFFSET('Sanitation Data'!$D$12,0,10*ROW('Sanitation Data'!D23)),NA())</f>
        <v>#N/A</v>
      </c>
      <c r="AA29" s="536" t="e">
        <f ca="1">+IF(AND(ISNUMBER(OFFSET('Sanitation Data'!$E$4,0,10*ROW('Sanitation Data'!E23))),'Data Summary'!CP29="Yes"),100-OFFSET('Sanitation Data'!$E$4,0,10*ROW('Sanitation Data'!E23)),NA())</f>
        <v>#N/A</v>
      </c>
      <c r="AB29" s="536" t="e">
        <f ca="1">+IF(AND(ISNUMBER(OFFSET('Sanitation Data'!$E$6,0,10*ROW('Sanitation Data'!E23))),'Data Summary'!CQ29="Yes"),OFFSET('Sanitation Data'!$E$6,0,10*ROW('Sanitation Data'!E23)),NA())</f>
        <v>#N/A</v>
      </c>
      <c r="AC29" s="536" t="e">
        <f ca="1">+IF(AND(ISNUMBER(OFFSET('Sanitation Data'!$E$10,0,10*ROW('Sanitation Data'!E23))),'Data Summary'!CR29="Yes"),OFFSET('Sanitation Data'!$E$10,0,10*ROW('Sanitation Data'!E23)),NA())</f>
        <v>#N/A</v>
      </c>
      <c r="AD29" s="536" t="e">
        <f ca="1">+IF(AND(ISNUMBER(OFFSET('Sanitation Data'!$E$11,0,10*ROW('Sanitation Data'!E23))),'Data Summary'!CS29="Yes"),OFFSET('Sanitation Data'!$E$11,0,10*ROW('Sanitation Data'!E23)),NA())</f>
        <v>#N/A</v>
      </c>
      <c r="AE29" s="536" t="e">
        <f ca="1">+IF(AND(ISNUMBER(OFFSET('Sanitation Data'!$E$12,0,10*ROW('Sanitation Data'!E23))),'Data Summary'!CT29="Yes"),OFFSET('Sanitation Data'!$E$12,0,10*ROW('Sanitation Data'!E23)),NA())</f>
        <v>#N/A</v>
      </c>
      <c r="AF29" s="536" t="e">
        <f ca="1">+IF(AND(ISNUMBER(OFFSET('Sanitation Data'!$F$4,0,10*ROW('Sanitation Data'!F23))),'Data Summary'!CU29="Yes"),100-OFFSET('Sanitation Data'!$F$4,0,10*ROW('Sanitation Data'!F23)),NA())</f>
        <v>#N/A</v>
      </c>
      <c r="AG29" s="536" t="e">
        <f ca="1">+IF(AND(ISNUMBER(OFFSET('Sanitation Data'!$F$6,0,10*ROW('Sanitation Data'!F23))),'Data Summary'!CV29="Yes"),OFFSET('Sanitation Data'!$F$6,0,10*ROW('Sanitation Data'!F23)),NA())</f>
        <v>#N/A</v>
      </c>
      <c r="AH29" s="536" t="e">
        <f ca="1">+IF(AND(ISNUMBER(OFFSET('Sanitation Data'!$F$10,0,10*ROW('Sanitation Data'!F23))),'Data Summary'!CW29="Yes"),OFFSET('Sanitation Data'!$F$10,0,10*ROW('Sanitation Data'!F23)),NA())</f>
        <v>#N/A</v>
      </c>
      <c r="AI29" s="536" t="e">
        <f ca="1">+IF(AND(ISNUMBER(OFFSET('Sanitation Data'!$F$11,0,10*ROW('Sanitation Data'!F23))),'Data Summary'!CX29="Yes"),OFFSET('Sanitation Data'!$F$11,0,10*ROW('Sanitation Data'!F23)),NA())</f>
        <v>#N/A</v>
      </c>
      <c r="AJ29" s="536" t="e">
        <f ca="1">+IF(AND(ISNUMBER(OFFSET('Sanitation Data'!$F$12,0,10*ROW('Sanitation Data'!F23))),'Data Summary'!CY29="Yes"),OFFSET('Sanitation Data'!$F$12,0,10*ROW('Sanitation Data'!F23)),NA())</f>
        <v>#N/A</v>
      </c>
      <c r="AK29" s="536" t="e">
        <f ca="1">+IF(AND(ISNUMBER(OFFSET('Sanitation Data'!$G$4,0,10*ROW('Sanitation Data'!G23))),'Data Summary'!CZ29="Yes"),100-OFFSET('Sanitation Data'!$G$4,0,10*ROW('Sanitation Data'!G23)),NA())</f>
        <v>#N/A</v>
      </c>
      <c r="AL29" s="536" t="e">
        <f ca="1">+IF(AND(ISNUMBER(OFFSET('Sanitation Data'!$G$6,0,10*ROW('Sanitation Data'!G23))),'Data Summary'!DA29="Yes"),OFFSET('Sanitation Data'!$G$6,0,10*ROW('Sanitation Data'!G23)),NA())</f>
        <v>#N/A</v>
      </c>
      <c r="AM29" s="536" t="e">
        <f ca="1">+IF(AND(ISNUMBER(OFFSET('Sanitation Data'!$G$10,0,10*ROW('Sanitation Data'!G23))),'Data Summary'!DB29="Yes"),OFFSET('Sanitation Data'!$G$10,0,10*ROW('Sanitation Data'!G23)),NA())</f>
        <v>#N/A</v>
      </c>
      <c r="AN29" s="536" t="e">
        <f ca="1">+IF(AND(ISNUMBER(OFFSET('Sanitation Data'!$G$11,0,10*ROW('Sanitation Data'!G23))),'Data Summary'!DC29="Yes"),OFFSET('Sanitation Data'!$G$11,0,10*ROW('Sanitation Data'!G23)),NA())</f>
        <v>#N/A</v>
      </c>
      <c r="AO29" s="536" t="e">
        <f ca="1">+IF(AND(ISNUMBER(OFFSET('Sanitation Data'!$G$12,0,10*ROW('Sanitation Data'!G23))),'Data Summary'!DD29="Yes"),OFFSET('Sanitation Data'!$G$12,0,10*ROW('Sanitation Data'!G23)),NA())</f>
        <v>#N/A</v>
      </c>
      <c r="AP29" s="536" t="e">
        <f ca="1">+IF(AND(ISNUMBER(OFFSET('Sanitation Data'!$H$4,0,10*ROW('Sanitation Data'!H23))),'Data Summary'!DE29="Yes"),100-OFFSET('Sanitation Data'!$H$4,0,10*ROW('Sanitation Data'!H23)),NA())</f>
        <v>#N/A</v>
      </c>
      <c r="AQ29" s="536" t="e">
        <f ca="1">+IF(AND(ISNUMBER(OFFSET('Sanitation Data'!$H$6,0,10*ROW('Sanitation Data'!H23))),'Data Summary'!DF29="Yes"),OFFSET('Sanitation Data'!$H$6,0,10*ROW('Sanitation Data'!H23)),NA())</f>
        <v>#N/A</v>
      </c>
      <c r="AR29" s="536" t="e">
        <f ca="1">+IF(AND(ISNUMBER(OFFSET('Sanitation Data'!$H$10,0,10*ROW('Sanitation Data'!H23))),'Data Summary'!DG29="Yes"),OFFSET('Sanitation Data'!$H$10,0,10*ROW('Sanitation Data'!H23)),NA())</f>
        <v>#N/A</v>
      </c>
      <c r="AS29" s="536" t="e">
        <f ca="1">+IF(AND(ISNUMBER(OFFSET('Sanitation Data'!$H$11,0,10*ROW('Sanitation Data'!H23))),'Data Summary'!DH29="Yes"),OFFSET('Sanitation Data'!$H$11,0,10*ROW('Sanitation Data'!H23)),NA())</f>
        <v>#N/A</v>
      </c>
      <c r="AT29" s="536" t="e">
        <f ca="1">+IF(AND(ISNUMBER(OFFSET('Sanitation Data'!$H$12,0,10*ROW('Sanitation Data'!H23))),'Data Summary'!DI29="Yes"),OFFSET('Sanitation Data'!$H$12,0,10*ROW('Sanitation Data'!H23)),NA())</f>
        <v>#N/A</v>
      </c>
      <c r="AU29" s="536" t="e">
        <f ca="1">+IF(AND(ISNUMBER(OFFSET('Sanitation Data'!$I$4,0,10*ROW('Sanitation Data'!I23))),'Data Summary'!DJ29="Yes"),100-OFFSET('Sanitation Data'!$I$4,0,10*ROW('Sanitation Data'!I23)),NA())</f>
        <v>#N/A</v>
      </c>
      <c r="AV29" s="536" t="e">
        <f ca="1">+IF(AND(ISNUMBER(OFFSET('Sanitation Data'!$I$6,0,10*ROW('Sanitation Data'!I23))),'Data Summary'!DK29="Yes"),OFFSET('Sanitation Data'!$I$6,0,10*ROW('Sanitation Data'!I23)),NA())</f>
        <v>#N/A</v>
      </c>
      <c r="AW29" s="536" t="e">
        <f ca="1">+IF(AND(ISNUMBER(OFFSET('Sanitation Data'!$I$10,0,10*ROW('Sanitation Data'!I23))),'Data Summary'!DL29="Yes"),OFFSET('Sanitation Data'!$I$10,0,10*ROW('Sanitation Data'!I23)),NA())</f>
        <v>#N/A</v>
      </c>
      <c r="AX29" s="536" t="e">
        <f ca="1">+IF(AND(ISNUMBER(OFFSET('Sanitation Data'!$I$11,0,10*ROW('Sanitation Data'!I23))),'Data Summary'!DM29="Yes"),OFFSET('Sanitation Data'!$I$11,0,10*ROW('Sanitation Data'!I23)),NA())</f>
        <v>#N/A</v>
      </c>
      <c r="AY29" s="536" t="e">
        <f ca="1">+IF(AND(ISNUMBER(OFFSET('Sanitation Data'!$I$12,0,10*ROW('Sanitation Data'!I23))),'Data Summary'!DN29="Yes"),OFFSET('Sanitation Data'!$I$12,0,10*ROW('Sanitation Data'!I23)),NA())</f>
        <v>#N/A</v>
      </c>
      <c r="AZ29" s="537" t="e">
        <f ca="1">+IF(AND(ISNUMBER(OFFSET('Hygiene Data'!$D$5,0,10*ROW('Hygiene Data'!D23))),'Data Summary'!DO29="Yes"),OFFSET('Hygiene Data'!$D$5,0,10*ROW('Hygiene Data'!D23)),NA())</f>
        <v>#N/A</v>
      </c>
      <c r="BA29" s="537" t="e">
        <f ca="1">+IF(AND(ISNUMBER(OFFSET('Hygiene Data'!$D$7,0,10*ROW('Hygiene Data'!D23))),'Data Summary'!DP29="Yes"),OFFSET('Hygiene Data'!$D$7,0,10*ROW('Hygiene Data'!D23)),NA())</f>
        <v>#N/A</v>
      </c>
      <c r="BB29" s="537" t="e">
        <f ca="1">+IF(AND(ISNUMBER(OFFSET('Hygiene Data'!$D$9,0,10*ROW('Hygiene Data'!D23))),'Data Summary'!DQ29="Yes"),OFFSET('Hygiene Data'!$D$9,0,10*ROW('Hygiene Data'!D23)),NA())</f>
        <v>#N/A</v>
      </c>
      <c r="BC29" s="537" t="e">
        <f ca="1">+IF(AND(ISNUMBER(OFFSET('Hygiene Data'!$E$5,0,10*ROW('Hygiene Data'!E23))),'Data Summary'!DR29="Yes"),OFFSET('Hygiene Data'!$E$5,0,10*ROW('Hygiene Data'!E23)),NA())</f>
        <v>#N/A</v>
      </c>
      <c r="BD29" s="537" t="e">
        <f ca="1">+IF(AND(ISNUMBER(OFFSET('Hygiene Data'!$E$7,0,10*ROW('Hygiene Data'!E23))),'Data Summary'!DS29="Yes"),OFFSET('Hygiene Data'!$E$7,0,10*ROW('Hygiene Data'!E23)),NA())</f>
        <v>#N/A</v>
      </c>
      <c r="BE29" s="537" t="e">
        <f ca="1">+IF(AND(ISNUMBER(OFFSET('Hygiene Data'!$E$9,0,10*ROW('Hygiene Data'!E23))),'Data Summary'!DT29="Yes"),OFFSET('Hygiene Data'!$E$9,0,10*ROW('Hygiene Data'!E23)),NA())</f>
        <v>#N/A</v>
      </c>
      <c r="BF29" s="537" t="e">
        <f ca="1">+IF(AND(ISNUMBER(OFFSET('Hygiene Data'!$F$5,0,10*ROW('Hygiene Data'!F23))),'Data Summary'!DU29="Yes"),OFFSET('Hygiene Data'!$F$5,0,10*ROW('Hygiene Data'!F23)),NA())</f>
        <v>#N/A</v>
      </c>
      <c r="BG29" s="537" t="e">
        <f ca="1">+IF(AND(ISNUMBER(OFFSET('Hygiene Data'!$F$7,0,10*ROW('Hygiene Data'!F23))),'Data Summary'!DV29="Yes"),OFFSET('Hygiene Data'!$F$7,0,10*ROW('Hygiene Data'!F23)),NA())</f>
        <v>#N/A</v>
      </c>
      <c r="BH29" s="537" t="e">
        <f ca="1">+IF(AND(ISNUMBER(OFFSET('Hygiene Data'!$F$9,0,10*ROW('Hygiene Data'!F23))),'Data Summary'!DW29="Yes"),OFFSET('Hygiene Data'!$F$9,0,10*ROW('Hygiene Data'!F23)),NA())</f>
        <v>#N/A</v>
      </c>
      <c r="BI29" s="537" t="e">
        <f ca="1">+IF(AND(ISNUMBER(OFFSET('Hygiene Data'!$G$5,0,10*ROW('Hygiene Data'!G23))),'Data Summary'!DX29="Yes"),OFFSET('Hygiene Data'!$G$5,0,10*ROW('Hygiene Data'!G23)),NA())</f>
        <v>#N/A</v>
      </c>
      <c r="BJ29" s="537" t="e">
        <f ca="1">+IF(AND(ISNUMBER(OFFSET('Hygiene Data'!$G$7,0,10*ROW('Hygiene Data'!G23))),'Data Summary'!DY29="Yes"),OFFSET('Hygiene Data'!$G$7,0,10*ROW('Hygiene Data'!G23)),NA())</f>
        <v>#N/A</v>
      </c>
      <c r="BK29" s="537" t="e">
        <f ca="1">+IF(AND(ISNUMBER(OFFSET('Hygiene Data'!$G$9,0,10*ROW('Hygiene Data'!G23))),'Data Summary'!DZ29="Yes"),OFFSET('Hygiene Data'!$G$9,0,10*ROW('Hygiene Data'!G23)),NA())</f>
        <v>#N/A</v>
      </c>
      <c r="BL29" s="537" t="e">
        <f ca="1">+IF(AND(ISNUMBER(OFFSET('Hygiene Data'!$H$5,0,10*ROW('Hygiene Data'!H23))),'Data Summary'!EA29="Yes"),OFFSET('Hygiene Data'!$H$5,0,10*ROW('Hygiene Data'!H23)),NA())</f>
        <v>#N/A</v>
      </c>
      <c r="BM29" s="537" t="e">
        <f ca="1">+IF(AND(ISNUMBER(OFFSET('Hygiene Data'!$H$7,0,10*ROW('Hygiene Data'!H23))),'Data Summary'!EB29="Yes"),OFFSET('Hygiene Data'!$H$7,0,10*ROW('Hygiene Data'!H23)),NA())</f>
        <v>#N/A</v>
      </c>
      <c r="BN29" s="537" t="e">
        <f ca="1">+IF(AND(ISNUMBER(OFFSET('Hygiene Data'!$H$9,0,10*ROW('Hygiene Data'!H23))),'Data Summary'!EC29="Yes"),OFFSET('Hygiene Data'!$H$9,0,10*ROW('Hygiene Data'!H23)),NA())</f>
        <v>#N/A</v>
      </c>
      <c r="BO29" s="537" t="e">
        <f ca="1">+IF(AND(ISNUMBER(OFFSET('Hygiene Data'!$I$5,0,10*ROW('Hygiene Data'!I23))),'Data Summary'!ED29="Yes"),OFFSET('Hygiene Data'!$I$5,0,10*ROW('Hygiene Data'!I23)),NA())</f>
        <v>#N/A</v>
      </c>
      <c r="BP29" s="537" t="e">
        <f ca="1">+IF(AND(ISNUMBER(OFFSET('Hygiene Data'!$I$7,0,10*ROW('Hygiene Data'!I23))),'Data Summary'!EE29="Yes"),OFFSET('Hygiene Data'!$I$7,0,10*ROW('Hygiene Data'!I23)),NA())</f>
        <v>#N/A</v>
      </c>
      <c r="BQ29" s="537" t="e">
        <f ca="1">+IF(AND(ISNUMBER(OFFSET('Hygiene Data'!$I$9,0,10*ROW('Hygiene Data'!I23))),'Data Summary'!EF29="Yes"),OFFSET('Hygiene Data'!$I$9,0,10*ROW('Hygiene Data'!I23)),NA())</f>
        <v>#N/A</v>
      </c>
    </row>
    <row r="30" spans="1:69" x14ac:dyDescent="0.25">
      <c r="A30" s="533" t="e">
        <f ca="1">+RIGHT('Data Summary'!A30,LEN('Data Summary'!A30)-9)</f>
        <v>#VALUE!</v>
      </c>
      <c r="B30" s="507" t="str">
        <f ca="1">+IF(ISTEXT('Data Summary'!B30),'Data Summary'!B30,"")</f>
        <v/>
      </c>
      <c r="C30" s="534" t="e">
        <f ca="1">+VALUE('Data Summary'!C30)</f>
        <v>#VALUE!</v>
      </c>
      <c r="D30" s="535" t="e">
        <f ca="1">+IF(AND(ISNUMBER(OFFSET('Water Data'!$D$4,0,10*ROW('Water Data'!D24))),'Data Summary'!BS30="Yes"),100-OFFSET('Water Data'!$D$4,0,10*ROW('Water Data'!D24)),NA())</f>
        <v>#N/A</v>
      </c>
      <c r="E30" s="535" t="e">
        <f ca="1">+IF(AND(ISNUMBER(OFFSET('Water Data'!$D$6,0,10*ROW('Water Data'!D24))),'Data Summary'!BT30="Yes"),OFFSET('Water Data'!$D$6,0,10*ROW('Water Data'!D24)),NA())</f>
        <v>#N/A</v>
      </c>
      <c r="F30" s="535" t="e">
        <f ca="1">+IF(AND(ISNUMBER(OFFSET('Water Data'!$D$9,0,10*ROW('Water Data'!D24))),'Data Summary'!BU30="Yes"),OFFSET('Water Data'!$D$9,0,10*ROW('Water Data'!D24)),NA())</f>
        <v>#N/A</v>
      </c>
      <c r="G30" s="535" t="e">
        <f ca="1">+IF(AND(ISNUMBER(OFFSET('Water Data'!$E$4,0,10*ROW('Water Data'!E24))),'Data Summary'!BV30="Yes"),100-OFFSET('Water Data'!$E$4,0,10*ROW('Water Data'!E24)),NA())</f>
        <v>#N/A</v>
      </c>
      <c r="H30" s="535" t="e">
        <f ca="1">+IF(AND(ISNUMBER(OFFSET('Water Data'!$E$6,0,10*ROW('Water Data'!E24))),'Data Summary'!BW30="Yes"),OFFSET('Water Data'!$E$6,0,10*ROW('Water Data'!E24)),NA())</f>
        <v>#N/A</v>
      </c>
      <c r="I30" s="535" t="e">
        <f ca="1">+IF(AND(ISNUMBER(OFFSET('Water Data'!$E$9,0,10*ROW('Water Data'!E24))),'Data Summary'!BX30="Yes"),OFFSET('Water Data'!$E$9,0,10*ROW('Water Data'!E24)),NA())</f>
        <v>#N/A</v>
      </c>
      <c r="J30" s="535" t="e">
        <f ca="1">+IF(AND(ISNUMBER(OFFSET('Water Data'!$F$4,0,10*ROW('Water Data'!F24))),'Data Summary'!BY30="Yes"),100-OFFSET('Water Data'!$F$4,0,10*ROW('Water Data'!F24)),NA())</f>
        <v>#N/A</v>
      </c>
      <c r="K30" s="535" t="e">
        <f ca="1">+IF(AND(ISNUMBER(OFFSET('Water Data'!$F$6,0,10*ROW('Water Data'!F24))),'Data Summary'!BZ30="Yes"),OFFSET('Water Data'!$F$6,0,10*ROW('Water Data'!F24)),NA())</f>
        <v>#N/A</v>
      </c>
      <c r="L30" s="535" t="e">
        <f ca="1">+IF(AND(ISNUMBER(OFFSET('Water Data'!$F$9,0,10*ROW('Water Data'!F24))),'Data Summary'!CA30="Yes"),OFFSET('Water Data'!$F$9,0,10*ROW('Water Data'!F24)),NA())</f>
        <v>#N/A</v>
      </c>
      <c r="M30" s="535" t="e">
        <f ca="1">+IF(AND(ISNUMBER(OFFSET('Water Data'!$G$4,0,10*ROW('Water Data'!G24))),'Data Summary'!CB30="Yes"),100-OFFSET('Water Data'!$G$4,0,10*ROW('Water Data'!G24)),NA())</f>
        <v>#N/A</v>
      </c>
      <c r="N30" s="535" t="e">
        <f ca="1">+IF(AND(ISNUMBER(OFFSET('Water Data'!$G$6,0,10*ROW('Water Data'!G24))),'Data Summary'!CC30="Yes"),OFFSET('Water Data'!$G$6,0,10*ROW('Water Data'!G24)),NA())</f>
        <v>#N/A</v>
      </c>
      <c r="O30" s="535" t="e">
        <f ca="1">+IF(AND(ISNUMBER(OFFSET('Water Data'!$G$9,0,10*ROW('Water Data'!G24))),'Data Summary'!CD30="Yes"),OFFSET('Water Data'!$G$9,0,10*ROW('Water Data'!G24)),NA())</f>
        <v>#N/A</v>
      </c>
      <c r="P30" s="535" t="e">
        <f ca="1">+IF(AND(ISNUMBER(OFFSET('Water Data'!$H$4,0,10*ROW('Water Data'!H24))),'Data Summary'!CE30="Yes"),100-OFFSET('Water Data'!$H$4,0,10*ROW('Water Data'!H24)),NA())</f>
        <v>#N/A</v>
      </c>
      <c r="Q30" s="535" t="e">
        <f ca="1">+IF(AND(ISNUMBER(OFFSET('Water Data'!$H$6,0,10*ROW('Water Data'!H24))),'Data Summary'!CF30="Yes"),OFFSET('Water Data'!$H$6,0,10*ROW('Water Data'!H24)),NA())</f>
        <v>#N/A</v>
      </c>
      <c r="R30" s="535" t="e">
        <f ca="1">+IF(AND(ISNUMBER(OFFSET('Water Data'!$H$9,0,10*ROW('Water Data'!H24))),'Data Summary'!CG30="Yes"),OFFSET('Water Data'!$H$9,0,10*ROW('Water Data'!H24)),NA())</f>
        <v>#N/A</v>
      </c>
      <c r="S30" s="535" t="e">
        <f ca="1">+IF(AND(ISNUMBER(OFFSET('Water Data'!$I$4,0,10*ROW('Water Data'!I24))),'Data Summary'!CH30="Yes"),100-OFFSET('Water Data'!$I$4,0,10*ROW('Water Data'!I24)),NA())</f>
        <v>#N/A</v>
      </c>
      <c r="T30" s="535" t="e">
        <f ca="1">+IF(AND(ISNUMBER(OFFSET('Water Data'!$I$6,0,10*ROW('Water Data'!I24))),'Data Summary'!CI30="Yes"),OFFSET('Water Data'!$I$6,0,10*ROW('Water Data'!I24)),NA())</f>
        <v>#N/A</v>
      </c>
      <c r="U30" s="535" t="e">
        <f ca="1">+IF(AND(ISNUMBER(OFFSET('Water Data'!$I$9,0,10*ROW('Water Data'!I24))),'Data Summary'!CJ30="Yes"),OFFSET('Water Data'!$I$9,0,10*ROW('Water Data'!I24)),NA())</f>
        <v>#N/A</v>
      </c>
      <c r="V30" s="536" t="e">
        <f ca="1">+IF(AND(ISNUMBER(OFFSET('Sanitation Data'!$D$4,0,10*ROW('Sanitation Data'!D24))),'Data Summary'!CK30="Yes"),100-OFFSET('Sanitation Data'!$D$4,0,10*ROW('Sanitation Data'!D24)),NA())</f>
        <v>#N/A</v>
      </c>
      <c r="W30" s="536" t="e">
        <f ca="1">+IF(AND(ISNUMBER(OFFSET('Sanitation Data'!$D$6,0,10*ROW('Sanitation Data'!D24))),'Data Summary'!CL30="Yes"),OFFSET('Sanitation Data'!$D$6,0,10*ROW('Sanitation Data'!D24)),NA())</f>
        <v>#N/A</v>
      </c>
      <c r="X30" s="536" t="e">
        <f ca="1">+IF(AND(ISNUMBER(OFFSET('Sanitation Data'!$D$10,0,10*ROW('Sanitation Data'!D24))),'Data Summary'!CM30="Yes"),OFFSET('Sanitation Data'!$D$10,0,10*ROW('Sanitation Data'!D24)),NA())</f>
        <v>#N/A</v>
      </c>
      <c r="Y30" s="536" t="e">
        <f ca="1">+IF(AND(ISNUMBER(OFFSET('Sanitation Data'!$D$11,0,10*ROW('Sanitation Data'!D24))),'Data Summary'!CN30="Yes"),OFFSET('Sanitation Data'!$D$11,0,10*ROW('Sanitation Data'!D24)),NA())</f>
        <v>#N/A</v>
      </c>
      <c r="Z30" s="536" t="e">
        <f ca="1">+IF(AND(ISNUMBER(OFFSET('Sanitation Data'!$D$12,0,10*ROW('Sanitation Data'!D24))),'Data Summary'!CO30="Yes"),OFFSET('Sanitation Data'!$D$12,0,10*ROW('Sanitation Data'!D24)),NA())</f>
        <v>#N/A</v>
      </c>
      <c r="AA30" s="536" t="e">
        <f ca="1">+IF(AND(ISNUMBER(OFFSET('Sanitation Data'!$E$4,0,10*ROW('Sanitation Data'!E24))),'Data Summary'!CP30="Yes"),100-OFFSET('Sanitation Data'!$E$4,0,10*ROW('Sanitation Data'!E24)),NA())</f>
        <v>#N/A</v>
      </c>
      <c r="AB30" s="536" t="e">
        <f ca="1">+IF(AND(ISNUMBER(OFFSET('Sanitation Data'!$E$6,0,10*ROW('Sanitation Data'!E24))),'Data Summary'!CQ30="Yes"),OFFSET('Sanitation Data'!$E$6,0,10*ROW('Sanitation Data'!E24)),NA())</f>
        <v>#N/A</v>
      </c>
      <c r="AC30" s="536" t="e">
        <f ca="1">+IF(AND(ISNUMBER(OFFSET('Sanitation Data'!$E$10,0,10*ROW('Sanitation Data'!E24))),'Data Summary'!CR30="Yes"),OFFSET('Sanitation Data'!$E$10,0,10*ROW('Sanitation Data'!E24)),NA())</f>
        <v>#N/A</v>
      </c>
      <c r="AD30" s="536" t="e">
        <f ca="1">+IF(AND(ISNUMBER(OFFSET('Sanitation Data'!$E$11,0,10*ROW('Sanitation Data'!E24))),'Data Summary'!CS30="Yes"),OFFSET('Sanitation Data'!$E$11,0,10*ROW('Sanitation Data'!E24)),NA())</f>
        <v>#N/A</v>
      </c>
      <c r="AE30" s="536" t="e">
        <f ca="1">+IF(AND(ISNUMBER(OFFSET('Sanitation Data'!$E$12,0,10*ROW('Sanitation Data'!E24))),'Data Summary'!CT30="Yes"),OFFSET('Sanitation Data'!$E$12,0,10*ROW('Sanitation Data'!E24)),NA())</f>
        <v>#N/A</v>
      </c>
      <c r="AF30" s="536" t="e">
        <f ca="1">+IF(AND(ISNUMBER(OFFSET('Sanitation Data'!$F$4,0,10*ROW('Sanitation Data'!F24))),'Data Summary'!CU30="Yes"),100-OFFSET('Sanitation Data'!$F$4,0,10*ROW('Sanitation Data'!F24)),NA())</f>
        <v>#N/A</v>
      </c>
      <c r="AG30" s="536" t="e">
        <f ca="1">+IF(AND(ISNUMBER(OFFSET('Sanitation Data'!$F$6,0,10*ROW('Sanitation Data'!F24))),'Data Summary'!CV30="Yes"),OFFSET('Sanitation Data'!$F$6,0,10*ROW('Sanitation Data'!F24)),NA())</f>
        <v>#N/A</v>
      </c>
      <c r="AH30" s="536" t="e">
        <f ca="1">+IF(AND(ISNUMBER(OFFSET('Sanitation Data'!$F$10,0,10*ROW('Sanitation Data'!F24))),'Data Summary'!CW30="Yes"),OFFSET('Sanitation Data'!$F$10,0,10*ROW('Sanitation Data'!F24)),NA())</f>
        <v>#N/A</v>
      </c>
      <c r="AI30" s="536" t="e">
        <f ca="1">+IF(AND(ISNUMBER(OFFSET('Sanitation Data'!$F$11,0,10*ROW('Sanitation Data'!F24))),'Data Summary'!CX30="Yes"),OFFSET('Sanitation Data'!$F$11,0,10*ROW('Sanitation Data'!F24)),NA())</f>
        <v>#N/A</v>
      </c>
      <c r="AJ30" s="536" t="e">
        <f ca="1">+IF(AND(ISNUMBER(OFFSET('Sanitation Data'!$F$12,0,10*ROW('Sanitation Data'!F24))),'Data Summary'!CY30="Yes"),OFFSET('Sanitation Data'!$F$12,0,10*ROW('Sanitation Data'!F24)),NA())</f>
        <v>#N/A</v>
      </c>
      <c r="AK30" s="536" t="e">
        <f ca="1">+IF(AND(ISNUMBER(OFFSET('Sanitation Data'!$G$4,0,10*ROW('Sanitation Data'!G24))),'Data Summary'!CZ30="Yes"),100-OFFSET('Sanitation Data'!$G$4,0,10*ROW('Sanitation Data'!G24)),NA())</f>
        <v>#N/A</v>
      </c>
      <c r="AL30" s="536" t="e">
        <f ca="1">+IF(AND(ISNUMBER(OFFSET('Sanitation Data'!$G$6,0,10*ROW('Sanitation Data'!G24))),'Data Summary'!DA30="Yes"),OFFSET('Sanitation Data'!$G$6,0,10*ROW('Sanitation Data'!G24)),NA())</f>
        <v>#N/A</v>
      </c>
      <c r="AM30" s="536" t="e">
        <f ca="1">+IF(AND(ISNUMBER(OFFSET('Sanitation Data'!$G$10,0,10*ROW('Sanitation Data'!G24))),'Data Summary'!DB30="Yes"),OFFSET('Sanitation Data'!$G$10,0,10*ROW('Sanitation Data'!G24)),NA())</f>
        <v>#N/A</v>
      </c>
      <c r="AN30" s="536" t="e">
        <f ca="1">+IF(AND(ISNUMBER(OFFSET('Sanitation Data'!$G$11,0,10*ROW('Sanitation Data'!G24))),'Data Summary'!DC30="Yes"),OFFSET('Sanitation Data'!$G$11,0,10*ROW('Sanitation Data'!G24)),NA())</f>
        <v>#N/A</v>
      </c>
      <c r="AO30" s="536" t="e">
        <f ca="1">+IF(AND(ISNUMBER(OFFSET('Sanitation Data'!$G$12,0,10*ROW('Sanitation Data'!G24))),'Data Summary'!DD30="Yes"),OFFSET('Sanitation Data'!$G$12,0,10*ROW('Sanitation Data'!G24)),NA())</f>
        <v>#N/A</v>
      </c>
      <c r="AP30" s="536" t="e">
        <f ca="1">+IF(AND(ISNUMBER(OFFSET('Sanitation Data'!$H$4,0,10*ROW('Sanitation Data'!H24))),'Data Summary'!DE30="Yes"),100-OFFSET('Sanitation Data'!$H$4,0,10*ROW('Sanitation Data'!H24)),NA())</f>
        <v>#N/A</v>
      </c>
      <c r="AQ30" s="536" t="e">
        <f ca="1">+IF(AND(ISNUMBER(OFFSET('Sanitation Data'!$H$6,0,10*ROW('Sanitation Data'!H24))),'Data Summary'!DF30="Yes"),OFFSET('Sanitation Data'!$H$6,0,10*ROW('Sanitation Data'!H24)),NA())</f>
        <v>#N/A</v>
      </c>
      <c r="AR30" s="536" t="e">
        <f ca="1">+IF(AND(ISNUMBER(OFFSET('Sanitation Data'!$H$10,0,10*ROW('Sanitation Data'!H24))),'Data Summary'!DG30="Yes"),OFFSET('Sanitation Data'!$H$10,0,10*ROW('Sanitation Data'!H24)),NA())</f>
        <v>#N/A</v>
      </c>
      <c r="AS30" s="536" t="e">
        <f ca="1">+IF(AND(ISNUMBER(OFFSET('Sanitation Data'!$H$11,0,10*ROW('Sanitation Data'!H24))),'Data Summary'!DH30="Yes"),OFFSET('Sanitation Data'!$H$11,0,10*ROW('Sanitation Data'!H24)),NA())</f>
        <v>#N/A</v>
      </c>
      <c r="AT30" s="536" t="e">
        <f ca="1">+IF(AND(ISNUMBER(OFFSET('Sanitation Data'!$H$12,0,10*ROW('Sanitation Data'!H24))),'Data Summary'!DI30="Yes"),OFFSET('Sanitation Data'!$H$12,0,10*ROW('Sanitation Data'!H24)),NA())</f>
        <v>#N/A</v>
      </c>
      <c r="AU30" s="536" t="e">
        <f ca="1">+IF(AND(ISNUMBER(OFFSET('Sanitation Data'!$I$4,0,10*ROW('Sanitation Data'!I24))),'Data Summary'!DJ30="Yes"),100-OFFSET('Sanitation Data'!$I$4,0,10*ROW('Sanitation Data'!I24)),NA())</f>
        <v>#N/A</v>
      </c>
      <c r="AV30" s="536" t="e">
        <f ca="1">+IF(AND(ISNUMBER(OFFSET('Sanitation Data'!$I$6,0,10*ROW('Sanitation Data'!I24))),'Data Summary'!DK30="Yes"),OFFSET('Sanitation Data'!$I$6,0,10*ROW('Sanitation Data'!I24)),NA())</f>
        <v>#N/A</v>
      </c>
      <c r="AW30" s="536" t="e">
        <f ca="1">+IF(AND(ISNUMBER(OFFSET('Sanitation Data'!$I$10,0,10*ROW('Sanitation Data'!I24))),'Data Summary'!DL30="Yes"),OFFSET('Sanitation Data'!$I$10,0,10*ROW('Sanitation Data'!I24)),NA())</f>
        <v>#N/A</v>
      </c>
      <c r="AX30" s="536" t="e">
        <f ca="1">+IF(AND(ISNUMBER(OFFSET('Sanitation Data'!$I$11,0,10*ROW('Sanitation Data'!I24))),'Data Summary'!DM30="Yes"),OFFSET('Sanitation Data'!$I$11,0,10*ROW('Sanitation Data'!I24)),NA())</f>
        <v>#N/A</v>
      </c>
      <c r="AY30" s="536" t="e">
        <f ca="1">+IF(AND(ISNUMBER(OFFSET('Sanitation Data'!$I$12,0,10*ROW('Sanitation Data'!I24))),'Data Summary'!DN30="Yes"),OFFSET('Sanitation Data'!$I$12,0,10*ROW('Sanitation Data'!I24)),NA())</f>
        <v>#N/A</v>
      </c>
      <c r="AZ30" s="537" t="e">
        <f ca="1">+IF(AND(ISNUMBER(OFFSET('Hygiene Data'!$D$5,0,10*ROW('Hygiene Data'!D24))),'Data Summary'!DO30="Yes"),OFFSET('Hygiene Data'!$D$5,0,10*ROW('Hygiene Data'!D24)),NA())</f>
        <v>#N/A</v>
      </c>
      <c r="BA30" s="537" t="e">
        <f ca="1">+IF(AND(ISNUMBER(OFFSET('Hygiene Data'!$D$7,0,10*ROW('Hygiene Data'!D24))),'Data Summary'!DP30="Yes"),OFFSET('Hygiene Data'!$D$7,0,10*ROW('Hygiene Data'!D24)),NA())</f>
        <v>#N/A</v>
      </c>
      <c r="BB30" s="537" t="e">
        <f ca="1">+IF(AND(ISNUMBER(OFFSET('Hygiene Data'!$D$9,0,10*ROW('Hygiene Data'!D24))),'Data Summary'!DQ30="Yes"),OFFSET('Hygiene Data'!$D$9,0,10*ROW('Hygiene Data'!D24)),NA())</f>
        <v>#N/A</v>
      </c>
      <c r="BC30" s="537" t="e">
        <f ca="1">+IF(AND(ISNUMBER(OFFSET('Hygiene Data'!$E$5,0,10*ROW('Hygiene Data'!E24))),'Data Summary'!DR30="Yes"),OFFSET('Hygiene Data'!$E$5,0,10*ROW('Hygiene Data'!E24)),NA())</f>
        <v>#N/A</v>
      </c>
      <c r="BD30" s="537" t="e">
        <f ca="1">+IF(AND(ISNUMBER(OFFSET('Hygiene Data'!$E$7,0,10*ROW('Hygiene Data'!E24))),'Data Summary'!DS30="Yes"),OFFSET('Hygiene Data'!$E$7,0,10*ROW('Hygiene Data'!E24)),NA())</f>
        <v>#N/A</v>
      </c>
      <c r="BE30" s="537" t="e">
        <f ca="1">+IF(AND(ISNUMBER(OFFSET('Hygiene Data'!$E$9,0,10*ROW('Hygiene Data'!E24))),'Data Summary'!DT30="Yes"),OFFSET('Hygiene Data'!$E$9,0,10*ROW('Hygiene Data'!E24)),NA())</f>
        <v>#N/A</v>
      </c>
      <c r="BF30" s="537" t="e">
        <f ca="1">+IF(AND(ISNUMBER(OFFSET('Hygiene Data'!$F$5,0,10*ROW('Hygiene Data'!F24))),'Data Summary'!DU30="Yes"),OFFSET('Hygiene Data'!$F$5,0,10*ROW('Hygiene Data'!F24)),NA())</f>
        <v>#N/A</v>
      </c>
      <c r="BG30" s="537" t="e">
        <f ca="1">+IF(AND(ISNUMBER(OFFSET('Hygiene Data'!$F$7,0,10*ROW('Hygiene Data'!F24))),'Data Summary'!DV30="Yes"),OFFSET('Hygiene Data'!$F$7,0,10*ROW('Hygiene Data'!F24)),NA())</f>
        <v>#N/A</v>
      </c>
      <c r="BH30" s="537" t="e">
        <f ca="1">+IF(AND(ISNUMBER(OFFSET('Hygiene Data'!$F$9,0,10*ROW('Hygiene Data'!F24))),'Data Summary'!DW30="Yes"),OFFSET('Hygiene Data'!$F$9,0,10*ROW('Hygiene Data'!F24)),NA())</f>
        <v>#N/A</v>
      </c>
      <c r="BI30" s="537" t="e">
        <f ca="1">+IF(AND(ISNUMBER(OFFSET('Hygiene Data'!$G$5,0,10*ROW('Hygiene Data'!G24))),'Data Summary'!DX30="Yes"),OFFSET('Hygiene Data'!$G$5,0,10*ROW('Hygiene Data'!G24)),NA())</f>
        <v>#N/A</v>
      </c>
      <c r="BJ30" s="537" t="e">
        <f ca="1">+IF(AND(ISNUMBER(OFFSET('Hygiene Data'!$G$7,0,10*ROW('Hygiene Data'!G24))),'Data Summary'!DY30="Yes"),OFFSET('Hygiene Data'!$G$7,0,10*ROW('Hygiene Data'!G24)),NA())</f>
        <v>#N/A</v>
      </c>
      <c r="BK30" s="537" t="e">
        <f ca="1">+IF(AND(ISNUMBER(OFFSET('Hygiene Data'!$G$9,0,10*ROW('Hygiene Data'!G24))),'Data Summary'!DZ30="Yes"),OFFSET('Hygiene Data'!$G$9,0,10*ROW('Hygiene Data'!G24)),NA())</f>
        <v>#N/A</v>
      </c>
      <c r="BL30" s="537" t="e">
        <f ca="1">+IF(AND(ISNUMBER(OFFSET('Hygiene Data'!$H$5,0,10*ROW('Hygiene Data'!H24))),'Data Summary'!EA30="Yes"),OFFSET('Hygiene Data'!$H$5,0,10*ROW('Hygiene Data'!H24)),NA())</f>
        <v>#N/A</v>
      </c>
      <c r="BM30" s="537" t="e">
        <f ca="1">+IF(AND(ISNUMBER(OFFSET('Hygiene Data'!$H$7,0,10*ROW('Hygiene Data'!H24))),'Data Summary'!EB30="Yes"),OFFSET('Hygiene Data'!$H$7,0,10*ROW('Hygiene Data'!H24)),NA())</f>
        <v>#N/A</v>
      </c>
      <c r="BN30" s="537" t="e">
        <f ca="1">+IF(AND(ISNUMBER(OFFSET('Hygiene Data'!$H$9,0,10*ROW('Hygiene Data'!H24))),'Data Summary'!EC30="Yes"),OFFSET('Hygiene Data'!$H$9,0,10*ROW('Hygiene Data'!H24)),NA())</f>
        <v>#N/A</v>
      </c>
      <c r="BO30" s="537" t="e">
        <f ca="1">+IF(AND(ISNUMBER(OFFSET('Hygiene Data'!$I$5,0,10*ROW('Hygiene Data'!I24))),'Data Summary'!ED30="Yes"),OFFSET('Hygiene Data'!$I$5,0,10*ROW('Hygiene Data'!I24)),NA())</f>
        <v>#N/A</v>
      </c>
      <c r="BP30" s="537" t="e">
        <f ca="1">+IF(AND(ISNUMBER(OFFSET('Hygiene Data'!$I$7,0,10*ROW('Hygiene Data'!I24))),'Data Summary'!EE30="Yes"),OFFSET('Hygiene Data'!$I$7,0,10*ROW('Hygiene Data'!I24)),NA())</f>
        <v>#N/A</v>
      </c>
      <c r="BQ30" s="537" t="e">
        <f ca="1">+IF(AND(ISNUMBER(OFFSET('Hygiene Data'!$I$9,0,10*ROW('Hygiene Data'!I24))),'Data Summary'!EF30="Yes"),OFFSET('Hygiene Data'!$I$9,0,10*ROW('Hygiene Data'!I24)),NA())</f>
        <v>#N/A</v>
      </c>
    </row>
    <row r="31" spans="1:69" x14ac:dyDescent="0.25">
      <c r="A31" s="533" t="e">
        <f ca="1">+RIGHT('Data Summary'!A31,LEN('Data Summary'!A31)-9)</f>
        <v>#VALUE!</v>
      </c>
      <c r="B31" s="507" t="str">
        <f ca="1">+IF(ISTEXT('Data Summary'!B31),'Data Summary'!B31,"")</f>
        <v/>
      </c>
      <c r="C31" s="534" t="e">
        <f ca="1">+VALUE('Data Summary'!C31)</f>
        <v>#VALUE!</v>
      </c>
      <c r="D31" s="535" t="e">
        <f ca="1">+IF(AND(ISNUMBER(OFFSET('Water Data'!$D$4,0,10*ROW('Water Data'!D25))),'Data Summary'!BS31="Yes"),100-OFFSET('Water Data'!$D$4,0,10*ROW('Water Data'!D25)),NA())</f>
        <v>#N/A</v>
      </c>
      <c r="E31" s="535" t="e">
        <f ca="1">+IF(AND(ISNUMBER(OFFSET('Water Data'!$D$6,0,10*ROW('Water Data'!D25))),'Data Summary'!BT31="Yes"),OFFSET('Water Data'!$D$6,0,10*ROW('Water Data'!D25)),NA())</f>
        <v>#N/A</v>
      </c>
      <c r="F31" s="535" t="e">
        <f ca="1">+IF(AND(ISNUMBER(OFFSET('Water Data'!$D$9,0,10*ROW('Water Data'!D25))),'Data Summary'!BU31="Yes"),OFFSET('Water Data'!$D$9,0,10*ROW('Water Data'!D25)),NA())</f>
        <v>#N/A</v>
      </c>
      <c r="G31" s="535" t="e">
        <f ca="1">+IF(AND(ISNUMBER(OFFSET('Water Data'!$E$4,0,10*ROW('Water Data'!E25))),'Data Summary'!BV31="Yes"),100-OFFSET('Water Data'!$E$4,0,10*ROW('Water Data'!E25)),NA())</f>
        <v>#N/A</v>
      </c>
      <c r="H31" s="535" t="e">
        <f ca="1">+IF(AND(ISNUMBER(OFFSET('Water Data'!$E$6,0,10*ROW('Water Data'!E25))),'Data Summary'!BW31="Yes"),OFFSET('Water Data'!$E$6,0,10*ROW('Water Data'!E25)),NA())</f>
        <v>#N/A</v>
      </c>
      <c r="I31" s="535" t="e">
        <f ca="1">+IF(AND(ISNUMBER(OFFSET('Water Data'!$E$9,0,10*ROW('Water Data'!E25))),'Data Summary'!BX31="Yes"),OFFSET('Water Data'!$E$9,0,10*ROW('Water Data'!E25)),NA())</f>
        <v>#N/A</v>
      </c>
      <c r="J31" s="535" t="e">
        <f ca="1">+IF(AND(ISNUMBER(OFFSET('Water Data'!$F$4,0,10*ROW('Water Data'!F25))),'Data Summary'!BY31="Yes"),100-OFFSET('Water Data'!$F$4,0,10*ROW('Water Data'!F25)),NA())</f>
        <v>#N/A</v>
      </c>
      <c r="K31" s="535" t="e">
        <f ca="1">+IF(AND(ISNUMBER(OFFSET('Water Data'!$F$6,0,10*ROW('Water Data'!F25))),'Data Summary'!BZ31="Yes"),OFFSET('Water Data'!$F$6,0,10*ROW('Water Data'!F25)),NA())</f>
        <v>#N/A</v>
      </c>
      <c r="L31" s="535" t="e">
        <f ca="1">+IF(AND(ISNUMBER(OFFSET('Water Data'!$F$9,0,10*ROW('Water Data'!F25))),'Data Summary'!CA31="Yes"),OFFSET('Water Data'!$F$9,0,10*ROW('Water Data'!F25)),NA())</f>
        <v>#N/A</v>
      </c>
      <c r="M31" s="535" t="e">
        <f ca="1">+IF(AND(ISNUMBER(OFFSET('Water Data'!$G$4,0,10*ROW('Water Data'!G25))),'Data Summary'!CB31="Yes"),100-OFFSET('Water Data'!$G$4,0,10*ROW('Water Data'!G25)),NA())</f>
        <v>#N/A</v>
      </c>
      <c r="N31" s="535" t="e">
        <f ca="1">+IF(AND(ISNUMBER(OFFSET('Water Data'!$G$6,0,10*ROW('Water Data'!G25))),'Data Summary'!CC31="Yes"),OFFSET('Water Data'!$G$6,0,10*ROW('Water Data'!G25)),NA())</f>
        <v>#N/A</v>
      </c>
      <c r="O31" s="535" t="e">
        <f ca="1">+IF(AND(ISNUMBER(OFFSET('Water Data'!$G$9,0,10*ROW('Water Data'!G25))),'Data Summary'!CD31="Yes"),OFFSET('Water Data'!$G$9,0,10*ROW('Water Data'!G25)),NA())</f>
        <v>#N/A</v>
      </c>
      <c r="P31" s="535" t="e">
        <f ca="1">+IF(AND(ISNUMBER(OFFSET('Water Data'!$H$4,0,10*ROW('Water Data'!H25))),'Data Summary'!CE31="Yes"),100-OFFSET('Water Data'!$H$4,0,10*ROW('Water Data'!H25)),NA())</f>
        <v>#N/A</v>
      </c>
      <c r="Q31" s="535" t="e">
        <f ca="1">+IF(AND(ISNUMBER(OFFSET('Water Data'!$H$6,0,10*ROW('Water Data'!H25))),'Data Summary'!CF31="Yes"),OFFSET('Water Data'!$H$6,0,10*ROW('Water Data'!H25)),NA())</f>
        <v>#N/A</v>
      </c>
      <c r="R31" s="535" t="e">
        <f ca="1">+IF(AND(ISNUMBER(OFFSET('Water Data'!$H$9,0,10*ROW('Water Data'!H25))),'Data Summary'!CG31="Yes"),OFFSET('Water Data'!$H$9,0,10*ROW('Water Data'!H25)),NA())</f>
        <v>#N/A</v>
      </c>
      <c r="S31" s="535" t="e">
        <f ca="1">+IF(AND(ISNUMBER(OFFSET('Water Data'!$I$4,0,10*ROW('Water Data'!I25))),'Data Summary'!CH31="Yes"),100-OFFSET('Water Data'!$I$4,0,10*ROW('Water Data'!I25)),NA())</f>
        <v>#N/A</v>
      </c>
      <c r="T31" s="535" t="e">
        <f ca="1">+IF(AND(ISNUMBER(OFFSET('Water Data'!$I$6,0,10*ROW('Water Data'!I25))),'Data Summary'!CI31="Yes"),OFFSET('Water Data'!$I$6,0,10*ROW('Water Data'!I25)),NA())</f>
        <v>#N/A</v>
      </c>
      <c r="U31" s="535" t="e">
        <f ca="1">+IF(AND(ISNUMBER(OFFSET('Water Data'!$I$9,0,10*ROW('Water Data'!I25))),'Data Summary'!CJ31="Yes"),OFFSET('Water Data'!$I$9,0,10*ROW('Water Data'!I25)),NA())</f>
        <v>#N/A</v>
      </c>
      <c r="V31" s="536" t="e">
        <f ca="1">+IF(AND(ISNUMBER(OFFSET('Sanitation Data'!$D$4,0,10*ROW('Sanitation Data'!D25))),'Data Summary'!CK31="Yes"),100-OFFSET('Sanitation Data'!$D$4,0,10*ROW('Sanitation Data'!D25)),NA())</f>
        <v>#N/A</v>
      </c>
      <c r="W31" s="536" t="e">
        <f ca="1">+IF(AND(ISNUMBER(OFFSET('Sanitation Data'!$D$6,0,10*ROW('Sanitation Data'!D25))),'Data Summary'!CL31="Yes"),OFFSET('Sanitation Data'!$D$6,0,10*ROW('Sanitation Data'!D25)),NA())</f>
        <v>#N/A</v>
      </c>
      <c r="X31" s="536" t="e">
        <f ca="1">+IF(AND(ISNUMBER(OFFSET('Sanitation Data'!$D$10,0,10*ROW('Sanitation Data'!D25))),'Data Summary'!CM31="Yes"),OFFSET('Sanitation Data'!$D$10,0,10*ROW('Sanitation Data'!D25)),NA())</f>
        <v>#N/A</v>
      </c>
      <c r="Y31" s="536" t="e">
        <f ca="1">+IF(AND(ISNUMBER(OFFSET('Sanitation Data'!$D$11,0,10*ROW('Sanitation Data'!D25))),'Data Summary'!CN31="Yes"),OFFSET('Sanitation Data'!$D$11,0,10*ROW('Sanitation Data'!D25)),NA())</f>
        <v>#N/A</v>
      </c>
      <c r="Z31" s="536" t="e">
        <f ca="1">+IF(AND(ISNUMBER(OFFSET('Sanitation Data'!$D$12,0,10*ROW('Sanitation Data'!D25))),'Data Summary'!CO31="Yes"),OFFSET('Sanitation Data'!$D$12,0,10*ROW('Sanitation Data'!D25)),NA())</f>
        <v>#N/A</v>
      </c>
      <c r="AA31" s="536" t="e">
        <f ca="1">+IF(AND(ISNUMBER(OFFSET('Sanitation Data'!$E$4,0,10*ROW('Sanitation Data'!E25))),'Data Summary'!CP31="Yes"),100-OFFSET('Sanitation Data'!$E$4,0,10*ROW('Sanitation Data'!E25)),NA())</f>
        <v>#N/A</v>
      </c>
      <c r="AB31" s="536" t="e">
        <f ca="1">+IF(AND(ISNUMBER(OFFSET('Sanitation Data'!$E$6,0,10*ROW('Sanitation Data'!E25))),'Data Summary'!CQ31="Yes"),OFFSET('Sanitation Data'!$E$6,0,10*ROW('Sanitation Data'!E25)),NA())</f>
        <v>#N/A</v>
      </c>
      <c r="AC31" s="536" t="e">
        <f ca="1">+IF(AND(ISNUMBER(OFFSET('Sanitation Data'!$E$10,0,10*ROW('Sanitation Data'!E25))),'Data Summary'!CR31="Yes"),OFFSET('Sanitation Data'!$E$10,0,10*ROW('Sanitation Data'!E25)),NA())</f>
        <v>#N/A</v>
      </c>
      <c r="AD31" s="536" t="e">
        <f ca="1">+IF(AND(ISNUMBER(OFFSET('Sanitation Data'!$E$11,0,10*ROW('Sanitation Data'!E25))),'Data Summary'!CS31="Yes"),OFFSET('Sanitation Data'!$E$11,0,10*ROW('Sanitation Data'!E25)),NA())</f>
        <v>#N/A</v>
      </c>
      <c r="AE31" s="536" t="e">
        <f ca="1">+IF(AND(ISNUMBER(OFFSET('Sanitation Data'!$E$12,0,10*ROW('Sanitation Data'!E25))),'Data Summary'!CT31="Yes"),OFFSET('Sanitation Data'!$E$12,0,10*ROW('Sanitation Data'!E25)),NA())</f>
        <v>#N/A</v>
      </c>
      <c r="AF31" s="536" t="e">
        <f ca="1">+IF(AND(ISNUMBER(OFFSET('Sanitation Data'!$F$4,0,10*ROW('Sanitation Data'!F25))),'Data Summary'!CU31="Yes"),100-OFFSET('Sanitation Data'!$F$4,0,10*ROW('Sanitation Data'!F25)),NA())</f>
        <v>#N/A</v>
      </c>
      <c r="AG31" s="536" t="e">
        <f ca="1">+IF(AND(ISNUMBER(OFFSET('Sanitation Data'!$F$6,0,10*ROW('Sanitation Data'!F25))),'Data Summary'!CV31="Yes"),OFFSET('Sanitation Data'!$F$6,0,10*ROW('Sanitation Data'!F25)),NA())</f>
        <v>#N/A</v>
      </c>
      <c r="AH31" s="536" t="e">
        <f ca="1">+IF(AND(ISNUMBER(OFFSET('Sanitation Data'!$F$10,0,10*ROW('Sanitation Data'!F25))),'Data Summary'!CW31="Yes"),OFFSET('Sanitation Data'!$F$10,0,10*ROW('Sanitation Data'!F25)),NA())</f>
        <v>#N/A</v>
      </c>
      <c r="AI31" s="536" t="e">
        <f ca="1">+IF(AND(ISNUMBER(OFFSET('Sanitation Data'!$F$11,0,10*ROW('Sanitation Data'!F25))),'Data Summary'!CX31="Yes"),OFFSET('Sanitation Data'!$F$11,0,10*ROW('Sanitation Data'!F25)),NA())</f>
        <v>#N/A</v>
      </c>
      <c r="AJ31" s="536" t="e">
        <f ca="1">+IF(AND(ISNUMBER(OFFSET('Sanitation Data'!$F$12,0,10*ROW('Sanitation Data'!F25))),'Data Summary'!CY31="Yes"),OFFSET('Sanitation Data'!$F$12,0,10*ROW('Sanitation Data'!F25)),NA())</f>
        <v>#N/A</v>
      </c>
      <c r="AK31" s="536" t="e">
        <f ca="1">+IF(AND(ISNUMBER(OFFSET('Sanitation Data'!$G$4,0,10*ROW('Sanitation Data'!G25))),'Data Summary'!CZ31="Yes"),100-OFFSET('Sanitation Data'!$G$4,0,10*ROW('Sanitation Data'!G25)),NA())</f>
        <v>#N/A</v>
      </c>
      <c r="AL31" s="536" t="e">
        <f ca="1">+IF(AND(ISNUMBER(OFFSET('Sanitation Data'!$G$6,0,10*ROW('Sanitation Data'!G25))),'Data Summary'!DA31="Yes"),OFFSET('Sanitation Data'!$G$6,0,10*ROW('Sanitation Data'!G25)),NA())</f>
        <v>#N/A</v>
      </c>
      <c r="AM31" s="536" t="e">
        <f ca="1">+IF(AND(ISNUMBER(OFFSET('Sanitation Data'!$G$10,0,10*ROW('Sanitation Data'!G25))),'Data Summary'!DB31="Yes"),OFFSET('Sanitation Data'!$G$10,0,10*ROW('Sanitation Data'!G25)),NA())</f>
        <v>#N/A</v>
      </c>
      <c r="AN31" s="536" t="e">
        <f ca="1">+IF(AND(ISNUMBER(OFFSET('Sanitation Data'!$G$11,0,10*ROW('Sanitation Data'!G25))),'Data Summary'!DC31="Yes"),OFFSET('Sanitation Data'!$G$11,0,10*ROW('Sanitation Data'!G25)),NA())</f>
        <v>#N/A</v>
      </c>
      <c r="AO31" s="536" t="e">
        <f ca="1">+IF(AND(ISNUMBER(OFFSET('Sanitation Data'!$G$12,0,10*ROW('Sanitation Data'!G25))),'Data Summary'!DD31="Yes"),OFFSET('Sanitation Data'!$G$12,0,10*ROW('Sanitation Data'!G25)),NA())</f>
        <v>#N/A</v>
      </c>
      <c r="AP31" s="536" t="e">
        <f ca="1">+IF(AND(ISNUMBER(OFFSET('Sanitation Data'!$H$4,0,10*ROW('Sanitation Data'!H25))),'Data Summary'!DE31="Yes"),100-OFFSET('Sanitation Data'!$H$4,0,10*ROW('Sanitation Data'!H25)),NA())</f>
        <v>#N/A</v>
      </c>
      <c r="AQ31" s="536" t="e">
        <f ca="1">+IF(AND(ISNUMBER(OFFSET('Sanitation Data'!$H$6,0,10*ROW('Sanitation Data'!H25))),'Data Summary'!DF31="Yes"),OFFSET('Sanitation Data'!$H$6,0,10*ROW('Sanitation Data'!H25)),NA())</f>
        <v>#N/A</v>
      </c>
      <c r="AR31" s="536" t="e">
        <f ca="1">+IF(AND(ISNUMBER(OFFSET('Sanitation Data'!$H$10,0,10*ROW('Sanitation Data'!H25))),'Data Summary'!DG31="Yes"),OFFSET('Sanitation Data'!$H$10,0,10*ROW('Sanitation Data'!H25)),NA())</f>
        <v>#N/A</v>
      </c>
      <c r="AS31" s="536" t="e">
        <f ca="1">+IF(AND(ISNUMBER(OFFSET('Sanitation Data'!$H$11,0,10*ROW('Sanitation Data'!H25))),'Data Summary'!DH31="Yes"),OFFSET('Sanitation Data'!$H$11,0,10*ROW('Sanitation Data'!H25)),NA())</f>
        <v>#N/A</v>
      </c>
      <c r="AT31" s="536" t="e">
        <f ca="1">+IF(AND(ISNUMBER(OFFSET('Sanitation Data'!$H$12,0,10*ROW('Sanitation Data'!H25))),'Data Summary'!DI31="Yes"),OFFSET('Sanitation Data'!$H$12,0,10*ROW('Sanitation Data'!H25)),NA())</f>
        <v>#N/A</v>
      </c>
      <c r="AU31" s="536" t="e">
        <f ca="1">+IF(AND(ISNUMBER(OFFSET('Sanitation Data'!$I$4,0,10*ROW('Sanitation Data'!I25))),'Data Summary'!DJ31="Yes"),100-OFFSET('Sanitation Data'!$I$4,0,10*ROW('Sanitation Data'!I25)),NA())</f>
        <v>#N/A</v>
      </c>
      <c r="AV31" s="536" t="e">
        <f ca="1">+IF(AND(ISNUMBER(OFFSET('Sanitation Data'!$I$6,0,10*ROW('Sanitation Data'!I25))),'Data Summary'!DK31="Yes"),OFFSET('Sanitation Data'!$I$6,0,10*ROW('Sanitation Data'!I25)),NA())</f>
        <v>#N/A</v>
      </c>
      <c r="AW31" s="536" t="e">
        <f ca="1">+IF(AND(ISNUMBER(OFFSET('Sanitation Data'!$I$10,0,10*ROW('Sanitation Data'!I25))),'Data Summary'!DL31="Yes"),OFFSET('Sanitation Data'!$I$10,0,10*ROW('Sanitation Data'!I25)),NA())</f>
        <v>#N/A</v>
      </c>
      <c r="AX31" s="536" t="e">
        <f ca="1">+IF(AND(ISNUMBER(OFFSET('Sanitation Data'!$I$11,0,10*ROW('Sanitation Data'!I25))),'Data Summary'!DM31="Yes"),OFFSET('Sanitation Data'!$I$11,0,10*ROW('Sanitation Data'!I25)),NA())</f>
        <v>#N/A</v>
      </c>
      <c r="AY31" s="536" t="e">
        <f ca="1">+IF(AND(ISNUMBER(OFFSET('Sanitation Data'!$I$12,0,10*ROW('Sanitation Data'!I25))),'Data Summary'!DN31="Yes"),OFFSET('Sanitation Data'!$I$12,0,10*ROW('Sanitation Data'!I25)),NA())</f>
        <v>#N/A</v>
      </c>
      <c r="AZ31" s="537" t="e">
        <f ca="1">+IF(AND(ISNUMBER(OFFSET('Hygiene Data'!$D$5,0,10*ROW('Hygiene Data'!D25))),'Data Summary'!DO31="Yes"),OFFSET('Hygiene Data'!$D$5,0,10*ROW('Hygiene Data'!D25)),NA())</f>
        <v>#N/A</v>
      </c>
      <c r="BA31" s="537" t="e">
        <f ca="1">+IF(AND(ISNUMBER(OFFSET('Hygiene Data'!$D$7,0,10*ROW('Hygiene Data'!D25))),'Data Summary'!DP31="Yes"),OFFSET('Hygiene Data'!$D$7,0,10*ROW('Hygiene Data'!D25)),NA())</f>
        <v>#N/A</v>
      </c>
      <c r="BB31" s="537" t="e">
        <f ca="1">+IF(AND(ISNUMBER(OFFSET('Hygiene Data'!$D$9,0,10*ROW('Hygiene Data'!D25))),'Data Summary'!DQ31="Yes"),OFFSET('Hygiene Data'!$D$9,0,10*ROW('Hygiene Data'!D25)),NA())</f>
        <v>#N/A</v>
      </c>
      <c r="BC31" s="537" t="e">
        <f ca="1">+IF(AND(ISNUMBER(OFFSET('Hygiene Data'!$E$5,0,10*ROW('Hygiene Data'!E25))),'Data Summary'!DR31="Yes"),OFFSET('Hygiene Data'!$E$5,0,10*ROW('Hygiene Data'!E25)),NA())</f>
        <v>#N/A</v>
      </c>
      <c r="BD31" s="537" t="e">
        <f ca="1">+IF(AND(ISNUMBER(OFFSET('Hygiene Data'!$E$7,0,10*ROW('Hygiene Data'!E25))),'Data Summary'!DS31="Yes"),OFFSET('Hygiene Data'!$E$7,0,10*ROW('Hygiene Data'!E25)),NA())</f>
        <v>#N/A</v>
      </c>
      <c r="BE31" s="537" t="e">
        <f ca="1">+IF(AND(ISNUMBER(OFFSET('Hygiene Data'!$E$9,0,10*ROW('Hygiene Data'!E25))),'Data Summary'!DT31="Yes"),OFFSET('Hygiene Data'!$E$9,0,10*ROW('Hygiene Data'!E25)),NA())</f>
        <v>#N/A</v>
      </c>
      <c r="BF31" s="537" t="e">
        <f ca="1">+IF(AND(ISNUMBER(OFFSET('Hygiene Data'!$F$5,0,10*ROW('Hygiene Data'!F25))),'Data Summary'!DU31="Yes"),OFFSET('Hygiene Data'!$F$5,0,10*ROW('Hygiene Data'!F25)),NA())</f>
        <v>#N/A</v>
      </c>
      <c r="BG31" s="537" t="e">
        <f ca="1">+IF(AND(ISNUMBER(OFFSET('Hygiene Data'!$F$7,0,10*ROW('Hygiene Data'!F25))),'Data Summary'!DV31="Yes"),OFFSET('Hygiene Data'!$F$7,0,10*ROW('Hygiene Data'!F25)),NA())</f>
        <v>#N/A</v>
      </c>
      <c r="BH31" s="537" t="e">
        <f ca="1">+IF(AND(ISNUMBER(OFFSET('Hygiene Data'!$F$9,0,10*ROW('Hygiene Data'!F25))),'Data Summary'!DW31="Yes"),OFFSET('Hygiene Data'!$F$9,0,10*ROW('Hygiene Data'!F25)),NA())</f>
        <v>#N/A</v>
      </c>
      <c r="BI31" s="537" t="e">
        <f ca="1">+IF(AND(ISNUMBER(OFFSET('Hygiene Data'!$G$5,0,10*ROW('Hygiene Data'!G25))),'Data Summary'!DX31="Yes"),OFFSET('Hygiene Data'!$G$5,0,10*ROW('Hygiene Data'!G25)),NA())</f>
        <v>#N/A</v>
      </c>
      <c r="BJ31" s="537" t="e">
        <f ca="1">+IF(AND(ISNUMBER(OFFSET('Hygiene Data'!$G$7,0,10*ROW('Hygiene Data'!G25))),'Data Summary'!DY31="Yes"),OFFSET('Hygiene Data'!$G$7,0,10*ROW('Hygiene Data'!G25)),NA())</f>
        <v>#N/A</v>
      </c>
      <c r="BK31" s="537" t="e">
        <f ca="1">+IF(AND(ISNUMBER(OFFSET('Hygiene Data'!$G$9,0,10*ROW('Hygiene Data'!G25))),'Data Summary'!DZ31="Yes"),OFFSET('Hygiene Data'!$G$9,0,10*ROW('Hygiene Data'!G25)),NA())</f>
        <v>#N/A</v>
      </c>
      <c r="BL31" s="537" t="e">
        <f ca="1">+IF(AND(ISNUMBER(OFFSET('Hygiene Data'!$H$5,0,10*ROW('Hygiene Data'!H25))),'Data Summary'!EA31="Yes"),OFFSET('Hygiene Data'!$H$5,0,10*ROW('Hygiene Data'!H25)),NA())</f>
        <v>#N/A</v>
      </c>
      <c r="BM31" s="537" t="e">
        <f ca="1">+IF(AND(ISNUMBER(OFFSET('Hygiene Data'!$H$7,0,10*ROW('Hygiene Data'!H25))),'Data Summary'!EB31="Yes"),OFFSET('Hygiene Data'!$H$7,0,10*ROW('Hygiene Data'!H25)),NA())</f>
        <v>#N/A</v>
      </c>
      <c r="BN31" s="537" t="e">
        <f ca="1">+IF(AND(ISNUMBER(OFFSET('Hygiene Data'!$H$9,0,10*ROW('Hygiene Data'!H25))),'Data Summary'!EC31="Yes"),OFFSET('Hygiene Data'!$H$9,0,10*ROW('Hygiene Data'!H25)),NA())</f>
        <v>#N/A</v>
      </c>
      <c r="BO31" s="537" t="e">
        <f ca="1">+IF(AND(ISNUMBER(OFFSET('Hygiene Data'!$I$5,0,10*ROW('Hygiene Data'!I25))),'Data Summary'!ED31="Yes"),OFFSET('Hygiene Data'!$I$5,0,10*ROW('Hygiene Data'!I25)),NA())</f>
        <v>#N/A</v>
      </c>
      <c r="BP31" s="537" t="e">
        <f ca="1">+IF(AND(ISNUMBER(OFFSET('Hygiene Data'!$I$7,0,10*ROW('Hygiene Data'!I25))),'Data Summary'!EE31="Yes"),OFFSET('Hygiene Data'!$I$7,0,10*ROW('Hygiene Data'!I25)),NA())</f>
        <v>#N/A</v>
      </c>
      <c r="BQ31" s="537" t="e">
        <f ca="1">+IF(AND(ISNUMBER(OFFSET('Hygiene Data'!$I$9,0,10*ROW('Hygiene Data'!I25))),'Data Summary'!EF31="Yes"),OFFSET('Hygiene Data'!$I$9,0,10*ROW('Hygiene Data'!I25)),NA())</f>
        <v>#N/A</v>
      </c>
    </row>
    <row r="32" spans="1:69" x14ac:dyDescent="0.25">
      <c r="A32" s="533" t="e">
        <f ca="1">+RIGHT('Data Summary'!A32,LEN('Data Summary'!A32)-9)</f>
        <v>#VALUE!</v>
      </c>
      <c r="B32" s="507" t="str">
        <f ca="1">+IF(ISTEXT('Data Summary'!B32),'Data Summary'!B32,"")</f>
        <v/>
      </c>
      <c r="C32" s="534" t="e">
        <f ca="1">+VALUE('Data Summary'!C32)</f>
        <v>#VALUE!</v>
      </c>
      <c r="D32" s="535" t="e">
        <f ca="1">+IF(AND(ISNUMBER(OFFSET('Water Data'!$D$4,0,10*ROW('Water Data'!D26))),'Data Summary'!BS32="Yes"),100-OFFSET('Water Data'!$D$4,0,10*ROW('Water Data'!D26)),NA())</f>
        <v>#N/A</v>
      </c>
      <c r="E32" s="535" t="e">
        <f ca="1">+IF(AND(ISNUMBER(OFFSET('Water Data'!$D$6,0,10*ROW('Water Data'!D26))),'Data Summary'!BT32="Yes"),OFFSET('Water Data'!$D$6,0,10*ROW('Water Data'!D26)),NA())</f>
        <v>#N/A</v>
      </c>
      <c r="F32" s="535" t="e">
        <f ca="1">+IF(AND(ISNUMBER(OFFSET('Water Data'!$D$9,0,10*ROW('Water Data'!D26))),'Data Summary'!BU32="Yes"),OFFSET('Water Data'!$D$9,0,10*ROW('Water Data'!D26)),NA())</f>
        <v>#N/A</v>
      </c>
      <c r="G32" s="535" t="e">
        <f ca="1">+IF(AND(ISNUMBER(OFFSET('Water Data'!$E$4,0,10*ROW('Water Data'!E26))),'Data Summary'!BV32="Yes"),100-OFFSET('Water Data'!$E$4,0,10*ROW('Water Data'!E26)),NA())</f>
        <v>#N/A</v>
      </c>
      <c r="H32" s="535" t="e">
        <f ca="1">+IF(AND(ISNUMBER(OFFSET('Water Data'!$E$6,0,10*ROW('Water Data'!E26))),'Data Summary'!BW32="Yes"),OFFSET('Water Data'!$E$6,0,10*ROW('Water Data'!E26)),NA())</f>
        <v>#N/A</v>
      </c>
      <c r="I32" s="535" t="e">
        <f ca="1">+IF(AND(ISNUMBER(OFFSET('Water Data'!$E$9,0,10*ROW('Water Data'!E26))),'Data Summary'!BX32="Yes"),OFFSET('Water Data'!$E$9,0,10*ROW('Water Data'!E26)),NA())</f>
        <v>#N/A</v>
      </c>
      <c r="J32" s="535" t="e">
        <f ca="1">+IF(AND(ISNUMBER(OFFSET('Water Data'!$F$4,0,10*ROW('Water Data'!F26))),'Data Summary'!BY32="Yes"),100-OFFSET('Water Data'!$F$4,0,10*ROW('Water Data'!F26)),NA())</f>
        <v>#N/A</v>
      </c>
      <c r="K32" s="535" t="e">
        <f ca="1">+IF(AND(ISNUMBER(OFFSET('Water Data'!$F$6,0,10*ROW('Water Data'!F26))),'Data Summary'!BZ32="Yes"),OFFSET('Water Data'!$F$6,0,10*ROW('Water Data'!F26)),NA())</f>
        <v>#N/A</v>
      </c>
      <c r="L32" s="535" t="e">
        <f ca="1">+IF(AND(ISNUMBER(OFFSET('Water Data'!$F$9,0,10*ROW('Water Data'!F26))),'Data Summary'!CA32="Yes"),OFFSET('Water Data'!$F$9,0,10*ROW('Water Data'!F26)),NA())</f>
        <v>#N/A</v>
      </c>
      <c r="M32" s="535" t="e">
        <f ca="1">+IF(AND(ISNUMBER(OFFSET('Water Data'!$G$4,0,10*ROW('Water Data'!G26))),'Data Summary'!CB32="Yes"),100-OFFSET('Water Data'!$G$4,0,10*ROW('Water Data'!G26)),NA())</f>
        <v>#N/A</v>
      </c>
      <c r="N32" s="535" t="e">
        <f ca="1">+IF(AND(ISNUMBER(OFFSET('Water Data'!$G$6,0,10*ROW('Water Data'!G26))),'Data Summary'!CC32="Yes"),OFFSET('Water Data'!$G$6,0,10*ROW('Water Data'!G26)),NA())</f>
        <v>#N/A</v>
      </c>
      <c r="O32" s="535" t="e">
        <f ca="1">+IF(AND(ISNUMBER(OFFSET('Water Data'!$G$9,0,10*ROW('Water Data'!G26))),'Data Summary'!CD32="Yes"),OFFSET('Water Data'!$G$9,0,10*ROW('Water Data'!G26)),NA())</f>
        <v>#N/A</v>
      </c>
      <c r="P32" s="535" t="e">
        <f ca="1">+IF(AND(ISNUMBER(OFFSET('Water Data'!$H$4,0,10*ROW('Water Data'!H26))),'Data Summary'!CE32="Yes"),100-OFFSET('Water Data'!$H$4,0,10*ROW('Water Data'!H26)),NA())</f>
        <v>#N/A</v>
      </c>
      <c r="Q32" s="535" t="e">
        <f ca="1">+IF(AND(ISNUMBER(OFFSET('Water Data'!$H$6,0,10*ROW('Water Data'!H26))),'Data Summary'!CF32="Yes"),OFFSET('Water Data'!$H$6,0,10*ROW('Water Data'!H26)),NA())</f>
        <v>#N/A</v>
      </c>
      <c r="R32" s="535" t="e">
        <f ca="1">+IF(AND(ISNUMBER(OFFSET('Water Data'!$H$9,0,10*ROW('Water Data'!H26))),'Data Summary'!CG32="Yes"),OFFSET('Water Data'!$H$9,0,10*ROW('Water Data'!H26)),NA())</f>
        <v>#N/A</v>
      </c>
      <c r="S32" s="535" t="e">
        <f ca="1">+IF(AND(ISNUMBER(OFFSET('Water Data'!$I$4,0,10*ROW('Water Data'!I26))),'Data Summary'!CH32="Yes"),100-OFFSET('Water Data'!$I$4,0,10*ROW('Water Data'!I26)),NA())</f>
        <v>#N/A</v>
      </c>
      <c r="T32" s="535" t="e">
        <f ca="1">+IF(AND(ISNUMBER(OFFSET('Water Data'!$I$6,0,10*ROW('Water Data'!I26))),'Data Summary'!CI32="Yes"),OFFSET('Water Data'!$I$6,0,10*ROW('Water Data'!I26)),NA())</f>
        <v>#N/A</v>
      </c>
      <c r="U32" s="535" t="e">
        <f ca="1">+IF(AND(ISNUMBER(OFFSET('Water Data'!$I$9,0,10*ROW('Water Data'!I26))),'Data Summary'!CJ32="Yes"),OFFSET('Water Data'!$I$9,0,10*ROW('Water Data'!I26)),NA())</f>
        <v>#N/A</v>
      </c>
      <c r="V32" s="536" t="e">
        <f ca="1">+IF(AND(ISNUMBER(OFFSET('Sanitation Data'!$D$4,0,10*ROW('Sanitation Data'!D26))),'Data Summary'!CK32="Yes"),100-OFFSET('Sanitation Data'!$D$4,0,10*ROW('Sanitation Data'!D26)),NA())</f>
        <v>#N/A</v>
      </c>
      <c r="W32" s="536" t="e">
        <f ca="1">+IF(AND(ISNUMBER(OFFSET('Sanitation Data'!$D$6,0,10*ROW('Sanitation Data'!D26))),'Data Summary'!CL32="Yes"),OFFSET('Sanitation Data'!$D$6,0,10*ROW('Sanitation Data'!D26)),NA())</f>
        <v>#N/A</v>
      </c>
      <c r="X32" s="536" t="e">
        <f ca="1">+IF(AND(ISNUMBER(OFFSET('Sanitation Data'!$D$10,0,10*ROW('Sanitation Data'!D26))),'Data Summary'!CM32="Yes"),OFFSET('Sanitation Data'!$D$10,0,10*ROW('Sanitation Data'!D26)),NA())</f>
        <v>#N/A</v>
      </c>
      <c r="Y32" s="536" t="e">
        <f ca="1">+IF(AND(ISNUMBER(OFFSET('Sanitation Data'!$D$11,0,10*ROW('Sanitation Data'!D26))),'Data Summary'!CN32="Yes"),OFFSET('Sanitation Data'!$D$11,0,10*ROW('Sanitation Data'!D26)),NA())</f>
        <v>#N/A</v>
      </c>
      <c r="Z32" s="536" t="e">
        <f ca="1">+IF(AND(ISNUMBER(OFFSET('Sanitation Data'!$D$12,0,10*ROW('Sanitation Data'!D26))),'Data Summary'!CO32="Yes"),OFFSET('Sanitation Data'!$D$12,0,10*ROW('Sanitation Data'!D26)),NA())</f>
        <v>#N/A</v>
      </c>
      <c r="AA32" s="536" t="e">
        <f ca="1">+IF(AND(ISNUMBER(OFFSET('Sanitation Data'!$E$4,0,10*ROW('Sanitation Data'!E26))),'Data Summary'!CP32="Yes"),100-OFFSET('Sanitation Data'!$E$4,0,10*ROW('Sanitation Data'!E26)),NA())</f>
        <v>#N/A</v>
      </c>
      <c r="AB32" s="536" t="e">
        <f ca="1">+IF(AND(ISNUMBER(OFFSET('Sanitation Data'!$E$6,0,10*ROW('Sanitation Data'!E26))),'Data Summary'!CQ32="Yes"),OFFSET('Sanitation Data'!$E$6,0,10*ROW('Sanitation Data'!E26)),NA())</f>
        <v>#N/A</v>
      </c>
      <c r="AC32" s="536" t="e">
        <f ca="1">+IF(AND(ISNUMBER(OFFSET('Sanitation Data'!$E$10,0,10*ROW('Sanitation Data'!E26))),'Data Summary'!CR32="Yes"),OFFSET('Sanitation Data'!$E$10,0,10*ROW('Sanitation Data'!E26)),NA())</f>
        <v>#N/A</v>
      </c>
      <c r="AD32" s="536" t="e">
        <f ca="1">+IF(AND(ISNUMBER(OFFSET('Sanitation Data'!$E$11,0,10*ROW('Sanitation Data'!E26))),'Data Summary'!CS32="Yes"),OFFSET('Sanitation Data'!$E$11,0,10*ROW('Sanitation Data'!E26)),NA())</f>
        <v>#N/A</v>
      </c>
      <c r="AE32" s="536" t="e">
        <f ca="1">+IF(AND(ISNUMBER(OFFSET('Sanitation Data'!$E$12,0,10*ROW('Sanitation Data'!E26))),'Data Summary'!CT32="Yes"),OFFSET('Sanitation Data'!$E$12,0,10*ROW('Sanitation Data'!E26)),NA())</f>
        <v>#N/A</v>
      </c>
      <c r="AF32" s="536" t="e">
        <f ca="1">+IF(AND(ISNUMBER(OFFSET('Sanitation Data'!$F$4,0,10*ROW('Sanitation Data'!F26))),'Data Summary'!CU32="Yes"),100-OFFSET('Sanitation Data'!$F$4,0,10*ROW('Sanitation Data'!F26)),NA())</f>
        <v>#N/A</v>
      </c>
      <c r="AG32" s="536" t="e">
        <f ca="1">+IF(AND(ISNUMBER(OFFSET('Sanitation Data'!$F$6,0,10*ROW('Sanitation Data'!F26))),'Data Summary'!CV32="Yes"),OFFSET('Sanitation Data'!$F$6,0,10*ROW('Sanitation Data'!F26)),NA())</f>
        <v>#N/A</v>
      </c>
      <c r="AH32" s="536" t="e">
        <f ca="1">+IF(AND(ISNUMBER(OFFSET('Sanitation Data'!$F$10,0,10*ROW('Sanitation Data'!F26))),'Data Summary'!CW32="Yes"),OFFSET('Sanitation Data'!$F$10,0,10*ROW('Sanitation Data'!F26)),NA())</f>
        <v>#N/A</v>
      </c>
      <c r="AI32" s="536" t="e">
        <f ca="1">+IF(AND(ISNUMBER(OFFSET('Sanitation Data'!$F$11,0,10*ROW('Sanitation Data'!F26))),'Data Summary'!CX32="Yes"),OFFSET('Sanitation Data'!$F$11,0,10*ROW('Sanitation Data'!F26)),NA())</f>
        <v>#N/A</v>
      </c>
      <c r="AJ32" s="536" t="e">
        <f ca="1">+IF(AND(ISNUMBER(OFFSET('Sanitation Data'!$F$12,0,10*ROW('Sanitation Data'!F26))),'Data Summary'!CY32="Yes"),OFFSET('Sanitation Data'!$F$12,0,10*ROW('Sanitation Data'!F26)),NA())</f>
        <v>#N/A</v>
      </c>
      <c r="AK32" s="536" t="e">
        <f ca="1">+IF(AND(ISNUMBER(OFFSET('Sanitation Data'!$G$4,0,10*ROW('Sanitation Data'!G26))),'Data Summary'!CZ32="Yes"),100-OFFSET('Sanitation Data'!$G$4,0,10*ROW('Sanitation Data'!G26)),NA())</f>
        <v>#N/A</v>
      </c>
      <c r="AL32" s="536" t="e">
        <f ca="1">+IF(AND(ISNUMBER(OFFSET('Sanitation Data'!$G$6,0,10*ROW('Sanitation Data'!G26))),'Data Summary'!DA32="Yes"),OFFSET('Sanitation Data'!$G$6,0,10*ROW('Sanitation Data'!G26)),NA())</f>
        <v>#N/A</v>
      </c>
      <c r="AM32" s="536" t="e">
        <f ca="1">+IF(AND(ISNUMBER(OFFSET('Sanitation Data'!$G$10,0,10*ROW('Sanitation Data'!G26))),'Data Summary'!DB32="Yes"),OFFSET('Sanitation Data'!$G$10,0,10*ROW('Sanitation Data'!G26)),NA())</f>
        <v>#N/A</v>
      </c>
      <c r="AN32" s="536" t="e">
        <f ca="1">+IF(AND(ISNUMBER(OFFSET('Sanitation Data'!$G$11,0,10*ROW('Sanitation Data'!G26))),'Data Summary'!DC32="Yes"),OFFSET('Sanitation Data'!$G$11,0,10*ROW('Sanitation Data'!G26)),NA())</f>
        <v>#N/A</v>
      </c>
      <c r="AO32" s="536" t="e">
        <f ca="1">+IF(AND(ISNUMBER(OFFSET('Sanitation Data'!$G$12,0,10*ROW('Sanitation Data'!G26))),'Data Summary'!DD32="Yes"),OFFSET('Sanitation Data'!$G$12,0,10*ROW('Sanitation Data'!G26)),NA())</f>
        <v>#N/A</v>
      </c>
      <c r="AP32" s="536" t="e">
        <f ca="1">+IF(AND(ISNUMBER(OFFSET('Sanitation Data'!$H$4,0,10*ROW('Sanitation Data'!H26))),'Data Summary'!DE32="Yes"),100-OFFSET('Sanitation Data'!$H$4,0,10*ROW('Sanitation Data'!H26)),NA())</f>
        <v>#N/A</v>
      </c>
      <c r="AQ32" s="536" t="e">
        <f ca="1">+IF(AND(ISNUMBER(OFFSET('Sanitation Data'!$H$6,0,10*ROW('Sanitation Data'!H26))),'Data Summary'!DF32="Yes"),OFFSET('Sanitation Data'!$H$6,0,10*ROW('Sanitation Data'!H26)),NA())</f>
        <v>#N/A</v>
      </c>
      <c r="AR32" s="536" t="e">
        <f ca="1">+IF(AND(ISNUMBER(OFFSET('Sanitation Data'!$H$10,0,10*ROW('Sanitation Data'!H26))),'Data Summary'!DG32="Yes"),OFFSET('Sanitation Data'!$H$10,0,10*ROW('Sanitation Data'!H26)),NA())</f>
        <v>#N/A</v>
      </c>
      <c r="AS32" s="536" t="e">
        <f ca="1">+IF(AND(ISNUMBER(OFFSET('Sanitation Data'!$H$11,0,10*ROW('Sanitation Data'!H26))),'Data Summary'!DH32="Yes"),OFFSET('Sanitation Data'!$H$11,0,10*ROW('Sanitation Data'!H26)),NA())</f>
        <v>#N/A</v>
      </c>
      <c r="AT32" s="536" t="e">
        <f ca="1">+IF(AND(ISNUMBER(OFFSET('Sanitation Data'!$H$12,0,10*ROW('Sanitation Data'!H26))),'Data Summary'!DI32="Yes"),OFFSET('Sanitation Data'!$H$12,0,10*ROW('Sanitation Data'!H26)),NA())</f>
        <v>#N/A</v>
      </c>
      <c r="AU32" s="536" t="e">
        <f ca="1">+IF(AND(ISNUMBER(OFFSET('Sanitation Data'!$I$4,0,10*ROW('Sanitation Data'!I26))),'Data Summary'!DJ32="Yes"),100-OFFSET('Sanitation Data'!$I$4,0,10*ROW('Sanitation Data'!I26)),NA())</f>
        <v>#N/A</v>
      </c>
      <c r="AV32" s="536" t="e">
        <f ca="1">+IF(AND(ISNUMBER(OFFSET('Sanitation Data'!$I$6,0,10*ROW('Sanitation Data'!I26))),'Data Summary'!DK32="Yes"),OFFSET('Sanitation Data'!$I$6,0,10*ROW('Sanitation Data'!I26)),NA())</f>
        <v>#N/A</v>
      </c>
      <c r="AW32" s="536" t="e">
        <f ca="1">+IF(AND(ISNUMBER(OFFSET('Sanitation Data'!$I$10,0,10*ROW('Sanitation Data'!I26))),'Data Summary'!DL32="Yes"),OFFSET('Sanitation Data'!$I$10,0,10*ROW('Sanitation Data'!I26)),NA())</f>
        <v>#N/A</v>
      </c>
      <c r="AX32" s="536" t="e">
        <f ca="1">+IF(AND(ISNUMBER(OFFSET('Sanitation Data'!$I$11,0,10*ROW('Sanitation Data'!I26))),'Data Summary'!DM32="Yes"),OFFSET('Sanitation Data'!$I$11,0,10*ROW('Sanitation Data'!I26)),NA())</f>
        <v>#N/A</v>
      </c>
      <c r="AY32" s="536" t="e">
        <f ca="1">+IF(AND(ISNUMBER(OFFSET('Sanitation Data'!$I$12,0,10*ROW('Sanitation Data'!I26))),'Data Summary'!DN32="Yes"),OFFSET('Sanitation Data'!$I$12,0,10*ROW('Sanitation Data'!I26)),NA())</f>
        <v>#N/A</v>
      </c>
      <c r="AZ32" s="537" t="e">
        <f ca="1">+IF(AND(ISNUMBER(OFFSET('Hygiene Data'!$D$5,0,10*ROW('Hygiene Data'!D26))),'Data Summary'!DO32="Yes"),OFFSET('Hygiene Data'!$D$5,0,10*ROW('Hygiene Data'!D26)),NA())</f>
        <v>#N/A</v>
      </c>
      <c r="BA32" s="537" t="e">
        <f ca="1">+IF(AND(ISNUMBER(OFFSET('Hygiene Data'!$D$7,0,10*ROW('Hygiene Data'!D26))),'Data Summary'!DP32="Yes"),OFFSET('Hygiene Data'!$D$7,0,10*ROW('Hygiene Data'!D26)),NA())</f>
        <v>#N/A</v>
      </c>
      <c r="BB32" s="537" t="e">
        <f ca="1">+IF(AND(ISNUMBER(OFFSET('Hygiene Data'!$D$9,0,10*ROW('Hygiene Data'!D26))),'Data Summary'!DQ32="Yes"),OFFSET('Hygiene Data'!$D$9,0,10*ROW('Hygiene Data'!D26)),NA())</f>
        <v>#N/A</v>
      </c>
      <c r="BC32" s="537" t="e">
        <f ca="1">+IF(AND(ISNUMBER(OFFSET('Hygiene Data'!$E$5,0,10*ROW('Hygiene Data'!E26))),'Data Summary'!DR32="Yes"),OFFSET('Hygiene Data'!$E$5,0,10*ROW('Hygiene Data'!E26)),NA())</f>
        <v>#N/A</v>
      </c>
      <c r="BD32" s="537" t="e">
        <f ca="1">+IF(AND(ISNUMBER(OFFSET('Hygiene Data'!$E$7,0,10*ROW('Hygiene Data'!E26))),'Data Summary'!DS32="Yes"),OFFSET('Hygiene Data'!$E$7,0,10*ROW('Hygiene Data'!E26)),NA())</f>
        <v>#N/A</v>
      </c>
      <c r="BE32" s="537" t="e">
        <f ca="1">+IF(AND(ISNUMBER(OFFSET('Hygiene Data'!$E$9,0,10*ROW('Hygiene Data'!E26))),'Data Summary'!DT32="Yes"),OFFSET('Hygiene Data'!$E$9,0,10*ROW('Hygiene Data'!E26)),NA())</f>
        <v>#N/A</v>
      </c>
      <c r="BF32" s="537" t="e">
        <f ca="1">+IF(AND(ISNUMBER(OFFSET('Hygiene Data'!$F$5,0,10*ROW('Hygiene Data'!F26))),'Data Summary'!DU32="Yes"),OFFSET('Hygiene Data'!$F$5,0,10*ROW('Hygiene Data'!F26)),NA())</f>
        <v>#N/A</v>
      </c>
      <c r="BG32" s="537" t="e">
        <f ca="1">+IF(AND(ISNUMBER(OFFSET('Hygiene Data'!$F$7,0,10*ROW('Hygiene Data'!F26))),'Data Summary'!DV32="Yes"),OFFSET('Hygiene Data'!$F$7,0,10*ROW('Hygiene Data'!F26)),NA())</f>
        <v>#N/A</v>
      </c>
      <c r="BH32" s="537" t="e">
        <f ca="1">+IF(AND(ISNUMBER(OFFSET('Hygiene Data'!$F$9,0,10*ROW('Hygiene Data'!F26))),'Data Summary'!DW32="Yes"),OFFSET('Hygiene Data'!$F$9,0,10*ROW('Hygiene Data'!F26)),NA())</f>
        <v>#N/A</v>
      </c>
      <c r="BI32" s="537" t="e">
        <f ca="1">+IF(AND(ISNUMBER(OFFSET('Hygiene Data'!$G$5,0,10*ROW('Hygiene Data'!G26))),'Data Summary'!DX32="Yes"),OFFSET('Hygiene Data'!$G$5,0,10*ROW('Hygiene Data'!G26)),NA())</f>
        <v>#N/A</v>
      </c>
      <c r="BJ32" s="537" t="e">
        <f ca="1">+IF(AND(ISNUMBER(OFFSET('Hygiene Data'!$G$7,0,10*ROW('Hygiene Data'!G26))),'Data Summary'!DY32="Yes"),OFFSET('Hygiene Data'!$G$7,0,10*ROW('Hygiene Data'!G26)),NA())</f>
        <v>#N/A</v>
      </c>
      <c r="BK32" s="537" t="e">
        <f ca="1">+IF(AND(ISNUMBER(OFFSET('Hygiene Data'!$G$9,0,10*ROW('Hygiene Data'!G26))),'Data Summary'!DZ32="Yes"),OFFSET('Hygiene Data'!$G$9,0,10*ROW('Hygiene Data'!G26)),NA())</f>
        <v>#N/A</v>
      </c>
      <c r="BL32" s="537" t="e">
        <f ca="1">+IF(AND(ISNUMBER(OFFSET('Hygiene Data'!$H$5,0,10*ROW('Hygiene Data'!H26))),'Data Summary'!EA32="Yes"),OFFSET('Hygiene Data'!$H$5,0,10*ROW('Hygiene Data'!H26)),NA())</f>
        <v>#N/A</v>
      </c>
      <c r="BM32" s="537" t="e">
        <f ca="1">+IF(AND(ISNUMBER(OFFSET('Hygiene Data'!$H$7,0,10*ROW('Hygiene Data'!H26))),'Data Summary'!EB32="Yes"),OFFSET('Hygiene Data'!$H$7,0,10*ROW('Hygiene Data'!H26)),NA())</f>
        <v>#N/A</v>
      </c>
      <c r="BN32" s="537" t="e">
        <f ca="1">+IF(AND(ISNUMBER(OFFSET('Hygiene Data'!$H$9,0,10*ROW('Hygiene Data'!H26))),'Data Summary'!EC32="Yes"),OFFSET('Hygiene Data'!$H$9,0,10*ROW('Hygiene Data'!H26)),NA())</f>
        <v>#N/A</v>
      </c>
      <c r="BO32" s="537" t="e">
        <f ca="1">+IF(AND(ISNUMBER(OFFSET('Hygiene Data'!$I$5,0,10*ROW('Hygiene Data'!I26))),'Data Summary'!ED32="Yes"),OFFSET('Hygiene Data'!$I$5,0,10*ROW('Hygiene Data'!I26)),NA())</f>
        <v>#N/A</v>
      </c>
      <c r="BP32" s="537" t="e">
        <f ca="1">+IF(AND(ISNUMBER(OFFSET('Hygiene Data'!$I$7,0,10*ROW('Hygiene Data'!I26))),'Data Summary'!EE32="Yes"),OFFSET('Hygiene Data'!$I$7,0,10*ROW('Hygiene Data'!I26)),NA())</f>
        <v>#N/A</v>
      </c>
      <c r="BQ32" s="537" t="e">
        <f ca="1">+IF(AND(ISNUMBER(OFFSET('Hygiene Data'!$I$9,0,10*ROW('Hygiene Data'!I26))),'Data Summary'!EF32="Yes"),OFFSET('Hygiene Data'!$I$9,0,10*ROW('Hygiene Data'!I26)),NA())</f>
        <v>#N/A</v>
      </c>
    </row>
    <row r="33" spans="1:69" x14ac:dyDescent="0.25">
      <c r="A33" s="533" t="e">
        <f ca="1">+RIGHT('Data Summary'!A33,LEN('Data Summary'!A33)-9)</f>
        <v>#VALUE!</v>
      </c>
      <c r="B33" s="507" t="str">
        <f ca="1">+IF(ISTEXT('Data Summary'!B33),'Data Summary'!B33,"")</f>
        <v/>
      </c>
      <c r="C33" s="534" t="e">
        <f ca="1">+VALUE('Data Summary'!C33)</f>
        <v>#VALUE!</v>
      </c>
      <c r="D33" s="535" t="e">
        <f ca="1">+IF(AND(ISNUMBER(OFFSET('Water Data'!$D$4,0,10*ROW('Water Data'!D27))),'Data Summary'!BS33="Yes"),100-OFFSET('Water Data'!$D$4,0,10*ROW('Water Data'!D27)),NA())</f>
        <v>#N/A</v>
      </c>
      <c r="E33" s="535" t="e">
        <f ca="1">+IF(AND(ISNUMBER(OFFSET('Water Data'!$D$6,0,10*ROW('Water Data'!D27))),'Data Summary'!BT33="Yes"),OFFSET('Water Data'!$D$6,0,10*ROW('Water Data'!D27)),NA())</f>
        <v>#N/A</v>
      </c>
      <c r="F33" s="535" t="e">
        <f ca="1">+IF(AND(ISNUMBER(OFFSET('Water Data'!$D$9,0,10*ROW('Water Data'!D27))),'Data Summary'!BU33="Yes"),OFFSET('Water Data'!$D$9,0,10*ROW('Water Data'!D27)),NA())</f>
        <v>#N/A</v>
      </c>
      <c r="G33" s="535" t="e">
        <f ca="1">+IF(AND(ISNUMBER(OFFSET('Water Data'!$E$4,0,10*ROW('Water Data'!E27))),'Data Summary'!BV33="Yes"),100-OFFSET('Water Data'!$E$4,0,10*ROW('Water Data'!E27)),NA())</f>
        <v>#N/A</v>
      </c>
      <c r="H33" s="535" t="e">
        <f ca="1">+IF(AND(ISNUMBER(OFFSET('Water Data'!$E$6,0,10*ROW('Water Data'!E27))),'Data Summary'!BW33="Yes"),OFFSET('Water Data'!$E$6,0,10*ROW('Water Data'!E27)),NA())</f>
        <v>#N/A</v>
      </c>
      <c r="I33" s="535" t="e">
        <f ca="1">+IF(AND(ISNUMBER(OFFSET('Water Data'!$E$9,0,10*ROW('Water Data'!E27))),'Data Summary'!BX33="Yes"),OFFSET('Water Data'!$E$9,0,10*ROW('Water Data'!E27)),NA())</f>
        <v>#N/A</v>
      </c>
      <c r="J33" s="535" t="e">
        <f ca="1">+IF(AND(ISNUMBER(OFFSET('Water Data'!$F$4,0,10*ROW('Water Data'!F27))),'Data Summary'!BY33="Yes"),100-OFFSET('Water Data'!$F$4,0,10*ROW('Water Data'!F27)),NA())</f>
        <v>#N/A</v>
      </c>
      <c r="K33" s="535" t="e">
        <f ca="1">+IF(AND(ISNUMBER(OFFSET('Water Data'!$F$6,0,10*ROW('Water Data'!F27))),'Data Summary'!BZ33="Yes"),OFFSET('Water Data'!$F$6,0,10*ROW('Water Data'!F27)),NA())</f>
        <v>#N/A</v>
      </c>
      <c r="L33" s="535" t="e">
        <f ca="1">+IF(AND(ISNUMBER(OFFSET('Water Data'!$F$9,0,10*ROW('Water Data'!F27))),'Data Summary'!CA33="Yes"),OFFSET('Water Data'!$F$9,0,10*ROW('Water Data'!F27)),NA())</f>
        <v>#N/A</v>
      </c>
      <c r="M33" s="535" t="e">
        <f ca="1">+IF(AND(ISNUMBER(OFFSET('Water Data'!$G$4,0,10*ROW('Water Data'!G27))),'Data Summary'!CB33="Yes"),100-OFFSET('Water Data'!$G$4,0,10*ROW('Water Data'!G27)),NA())</f>
        <v>#N/A</v>
      </c>
      <c r="N33" s="535" t="e">
        <f ca="1">+IF(AND(ISNUMBER(OFFSET('Water Data'!$G$6,0,10*ROW('Water Data'!G27))),'Data Summary'!CC33="Yes"),OFFSET('Water Data'!$G$6,0,10*ROW('Water Data'!G27)),NA())</f>
        <v>#N/A</v>
      </c>
      <c r="O33" s="535" t="e">
        <f ca="1">+IF(AND(ISNUMBER(OFFSET('Water Data'!$G$9,0,10*ROW('Water Data'!G27))),'Data Summary'!CD33="Yes"),OFFSET('Water Data'!$G$9,0,10*ROW('Water Data'!G27)),NA())</f>
        <v>#N/A</v>
      </c>
      <c r="P33" s="535" t="e">
        <f ca="1">+IF(AND(ISNUMBER(OFFSET('Water Data'!$H$4,0,10*ROW('Water Data'!H27))),'Data Summary'!CE33="Yes"),100-OFFSET('Water Data'!$H$4,0,10*ROW('Water Data'!H27)),NA())</f>
        <v>#N/A</v>
      </c>
      <c r="Q33" s="535" t="e">
        <f ca="1">+IF(AND(ISNUMBER(OFFSET('Water Data'!$H$6,0,10*ROW('Water Data'!H27))),'Data Summary'!CF33="Yes"),OFFSET('Water Data'!$H$6,0,10*ROW('Water Data'!H27)),NA())</f>
        <v>#N/A</v>
      </c>
      <c r="R33" s="535" t="e">
        <f ca="1">+IF(AND(ISNUMBER(OFFSET('Water Data'!$H$9,0,10*ROW('Water Data'!H27))),'Data Summary'!CG33="Yes"),OFFSET('Water Data'!$H$9,0,10*ROW('Water Data'!H27)),NA())</f>
        <v>#N/A</v>
      </c>
      <c r="S33" s="535" t="e">
        <f ca="1">+IF(AND(ISNUMBER(OFFSET('Water Data'!$I$4,0,10*ROW('Water Data'!I27))),'Data Summary'!CH33="Yes"),100-OFFSET('Water Data'!$I$4,0,10*ROW('Water Data'!I27)),NA())</f>
        <v>#N/A</v>
      </c>
      <c r="T33" s="535" t="e">
        <f ca="1">+IF(AND(ISNUMBER(OFFSET('Water Data'!$I$6,0,10*ROW('Water Data'!I27))),'Data Summary'!CI33="Yes"),OFFSET('Water Data'!$I$6,0,10*ROW('Water Data'!I27)),NA())</f>
        <v>#N/A</v>
      </c>
      <c r="U33" s="535" t="e">
        <f ca="1">+IF(AND(ISNUMBER(OFFSET('Water Data'!$I$9,0,10*ROW('Water Data'!I27))),'Data Summary'!CJ33="Yes"),OFFSET('Water Data'!$I$9,0,10*ROW('Water Data'!I27)),NA())</f>
        <v>#N/A</v>
      </c>
      <c r="V33" s="536" t="e">
        <f ca="1">+IF(AND(ISNUMBER(OFFSET('Sanitation Data'!$D$4,0,10*ROW('Sanitation Data'!D27))),'Data Summary'!CK33="Yes"),100-OFFSET('Sanitation Data'!$D$4,0,10*ROW('Sanitation Data'!D27)),NA())</f>
        <v>#N/A</v>
      </c>
      <c r="W33" s="536" t="e">
        <f ca="1">+IF(AND(ISNUMBER(OFFSET('Sanitation Data'!$D$6,0,10*ROW('Sanitation Data'!D27))),'Data Summary'!CL33="Yes"),OFFSET('Sanitation Data'!$D$6,0,10*ROW('Sanitation Data'!D27)),NA())</f>
        <v>#N/A</v>
      </c>
      <c r="X33" s="536" t="e">
        <f ca="1">+IF(AND(ISNUMBER(OFFSET('Sanitation Data'!$D$10,0,10*ROW('Sanitation Data'!D27))),'Data Summary'!CM33="Yes"),OFFSET('Sanitation Data'!$D$10,0,10*ROW('Sanitation Data'!D27)),NA())</f>
        <v>#N/A</v>
      </c>
      <c r="Y33" s="536" t="e">
        <f ca="1">+IF(AND(ISNUMBER(OFFSET('Sanitation Data'!$D$11,0,10*ROW('Sanitation Data'!D27))),'Data Summary'!CN33="Yes"),OFFSET('Sanitation Data'!$D$11,0,10*ROW('Sanitation Data'!D27)),NA())</f>
        <v>#N/A</v>
      </c>
      <c r="Z33" s="536" t="e">
        <f ca="1">+IF(AND(ISNUMBER(OFFSET('Sanitation Data'!$D$12,0,10*ROW('Sanitation Data'!D27))),'Data Summary'!CO33="Yes"),OFFSET('Sanitation Data'!$D$12,0,10*ROW('Sanitation Data'!D27)),NA())</f>
        <v>#N/A</v>
      </c>
      <c r="AA33" s="536" t="e">
        <f ca="1">+IF(AND(ISNUMBER(OFFSET('Sanitation Data'!$E$4,0,10*ROW('Sanitation Data'!E27))),'Data Summary'!CP33="Yes"),100-OFFSET('Sanitation Data'!$E$4,0,10*ROW('Sanitation Data'!E27)),NA())</f>
        <v>#N/A</v>
      </c>
      <c r="AB33" s="536" t="e">
        <f ca="1">+IF(AND(ISNUMBER(OFFSET('Sanitation Data'!$E$6,0,10*ROW('Sanitation Data'!E27))),'Data Summary'!CQ33="Yes"),OFFSET('Sanitation Data'!$E$6,0,10*ROW('Sanitation Data'!E27)),NA())</f>
        <v>#N/A</v>
      </c>
      <c r="AC33" s="536" t="e">
        <f ca="1">+IF(AND(ISNUMBER(OFFSET('Sanitation Data'!$E$10,0,10*ROW('Sanitation Data'!E27))),'Data Summary'!CR33="Yes"),OFFSET('Sanitation Data'!$E$10,0,10*ROW('Sanitation Data'!E27)),NA())</f>
        <v>#N/A</v>
      </c>
      <c r="AD33" s="536" t="e">
        <f ca="1">+IF(AND(ISNUMBER(OFFSET('Sanitation Data'!$E$11,0,10*ROW('Sanitation Data'!E27))),'Data Summary'!CS33="Yes"),OFFSET('Sanitation Data'!$E$11,0,10*ROW('Sanitation Data'!E27)),NA())</f>
        <v>#N/A</v>
      </c>
      <c r="AE33" s="536" t="e">
        <f ca="1">+IF(AND(ISNUMBER(OFFSET('Sanitation Data'!$E$12,0,10*ROW('Sanitation Data'!E27))),'Data Summary'!CT33="Yes"),OFFSET('Sanitation Data'!$E$12,0,10*ROW('Sanitation Data'!E27)),NA())</f>
        <v>#N/A</v>
      </c>
      <c r="AF33" s="536" t="e">
        <f ca="1">+IF(AND(ISNUMBER(OFFSET('Sanitation Data'!$F$4,0,10*ROW('Sanitation Data'!F27))),'Data Summary'!CU33="Yes"),100-OFFSET('Sanitation Data'!$F$4,0,10*ROW('Sanitation Data'!F27)),NA())</f>
        <v>#N/A</v>
      </c>
      <c r="AG33" s="536" t="e">
        <f ca="1">+IF(AND(ISNUMBER(OFFSET('Sanitation Data'!$F$6,0,10*ROW('Sanitation Data'!F27))),'Data Summary'!CV33="Yes"),OFFSET('Sanitation Data'!$F$6,0,10*ROW('Sanitation Data'!F27)),NA())</f>
        <v>#N/A</v>
      </c>
      <c r="AH33" s="536" t="e">
        <f ca="1">+IF(AND(ISNUMBER(OFFSET('Sanitation Data'!$F$10,0,10*ROW('Sanitation Data'!F27))),'Data Summary'!CW33="Yes"),OFFSET('Sanitation Data'!$F$10,0,10*ROW('Sanitation Data'!F27)),NA())</f>
        <v>#N/A</v>
      </c>
      <c r="AI33" s="536" t="e">
        <f ca="1">+IF(AND(ISNUMBER(OFFSET('Sanitation Data'!$F$11,0,10*ROW('Sanitation Data'!F27))),'Data Summary'!CX33="Yes"),OFFSET('Sanitation Data'!$F$11,0,10*ROW('Sanitation Data'!F27)),NA())</f>
        <v>#N/A</v>
      </c>
      <c r="AJ33" s="536" t="e">
        <f ca="1">+IF(AND(ISNUMBER(OFFSET('Sanitation Data'!$F$12,0,10*ROW('Sanitation Data'!F27))),'Data Summary'!CY33="Yes"),OFFSET('Sanitation Data'!$F$12,0,10*ROW('Sanitation Data'!F27)),NA())</f>
        <v>#N/A</v>
      </c>
      <c r="AK33" s="536" t="e">
        <f ca="1">+IF(AND(ISNUMBER(OFFSET('Sanitation Data'!$G$4,0,10*ROW('Sanitation Data'!G27))),'Data Summary'!CZ33="Yes"),100-OFFSET('Sanitation Data'!$G$4,0,10*ROW('Sanitation Data'!G27)),NA())</f>
        <v>#N/A</v>
      </c>
      <c r="AL33" s="536" t="e">
        <f ca="1">+IF(AND(ISNUMBER(OFFSET('Sanitation Data'!$G$6,0,10*ROW('Sanitation Data'!G27))),'Data Summary'!DA33="Yes"),OFFSET('Sanitation Data'!$G$6,0,10*ROW('Sanitation Data'!G27)),NA())</f>
        <v>#N/A</v>
      </c>
      <c r="AM33" s="536" t="e">
        <f ca="1">+IF(AND(ISNUMBER(OFFSET('Sanitation Data'!$G$10,0,10*ROW('Sanitation Data'!G27))),'Data Summary'!DB33="Yes"),OFFSET('Sanitation Data'!$G$10,0,10*ROW('Sanitation Data'!G27)),NA())</f>
        <v>#N/A</v>
      </c>
      <c r="AN33" s="536" t="e">
        <f ca="1">+IF(AND(ISNUMBER(OFFSET('Sanitation Data'!$G$11,0,10*ROW('Sanitation Data'!G27))),'Data Summary'!DC33="Yes"),OFFSET('Sanitation Data'!$G$11,0,10*ROW('Sanitation Data'!G27)),NA())</f>
        <v>#N/A</v>
      </c>
      <c r="AO33" s="536" t="e">
        <f ca="1">+IF(AND(ISNUMBER(OFFSET('Sanitation Data'!$G$12,0,10*ROW('Sanitation Data'!G27))),'Data Summary'!DD33="Yes"),OFFSET('Sanitation Data'!$G$12,0,10*ROW('Sanitation Data'!G27)),NA())</f>
        <v>#N/A</v>
      </c>
      <c r="AP33" s="536" t="e">
        <f ca="1">+IF(AND(ISNUMBER(OFFSET('Sanitation Data'!$H$4,0,10*ROW('Sanitation Data'!H27))),'Data Summary'!DE33="Yes"),100-OFFSET('Sanitation Data'!$H$4,0,10*ROW('Sanitation Data'!H27)),NA())</f>
        <v>#N/A</v>
      </c>
      <c r="AQ33" s="536" t="e">
        <f ca="1">+IF(AND(ISNUMBER(OFFSET('Sanitation Data'!$H$6,0,10*ROW('Sanitation Data'!H27))),'Data Summary'!DF33="Yes"),OFFSET('Sanitation Data'!$H$6,0,10*ROW('Sanitation Data'!H27)),NA())</f>
        <v>#N/A</v>
      </c>
      <c r="AR33" s="536" t="e">
        <f ca="1">+IF(AND(ISNUMBER(OFFSET('Sanitation Data'!$H$10,0,10*ROW('Sanitation Data'!H27))),'Data Summary'!DG33="Yes"),OFFSET('Sanitation Data'!$H$10,0,10*ROW('Sanitation Data'!H27)),NA())</f>
        <v>#N/A</v>
      </c>
      <c r="AS33" s="536" t="e">
        <f ca="1">+IF(AND(ISNUMBER(OFFSET('Sanitation Data'!$H$11,0,10*ROW('Sanitation Data'!H27))),'Data Summary'!DH33="Yes"),OFFSET('Sanitation Data'!$H$11,0,10*ROW('Sanitation Data'!H27)),NA())</f>
        <v>#N/A</v>
      </c>
      <c r="AT33" s="536" t="e">
        <f ca="1">+IF(AND(ISNUMBER(OFFSET('Sanitation Data'!$H$12,0,10*ROW('Sanitation Data'!H27))),'Data Summary'!DI33="Yes"),OFFSET('Sanitation Data'!$H$12,0,10*ROW('Sanitation Data'!H27)),NA())</f>
        <v>#N/A</v>
      </c>
      <c r="AU33" s="536" t="e">
        <f ca="1">+IF(AND(ISNUMBER(OFFSET('Sanitation Data'!$I$4,0,10*ROW('Sanitation Data'!I27))),'Data Summary'!DJ33="Yes"),100-OFFSET('Sanitation Data'!$I$4,0,10*ROW('Sanitation Data'!I27)),NA())</f>
        <v>#N/A</v>
      </c>
      <c r="AV33" s="536" t="e">
        <f ca="1">+IF(AND(ISNUMBER(OFFSET('Sanitation Data'!$I$6,0,10*ROW('Sanitation Data'!I27))),'Data Summary'!DK33="Yes"),OFFSET('Sanitation Data'!$I$6,0,10*ROW('Sanitation Data'!I27)),NA())</f>
        <v>#N/A</v>
      </c>
      <c r="AW33" s="536" t="e">
        <f ca="1">+IF(AND(ISNUMBER(OFFSET('Sanitation Data'!$I$10,0,10*ROW('Sanitation Data'!I27))),'Data Summary'!DL33="Yes"),OFFSET('Sanitation Data'!$I$10,0,10*ROW('Sanitation Data'!I27)),NA())</f>
        <v>#N/A</v>
      </c>
      <c r="AX33" s="536" t="e">
        <f ca="1">+IF(AND(ISNUMBER(OFFSET('Sanitation Data'!$I$11,0,10*ROW('Sanitation Data'!I27))),'Data Summary'!DM33="Yes"),OFFSET('Sanitation Data'!$I$11,0,10*ROW('Sanitation Data'!I27)),NA())</f>
        <v>#N/A</v>
      </c>
      <c r="AY33" s="536" t="e">
        <f ca="1">+IF(AND(ISNUMBER(OFFSET('Sanitation Data'!$I$12,0,10*ROW('Sanitation Data'!I27))),'Data Summary'!DN33="Yes"),OFFSET('Sanitation Data'!$I$12,0,10*ROW('Sanitation Data'!I27)),NA())</f>
        <v>#N/A</v>
      </c>
      <c r="AZ33" s="537" t="e">
        <f ca="1">+IF(AND(ISNUMBER(OFFSET('Hygiene Data'!$D$5,0,10*ROW('Hygiene Data'!D27))),'Data Summary'!DO33="Yes"),OFFSET('Hygiene Data'!$D$5,0,10*ROW('Hygiene Data'!D27)),NA())</f>
        <v>#N/A</v>
      </c>
      <c r="BA33" s="537" t="e">
        <f ca="1">+IF(AND(ISNUMBER(OFFSET('Hygiene Data'!$D$7,0,10*ROW('Hygiene Data'!D27))),'Data Summary'!DP33="Yes"),OFFSET('Hygiene Data'!$D$7,0,10*ROW('Hygiene Data'!D27)),NA())</f>
        <v>#N/A</v>
      </c>
      <c r="BB33" s="537" t="e">
        <f ca="1">+IF(AND(ISNUMBER(OFFSET('Hygiene Data'!$D$9,0,10*ROW('Hygiene Data'!D27))),'Data Summary'!DQ33="Yes"),OFFSET('Hygiene Data'!$D$9,0,10*ROW('Hygiene Data'!D27)),NA())</f>
        <v>#N/A</v>
      </c>
      <c r="BC33" s="537" t="e">
        <f ca="1">+IF(AND(ISNUMBER(OFFSET('Hygiene Data'!$E$5,0,10*ROW('Hygiene Data'!E27))),'Data Summary'!DR33="Yes"),OFFSET('Hygiene Data'!$E$5,0,10*ROW('Hygiene Data'!E27)),NA())</f>
        <v>#N/A</v>
      </c>
      <c r="BD33" s="537" t="e">
        <f ca="1">+IF(AND(ISNUMBER(OFFSET('Hygiene Data'!$E$7,0,10*ROW('Hygiene Data'!E27))),'Data Summary'!DS33="Yes"),OFFSET('Hygiene Data'!$E$7,0,10*ROW('Hygiene Data'!E27)),NA())</f>
        <v>#N/A</v>
      </c>
      <c r="BE33" s="537" t="e">
        <f ca="1">+IF(AND(ISNUMBER(OFFSET('Hygiene Data'!$E$9,0,10*ROW('Hygiene Data'!E27))),'Data Summary'!DT33="Yes"),OFFSET('Hygiene Data'!$E$9,0,10*ROW('Hygiene Data'!E27)),NA())</f>
        <v>#N/A</v>
      </c>
      <c r="BF33" s="537" t="e">
        <f ca="1">+IF(AND(ISNUMBER(OFFSET('Hygiene Data'!$F$5,0,10*ROW('Hygiene Data'!F27))),'Data Summary'!DU33="Yes"),OFFSET('Hygiene Data'!$F$5,0,10*ROW('Hygiene Data'!F27)),NA())</f>
        <v>#N/A</v>
      </c>
      <c r="BG33" s="537" t="e">
        <f ca="1">+IF(AND(ISNUMBER(OFFSET('Hygiene Data'!$F$7,0,10*ROW('Hygiene Data'!F27))),'Data Summary'!DV33="Yes"),OFFSET('Hygiene Data'!$F$7,0,10*ROW('Hygiene Data'!F27)),NA())</f>
        <v>#N/A</v>
      </c>
      <c r="BH33" s="537" t="e">
        <f ca="1">+IF(AND(ISNUMBER(OFFSET('Hygiene Data'!$F$9,0,10*ROW('Hygiene Data'!F27))),'Data Summary'!DW33="Yes"),OFFSET('Hygiene Data'!$F$9,0,10*ROW('Hygiene Data'!F27)),NA())</f>
        <v>#N/A</v>
      </c>
      <c r="BI33" s="537" t="e">
        <f ca="1">+IF(AND(ISNUMBER(OFFSET('Hygiene Data'!$G$5,0,10*ROW('Hygiene Data'!G27))),'Data Summary'!DX33="Yes"),OFFSET('Hygiene Data'!$G$5,0,10*ROW('Hygiene Data'!G27)),NA())</f>
        <v>#N/A</v>
      </c>
      <c r="BJ33" s="537" t="e">
        <f ca="1">+IF(AND(ISNUMBER(OFFSET('Hygiene Data'!$G$7,0,10*ROW('Hygiene Data'!G27))),'Data Summary'!DY33="Yes"),OFFSET('Hygiene Data'!$G$7,0,10*ROW('Hygiene Data'!G27)),NA())</f>
        <v>#N/A</v>
      </c>
      <c r="BK33" s="537" t="e">
        <f ca="1">+IF(AND(ISNUMBER(OFFSET('Hygiene Data'!$G$9,0,10*ROW('Hygiene Data'!G27))),'Data Summary'!DZ33="Yes"),OFFSET('Hygiene Data'!$G$9,0,10*ROW('Hygiene Data'!G27)),NA())</f>
        <v>#N/A</v>
      </c>
      <c r="BL33" s="537" t="e">
        <f ca="1">+IF(AND(ISNUMBER(OFFSET('Hygiene Data'!$H$5,0,10*ROW('Hygiene Data'!H27))),'Data Summary'!EA33="Yes"),OFFSET('Hygiene Data'!$H$5,0,10*ROW('Hygiene Data'!H27)),NA())</f>
        <v>#N/A</v>
      </c>
      <c r="BM33" s="537" t="e">
        <f ca="1">+IF(AND(ISNUMBER(OFFSET('Hygiene Data'!$H$7,0,10*ROW('Hygiene Data'!H27))),'Data Summary'!EB33="Yes"),OFFSET('Hygiene Data'!$H$7,0,10*ROW('Hygiene Data'!H27)),NA())</f>
        <v>#N/A</v>
      </c>
      <c r="BN33" s="537" t="e">
        <f ca="1">+IF(AND(ISNUMBER(OFFSET('Hygiene Data'!$H$9,0,10*ROW('Hygiene Data'!H27))),'Data Summary'!EC33="Yes"),OFFSET('Hygiene Data'!$H$9,0,10*ROW('Hygiene Data'!H27)),NA())</f>
        <v>#N/A</v>
      </c>
      <c r="BO33" s="537" t="e">
        <f ca="1">+IF(AND(ISNUMBER(OFFSET('Hygiene Data'!$I$5,0,10*ROW('Hygiene Data'!I27))),'Data Summary'!ED33="Yes"),OFFSET('Hygiene Data'!$I$5,0,10*ROW('Hygiene Data'!I27)),NA())</f>
        <v>#N/A</v>
      </c>
      <c r="BP33" s="537" t="e">
        <f ca="1">+IF(AND(ISNUMBER(OFFSET('Hygiene Data'!$I$7,0,10*ROW('Hygiene Data'!I27))),'Data Summary'!EE33="Yes"),OFFSET('Hygiene Data'!$I$7,0,10*ROW('Hygiene Data'!I27)),NA())</f>
        <v>#N/A</v>
      </c>
      <c r="BQ33" s="537" t="e">
        <f ca="1">+IF(AND(ISNUMBER(OFFSET('Hygiene Data'!$I$9,0,10*ROW('Hygiene Data'!I27))),'Data Summary'!EF33="Yes"),OFFSET('Hygiene Data'!$I$9,0,10*ROW('Hygiene Data'!I27)),NA())</f>
        <v>#N/A</v>
      </c>
    </row>
    <row r="34" spans="1:69" x14ac:dyDescent="0.25">
      <c r="A34" s="533" t="e">
        <f ca="1">+RIGHT('Data Summary'!A34,LEN('Data Summary'!A34)-9)</f>
        <v>#VALUE!</v>
      </c>
      <c r="B34" s="507" t="str">
        <f ca="1">+IF(ISTEXT('Data Summary'!B34),'Data Summary'!B34,"")</f>
        <v/>
      </c>
      <c r="C34" s="534" t="e">
        <f ca="1">+VALUE('Data Summary'!C34)</f>
        <v>#VALUE!</v>
      </c>
      <c r="D34" s="535" t="e">
        <f ca="1">+IF(AND(ISNUMBER(OFFSET('Water Data'!$D$4,0,10*ROW('Water Data'!D28))),'Data Summary'!BS34="Yes"),100-OFFSET('Water Data'!$D$4,0,10*ROW('Water Data'!D28)),NA())</f>
        <v>#N/A</v>
      </c>
      <c r="E34" s="535" t="e">
        <f ca="1">+IF(AND(ISNUMBER(OFFSET('Water Data'!$D$6,0,10*ROW('Water Data'!D28))),'Data Summary'!BT34="Yes"),OFFSET('Water Data'!$D$6,0,10*ROW('Water Data'!D28)),NA())</f>
        <v>#N/A</v>
      </c>
      <c r="F34" s="535" t="e">
        <f ca="1">+IF(AND(ISNUMBER(OFFSET('Water Data'!$D$9,0,10*ROW('Water Data'!D28))),'Data Summary'!BU34="Yes"),OFFSET('Water Data'!$D$9,0,10*ROW('Water Data'!D28)),NA())</f>
        <v>#N/A</v>
      </c>
      <c r="G34" s="535" t="e">
        <f ca="1">+IF(AND(ISNUMBER(OFFSET('Water Data'!$E$4,0,10*ROW('Water Data'!E28))),'Data Summary'!BV34="Yes"),100-OFFSET('Water Data'!$E$4,0,10*ROW('Water Data'!E28)),NA())</f>
        <v>#N/A</v>
      </c>
      <c r="H34" s="535" t="e">
        <f ca="1">+IF(AND(ISNUMBER(OFFSET('Water Data'!$E$6,0,10*ROW('Water Data'!E28))),'Data Summary'!BW34="Yes"),OFFSET('Water Data'!$E$6,0,10*ROW('Water Data'!E28)),NA())</f>
        <v>#N/A</v>
      </c>
      <c r="I34" s="535" t="e">
        <f ca="1">+IF(AND(ISNUMBER(OFFSET('Water Data'!$E$9,0,10*ROW('Water Data'!E28))),'Data Summary'!BX34="Yes"),OFFSET('Water Data'!$E$9,0,10*ROW('Water Data'!E28)),NA())</f>
        <v>#N/A</v>
      </c>
      <c r="J34" s="535" t="e">
        <f ca="1">+IF(AND(ISNUMBER(OFFSET('Water Data'!$F$4,0,10*ROW('Water Data'!F28))),'Data Summary'!BY34="Yes"),100-OFFSET('Water Data'!$F$4,0,10*ROW('Water Data'!F28)),NA())</f>
        <v>#N/A</v>
      </c>
      <c r="K34" s="535" t="e">
        <f ca="1">+IF(AND(ISNUMBER(OFFSET('Water Data'!$F$6,0,10*ROW('Water Data'!F28))),'Data Summary'!BZ34="Yes"),OFFSET('Water Data'!$F$6,0,10*ROW('Water Data'!F28)),NA())</f>
        <v>#N/A</v>
      </c>
      <c r="L34" s="535" t="e">
        <f ca="1">+IF(AND(ISNUMBER(OFFSET('Water Data'!$F$9,0,10*ROW('Water Data'!F28))),'Data Summary'!CA34="Yes"),OFFSET('Water Data'!$F$9,0,10*ROW('Water Data'!F28)),NA())</f>
        <v>#N/A</v>
      </c>
      <c r="M34" s="535" t="e">
        <f ca="1">+IF(AND(ISNUMBER(OFFSET('Water Data'!$G$4,0,10*ROW('Water Data'!G28))),'Data Summary'!CB34="Yes"),100-OFFSET('Water Data'!$G$4,0,10*ROW('Water Data'!G28)),NA())</f>
        <v>#N/A</v>
      </c>
      <c r="N34" s="535" t="e">
        <f ca="1">+IF(AND(ISNUMBER(OFFSET('Water Data'!$G$6,0,10*ROW('Water Data'!G28))),'Data Summary'!CC34="Yes"),OFFSET('Water Data'!$G$6,0,10*ROW('Water Data'!G28)),NA())</f>
        <v>#N/A</v>
      </c>
      <c r="O34" s="535" t="e">
        <f ca="1">+IF(AND(ISNUMBER(OFFSET('Water Data'!$G$9,0,10*ROW('Water Data'!G28))),'Data Summary'!CD34="Yes"),OFFSET('Water Data'!$G$9,0,10*ROW('Water Data'!G28)),NA())</f>
        <v>#N/A</v>
      </c>
      <c r="P34" s="535" t="e">
        <f ca="1">+IF(AND(ISNUMBER(OFFSET('Water Data'!$H$4,0,10*ROW('Water Data'!H28))),'Data Summary'!CE34="Yes"),100-OFFSET('Water Data'!$H$4,0,10*ROW('Water Data'!H28)),NA())</f>
        <v>#N/A</v>
      </c>
      <c r="Q34" s="535" t="e">
        <f ca="1">+IF(AND(ISNUMBER(OFFSET('Water Data'!$H$6,0,10*ROW('Water Data'!H28))),'Data Summary'!CF34="Yes"),OFFSET('Water Data'!$H$6,0,10*ROW('Water Data'!H28)),NA())</f>
        <v>#N/A</v>
      </c>
      <c r="R34" s="535" t="e">
        <f ca="1">+IF(AND(ISNUMBER(OFFSET('Water Data'!$H$9,0,10*ROW('Water Data'!H28))),'Data Summary'!CG34="Yes"),OFFSET('Water Data'!$H$9,0,10*ROW('Water Data'!H28)),NA())</f>
        <v>#N/A</v>
      </c>
      <c r="S34" s="535" t="e">
        <f ca="1">+IF(AND(ISNUMBER(OFFSET('Water Data'!$I$4,0,10*ROW('Water Data'!I28))),'Data Summary'!CH34="Yes"),100-OFFSET('Water Data'!$I$4,0,10*ROW('Water Data'!I28)),NA())</f>
        <v>#N/A</v>
      </c>
      <c r="T34" s="535" t="e">
        <f ca="1">+IF(AND(ISNUMBER(OFFSET('Water Data'!$I$6,0,10*ROW('Water Data'!I28))),'Data Summary'!CI34="Yes"),OFFSET('Water Data'!$I$6,0,10*ROW('Water Data'!I28)),NA())</f>
        <v>#N/A</v>
      </c>
      <c r="U34" s="535" t="e">
        <f ca="1">+IF(AND(ISNUMBER(OFFSET('Water Data'!$I$9,0,10*ROW('Water Data'!I28))),'Data Summary'!CJ34="Yes"),OFFSET('Water Data'!$I$9,0,10*ROW('Water Data'!I28)),NA())</f>
        <v>#N/A</v>
      </c>
      <c r="V34" s="536" t="e">
        <f ca="1">+IF(AND(ISNUMBER(OFFSET('Sanitation Data'!$D$4,0,10*ROW('Sanitation Data'!D28))),'Data Summary'!CK34="Yes"),100-OFFSET('Sanitation Data'!$D$4,0,10*ROW('Sanitation Data'!D28)),NA())</f>
        <v>#N/A</v>
      </c>
      <c r="W34" s="536" t="e">
        <f ca="1">+IF(AND(ISNUMBER(OFFSET('Sanitation Data'!$D$6,0,10*ROW('Sanitation Data'!D28))),'Data Summary'!CL34="Yes"),OFFSET('Sanitation Data'!$D$6,0,10*ROW('Sanitation Data'!D28)),NA())</f>
        <v>#N/A</v>
      </c>
      <c r="X34" s="536" t="e">
        <f ca="1">+IF(AND(ISNUMBER(OFFSET('Sanitation Data'!$D$10,0,10*ROW('Sanitation Data'!D28))),'Data Summary'!CM34="Yes"),OFFSET('Sanitation Data'!$D$10,0,10*ROW('Sanitation Data'!D28)),NA())</f>
        <v>#N/A</v>
      </c>
      <c r="Y34" s="536" t="e">
        <f ca="1">+IF(AND(ISNUMBER(OFFSET('Sanitation Data'!$D$11,0,10*ROW('Sanitation Data'!D28))),'Data Summary'!CN34="Yes"),OFFSET('Sanitation Data'!$D$11,0,10*ROW('Sanitation Data'!D28)),NA())</f>
        <v>#N/A</v>
      </c>
      <c r="Z34" s="536" t="e">
        <f ca="1">+IF(AND(ISNUMBER(OFFSET('Sanitation Data'!$D$12,0,10*ROW('Sanitation Data'!D28))),'Data Summary'!CO34="Yes"),OFFSET('Sanitation Data'!$D$12,0,10*ROW('Sanitation Data'!D28)),NA())</f>
        <v>#N/A</v>
      </c>
      <c r="AA34" s="536" t="e">
        <f ca="1">+IF(AND(ISNUMBER(OFFSET('Sanitation Data'!$E$4,0,10*ROW('Sanitation Data'!E28))),'Data Summary'!CP34="Yes"),100-OFFSET('Sanitation Data'!$E$4,0,10*ROW('Sanitation Data'!E28)),NA())</f>
        <v>#N/A</v>
      </c>
      <c r="AB34" s="536" t="e">
        <f ca="1">+IF(AND(ISNUMBER(OFFSET('Sanitation Data'!$E$6,0,10*ROW('Sanitation Data'!E28))),'Data Summary'!CQ34="Yes"),OFFSET('Sanitation Data'!$E$6,0,10*ROW('Sanitation Data'!E28)),NA())</f>
        <v>#N/A</v>
      </c>
      <c r="AC34" s="536" t="e">
        <f ca="1">+IF(AND(ISNUMBER(OFFSET('Sanitation Data'!$E$10,0,10*ROW('Sanitation Data'!E28))),'Data Summary'!CR34="Yes"),OFFSET('Sanitation Data'!$E$10,0,10*ROW('Sanitation Data'!E28)),NA())</f>
        <v>#N/A</v>
      </c>
      <c r="AD34" s="536" t="e">
        <f ca="1">+IF(AND(ISNUMBER(OFFSET('Sanitation Data'!$E$11,0,10*ROW('Sanitation Data'!E28))),'Data Summary'!CS34="Yes"),OFFSET('Sanitation Data'!$E$11,0,10*ROW('Sanitation Data'!E28)),NA())</f>
        <v>#N/A</v>
      </c>
      <c r="AE34" s="536" t="e">
        <f ca="1">+IF(AND(ISNUMBER(OFFSET('Sanitation Data'!$E$12,0,10*ROW('Sanitation Data'!E28))),'Data Summary'!CT34="Yes"),OFFSET('Sanitation Data'!$E$12,0,10*ROW('Sanitation Data'!E28)),NA())</f>
        <v>#N/A</v>
      </c>
      <c r="AF34" s="536" t="e">
        <f ca="1">+IF(AND(ISNUMBER(OFFSET('Sanitation Data'!$F$4,0,10*ROW('Sanitation Data'!F28))),'Data Summary'!CU34="Yes"),100-OFFSET('Sanitation Data'!$F$4,0,10*ROW('Sanitation Data'!F28)),NA())</f>
        <v>#N/A</v>
      </c>
      <c r="AG34" s="536" t="e">
        <f ca="1">+IF(AND(ISNUMBER(OFFSET('Sanitation Data'!$F$6,0,10*ROW('Sanitation Data'!F28))),'Data Summary'!CV34="Yes"),OFFSET('Sanitation Data'!$F$6,0,10*ROW('Sanitation Data'!F28)),NA())</f>
        <v>#N/A</v>
      </c>
      <c r="AH34" s="536" t="e">
        <f ca="1">+IF(AND(ISNUMBER(OFFSET('Sanitation Data'!$F$10,0,10*ROW('Sanitation Data'!F28))),'Data Summary'!CW34="Yes"),OFFSET('Sanitation Data'!$F$10,0,10*ROW('Sanitation Data'!F28)),NA())</f>
        <v>#N/A</v>
      </c>
      <c r="AI34" s="536" t="e">
        <f ca="1">+IF(AND(ISNUMBER(OFFSET('Sanitation Data'!$F$11,0,10*ROW('Sanitation Data'!F28))),'Data Summary'!CX34="Yes"),OFFSET('Sanitation Data'!$F$11,0,10*ROW('Sanitation Data'!F28)),NA())</f>
        <v>#N/A</v>
      </c>
      <c r="AJ34" s="536" t="e">
        <f ca="1">+IF(AND(ISNUMBER(OFFSET('Sanitation Data'!$F$12,0,10*ROW('Sanitation Data'!F28))),'Data Summary'!CY34="Yes"),OFFSET('Sanitation Data'!$F$12,0,10*ROW('Sanitation Data'!F28)),NA())</f>
        <v>#N/A</v>
      </c>
      <c r="AK34" s="536" t="e">
        <f ca="1">+IF(AND(ISNUMBER(OFFSET('Sanitation Data'!$G$4,0,10*ROW('Sanitation Data'!G28))),'Data Summary'!CZ34="Yes"),100-OFFSET('Sanitation Data'!$G$4,0,10*ROW('Sanitation Data'!G28)),NA())</f>
        <v>#N/A</v>
      </c>
      <c r="AL34" s="536" t="e">
        <f ca="1">+IF(AND(ISNUMBER(OFFSET('Sanitation Data'!$G$6,0,10*ROW('Sanitation Data'!G28))),'Data Summary'!DA34="Yes"),OFFSET('Sanitation Data'!$G$6,0,10*ROW('Sanitation Data'!G28)),NA())</f>
        <v>#N/A</v>
      </c>
      <c r="AM34" s="536" t="e">
        <f ca="1">+IF(AND(ISNUMBER(OFFSET('Sanitation Data'!$G$10,0,10*ROW('Sanitation Data'!G28))),'Data Summary'!DB34="Yes"),OFFSET('Sanitation Data'!$G$10,0,10*ROW('Sanitation Data'!G28)),NA())</f>
        <v>#N/A</v>
      </c>
      <c r="AN34" s="536" t="e">
        <f ca="1">+IF(AND(ISNUMBER(OFFSET('Sanitation Data'!$G$11,0,10*ROW('Sanitation Data'!G28))),'Data Summary'!DC34="Yes"),OFFSET('Sanitation Data'!$G$11,0,10*ROW('Sanitation Data'!G28)),NA())</f>
        <v>#N/A</v>
      </c>
      <c r="AO34" s="536" t="e">
        <f ca="1">+IF(AND(ISNUMBER(OFFSET('Sanitation Data'!$G$12,0,10*ROW('Sanitation Data'!G28))),'Data Summary'!DD34="Yes"),OFFSET('Sanitation Data'!$G$12,0,10*ROW('Sanitation Data'!G28)),NA())</f>
        <v>#N/A</v>
      </c>
      <c r="AP34" s="536" t="e">
        <f ca="1">+IF(AND(ISNUMBER(OFFSET('Sanitation Data'!$H$4,0,10*ROW('Sanitation Data'!H28))),'Data Summary'!DE34="Yes"),100-OFFSET('Sanitation Data'!$H$4,0,10*ROW('Sanitation Data'!H28)),NA())</f>
        <v>#N/A</v>
      </c>
      <c r="AQ34" s="536" t="e">
        <f ca="1">+IF(AND(ISNUMBER(OFFSET('Sanitation Data'!$H$6,0,10*ROW('Sanitation Data'!H28))),'Data Summary'!DF34="Yes"),OFFSET('Sanitation Data'!$H$6,0,10*ROW('Sanitation Data'!H28)),NA())</f>
        <v>#N/A</v>
      </c>
      <c r="AR34" s="536" t="e">
        <f ca="1">+IF(AND(ISNUMBER(OFFSET('Sanitation Data'!$H$10,0,10*ROW('Sanitation Data'!H28))),'Data Summary'!DG34="Yes"),OFFSET('Sanitation Data'!$H$10,0,10*ROW('Sanitation Data'!H28)),NA())</f>
        <v>#N/A</v>
      </c>
      <c r="AS34" s="536" t="e">
        <f ca="1">+IF(AND(ISNUMBER(OFFSET('Sanitation Data'!$H$11,0,10*ROW('Sanitation Data'!H28))),'Data Summary'!DH34="Yes"),OFFSET('Sanitation Data'!$H$11,0,10*ROW('Sanitation Data'!H28)),NA())</f>
        <v>#N/A</v>
      </c>
      <c r="AT34" s="536" t="e">
        <f ca="1">+IF(AND(ISNUMBER(OFFSET('Sanitation Data'!$H$12,0,10*ROW('Sanitation Data'!H28))),'Data Summary'!DI34="Yes"),OFFSET('Sanitation Data'!$H$12,0,10*ROW('Sanitation Data'!H28)),NA())</f>
        <v>#N/A</v>
      </c>
      <c r="AU34" s="536" t="e">
        <f ca="1">+IF(AND(ISNUMBER(OFFSET('Sanitation Data'!$I$4,0,10*ROW('Sanitation Data'!I28))),'Data Summary'!DJ34="Yes"),100-OFFSET('Sanitation Data'!$I$4,0,10*ROW('Sanitation Data'!I28)),NA())</f>
        <v>#N/A</v>
      </c>
      <c r="AV34" s="536" t="e">
        <f ca="1">+IF(AND(ISNUMBER(OFFSET('Sanitation Data'!$I$6,0,10*ROW('Sanitation Data'!I28))),'Data Summary'!DK34="Yes"),OFFSET('Sanitation Data'!$I$6,0,10*ROW('Sanitation Data'!I28)),NA())</f>
        <v>#N/A</v>
      </c>
      <c r="AW34" s="536" t="e">
        <f ca="1">+IF(AND(ISNUMBER(OFFSET('Sanitation Data'!$I$10,0,10*ROW('Sanitation Data'!I28))),'Data Summary'!DL34="Yes"),OFFSET('Sanitation Data'!$I$10,0,10*ROW('Sanitation Data'!I28)),NA())</f>
        <v>#N/A</v>
      </c>
      <c r="AX34" s="536" t="e">
        <f ca="1">+IF(AND(ISNUMBER(OFFSET('Sanitation Data'!$I$11,0,10*ROW('Sanitation Data'!I28))),'Data Summary'!DM34="Yes"),OFFSET('Sanitation Data'!$I$11,0,10*ROW('Sanitation Data'!I28)),NA())</f>
        <v>#N/A</v>
      </c>
      <c r="AY34" s="536" t="e">
        <f ca="1">+IF(AND(ISNUMBER(OFFSET('Sanitation Data'!$I$12,0,10*ROW('Sanitation Data'!I28))),'Data Summary'!DN34="Yes"),OFFSET('Sanitation Data'!$I$12,0,10*ROW('Sanitation Data'!I28)),NA())</f>
        <v>#N/A</v>
      </c>
      <c r="AZ34" s="537" t="e">
        <f ca="1">+IF(AND(ISNUMBER(OFFSET('Hygiene Data'!$D$5,0,10*ROW('Hygiene Data'!D28))),'Data Summary'!DO34="Yes"),OFFSET('Hygiene Data'!$D$5,0,10*ROW('Hygiene Data'!D28)),NA())</f>
        <v>#N/A</v>
      </c>
      <c r="BA34" s="537" t="e">
        <f ca="1">+IF(AND(ISNUMBER(OFFSET('Hygiene Data'!$D$7,0,10*ROW('Hygiene Data'!D28))),'Data Summary'!DP34="Yes"),OFFSET('Hygiene Data'!$D$7,0,10*ROW('Hygiene Data'!D28)),NA())</f>
        <v>#N/A</v>
      </c>
      <c r="BB34" s="537" t="e">
        <f ca="1">+IF(AND(ISNUMBER(OFFSET('Hygiene Data'!$D$9,0,10*ROW('Hygiene Data'!D28))),'Data Summary'!DQ34="Yes"),OFFSET('Hygiene Data'!$D$9,0,10*ROW('Hygiene Data'!D28)),NA())</f>
        <v>#N/A</v>
      </c>
      <c r="BC34" s="537" t="e">
        <f ca="1">+IF(AND(ISNUMBER(OFFSET('Hygiene Data'!$E$5,0,10*ROW('Hygiene Data'!E28))),'Data Summary'!DR34="Yes"),OFFSET('Hygiene Data'!$E$5,0,10*ROW('Hygiene Data'!E28)),NA())</f>
        <v>#N/A</v>
      </c>
      <c r="BD34" s="537" t="e">
        <f ca="1">+IF(AND(ISNUMBER(OFFSET('Hygiene Data'!$E$7,0,10*ROW('Hygiene Data'!E28))),'Data Summary'!DS34="Yes"),OFFSET('Hygiene Data'!$E$7,0,10*ROW('Hygiene Data'!E28)),NA())</f>
        <v>#N/A</v>
      </c>
      <c r="BE34" s="537" t="e">
        <f ca="1">+IF(AND(ISNUMBER(OFFSET('Hygiene Data'!$E$9,0,10*ROW('Hygiene Data'!E28))),'Data Summary'!DT34="Yes"),OFFSET('Hygiene Data'!$E$9,0,10*ROW('Hygiene Data'!E28)),NA())</f>
        <v>#N/A</v>
      </c>
      <c r="BF34" s="537" t="e">
        <f ca="1">+IF(AND(ISNUMBER(OFFSET('Hygiene Data'!$F$5,0,10*ROW('Hygiene Data'!F28))),'Data Summary'!DU34="Yes"),OFFSET('Hygiene Data'!$F$5,0,10*ROW('Hygiene Data'!F28)),NA())</f>
        <v>#N/A</v>
      </c>
      <c r="BG34" s="537" t="e">
        <f ca="1">+IF(AND(ISNUMBER(OFFSET('Hygiene Data'!$F$7,0,10*ROW('Hygiene Data'!F28))),'Data Summary'!DV34="Yes"),OFFSET('Hygiene Data'!$F$7,0,10*ROW('Hygiene Data'!F28)),NA())</f>
        <v>#N/A</v>
      </c>
      <c r="BH34" s="537" t="e">
        <f ca="1">+IF(AND(ISNUMBER(OFFSET('Hygiene Data'!$F$9,0,10*ROW('Hygiene Data'!F28))),'Data Summary'!DW34="Yes"),OFFSET('Hygiene Data'!$F$9,0,10*ROW('Hygiene Data'!F28)),NA())</f>
        <v>#N/A</v>
      </c>
      <c r="BI34" s="537" t="e">
        <f ca="1">+IF(AND(ISNUMBER(OFFSET('Hygiene Data'!$G$5,0,10*ROW('Hygiene Data'!G28))),'Data Summary'!DX34="Yes"),OFFSET('Hygiene Data'!$G$5,0,10*ROW('Hygiene Data'!G28)),NA())</f>
        <v>#N/A</v>
      </c>
      <c r="BJ34" s="537" t="e">
        <f ca="1">+IF(AND(ISNUMBER(OFFSET('Hygiene Data'!$G$7,0,10*ROW('Hygiene Data'!G28))),'Data Summary'!DY34="Yes"),OFFSET('Hygiene Data'!$G$7,0,10*ROW('Hygiene Data'!G28)),NA())</f>
        <v>#N/A</v>
      </c>
      <c r="BK34" s="537" t="e">
        <f ca="1">+IF(AND(ISNUMBER(OFFSET('Hygiene Data'!$G$9,0,10*ROW('Hygiene Data'!G28))),'Data Summary'!DZ34="Yes"),OFFSET('Hygiene Data'!$G$9,0,10*ROW('Hygiene Data'!G28)),NA())</f>
        <v>#N/A</v>
      </c>
      <c r="BL34" s="537" t="e">
        <f ca="1">+IF(AND(ISNUMBER(OFFSET('Hygiene Data'!$H$5,0,10*ROW('Hygiene Data'!H28))),'Data Summary'!EA34="Yes"),OFFSET('Hygiene Data'!$H$5,0,10*ROW('Hygiene Data'!H28)),NA())</f>
        <v>#N/A</v>
      </c>
      <c r="BM34" s="537" t="e">
        <f ca="1">+IF(AND(ISNUMBER(OFFSET('Hygiene Data'!$H$7,0,10*ROW('Hygiene Data'!H28))),'Data Summary'!EB34="Yes"),OFFSET('Hygiene Data'!$H$7,0,10*ROW('Hygiene Data'!H28)),NA())</f>
        <v>#N/A</v>
      </c>
      <c r="BN34" s="537" t="e">
        <f ca="1">+IF(AND(ISNUMBER(OFFSET('Hygiene Data'!$H$9,0,10*ROW('Hygiene Data'!H28))),'Data Summary'!EC34="Yes"),OFFSET('Hygiene Data'!$H$9,0,10*ROW('Hygiene Data'!H28)),NA())</f>
        <v>#N/A</v>
      </c>
      <c r="BO34" s="537" t="e">
        <f ca="1">+IF(AND(ISNUMBER(OFFSET('Hygiene Data'!$I$5,0,10*ROW('Hygiene Data'!I28))),'Data Summary'!ED34="Yes"),OFFSET('Hygiene Data'!$I$5,0,10*ROW('Hygiene Data'!I28)),NA())</f>
        <v>#N/A</v>
      </c>
      <c r="BP34" s="537" t="e">
        <f ca="1">+IF(AND(ISNUMBER(OFFSET('Hygiene Data'!$I$7,0,10*ROW('Hygiene Data'!I28))),'Data Summary'!EE34="Yes"),OFFSET('Hygiene Data'!$I$7,0,10*ROW('Hygiene Data'!I28)),NA())</f>
        <v>#N/A</v>
      </c>
      <c r="BQ34" s="537" t="e">
        <f ca="1">+IF(AND(ISNUMBER(OFFSET('Hygiene Data'!$I$9,0,10*ROW('Hygiene Data'!I28))),'Data Summary'!EF34="Yes"),OFFSET('Hygiene Data'!$I$9,0,10*ROW('Hygiene Data'!I28)),NA())</f>
        <v>#N/A</v>
      </c>
    </row>
    <row r="35" spans="1:69" x14ac:dyDescent="0.25">
      <c r="A35" s="533" t="e">
        <f ca="1">+RIGHT('Data Summary'!A35,LEN('Data Summary'!A35)-9)</f>
        <v>#VALUE!</v>
      </c>
      <c r="B35" s="507" t="str">
        <f ca="1">+IF(ISTEXT('Data Summary'!B35),'Data Summary'!B35,"")</f>
        <v/>
      </c>
      <c r="C35" s="534" t="e">
        <f ca="1">+VALUE('Data Summary'!C35)</f>
        <v>#VALUE!</v>
      </c>
      <c r="D35" s="535" t="e">
        <f ca="1">+IF(AND(ISNUMBER(OFFSET('Water Data'!$D$4,0,10*ROW('Water Data'!D29))),'Data Summary'!BS35="Yes"),100-OFFSET('Water Data'!$D$4,0,10*ROW('Water Data'!D29)),NA())</f>
        <v>#N/A</v>
      </c>
      <c r="E35" s="535" t="e">
        <f ca="1">+IF(AND(ISNUMBER(OFFSET('Water Data'!$D$6,0,10*ROW('Water Data'!D29))),'Data Summary'!BT35="Yes"),OFFSET('Water Data'!$D$6,0,10*ROW('Water Data'!D29)),NA())</f>
        <v>#N/A</v>
      </c>
      <c r="F35" s="535" t="e">
        <f ca="1">+IF(AND(ISNUMBER(OFFSET('Water Data'!$D$9,0,10*ROW('Water Data'!D29))),'Data Summary'!BU35="Yes"),OFFSET('Water Data'!$D$9,0,10*ROW('Water Data'!D29)),NA())</f>
        <v>#N/A</v>
      </c>
      <c r="G35" s="535" t="e">
        <f ca="1">+IF(AND(ISNUMBER(OFFSET('Water Data'!$E$4,0,10*ROW('Water Data'!E29))),'Data Summary'!BV35="Yes"),100-OFFSET('Water Data'!$E$4,0,10*ROW('Water Data'!E29)),NA())</f>
        <v>#N/A</v>
      </c>
      <c r="H35" s="535" t="e">
        <f ca="1">+IF(AND(ISNUMBER(OFFSET('Water Data'!$E$6,0,10*ROW('Water Data'!E29))),'Data Summary'!BW35="Yes"),OFFSET('Water Data'!$E$6,0,10*ROW('Water Data'!E29)),NA())</f>
        <v>#N/A</v>
      </c>
      <c r="I35" s="535" t="e">
        <f ca="1">+IF(AND(ISNUMBER(OFFSET('Water Data'!$E$9,0,10*ROW('Water Data'!E29))),'Data Summary'!BX35="Yes"),OFFSET('Water Data'!$E$9,0,10*ROW('Water Data'!E29)),NA())</f>
        <v>#N/A</v>
      </c>
      <c r="J35" s="535" t="e">
        <f ca="1">+IF(AND(ISNUMBER(OFFSET('Water Data'!$F$4,0,10*ROW('Water Data'!F29))),'Data Summary'!BY35="Yes"),100-OFFSET('Water Data'!$F$4,0,10*ROW('Water Data'!F29)),NA())</f>
        <v>#N/A</v>
      </c>
      <c r="K35" s="535" t="e">
        <f ca="1">+IF(AND(ISNUMBER(OFFSET('Water Data'!$F$6,0,10*ROW('Water Data'!F29))),'Data Summary'!BZ35="Yes"),OFFSET('Water Data'!$F$6,0,10*ROW('Water Data'!F29)),NA())</f>
        <v>#N/A</v>
      </c>
      <c r="L35" s="535" t="e">
        <f ca="1">+IF(AND(ISNUMBER(OFFSET('Water Data'!$F$9,0,10*ROW('Water Data'!F29))),'Data Summary'!CA35="Yes"),OFFSET('Water Data'!$F$9,0,10*ROW('Water Data'!F29)),NA())</f>
        <v>#N/A</v>
      </c>
      <c r="M35" s="535" t="e">
        <f ca="1">+IF(AND(ISNUMBER(OFFSET('Water Data'!$G$4,0,10*ROW('Water Data'!G29))),'Data Summary'!CB35="Yes"),100-OFFSET('Water Data'!$G$4,0,10*ROW('Water Data'!G29)),NA())</f>
        <v>#N/A</v>
      </c>
      <c r="N35" s="535" t="e">
        <f ca="1">+IF(AND(ISNUMBER(OFFSET('Water Data'!$G$6,0,10*ROW('Water Data'!G29))),'Data Summary'!CC35="Yes"),OFFSET('Water Data'!$G$6,0,10*ROW('Water Data'!G29)),NA())</f>
        <v>#N/A</v>
      </c>
      <c r="O35" s="535" t="e">
        <f ca="1">+IF(AND(ISNUMBER(OFFSET('Water Data'!$G$9,0,10*ROW('Water Data'!G29))),'Data Summary'!CD35="Yes"),OFFSET('Water Data'!$G$9,0,10*ROW('Water Data'!G29)),NA())</f>
        <v>#N/A</v>
      </c>
      <c r="P35" s="535" t="e">
        <f ca="1">+IF(AND(ISNUMBER(OFFSET('Water Data'!$H$4,0,10*ROW('Water Data'!H29))),'Data Summary'!CE35="Yes"),100-OFFSET('Water Data'!$H$4,0,10*ROW('Water Data'!H29)),NA())</f>
        <v>#N/A</v>
      </c>
      <c r="Q35" s="535" t="e">
        <f ca="1">+IF(AND(ISNUMBER(OFFSET('Water Data'!$H$6,0,10*ROW('Water Data'!H29))),'Data Summary'!CF35="Yes"),OFFSET('Water Data'!$H$6,0,10*ROW('Water Data'!H29)),NA())</f>
        <v>#N/A</v>
      </c>
      <c r="R35" s="535" t="e">
        <f ca="1">+IF(AND(ISNUMBER(OFFSET('Water Data'!$H$9,0,10*ROW('Water Data'!H29))),'Data Summary'!CG35="Yes"),OFFSET('Water Data'!$H$9,0,10*ROW('Water Data'!H29)),NA())</f>
        <v>#N/A</v>
      </c>
      <c r="S35" s="535" t="e">
        <f ca="1">+IF(AND(ISNUMBER(OFFSET('Water Data'!$I$4,0,10*ROW('Water Data'!I29))),'Data Summary'!CH35="Yes"),100-OFFSET('Water Data'!$I$4,0,10*ROW('Water Data'!I29)),NA())</f>
        <v>#N/A</v>
      </c>
      <c r="T35" s="535" t="e">
        <f ca="1">+IF(AND(ISNUMBER(OFFSET('Water Data'!$I$6,0,10*ROW('Water Data'!I29))),'Data Summary'!CI35="Yes"),OFFSET('Water Data'!$I$6,0,10*ROW('Water Data'!I29)),NA())</f>
        <v>#N/A</v>
      </c>
      <c r="U35" s="535" t="e">
        <f ca="1">+IF(AND(ISNUMBER(OFFSET('Water Data'!$I$9,0,10*ROW('Water Data'!I29))),'Data Summary'!CJ35="Yes"),OFFSET('Water Data'!$I$9,0,10*ROW('Water Data'!I29)),NA())</f>
        <v>#N/A</v>
      </c>
      <c r="V35" s="536" t="e">
        <f ca="1">+IF(AND(ISNUMBER(OFFSET('Sanitation Data'!$D$4,0,10*ROW('Sanitation Data'!D29))),'Data Summary'!CK35="Yes"),100-OFFSET('Sanitation Data'!$D$4,0,10*ROW('Sanitation Data'!D29)),NA())</f>
        <v>#N/A</v>
      </c>
      <c r="W35" s="536" t="e">
        <f ca="1">+IF(AND(ISNUMBER(OFFSET('Sanitation Data'!$D$6,0,10*ROW('Sanitation Data'!D29))),'Data Summary'!CL35="Yes"),OFFSET('Sanitation Data'!$D$6,0,10*ROW('Sanitation Data'!D29)),NA())</f>
        <v>#N/A</v>
      </c>
      <c r="X35" s="536" t="e">
        <f ca="1">+IF(AND(ISNUMBER(OFFSET('Sanitation Data'!$D$10,0,10*ROW('Sanitation Data'!D29))),'Data Summary'!CM35="Yes"),OFFSET('Sanitation Data'!$D$10,0,10*ROW('Sanitation Data'!D29)),NA())</f>
        <v>#N/A</v>
      </c>
      <c r="Y35" s="536" t="e">
        <f ca="1">+IF(AND(ISNUMBER(OFFSET('Sanitation Data'!$D$11,0,10*ROW('Sanitation Data'!D29))),'Data Summary'!CN35="Yes"),OFFSET('Sanitation Data'!$D$11,0,10*ROW('Sanitation Data'!D29)),NA())</f>
        <v>#N/A</v>
      </c>
      <c r="Z35" s="536" t="e">
        <f ca="1">+IF(AND(ISNUMBER(OFFSET('Sanitation Data'!$D$12,0,10*ROW('Sanitation Data'!D29))),'Data Summary'!CO35="Yes"),OFFSET('Sanitation Data'!$D$12,0,10*ROW('Sanitation Data'!D29)),NA())</f>
        <v>#N/A</v>
      </c>
      <c r="AA35" s="536" t="e">
        <f ca="1">+IF(AND(ISNUMBER(OFFSET('Sanitation Data'!$E$4,0,10*ROW('Sanitation Data'!E29))),'Data Summary'!CP35="Yes"),100-OFFSET('Sanitation Data'!$E$4,0,10*ROW('Sanitation Data'!E29)),NA())</f>
        <v>#N/A</v>
      </c>
      <c r="AB35" s="536" t="e">
        <f ca="1">+IF(AND(ISNUMBER(OFFSET('Sanitation Data'!$E$6,0,10*ROW('Sanitation Data'!E29))),'Data Summary'!CQ35="Yes"),OFFSET('Sanitation Data'!$E$6,0,10*ROW('Sanitation Data'!E29)),NA())</f>
        <v>#N/A</v>
      </c>
      <c r="AC35" s="536" t="e">
        <f ca="1">+IF(AND(ISNUMBER(OFFSET('Sanitation Data'!$E$10,0,10*ROW('Sanitation Data'!E29))),'Data Summary'!CR35="Yes"),OFFSET('Sanitation Data'!$E$10,0,10*ROW('Sanitation Data'!E29)),NA())</f>
        <v>#N/A</v>
      </c>
      <c r="AD35" s="536" t="e">
        <f ca="1">+IF(AND(ISNUMBER(OFFSET('Sanitation Data'!$E$11,0,10*ROW('Sanitation Data'!E29))),'Data Summary'!CS35="Yes"),OFFSET('Sanitation Data'!$E$11,0,10*ROW('Sanitation Data'!E29)),NA())</f>
        <v>#N/A</v>
      </c>
      <c r="AE35" s="536" t="e">
        <f ca="1">+IF(AND(ISNUMBER(OFFSET('Sanitation Data'!$E$12,0,10*ROW('Sanitation Data'!E29))),'Data Summary'!CT35="Yes"),OFFSET('Sanitation Data'!$E$12,0,10*ROW('Sanitation Data'!E29)),NA())</f>
        <v>#N/A</v>
      </c>
      <c r="AF35" s="536" t="e">
        <f ca="1">+IF(AND(ISNUMBER(OFFSET('Sanitation Data'!$F$4,0,10*ROW('Sanitation Data'!F29))),'Data Summary'!CU35="Yes"),100-OFFSET('Sanitation Data'!$F$4,0,10*ROW('Sanitation Data'!F29)),NA())</f>
        <v>#N/A</v>
      </c>
      <c r="AG35" s="536" t="e">
        <f ca="1">+IF(AND(ISNUMBER(OFFSET('Sanitation Data'!$F$6,0,10*ROW('Sanitation Data'!F29))),'Data Summary'!CV35="Yes"),OFFSET('Sanitation Data'!$F$6,0,10*ROW('Sanitation Data'!F29)),NA())</f>
        <v>#N/A</v>
      </c>
      <c r="AH35" s="536" t="e">
        <f ca="1">+IF(AND(ISNUMBER(OFFSET('Sanitation Data'!$F$10,0,10*ROW('Sanitation Data'!F29))),'Data Summary'!CW35="Yes"),OFFSET('Sanitation Data'!$F$10,0,10*ROW('Sanitation Data'!F29)),NA())</f>
        <v>#N/A</v>
      </c>
      <c r="AI35" s="536" t="e">
        <f ca="1">+IF(AND(ISNUMBER(OFFSET('Sanitation Data'!$F$11,0,10*ROW('Sanitation Data'!F29))),'Data Summary'!CX35="Yes"),OFFSET('Sanitation Data'!$F$11,0,10*ROW('Sanitation Data'!F29)),NA())</f>
        <v>#N/A</v>
      </c>
      <c r="AJ35" s="536" t="e">
        <f ca="1">+IF(AND(ISNUMBER(OFFSET('Sanitation Data'!$F$12,0,10*ROW('Sanitation Data'!F29))),'Data Summary'!CY35="Yes"),OFFSET('Sanitation Data'!$F$12,0,10*ROW('Sanitation Data'!F29)),NA())</f>
        <v>#N/A</v>
      </c>
      <c r="AK35" s="536" t="e">
        <f ca="1">+IF(AND(ISNUMBER(OFFSET('Sanitation Data'!$G$4,0,10*ROW('Sanitation Data'!G29))),'Data Summary'!CZ35="Yes"),100-OFFSET('Sanitation Data'!$G$4,0,10*ROW('Sanitation Data'!G29)),NA())</f>
        <v>#N/A</v>
      </c>
      <c r="AL35" s="536" t="e">
        <f ca="1">+IF(AND(ISNUMBER(OFFSET('Sanitation Data'!$G$6,0,10*ROW('Sanitation Data'!G29))),'Data Summary'!DA35="Yes"),OFFSET('Sanitation Data'!$G$6,0,10*ROW('Sanitation Data'!G29)),NA())</f>
        <v>#N/A</v>
      </c>
      <c r="AM35" s="536" t="e">
        <f ca="1">+IF(AND(ISNUMBER(OFFSET('Sanitation Data'!$G$10,0,10*ROW('Sanitation Data'!G29))),'Data Summary'!DB35="Yes"),OFFSET('Sanitation Data'!$G$10,0,10*ROW('Sanitation Data'!G29)),NA())</f>
        <v>#N/A</v>
      </c>
      <c r="AN35" s="536" t="e">
        <f ca="1">+IF(AND(ISNUMBER(OFFSET('Sanitation Data'!$G$11,0,10*ROW('Sanitation Data'!G29))),'Data Summary'!DC35="Yes"),OFFSET('Sanitation Data'!$G$11,0,10*ROW('Sanitation Data'!G29)),NA())</f>
        <v>#N/A</v>
      </c>
      <c r="AO35" s="536" t="e">
        <f ca="1">+IF(AND(ISNUMBER(OFFSET('Sanitation Data'!$G$12,0,10*ROW('Sanitation Data'!G29))),'Data Summary'!DD35="Yes"),OFFSET('Sanitation Data'!$G$12,0,10*ROW('Sanitation Data'!G29)),NA())</f>
        <v>#N/A</v>
      </c>
      <c r="AP35" s="536" t="e">
        <f ca="1">+IF(AND(ISNUMBER(OFFSET('Sanitation Data'!$H$4,0,10*ROW('Sanitation Data'!H29))),'Data Summary'!DE35="Yes"),100-OFFSET('Sanitation Data'!$H$4,0,10*ROW('Sanitation Data'!H29)),NA())</f>
        <v>#N/A</v>
      </c>
      <c r="AQ35" s="536" t="e">
        <f ca="1">+IF(AND(ISNUMBER(OFFSET('Sanitation Data'!$H$6,0,10*ROW('Sanitation Data'!H29))),'Data Summary'!DF35="Yes"),OFFSET('Sanitation Data'!$H$6,0,10*ROW('Sanitation Data'!H29)),NA())</f>
        <v>#N/A</v>
      </c>
      <c r="AR35" s="536" t="e">
        <f ca="1">+IF(AND(ISNUMBER(OFFSET('Sanitation Data'!$H$10,0,10*ROW('Sanitation Data'!H29))),'Data Summary'!DG35="Yes"),OFFSET('Sanitation Data'!$H$10,0,10*ROW('Sanitation Data'!H29)),NA())</f>
        <v>#N/A</v>
      </c>
      <c r="AS35" s="536" t="e">
        <f ca="1">+IF(AND(ISNUMBER(OFFSET('Sanitation Data'!$H$11,0,10*ROW('Sanitation Data'!H29))),'Data Summary'!DH35="Yes"),OFFSET('Sanitation Data'!$H$11,0,10*ROW('Sanitation Data'!H29)),NA())</f>
        <v>#N/A</v>
      </c>
      <c r="AT35" s="536" t="e">
        <f ca="1">+IF(AND(ISNUMBER(OFFSET('Sanitation Data'!$H$12,0,10*ROW('Sanitation Data'!H29))),'Data Summary'!DI35="Yes"),OFFSET('Sanitation Data'!$H$12,0,10*ROW('Sanitation Data'!H29)),NA())</f>
        <v>#N/A</v>
      </c>
      <c r="AU35" s="536" t="e">
        <f ca="1">+IF(AND(ISNUMBER(OFFSET('Sanitation Data'!$I$4,0,10*ROW('Sanitation Data'!I29))),'Data Summary'!DJ35="Yes"),100-OFFSET('Sanitation Data'!$I$4,0,10*ROW('Sanitation Data'!I29)),NA())</f>
        <v>#N/A</v>
      </c>
      <c r="AV35" s="536" t="e">
        <f ca="1">+IF(AND(ISNUMBER(OFFSET('Sanitation Data'!$I$6,0,10*ROW('Sanitation Data'!I29))),'Data Summary'!DK35="Yes"),OFFSET('Sanitation Data'!$I$6,0,10*ROW('Sanitation Data'!I29)),NA())</f>
        <v>#N/A</v>
      </c>
      <c r="AW35" s="536" t="e">
        <f ca="1">+IF(AND(ISNUMBER(OFFSET('Sanitation Data'!$I$10,0,10*ROW('Sanitation Data'!I29))),'Data Summary'!DL35="Yes"),OFFSET('Sanitation Data'!$I$10,0,10*ROW('Sanitation Data'!I29)),NA())</f>
        <v>#N/A</v>
      </c>
      <c r="AX35" s="536" t="e">
        <f ca="1">+IF(AND(ISNUMBER(OFFSET('Sanitation Data'!$I$11,0,10*ROW('Sanitation Data'!I29))),'Data Summary'!DM35="Yes"),OFFSET('Sanitation Data'!$I$11,0,10*ROW('Sanitation Data'!I29)),NA())</f>
        <v>#N/A</v>
      </c>
      <c r="AY35" s="536" t="e">
        <f ca="1">+IF(AND(ISNUMBER(OFFSET('Sanitation Data'!$I$12,0,10*ROW('Sanitation Data'!I29))),'Data Summary'!DN35="Yes"),OFFSET('Sanitation Data'!$I$12,0,10*ROW('Sanitation Data'!I29)),NA())</f>
        <v>#N/A</v>
      </c>
      <c r="AZ35" s="537" t="e">
        <f ca="1">+IF(AND(ISNUMBER(OFFSET('Hygiene Data'!$D$5,0,10*ROW('Hygiene Data'!D29))),'Data Summary'!DO35="Yes"),OFFSET('Hygiene Data'!$D$5,0,10*ROW('Hygiene Data'!D29)),NA())</f>
        <v>#N/A</v>
      </c>
      <c r="BA35" s="537" t="e">
        <f ca="1">+IF(AND(ISNUMBER(OFFSET('Hygiene Data'!$D$7,0,10*ROW('Hygiene Data'!D29))),'Data Summary'!DP35="Yes"),OFFSET('Hygiene Data'!$D$7,0,10*ROW('Hygiene Data'!D29)),NA())</f>
        <v>#N/A</v>
      </c>
      <c r="BB35" s="537" t="e">
        <f ca="1">+IF(AND(ISNUMBER(OFFSET('Hygiene Data'!$D$9,0,10*ROW('Hygiene Data'!D29))),'Data Summary'!DQ35="Yes"),OFFSET('Hygiene Data'!$D$9,0,10*ROW('Hygiene Data'!D29)),NA())</f>
        <v>#N/A</v>
      </c>
      <c r="BC35" s="537" t="e">
        <f ca="1">+IF(AND(ISNUMBER(OFFSET('Hygiene Data'!$E$5,0,10*ROW('Hygiene Data'!E29))),'Data Summary'!DR35="Yes"),OFFSET('Hygiene Data'!$E$5,0,10*ROW('Hygiene Data'!E29)),NA())</f>
        <v>#N/A</v>
      </c>
      <c r="BD35" s="537" t="e">
        <f ca="1">+IF(AND(ISNUMBER(OFFSET('Hygiene Data'!$E$7,0,10*ROW('Hygiene Data'!E29))),'Data Summary'!DS35="Yes"),OFFSET('Hygiene Data'!$E$7,0,10*ROW('Hygiene Data'!E29)),NA())</f>
        <v>#N/A</v>
      </c>
      <c r="BE35" s="537" t="e">
        <f ca="1">+IF(AND(ISNUMBER(OFFSET('Hygiene Data'!$E$9,0,10*ROW('Hygiene Data'!E29))),'Data Summary'!DT35="Yes"),OFFSET('Hygiene Data'!$E$9,0,10*ROW('Hygiene Data'!E29)),NA())</f>
        <v>#N/A</v>
      </c>
      <c r="BF35" s="537" t="e">
        <f ca="1">+IF(AND(ISNUMBER(OFFSET('Hygiene Data'!$F$5,0,10*ROW('Hygiene Data'!F29))),'Data Summary'!DU35="Yes"),OFFSET('Hygiene Data'!$F$5,0,10*ROW('Hygiene Data'!F29)),NA())</f>
        <v>#N/A</v>
      </c>
      <c r="BG35" s="537" t="e">
        <f ca="1">+IF(AND(ISNUMBER(OFFSET('Hygiene Data'!$F$7,0,10*ROW('Hygiene Data'!F29))),'Data Summary'!DV35="Yes"),OFFSET('Hygiene Data'!$F$7,0,10*ROW('Hygiene Data'!F29)),NA())</f>
        <v>#N/A</v>
      </c>
      <c r="BH35" s="537" t="e">
        <f ca="1">+IF(AND(ISNUMBER(OFFSET('Hygiene Data'!$F$9,0,10*ROW('Hygiene Data'!F29))),'Data Summary'!DW35="Yes"),OFFSET('Hygiene Data'!$F$9,0,10*ROW('Hygiene Data'!F29)),NA())</f>
        <v>#N/A</v>
      </c>
      <c r="BI35" s="537" t="e">
        <f ca="1">+IF(AND(ISNUMBER(OFFSET('Hygiene Data'!$G$5,0,10*ROW('Hygiene Data'!G29))),'Data Summary'!DX35="Yes"),OFFSET('Hygiene Data'!$G$5,0,10*ROW('Hygiene Data'!G29)),NA())</f>
        <v>#N/A</v>
      </c>
      <c r="BJ35" s="537" t="e">
        <f ca="1">+IF(AND(ISNUMBER(OFFSET('Hygiene Data'!$G$7,0,10*ROW('Hygiene Data'!G29))),'Data Summary'!DY35="Yes"),OFFSET('Hygiene Data'!$G$7,0,10*ROW('Hygiene Data'!G29)),NA())</f>
        <v>#N/A</v>
      </c>
      <c r="BK35" s="537" t="e">
        <f ca="1">+IF(AND(ISNUMBER(OFFSET('Hygiene Data'!$G$9,0,10*ROW('Hygiene Data'!G29))),'Data Summary'!DZ35="Yes"),OFFSET('Hygiene Data'!$G$9,0,10*ROW('Hygiene Data'!G29)),NA())</f>
        <v>#N/A</v>
      </c>
      <c r="BL35" s="537" t="e">
        <f ca="1">+IF(AND(ISNUMBER(OFFSET('Hygiene Data'!$H$5,0,10*ROW('Hygiene Data'!H29))),'Data Summary'!EA35="Yes"),OFFSET('Hygiene Data'!$H$5,0,10*ROW('Hygiene Data'!H29)),NA())</f>
        <v>#N/A</v>
      </c>
      <c r="BM35" s="537" t="e">
        <f ca="1">+IF(AND(ISNUMBER(OFFSET('Hygiene Data'!$H$7,0,10*ROW('Hygiene Data'!H29))),'Data Summary'!EB35="Yes"),OFFSET('Hygiene Data'!$H$7,0,10*ROW('Hygiene Data'!H29)),NA())</f>
        <v>#N/A</v>
      </c>
      <c r="BN35" s="537" t="e">
        <f ca="1">+IF(AND(ISNUMBER(OFFSET('Hygiene Data'!$H$9,0,10*ROW('Hygiene Data'!H29))),'Data Summary'!EC35="Yes"),OFFSET('Hygiene Data'!$H$9,0,10*ROW('Hygiene Data'!H29)),NA())</f>
        <v>#N/A</v>
      </c>
      <c r="BO35" s="537" t="e">
        <f ca="1">+IF(AND(ISNUMBER(OFFSET('Hygiene Data'!$I$5,0,10*ROW('Hygiene Data'!I29))),'Data Summary'!ED35="Yes"),OFFSET('Hygiene Data'!$I$5,0,10*ROW('Hygiene Data'!I29)),NA())</f>
        <v>#N/A</v>
      </c>
      <c r="BP35" s="537" t="e">
        <f ca="1">+IF(AND(ISNUMBER(OFFSET('Hygiene Data'!$I$7,0,10*ROW('Hygiene Data'!I29))),'Data Summary'!EE35="Yes"),OFFSET('Hygiene Data'!$I$7,0,10*ROW('Hygiene Data'!I29)),NA())</f>
        <v>#N/A</v>
      </c>
      <c r="BQ35" s="537" t="e">
        <f ca="1">+IF(AND(ISNUMBER(OFFSET('Hygiene Data'!$I$9,0,10*ROW('Hygiene Data'!I29))),'Data Summary'!EF35="Yes"),OFFSET('Hygiene Data'!$I$9,0,10*ROW('Hygiene Data'!I29)),NA())</f>
        <v>#N/A</v>
      </c>
    </row>
    <row r="36" spans="1:69" x14ac:dyDescent="0.25">
      <c r="A36" s="533" t="e">
        <f ca="1">+RIGHT('Data Summary'!A36,LEN('Data Summary'!A36)-9)</f>
        <v>#VALUE!</v>
      </c>
      <c r="B36" s="507" t="str">
        <f ca="1">+IF(ISTEXT('Data Summary'!B36),'Data Summary'!B36,"")</f>
        <v/>
      </c>
      <c r="C36" s="534" t="e">
        <f ca="1">+VALUE('Data Summary'!C36)</f>
        <v>#VALUE!</v>
      </c>
      <c r="D36" s="535" t="e">
        <f ca="1">+IF(AND(ISNUMBER(OFFSET('Water Data'!$D$4,0,10*ROW('Water Data'!D30))),'Data Summary'!BS36="Yes"),100-OFFSET('Water Data'!$D$4,0,10*ROW('Water Data'!D30)),NA())</f>
        <v>#N/A</v>
      </c>
      <c r="E36" s="535" t="e">
        <f ca="1">+IF(AND(ISNUMBER(OFFSET('Water Data'!$D$6,0,10*ROW('Water Data'!D30))),'Data Summary'!BT36="Yes"),OFFSET('Water Data'!$D$6,0,10*ROW('Water Data'!D30)),NA())</f>
        <v>#N/A</v>
      </c>
      <c r="F36" s="535" t="e">
        <f ca="1">+IF(AND(ISNUMBER(OFFSET('Water Data'!$D$9,0,10*ROW('Water Data'!D30))),'Data Summary'!BU36="Yes"),OFFSET('Water Data'!$D$9,0,10*ROW('Water Data'!D30)),NA())</f>
        <v>#N/A</v>
      </c>
      <c r="G36" s="535" t="e">
        <f ca="1">+IF(AND(ISNUMBER(OFFSET('Water Data'!$E$4,0,10*ROW('Water Data'!E30))),'Data Summary'!BV36="Yes"),100-OFFSET('Water Data'!$E$4,0,10*ROW('Water Data'!E30)),NA())</f>
        <v>#N/A</v>
      </c>
      <c r="H36" s="535" t="e">
        <f ca="1">+IF(AND(ISNUMBER(OFFSET('Water Data'!$E$6,0,10*ROW('Water Data'!E30))),'Data Summary'!BW36="Yes"),OFFSET('Water Data'!$E$6,0,10*ROW('Water Data'!E30)),NA())</f>
        <v>#N/A</v>
      </c>
      <c r="I36" s="535" t="e">
        <f ca="1">+IF(AND(ISNUMBER(OFFSET('Water Data'!$E$9,0,10*ROW('Water Data'!E30))),'Data Summary'!BX36="Yes"),OFFSET('Water Data'!$E$9,0,10*ROW('Water Data'!E30)),NA())</f>
        <v>#N/A</v>
      </c>
      <c r="J36" s="535" t="e">
        <f ca="1">+IF(AND(ISNUMBER(OFFSET('Water Data'!$F$4,0,10*ROW('Water Data'!F30))),'Data Summary'!BY36="Yes"),100-OFFSET('Water Data'!$F$4,0,10*ROW('Water Data'!F30)),NA())</f>
        <v>#N/A</v>
      </c>
      <c r="K36" s="535" t="e">
        <f ca="1">+IF(AND(ISNUMBER(OFFSET('Water Data'!$F$6,0,10*ROW('Water Data'!F30))),'Data Summary'!BZ36="Yes"),OFFSET('Water Data'!$F$6,0,10*ROW('Water Data'!F30)),NA())</f>
        <v>#N/A</v>
      </c>
      <c r="L36" s="535" t="e">
        <f ca="1">+IF(AND(ISNUMBER(OFFSET('Water Data'!$F$9,0,10*ROW('Water Data'!F30))),'Data Summary'!CA36="Yes"),OFFSET('Water Data'!$F$9,0,10*ROW('Water Data'!F30)),NA())</f>
        <v>#N/A</v>
      </c>
      <c r="M36" s="535" t="e">
        <f ca="1">+IF(AND(ISNUMBER(OFFSET('Water Data'!$G$4,0,10*ROW('Water Data'!G30))),'Data Summary'!CB36="Yes"),100-OFFSET('Water Data'!$G$4,0,10*ROW('Water Data'!G30)),NA())</f>
        <v>#N/A</v>
      </c>
      <c r="N36" s="535" t="e">
        <f ca="1">+IF(AND(ISNUMBER(OFFSET('Water Data'!$G$6,0,10*ROW('Water Data'!G30))),'Data Summary'!CC36="Yes"),OFFSET('Water Data'!$G$6,0,10*ROW('Water Data'!G30)),NA())</f>
        <v>#N/A</v>
      </c>
      <c r="O36" s="535" t="e">
        <f ca="1">+IF(AND(ISNUMBER(OFFSET('Water Data'!$G$9,0,10*ROW('Water Data'!G30))),'Data Summary'!CD36="Yes"),OFFSET('Water Data'!$G$9,0,10*ROW('Water Data'!G30)),NA())</f>
        <v>#N/A</v>
      </c>
      <c r="P36" s="535" t="e">
        <f ca="1">+IF(AND(ISNUMBER(OFFSET('Water Data'!$H$4,0,10*ROW('Water Data'!H30))),'Data Summary'!CE36="Yes"),100-OFFSET('Water Data'!$H$4,0,10*ROW('Water Data'!H30)),NA())</f>
        <v>#N/A</v>
      </c>
      <c r="Q36" s="535" t="e">
        <f ca="1">+IF(AND(ISNUMBER(OFFSET('Water Data'!$H$6,0,10*ROW('Water Data'!H30))),'Data Summary'!CF36="Yes"),OFFSET('Water Data'!$H$6,0,10*ROW('Water Data'!H30)),NA())</f>
        <v>#N/A</v>
      </c>
      <c r="R36" s="535" t="e">
        <f ca="1">+IF(AND(ISNUMBER(OFFSET('Water Data'!$H$9,0,10*ROW('Water Data'!H30))),'Data Summary'!CG36="Yes"),OFFSET('Water Data'!$H$9,0,10*ROW('Water Data'!H30)),NA())</f>
        <v>#N/A</v>
      </c>
      <c r="S36" s="535" t="e">
        <f ca="1">+IF(AND(ISNUMBER(OFFSET('Water Data'!$I$4,0,10*ROW('Water Data'!I30))),'Data Summary'!CH36="Yes"),100-OFFSET('Water Data'!$I$4,0,10*ROW('Water Data'!I30)),NA())</f>
        <v>#N/A</v>
      </c>
      <c r="T36" s="535" t="e">
        <f ca="1">+IF(AND(ISNUMBER(OFFSET('Water Data'!$I$6,0,10*ROW('Water Data'!I30))),'Data Summary'!CI36="Yes"),OFFSET('Water Data'!$I$6,0,10*ROW('Water Data'!I30)),NA())</f>
        <v>#N/A</v>
      </c>
      <c r="U36" s="535" t="e">
        <f ca="1">+IF(AND(ISNUMBER(OFFSET('Water Data'!$I$9,0,10*ROW('Water Data'!I30))),'Data Summary'!CJ36="Yes"),OFFSET('Water Data'!$I$9,0,10*ROW('Water Data'!I30)),NA())</f>
        <v>#N/A</v>
      </c>
      <c r="V36" s="536" t="e">
        <f ca="1">+IF(AND(ISNUMBER(OFFSET('Sanitation Data'!$D$4,0,10*ROW('Sanitation Data'!D30))),'Data Summary'!CK36="Yes"),100-OFFSET('Sanitation Data'!$D$4,0,10*ROW('Sanitation Data'!D30)),NA())</f>
        <v>#N/A</v>
      </c>
      <c r="W36" s="536" t="e">
        <f ca="1">+IF(AND(ISNUMBER(OFFSET('Sanitation Data'!$D$6,0,10*ROW('Sanitation Data'!D30))),'Data Summary'!CL36="Yes"),OFFSET('Sanitation Data'!$D$6,0,10*ROW('Sanitation Data'!D30)),NA())</f>
        <v>#N/A</v>
      </c>
      <c r="X36" s="536" t="e">
        <f ca="1">+IF(AND(ISNUMBER(OFFSET('Sanitation Data'!$D$10,0,10*ROW('Sanitation Data'!D30))),'Data Summary'!CM36="Yes"),OFFSET('Sanitation Data'!$D$10,0,10*ROW('Sanitation Data'!D30)),NA())</f>
        <v>#N/A</v>
      </c>
      <c r="Y36" s="536" t="e">
        <f ca="1">+IF(AND(ISNUMBER(OFFSET('Sanitation Data'!$D$11,0,10*ROW('Sanitation Data'!D30))),'Data Summary'!CN36="Yes"),OFFSET('Sanitation Data'!$D$11,0,10*ROW('Sanitation Data'!D30)),NA())</f>
        <v>#N/A</v>
      </c>
      <c r="Z36" s="536" t="e">
        <f ca="1">+IF(AND(ISNUMBER(OFFSET('Sanitation Data'!$D$12,0,10*ROW('Sanitation Data'!D30))),'Data Summary'!CO36="Yes"),OFFSET('Sanitation Data'!$D$12,0,10*ROW('Sanitation Data'!D30)),NA())</f>
        <v>#N/A</v>
      </c>
      <c r="AA36" s="536" t="e">
        <f ca="1">+IF(AND(ISNUMBER(OFFSET('Sanitation Data'!$E$4,0,10*ROW('Sanitation Data'!E30))),'Data Summary'!CP36="Yes"),100-OFFSET('Sanitation Data'!$E$4,0,10*ROW('Sanitation Data'!E30)),NA())</f>
        <v>#N/A</v>
      </c>
      <c r="AB36" s="536" t="e">
        <f ca="1">+IF(AND(ISNUMBER(OFFSET('Sanitation Data'!$E$6,0,10*ROW('Sanitation Data'!E30))),'Data Summary'!CQ36="Yes"),OFFSET('Sanitation Data'!$E$6,0,10*ROW('Sanitation Data'!E30)),NA())</f>
        <v>#N/A</v>
      </c>
      <c r="AC36" s="536" t="e">
        <f ca="1">+IF(AND(ISNUMBER(OFFSET('Sanitation Data'!$E$10,0,10*ROW('Sanitation Data'!E30))),'Data Summary'!CR36="Yes"),OFFSET('Sanitation Data'!$E$10,0,10*ROW('Sanitation Data'!E30)),NA())</f>
        <v>#N/A</v>
      </c>
      <c r="AD36" s="536" t="e">
        <f ca="1">+IF(AND(ISNUMBER(OFFSET('Sanitation Data'!$E$11,0,10*ROW('Sanitation Data'!E30))),'Data Summary'!CS36="Yes"),OFFSET('Sanitation Data'!$E$11,0,10*ROW('Sanitation Data'!E30)),NA())</f>
        <v>#N/A</v>
      </c>
      <c r="AE36" s="536" t="e">
        <f ca="1">+IF(AND(ISNUMBER(OFFSET('Sanitation Data'!$E$12,0,10*ROW('Sanitation Data'!E30))),'Data Summary'!CT36="Yes"),OFFSET('Sanitation Data'!$E$12,0,10*ROW('Sanitation Data'!E30)),NA())</f>
        <v>#N/A</v>
      </c>
      <c r="AF36" s="536" t="e">
        <f ca="1">+IF(AND(ISNUMBER(OFFSET('Sanitation Data'!$F$4,0,10*ROW('Sanitation Data'!F30))),'Data Summary'!CU36="Yes"),100-OFFSET('Sanitation Data'!$F$4,0,10*ROW('Sanitation Data'!F30)),NA())</f>
        <v>#N/A</v>
      </c>
      <c r="AG36" s="536" t="e">
        <f ca="1">+IF(AND(ISNUMBER(OFFSET('Sanitation Data'!$F$6,0,10*ROW('Sanitation Data'!F30))),'Data Summary'!CV36="Yes"),OFFSET('Sanitation Data'!$F$6,0,10*ROW('Sanitation Data'!F30)),NA())</f>
        <v>#N/A</v>
      </c>
      <c r="AH36" s="536" t="e">
        <f ca="1">+IF(AND(ISNUMBER(OFFSET('Sanitation Data'!$F$10,0,10*ROW('Sanitation Data'!F30))),'Data Summary'!CW36="Yes"),OFFSET('Sanitation Data'!$F$10,0,10*ROW('Sanitation Data'!F30)),NA())</f>
        <v>#N/A</v>
      </c>
      <c r="AI36" s="536" t="e">
        <f ca="1">+IF(AND(ISNUMBER(OFFSET('Sanitation Data'!$F$11,0,10*ROW('Sanitation Data'!F30))),'Data Summary'!CX36="Yes"),OFFSET('Sanitation Data'!$F$11,0,10*ROW('Sanitation Data'!F30)),NA())</f>
        <v>#N/A</v>
      </c>
      <c r="AJ36" s="536" t="e">
        <f ca="1">+IF(AND(ISNUMBER(OFFSET('Sanitation Data'!$F$12,0,10*ROW('Sanitation Data'!F30))),'Data Summary'!CY36="Yes"),OFFSET('Sanitation Data'!$F$12,0,10*ROW('Sanitation Data'!F30)),NA())</f>
        <v>#N/A</v>
      </c>
      <c r="AK36" s="536" t="e">
        <f ca="1">+IF(AND(ISNUMBER(OFFSET('Sanitation Data'!$G$4,0,10*ROW('Sanitation Data'!G30))),'Data Summary'!CZ36="Yes"),100-OFFSET('Sanitation Data'!$G$4,0,10*ROW('Sanitation Data'!G30)),NA())</f>
        <v>#N/A</v>
      </c>
      <c r="AL36" s="536" t="e">
        <f ca="1">+IF(AND(ISNUMBER(OFFSET('Sanitation Data'!$G$6,0,10*ROW('Sanitation Data'!G30))),'Data Summary'!DA36="Yes"),OFFSET('Sanitation Data'!$G$6,0,10*ROW('Sanitation Data'!G30)),NA())</f>
        <v>#N/A</v>
      </c>
      <c r="AM36" s="536" t="e">
        <f ca="1">+IF(AND(ISNUMBER(OFFSET('Sanitation Data'!$G$10,0,10*ROW('Sanitation Data'!G30))),'Data Summary'!DB36="Yes"),OFFSET('Sanitation Data'!$G$10,0,10*ROW('Sanitation Data'!G30)),NA())</f>
        <v>#N/A</v>
      </c>
      <c r="AN36" s="536" t="e">
        <f ca="1">+IF(AND(ISNUMBER(OFFSET('Sanitation Data'!$G$11,0,10*ROW('Sanitation Data'!G30))),'Data Summary'!DC36="Yes"),OFFSET('Sanitation Data'!$G$11,0,10*ROW('Sanitation Data'!G30)),NA())</f>
        <v>#N/A</v>
      </c>
      <c r="AO36" s="536" t="e">
        <f ca="1">+IF(AND(ISNUMBER(OFFSET('Sanitation Data'!$G$12,0,10*ROW('Sanitation Data'!G30))),'Data Summary'!DD36="Yes"),OFFSET('Sanitation Data'!$G$12,0,10*ROW('Sanitation Data'!G30)),NA())</f>
        <v>#N/A</v>
      </c>
      <c r="AP36" s="536" t="e">
        <f ca="1">+IF(AND(ISNUMBER(OFFSET('Sanitation Data'!$H$4,0,10*ROW('Sanitation Data'!H30))),'Data Summary'!DE36="Yes"),100-OFFSET('Sanitation Data'!$H$4,0,10*ROW('Sanitation Data'!H30)),NA())</f>
        <v>#N/A</v>
      </c>
      <c r="AQ36" s="536" t="e">
        <f ca="1">+IF(AND(ISNUMBER(OFFSET('Sanitation Data'!$H$6,0,10*ROW('Sanitation Data'!H30))),'Data Summary'!DF36="Yes"),OFFSET('Sanitation Data'!$H$6,0,10*ROW('Sanitation Data'!H30)),NA())</f>
        <v>#N/A</v>
      </c>
      <c r="AR36" s="536" t="e">
        <f ca="1">+IF(AND(ISNUMBER(OFFSET('Sanitation Data'!$H$10,0,10*ROW('Sanitation Data'!H30))),'Data Summary'!DG36="Yes"),OFFSET('Sanitation Data'!$H$10,0,10*ROW('Sanitation Data'!H30)),NA())</f>
        <v>#N/A</v>
      </c>
      <c r="AS36" s="536" t="e">
        <f ca="1">+IF(AND(ISNUMBER(OFFSET('Sanitation Data'!$H$11,0,10*ROW('Sanitation Data'!H30))),'Data Summary'!DH36="Yes"),OFFSET('Sanitation Data'!$H$11,0,10*ROW('Sanitation Data'!H30)),NA())</f>
        <v>#N/A</v>
      </c>
      <c r="AT36" s="536" t="e">
        <f ca="1">+IF(AND(ISNUMBER(OFFSET('Sanitation Data'!$H$12,0,10*ROW('Sanitation Data'!H30))),'Data Summary'!DI36="Yes"),OFFSET('Sanitation Data'!$H$12,0,10*ROW('Sanitation Data'!H30)),NA())</f>
        <v>#N/A</v>
      </c>
      <c r="AU36" s="536" t="e">
        <f ca="1">+IF(AND(ISNUMBER(OFFSET('Sanitation Data'!$I$4,0,10*ROW('Sanitation Data'!I30))),'Data Summary'!DJ36="Yes"),100-OFFSET('Sanitation Data'!$I$4,0,10*ROW('Sanitation Data'!I30)),NA())</f>
        <v>#N/A</v>
      </c>
      <c r="AV36" s="536" t="e">
        <f ca="1">+IF(AND(ISNUMBER(OFFSET('Sanitation Data'!$I$6,0,10*ROW('Sanitation Data'!I30))),'Data Summary'!DK36="Yes"),OFFSET('Sanitation Data'!$I$6,0,10*ROW('Sanitation Data'!I30)),NA())</f>
        <v>#N/A</v>
      </c>
      <c r="AW36" s="536" t="e">
        <f ca="1">+IF(AND(ISNUMBER(OFFSET('Sanitation Data'!$I$10,0,10*ROW('Sanitation Data'!I30))),'Data Summary'!DL36="Yes"),OFFSET('Sanitation Data'!$I$10,0,10*ROW('Sanitation Data'!I30)),NA())</f>
        <v>#N/A</v>
      </c>
      <c r="AX36" s="536" t="e">
        <f ca="1">+IF(AND(ISNUMBER(OFFSET('Sanitation Data'!$I$11,0,10*ROW('Sanitation Data'!I30))),'Data Summary'!DM36="Yes"),OFFSET('Sanitation Data'!$I$11,0,10*ROW('Sanitation Data'!I30)),NA())</f>
        <v>#N/A</v>
      </c>
      <c r="AY36" s="536" t="e">
        <f ca="1">+IF(AND(ISNUMBER(OFFSET('Sanitation Data'!$I$12,0,10*ROW('Sanitation Data'!I30))),'Data Summary'!DN36="Yes"),OFFSET('Sanitation Data'!$I$12,0,10*ROW('Sanitation Data'!I30)),NA())</f>
        <v>#N/A</v>
      </c>
      <c r="AZ36" s="537" t="e">
        <f ca="1">+IF(AND(ISNUMBER(OFFSET('Hygiene Data'!$D$5,0,10*ROW('Hygiene Data'!D30))),'Data Summary'!DO36="Yes"),OFFSET('Hygiene Data'!$D$5,0,10*ROW('Hygiene Data'!D30)),NA())</f>
        <v>#N/A</v>
      </c>
      <c r="BA36" s="537" t="e">
        <f ca="1">+IF(AND(ISNUMBER(OFFSET('Hygiene Data'!$D$7,0,10*ROW('Hygiene Data'!D30))),'Data Summary'!DP36="Yes"),OFFSET('Hygiene Data'!$D$7,0,10*ROW('Hygiene Data'!D30)),NA())</f>
        <v>#N/A</v>
      </c>
      <c r="BB36" s="537" t="e">
        <f ca="1">+IF(AND(ISNUMBER(OFFSET('Hygiene Data'!$D$9,0,10*ROW('Hygiene Data'!D30))),'Data Summary'!DQ36="Yes"),OFFSET('Hygiene Data'!$D$9,0,10*ROW('Hygiene Data'!D30)),NA())</f>
        <v>#N/A</v>
      </c>
      <c r="BC36" s="537" t="e">
        <f ca="1">+IF(AND(ISNUMBER(OFFSET('Hygiene Data'!$E$5,0,10*ROW('Hygiene Data'!E30))),'Data Summary'!DR36="Yes"),OFFSET('Hygiene Data'!$E$5,0,10*ROW('Hygiene Data'!E30)),NA())</f>
        <v>#N/A</v>
      </c>
      <c r="BD36" s="537" t="e">
        <f ca="1">+IF(AND(ISNUMBER(OFFSET('Hygiene Data'!$E$7,0,10*ROW('Hygiene Data'!E30))),'Data Summary'!DS36="Yes"),OFFSET('Hygiene Data'!$E$7,0,10*ROW('Hygiene Data'!E30)),NA())</f>
        <v>#N/A</v>
      </c>
      <c r="BE36" s="537" t="e">
        <f ca="1">+IF(AND(ISNUMBER(OFFSET('Hygiene Data'!$E$9,0,10*ROW('Hygiene Data'!E30))),'Data Summary'!DT36="Yes"),OFFSET('Hygiene Data'!$E$9,0,10*ROW('Hygiene Data'!E30)),NA())</f>
        <v>#N/A</v>
      </c>
      <c r="BF36" s="537" t="e">
        <f ca="1">+IF(AND(ISNUMBER(OFFSET('Hygiene Data'!$F$5,0,10*ROW('Hygiene Data'!F30))),'Data Summary'!DU36="Yes"),OFFSET('Hygiene Data'!$F$5,0,10*ROW('Hygiene Data'!F30)),NA())</f>
        <v>#N/A</v>
      </c>
      <c r="BG36" s="537" t="e">
        <f ca="1">+IF(AND(ISNUMBER(OFFSET('Hygiene Data'!$F$7,0,10*ROW('Hygiene Data'!F30))),'Data Summary'!DV36="Yes"),OFFSET('Hygiene Data'!$F$7,0,10*ROW('Hygiene Data'!F30)),NA())</f>
        <v>#N/A</v>
      </c>
      <c r="BH36" s="537" t="e">
        <f ca="1">+IF(AND(ISNUMBER(OFFSET('Hygiene Data'!$F$9,0,10*ROW('Hygiene Data'!F30))),'Data Summary'!DW36="Yes"),OFFSET('Hygiene Data'!$F$9,0,10*ROW('Hygiene Data'!F30)),NA())</f>
        <v>#N/A</v>
      </c>
      <c r="BI36" s="537" t="e">
        <f ca="1">+IF(AND(ISNUMBER(OFFSET('Hygiene Data'!$G$5,0,10*ROW('Hygiene Data'!G30))),'Data Summary'!DX36="Yes"),OFFSET('Hygiene Data'!$G$5,0,10*ROW('Hygiene Data'!G30)),NA())</f>
        <v>#N/A</v>
      </c>
      <c r="BJ36" s="537" t="e">
        <f ca="1">+IF(AND(ISNUMBER(OFFSET('Hygiene Data'!$G$7,0,10*ROW('Hygiene Data'!G30))),'Data Summary'!DY36="Yes"),OFFSET('Hygiene Data'!$G$7,0,10*ROW('Hygiene Data'!G30)),NA())</f>
        <v>#N/A</v>
      </c>
      <c r="BK36" s="537" t="e">
        <f ca="1">+IF(AND(ISNUMBER(OFFSET('Hygiene Data'!$G$9,0,10*ROW('Hygiene Data'!G30))),'Data Summary'!DZ36="Yes"),OFFSET('Hygiene Data'!$G$9,0,10*ROW('Hygiene Data'!G30)),NA())</f>
        <v>#N/A</v>
      </c>
      <c r="BL36" s="537" t="e">
        <f ca="1">+IF(AND(ISNUMBER(OFFSET('Hygiene Data'!$H$5,0,10*ROW('Hygiene Data'!H30))),'Data Summary'!EA36="Yes"),OFFSET('Hygiene Data'!$H$5,0,10*ROW('Hygiene Data'!H30)),NA())</f>
        <v>#N/A</v>
      </c>
      <c r="BM36" s="537" t="e">
        <f ca="1">+IF(AND(ISNUMBER(OFFSET('Hygiene Data'!$H$7,0,10*ROW('Hygiene Data'!H30))),'Data Summary'!EB36="Yes"),OFFSET('Hygiene Data'!$H$7,0,10*ROW('Hygiene Data'!H30)),NA())</f>
        <v>#N/A</v>
      </c>
      <c r="BN36" s="537" t="e">
        <f ca="1">+IF(AND(ISNUMBER(OFFSET('Hygiene Data'!$H$9,0,10*ROW('Hygiene Data'!H30))),'Data Summary'!EC36="Yes"),OFFSET('Hygiene Data'!$H$9,0,10*ROW('Hygiene Data'!H30)),NA())</f>
        <v>#N/A</v>
      </c>
      <c r="BO36" s="537" t="e">
        <f ca="1">+IF(AND(ISNUMBER(OFFSET('Hygiene Data'!$I$5,0,10*ROW('Hygiene Data'!I30))),'Data Summary'!ED36="Yes"),OFFSET('Hygiene Data'!$I$5,0,10*ROW('Hygiene Data'!I30)),NA())</f>
        <v>#N/A</v>
      </c>
      <c r="BP36" s="537" t="e">
        <f ca="1">+IF(AND(ISNUMBER(OFFSET('Hygiene Data'!$I$7,0,10*ROW('Hygiene Data'!I30))),'Data Summary'!EE36="Yes"),OFFSET('Hygiene Data'!$I$7,0,10*ROW('Hygiene Data'!I30)),NA())</f>
        <v>#N/A</v>
      </c>
      <c r="BQ36" s="537" t="e">
        <f ca="1">+IF(AND(ISNUMBER(OFFSET('Hygiene Data'!$I$9,0,10*ROW('Hygiene Data'!I30))),'Data Summary'!EF36="Yes"),OFFSET('Hygiene Data'!$I$9,0,10*ROW('Hygiene Data'!I30)),NA())</f>
        <v>#N/A</v>
      </c>
    </row>
    <row r="37" spans="1:69" x14ac:dyDescent="0.25">
      <c r="A37" s="533" t="e">
        <f ca="1">+RIGHT('Data Summary'!A37,LEN('Data Summary'!A37)-9)</f>
        <v>#VALUE!</v>
      </c>
      <c r="B37" s="507" t="str">
        <f ca="1">+IF(ISTEXT('Data Summary'!B37),'Data Summary'!B37,"")</f>
        <v/>
      </c>
      <c r="C37" s="534" t="e">
        <f ca="1">+VALUE('Data Summary'!C37)</f>
        <v>#VALUE!</v>
      </c>
      <c r="D37" s="535" t="e">
        <f ca="1">+IF(AND(ISNUMBER(OFFSET('Water Data'!$D$4,0,10*ROW('Water Data'!D31))),'Data Summary'!BS37="Yes"),100-OFFSET('Water Data'!$D$4,0,10*ROW('Water Data'!D31)),NA())</f>
        <v>#N/A</v>
      </c>
      <c r="E37" s="535" t="e">
        <f ca="1">+IF(AND(ISNUMBER(OFFSET('Water Data'!$D$6,0,10*ROW('Water Data'!D31))),'Data Summary'!BT37="Yes"),OFFSET('Water Data'!$D$6,0,10*ROW('Water Data'!D31)),NA())</f>
        <v>#N/A</v>
      </c>
      <c r="F37" s="535" t="e">
        <f ca="1">+IF(AND(ISNUMBER(OFFSET('Water Data'!$D$9,0,10*ROW('Water Data'!D31))),'Data Summary'!BU37="Yes"),OFFSET('Water Data'!$D$9,0,10*ROW('Water Data'!D31)),NA())</f>
        <v>#N/A</v>
      </c>
      <c r="G37" s="535" t="e">
        <f ca="1">+IF(AND(ISNUMBER(OFFSET('Water Data'!$E$4,0,10*ROW('Water Data'!E31))),'Data Summary'!BV37="Yes"),100-OFFSET('Water Data'!$E$4,0,10*ROW('Water Data'!E31)),NA())</f>
        <v>#N/A</v>
      </c>
      <c r="H37" s="535" t="e">
        <f ca="1">+IF(AND(ISNUMBER(OFFSET('Water Data'!$E$6,0,10*ROW('Water Data'!E31))),'Data Summary'!BW37="Yes"),OFFSET('Water Data'!$E$6,0,10*ROW('Water Data'!E31)),NA())</f>
        <v>#N/A</v>
      </c>
      <c r="I37" s="535" t="e">
        <f ca="1">+IF(AND(ISNUMBER(OFFSET('Water Data'!$E$9,0,10*ROW('Water Data'!E31))),'Data Summary'!BX37="Yes"),OFFSET('Water Data'!$E$9,0,10*ROW('Water Data'!E31)),NA())</f>
        <v>#N/A</v>
      </c>
      <c r="J37" s="535" t="e">
        <f ca="1">+IF(AND(ISNUMBER(OFFSET('Water Data'!$F$4,0,10*ROW('Water Data'!F31))),'Data Summary'!BY37="Yes"),100-OFFSET('Water Data'!$F$4,0,10*ROW('Water Data'!F31)),NA())</f>
        <v>#N/A</v>
      </c>
      <c r="K37" s="535" t="e">
        <f ca="1">+IF(AND(ISNUMBER(OFFSET('Water Data'!$F$6,0,10*ROW('Water Data'!F31))),'Data Summary'!BZ37="Yes"),OFFSET('Water Data'!$F$6,0,10*ROW('Water Data'!F31)),NA())</f>
        <v>#N/A</v>
      </c>
      <c r="L37" s="535" t="e">
        <f ca="1">+IF(AND(ISNUMBER(OFFSET('Water Data'!$F$9,0,10*ROW('Water Data'!F31))),'Data Summary'!CA37="Yes"),OFFSET('Water Data'!$F$9,0,10*ROW('Water Data'!F31)),NA())</f>
        <v>#N/A</v>
      </c>
      <c r="M37" s="535" t="e">
        <f ca="1">+IF(AND(ISNUMBER(OFFSET('Water Data'!$G$4,0,10*ROW('Water Data'!G31))),'Data Summary'!CB37="Yes"),100-OFFSET('Water Data'!$G$4,0,10*ROW('Water Data'!G31)),NA())</f>
        <v>#N/A</v>
      </c>
      <c r="N37" s="535" t="e">
        <f ca="1">+IF(AND(ISNUMBER(OFFSET('Water Data'!$G$6,0,10*ROW('Water Data'!G31))),'Data Summary'!CC37="Yes"),OFFSET('Water Data'!$G$6,0,10*ROW('Water Data'!G31)),NA())</f>
        <v>#N/A</v>
      </c>
      <c r="O37" s="535" t="e">
        <f ca="1">+IF(AND(ISNUMBER(OFFSET('Water Data'!$G$9,0,10*ROW('Water Data'!G31))),'Data Summary'!CD37="Yes"),OFFSET('Water Data'!$G$9,0,10*ROW('Water Data'!G31)),NA())</f>
        <v>#N/A</v>
      </c>
      <c r="P37" s="535" t="e">
        <f ca="1">+IF(AND(ISNUMBER(OFFSET('Water Data'!$H$4,0,10*ROW('Water Data'!H31))),'Data Summary'!CE37="Yes"),100-OFFSET('Water Data'!$H$4,0,10*ROW('Water Data'!H31)),NA())</f>
        <v>#N/A</v>
      </c>
      <c r="Q37" s="535" t="e">
        <f ca="1">+IF(AND(ISNUMBER(OFFSET('Water Data'!$H$6,0,10*ROW('Water Data'!H31))),'Data Summary'!CF37="Yes"),OFFSET('Water Data'!$H$6,0,10*ROW('Water Data'!H31)),NA())</f>
        <v>#N/A</v>
      </c>
      <c r="R37" s="535" t="e">
        <f ca="1">+IF(AND(ISNUMBER(OFFSET('Water Data'!$H$9,0,10*ROW('Water Data'!H31))),'Data Summary'!CG37="Yes"),OFFSET('Water Data'!$H$9,0,10*ROW('Water Data'!H31)),NA())</f>
        <v>#N/A</v>
      </c>
      <c r="S37" s="535" t="e">
        <f ca="1">+IF(AND(ISNUMBER(OFFSET('Water Data'!$I$4,0,10*ROW('Water Data'!I31))),'Data Summary'!CH37="Yes"),100-OFFSET('Water Data'!$I$4,0,10*ROW('Water Data'!I31)),NA())</f>
        <v>#N/A</v>
      </c>
      <c r="T37" s="535" t="e">
        <f ca="1">+IF(AND(ISNUMBER(OFFSET('Water Data'!$I$6,0,10*ROW('Water Data'!I31))),'Data Summary'!CI37="Yes"),OFFSET('Water Data'!$I$6,0,10*ROW('Water Data'!I31)),NA())</f>
        <v>#N/A</v>
      </c>
      <c r="U37" s="535" t="e">
        <f ca="1">+IF(AND(ISNUMBER(OFFSET('Water Data'!$I$9,0,10*ROW('Water Data'!I31))),'Data Summary'!CJ37="Yes"),OFFSET('Water Data'!$I$9,0,10*ROW('Water Data'!I31)),NA())</f>
        <v>#N/A</v>
      </c>
      <c r="V37" s="536" t="e">
        <f ca="1">+IF(AND(ISNUMBER(OFFSET('Sanitation Data'!$D$4,0,10*ROW('Sanitation Data'!D31))),'Data Summary'!CK37="Yes"),100-OFFSET('Sanitation Data'!$D$4,0,10*ROW('Sanitation Data'!D31)),NA())</f>
        <v>#N/A</v>
      </c>
      <c r="W37" s="536" t="e">
        <f ca="1">+IF(AND(ISNUMBER(OFFSET('Sanitation Data'!$D$6,0,10*ROW('Sanitation Data'!D31))),'Data Summary'!CL37="Yes"),OFFSET('Sanitation Data'!$D$6,0,10*ROW('Sanitation Data'!D31)),NA())</f>
        <v>#N/A</v>
      </c>
      <c r="X37" s="536" t="e">
        <f ca="1">+IF(AND(ISNUMBER(OFFSET('Sanitation Data'!$D$10,0,10*ROW('Sanitation Data'!D31))),'Data Summary'!CM37="Yes"),OFFSET('Sanitation Data'!$D$10,0,10*ROW('Sanitation Data'!D31)),NA())</f>
        <v>#N/A</v>
      </c>
      <c r="Y37" s="536" t="e">
        <f ca="1">+IF(AND(ISNUMBER(OFFSET('Sanitation Data'!$D$11,0,10*ROW('Sanitation Data'!D31))),'Data Summary'!CN37="Yes"),OFFSET('Sanitation Data'!$D$11,0,10*ROW('Sanitation Data'!D31)),NA())</f>
        <v>#N/A</v>
      </c>
      <c r="Z37" s="536" t="e">
        <f ca="1">+IF(AND(ISNUMBER(OFFSET('Sanitation Data'!$D$12,0,10*ROW('Sanitation Data'!D31))),'Data Summary'!CO37="Yes"),OFFSET('Sanitation Data'!$D$12,0,10*ROW('Sanitation Data'!D31)),NA())</f>
        <v>#N/A</v>
      </c>
      <c r="AA37" s="536" t="e">
        <f ca="1">+IF(AND(ISNUMBER(OFFSET('Sanitation Data'!$E$4,0,10*ROW('Sanitation Data'!E31))),'Data Summary'!CP37="Yes"),100-OFFSET('Sanitation Data'!$E$4,0,10*ROW('Sanitation Data'!E31)),NA())</f>
        <v>#N/A</v>
      </c>
      <c r="AB37" s="536" t="e">
        <f ca="1">+IF(AND(ISNUMBER(OFFSET('Sanitation Data'!$E$6,0,10*ROW('Sanitation Data'!E31))),'Data Summary'!CQ37="Yes"),OFFSET('Sanitation Data'!$E$6,0,10*ROW('Sanitation Data'!E31)),NA())</f>
        <v>#N/A</v>
      </c>
      <c r="AC37" s="536" t="e">
        <f ca="1">+IF(AND(ISNUMBER(OFFSET('Sanitation Data'!$E$10,0,10*ROW('Sanitation Data'!E31))),'Data Summary'!CR37="Yes"),OFFSET('Sanitation Data'!$E$10,0,10*ROW('Sanitation Data'!E31)),NA())</f>
        <v>#N/A</v>
      </c>
      <c r="AD37" s="536" t="e">
        <f ca="1">+IF(AND(ISNUMBER(OFFSET('Sanitation Data'!$E$11,0,10*ROW('Sanitation Data'!E31))),'Data Summary'!CS37="Yes"),OFFSET('Sanitation Data'!$E$11,0,10*ROW('Sanitation Data'!E31)),NA())</f>
        <v>#N/A</v>
      </c>
      <c r="AE37" s="536" t="e">
        <f ca="1">+IF(AND(ISNUMBER(OFFSET('Sanitation Data'!$E$12,0,10*ROW('Sanitation Data'!E31))),'Data Summary'!CT37="Yes"),OFFSET('Sanitation Data'!$E$12,0,10*ROW('Sanitation Data'!E31)),NA())</f>
        <v>#N/A</v>
      </c>
      <c r="AF37" s="536" t="e">
        <f ca="1">+IF(AND(ISNUMBER(OFFSET('Sanitation Data'!$F$4,0,10*ROW('Sanitation Data'!F31))),'Data Summary'!CU37="Yes"),100-OFFSET('Sanitation Data'!$F$4,0,10*ROW('Sanitation Data'!F31)),NA())</f>
        <v>#N/A</v>
      </c>
      <c r="AG37" s="536" t="e">
        <f ca="1">+IF(AND(ISNUMBER(OFFSET('Sanitation Data'!$F$6,0,10*ROW('Sanitation Data'!F31))),'Data Summary'!CV37="Yes"),OFFSET('Sanitation Data'!$F$6,0,10*ROW('Sanitation Data'!F31)),NA())</f>
        <v>#N/A</v>
      </c>
      <c r="AH37" s="536" t="e">
        <f ca="1">+IF(AND(ISNUMBER(OFFSET('Sanitation Data'!$F$10,0,10*ROW('Sanitation Data'!F31))),'Data Summary'!CW37="Yes"),OFFSET('Sanitation Data'!$F$10,0,10*ROW('Sanitation Data'!F31)),NA())</f>
        <v>#N/A</v>
      </c>
      <c r="AI37" s="536" t="e">
        <f ca="1">+IF(AND(ISNUMBER(OFFSET('Sanitation Data'!$F$11,0,10*ROW('Sanitation Data'!F31))),'Data Summary'!CX37="Yes"),OFFSET('Sanitation Data'!$F$11,0,10*ROW('Sanitation Data'!F31)),NA())</f>
        <v>#N/A</v>
      </c>
      <c r="AJ37" s="536" t="e">
        <f ca="1">+IF(AND(ISNUMBER(OFFSET('Sanitation Data'!$F$12,0,10*ROW('Sanitation Data'!F31))),'Data Summary'!CY37="Yes"),OFFSET('Sanitation Data'!$F$12,0,10*ROW('Sanitation Data'!F31)),NA())</f>
        <v>#N/A</v>
      </c>
      <c r="AK37" s="536" t="e">
        <f ca="1">+IF(AND(ISNUMBER(OFFSET('Sanitation Data'!$G$4,0,10*ROW('Sanitation Data'!G31))),'Data Summary'!CZ37="Yes"),100-OFFSET('Sanitation Data'!$G$4,0,10*ROW('Sanitation Data'!G31)),NA())</f>
        <v>#N/A</v>
      </c>
      <c r="AL37" s="536" t="e">
        <f ca="1">+IF(AND(ISNUMBER(OFFSET('Sanitation Data'!$G$6,0,10*ROW('Sanitation Data'!G31))),'Data Summary'!DA37="Yes"),OFFSET('Sanitation Data'!$G$6,0,10*ROW('Sanitation Data'!G31)),NA())</f>
        <v>#N/A</v>
      </c>
      <c r="AM37" s="536" t="e">
        <f ca="1">+IF(AND(ISNUMBER(OFFSET('Sanitation Data'!$G$10,0,10*ROW('Sanitation Data'!G31))),'Data Summary'!DB37="Yes"),OFFSET('Sanitation Data'!$G$10,0,10*ROW('Sanitation Data'!G31)),NA())</f>
        <v>#N/A</v>
      </c>
      <c r="AN37" s="536" t="e">
        <f ca="1">+IF(AND(ISNUMBER(OFFSET('Sanitation Data'!$G$11,0,10*ROW('Sanitation Data'!G31))),'Data Summary'!DC37="Yes"),OFFSET('Sanitation Data'!$G$11,0,10*ROW('Sanitation Data'!G31)),NA())</f>
        <v>#N/A</v>
      </c>
      <c r="AO37" s="536" t="e">
        <f ca="1">+IF(AND(ISNUMBER(OFFSET('Sanitation Data'!$G$12,0,10*ROW('Sanitation Data'!G31))),'Data Summary'!DD37="Yes"),OFFSET('Sanitation Data'!$G$12,0,10*ROW('Sanitation Data'!G31)),NA())</f>
        <v>#N/A</v>
      </c>
      <c r="AP37" s="536" t="e">
        <f ca="1">+IF(AND(ISNUMBER(OFFSET('Sanitation Data'!$H$4,0,10*ROW('Sanitation Data'!H31))),'Data Summary'!DE37="Yes"),100-OFFSET('Sanitation Data'!$H$4,0,10*ROW('Sanitation Data'!H31)),NA())</f>
        <v>#N/A</v>
      </c>
      <c r="AQ37" s="536" t="e">
        <f ca="1">+IF(AND(ISNUMBER(OFFSET('Sanitation Data'!$H$6,0,10*ROW('Sanitation Data'!H31))),'Data Summary'!DF37="Yes"),OFFSET('Sanitation Data'!$H$6,0,10*ROW('Sanitation Data'!H31)),NA())</f>
        <v>#N/A</v>
      </c>
      <c r="AR37" s="536" t="e">
        <f ca="1">+IF(AND(ISNUMBER(OFFSET('Sanitation Data'!$H$10,0,10*ROW('Sanitation Data'!H31))),'Data Summary'!DG37="Yes"),OFFSET('Sanitation Data'!$H$10,0,10*ROW('Sanitation Data'!H31)),NA())</f>
        <v>#N/A</v>
      </c>
      <c r="AS37" s="536" t="e">
        <f ca="1">+IF(AND(ISNUMBER(OFFSET('Sanitation Data'!$H$11,0,10*ROW('Sanitation Data'!H31))),'Data Summary'!DH37="Yes"),OFFSET('Sanitation Data'!$H$11,0,10*ROW('Sanitation Data'!H31)),NA())</f>
        <v>#N/A</v>
      </c>
      <c r="AT37" s="536" t="e">
        <f ca="1">+IF(AND(ISNUMBER(OFFSET('Sanitation Data'!$H$12,0,10*ROW('Sanitation Data'!H31))),'Data Summary'!DI37="Yes"),OFFSET('Sanitation Data'!$H$12,0,10*ROW('Sanitation Data'!H31)),NA())</f>
        <v>#N/A</v>
      </c>
      <c r="AU37" s="536" t="e">
        <f ca="1">+IF(AND(ISNUMBER(OFFSET('Sanitation Data'!$I$4,0,10*ROW('Sanitation Data'!I31))),'Data Summary'!DJ37="Yes"),100-OFFSET('Sanitation Data'!$I$4,0,10*ROW('Sanitation Data'!I31)),NA())</f>
        <v>#N/A</v>
      </c>
      <c r="AV37" s="536" t="e">
        <f ca="1">+IF(AND(ISNUMBER(OFFSET('Sanitation Data'!$I$6,0,10*ROW('Sanitation Data'!I31))),'Data Summary'!DK37="Yes"),OFFSET('Sanitation Data'!$I$6,0,10*ROW('Sanitation Data'!I31)),NA())</f>
        <v>#N/A</v>
      </c>
      <c r="AW37" s="536" t="e">
        <f ca="1">+IF(AND(ISNUMBER(OFFSET('Sanitation Data'!$I$10,0,10*ROW('Sanitation Data'!I31))),'Data Summary'!DL37="Yes"),OFFSET('Sanitation Data'!$I$10,0,10*ROW('Sanitation Data'!I31)),NA())</f>
        <v>#N/A</v>
      </c>
      <c r="AX37" s="536" t="e">
        <f ca="1">+IF(AND(ISNUMBER(OFFSET('Sanitation Data'!$I$11,0,10*ROW('Sanitation Data'!I31))),'Data Summary'!DM37="Yes"),OFFSET('Sanitation Data'!$I$11,0,10*ROW('Sanitation Data'!I31)),NA())</f>
        <v>#N/A</v>
      </c>
      <c r="AY37" s="536" t="e">
        <f ca="1">+IF(AND(ISNUMBER(OFFSET('Sanitation Data'!$I$12,0,10*ROW('Sanitation Data'!I31))),'Data Summary'!DN37="Yes"),OFFSET('Sanitation Data'!$I$12,0,10*ROW('Sanitation Data'!I31)),NA())</f>
        <v>#N/A</v>
      </c>
      <c r="AZ37" s="537" t="e">
        <f ca="1">+IF(AND(ISNUMBER(OFFSET('Hygiene Data'!$D$5,0,10*ROW('Hygiene Data'!D31))),'Data Summary'!DO37="Yes"),OFFSET('Hygiene Data'!$D$5,0,10*ROW('Hygiene Data'!D31)),NA())</f>
        <v>#N/A</v>
      </c>
      <c r="BA37" s="537" t="e">
        <f ca="1">+IF(AND(ISNUMBER(OFFSET('Hygiene Data'!$D$7,0,10*ROW('Hygiene Data'!D31))),'Data Summary'!DP37="Yes"),OFFSET('Hygiene Data'!$D$7,0,10*ROW('Hygiene Data'!D31)),NA())</f>
        <v>#N/A</v>
      </c>
      <c r="BB37" s="537" t="e">
        <f ca="1">+IF(AND(ISNUMBER(OFFSET('Hygiene Data'!$D$9,0,10*ROW('Hygiene Data'!D31))),'Data Summary'!DQ37="Yes"),OFFSET('Hygiene Data'!$D$9,0,10*ROW('Hygiene Data'!D31)),NA())</f>
        <v>#N/A</v>
      </c>
      <c r="BC37" s="537" t="e">
        <f ca="1">+IF(AND(ISNUMBER(OFFSET('Hygiene Data'!$E$5,0,10*ROW('Hygiene Data'!E31))),'Data Summary'!DR37="Yes"),OFFSET('Hygiene Data'!$E$5,0,10*ROW('Hygiene Data'!E31)),NA())</f>
        <v>#N/A</v>
      </c>
      <c r="BD37" s="537" t="e">
        <f ca="1">+IF(AND(ISNUMBER(OFFSET('Hygiene Data'!$E$7,0,10*ROW('Hygiene Data'!E31))),'Data Summary'!DS37="Yes"),OFFSET('Hygiene Data'!$E$7,0,10*ROW('Hygiene Data'!E31)),NA())</f>
        <v>#N/A</v>
      </c>
      <c r="BE37" s="537" t="e">
        <f ca="1">+IF(AND(ISNUMBER(OFFSET('Hygiene Data'!$E$9,0,10*ROW('Hygiene Data'!E31))),'Data Summary'!DT37="Yes"),OFFSET('Hygiene Data'!$E$9,0,10*ROW('Hygiene Data'!E31)),NA())</f>
        <v>#N/A</v>
      </c>
      <c r="BF37" s="537" t="e">
        <f ca="1">+IF(AND(ISNUMBER(OFFSET('Hygiene Data'!$F$5,0,10*ROW('Hygiene Data'!F31))),'Data Summary'!DU37="Yes"),OFFSET('Hygiene Data'!$F$5,0,10*ROW('Hygiene Data'!F31)),NA())</f>
        <v>#N/A</v>
      </c>
      <c r="BG37" s="537" t="e">
        <f ca="1">+IF(AND(ISNUMBER(OFFSET('Hygiene Data'!$F$7,0,10*ROW('Hygiene Data'!F31))),'Data Summary'!DV37="Yes"),OFFSET('Hygiene Data'!$F$7,0,10*ROW('Hygiene Data'!F31)),NA())</f>
        <v>#N/A</v>
      </c>
      <c r="BH37" s="537" t="e">
        <f ca="1">+IF(AND(ISNUMBER(OFFSET('Hygiene Data'!$F$9,0,10*ROW('Hygiene Data'!F31))),'Data Summary'!DW37="Yes"),OFFSET('Hygiene Data'!$F$9,0,10*ROW('Hygiene Data'!F31)),NA())</f>
        <v>#N/A</v>
      </c>
      <c r="BI37" s="537" t="e">
        <f ca="1">+IF(AND(ISNUMBER(OFFSET('Hygiene Data'!$G$5,0,10*ROW('Hygiene Data'!G31))),'Data Summary'!DX37="Yes"),OFFSET('Hygiene Data'!$G$5,0,10*ROW('Hygiene Data'!G31)),NA())</f>
        <v>#N/A</v>
      </c>
      <c r="BJ37" s="537" t="e">
        <f ca="1">+IF(AND(ISNUMBER(OFFSET('Hygiene Data'!$G$7,0,10*ROW('Hygiene Data'!G31))),'Data Summary'!DY37="Yes"),OFFSET('Hygiene Data'!$G$7,0,10*ROW('Hygiene Data'!G31)),NA())</f>
        <v>#N/A</v>
      </c>
      <c r="BK37" s="537" t="e">
        <f ca="1">+IF(AND(ISNUMBER(OFFSET('Hygiene Data'!$G$9,0,10*ROW('Hygiene Data'!G31))),'Data Summary'!DZ37="Yes"),OFFSET('Hygiene Data'!$G$9,0,10*ROW('Hygiene Data'!G31)),NA())</f>
        <v>#N/A</v>
      </c>
      <c r="BL37" s="537" t="e">
        <f ca="1">+IF(AND(ISNUMBER(OFFSET('Hygiene Data'!$H$5,0,10*ROW('Hygiene Data'!H31))),'Data Summary'!EA37="Yes"),OFFSET('Hygiene Data'!$H$5,0,10*ROW('Hygiene Data'!H31)),NA())</f>
        <v>#N/A</v>
      </c>
      <c r="BM37" s="537" t="e">
        <f ca="1">+IF(AND(ISNUMBER(OFFSET('Hygiene Data'!$H$7,0,10*ROW('Hygiene Data'!H31))),'Data Summary'!EB37="Yes"),OFFSET('Hygiene Data'!$H$7,0,10*ROW('Hygiene Data'!H31)),NA())</f>
        <v>#N/A</v>
      </c>
      <c r="BN37" s="537" t="e">
        <f ca="1">+IF(AND(ISNUMBER(OFFSET('Hygiene Data'!$H$9,0,10*ROW('Hygiene Data'!H31))),'Data Summary'!EC37="Yes"),OFFSET('Hygiene Data'!$H$9,0,10*ROW('Hygiene Data'!H31)),NA())</f>
        <v>#N/A</v>
      </c>
      <c r="BO37" s="537" t="e">
        <f ca="1">+IF(AND(ISNUMBER(OFFSET('Hygiene Data'!$I$5,0,10*ROW('Hygiene Data'!I31))),'Data Summary'!ED37="Yes"),OFFSET('Hygiene Data'!$I$5,0,10*ROW('Hygiene Data'!I31)),NA())</f>
        <v>#N/A</v>
      </c>
      <c r="BP37" s="537" t="e">
        <f ca="1">+IF(AND(ISNUMBER(OFFSET('Hygiene Data'!$I$7,0,10*ROW('Hygiene Data'!I31))),'Data Summary'!EE37="Yes"),OFFSET('Hygiene Data'!$I$7,0,10*ROW('Hygiene Data'!I31)),NA())</f>
        <v>#N/A</v>
      </c>
      <c r="BQ37" s="537" t="e">
        <f ca="1">+IF(AND(ISNUMBER(OFFSET('Hygiene Data'!$I$9,0,10*ROW('Hygiene Data'!I31))),'Data Summary'!EF37="Yes"),OFFSET('Hygiene Data'!$I$9,0,10*ROW('Hygiene Data'!I31)),NA())</f>
        <v>#N/A</v>
      </c>
    </row>
    <row r="38" spans="1:69" x14ac:dyDescent="0.25">
      <c r="A38" s="533" t="e">
        <f ca="1">+RIGHT('Data Summary'!A38,LEN('Data Summary'!A38)-9)</f>
        <v>#VALUE!</v>
      </c>
      <c r="B38" s="507" t="str">
        <f ca="1">+IF(ISTEXT('Data Summary'!B38),'Data Summary'!B38,"")</f>
        <v/>
      </c>
      <c r="C38" s="534" t="e">
        <f ca="1">+VALUE('Data Summary'!C38)</f>
        <v>#VALUE!</v>
      </c>
      <c r="D38" s="535" t="e">
        <f ca="1">+IF(AND(ISNUMBER(OFFSET('Water Data'!$D$4,0,10*ROW('Water Data'!D32))),'Data Summary'!BS38="Yes"),100-OFFSET('Water Data'!$D$4,0,10*ROW('Water Data'!D32)),NA())</f>
        <v>#N/A</v>
      </c>
      <c r="E38" s="535" t="e">
        <f ca="1">+IF(AND(ISNUMBER(OFFSET('Water Data'!$D$6,0,10*ROW('Water Data'!D32))),'Data Summary'!BT38="Yes"),OFFSET('Water Data'!$D$6,0,10*ROW('Water Data'!D32)),NA())</f>
        <v>#N/A</v>
      </c>
      <c r="F38" s="535" t="e">
        <f ca="1">+IF(AND(ISNUMBER(OFFSET('Water Data'!$D$9,0,10*ROW('Water Data'!D32))),'Data Summary'!BU38="Yes"),OFFSET('Water Data'!$D$9,0,10*ROW('Water Data'!D32)),NA())</f>
        <v>#N/A</v>
      </c>
      <c r="G38" s="535" t="e">
        <f ca="1">+IF(AND(ISNUMBER(OFFSET('Water Data'!$E$4,0,10*ROW('Water Data'!E32))),'Data Summary'!BV38="Yes"),100-OFFSET('Water Data'!$E$4,0,10*ROW('Water Data'!E32)),NA())</f>
        <v>#N/A</v>
      </c>
      <c r="H38" s="535" t="e">
        <f ca="1">+IF(AND(ISNUMBER(OFFSET('Water Data'!$E$6,0,10*ROW('Water Data'!E32))),'Data Summary'!BW38="Yes"),OFFSET('Water Data'!$E$6,0,10*ROW('Water Data'!E32)),NA())</f>
        <v>#N/A</v>
      </c>
      <c r="I38" s="535" t="e">
        <f ca="1">+IF(AND(ISNUMBER(OFFSET('Water Data'!$E$9,0,10*ROW('Water Data'!E32))),'Data Summary'!BX38="Yes"),OFFSET('Water Data'!$E$9,0,10*ROW('Water Data'!E32)),NA())</f>
        <v>#N/A</v>
      </c>
      <c r="J38" s="535" t="e">
        <f ca="1">+IF(AND(ISNUMBER(OFFSET('Water Data'!$F$4,0,10*ROW('Water Data'!F32))),'Data Summary'!BY38="Yes"),100-OFFSET('Water Data'!$F$4,0,10*ROW('Water Data'!F32)),NA())</f>
        <v>#N/A</v>
      </c>
      <c r="K38" s="535" t="e">
        <f ca="1">+IF(AND(ISNUMBER(OFFSET('Water Data'!$F$6,0,10*ROW('Water Data'!F32))),'Data Summary'!BZ38="Yes"),OFFSET('Water Data'!$F$6,0,10*ROW('Water Data'!F32)),NA())</f>
        <v>#N/A</v>
      </c>
      <c r="L38" s="535" t="e">
        <f ca="1">+IF(AND(ISNUMBER(OFFSET('Water Data'!$F$9,0,10*ROW('Water Data'!F32))),'Data Summary'!CA38="Yes"),OFFSET('Water Data'!$F$9,0,10*ROW('Water Data'!F32)),NA())</f>
        <v>#N/A</v>
      </c>
      <c r="M38" s="535" t="e">
        <f ca="1">+IF(AND(ISNUMBER(OFFSET('Water Data'!$G$4,0,10*ROW('Water Data'!G32))),'Data Summary'!CB38="Yes"),100-OFFSET('Water Data'!$G$4,0,10*ROW('Water Data'!G32)),NA())</f>
        <v>#N/A</v>
      </c>
      <c r="N38" s="535" t="e">
        <f ca="1">+IF(AND(ISNUMBER(OFFSET('Water Data'!$G$6,0,10*ROW('Water Data'!G32))),'Data Summary'!CC38="Yes"),OFFSET('Water Data'!$G$6,0,10*ROW('Water Data'!G32)),NA())</f>
        <v>#N/A</v>
      </c>
      <c r="O38" s="535" t="e">
        <f ca="1">+IF(AND(ISNUMBER(OFFSET('Water Data'!$G$9,0,10*ROW('Water Data'!G32))),'Data Summary'!CD38="Yes"),OFFSET('Water Data'!$G$9,0,10*ROW('Water Data'!G32)),NA())</f>
        <v>#N/A</v>
      </c>
      <c r="P38" s="535" t="e">
        <f ca="1">+IF(AND(ISNUMBER(OFFSET('Water Data'!$H$4,0,10*ROW('Water Data'!H32))),'Data Summary'!CE38="Yes"),100-OFFSET('Water Data'!$H$4,0,10*ROW('Water Data'!H32)),NA())</f>
        <v>#N/A</v>
      </c>
      <c r="Q38" s="535" t="e">
        <f ca="1">+IF(AND(ISNUMBER(OFFSET('Water Data'!$H$6,0,10*ROW('Water Data'!H32))),'Data Summary'!CF38="Yes"),OFFSET('Water Data'!$H$6,0,10*ROW('Water Data'!H32)),NA())</f>
        <v>#N/A</v>
      </c>
      <c r="R38" s="535" t="e">
        <f ca="1">+IF(AND(ISNUMBER(OFFSET('Water Data'!$H$9,0,10*ROW('Water Data'!H32))),'Data Summary'!CG38="Yes"),OFFSET('Water Data'!$H$9,0,10*ROW('Water Data'!H32)),NA())</f>
        <v>#N/A</v>
      </c>
      <c r="S38" s="535" t="e">
        <f ca="1">+IF(AND(ISNUMBER(OFFSET('Water Data'!$I$4,0,10*ROW('Water Data'!I32))),'Data Summary'!CH38="Yes"),100-OFFSET('Water Data'!$I$4,0,10*ROW('Water Data'!I32)),NA())</f>
        <v>#N/A</v>
      </c>
      <c r="T38" s="535" t="e">
        <f ca="1">+IF(AND(ISNUMBER(OFFSET('Water Data'!$I$6,0,10*ROW('Water Data'!I32))),'Data Summary'!CI38="Yes"),OFFSET('Water Data'!$I$6,0,10*ROW('Water Data'!I32)),NA())</f>
        <v>#N/A</v>
      </c>
      <c r="U38" s="535" t="e">
        <f ca="1">+IF(AND(ISNUMBER(OFFSET('Water Data'!$I$9,0,10*ROW('Water Data'!I32))),'Data Summary'!CJ38="Yes"),OFFSET('Water Data'!$I$9,0,10*ROW('Water Data'!I32)),NA())</f>
        <v>#N/A</v>
      </c>
      <c r="V38" s="536" t="e">
        <f ca="1">+IF(AND(ISNUMBER(OFFSET('Sanitation Data'!$D$4,0,10*ROW('Sanitation Data'!D32))),'Data Summary'!CK38="Yes"),100-OFFSET('Sanitation Data'!$D$4,0,10*ROW('Sanitation Data'!D32)),NA())</f>
        <v>#N/A</v>
      </c>
      <c r="W38" s="536" t="e">
        <f ca="1">+IF(AND(ISNUMBER(OFFSET('Sanitation Data'!$D$6,0,10*ROW('Sanitation Data'!D32))),'Data Summary'!CL38="Yes"),OFFSET('Sanitation Data'!$D$6,0,10*ROW('Sanitation Data'!D32)),NA())</f>
        <v>#N/A</v>
      </c>
      <c r="X38" s="536" t="e">
        <f ca="1">+IF(AND(ISNUMBER(OFFSET('Sanitation Data'!$D$10,0,10*ROW('Sanitation Data'!D32))),'Data Summary'!CM38="Yes"),OFFSET('Sanitation Data'!$D$10,0,10*ROW('Sanitation Data'!D32)),NA())</f>
        <v>#N/A</v>
      </c>
      <c r="Y38" s="536" t="e">
        <f ca="1">+IF(AND(ISNUMBER(OFFSET('Sanitation Data'!$D$11,0,10*ROW('Sanitation Data'!D32))),'Data Summary'!CN38="Yes"),OFFSET('Sanitation Data'!$D$11,0,10*ROW('Sanitation Data'!D32)),NA())</f>
        <v>#N/A</v>
      </c>
      <c r="Z38" s="536" t="e">
        <f ca="1">+IF(AND(ISNUMBER(OFFSET('Sanitation Data'!$D$12,0,10*ROW('Sanitation Data'!D32))),'Data Summary'!CO38="Yes"),OFFSET('Sanitation Data'!$D$12,0,10*ROW('Sanitation Data'!D32)),NA())</f>
        <v>#N/A</v>
      </c>
      <c r="AA38" s="536" t="e">
        <f ca="1">+IF(AND(ISNUMBER(OFFSET('Sanitation Data'!$E$4,0,10*ROW('Sanitation Data'!E32))),'Data Summary'!CP38="Yes"),100-OFFSET('Sanitation Data'!$E$4,0,10*ROW('Sanitation Data'!E32)),NA())</f>
        <v>#N/A</v>
      </c>
      <c r="AB38" s="536" t="e">
        <f ca="1">+IF(AND(ISNUMBER(OFFSET('Sanitation Data'!$E$6,0,10*ROW('Sanitation Data'!E32))),'Data Summary'!CQ38="Yes"),OFFSET('Sanitation Data'!$E$6,0,10*ROW('Sanitation Data'!E32)),NA())</f>
        <v>#N/A</v>
      </c>
      <c r="AC38" s="536" t="e">
        <f ca="1">+IF(AND(ISNUMBER(OFFSET('Sanitation Data'!$E$10,0,10*ROW('Sanitation Data'!E32))),'Data Summary'!CR38="Yes"),OFFSET('Sanitation Data'!$E$10,0,10*ROW('Sanitation Data'!E32)),NA())</f>
        <v>#N/A</v>
      </c>
      <c r="AD38" s="536" t="e">
        <f ca="1">+IF(AND(ISNUMBER(OFFSET('Sanitation Data'!$E$11,0,10*ROW('Sanitation Data'!E32))),'Data Summary'!CS38="Yes"),OFFSET('Sanitation Data'!$E$11,0,10*ROW('Sanitation Data'!E32)),NA())</f>
        <v>#N/A</v>
      </c>
      <c r="AE38" s="536" t="e">
        <f ca="1">+IF(AND(ISNUMBER(OFFSET('Sanitation Data'!$E$12,0,10*ROW('Sanitation Data'!E32))),'Data Summary'!CT38="Yes"),OFFSET('Sanitation Data'!$E$12,0,10*ROW('Sanitation Data'!E32)),NA())</f>
        <v>#N/A</v>
      </c>
      <c r="AF38" s="536" t="e">
        <f ca="1">+IF(AND(ISNUMBER(OFFSET('Sanitation Data'!$F$4,0,10*ROW('Sanitation Data'!F32))),'Data Summary'!CU38="Yes"),100-OFFSET('Sanitation Data'!$F$4,0,10*ROW('Sanitation Data'!F32)),NA())</f>
        <v>#N/A</v>
      </c>
      <c r="AG38" s="536" t="e">
        <f ca="1">+IF(AND(ISNUMBER(OFFSET('Sanitation Data'!$F$6,0,10*ROW('Sanitation Data'!F32))),'Data Summary'!CV38="Yes"),OFFSET('Sanitation Data'!$F$6,0,10*ROW('Sanitation Data'!F32)),NA())</f>
        <v>#N/A</v>
      </c>
      <c r="AH38" s="536" t="e">
        <f ca="1">+IF(AND(ISNUMBER(OFFSET('Sanitation Data'!$F$10,0,10*ROW('Sanitation Data'!F32))),'Data Summary'!CW38="Yes"),OFFSET('Sanitation Data'!$F$10,0,10*ROW('Sanitation Data'!F32)),NA())</f>
        <v>#N/A</v>
      </c>
      <c r="AI38" s="536" t="e">
        <f ca="1">+IF(AND(ISNUMBER(OFFSET('Sanitation Data'!$F$11,0,10*ROW('Sanitation Data'!F32))),'Data Summary'!CX38="Yes"),OFFSET('Sanitation Data'!$F$11,0,10*ROW('Sanitation Data'!F32)),NA())</f>
        <v>#N/A</v>
      </c>
      <c r="AJ38" s="536" t="e">
        <f ca="1">+IF(AND(ISNUMBER(OFFSET('Sanitation Data'!$F$12,0,10*ROW('Sanitation Data'!F32))),'Data Summary'!CY38="Yes"),OFFSET('Sanitation Data'!$F$12,0,10*ROW('Sanitation Data'!F32)),NA())</f>
        <v>#N/A</v>
      </c>
      <c r="AK38" s="536" t="e">
        <f ca="1">+IF(AND(ISNUMBER(OFFSET('Sanitation Data'!$G$4,0,10*ROW('Sanitation Data'!G32))),'Data Summary'!CZ38="Yes"),100-OFFSET('Sanitation Data'!$G$4,0,10*ROW('Sanitation Data'!G32)),NA())</f>
        <v>#N/A</v>
      </c>
      <c r="AL38" s="536" t="e">
        <f ca="1">+IF(AND(ISNUMBER(OFFSET('Sanitation Data'!$G$6,0,10*ROW('Sanitation Data'!G32))),'Data Summary'!DA38="Yes"),OFFSET('Sanitation Data'!$G$6,0,10*ROW('Sanitation Data'!G32)),NA())</f>
        <v>#N/A</v>
      </c>
      <c r="AM38" s="536" t="e">
        <f ca="1">+IF(AND(ISNUMBER(OFFSET('Sanitation Data'!$G$10,0,10*ROW('Sanitation Data'!G32))),'Data Summary'!DB38="Yes"),OFFSET('Sanitation Data'!$G$10,0,10*ROW('Sanitation Data'!G32)),NA())</f>
        <v>#N/A</v>
      </c>
      <c r="AN38" s="536" t="e">
        <f ca="1">+IF(AND(ISNUMBER(OFFSET('Sanitation Data'!$G$11,0,10*ROW('Sanitation Data'!G32))),'Data Summary'!DC38="Yes"),OFFSET('Sanitation Data'!$G$11,0,10*ROW('Sanitation Data'!G32)),NA())</f>
        <v>#N/A</v>
      </c>
      <c r="AO38" s="536" t="e">
        <f ca="1">+IF(AND(ISNUMBER(OFFSET('Sanitation Data'!$G$12,0,10*ROW('Sanitation Data'!G32))),'Data Summary'!DD38="Yes"),OFFSET('Sanitation Data'!$G$12,0,10*ROW('Sanitation Data'!G32)),NA())</f>
        <v>#N/A</v>
      </c>
      <c r="AP38" s="536" t="e">
        <f ca="1">+IF(AND(ISNUMBER(OFFSET('Sanitation Data'!$H$4,0,10*ROW('Sanitation Data'!H32))),'Data Summary'!DE38="Yes"),100-OFFSET('Sanitation Data'!$H$4,0,10*ROW('Sanitation Data'!H32)),NA())</f>
        <v>#N/A</v>
      </c>
      <c r="AQ38" s="536" t="e">
        <f ca="1">+IF(AND(ISNUMBER(OFFSET('Sanitation Data'!$H$6,0,10*ROW('Sanitation Data'!H32))),'Data Summary'!DF38="Yes"),OFFSET('Sanitation Data'!$H$6,0,10*ROW('Sanitation Data'!H32)),NA())</f>
        <v>#N/A</v>
      </c>
      <c r="AR38" s="536" t="e">
        <f ca="1">+IF(AND(ISNUMBER(OFFSET('Sanitation Data'!$H$10,0,10*ROW('Sanitation Data'!H32))),'Data Summary'!DG38="Yes"),OFFSET('Sanitation Data'!$H$10,0,10*ROW('Sanitation Data'!H32)),NA())</f>
        <v>#N/A</v>
      </c>
      <c r="AS38" s="536" t="e">
        <f ca="1">+IF(AND(ISNUMBER(OFFSET('Sanitation Data'!$H$11,0,10*ROW('Sanitation Data'!H32))),'Data Summary'!DH38="Yes"),OFFSET('Sanitation Data'!$H$11,0,10*ROW('Sanitation Data'!H32)),NA())</f>
        <v>#N/A</v>
      </c>
      <c r="AT38" s="536" t="e">
        <f ca="1">+IF(AND(ISNUMBER(OFFSET('Sanitation Data'!$H$12,0,10*ROW('Sanitation Data'!H32))),'Data Summary'!DI38="Yes"),OFFSET('Sanitation Data'!$H$12,0,10*ROW('Sanitation Data'!H32)),NA())</f>
        <v>#N/A</v>
      </c>
      <c r="AU38" s="536" t="e">
        <f ca="1">+IF(AND(ISNUMBER(OFFSET('Sanitation Data'!$I$4,0,10*ROW('Sanitation Data'!I32))),'Data Summary'!DJ38="Yes"),100-OFFSET('Sanitation Data'!$I$4,0,10*ROW('Sanitation Data'!I32)),NA())</f>
        <v>#N/A</v>
      </c>
      <c r="AV38" s="536" t="e">
        <f ca="1">+IF(AND(ISNUMBER(OFFSET('Sanitation Data'!$I$6,0,10*ROW('Sanitation Data'!I32))),'Data Summary'!DK38="Yes"),OFFSET('Sanitation Data'!$I$6,0,10*ROW('Sanitation Data'!I32)),NA())</f>
        <v>#N/A</v>
      </c>
      <c r="AW38" s="536" t="e">
        <f ca="1">+IF(AND(ISNUMBER(OFFSET('Sanitation Data'!$I$10,0,10*ROW('Sanitation Data'!I32))),'Data Summary'!DL38="Yes"),OFFSET('Sanitation Data'!$I$10,0,10*ROW('Sanitation Data'!I32)),NA())</f>
        <v>#N/A</v>
      </c>
      <c r="AX38" s="536" t="e">
        <f ca="1">+IF(AND(ISNUMBER(OFFSET('Sanitation Data'!$I$11,0,10*ROW('Sanitation Data'!I32))),'Data Summary'!DM38="Yes"),OFFSET('Sanitation Data'!$I$11,0,10*ROW('Sanitation Data'!I32)),NA())</f>
        <v>#N/A</v>
      </c>
      <c r="AY38" s="536" t="e">
        <f ca="1">+IF(AND(ISNUMBER(OFFSET('Sanitation Data'!$I$12,0,10*ROW('Sanitation Data'!I32))),'Data Summary'!DN38="Yes"),OFFSET('Sanitation Data'!$I$12,0,10*ROW('Sanitation Data'!I32)),NA())</f>
        <v>#N/A</v>
      </c>
      <c r="AZ38" s="537" t="e">
        <f ca="1">+IF(AND(ISNUMBER(OFFSET('Hygiene Data'!$D$5,0,10*ROW('Hygiene Data'!D32))),'Data Summary'!DO38="Yes"),OFFSET('Hygiene Data'!$D$5,0,10*ROW('Hygiene Data'!D32)),NA())</f>
        <v>#N/A</v>
      </c>
      <c r="BA38" s="537" t="e">
        <f ca="1">+IF(AND(ISNUMBER(OFFSET('Hygiene Data'!$D$7,0,10*ROW('Hygiene Data'!D32))),'Data Summary'!DP38="Yes"),OFFSET('Hygiene Data'!$D$7,0,10*ROW('Hygiene Data'!D32)),NA())</f>
        <v>#N/A</v>
      </c>
      <c r="BB38" s="537" t="e">
        <f ca="1">+IF(AND(ISNUMBER(OFFSET('Hygiene Data'!$D$9,0,10*ROW('Hygiene Data'!D32))),'Data Summary'!DQ38="Yes"),OFFSET('Hygiene Data'!$D$9,0,10*ROW('Hygiene Data'!D32)),NA())</f>
        <v>#N/A</v>
      </c>
      <c r="BC38" s="537" t="e">
        <f ca="1">+IF(AND(ISNUMBER(OFFSET('Hygiene Data'!$E$5,0,10*ROW('Hygiene Data'!E32))),'Data Summary'!DR38="Yes"),OFFSET('Hygiene Data'!$E$5,0,10*ROW('Hygiene Data'!E32)),NA())</f>
        <v>#N/A</v>
      </c>
      <c r="BD38" s="537" t="e">
        <f ca="1">+IF(AND(ISNUMBER(OFFSET('Hygiene Data'!$E$7,0,10*ROW('Hygiene Data'!E32))),'Data Summary'!DS38="Yes"),OFFSET('Hygiene Data'!$E$7,0,10*ROW('Hygiene Data'!E32)),NA())</f>
        <v>#N/A</v>
      </c>
      <c r="BE38" s="537" t="e">
        <f ca="1">+IF(AND(ISNUMBER(OFFSET('Hygiene Data'!$E$9,0,10*ROW('Hygiene Data'!E32))),'Data Summary'!DT38="Yes"),OFFSET('Hygiene Data'!$E$9,0,10*ROW('Hygiene Data'!E32)),NA())</f>
        <v>#N/A</v>
      </c>
      <c r="BF38" s="537" t="e">
        <f ca="1">+IF(AND(ISNUMBER(OFFSET('Hygiene Data'!$F$5,0,10*ROW('Hygiene Data'!F32))),'Data Summary'!DU38="Yes"),OFFSET('Hygiene Data'!$F$5,0,10*ROW('Hygiene Data'!F32)),NA())</f>
        <v>#N/A</v>
      </c>
      <c r="BG38" s="537" t="e">
        <f ca="1">+IF(AND(ISNUMBER(OFFSET('Hygiene Data'!$F$7,0,10*ROW('Hygiene Data'!F32))),'Data Summary'!DV38="Yes"),OFFSET('Hygiene Data'!$F$7,0,10*ROW('Hygiene Data'!F32)),NA())</f>
        <v>#N/A</v>
      </c>
      <c r="BH38" s="537" t="e">
        <f ca="1">+IF(AND(ISNUMBER(OFFSET('Hygiene Data'!$F$9,0,10*ROW('Hygiene Data'!F32))),'Data Summary'!DW38="Yes"),OFFSET('Hygiene Data'!$F$9,0,10*ROW('Hygiene Data'!F32)),NA())</f>
        <v>#N/A</v>
      </c>
      <c r="BI38" s="537" t="e">
        <f ca="1">+IF(AND(ISNUMBER(OFFSET('Hygiene Data'!$G$5,0,10*ROW('Hygiene Data'!G32))),'Data Summary'!DX38="Yes"),OFFSET('Hygiene Data'!$G$5,0,10*ROW('Hygiene Data'!G32)),NA())</f>
        <v>#N/A</v>
      </c>
      <c r="BJ38" s="537" t="e">
        <f ca="1">+IF(AND(ISNUMBER(OFFSET('Hygiene Data'!$G$7,0,10*ROW('Hygiene Data'!G32))),'Data Summary'!DY38="Yes"),OFFSET('Hygiene Data'!$G$7,0,10*ROW('Hygiene Data'!G32)),NA())</f>
        <v>#N/A</v>
      </c>
      <c r="BK38" s="537" t="e">
        <f ca="1">+IF(AND(ISNUMBER(OFFSET('Hygiene Data'!$G$9,0,10*ROW('Hygiene Data'!G32))),'Data Summary'!DZ38="Yes"),OFFSET('Hygiene Data'!$G$9,0,10*ROW('Hygiene Data'!G32)),NA())</f>
        <v>#N/A</v>
      </c>
      <c r="BL38" s="537" t="e">
        <f ca="1">+IF(AND(ISNUMBER(OFFSET('Hygiene Data'!$H$5,0,10*ROW('Hygiene Data'!H32))),'Data Summary'!EA38="Yes"),OFFSET('Hygiene Data'!$H$5,0,10*ROW('Hygiene Data'!H32)),NA())</f>
        <v>#N/A</v>
      </c>
      <c r="BM38" s="537" t="e">
        <f ca="1">+IF(AND(ISNUMBER(OFFSET('Hygiene Data'!$H$7,0,10*ROW('Hygiene Data'!H32))),'Data Summary'!EB38="Yes"),OFFSET('Hygiene Data'!$H$7,0,10*ROW('Hygiene Data'!H32)),NA())</f>
        <v>#N/A</v>
      </c>
      <c r="BN38" s="537" t="e">
        <f ca="1">+IF(AND(ISNUMBER(OFFSET('Hygiene Data'!$H$9,0,10*ROW('Hygiene Data'!H32))),'Data Summary'!EC38="Yes"),OFFSET('Hygiene Data'!$H$9,0,10*ROW('Hygiene Data'!H32)),NA())</f>
        <v>#N/A</v>
      </c>
      <c r="BO38" s="537" t="e">
        <f ca="1">+IF(AND(ISNUMBER(OFFSET('Hygiene Data'!$I$5,0,10*ROW('Hygiene Data'!I32))),'Data Summary'!ED38="Yes"),OFFSET('Hygiene Data'!$I$5,0,10*ROW('Hygiene Data'!I32)),NA())</f>
        <v>#N/A</v>
      </c>
      <c r="BP38" s="537" t="e">
        <f ca="1">+IF(AND(ISNUMBER(OFFSET('Hygiene Data'!$I$7,0,10*ROW('Hygiene Data'!I32))),'Data Summary'!EE38="Yes"),OFFSET('Hygiene Data'!$I$7,0,10*ROW('Hygiene Data'!I32)),NA())</f>
        <v>#N/A</v>
      </c>
      <c r="BQ38" s="537" t="e">
        <f ca="1">+IF(AND(ISNUMBER(OFFSET('Hygiene Data'!$I$9,0,10*ROW('Hygiene Data'!I32))),'Data Summary'!EF38="Yes"),OFFSET('Hygiene Data'!$I$9,0,10*ROW('Hygiene Data'!I32)),NA())</f>
        <v>#N/A</v>
      </c>
    </row>
    <row r="39" spans="1:69" x14ac:dyDescent="0.25">
      <c r="A39" s="533" t="e">
        <f ca="1">+RIGHT('Data Summary'!A39,LEN('Data Summary'!A39)-9)</f>
        <v>#VALUE!</v>
      </c>
      <c r="B39" s="507" t="str">
        <f ca="1">+IF(ISTEXT('Data Summary'!B39),'Data Summary'!B39,"")</f>
        <v/>
      </c>
      <c r="C39" s="534" t="e">
        <f ca="1">+VALUE('Data Summary'!C39)</f>
        <v>#VALUE!</v>
      </c>
      <c r="D39" s="535" t="e">
        <f ca="1">+IF(AND(ISNUMBER(OFFSET('Water Data'!$D$4,0,10*ROW('Water Data'!D33))),'Data Summary'!BS39="Yes"),100-OFFSET('Water Data'!$D$4,0,10*ROW('Water Data'!D33)),NA())</f>
        <v>#N/A</v>
      </c>
      <c r="E39" s="535" t="e">
        <f ca="1">+IF(AND(ISNUMBER(OFFSET('Water Data'!$D$6,0,10*ROW('Water Data'!D33))),'Data Summary'!BT39="Yes"),OFFSET('Water Data'!$D$6,0,10*ROW('Water Data'!D33)),NA())</f>
        <v>#N/A</v>
      </c>
      <c r="F39" s="535" t="e">
        <f ca="1">+IF(AND(ISNUMBER(OFFSET('Water Data'!$D$9,0,10*ROW('Water Data'!D33))),'Data Summary'!BU39="Yes"),OFFSET('Water Data'!$D$9,0,10*ROW('Water Data'!D33)),NA())</f>
        <v>#N/A</v>
      </c>
      <c r="G39" s="535" t="e">
        <f ca="1">+IF(AND(ISNUMBER(OFFSET('Water Data'!$E$4,0,10*ROW('Water Data'!E33))),'Data Summary'!BV39="Yes"),100-OFFSET('Water Data'!$E$4,0,10*ROW('Water Data'!E33)),NA())</f>
        <v>#N/A</v>
      </c>
      <c r="H39" s="535" t="e">
        <f ca="1">+IF(AND(ISNUMBER(OFFSET('Water Data'!$E$6,0,10*ROW('Water Data'!E33))),'Data Summary'!BW39="Yes"),OFFSET('Water Data'!$E$6,0,10*ROW('Water Data'!E33)),NA())</f>
        <v>#N/A</v>
      </c>
      <c r="I39" s="535" t="e">
        <f ca="1">+IF(AND(ISNUMBER(OFFSET('Water Data'!$E$9,0,10*ROW('Water Data'!E33))),'Data Summary'!BX39="Yes"),OFFSET('Water Data'!$E$9,0,10*ROW('Water Data'!E33)),NA())</f>
        <v>#N/A</v>
      </c>
      <c r="J39" s="535" t="e">
        <f ca="1">+IF(AND(ISNUMBER(OFFSET('Water Data'!$F$4,0,10*ROW('Water Data'!F33))),'Data Summary'!BY39="Yes"),100-OFFSET('Water Data'!$F$4,0,10*ROW('Water Data'!F33)),NA())</f>
        <v>#N/A</v>
      </c>
      <c r="K39" s="535" t="e">
        <f ca="1">+IF(AND(ISNUMBER(OFFSET('Water Data'!$F$6,0,10*ROW('Water Data'!F33))),'Data Summary'!BZ39="Yes"),OFFSET('Water Data'!$F$6,0,10*ROW('Water Data'!F33)),NA())</f>
        <v>#N/A</v>
      </c>
      <c r="L39" s="535" t="e">
        <f ca="1">+IF(AND(ISNUMBER(OFFSET('Water Data'!$F$9,0,10*ROW('Water Data'!F33))),'Data Summary'!CA39="Yes"),OFFSET('Water Data'!$F$9,0,10*ROW('Water Data'!F33)),NA())</f>
        <v>#N/A</v>
      </c>
      <c r="M39" s="535" t="e">
        <f ca="1">+IF(AND(ISNUMBER(OFFSET('Water Data'!$G$4,0,10*ROW('Water Data'!G33))),'Data Summary'!CB39="Yes"),100-OFFSET('Water Data'!$G$4,0,10*ROW('Water Data'!G33)),NA())</f>
        <v>#N/A</v>
      </c>
      <c r="N39" s="535" t="e">
        <f ca="1">+IF(AND(ISNUMBER(OFFSET('Water Data'!$G$6,0,10*ROW('Water Data'!G33))),'Data Summary'!CC39="Yes"),OFFSET('Water Data'!$G$6,0,10*ROW('Water Data'!G33)),NA())</f>
        <v>#N/A</v>
      </c>
      <c r="O39" s="535" t="e">
        <f ca="1">+IF(AND(ISNUMBER(OFFSET('Water Data'!$G$9,0,10*ROW('Water Data'!G33))),'Data Summary'!CD39="Yes"),OFFSET('Water Data'!$G$9,0,10*ROW('Water Data'!G33)),NA())</f>
        <v>#N/A</v>
      </c>
      <c r="P39" s="535" t="e">
        <f ca="1">+IF(AND(ISNUMBER(OFFSET('Water Data'!$H$4,0,10*ROW('Water Data'!H33))),'Data Summary'!CE39="Yes"),100-OFFSET('Water Data'!$H$4,0,10*ROW('Water Data'!H33)),NA())</f>
        <v>#N/A</v>
      </c>
      <c r="Q39" s="535" t="e">
        <f ca="1">+IF(AND(ISNUMBER(OFFSET('Water Data'!$H$6,0,10*ROW('Water Data'!H33))),'Data Summary'!CF39="Yes"),OFFSET('Water Data'!$H$6,0,10*ROW('Water Data'!H33)),NA())</f>
        <v>#N/A</v>
      </c>
      <c r="R39" s="535" t="e">
        <f ca="1">+IF(AND(ISNUMBER(OFFSET('Water Data'!$H$9,0,10*ROW('Water Data'!H33))),'Data Summary'!CG39="Yes"),OFFSET('Water Data'!$H$9,0,10*ROW('Water Data'!H33)),NA())</f>
        <v>#N/A</v>
      </c>
      <c r="S39" s="535" t="e">
        <f ca="1">+IF(AND(ISNUMBER(OFFSET('Water Data'!$I$4,0,10*ROW('Water Data'!I33))),'Data Summary'!CH39="Yes"),100-OFFSET('Water Data'!$I$4,0,10*ROW('Water Data'!I33)),NA())</f>
        <v>#N/A</v>
      </c>
      <c r="T39" s="535" t="e">
        <f ca="1">+IF(AND(ISNUMBER(OFFSET('Water Data'!$I$6,0,10*ROW('Water Data'!I33))),'Data Summary'!CI39="Yes"),OFFSET('Water Data'!$I$6,0,10*ROW('Water Data'!I33)),NA())</f>
        <v>#N/A</v>
      </c>
      <c r="U39" s="535" t="e">
        <f ca="1">+IF(AND(ISNUMBER(OFFSET('Water Data'!$I$9,0,10*ROW('Water Data'!I33))),'Data Summary'!CJ39="Yes"),OFFSET('Water Data'!$I$9,0,10*ROW('Water Data'!I33)),NA())</f>
        <v>#N/A</v>
      </c>
      <c r="V39" s="536" t="e">
        <f ca="1">+IF(AND(ISNUMBER(OFFSET('Sanitation Data'!$D$4,0,10*ROW('Sanitation Data'!D33))),'Data Summary'!CK39="Yes"),100-OFFSET('Sanitation Data'!$D$4,0,10*ROW('Sanitation Data'!D33)),NA())</f>
        <v>#N/A</v>
      </c>
      <c r="W39" s="536" t="e">
        <f ca="1">+IF(AND(ISNUMBER(OFFSET('Sanitation Data'!$D$6,0,10*ROW('Sanitation Data'!D33))),'Data Summary'!CL39="Yes"),OFFSET('Sanitation Data'!$D$6,0,10*ROW('Sanitation Data'!D33)),NA())</f>
        <v>#N/A</v>
      </c>
      <c r="X39" s="536" t="e">
        <f ca="1">+IF(AND(ISNUMBER(OFFSET('Sanitation Data'!$D$10,0,10*ROW('Sanitation Data'!D33))),'Data Summary'!CM39="Yes"),OFFSET('Sanitation Data'!$D$10,0,10*ROW('Sanitation Data'!D33)),NA())</f>
        <v>#N/A</v>
      </c>
      <c r="Y39" s="536" t="e">
        <f ca="1">+IF(AND(ISNUMBER(OFFSET('Sanitation Data'!$D$11,0,10*ROW('Sanitation Data'!D33))),'Data Summary'!CN39="Yes"),OFFSET('Sanitation Data'!$D$11,0,10*ROW('Sanitation Data'!D33)),NA())</f>
        <v>#N/A</v>
      </c>
      <c r="Z39" s="536" t="e">
        <f ca="1">+IF(AND(ISNUMBER(OFFSET('Sanitation Data'!$D$12,0,10*ROW('Sanitation Data'!D33))),'Data Summary'!CO39="Yes"),OFFSET('Sanitation Data'!$D$12,0,10*ROW('Sanitation Data'!D33)),NA())</f>
        <v>#N/A</v>
      </c>
      <c r="AA39" s="536" t="e">
        <f ca="1">+IF(AND(ISNUMBER(OFFSET('Sanitation Data'!$E$4,0,10*ROW('Sanitation Data'!E33))),'Data Summary'!CP39="Yes"),100-OFFSET('Sanitation Data'!$E$4,0,10*ROW('Sanitation Data'!E33)),NA())</f>
        <v>#N/A</v>
      </c>
      <c r="AB39" s="536" t="e">
        <f ca="1">+IF(AND(ISNUMBER(OFFSET('Sanitation Data'!$E$6,0,10*ROW('Sanitation Data'!E33))),'Data Summary'!CQ39="Yes"),OFFSET('Sanitation Data'!$E$6,0,10*ROW('Sanitation Data'!E33)),NA())</f>
        <v>#N/A</v>
      </c>
      <c r="AC39" s="536" t="e">
        <f ca="1">+IF(AND(ISNUMBER(OFFSET('Sanitation Data'!$E$10,0,10*ROW('Sanitation Data'!E33))),'Data Summary'!CR39="Yes"),OFFSET('Sanitation Data'!$E$10,0,10*ROW('Sanitation Data'!E33)),NA())</f>
        <v>#N/A</v>
      </c>
      <c r="AD39" s="536" t="e">
        <f ca="1">+IF(AND(ISNUMBER(OFFSET('Sanitation Data'!$E$11,0,10*ROW('Sanitation Data'!E33))),'Data Summary'!CS39="Yes"),OFFSET('Sanitation Data'!$E$11,0,10*ROW('Sanitation Data'!E33)),NA())</f>
        <v>#N/A</v>
      </c>
      <c r="AE39" s="536" t="e">
        <f ca="1">+IF(AND(ISNUMBER(OFFSET('Sanitation Data'!$E$12,0,10*ROW('Sanitation Data'!E33))),'Data Summary'!CT39="Yes"),OFFSET('Sanitation Data'!$E$12,0,10*ROW('Sanitation Data'!E33)),NA())</f>
        <v>#N/A</v>
      </c>
      <c r="AF39" s="536" t="e">
        <f ca="1">+IF(AND(ISNUMBER(OFFSET('Sanitation Data'!$F$4,0,10*ROW('Sanitation Data'!F33))),'Data Summary'!CU39="Yes"),100-OFFSET('Sanitation Data'!$F$4,0,10*ROW('Sanitation Data'!F33)),NA())</f>
        <v>#N/A</v>
      </c>
      <c r="AG39" s="536" t="e">
        <f ca="1">+IF(AND(ISNUMBER(OFFSET('Sanitation Data'!$F$6,0,10*ROW('Sanitation Data'!F33))),'Data Summary'!CV39="Yes"),OFFSET('Sanitation Data'!$F$6,0,10*ROW('Sanitation Data'!F33)),NA())</f>
        <v>#N/A</v>
      </c>
      <c r="AH39" s="536" t="e">
        <f ca="1">+IF(AND(ISNUMBER(OFFSET('Sanitation Data'!$F$10,0,10*ROW('Sanitation Data'!F33))),'Data Summary'!CW39="Yes"),OFFSET('Sanitation Data'!$F$10,0,10*ROW('Sanitation Data'!F33)),NA())</f>
        <v>#N/A</v>
      </c>
      <c r="AI39" s="536" t="e">
        <f ca="1">+IF(AND(ISNUMBER(OFFSET('Sanitation Data'!$F$11,0,10*ROW('Sanitation Data'!F33))),'Data Summary'!CX39="Yes"),OFFSET('Sanitation Data'!$F$11,0,10*ROW('Sanitation Data'!F33)),NA())</f>
        <v>#N/A</v>
      </c>
      <c r="AJ39" s="536" t="e">
        <f ca="1">+IF(AND(ISNUMBER(OFFSET('Sanitation Data'!$F$12,0,10*ROW('Sanitation Data'!F33))),'Data Summary'!CY39="Yes"),OFFSET('Sanitation Data'!$F$12,0,10*ROW('Sanitation Data'!F33)),NA())</f>
        <v>#N/A</v>
      </c>
      <c r="AK39" s="536" t="e">
        <f ca="1">+IF(AND(ISNUMBER(OFFSET('Sanitation Data'!$G$4,0,10*ROW('Sanitation Data'!G33))),'Data Summary'!CZ39="Yes"),100-OFFSET('Sanitation Data'!$G$4,0,10*ROW('Sanitation Data'!G33)),NA())</f>
        <v>#N/A</v>
      </c>
      <c r="AL39" s="536" t="e">
        <f ca="1">+IF(AND(ISNUMBER(OFFSET('Sanitation Data'!$G$6,0,10*ROW('Sanitation Data'!G33))),'Data Summary'!DA39="Yes"),OFFSET('Sanitation Data'!$G$6,0,10*ROW('Sanitation Data'!G33)),NA())</f>
        <v>#N/A</v>
      </c>
      <c r="AM39" s="536" t="e">
        <f ca="1">+IF(AND(ISNUMBER(OFFSET('Sanitation Data'!$G$10,0,10*ROW('Sanitation Data'!G33))),'Data Summary'!DB39="Yes"),OFFSET('Sanitation Data'!$G$10,0,10*ROW('Sanitation Data'!G33)),NA())</f>
        <v>#N/A</v>
      </c>
      <c r="AN39" s="536" t="e">
        <f ca="1">+IF(AND(ISNUMBER(OFFSET('Sanitation Data'!$G$11,0,10*ROW('Sanitation Data'!G33))),'Data Summary'!DC39="Yes"),OFFSET('Sanitation Data'!$G$11,0,10*ROW('Sanitation Data'!G33)),NA())</f>
        <v>#N/A</v>
      </c>
      <c r="AO39" s="536" t="e">
        <f ca="1">+IF(AND(ISNUMBER(OFFSET('Sanitation Data'!$G$12,0,10*ROW('Sanitation Data'!G33))),'Data Summary'!DD39="Yes"),OFFSET('Sanitation Data'!$G$12,0,10*ROW('Sanitation Data'!G33)),NA())</f>
        <v>#N/A</v>
      </c>
      <c r="AP39" s="536" t="e">
        <f ca="1">+IF(AND(ISNUMBER(OFFSET('Sanitation Data'!$H$4,0,10*ROW('Sanitation Data'!H33))),'Data Summary'!DE39="Yes"),100-OFFSET('Sanitation Data'!$H$4,0,10*ROW('Sanitation Data'!H33)),NA())</f>
        <v>#N/A</v>
      </c>
      <c r="AQ39" s="536" t="e">
        <f ca="1">+IF(AND(ISNUMBER(OFFSET('Sanitation Data'!$H$6,0,10*ROW('Sanitation Data'!H33))),'Data Summary'!DF39="Yes"),OFFSET('Sanitation Data'!$H$6,0,10*ROW('Sanitation Data'!H33)),NA())</f>
        <v>#N/A</v>
      </c>
      <c r="AR39" s="536" t="e">
        <f ca="1">+IF(AND(ISNUMBER(OFFSET('Sanitation Data'!$H$10,0,10*ROW('Sanitation Data'!H33))),'Data Summary'!DG39="Yes"),OFFSET('Sanitation Data'!$H$10,0,10*ROW('Sanitation Data'!H33)),NA())</f>
        <v>#N/A</v>
      </c>
      <c r="AS39" s="536" t="e">
        <f ca="1">+IF(AND(ISNUMBER(OFFSET('Sanitation Data'!$H$11,0,10*ROW('Sanitation Data'!H33))),'Data Summary'!DH39="Yes"),OFFSET('Sanitation Data'!$H$11,0,10*ROW('Sanitation Data'!H33)),NA())</f>
        <v>#N/A</v>
      </c>
      <c r="AT39" s="536" t="e">
        <f ca="1">+IF(AND(ISNUMBER(OFFSET('Sanitation Data'!$H$12,0,10*ROW('Sanitation Data'!H33))),'Data Summary'!DI39="Yes"),OFFSET('Sanitation Data'!$H$12,0,10*ROW('Sanitation Data'!H33)),NA())</f>
        <v>#N/A</v>
      </c>
      <c r="AU39" s="536" t="e">
        <f ca="1">+IF(AND(ISNUMBER(OFFSET('Sanitation Data'!$I$4,0,10*ROW('Sanitation Data'!I33))),'Data Summary'!DJ39="Yes"),100-OFFSET('Sanitation Data'!$I$4,0,10*ROW('Sanitation Data'!I33)),NA())</f>
        <v>#N/A</v>
      </c>
      <c r="AV39" s="536" t="e">
        <f ca="1">+IF(AND(ISNUMBER(OFFSET('Sanitation Data'!$I$6,0,10*ROW('Sanitation Data'!I33))),'Data Summary'!DK39="Yes"),OFFSET('Sanitation Data'!$I$6,0,10*ROW('Sanitation Data'!I33)),NA())</f>
        <v>#N/A</v>
      </c>
      <c r="AW39" s="536" t="e">
        <f ca="1">+IF(AND(ISNUMBER(OFFSET('Sanitation Data'!$I$10,0,10*ROW('Sanitation Data'!I33))),'Data Summary'!DL39="Yes"),OFFSET('Sanitation Data'!$I$10,0,10*ROW('Sanitation Data'!I33)),NA())</f>
        <v>#N/A</v>
      </c>
      <c r="AX39" s="536" t="e">
        <f ca="1">+IF(AND(ISNUMBER(OFFSET('Sanitation Data'!$I$11,0,10*ROW('Sanitation Data'!I33))),'Data Summary'!DM39="Yes"),OFFSET('Sanitation Data'!$I$11,0,10*ROW('Sanitation Data'!I33)),NA())</f>
        <v>#N/A</v>
      </c>
      <c r="AY39" s="536" t="e">
        <f ca="1">+IF(AND(ISNUMBER(OFFSET('Sanitation Data'!$I$12,0,10*ROW('Sanitation Data'!I33))),'Data Summary'!DN39="Yes"),OFFSET('Sanitation Data'!$I$12,0,10*ROW('Sanitation Data'!I33)),NA())</f>
        <v>#N/A</v>
      </c>
      <c r="AZ39" s="537" t="e">
        <f ca="1">+IF(AND(ISNUMBER(OFFSET('Hygiene Data'!$D$5,0,10*ROW('Hygiene Data'!D33))),'Data Summary'!DO39="Yes"),OFFSET('Hygiene Data'!$D$5,0,10*ROW('Hygiene Data'!D33)),NA())</f>
        <v>#N/A</v>
      </c>
      <c r="BA39" s="537" t="e">
        <f ca="1">+IF(AND(ISNUMBER(OFFSET('Hygiene Data'!$D$7,0,10*ROW('Hygiene Data'!D33))),'Data Summary'!DP39="Yes"),OFFSET('Hygiene Data'!$D$7,0,10*ROW('Hygiene Data'!D33)),NA())</f>
        <v>#N/A</v>
      </c>
      <c r="BB39" s="537" t="e">
        <f ca="1">+IF(AND(ISNUMBER(OFFSET('Hygiene Data'!$D$9,0,10*ROW('Hygiene Data'!D33))),'Data Summary'!DQ39="Yes"),OFFSET('Hygiene Data'!$D$9,0,10*ROW('Hygiene Data'!D33)),NA())</f>
        <v>#N/A</v>
      </c>
      <c r="BC39" s="537" t="e">
        <f ca="1">+IF(AND(ISNUMBER(OFFSET('Hygiene Data'!$E$5,0,10*ROW('Hygiene Data'!E33))),'Data Summary'!DR39="Yes"),OFFSET('Hygiene Data'!$E$5,0,10*ROW('Hygiene Data'!E33)),NA())</f>
        <v>#N/A</v>
      </c>
      <c r="BD39" s="537" t="e">
        <f ca="1">+IF(AND(ISNUMBER(OFFSET('Hygiene Data'!$E$7,0,10*ROW('Hygiene Data'!E33))),'Data Summary'!DS39="Yes"),OFFSET('Hygiene Data'!$E$7,0,10*ROW('Hygiene Data'!E33)),NA())</f>
        <v>#N/A</v>
      </c>
      <c r="BE39" s="537" t="e">
        <f ca="1">+IF(AND(ISNUMBER(OFFSET('Hygiene Data'!$E$9,0,10*ROW('Hygiene Data'!E33))),'Data Summary'!DT39="Yes"),OFFSET('Hygiene Data'!$E$9,0,10*ROW('Hygiene Data'!E33)),NA())</f>
        <v>#N/A</v>
      </c>
      <c r="BF39" s="537" t="e">
        <f ca="1">+IF(AND(ISNUMBER(OFFSET('Hygiene Data'!$F$5,0,10*ROW('Hygiene Data'!F33))),'Data Summary'!DU39="Yes"),OFFSET('Hygiene Data'!$F$5,0,10*ROW('Hygiene Data'!F33)),NA())</f>
        <v>#N/A</v>
      </c>
      <c r="BG39" s="537" t="e">
        <f ca="1">+IF(AND(ISNUMBER(OFFSET('Hygiene Data'!$F$7,0,10*ROW('Hygiene Data'!F33))),'Data Summary'!DV39="Yes"),OFFSET('Hygiene Data'!$F$7,0,10*ROW('Hygiene Data'!F33)),NA())</f>
        <v>#N/A</v>
      </c>
      <c r="BH39" s="537" t="e">
        <f ca="1">+IF(AND(ISNUMBER(OFFSET('Hygiene Data'!$F$9,0,10*ROW('Hygiene Data'!F33))),'Data Summary'!DW39="Yes"),OFFSET('Hygiene Data'!$F$9,0,10*ROW('Hygiene Data'!F33)),NA())</f>
        <v>#N/A</v>
      </c>
      <c r="BI39" s="537" t="e">
        <f ca="1">+IF(AND(ISNUMBER(OFFSET('Hygiene Data'!$G$5,0,10*ROW('Hygiene Data'!G33))),'Data Summary'!DX39="Yes"),OFFSET('Hygiene Data'!$G$5,0,10*ROW('Hygiene Data'!G33)),NA())</f>
        <v>#N/A</v>
      </c>
      <c r="BJ39" s="537" t="e">
        <f ca="1">+IF(AND(ISNUMBER(OFFSET('Hygiene Data'!$G$7,0,10*ROW('Hygiene Data'!G33))),'Data Summary'!DY39="Yes"),OFFSET('Hygiene Data'!$G$7,0,10*ROW('Hygiene Data'!G33)),NA())</f>
        <v>#N/A</v>
      </c>
      <c r="BK39" s="537" t="e">
        <f ca="1">+IF(AND(ISNUMBER(OFFSET('Hygiene Data'!$G$9,0,10*ROW('Hygiene Data'!G33))),'Data Summary'!DZ39="Yes"),OFFSET('Hygiene Data'!$G$9,0,10*ROW('Hygiene Data'!G33)),NA())</f>
        <v>#N/A</v>
      </c>
      <c r="BL39" s="537" t="e">
        <f ca="1">+IF(AND(ISNUMBER(OFFSET('Hygiene Data'!$H$5,0,10*ROW('Hygiene Data'!H33))),'Data Summary'!EA39="Yes"),OFFSET('Hygiene Data'!$H$5,0,10*ROW('Hygiene Data'!H33)),NA())</f>
        <v>#N/A</v>
      </c>
      <c r="BM39" s="537" t="e">
        <f ca="1">+IF(AND(ISNUMBER(OFFSET('Hygiene Data'!$H$7,0,10*ROW('Hygiene Data'!H33))),'Data Summary'!EB39="Yes"),OFFSET('Hygiene Data'!$H$7,0,10*ROW('Hygiene Data'!H33)),NA())</f>
        <v>#N/A</v>
      </c>
      <c r="BN39" s="537" t="e">
        <f ca="1">+IF(AND(ISNUMBER(OFFSET('Hygiene Data'!$H$9,0,10*ROW('Hygiene Data'!H33))),'Data Summary'!EC39="Yes"),OFFSET('Hygiene Data'!$H$9,0,10*ROW('Hygiene Data'!H33)),NA())</f>
        <v>#N/A</v>
      </c>
      <c r="BO39" s="537" t="e">
        <f ca="1">+IF(AND(ISNUMBER(OFFSET('Hygiene Data'!$I$5,0,10*ROW('Hygiene Data'!I33))),'Data Summary'!ED39="Yes"),OFFSET('Hygiene Data'!$I$5,0,10*ROW('Hygiene Data'!I33)),NA())</f>
        <v>#N/A</v>
      </c>
      <c r="BP39" s="537" t="e">
        <f ca="1">+IF(AND(ISNUMBER(OFFSET('Hygiene Data'!$I$7,0,10*ROW('Hygiene Data'!I33))),'Data Summary'!EE39="Yes"),OFFSET('Hygiene Data'!$I$7,0,10*ROW('Hygiene Data'!I33)),NA())</f>
        <v>#N/A</v>
      </c>
      <c r="BQ39" s="537" t="e">
        <f ca="1">+IF(AND(ISNUMBER(OFFSET('Hygiene Data'!$I$9,0,10*ROW('Hygiene Data'!I33))),'Data Summary'!EF39="Yes"),OFFSET('Hygiene Data'!$I$9,0,10*ROW('Hygiene Data'!I33)),NA())</f>
        <v>#N/A</v>
      </c>
    </row>
    <row r="40" spans="1:69" x14ac:dyDescent="0.25">
      <c r="A40" s="533" t="e">
        <f ca="1">+RIGHT('Data Summary'!A40,LEN('Data Summary'!A40)-9)</f>
        <v>#VALUE!</v>
      </c>
      <c r="B40" s="507" t="str">
        <f ca="1">+IF(ISTEXT('Data Summary'!B40),'Data Summary'!B40,"")</f>
        <v/>
      </c>
      <c r="C40" s="534" t="e">
        <f ca="1">+VALUE('Data Summary'!C40)</f>
        <v>#VALUE!</v>
      </c>
      <c r="D40" s="535" t="e">
        <f ca="1">+IF(AND(ISNUMBER(OFFSET('Water Data'!$D$4,0,10*ROW('Water Data'!D34))),'Data Summary'!BS40="Yes"),100-OFFSET('Water Data'!$D$4,0,10*ROW('Water Data'!D34)),NA())</f>
        <v>#N/A</v>
      </c>
      <c r="E40" s="535" t="e">
        <f ca="1">+IF(AND(ISNUMBER(OFFSET('Water Data'!$D$6,0,10*ROW('Water Data'!D34))),'Data Summary'!BT40="Yes"),OFFSET('Water Data'!$D$6,0,10*ROW('Water Data'!D34)),NA())</f>
        <v>#N/A</v>
      </c>
      <c r="F40" s="535" t="e">
        <f ca="1">+IF(AND(ISNUMBER(OFFSET('Water Data'!$D$9,0,10*ROW('Water Data'!D34))),'Data Summary'!BU40="Yes"),OFFSET('Water Data'!$D$9,0,10*ROW('Water Data'!D34)),NA())</f>
        <v>#N/A</v>
      </c>
      <c r="G40" s="535" t="e">
        <f ca="1">+IF(AND(ISNUMBER(OFFSET('Water Data'!$E$4,0,10*ROW('Water Data'!E34))),'Data Summary'!BV40="Yes"),100-OFFSET('Water Data'!$E$4,0,10*ROW('Water Data'!E34)),NA())</f>
        <v>#N/A</v>
      </c>
      <c r="H40" s="535" t="e">
        <f ca="1">+IF(AND(ISNUMBER(OFFSET('Water Data'!$E$6,0,10*ROW('Water Data'!E34))),'Data Summary'!BW40="Yes"),OFFSET('Water Data'!$E$6,0,10*ROW('Water Data'!E34)),NA())</f>
        <v>#N/A</v>
      </c>
      <c r="I40" s="535" t="e">
        <f ca="1">+IF(AND(ISNUMBER(OFFSET('Water Data'!$E$9,0,10*ROW('Water Data'!E34))),'Data Summary'!BX40="Yes"),OFFSET('Water Data'!$E$9,0,10*ROW('Water Data'!E34)),NA())</f>
        <v>#N/A</v>
      </c>
      <c r="J40" s="535" t="e">
        <f ca="1">+IF(AND(ISNUMBER(OFFSET('Water Data'!$F$4,0,10*ROW('Water Data'!F34))),'Data Summary'!BY40="Yes"),100-OFFSET('Water Data'!$F$4,0,10*ROW('Water Data'!F34)),NA())</f>
        <v>#N/A</v>
      </c>
      <c r="K40" s="535" t="e">
        <f ca="1">+IF(AND(ISNUMBER(OFFSET('Water Data'!$F$6,0,10*ROW('Water Data'!F34))),'Data Summary'!BZ40="Yes"),OFFSET('Water Data'!$F$6,0,10*ROW('Water Data'!F34)),NA())</f>
        <v>#N/A</v>
      </c>
      <c r="L40" s="535" t="e">
        <f ca="1">+IF(AND(ISNUMBER(OFFSET('Water Data'!$F$9,0,10*ROW('Water Data'!F34))),'Data Summary'!CA40="Yes"),OFFSET('Water Data'!$F$9,0,10*ROW('Water Data'!F34)),NA())</f>
        <v>#N/A</v>
      </c>
      <c r="M40" s="535" t="e">
        <f ca="1">+IF(AND(ISNUMBER(OFFSET('Water Data'!$G$4,0,10*ROW('Water Data'!G34))),'Data Summary'!CB40="Yes"),100-OFFSET('Water Data'!$G$4,0,10*ROW('Water Data'!G34)),NA())</f>
        <v>#N/A</v>
      </c>
      <c r="N40" s="535" t="e">
        <f ca="1">+IF(AND(ISNUMBER(OFFSET('Water Data'!$G$6,0,10*ROW('Water Data'!G34))),'Data Summary'!CC40="Yes"),OFFSET('Water Data'!$G$6,0,10*ROW('Water Data'!G34)),NA())</f>
        <v>#N/A</v>
      </c>
      <c r="O40" s="535" t="e">
        <f ca="1">+IF(AND(ISNUMBER(OFFSET('Water Data'!$G$9,0,10*ROW('Water Data'!G34))),'Data Summary'!CD40="Yes"),OFFSET('Water Data'!$G$9,0,10*ROW('Water Data'!G34)),NA())</f>
        <v>#N/A</v>
      </c>
      <c r="P40" s="535" t="e">
        <f ca="1">+IF(AND(ISNUMBER(OFFSET('Water Data'!$H$4,0,10*ROW('Water Data'!H34))),'Data Summary'!CE40="Yes"),100-OFFSET('Water Data'!$H$4,0,10*ROW('Water Data'!H34)),NA())</f>
        <v>#N/A</v>
      </c>
      <c r="Q40" s="535" t="e">
        <f ca="1">+IF(AND(ISNUMBER(OFFSET('Water Data'!$H$6,0,10*ROW('Water Data'!H34))),'Data Summary'!CF40="Yes"),OFFSET('Water Data'!$H$6,0,10*ROW('Water Data'!H34)),NA())</f>
        <v>#N/A</v>
      </c>
      <c r="R40" s="535" t="e">
        <f ca="1">+IF(AND(ISNUMBER(OFFSET('Water Data'!$H$9,0,10*ROW('Water Data'!H34))),'Data Summary'!CG40="Yes"),OFFSET('Water Data'!$H$9,0,10*ROW('Water Data'!H34)),NA())</f>
        <v>#N/A</v>
      </c>
      <c r="S40" s="535" t="e">
        <f ca="1">+IF(AND(ISNUMBER(OFFSET('Water Data'!$I$4,0,10*ROW('Water Data'!I34))),'Data Summary'!CH40="Yes"),100-OFFSET('Water Data'!$I$4,0,10*ROW('Water Data'!I34)),NA())</f>
        <v>#N/A</v>
      </c>
      <c r="T40" s="535" t="e">
        <f ca="1">+IF(AND(ISNUMBER(OFFSET('Water Data'!$I$6,0,10*ROW('Water Data'!I34))),'Data Summary'!CI40="Yes"),OFFSET('Water Data'!$I$6,0,10*ROW('Water Data'!I34)),NA())</f>
        <v>#N/A</v>
      </c>
      <c r="U40" s="535" t="e">
        <f ca="1">+IF(AND(ISNUMBER(OFFSET('Water Data'!$I$9,0,10*ROW('Water Data'!I34))),'Data Summary'!CJ40="Yes"),OFFSET('Water Data'!$I$9,0,10*ROW('Water Data'!I34)),NA())</f>
        <v>#N/A</v>
      </c>
      <c r="V40" s="536" t="e">
        <f ca="1">+IF(AND(ISNUMBER(OFFSET('Sanitation Data'!$D$4,0,10*ROW('Sanitation Data'!D34))),'Data Summary'!CK40="Yes"),100-OFFSET('Sanitation Data'!$D$4,0,10*ROW('Sanitation Data'!D34)),NA())</f>
        <v>#N/A</v>
      </c>
      <c r="W40" s="536" t="e">
        <f ca="1">+IF(AND(ISNUMBER(OFFSET('Sanitation Data'!$D$6,0,10*ROW('Sanitation Data'!D34))),'Data Summary'!CL40="Yes"),OFFSET('Sanitation Data'!$D$6,0,10*ROW('Sanitation Data'!D34)),NA())</f>
        <v>#N/A</v>
      </c>
      <c r="X40" s="536" t="e">
        <f ca="1">+IF(AND(ISNUMBER(OFFSET('Sanitation Data'!$D$10,0,10*ROW('Sanitation Data'!D34))),'Data Summary'!CM40="Yes"),OFFSET('Sanitation Data'!$D$10,0,10*ROW('Sanitation Data'!D34)),NA())</f>
        <v>#N/A</v>
      </c>
      <c r="Y40" s="536" t="e">
        <f ca="1">+IF(AND(ISNUMBER(OFFSET('Sanitation Data'!$D$11,0,10*ROW('Sanitation Data'!D34))),'Data Summary'!CN40="Yes"),OFFSET('Sanitation Data'!$D$11,0,10*ROW('Sanitation Data'!D34)),NA())</f>
        <v>#N/A</v>
      </c>
      <c r="Z40" s="536" t="e">
        <f ca="1">+IF(AND(ISNUMBER(OFFSET('Sanitation Data'!$D$12,0,10*ROW('Sanitation Data'!D34))),'Data Summary'!CO40="Yes"),OFFSET('Sanitation Data'!$D$12,0,10*ROW('Sanitation Data'!D34)),NA())</f>
        <v>#N/A</v>
      </c>
      <c r="AA40" s="536" t="e">
        <f ca="1">+IF(AND(ISNUMBER(OFFSET('Sanitation Data'!$E$4,0,10*ROW('Sanitation Data'!E34))),'Data Summary'!CP40="Yes"),100-OFFSET('Sanitation Data'!$E$4,0,10*ROW('Sanitation Data'!E34)),NA())</f>
        <v>#N/A</v>
      </c>
      <c r="AB40" s="536" t="e">
        <f ca="1">+IF(AND(ISNUMBER(OFFSET('Sanitation Data'!$E$6,0,10*ROW('Sanitation Data'!E34))),'Data Summary'!CQ40="Yes"),OFFSET('Sanitation Data'!$E$6,0,10*ROW('Sanitation Data'!E34)),NA())</f>
        <v>#N/A</v>
      </c>
      <c r="AC40" s="536" t="e">
        <f ca="1">+IF(AND(ISNUMBER(OFFSET('Sanitation Data'!$E$10,0,10*ROW('Sanitation Data'!E34))),'Data Summary'!CR40="Yes"),OFFSET('Sanitation Data'!$E$10,0,10*ROW('Sanitation Data'!E34)),NA())</f>
        <v>#N/A</v>
      </c>
      <c r="AD40" s="536" t="e">
        <f ca="1">+IF(AND(ISNUMBER(OFFSET('Sanitation Data'!$E$11,0,10*ROW('Sanitation Data'!E34))),'Data Summary'!CS40="Yes"),OFFSET('Sanitation Data'!$E$11,0,10*ROW('Sanitation Data'!E34)),NA())</f>
        <v>#N/A</v>
      </c>
      <c r="AE40" s="536" t="e">
        <f ca="1">+IF(AND(ISNUMBER(OFFSET('Sanitation Data'!$E$12,0,10*ROW('Sanitation Data'!E34))),'Data Summary'!CT40="Yes"),OFFSET('Sanitation Data'!$E$12,0,10*ROW('Sanitation Data'!E34)),NA())</f>
        <v>#N/A</v>
      </c>
      <c r="AF40" s="536" t="e">
        <f ca="1">+IF(AND(ISNUMBER(OFFSET('Sanitation Data'!$F$4,0,10*ROW('Sanitation Data'!F34))),'Data Summary'!CU40="Yes"),100-OFFSET('Sanitation Data'!$F$4,0,10*ROW('Sanitation Data'!F34)),NA())</f>
        <v>#N/A</v>
      </c>
      <c r="AG40" s="536" t="e">
        <f ca="1">+IF(AND(ISNUMBER(OFFSET('Sanitation Data'!$F$6,0,10*ROW('Sanitation Data'!F34))),'Data Summary'!CV40="Yes"),OFFSET('Sanitation Data'!$F$6,0,10*ROW('Sanitation Data'!F34)),NA())</f>
        <v>#N/A</v>
      </c>
      <c r="AH40" s="536" t="e">
        <f ca="1">+IF(AND(ISNUMBER(OFFSET('Sanitation Data'!$F$10,0,10*ROW('Sanitation Data'!F34))),'Data Summary'!CW40="Yes"),OFFSET('Sanitation Data'!$F$10,0,10*ROW('Sanitation Data'!F34)),NA())</f>
        <v>#N/A</v>
      </c>
      <c r="AI40" s="536" t="e">
        <f ca="1">+IF(AND(ISNUMBER(OFFSET('Sanitation Data'!$F$11,0,10*ROW('Sanitation Data'!F34))),'Data Summary'!CX40="Yes"),OFFSET('Sanitation Data'!$F$11,0,10*ROW('Sanitation Data'!F34)),NA())</f>
        <v>#N/A</v>
      </c>
      <c r="AJ40" s="536" t="e">
        <f ca="1">+IF(AND(ISNUMBER(OFFSET('Sanitation Data'!$F$12,0,10*ROW('Sanitation Data'!F34))),'Data Summary'!CY40="Yes"),OFFSET('Sanitation Data'!$F$12,0,10*ROW('Sanitation Data'!F34)),NA())</f>
        <v>#N/A</v>
      </c>
      <c r="AK40" s="536" t="e">
        <f ca="1">+IF(AND(ISNUMBER(OFFSET('Sanitation Data'!$G$4,0,10*ROW('Sanitation Data'!G34))),'Data Summary'!CZ40="Yes"),100-OFFSET('Sanitation Data'!$G$4,0,10*ROW('Sanitation Data'!G34)),NA())</f>
        <v>#N/A</v>
      </c>
      <c r="AL40" s="536" t="e">
        <f ca="1">+IF(AND(ISNUMBER(OFFSET('Sanitation Data'!$G$6,0,10*ROW('Sanitation Data'!G34))),'Data Summary'!DA40="Yes"),OFFSET('Sanitation Data'!$G$6,0,10*ROW('Sanitation Data'!G34)),NA())</f>
        <v>#N/A</v>
      </c>
      <c r="AM40" s="536" t="e">
        <f ca="1">+IF(AND(ISNUMBER(OFFSET('Sanitation Data'!$G$10,0,10*ROW('Sanitation Data'!G34))),'Data Summary'!DB40="Yes"),OFFSET('Sanitation Data'!$G$10,0,10*ROW('Sanitation Data'!G34)),NA())</f>
        <v>#N/A</v>
      </c>
      <c r="AN40" s="536" t="e">
        <f ca="1">+IF(AND(ISNUMBER(OFFSET('Sanitation Data'!$G$11,0,10*ROW('Sanitation Data'!G34))),'Data Summary'!DC40="Yes"),OFFSET('Sanitation Data'!$G$11,0,10*ROW('Sanitation Data'!G34)),NA())</f>
        <v>#N/A</v>
      </c>
      <c r="AO40" s="536" t="e">
        <f ca="1">+IF(AND(ISNUMBER(OFFSET('Sanitation Data'!$G$12,0,10*ROW('Sanitation Data'!G34))),'Data Summary'!DD40="Yes"),OFFSET('Sanitation Data'!$G$12,0,10*ROW('Sanitation Data'!G34)),NA())</f>
        <v>#N/A</v>
      </c>
      <c r="AP40" s="536" t="e">
        <f ca="1">+IF(AND(ISNUMBER(OFFSET('Sanitation Data'!$H$4,0,10*ROW('Sanitation Data'!H34))),'Data Summary'!DE40="Yes"),100-OFFSET('Sanitation Data'!$H$4,0,10*ROW('Sanitation Data'!H34)),NA())</f>
        <v>#N/A</v>
      </c>
      <c r="AQ40" s="536" t="e">
        <f ca="1">+IF(AND(ISNUMBER(OFFSET('Sanitation Data'!$H$6,0,10*ROW('Sanitation Data'!H34))),'Data Summary'!DF40="Yes"),OFFSET('Sanitation Data'!$H$6,0,10*ROW('Sanitation Data'!H34)),NA())</f>
        <v>#N/A</v>
      </c>
      <c r="AR40" s="536" t="e">
        <f ca="1">+IF(AND(ISNUMBER(OFFSET('Sanitation Data'!$H$10,0,10*ROW('Sanitation Data'!H34))),'Data Summary'!DG40="Yes"),OFFSET('Sanitation Data'!$H$10,0,10*ROW('Sanitation Data'!H34)),NA())</f>
        <v>#N/A</v>
      </c>
      <c r="AS40" s="536" t="e">
        <f ca="1">+IF(AND(ISNUMBER(OFFSET('Sanitation Data'!$H$11,0,10*ROW('Sanitation Data'!H34))),'Data Summary'!DH40="Yes"),OFFSET('Sanitation Data'!$H$11,0,10*ROW('Sanitation Data'!H34)),NA())</f>
        <v>#N/A</v>
      </c>
      <c r="AT40" s="536" t="e">
        <f ca="1">+IF(AND(ISNUMBER(OFFSET('Sanitation Data'!$H$12,0,10*ROW('Sanitation Data'!H34))),'Data Summary'!DI40="Yes"),OFFSET('Sanitation Data'!$H$12,0,10*ROW('Sanitation Data'!H34)),NA())</f>
        <v>#N/A</v>
      </c>
      <c r="AU40" s="536" t="e">
        <f ca="1">+IF(AND(ISNUMBER(OFFSET('Sanitation Data'!$I$4,0,10*ROW('Sanitation Data'!I34))),'Data Summary'!DJ40="Yes"),100-OFFSET('Sanitation Data'!$I$4,0,10*ROW('Sanitation Data'!I34)),NA())</f>
        <v>#N/A</v>
      </c>
      <c r="AV40" s="536" t="e">
        <f ca="1">+IF(AND(ISNUMBER(OFFSET('Sanitation Data'!$I$6,0,10*ROW('Sanitation Data'!I34))),'Data Summary'!DK40="Yes"),OFFSET('Sanitation Data'!$I$6,0,10*ROW('Sanitation Data'!I34)),NA())</f>
        <v>#N/A</v>
      </c>
      <c r="AW40" s="536" t="e">
        <f ca="1">+IF(AND(ISNUMBER(OFFSET('Sanitation Data'!$I$10,0,10*ROW('Sanitation Data'!I34))),'Data Summary'!DL40="Yes"),OFFSET('Sanitation Data'!$I$10,0,10*ROW('Sanitation Data'!I34)),NA())</f>
        <v>#N/A</v>
      </c>
      <c r="AX40" s="536" t="e">
        <f ca="1">+IF(AND(ISNUMBER(OFFSET('Sanitation Data'!$I$11,0,10*ROW('Sanitation Data'!I34))),'Data Summary'!DM40="Yes"),OFFSET('Sanitation Data'!$I$11,0,10*ROW('Sanitation Data'!I34)),NA())</f>
        <v>#N/A</v>
      </c>
      <c r="AY40" s="536" t="e">
        <f ca="1">+IF(AND(ISNUMBER(OFFSET('Sanitation Data'!$I$12,0,10*ROW('Sanitation Data'!I34))),'Data Summary'!DN40="Yes"),OFFSET('Sanitation Data'!$I$12,0,10*ROW('Sanitation Data'!I34)),NA())</f>
        <v>#N/A</v>
      </c>
      <c r="AZ40" s="537" t="e">
        <f ca="1">+IF(AND(ISNUMBER(OFFSET('Hygiene Data'!$D$5,0,10*ROW('Hygiene Data'!D34))),'Data Summary'!DO40="Yes"),OFFSET('Hygiene Data'!$D$5,0,10*ROW('Hygiene Data'!D34)),NA())</f>
        <v>#N/A</v>
      </c>
      <c r="BA40" s="537" t="e">
        <f ca="1">+IF(AND(ISNUMBER(OFFSET('Hygiene Data'!$D$7,0,10*ROW('Hygiene Data'!D34))),'Data Summary'!DP40="Yes"),OFFSET('Hygiene Data'!$D$7,0,10*ROW('Hygiene Data'!D34)),NA())</f>
        <v>#N/A</v>
      </c>
      <c r="BB40" s="537" t="e">
        <f ca="1">+IF(AND(ISNUMBER(OFFSET('Hygiene Data'!$D$9,0,10*ROW('Hygiene Data'!D34))),'Data Summary'!DQ40="Yes"),OFFSET('Hygiene Data'!$D$9,0,10*ROW('Hygiene Data'!D34)),NA())</f>
        <v>#N/A</v>
      </c>
      <c r="BC40" s="537" t="e">
        <f ca="1">+IF(AND(ISNUMBER(OFFSET('Hygiene Data'!$E$5,0,10*ROW('Hygiene Data'!E34))),'Data Summary'!DR40="Yes"),OFFSET('Hygiene Data'!$E$5,0,10*ROW('Hygiene Data'!E34)),NA())</f>
        <v>#N/A</v>
      </c>
      <c r="BD40" s="537" t="e">
        <f ca="1">+IF(AND(ISNUMBER(OFFSET('Hygiene Data'!$E$7,0,10*ROW('Hygiene Data'!E34))),'Data Summary'!DS40="Yes"),OFFSET('Hygiene Data'!$E$7,0,10*ROW('Hygiene Data'!E34)),NA())</f>
        <v>#N/A</v>
      </c>
      <c r="BE40" s="537" t="e">
        <f ca="1">+IF(AND(ISNUMBER(OFFSET('Hygiene Data'!$E$9,0,10*ROW('Hygiene Data'!E34))),'Data Summary'!DT40="Yes"),OFFSET('Hygiene Data'!$E$9,0,10*ROW('Hygiene Data'!E34)),NA())</f>
        <v>#N/A</v>
      </c>
      <c r="BF40" s="537" t="e">
        <f ca="1">+IF(AND(ISNUMBER(OFFSET('Hygiene Data'!$F$5,0,10*ROW('Hygiene Data'!F34))),'Data Summary'!DU40="Yes"),OFFSET('Hygiene Data'!$F$5,0,10*ROW('Hygiene Data'!F34)),NA())</f>
        <v>#N/A</v>
      </c>
      <c r="BG40" s="537" t="e">
        <f ca="1">+IF(AND(ISNUMBER(OFFSET('Hygiene Data'!$F$7,0,10*ROW('Hygiene Data'!F34))),'Data Summary'!DV40="Yes"),OFFSET('Hygiene Data'!$F$7,0,10*ROW('Hygiene Data'!F34)),NA())</f>
        <v>#N/A</v>
      </c>
      <c r="BH40" s="537" t="e">
        <f ca="1">+IF(AND(ISNUMBER(OFFSET('Hygiene Data'!$F$9,0,10*ROW('Hygiene Data'!F34))),'Data Summary'!DW40="Yes"),OFFSET('Hygiene Data'!$F$9,0,10*ROW('Hygiene Data'!F34)),NA())</f>
        <v>#N/A</v>
      </c>
      <c r="BI40" s="537" t="e">
        <f ca="1">+IF(AND(ISNUMBER(OFFSET('Hygiene Data'!$G$5,0,10*ROW('Hygiene Data'!G34))),'Data Summary'!DX40="Yes"),OFFSET('Hygiene Data'!$G$5,0,10*ROW('Hygiene Data'!G34)),NA())</f>
        <v>#N/A</v>
      </c>
      <c r="BJ40" s="537" t="e">
        <f ca="1">+IF(AND(ISNUMBER(OFFSET('Hygiene Data'!$G$7,0,10*ROW('Hygiene Data'!G34))),'Data Summary'!DY40="Yes"),OFFSET('Hygiene Data'!$G$7,0,10*ROW('Hygiene Data'!G34)),NA())</f>
        <v>#N/A</v>
      </c>
      <c r="BK40" s="537" t="e">
        <f ca="1">+IF(AND(ISNUMBER(OFFSET('Hygiene Data'!$G$9,0,10*ROW('Hygiene Data'!G34))),'Data Summary'!DZ40="Yes"),OFFSET('Hygiene Data'!$G$9,0,10*ROW('Hygiene Data'!G34)),NA())</f>
        <v>#N/A</v>
      </c>
      <c r="BL40" s="537" t="e">
        <f ca="1">+IF(AND(ISNUMBER(OFFSET('Hygiene Data'!$H$5,0,10*ROW('Hygiene Data'!H34))),'Data Summary'!EA40="Yes"),OFFSET('Hygiene Data'!$H$5,0,10*ROW('Hygiene Data'!H34)),NA())</f>
        <v>#N/A</v>
      </c>
      <c r="BM40" s="537" t="e">
        <f ca="1">+IF(AND(ISNUMBER(OFFSET('Hygiene Data'!$H$7,0,10*ROW('Hygiene Data'!H34))),'Data Summary'!EB40="Yes"),OFFSET('Hygiene Data'!$H$7,0,10*ROW('Hygiene Data'!H34)),NA())</f>
        <v>#N/A</v>
      </c>
      <c r="BN40" s="537" t="e">
        <f ca="1">+IF(AND(ISNUMBER(OFFSET('Hygiene Data'!$H$9,0,10*ROW('Hygiene Data'!H34))),'Data Summary'!EC40="Yes"),OFFSET('Hygiene Data'!$H$9,0,10*ROW('Hygiene Data'!H34)),NA())</f>
        <v>#N/A</v>
      </c>
      <c r="BO40" s="537" t="e">
        <f ca="1">+IF(AND(ISNUMBER(OFFSET('Hygiene Data'!$I$5,0,10*ROW('Hygiene Data'!I34))),'Data Summary'!ED40="Yes"),OFFSET('Hygiene Data'!$I$5,0,10*ROW('Hygiene Data'!I34)),NA())</f>
        <v>#N/A</v>
      </c>
      <c r="BP40" s="537" t="e">
        <f ca="1">+IF(AND(ISNUMBER(OFFSET('Hygiene Data'!$I$7,0,10*ROW('Hygiene Data'!I34))),'Data Summary'!EE40="Yes"),OFFSET('Hygiene Data'!$I$7,0,10*ROW('Hygiene Data'!I34)),NA())</f>
        <v>#N/A</v>
      </c>
      <c r="BQ40" s="537" t="e">
        <f ca="1">+IF(AND(ISNUMBER(OFFSET('Hygiene Data'!$I$9,0,10*ROW('Hygiene Data'!I34))),'Data Summary'!EF40="Yes"),OFFSET('Hygiene Data'!$I$9,0,10*ROW('Hygiene Data'!I34)),NA())</f>
        <v>#N/A</v>
      </c>
    </row>
    <row r="41" spans="1:69" x14ac:dyDescent="0.25">
      <c r="A41" s="533" t="e">
        <f ca="1">+RIGHT('Data Summary'!A41,LEN('Data Summary'!A41)-9)</f>
        <v>#VALUE!</v>
      </c>
      <c r="B41" s="507" t="str">
        <f ca="1">+IF(ISTEXT('Data Summary'!B41),'Data Summary'!B41,"")</f>
        <v/>
      </c>
      <c r="C41" s="534" t="e">
        <f ca="1">+VALUE('Data Summary'!C41)</f>
        <v>#VALUE!</v>
      </c>
      <c r="D41" s="535" t="e">
        <f ca="1">+IF(AND(ISNUMBER(OFFSET('Water Data'!$D$4,0,10*ROW('Water Data'!D35))),'Data Summary'!BS41="Yes"),100-OFFSET('Water Data'!$D$4,0,10*ROW('Water Data'!D35)),NA())</f>
        <v>#N/A</v>
      </c>
      <c r="E41" s="535" t="e">
        <f ca="1">+IF(AND(ISNUMBER(OFFSET('Water Data'!$D$6,0,10*ROW('Water Data'!D35))),'Data Summary'!BT41="Yes"),OFFSET('Water Data'!$D$6,0,10*ROW('Water Data'!D35)),NA())</f>
        <v>#N/A</v>
      </c>
      <c r="F41" s="535" t="e">
        <f ca="1">+IF(AND(ISNUMBER(OFFSET('Water Data'!$D$9,0,10*ROW('Water Data'!D35))),'Data Summary'!BU41="Yes"),OFFSET('Water Data'!$D$9,0,10*ROW('Water Data'!D35)),NA())</f>
        <v>#N/A</v>
      </c>
      <c r="G41" s="535" t="e">
        <f ca="1">+IF(AND(ISNUMBER(OFFSET('Water Data'!$E$4,0,10*ROW('Water Data'!E35))),'Data Summary'!BV41="Yes"),100-OFFSET('Water Data'!$E$4,0,10*ROW('Water Data'!E35)),NA())</f>
        <v>#N/A</v>
      </c>
      <c r="H41" s="535" t="e">
        <f ca="1">+IF(AND(ISNUMBER(OFFSET('Water Data'!$E$6,0,10*ROW('Water Data'!E35))),'Data Summary'!BW41="Yes"),OFFSET('Water Data'!$E$6,0,10*ROW('Water Data'!E35)),NA())</f>
        <v>#N/A</v>
      </c>
      <c r="I41" s="535" t="e">
        <f ca="1">+IF(AND(ISNUMBER(OFFSET('Water Data'!$E$9,0,10*ROW('Water Data'!E35))),'Data Summary'!BX41="Yes"),OFFSET('Water Data'!$E$9,0,10*ROW('Water Data'!E35)),NA())</f>
        <v>#N/A</v>
      </c>
      <c r="J41" s="535" t="e">
        <f ca="1">+IF(AND(ISNUMBER(OFFSET('Water Data'!$F$4,0,10*ROW('Water Data'!F35))),'Data Summary'!BY41="Yes"),100-OFFSET('Water Data'!$F$4,0,10*ROW('Water Data'!F35)),NA())</f>
        <v>#N/A</v>
      </c>
      <c r="K41" s="535" t="e">
        <f ca="1">+IF(AND(ISNUMBER(OFFSET('Water Data'!$F$6,0,10*ROW('Water Data'!F35))),'Data Summary'!BZ41="Yes"),OFFSET('Water Data'!$F$6,0,10*ROW('Water Data'!F35)),NA())</f>
        <v>#N/A</v>
      </c>
      <c r="L41" s="535" t="e">
        <f ca="1">+IF(AND(ISNUMBER(OFFSET('Water Data'!$F$9,0,10*ROW('Water Data'!F35))),'Data Summary'!CA41="Yes"),OFFSET('Water Data'!$F$9,0,10*ROW('Water Data'!F35)),NA())</f>
        <v>#N/A</v>
      </c>
      <c r="M41" s="535" t="e">
        <f ca="1">+IF(AND(ISNUMBER(OFFSET('Water Data'!$G$4,0,10*ROW('Water Data'!G35))),'Data Summary'!CB41="Yes"),100-OFFSET('Water Data'!$G$4,0,10*ROW('Water Data'!G35)),NA())</f>
        <v>#N/A</v>
      </c>
      <c r="N41" s="535" t="e">
        <f ca="1">+IF(AND(ISNUMBER(OFFSET('Water Data'!$G$6,0,10*ROW('Water Data'!G35))),'Data Summary'!CC41="Yes"),OFFSET('Water Data'!$G$6,0,10*ROW('Water Data'!G35)),NA())</f>
        <v>#N/A</v>
      </c>
      <c r="O41" s="535" t="e">
        <f ca="1">+IF(AND(ISNUMBER(OFFSET('Water Data'!$G$9,0,10*ROW('Water Data'!G35))),'Data Summary'!CD41="Yes"),OFFSET('Water Data'!$G$9,0,10*ROW('Water Data'!G35)),NA())</f>
        <v>#N/A</v>
      </c>
      <c r="P41" s="535" t="e">
        <f ca="1">+IF(AND(ISNUMBER(OFFSET('Water Data'!$H$4,0,10*ROW('Water Data'!H35))),'Data Summary'!CE41="Yes"),100-OFFSET('Water Data'!$H$4,0,10*ROW('Water Data'!H35)),NA())</f>
        <v>#N/A</v>
      </c>
      <c r="Q41" s="535" t="e">
        <f ca="1">+IF(AND(ISNUMBER(OFFSET('Water Data'!$H$6,0,10*ROW('Water Data'!H35))),'Data Summary'!CF41="Yes"),OFFSET('Water Data'!$H$6,0,10*ROW('Water Data'!H35)),NA())</f>
        <v>#N/A</v>
      </c>
      <c r="R41" s="535" t="e">
        <f ca="1">+IF(AND(ISNUMBER(OFFSET('Water Data'!$H$9,0,10*ROW('Water Data'!H35))),'Data Summary'!CG41="Yes"),OFFSET('Water Data'!$H$9,0,10*ROW('Water Data'!H35)),NA())</f>
        <v>#N/A</v>
      </c>
      <c r="S41" s="535" t="e">
        <f ca="1">+IF(AND(ISNUMBER(OFFSET('Water Data'!$I$4,0,10*ROW('Water Data'!I35))),'Data Summary'!CH41="Yes"),100-OFFSET('Water Data'!$I$4,0,10*ROW('Water Data'!I35)),NA())</f>
        <v>#N/A</v>
      </c>
      <c r="T41" s="535" t="e">
        <f ca="1">+IF(AND(ISNUMBER(OFFSET('Water Data'!$I$6,0,10*ROW('Water Data'!I35))),'Data Summary'!CI41="Yes"),OFFSET('Water Data'!$I$6,0,10*ROW('Water Data'!I35)),NA())</f>
        <v>#N/A</v>
      </c>
      <c r="U41" s="535" t="e">
        <f ca="1">+IF(AND(ISNUMBER(OFFSET('Water Data'!$I$9,0,10*ROW('Water Data'!I35))),'Data Summary'!CJ41="Yes"),OFFSET('Water Data'!$I$9,0,10*ROW('Water Data'!I35)),NA())</f>
        <v>#N/A</v>
      </c>
      <c r="V41" s="536" t="e">
        <f ca="1">+IF(AND(ISNUMBER(OFFSET('Sanitation Data'!$D$4,0,10*ROW('Sanitation Data'!D35))),'Data Summary'!CK41="Yes"),100-OFFSET('Sanitation Data'!$D$4,0,10*ROW('Sanitation Data'!D35)),NA())</f>
        <v>#N/A</v>
      </c>
      <c r="W41" s="536" t="e">
        <f ca="1">+IF(AND(ISNUMBER(OFFSET('Sanitation Data'!$D$6,0,10*ROW('Sanitation Data'!D35))),'Data Summary'!CL41="Yes"),OFFSET('Sanitation Data'!$D$6,0,10*ROW('Sanitation Data'!D35)),NA())</f>
        <v>#N/A</v>
      </c>
      <c r="X41" s="536" t="e">
        <f ca="1">+IF(AND(ISNUMBER(OFFSET('Sanitation Data'!$D$10,0,10*ROW('Sanitation Data'!D35))),'Data Summary'!CM41="Yes"),OFFSET('Sanitation Data'!$D$10,0,10*ROW('Sanitation Data'!D35)),NA())</f>
        <v>#N/A</v>
      </c>
      <c r="Y41" s="536" t="e">
        <f ca="1">+IF(AND(ISNUMBER(OFFSET('Sanitation Data'!$D$11,0,10*ROW('Sanitation Data'!D35))),'Data Summary'!CN41="Yes"),OFFSET('Sanitation Data'!$D$11,0,10*ROW('Sanitation Data'!D35)),NA())</f>
        <v>#N/A</v>
      </c>
      <c r="Z41" s="536" t="e">
        <f ca="1">+IF(AND(ISNUMBER(OFFSET('Sanitation Data'!$D$12,0,10*ROW('Sanitation Data'!D35))),'Data Summary'!CO41="Yes"),OFFSET('Sanitation Data'!$D$12,0,10*ROW('Sanitation Data'!D35)),NA())</f>
        <v>#N/A</v>
      </c>
      <c r="AA41" s="536" t="e">
        <f ca="1">+IF(AND(ISNUMBER(OFFSET('Sanitation Data'!$E$4,0,10*ROW('Sanitation Data'!E35))),'Data Summary'!CP41="Yes"),100-OFFSET('Sanitation Data'!$E$4,0,10*ROW('Sanitation Data'!E35)),NA())</f>
        <v>#N/A</v>
      </c>
      <c r="AB41" s="536" t="e">
        <f ca="1">+IF(AND(ISNUMBER(OFFSET('Sanitation Data'!$E$6,0,10*ROW('Sanitation Data'!E35))),'Data Summary'!CQ41="Yes"),OFFSET('Sanitation Data'!$E$6,0,10*ROW('Sanitation Data'!E35)),NA())</f>
        <v>#N/A</v>
      </c>
      <c r="AC41" s="536" t="e">
        <f ca="1">+IF(AND(ISNUMBER(OFFSET('Sanitation Data'!$E$10,0,10*ROW('Sanitation Data'!E35))),'Data Summary'!CR41="Yes"),OFFSET('Sanitation Data'!$E$10,0,10*ROW('Sanitation Data'!E35)),NA())</f>
        <v>#N/A</v>
      </c>
      <c r="AD41" s="536" t="e">
        <f ca="1">+IF(AND(ISNUMBER(OFFSET('Sanitation Data'!$E$11,0,10*ROW('Sanitation Data'!E35))),'Data Summary'!CS41="Yes"),OFFSET('Sanitation Data'!$E$11,0,10*ROW('Sanitation Data'!E35)),NA())</f>
        <v>#N/A</v>
      </c>
      <c r="AE41" s="536" t="e">
        <f ca="1">+IF(AND(ISNUMBER(OFFSET('Sanitation Data'!$E$12,0,10*ROW('Sanitation Data'!E35))),'Data Summary'!CT41="Yes"),OFFSET('Sanitation Data'!$E$12,0,10*ROW('Sanitation Data'!E35)),NA())</f>
        <v>#N/A</v>
      </c>
      <c r="AF41" s="536" t="e">
        <f ca="1">+IF(AND(ISNUMBER(OFFSET('Sanitation Data'!$F$4,0,10*ROW('Sanitation Data'!F35))),'Data Summary'!CU41="Yes"),100-OFFSET('Sanitation Data'!$F$4,0,10*ROW('Sanitation Data'!F35)),NA())</f>
        <v>#N/A</v>
      </c>
      <c r="AG41" s="536" t="e">
        <f ca="1">+IF(AND(ISNUMBER(OFFSET('Sanitation Data'!$F$6,0,10*ROW('Sanitation Data'!F35))),'Data Summary'!CV41="Yes"),OFFSET('Sanitation Data'!$F$6,0,10*ROW('Sanitation Data'!F35)),NA())</f>
        <v>#N/A</v>
      </c>
      <c r="AH41" s="536" t="e">
        <f ca="1">+IF(AND(ISNUMBER(OFFSET('Sanitation Data'!$F$10,0,10*ROW('Sanitation Data'!F35))),'Data Summary'!CW41="Yes"),OFFSET('Sanitation Data'!$F$10,0,10*ROW('Sanitation Data'!F35)),NA())</f>
        <v>#N/A</v>
      </c>
      <c r="AI41" s="536" t="e">
        <f ca="1">+IF(AND(ISNUMBER(OFFSET('Sanitation Data'!$F$11,0,10*ROW('Sanitation Data'!F35))),'Data Summary'!CX41="Yes"),OFFSET('Sanitation Data'!$F$11,0,10*ROW('Sanitation Data'!F35)),NA())</f>
        <v>#N/A</v>
      </c>
      <c r="AJ41" s="536" t="e">
        <f ca="1">+IF(AND(ISNUMBER(OFFSET('Sanitation Data'!$F$12,0,10*ROW('Sanitation Data'!F35))),'Data Summary'!CY41="Yes"),OFFSET('Sanitation Data'!$F$12,0,10*ROW('Sanitation Data'!F35)),NA())</f>
        <v>#N/A</v>
      </c>
      <c r="AK41" s="536" t="e">
        <f ca="1">+IF(AND(ISNUMBER(OFFSET('Sanitation Data'!$G$4,0,10*ROW('Sanitation Data'!G35))),'Data Summary'!CZ41="Yes"),100-OFFSET('Sanitation Data'!$G$4,0,10*ROW('Sanitation Data'!G35)),NA())</f>
        <v>#N/A</v>
      </c>
      <c r="AL41" s="536" t="e">
        <f ca="1">+IF(AND(ISNUMBER(OFFSET('Sanitation Data'!$G$6,0,10*ROW('Sanitation Data'!G35))),'Data Summary'!DA41="Yes"),OFFSET('Sanitation Data'!$G$6,0,10*ROW('Sanitation Data'!G35)),NA())</f>
        <v>#N/A</v>
      </c>
      <c r="AM41" s="536" t="e">
        <f ca="1">+IF(AND(ISNUMBER(OFFSET('Sanitation Data'!$G$10,0,10*ROW('Sanitation Data'!G35))),'Data Summary'!DB41="Yes"),OFFSET('Sanitation Data'!$G$10,0,10*ROW('Sanitation Data'!G35)),NA())</f>
        <v>#N/A</v>
      </c>
      <c r="AN41" s="536" t="e">
        <f ca="1">+IF(AND(ISNUMBER(OFFSET('Sanitation Data'!$G$11,0,10*ROW('Sanitation Data'!G35))),'Data Summary'!DC41="Yes"),OFFSET('Sanitation Data'!$G$11,0,10*ROW('Sanitation Data'!G35)),NA())</f>
        <v>#N/A</v>
      </c>
      <c r="AO41" s="536" t="e">
        <f ca="1">+IF(AND(ISNUMBER(OFFSET('Sanitation Data'!$G$12,0,10*ROW('Sanitation Data'!G35))),'Data Summary'!DD41="Yes"),OFFSET('Sanitation Data'!$G$12,0,10*ROW('Sanitation Data'!G35)),NA())</f>
        <v>#N/A</v>
      </c>
      <c r="AP41" s="536" t="e">
        <f ca="1">+IF(AND(ISNUMBER(OFFSET('Sanitation Data'!$H$4,0,10*ROW('Sanitation Data'!H35))),'Data Summary'!DE41="Yes"),100-OFFSET('Sanitation Data'!$H$4,0,10*ROW('Sanitation Data'!H35)),NA())</f>
        <v>#N/A</v>
      </c>
      <c r="AQ41" s="536" t="e">
        <f ca="1">+IF(AND(ISNUMBER(OFFSET('Sanitation Data'!$H$6,0,10*ROW('Sanitation Data'!H35))),'Data Summary'!DF41="Yes"),OFFSET('Sanitation Data'!$H$6,0,10*ROW('Sanitation Data'!H35)),NA())</f>
        <v>#N/A</v>
      </c>
      <c r="AR41" s="536" t="e">
        <f ca="1">+IF(AND(ISNUMBER(OFFSET('Sanitation Data'!$H$10,0,10*ROW('Sanitation Data'!H35))),'Data Summary'!DG41="Yes"),OFFSET('Sanitation Data'!$H$10,0,10*ROW('Sanitation Data'!H35)),NA())</f>
        <v>#N/A</v>
      </c>
      <c r="AS41" s="536" t="e">
        <f ca="1">+IF(AND(ISNUMBER(OFFSET('Sanitation Data'!$H$11,0,10*ROW('Sanitation Data'!H35))),'Data Summary'!DH41="Yes"),OFFSET('Sanitation Data'!$H$11,0,10*ROW('Sanitation Data'!H35)),NA())</f>
        <v>#N/A</v>
      </c>
      <c r="AT41" s="536" t="e">
        <f ca="1">+IF(AND(ISNUMBER(OFFSET('Sanitation Data'!$H$12,0,10*ROW('Sanitation Data'!H35))),'Data Summary'!DI41="Yes"),OFFSET('Sanitation Data'!$H$12,0,10*ROW('Sanitation Data'!H35)),NA())</f>
        <v>#N/A</v>
      </c>
      <c r="AU41" s="536" t="e">
        <f ca="1">+IF(AND(ISNUMBER(OFFSET('Sanitation Data'!$I$4,0,10*ROW('Sanitation Data'!I35))),'Data Summary'!DJ41="Yes"),100-OFFSET('Sanitation Data'!$I$4,0,10*ROW('Sanitation Data'!I35)),NA())</f>
        <v>#N/A</v>
      </c>
      <c r="AV41" s="536" t="e">
        <f ca="1">+IF(AND(ISNUMBER(OFFSET('Sanitation Data'!$I$6,0,10*ROW('Sanitation Data'!I35))),'Data Summary'!DK41="Yes"),OFFSET('Sanitation Data'!$I$6,0,10*ROW('Sanitation Data'!I35)),NA())</f>
        <v>#N/A</v>
      </c>
      <c r="AW41" s="536" t="e">
        <f ca="1">+IF(AND(ISNUMBER(OFFSET('Sanitation Data'!$I$10,0,10*ROW('Sanitation Data'!I35))),'Data Summary'!DL41="Yes"),OFFSET('Sanitation Data'!$I$10,0,10*ROW('Sanitation Data'!I35)),NA())</f>
        <v>#N/A</v>
      </c>
      <c r="AX41" s="536" t="e">
        <f ca="1">+IF(AND(ISNUMBER(OFFSET('Sanitation Data'!$I$11,0,10*ROW('Sanitation Data'!I35))),'Data Summary'!DM41="Yes"),OFFSET('Sanitation Data'!$I$11,0,10*ROW('Sanitation Data'!I35)),NA())</f>
        <v>#N/A</v>
      </c>
      <c r="AY41" s="536" t="e">
        <f ca="1">+IF(AND(ISNUMBER(OFFSET('Sanitation Data'!$I$12,0,10*ROW('Sanitation Data'!I35))),'Data Summary'!DN41="Yes"),OFFSET('Sanitation Data'!$I$12,0,10*ROW('Sanitation Data'!I35)),NA())</f>
        <v>#N/A</v>
      </c>
      <c r="AZ41" s="537" t="e">
        <f ca="1">+IF(AND(ISNUMBER(OFFSET('Hygiene Data'!$D$5,0,10*ROW('Hygiene Data'!D35))),'Data Summary'!DO41="Yes"),OFFSET('Hygiene Data'!$D$5,0,10*ROW('Hygiene Data'!D35)),NA())</f>
        <v>#N/A</v>
      </c>
      <c r="BA41" s="537" t="e">
        <f ca="1">+IF(AND(ISNUMBER(OFFSET('Hygiene Data'!$D$7,0,10*ROW('Hygiene Data'!D35))),'Data Summary'!DP41="Yes"),OFFSET('Hygiene Data'!$D$7,0,10*ROW('Hygiene Data'!D35)),NA())</f>
        <v>#N/A</v>
      </c>
      <c r="BB41" s="537" t="e">
        <f ca="1">+IF(AND(ISNUMBER(OFFSET('Hygiene Data'!$D$9,0,10*ROW('Hygiene Data'!D35))),'Data Summary'!DQ41="Yes"),OFFSET('Hygiene Data'!$D$9,0,10*ROW('Hygiene Data'!D35)),NA())</f>
        <v>#N/A</v>
      </c>
      <c r="BC41" s="537" t="e">
        <f ca="1">+IF(AND(ISNUMBER(OFFSET('Hygiene Data'!$E$5,0,10*ROW('Hygiene Data'!E35))),'Data Summary'!DR41="Yes"),OFFSET('Hygiene Data'!$E$5,0,10*ROW('Hygiene Data'!E35)),NA())</f>
        <v>#N/A</v>
      </c>
      <c r="BD41" s="537" t="e">
        <f ca="1">+IF(AND(ISNUMBER(OFFSET('Hygiene Data'!$E$7,0,10*ROW('Hygiene Data'!E35))),'Data Summary'!DS41="Yes"),OFFSET('Hygiene Data'!$E$7,0,10*ROW('Hygiene Data'!E35)),NA())</f>
        <v>#N/A</v>
      </c>
      <c r="BE41" s="537" t="e">
        <f ca="1">+IF(AND(ISNUMBER(OFFSET('Hygiene Data'!$E$9,0,10*ROW('Hygiene Data'!E35))),'Data Summary'!DT41="Yes"),OFFSET('Hygiene Data'!$E$9,0,10*ROW('Hygiene Data'!E35)),NA())</f>
        <v>#N/A</v>
      </c>
      <c r="BF41" s="537" t="e">
        <f ca="1">+IF(AND(ISNUMBER(OFFSET('Hygiene Data'!$F$5,0,10*ROW('Hygiene Data'!F35))),'Data Summary'!DU41="Yes"),OFFSET('Hygiene Data'!$F$5,0,10*ROW('Hygiene Data'!F35)),NA())</f>
        <v>#N/A</v>
      </c>
      <c r="BG41" s="537" t="e">
        <f ca="1">+IF(AND(ISNUMBER(OFFSET('Hygiene Data'!$F$7,0,10*ROW('Hygiene Data'!F35))),'Data Summary'!DV41="Yes"),OFFSET('Hygiene Data'!$F$7,0,10*ROW('Hygiene Data'!F35)),NA())</f>
        <v>#N/A</v>
      </c>
      <c r="BH41" s="537" t="e">
        <f ca="1">+IF(AND(ISNUMBER(OFFSET('Hygiene Data'!$F$9,0,10*ROW('Hygiene Data'!F35))),'Data Summary'!DW41="Yes"),OFFSET('Hygiene Data'!$F$9,0,10*ROW('Hygiene Data'!F35)),NA())</f>
        <v>#N/A</v>
      </c>
      <c r="BI41" s="537" t="e">
        <f ca="1">+IF(AND(ISNUMBER(OFFSET('Hygiene Data'!$G$5,0,10*ROW('Hygiene Data'!G35))),'Data Summary'!DX41="Yes"),OFFSET('Hygiene Data'!$G$5,0,10*ROW('Hygiene Data'!G35)),NA())</f>
        <v>#N/A</v>
      </c>
      <c r="BJ41" s="537" t="e">
        <f ca="1">+IF(AND(ISNUMBER(OFFSET('Hygiene Data'!$G$7,0,10*ROW('Hygiene Data'!G35))),'Data Summary'!DY41="Yes"),OFFSET('Hygiene Data'!$G$7,0,10*ROW('Hygiene Data'!G35)),NA())</f>
        <v>#N/A</v>
      </c>
      <c r="BK41" s="537" t="e">
        <f ca="1">+IF(AND(ISNUMBER(OFFSET('Hygiene Data'!$G$9,0,10*ROW('Hygiene Data'!G35))),'Data Summary'!DZ41="Yes"),OFFSET('Hygiene Data'!$G$9,0,10*ROW('Hygiene Data'!G35)),NA())</f>
        <v>#N/A</v>
      </c>
      <c r="BL41" s="537" t="e">
        <f ca="1">+IF(AND(ISNUMBER(OFFSET('Hygiene Data'!$H$5,0,10*ROW('Hygiene Data'!H35))),'Data Summary'!EA41="Yes"),OFFSET('Hygiene Data'!$H$5,0,10*ROW('Hygiene Data'!H35)),NA())</f>
        <v>#N/A</v>
      </c>
      <c r="BM41" s="537" t="e">
        <f ca="1">+IF(AND(ISNUMBER(OFFSET('Hygiene Data'!$H$7,0,10*ROW('Hygiene Data'!H35))),'Data Summary'!EB41="Yes"),OFFSET('Hygiene Data'!$H$7,0,10*ROW('Hygiene Data'!H35)),NA())</f>
        <v>#N/A</v>
      </c>
      <c r="BN41" s="537" t="e">
        <f ca="1">+IF(AND(ISNUMBER(OFFSET('Hygiene Data'!$H$9,0,10*ROW('Hygiene Data'!H35))),'Data Summary'!EC41="Yes"),OFFSET('Hygiene Data'!$H$9,0,10*ROW('Hygiene Data'!H35)),NA())</f>
        <v>#N/A</v>
      </c>
      <c r="BO41" s="537" t="e">
        <f ca="1">+IF(AND(ISNUMBER(OFFSET('Hygiene Data'!$I$5,0,10*ROW('Hygiene Data'!I35))),'Data Summary'!ED41="Yes"),OFFSET('Hygiene Data'!$I$5,0,10*ROW('Hygiene Data'!I35)),NA())</f>
        <v>#N/A</v>
      </c>
      <c r="BP41" s="537" t="e">
        <f ca="1">+IF(AND(ISNUMBER(OFFSET('Hygiene Data'!$I$7,0,10*ROW('Hygiene Data'!I35))),'Data Summary'!EE41="Yes"),OFFSET('Hygiene Data'!$I$7,0,10*ROW('Hygiene Data'!I35)),NA())</f>
        <v>#N/A</v>
      </c>
      <c r="BQ41" s="537" t="e">
        <f ca="1">+IF(AND(ISNUMBER(OFFSET('Hygiene Data'!$I$9,0,10*ROW('Hygiene Data'!I35))),'Data Summary'!EF41="Yes"),OFFSET('Hygiene Data'!$I$9,0,10*ROW('Hygiene Data'!I35)),NA())</f>
        <v>#N/A</v>
      </c>
    </row>
    <row r="42" spans="1:69" x14ac:dyDescent="0.25">
      <c r="A42" s="533" t="e">
        <f ca="1">+RIGHT('Data Summary'!A42,LEN('Data Summary'!A42)-9)</f>
        <v>#VALUE!</v>
      </c>
      <c r="B42" s="507" t="str">
        <f ca="1">+IF(ISTEXT('Data Summary'!B42),'Data Summary'!B42,"")</f>
        <v/>
      </c>
      <c r="C42" s="534" t="e">
        <f ca="1">+VALUE('Data Summary'!C42)</f>
        <v>#VALUE!</v>
      </c>
      <c r="D42" s="535" t="e">
        <f ca="1">+IF(AND(ISNUMBER(OFFSET('Water Data'!$D$4,0,10*ROW('Water Data'!D36))),'Data Summary'!BS42="Yes"),100-OFFSET('Water Data'!$D$4,0,10*ROW('Water Data'!D36)),NA())</f>
        <v>#N/A</v>
      </c>
      <c r="E42" s="535" t="e">
        <f ca="1">+IF(AND(ISNUMBER(OFFSET('Water Data'!$D$6,0,10*ROW('Water Data'!D36))),'Data Summary'!BT42="Yes"),OFFSET('Water Data'!$D$6,0,10*ROW('Water Data'!D36)),NA())</f>
        <v>#N/A</v>
      </c>
      <c r="F42" s="535" t="e">
        <f ca="1">+IF(AND(ISNUMBER(OFFSET('Water Data'!$D$9,0,10*ROW('Water Data'!D36))),'Data Summary'!BU42="Yes"),OFFSET('Water Data'!$D$9,0,10*ROW('Water Data'!D36)),NA())</f>
        <v>#N/A</v>
      </c>
      <c r="G42" s="535" t="e">
        <f ca="1">+IF(AND(ISNUMBER(OFFSET('Water Data'!$E$4,0,10*ROW('Water Data'!E36))),'Data Summary'!BV42="Yes"),100-OFFSET('Water Data'!$E$4,0,10*ROW('Water Data'!E36)),NA())</f>
        <v>#N/A</v>
      </c>
      <c r="H42" s="535" t="e">
        <f ca="1">+IF(AND(ISNUMBER(OFFSET('Water Data'!$E$6,0,10*ROW('Water Data'!E36))),'Data Summary'!BW42="Yes"),OFFSET('Water Data'!$E$6,0,10*ROW('Water Data'!E36)),NA())</f>
        <v>#N/A</v>
      </c>
      <c r="I42" s="535" t="e">
        <f ca="1">+IF(AND(ISNUMBER(OFFSET('Water Data'!$E$9,0,10*ROW('Water Data'!E36))),'Data Summary'!BX42="Yes"),OFFSET('Water Data'!$E$9,0,10*ROW('Water Data'!E36)),NA())</f>
        <v>#N/A</v>
      </c>
      <c r="J42" s="535" t="e">
        <f ca="1">+IF(AND(ISNUMBER(OFFSET('Water Data'!$F$4,0,10*ROW('Water Data'!F36))),'Data Summary'!BY42="Yes"),100-OFFSET('Water Data'!$F$4,0,10*ROW('Water Data'!F36)),NA())</f>
        <v>#N/A</v>
      </c>
      <c r="K42" s="535" t="e">
        <f ca="1">+IF(AND(ISNUMBER(OFFSET('Water Data'!$F$6,0,10*ROW('Water Data'!F36))),'Data Summary'!BZ42="Yes"),OFFSET('Water Data'!$F$6,0,10*ROW('Water Data'!F36)),NA())</f>
        <v>#N/A</v>
      </c>
      <c r="L42" s="535" t="e">
        <f ca="1">+IF(AND(ISNUMBER(OFFSET('Water Data'!$F$9,0,10*ROW('Water Data'!F36))),'Data Summary'!CA42="Yes"),OFFSET('Water Data'!$F$9,0,10*ROW('Water Data'!F36)),NA())</f>
        <v>#N/A</v>
      </c>
      <c r="M42" s="535" t="e">
        <f ca="1">+IF(AND(ISNUMBER(OFFSET('Water Data'!$G$4,0,10*ROW('Water Data'!G36))),'Data Summary'!CB42="Yes"),100-OFFSET('Water Data'!$G$4,0,10*ROW('Water Data'!G36)),NA())</f>
        <v>#N/A</v>
      </c>
      <c r="N42" s="535" t="e">
        <f ca="1">+IF(AND(ISNUMBER(OFFSET('Water Data'!$G$6,0,10*ROW('Water Data'!G36))),'Data Summary'!CC42="Yes"),OFFSET('Water Data'!$G$6,0,10*ROW('Water Data'!G36)),NA())</f>
        <v>#N/A</v>
      </c>
      <c r="O42" s="535" t="e">
        <f ca="1">+IF(AND(ISNUMBER(OFFSET('Water Data'!$G$9,0,10*ROW('Water Data'!G36))),'Data Summary'!CD42="Yes"),OFFSET('Water Data'!$G$9,0,10*ROW('Water Data'!G36)),NA())</f>
        <v>#N/A</v>
      </c>
      <c r="P42" s="535" t="e">
        <f ca="1">+IF(AND(ISNUMBER(OFFSET('Water Data'!$H$4,0,10*ROW('Water Data'!H36))),'Data Summary'!CE42="Yes"),100-OFFSET('Water Data'!$H$4,0,10*ROW('Water Data'!H36)),NA())</f>
        <v>#N/A</v>
      </c>
      <c r="Q42" s="535" t="e">
        <f ca="1">+IF(AND(ISNUMBER(OFFSET('Water Data'!$H$6,0,10*ROW('Water Data'!H36))),'Data Summary'!CF42="Yes"),OFFSET('Water Data'!$H$6,0,10*ROW('Water Data'!H36)),NA())</f>
        <v>#N/A</v>
      </c>
      <c r="R42" s="535" t="e">
        <f ca="1">+IF(AND(ISNUMBER(OFFSET('Water Data'!$H$9,0,10*ROW('Water Data'!H36))),'Data Summary'!CG42="Yes"),OFFSET('Water Data'!$H$9,0,10*ROW('Water Data'!H36)),NA())</f>
        <v>#N/A</v>
      </c>
      <c r="S42" s="535" t="e">
        <f ca="1">+IF(AND(ISNUMBER(OFFSET('Water Data'!$I$4,0,10*ROW('Water Data'!I36))),'Data Summary'!CH42="Yes"),100-OFFSET('Water Data'!$I$4,0,10*ROW('Water Data'!I36)),NA())</f>
        <v>#N/A</v>
      </c>
      <c r="T42" s="535" t="e">
        <f ca="1">+IF(AND(ISNUMBER(OFFSET('Water Data'!$I$6,0,10*ROW('Water Data'!I36))),'Data Summary'!CI42="Yes"),OFFSET('Water Data'!$I$6,0,10*ROW('Water Data'!I36)),NA())</f>
        <v>#N/A</v>
      </c>
      <c r="U42" s="535" t="e">
        <f ca="1">+IF(AND(ISNUMBER(OFFSET('Water Data'!$I$9,0,10*ROW('Water Data'!I36))),'Data Summary'!CJ42="Yes"),OFFSET('Water Data'!$I$9,0,10*ROW('Water Data'!I36)),NA())</f>
        <v>#N/A</v>
      </c>
      <c r="V42" s="536" t="e">
        <f ca="1">+IF(AND(ISNUMBER(OFFSET('Sanitation Data'!$D$4,0,10*ROW('Sanitation Data'!D36))),'Data Summary'!CK42="Yes"),100-OFFSET('Sanitation Data'!$D$4,0,10*ROW('Sanitation Data'!D36)),NA())</f>
        <v>#N/A</v>
      </c>
      <c r="W42" s="536" t="e">
        <f ca="1">+IF(AND(ISNUMBER(OFFSET('Sanitation Data'!$D$6,0,10*ROW('Sanitation Data'!D36))),'Data Summary'!CL42="Yes"),OFFSET('Sanitation Data'!$D$6,0,10*ROW('Sanitation Data'!D36)),NA())</f>
        <v>#N/A</v>
      </c>
      <c r="X42" s="536" t="e">
        <f ca="1">+IF(AND(ISNUMBER(OFFSET('Sanitation Data'!$D$10,0,10*ROW('Sanitation Data'!D36))),'Data Summary'!CM42="Yes"),OFFSET('Sanitation Data'!$D$10,0,10*ROW('Sanitation Data'!D36)),NA())</f>
        <v>#N/A</v>
      </c>
      <c r="Y42" s="536" t="e">
        <f ca="1">+IF(AND(ISNUMBER(OFFSET('Sanitation Data'!$D$11,0,10*ROW('Sanitation Data'!D36))),'Data Summary'!CN42="Yes"),OFFSET('Sanitation Data'!$D$11,0,10*ROW('Sanitation Data'!D36)),NA())</f>
        <v>#N/A</v>
      </c>
      <c r="Z42" s="536" t="e">
        <f ca="1">+IF(AND(ISNUMBER(OFFSET('Sanitation Data'!$D$12,0,10*ROW('Sanitation Data'!D36))),'Data Summary'!CO42="Yes"),OFFSET('Sanitation Data'!$D$12,0,10*ROW('Sanitation Data'!D36)),NA())</f>
        <v>#N/A</v>
      </c>
      <c r="AA42" s="536" t="e">
        <f ca="1">+IF(AND(ISNUMBER(OFFSET('Sanitation Data'!$E$4,0,10*ROW('Sanitation Data'!E36))),'Data Summary'!CP42="Yes"),100-OFFSET('Sanitation Data'!$E$4,0,10*ROW('Sanitation Data'!E36)),NA())</f>
        <v>#N/A</v>
      </c>
      <c r="AB42" s="536" t="e">
        <f ca="1">+IF(AND(ISNUMBER(OFFSET('Sanitation Data'!$E$6,0,10*ROW('Sanitation Data'!E36))),'Data Summary'!CQ42="Yes"),OFFSET('Sanitation Data'!$E$6,0,10*ROW('Sanitation Data'!E36)),NA())</f>
        <v>#N/A</v>
      </c>
      <c r="AC42" s="536" t="e">
        <f ca="1">+IF(AND(ISNUMBER(OFFSET('Sanitation Data'!$E$10,0,10*ROW('Sanitation Data'!E36))),'Data Summary'!CR42="Yes"),OFFSET('Sanitation Data'!$E$10,0,10*ROW('Sanitation Data'!E36)),NA())</f>
        <v>#N/A</v>
      </c>
      <c r="AD42" s="536" t="e">
        <f ca="1">+IF(AND(ISNUMBER(OFFSET('Sanitation Data'!$E$11,0,10*ROW('Sanitation Data'!E36))),'Data Summary'!CS42="Yes"),OFFSET('Sanitation Data'!$E$11,0,10*ROW('Sanitation Data'!E36)),NA())</f>
        <v>#N/A</v>
      </c>
      <c r="AE42" s="536" t="e">
        <f ca="1">+IF(AND(ISNUMBER(OFFSET('Sanitation Data'!$E$12,0,10*ROW('Sanitation Data'!E36))),'Data Summary'!CT42="Yes"),OFFSET('Sanitation Data'!$E$12,0,10*ROW('Sanitation Data'!E36)),NA())</f>
        <v>#N/A</v>
      </c>
      <c r="AF42" s="536" t="e">
        <f ca="1">+IF(AND(ISNUMBER(OFFSET('Sanitation Data'!$F$4,0,10*ROW('Sanitation Data'!F36))),'Data Summary'!CU42="Yes"),100-OFFSET('Sanitation Data'!$F$4,0,10*ROW('Sanitation Data'!F36)),NA())</f>
        <v>#N/A</v>
      </c>
      <c r="AG42" s="536" t="e">
        <f ca="1">+IF(AND(ISNUMBER(OFFSET('Sanitation Data'!$F$6,0,10*ROW('Sanitation Data'!F36))),'Data Summary'!CV42="Yes"),OFFSET('Sanitation Data'!$F$6,0,10*ROW('Sanitation Data'!F36)),NA())</f>
        <v>#N/A</v>
      </c>
      <c r="AH42" s="536" t="e">
        <f ca="1">+IF(AND(ISNUMBER(OFFSET('Sanitation Data'!$F$10,0,10*ROW('Sanitation Data'!F36))),'Data Summary'!CW42="Yes"),OFFSET('Sanitation Data'!$F$10,0,10*ROW('Sanitation Data'!F36)),NA())</f>
        <v>#N/A</v>
      </c>
      <c r="AI42" s="536" t="e">
        <f ca="1">+IF(AND(ISNUMBER(OFFSET('Sanitation Data'!$F$11,0,10*ROW('Sanitation Data'!F36))),'Data Summary'!CX42="Yes"),OFFSET('Sanitation Data'!$F$11,0,10*ROW('Sanitation Data'!F36)),NA())</f>
        <v>#N/A</v>
      </c>
      <c r="AJ42" s="536" t="e">
        <f ca="1">+IF(AND(ISNUMBER(OFFSET('Sanitation Data'!$F$12,0,10*ROW('Sanitation Data'!F36))),'Data Summary'!CY42="Yes"),OFFSET('Sanitation Data'!$F$12,0,10*ROW('Sanitation Data'!F36)),NA())</f>
        <v>#N/A</v>
      </c>
      <c r="AK42" s="536" t="e">
        <f ca="1">+IF(AND(ISNUMBER(OFFSET('Sanitation Data'!$G$4,0,10*ROW('Sanitation Data'!G36))),'Data Summary'!CZ42="Yes"),100-OFFSET('Sanitation Data'!$G$4,0,10*ROW('Sanitation Data'!G36)),NA())</f>
        <v>#N/A</v>
      </c>
      <c r="AL42" s="536" t="e">
        <f ca="1">+IF(AND(ISNUMBER(OFFSET('Sanitation Data'!$G$6,0,10*ROW('Sanitation Data'!G36))),'Data Summary'!DA42="Yes"),OFFSET('Sanitation Data'!$G$6,0,10*ROW('Sanitation Data'!G36)),NA())</f>
        <v>#N/A</v>
      </c>
      <c r="AM42" s="536" t="e">
        <f ca="1">+IF(AND(ISNUMBER(OFFSET('Sanitation Data'!$G$10,0,10*ROW('Sanitation Data'!G36))),'Data Summary'!DB42="Yes"),OFFSET('Sanitation Data'!$G$10,0,10*ROW('Sanitation Data'!G36)),NA())</f>
        <v>#N/A</v>
      </c>
      <c r="AN42" s="536" t="e">
        <f ca="1">+IF(AND(ISNUMBER(OFFSET('Sanitation Data'!$G$11,0,10*ROW('Sanitation Data'!G36))),'Data Summary'!DC42="Yes"),OFFSET('Sanitation Data'!$G$11,0,10*ROW('Sanitation Data'!G36)),NA())</f>
        <v>#N/A</v>
      </c>
      <c r="AO42" s="536" t="e">
        <f ca="1">+IF(AND(ISNUMBER(OFFSET('Sanitation Data'!$G$12,0,10*ROW('Sanitation Data'!G36))),'Data Summary'!DD42="Yes"),OFFSET('Sanitation Data'!$G$12,0,10*ROW('Sanitation Data'!G36)),NA())</f>
        <v>#N/A</v>
      </c>
      <c r="AP42" s="536" t="e">
        <f ca="1">+IF(AND(ISNUMBER(OFFSET('Sanitation Data'!$H$4,0,10*ROW('Sanitation Data'!H36))),'Data Summary'!DE42="Yes"),100-OFFSET('Sanitation Data'!$H$4,0,10*ROW('Sanitation Data'!H36)),NA())</f>
        <v>#N/A</v>
      </c>
      <c r="AQ42" s="536" t="e">
        <f ca="1">+IF(AND(ISNUMBER(OFFSET('Sanitation Data'!$H$6,0,10*ROW('Sanitation Data'!H36))),'Data Summary'!DF42="Yes"),OFFSET('Sanitation Data'!$H$6,0,10*ROW('Sanitation Data'!H36)),NA())</f>
        <v>#N/A</v>
      </c>
      <c r="AR42" s="536" t="e">
        <f ca="1">+IF(AND(ISNUMBER(OFFSET('Sanitation Data'!$H$10,0,10*ROW('Sanitation Data'!H36))),'Data Summary'!DG42="Yes"),OFFSET('Sanitation Data'!$H$10,0,10*ROW('Sanitation Data'!H36)),NA())</f>
        <v>#N/A</v>
      </c>
      <c r="AS42" s="536" t="e">
        <f ca="1">+IF(AND(ISNUMBER(OFFSET('Sanitation Data'!$H$11,0,10*ROW('Sanitation Data'!H36))),'Data Summary'!DH42="Yes"),OFFSET('Sanitation Data'!$H$11,0,10*ROW('Sanitation Data'!H36)),NA())</f>
        <v>#N/A</v>
      </c>
      <c r="AT42" s="536" t="e">
        <f ca="1">+IF(AND(ISNUMBER(OFFSET('Sanitation Data'!$H$12,0,10*ROW('Sanitation Data'!H36))),'Data Summary'!DI42="Yes"),OFFSET('Sanitation Data'!$H$12,0,10*ROW('Sanitation Data'!H36)),NA())</f>
        <v>#N/A</v>
      </c>
      <c r="AU42" s="536" t="e">
        <f ca="1">+IF(AND(ISNUMBER(OFFSET('Sanitation Data'!$I$4,0,10*ROW('Sanitation Data'!I36))),'Data Summary'!DJ42="Yes"),100-OFFSET('Sanitation Data'!$I$4,0,10*ROW('Sanitation Data'!I36)),NA())</f>
        <v>#N/A</v>
      </c>
      <c r="AV42" s="536" t="e">
        <f ca="1">+IF(AND(ISNUMBER(OFFSET('Sanitation Data'!$I$6,0,10*ROW('Sanitation Data'!I36))),'Data Summary'!DK42="Yes"),OFFSET('Sanitation Data'!$I$6,0,10*ROW('Sanitation Data'!I36)),NA())</f>
        <v>#N/A</v>
      </c>
      <c r="AW42" s="536" t="e">
        <f ca="1">+IF(AND(ISNUMBER(OFFSET('Sanitation Data'!$I$10,0,10*ROW('Sanitation Data'!I36))),'Data Summary'!DL42="Yes"),OFFSET('Sanitation Data'!$I$10,0,10*ROW('Sanitation Data'!I36)),NA())</f>
        <v>#N/A</v>
      </c>
      <c r="AX42" s="536" t="e">
        <f ca="1">+IF(AND(ISNUMBER(OFFSET('Sanitation Data'!$I$11,0,10*ROW('Sanitation Data'!I36))),'Data Summary'!DM42="Yes"),OFFSET('Sanitation Data'!$I$11,0,10*ROW('Sanitation Data'!I36)),NA())</f>
        <v>#N/A</v>
      </c>
      <c r="AY42" s="536" t="e">
        <f ca="1">+IF(AND(ISNUMBER(OFFSET('Sanitation Data'!$I$12,0,10*ROW('Sanitation Data'!I36))),'Data Summary'!DN42="Yes"),OFFSET('Sanitation Data'!$I$12,0,10*ROW('Sanitation Data'!I36)),NA())</f>
        <v>#N/A</v>
      </c>
      <c r="AZ42" s="537" t="e">
        <f ca="1">+IF(AND(ISNUMBER(OFFSET('Hygiene Data'!$D$5,0,10*ROW('Hygiene Data'!D36))),'Data Summary'!DO42="Yes"),OFFSET('Hygiene Data'!$D$5,0,10*ROW('Hygiene Data'!D36)),NA())</f>
        <v>#N/A</v>
      </c>
      <c r="BA42" s="537" t="e">
        <f ca="1">+IF(AND(ISNUMBER(OFFSET('Hygiene Data'!$D$7,0,10*ROW('Hygiene Data'!D36))),'Data Summary'!DP42="Yes"),OFFSET('Hygiene Data'!$D$7,0,10*ROW('Hygiene Data'!D36)),NA())</f>
        <v>#N/A</v>
      </c>
      <c r="BB42" s="537" t="e">
        <f ca="1">+IF(AND(ISNUMBER(OFFSET('Hygiene Data'!$D$9,0,10*ROW('Hygiene Data'!D36))),'Data Summary'!DQ42="Yes"),OFFSET('Hygiene Data'!$D$9,0,10*ROW('Hygiene Data'!D36)),NA())</f>
        <v>#N/A</v>
      </c>
      <c r="BC42" s="537" t="e">
        <f ca="1">+IF(AND(ISNUMBER(OFFSET('Hygiene Data'!$E$5,0,10*ROW('Hygiene Data'!E36))),'Data Summary'!DR42="Yes"),OFFSET('Hygiene Data'!$E$5,0,10*ROW('Hygiene Data'!E36)),NA())</f>
        <v>#N/A</v>
      </c>
      <c r="BD42" s="537" t="e">
        <f ca="1">+IF(AND(ISNUMBER(OFFSET('Hygiene Data'!$E$7,0,10*ROW('Hygiene Data'!E36))),'Data Summary'!DS42="Yes"),OFFSET('Hygiene Data'!$E$7,0,10*ROW('Hygiene Data'!E36)),NA())</f>
        <v>#N/A</v>
      </c>
      <c r="BE42" s="537" t="e">
        <f ca="1">+IF(AND(ISNUMBER(OFFSET('Hygiene Data'!$E$9,0,10*ROW('Hygiene Data'!E36))),'Data Summary'!DT42="Yes"),OFFSET('Hygiene Data'!$E$9,0,10*ROW('Hygiene Data'!E36)),NA())</f>
        <v>#N/A</v>
      </c>
      <c r="BF42" s="537" t="e">
        <f ca="1">+IF(AND(ISNUMBER(OFFSET('Hygiene Data'!$F$5,0,10*ROW('Hygiene Data'!F36))),'Data Summary'!DU42="Yes"),OFFSET('Hygiene Data'!$F$5,0,10*ROW('Hygiene Data'!F36)),NA())</f>
        <v>#N/A</v>
      </c>
      <c r="BG42" s="537" t="e">
        <f ca="1">+IF(AND(ISNUMBER(OFFSET('Hygiene Data'!$F$7,0,10*ROW('Hygiene Data'!F36))),'Data Summary'!DV42="Yes"),OFFSET('Hygiene Data'!$F$7,0,10*ROW('Hygiene Data'!F36)),NA())</f>
        <v>#N/A</v>
      </c>
      <c r="BH42" s="537" t="e">
        <f ca="1">+IF(AND(ISNUMBER(OFFSET('Hygiene Data'!$F$9,0,10*ROW('Hygiene Data'!F36))),'Data Summary'!DW42="Yes"),OFFSET('Hygiene Data'!$F$9,0,10*ROW('Hygiene Data'!F36)),NA())</f>
        <v>#N/A</v>
      </c>
      <c r="BI42" s="537" t="e">
        <f ca="1">+IF(AND(ISNUMBER(OFFSET('Hygiene Data'!$G$5,0,10*ROW('Hygiene Data'!G36))),'Data Summary'!DX42="Yes"),OFFSET('Hygiene Data'!$G$5,0,10*ROW('Hygiene Data'!G36)),NA())</f>
        <v>#N/A</v>
      </c>
      <c r="BJ42" s="537" t="e">
        <f ca="1">+IF(AND(ISNUMBER(OFFSET('Hygiene Data'!$G$7,0,10*ROW('Hygiene Data'!G36))),'Data Summary'!DY42="Yes"),OFFSET('Hygiene Data'!$G$7,0,10*ROW('Hygiene Data'!G36)),NA())</f>
        <v>#N/A</v>
      </c>
      <c r="BK42" s="537" t="e">
        <f ca="1">+IF(AND(ISNUMBER(OFFSET('Hygiene Data'!$G$9,0,10*ROW('Hygiene Data'!G36))),'Data Summary'!DZ42="Yes"),OFFSET('Hygiene Data'!$G$9,0,10*ROW('Hygiene Data'!G36)),NA())</f>
        <v>#N/A</v>
      </c>
      <c r="BL42" s="537" t="e">
        <f ca="1">+IF(AND(ISNUMBER(OFFSET('Hygiene Data'!$H$5,0,10*ROW('Hygiene Data'!H36))),'Data Summary'!EA42="Yes"),OFFSET('Hygiene Data'!$H$5,0,10*ROW('Hygiene Data'!H36)),NA())</f>
        <v>#N/A</v>
      </c>
      <c r="BM42" s="537" t="e">
        <f ca="1">+IF(AND(ISNUMBER(OFFSET('Hygiene Data'!$H$7,0,10*ROW('Hygiene Data'!H36))),'Data Summary'!EB42="Yes"),OFFSET('Hygiene Data'!$H$7,0,10*ROW('Hygiene Data'!H36)),NA())</f>
        <v>#N/A</v>
      </c>
      <c r="BN42" s="537" t="e">
        <f ca="1">+IF(AND(ISNUMBER(OFFSET('Hygiene Data'!$H$9,0,10*ROW('Hygiene Data'!H36))),'Data Summary'!EC42="Yes"),OFFSET('Hygiene Data'!$H$9,0,10*ROW('Hygiene Data'!H36)),NA())</f>
        <v>#N/A</v>
      </c>
      <c r="BO42" s="537" t="e">
        <f ca="1">+IF(AND(ISNUMBER(OFFSET('Hygiene Data'!$I$5,0,10*ROW('Hygiene Data'!I36))),'Data Summary'!ED42="Yes"),OFFSET('Hygiene Data'!$I$5,0,10*ROW('Hygiene Data'!I36)),NA())</f>
        <v>#N/A</v>
      </c>
      <c r="BP42" s="537" t="e">
        <f ca="1">+IF(AND(ISNUMBER(OFFSET('Hygiene Data'!$I$7,0,10*ROW('Hygiene Data'!I36))),'Data Summary'!EE42="Yes"),OFFSET('Hygiene Data'!$I$7,0,10*ROW('Hygiene Data'!I36)),NA())</f>
        <v>#N/A</v>
      </c>
      <c r="BQ42" s="537" t="e">
        <f ca="1">+IF(AND(ISNUMBER(OFFSET('Hygiene Data'!$I$9,0,10*ROW('Hygiene Data'!I36))),'Data Summary'!EF42="Yes"),OFFSET('Hygiene Data'!$I$9,0,10*ROW('Hygiene Data'!I36)),NA())</f>
        <v>#N/A</v>
      </c>
    </row>
    <row r="43" spans="1:69" x14ac:dyDescent="0.25">
      <c r="A43" s="533" t="e">
        <f ca="1">+RIGHT('Data Summary'!A43,LEN('Data Summary'!A43)-9)</f>
        <v>#VALUE!</v>
      </c>
      <c r="B43" s="507" t="str">
        <f ca="1">+IF(ISTEXT('Data Summary'!B43),'Data Summary'!B43,"")</f>
        <v/>
      </c>
      <c r="C43" s="534" t="e">
        <f ca="1">+VALUE('Data Summary'!C43)</f>
        <v>#VALUE!</v>
      </c>
      <c r="D43" s="535" t="e">
        <f ca="1">+IF(AND(ISNUMBER(OFFSET('Water Data'!$D$4,0,10*ROW('Water Data'!D37))),'Data Summary'!BS43="Yes"),100-OFFSET('Water Data'!$D$4,0,10*ROW('Water Data'!D37)),NA())</f>
        <v>#N/A</v>
      </c>
      <c r="E43" s="535" t="e">
        <f ca="1">+IF(AND(ISNUMBER(OFFSET('Water Data'!$D$6,0,10*ROW('Water Data'!D37))),'Data Summary'!BT43="Yes"),OFFSET('Water Data'!$D$6,0,10*ROW('Water Data'!D37)),NA())</f>
        <v>#N/A</v>
      </c>
      <c r="F43" s="535" t="e">
        <f ca="1">+IF(AND(ISNUMBER(OFFSET('Water Data'!$D$9,0,10*ROW('Water Data'!D37))),'Data Summary'!BU43="Yes"),OFFSET('Water Data'!$D$9,0,10*ROW('Water Data'!D37)),NA())</f>
        <v>#N/A</v>
      </c>
      <c r="G43" s="535" t="e">
        <f ca="1">+IF(AND(ISNUMBER(OFFSET('Water Data'!$E$4,0,10*ROW('Water Data'!E37))),'Data Summary'!BV43="Yes"),100-OFFSET('Water Data'!$E$4,0,10*ROW('Water Data'!E37)),NA())</f>
        <v>#N/A</v>
      </c>
      <c r="H43" s="535" t="e">
        <f ca="1">+IF(AND(ISNUMBER(OFFSET('Water Data'!$E$6,0,10*ROW('Water Data'!E37))),'Data Summary'!BW43="Yes"),OFFSET('Water Data'!$E$6,0,10*ROW('Water Data'!E37)),NA())</f>
        <v>#N/A</v>
      </c>
      <c r="I43" s="535" t="e">
        <f ca="1">+IF(AND(ISNUMBER(OFFSET('Water Data'!$E$9,0,10*ROW('Water Data'!E37))),'Data Summary'!BX43="Yes"),OFFSET('Water Data'!$E$9,0,10*ROW('Water Data'!E37)),NA())</f>
        <v>#N/A</v>
      </c>
      <c r="J43" s="535" t="e">
        <f ca="1">+IF(AND(ISNUMBER(OFFSET('Water Data'!$F$4,0,10*ROW('Water Data'!F37))),'Data Summary'!BY43="Yes"),100-OFFSET('Water Data'!$F$4,0,10*ROW('Water Data'!F37)),NA())</f>
        <v>#N/A</v>
      </c>
      <c r="K43" s="535" t="e">
        <f ca="1">+IF(AND(ISNUMBER(OFFSET('Water Data'!$F$6,0,10*ROW('Water Data'!F37))),'Data Summary'!BZ43="Yes"),OFFSET('Water Data'!$F$6,0,10*ROW('Water Data'!F37)),NA())</f>
        <v>#N/A</v>
      </c>
      <c r="L43" s="535" t="e">
        <f ca="1">+IF(AND(ISNUMBER(OFFSET('Water Data'!$F$9,0,10*ROW('Water Data'!F37))),'Data Summary'!CA43="Yes"),OFFSET('Water Data'!$F$9,0,10*ROW('Water Data'!F37)),NA())</f>
        <v>#N/A</v>
      </c>
      <c r="M43" s="535" t="e">
        <f ca="1">+IF(AND(ISNUMBER(OFFSET('Water Data'!$G$4,0,10*ROW('Water Data'!G37))),'Data Summary'!CB43="Yes"),100-OFFSET('Water Data'!$G$4,0,10*ROW('Water Data'!G37)),NA())</f>
        <v>#N/A</v>
      </c>
      <c r="N43" s="535" t="e">
        <f ca="1">+IF(AND(ISNUMBER(OFFSET('Water Data'!$G$6,0,10*ROW('Water Data'!G37))),'Data Summary'!CC43="Yes"),OFFSET('Water Data'!$G$6,0,10*ROW('Water Data'!G37)),NA())</f>
        <v>#N/A</v>
      </c>
      <c r="O43" s="535" t="e">
        <f ca="1">+IF(AND(ISNUMBER(OFFSET('Water Data'!$G$9,0,10*ROW('Water Data'!G37))),'Data Summary'!CD43="Yes"),OFFSET('Water Data'!$G$9,0,10*ROW('Water Data'!G37)),NA())</f>
        <v>#N/A</v>
      </c>
      <c r="P43" s="535" t="e">
        <f ca="1">+IF(AND(ISNUMBER(OFFSET('Water Data'!$H$4,0,10*ROW('Water Data'!H37))),'Data Summary'!CE43="Yes"),100-OFFSET('Water Data'!$H$4,0,10*ROW('Water Data'!H37)),NA())</f>
        <v>#N/A</v>
      </c>
      <c r="Q43" s="535" t="e">
        <f ca="1">+IF(AND(ISNUMBER(OFFSET('Water Data'!$H$6,0,10*ROW('Water Data'!H37))),'Data Summary'!CF43="Yes"),OFFSET('Water Data'!$H$6,0,10*ROW('Water Data'!H37)),NA())</f>
        <v>#N/A</v>
      </c>
      <c r="R43" s="535" t="e">
        <f ca="1">+IF(AND(ISNUMBER(OFFSET('Water Data'!$H$9,0,10*ROW('Water Data'!H37))),'Data Summary'!CG43="Yes"),OFFSET('Water Data'!$H$9,0,10*ROW('Water Data'!H37)),NA())</f>
        <v>#N/A</v>
      </c>
      <c r="S43" s="535" t="e">
        <f ca="1">+IF(AND(ISNUMBER(OFFSET('Water Data'!$I$4,0,10*ROW('Water Data'!I37))),'Data Summary'!CH43="Yes"),100-OFFSET('Water Data'!$I$4,0,10*ROW('Water Data'!I37)),NA())</f>
        <v>#N/A</v>
      </c>
      <c r="T43" s="535" t="e">
        <f ca="1">+IF(AND(ISNUMBER(OFFSET('Water Data'!$I$6,0,10*ROW('Water Data'!I37))),'Data Summary'!CI43="Yes"),OFFSET('Water Data'!$I$6,0,10*ROW('Water Data'!I37)),NA())</f>
        <v>#N/A</v>
      </c>
      <c r="U43" s="535" t="e">
        <f ca="1">+IF(AND(ISNUMBER(OFFSET('Water Data'!$I$9,0,10*ROW('Water Data'!I37))),'Data Summary'!CJ43="Yes"),OFFSET('Water Data'!$I$9,0,10*ROW('Water Data'!I37)),NA())</f>
        <v>#N/A</v>
      </c>
      <c r="V43" s="536" t="e">
        <f ca="1">+IF(AND(ISNUMBER(OFFSET('Sanitation Data'!$D$4,0,10*ROW('Sanitation Data'!D37))),'Data Summary'!CK43="Yes"),100-OFFSET('Sanitation Data'!$D$4,0,10*ROW('Sanitation Data'!D37)),NA())</f>
        <v>#N/A</v>
      </c>
      <c r="W43" s="536" t="e">
        <f ca="1">+IF(AND(ISNUMBER(OFFSET('Sanitation Data'!$D$6,0,10*ROW('Sanitation Data'!D37))),'Data Summary'!CL43="Yes"),OFFSET('Sanitation Data'!$D$6,0,10*ROW('Sanitation Data'!D37)),NA())</f>
        <v>#N/A</v>
      </c>
      <c r="X43" s="536" t="e">
        <f ca="1">+IF(AND(ISNUMBER(OFFSET('Sanitation Data'!$D$10,0,10*ROW('Sanitation Data'!D37))),'Data Summary'!CM43="Yes"),OFFSET('Sanitation Data'!$D$10,0,10*ROW('Sanitation Data'!D37)),NA())</f>
        <v>#N/A</v>
      </c>
      <c r="Y43" s="536" t="e">
        <f ca="1">+IF(AND(ISNUMBER(OFFSET('Sanitation Data'!$D$11,0,10*ROW('Sanitation Data'!D37))),'Data Summary'!CN43="Yes"),OFFSET('Sanitation Data'!$D$11,0,10*ROW('Sanitation Data'!D37)),NA())</f>
        <v>#N/A</v>
      </c>
      <c r="Z43" s="536" t="e">
        <f ca="1">+IF(AND(ISNUMBER(OFFSET('Sanitation Data'!$D$12,0,10*ROW('Sanitation Data'!D37))),'Data Summary'!CO43="Yes"),OFFSET('Sanitation Data'!$D$12,0,10*ROW('Sanitation Data'!D37)),NA())</f>
        <v>#N/A</v>
      </c>
      <c r="AA43" s="536" t="e">
        <f ca="1">+IF(AND(ISNUMBER(OFFSET('Sanitation Data'!$E$4,0,10*ROW('Sanitation Data'!E37))),'Data Summary'!CP43="Yes"),100-OFFSET('Sanitation Data'!$E$4,0,10*ROW('Sanitation Data'!E37)),NA())</f>
        <v>#N/A</v>
      </c>
      <c r="AB43" s="536" t="e">
        <f ca="1">+IF(AND(ISNUMBER(OFFSET('Sanitation Data'!$E$6,0,10*ROW('Sanitation Data'!E37))),'Data Summary'!CQ43="Yes"),OFFSET('Sanitation Data'!$E$6,0,10*ROW('Sanitation Data'!E37)),NA())</f>
        <v>#N/A</v>
      </c>
      <c r="AC43" s="536" t="e">
        <f ca="1">+IF(AND(ISNUMBER(OFFSET('Sanitation Data'!$E$10,0,10*ROW('Sanitation Data'!E37))),'Data Summary'!CR43="Yes"),OFFSET('Sanitation Data'!$E$10,0,10*ROW('Sanitation Data'!E37)),NA())</f>
        <v>#N/A</v>
      </c>
      <c r="AD43" s="536" t="e">
        <f ca="1">+IF(AND(ISNUMBER(OFFSET('Sanitation Data'!$E$11,0,10*ROW('Sanitation Data'!E37))),'Data Summary'!CS43="Yes"),OFFSET('Sanitation Data'!$E$11,0,10*ROW('Sanitation Data'!E37)),NA())</f>
        <v>#N/A</v>
      </c>
      <c r="AE43" s="536" t="e">
        <f ca="1">+IF(AND(ISNUMBER(OFFSET('Sanitation Data'!$E$12,0,10*ROW('Sanitation Data'!E37))),'Data Summary'!CT43="Yes"),OFFSET('Sanitation Data'!$E$12,0,10*ROW('Sanitation Data'!E37)),NA())</f>
        <v>#N/A</v>
      </c>
      <c r="AF43" s="536" t="e">
        <f ca="1">+IF(AND(ISNUMBER(OFFSET('Sanitation Data'!$F$4,0,10*ROW('Sanitation Data'!F37))),'Data Summary'!CU43="Yes"),100-OFFSET('Sanitation Data'!$F$4,0,10*ROW('Sanitation Data'!F37)),NA())</f>
        <v>#N/A</v>
      </c>
      <c r="AG43" s="536" t="e">
        <f ca="1">+IF(AND(ISNUMBER(OFFSET('Sanitation Data'!$F$6,0,10*ROW('Sanitation Data'!F37))),'Data Summary'!CV43="Yes"),OFFSET('Sanitation Data'!$F$6,0,10*ROW('Sanitation Data'!F37)),NA())</f>
        <v>#N/A</v>
      </c>
      <c r="AH43" s="536" t="e">
        <f ca="1">+IF(AND(ISNUMBER(OFFSET('Sanitation Data'!$F$10,0,10*ROW('Sanitation Data'!F37))),'Data Summary'!CW43="Yes"),OFFSET('Sanitation Data'!$F$10,0,10*ROW('Sanitation Data'!F37)),NA())</f>
        <v>#N/A</v>
      </c>
      <c r="AI43" s="536" t="e">
        <f ca="1">+IF(AND(ISNUMBER(OFFSET('Sanitation Data'!$F$11,0,10*ROW('Sanitation Data'!F37))),'Data Summary'!CX43="Yes"),OFFSET('Sanitation Data'!$F$11,0,10*ROW('Sanitation Data'!F37)),NA())</f>
        <v>#N/A</v>
      </c>
      <c r="AJ43" s="536" t="e">
        <f ca="1">+IF(AND(ISNUMBER(OFFSET('Sanitation Data'!$F$12,0,10*ROW('Sanitation Data'!F37))),'Data Summary'!CY43="Yes"),OFFSET('Sanitation Data'!$F$12,0,10*ROW('Sanitation Data'!F37)),NA())</f>
        <v>#N/A</v>
      </c>
      <c r="AK43" s="536" t="e">
        <f ca="1">+IF(AND(ISNUMBER(OFFSET('Sanitation Data'!$G$4,0,10*ROW('Sanitation Data'!G37))),'Data Summary'!CZ43="Yes"),100-OFFSET('Sanitation Data'!$G$4,0,10*ROW('Sanitation Data'!G37)),NA())</f>
        <v>#N/A</v>
      </c>
      <c r="AL43" s="536" t="e">
        <f ca="1">+IF(AND(ISNUMBER(OFFSET('Sanitation Data'!$G$6,0,10*ROW('Sanitation Data'!G37))),'Data Summary'!DA43="Yes"),OFFSET('Sanitation Data'!$G$6,0,10*ROW('Sanitation Data'!G37)),NA())</f>
        <v>#N/A</v>
      </c>
      <c r="AM43" s="536" t="e">
        <f ca="1">+IF(AND(ISNUMBER(OFFSET('Sanitation Data'!$G$10,0,10*ROW('Sanitation Data'!G37))),'Data Summary'!DB43="Yes"),OFFSET('Sanitation Data'!$G$10,0,10*ROW('Sanitation Data'!G37)),NA())</f>
        <v>#N/A</v>
      </c>
      <c r="AN43" s="536" t="e">
        <f ca="1">+IF(AND(ISNUMBER(OFFSET('Sanitation Data'!$G$11,0,10*ROW('Sanitation Data'!G37))),'Data Summary'!DC43="Yes"),OFFSET('Sanitation Data'!$G$11,0,10*ROW('Sanitation Data'!G37)),NA())</f>
        <v>#N/A</v>
      </c>
      <c r="AO43" s="536" t="e">
        <f ca="1">+IF(AND(ISNUMBER(OFFSET('Sanitation Data'!$G$12,0,10*ROW('Sanitation Data'!G37))),'Data Summary'!DD43="Yes"),OFFSET('Sanitation Data'!$G$12,0,10*ROW('Sanitation Data'!G37)),NA())</f>
        <v>#N/A</v>
      </c>
      <c r="AP43" s="536" t="e">
        <f ca="1">+IF(AND(ISNUMBER(OFFSET('Sanitation Data'!$H$4,0,10*ROW('Sanitation Data'!H37))),'Data Summary'!DE43="Yes"),100-OFFSET('Sanitation Data'!$H$4,0,10*ROW('Sanitation Data'!H37)),NA())</f>
        <v>#N/A</v>
      </c>
      <c r="AQ43" s="536" t="e">
        <f ca="1">+IF(AND(ISNUMBER(OFFSET('Sanitation Data'!$H$6,0,10*ROW('Sanitation Data'!H37))),'Data Summary'!DF43="Yes"),OFFSET('Sanitation Data'!$H$6,0,10*ROW('Sanitation Data'!H37)),NA())</f>
        <v>#N/A</v>
      </c>
      <c r="AR43" s="536" t="e">
        <f ca="1">+IF(AND(ISNUMBER(OFFSET('Sanitation Data'!$H$10,0,10*ROW('Sanitation Data'!H37))),'Data Summary'!DG43="Yes"),OFFSET('Sanitation Data'!$H$10,0,10*ROW('Sanitation Data'!H37)),NA())</f>
        <v>#N/A</v>
      </c>
      <c r="AS43" s="536" t="e">
        <f ca="1">+IF(AND(ISNUMBER(OFFSET('Sanitation Data'!$H$11,0,10*ROW('Sanitation Data'!H37))),'Data Summary'!DH43="Yes"),OFFSET('Sanitation Data'!$H$11,0,10*ROW('Sanitation Data'!H37)),NA())</f>
        <v>#N/A</v>
      </c>
      <c r="AT43" s="536" t="e">
        <f ca="1">+IF(AND(ISNUMBER(OFFSET('Sanitation Data'!$H$12,0,10*ROW('Sanitation Data'!H37))),'Data Summary'!DI43="Yes"),OFFSET('Sanitation Data'!$H$12,0,10*ROW('Sanitation Data'!H37)),NA())</f>
        <v>#N/A</v>
      </c>
      <c r="AU43" s="536" t="e">
        <f ca="1">+IF(AND(ISNUMBER(OFFSET('Sanitation Data'!$I$4,0,10*ROW('Sanitation Data'!I37))),'Data Summary'!DJ43="Yes"),100-OFFSET('Sanitation Data'!$I$4,0,10*ROW('Sanitation Data'!I37)),NA())</f>
        <v>#N/A</v>
      </c>
      <c r="AV43" s="536" t="e">
        <f ca="1">+IF(AND(ISNUMBER(OFFSET('Sanitation Data'!$I$6,0,10*ROW('Sanitation Data'!I37))),'Data Summary'!DK43="Yes"),OFFSET('Sanitation Data'!$I$6,0,10*ROW('Sanitation Data'!I37)),NA())</f>
        <v>#N/A</v>
      </c>
      <c r="AW43" s="536" t="e">
        <f ca="1">+IF(AND(ISNUMBER(OFFSET('Sanitation Data'!$I$10,0,10*ROW('Sanitation Data'!I37))),'Data Summary'!DL43="Yes"),OFFSET('Sanitation Data'!$I$10,0,10*ROW('Sanitation Data'!I37)),NA())</f>
        <v>#N/A</v>
      </c>
      <c r="AX43" s="536" t="e">
        <f ca="1">+IF(AND(ISNUMBER(OFFSET('Sanitation Data'!$I$11,0,10*ROW('Sanitation Data'!I37))),'Data Summary'!DM43="Yes"),OFFSET('Sanitation Data'!$I$11,0,10*ROW('Sanitation Data'!I37)),NA())</f>
        <v>#N/A</v>
      </c>
      <c r="AY43" s="536" t="e">
        <f ca="1">+IF(AND(ISNUMBER(OFFSET('Sanitation Data'!$I$12,0,10*ROW('Sanitation Data'!I37))),'Data Summary'!DN43="Yes"),OFFSET('Sanitation Data'!$I$12,0,10*ROW('Sanitation Data'!I37)),NA())</f>
        <v>#N/A</v>
      </c>
      <c r="AZ43" s="537" t="e">
        <f ca="1">+IF(AND(ISNUMBER(OFFSET('Hygiene Data'!$D$5,0,10*ROW('Hygiene Data'!D37))),'Data Summary'!DO43="Yes"),OFFSET('Hygiene Data'!$D$5,0,10*ROW('Hygiene Data'!D37)),NA())</f>
        <v>#N/A</v>
      </c>
      <c r="BA43" s="537" t="e">
        <f ca="1">+IF(AND(ISNUMBER(OFFSET('Hygiene Data'!$D$7,0,10*ROW('Hygiene Data'!D37))),'Data Summary'!DP43="Yes"),OFFSET('Hygiene Data'!$D$7,0,10*ROW('Hygiene Data'!D37)),NA())</f>
        <v>#N/A</v>
      </c>
      <c r="BB43" s="537" t="e">
        <f ca="1">+IF(AND(ISNUMBER(OFFSET('Hygiene Data'!$D$9,0,10*ROW('Hygiene Data'!D37))),'Data Summary'!DQ43="Yes"),OFFSET('Hygiene Data'!$D$9,0,10*ROW('Hygiene Data'!D37)),NA())</f>
        <v>#N/A</v>
      </c>
      <c r="BC43" s="537" t="e">
        <f ca="1">+IF(AND(ISNUMBER(OFFSET('Hygiene Data'!$E$5,0,10*ROW('Hygiene Data'!E37))),'Data Summary'!DR43="Yes"),OFFSET('Hygiene Data'!$E$5,0,10*ROW('Hygiene Data'!E37)),NA())</f>
        <v>#N/A</v>
      </c>
      <c r="BD43" s="537" t="e">
        <f ca="1">+IF(AND(ISNUMBER(OFFSET('Hygiene Data'!$E$7,0,10*ROW('Hygiene Data'!E37))),'Data Summary'!DS43="Yes"),OFFSET('Hygiene Data'!$E$7,0,10*ROW('Hygiene Data'!E37)),NA())</f>
        <v>#N/A</v>
      </c>
      <c r="BE43" s="537" t="e">
        <f ca="1">+IF(AND(ISNUMBER(OFFSET('Hygiene Data'!$E$9,0,10*ROW('Hygiene Data'!E37))),'Data Summary'!DT43="Yes"),OFFSET('Hygiene Data'!$E$9,0,10*ROW('Hygiene Data'!E37)),NA())</f>
        <v>#N/A</v>
      </c>
      <c r="BF43" s="537" t="e">
        <f ca="1">+IF(AND(ISNUMBER(OFFSET('Hygiene Data'!$F$5,0,10*ROW('Hygiene Data'!F37))),'Data Summary'!DU43="Yes"),OFFSET('Hygiene Data'!$F$5,0,10*ROW('Hygiene Data'!F37)),NA())</f>
        <v>#N/A</v>
      </c>
      <c r="BG43" s="537" t="e">
        <f ca="1">+IF(AND(ISNUMBER(OFFSET('Hygiene Data'!$F$7,0,10*ROW('Hygiene Data'!F37))),'Data Summary'!DV43="Yes"),OFFSET('Hygiene Data'!$F$7,0,10*ROW('Hygiene Data'!F37)),NA())</f>
        <v>#N/A</v>
      </c>
      <c r="BH43" s="537" t="e">
        <f ca="1">+IF(AND(ISNUMBER(OFFSET('Hygiene Data'!$F$9,0,10*ROW('Hygiene Data'!F37))),'Data Summary'!DW43="Yes"),OFFSET('Hygiene Data'!$F$9,0,10*ROW('Hygiene Data'!F37)),NA())</f>
        <v>#N/A</v>
      </c>
      <c r="BI43" s="537" t="e">
        <f ca="1">+IF(AND(ISNUMBER(OFFSET('Hygiene Data'!$G$5,0,10*ROW('Hygiene Data'!G37))),'Data Summary'!DX43="Yes"),OFFSET('Hygiene Data'!$G$5,0,10*ROW('Hygiene Data'!G37)),NA())</f>
        <v>#N/A</v>
      </c>
      <c r="BJ43" s="537" t="e">
        <f ca="1">+IF(AND(ISNUMBER(OFFSET('Hygiene Data'!$G$7,0,10*ROW('Hygiene Data'!G37))),'Data Summary'!DY43="Yes"),OFFSET('Hygiene Data'!$G$7,0,10*ROW('Hygiene Data'!G37)),NA())</f>
        <v>#N/A</v>
      </c>
      <c r="BK43" s="537" t="e">
        <f ca="1">+IF(AND(ISNUMBER(OFFSET('Hygiene Data'!$G$9,0,10*ROW('Hygiene Data'!G37))),'Data Summary'!DZ43="Yes"),OFFSET('Hygiene Data'!$G$9,0,10*ROW('Hygiene Data'!G37)),NA())</f>
        <v>#N/A</v>
      </c>
      <c r="BL43" s="537" t="e">
        <f ca="1">+IF(AND(ISNUMBER(OFFSET('Hygiene Data'!$H$5,0,10*ROW('Hygiene Data'!H37))),'Data Summary'!EA43="Yes"),OFFSET('Hygiene Data'!$H$5,0,10*ROW('Hygiene Data'!H37)),NA())</f>
        <v>#N/A</v>
      </c>
      <c r="BM43" s="537" t="e">
        <f ca="1">+IF(AND(ISNUMBER(OFFSET('Hygiene Data'!$H$7,0,10*ROW('Hygiene Data'!H37))),'Data Summary'!EB43="Yes"),OFFSET('Hygiene Data'!$H$7,0,10*ROW('Hygiene Data'!H37)),NA())</f>
        <v>#N/A</v>
      </c>
      <c r="BN43" s="537" t="e">
        <f ca="1">+IF(AND(ISNUMBER(OFFSET('Hygiene Data'!$H$9,0,10*ROW('Hygiene Data'!H37))),'Data Summary'!EC43="Yes"),OFFSET('Hygiene Data'!$H$9,0,10*ROW('Hygiene Data'!H37)),NA())</f>
        <v>#N/A</v>
      </c>
      <c r="BO43" s="537" t="e">
        <f ca="1">+IF(AND(ISNUMBER(OFFSET('Hygiene Data'!$I$5,0,10*ROW('Hygiene Data'!I37))),'Data Summary'!ED43="Yes"),OFFSET('Hygiene Data'!$I$5,0,10*ROW('Hygiene Data'!I37)),NA())</f>
        <v>#N/A</v>
      </c>
      <c r="BP43" s="537" t="e">
        <f ca="1">+IF(AND(ISNUMBER(OFFSET('Hygiene Data'!$I$7,0,10*ROW('Hygiene Data'!I37))),'Data Summary'!EE43="Yes"),OFFSET('Hygiene Data'!$I$7,0,10*ROW('Hygiene Data'!I37)),NA())</f>
        <v>#N/A</v>
      </c>
      <c r="BQ43" s="537" t="e">
        <f ca="1">+IF(AND(ISNUMBER(OFFSET('Hygiene Data'!$I$9,0,10*ROW('Hygiene Data'!I37))),'Data Summary'!EF43="Yes"),OFFSET('Hygiene Data'!$I$9,0,10*ROW('Hygiene Data'!I37)),NA())</f>
        <v>#N/A</v>
      </c>
    </row>
    <row r="44" spans="1:69" x14ac:dyDescent="0.25">
      <c r="A44" s="533" t="e">
        <f ca="1">+RIGHT('Data Summary'!A44,LEN('Data Summary'!A44)-9)</f>
        <v>#VALUE!</v>
      </c>
      <c r="B44" s="507" t="str">
        <f ca="1">+IF(ISTEXT('Data Summary'!B44),'Data Summary'!B44,"")</f>
        <v/>
      </c>
      <c r="C44" s="534" t="e">
        <f ca="1">+VALUE('Data Summary'!C44)</f>
        <v>#VALUE!</v>
      </c>
      <c r="D44" s="535" t="e">
        <f ca="1">+IF(AND(ISNUMBER(OFFSET('Water Data'!$D$4,0,10*ROW('Water Data'!D38))),'Data Summary'!BS44="Yes"),100-OFFSET('Water Data'!$D$4,0,10*ROW('Water Data'!D38)),NA())</f>
        <v>#N/A</v>
      </c>
      <c r="E44" s="535" t="e">
        <f ca="1">+IF(AND(ISNUMBER(OFFSET('Water Data'!$D$6,0,10*ROW('Water Data'!D38))),'Data Summary'!BT44="Yes"),OFFSET('Water Data'!$D$6,0,10*ROW('Water Data'!D38)),NA())</f>
        <v>#N/A</v>
      </c>
      <c r="F44" s="535" t="e">
        <f ca="1">+IF(AND(ISNUMBER(OFFSET('Water Data'!$D$9,0,10*ROW('Water Data'!D38))),'Data Summary'!BU44="Yes"),OFFSET('Water Data'!$D$9,0,10*ROW('Water Data'!D38)),NA())</f>
        <v>#N/A</v>
      </c>
      <c r="G44" s="535" t="e">
        <f ca="1">+IF(AND(ISNUMBER(OFFSET('Water Data'!$E$4,0,10*ROW('Water Data'!E38))),'Data Summary'!BV44="Yes"),100-OFFSET('Water Data'!$E$4,0,10*ROW('Water Data'!E38)),NA())</f>
        <v>#N/A</v>
      </c>
      <c r="H44" s="535" t="e">
        <f ca="1">+IF(AND(ISNUMBER(OFFSET('Water Data'!$E$6,0,10*ROW('Water Data'!E38))),'Data Summary'!BW44="Yes"),OFFSET('Water Data'!$E$6,0,10*ROW('Water Data'!E38)),NA())</f>
        <v>#N/A</v>
      </c>
      <c r="I44" s="535" t="e">
        <f ca="1">+IF(AND(ISNUMBER(OFFSET('Water Data'!$E$9,0,10*ROW('Water Data'!E38))),'Data Summary'!BX44="Yes"),OFFSET('Water Data'!$E$9,0,10*ROW('Water Data'!E38)),NA())</f>
        <v>#N/A</v>
      </c>
      <c r="J44" s="535" t="e">
        <f ca="1">+IF(AND(ISNUMBER(OFFSET('Water Data'!$F$4,0,10*ROW('Water Data'!F38))),'Data Summary'!BY44="Yes"),100-OFFSET('Water Data'!$F$4,0,10*ROW('Water Data'!F38)),NA())</f>
        <v>#N/A</v>
      </c>
      <c r="K44" s="535" t="e">
        <f ca="1">+IF(AND(ISNUMBER(OFFSET('Water Data'!$F$6,0,10*ROW('Water Data'!F38))),'Data Summary'!BZ44="Yes"),OFFSET('Water Data'!$F$6,0,10*ROW('Water Data'!F38)),NA())</f>
        <v>#N/A</v>
      </c>
      <c r="L44" s="535" t="e">
        <f ca="1">+IF(AND(ISNUMBER(OFFSET('Water Data'!$F$9,0,10*ROW('Water Data'!F38))),'Data Summary'!CA44="Yes"),OFFSET('Water Data'!$F$9,0,10*ROW('Water Data'!F38)),NA())</f>
        <v>#N/A</v>
      </c>
      <c r="M44" s="535" t="e">
        <f ca="1">+IF(AND(ISNUMBER(OFFSET('Water Data'!$G$4,0,10*ROW('Water Data'!G38))),'Data Summary'!CB44="Yes"),100-OFFSET('Water Data'!$G$4,0,10*ROW('Water Data'!G38)),NA())</f>
        <v>#N/A</v>
      </c>
      <c r="N44" s="535" t="e">
        <f ca="1">+IF(AND(ISNUMBER(OFFSET('Water Data'!$G$6,0,10*ROW('Water Data'!G38))),'Data Summary'!CC44="Yes"),OFFSET('Water Data'!$G$6,0,10*ROW('Water Data'!G38)),NA())</f>
        <v>#N/A</v>
      </c>
      <c r="O44" s="535" t="e">
        <f ca="1">+IF(AND(ISNUMBER(OFFSET('Water Data'!$G$9,0,10*ROW('Water Data'!G38))),'Data Summary'!CD44="Yes"),OFFSET('Water Data'!$G$9,0,10*ROW('Water Data'!G38)),NA())</f>
        <v>#N/A</v>
      </c>
      <c r="P44" s="535" t="e">
        <f ca="1">+IF(AND(ISNUMBER(OFFSET('Water Data'!$H$4,0,10*ROW('Water Data'!H38))),'Data Summary'!CE44="Yes"),100-OFFSET('Water Data'!$H$4,0,10*ROW('Water Data'!H38)),NA())</f>
        <v>#N/A</v>
      </c>
      <c r="Q44" s="535" t="e">
        <f ca="1">+IF(AND(ISNUMBER(OFFSET('Water Data'!$H$6,0,10*ROW('Water Data'!H38))),'Data Summary'!CF44="Yes"),OFFSET('Water Data'!$H$6,0,10*ROW('Water Data'!H38)),NA())</f>
        <v>#N/A</v>
      </c>
      <c r="R44" s="535" t="e">
        <f ca="1">+IF(AND(ISNUMBER(OFFSET('Water Data'!$H$9,0,10*ROW('Water Data'!H38))),'Data Summary'!CG44="Yes"),OFFSET('Water Data'!$H$9,0,10*ROW('Water Data'!H38)),NA())</f>
        <v>#N/A</v>
      </c>
      <c r="S44" s="535" t="e">
        <f ca="1">+IF(AND(ISNUMBER(OFFSET('Water Data'!$I$4,0,10*ROW('Water Data'!I38))),'Data Summary'!CH44="Yes"),100-OFFSET('Water Data'!$I$4,0,10*ROW('Water Data'!I38)),NA())</f>
        <v>#N/A</v>
      </c>
      <c r="T44" s="535" t="e">
        <f ca="1">+IF(AND(ISNUMBER(OFFSET('Water Data'!$I$6,0,10*ROW('Water Data'!I38))),'Data Summary'!CI44="Yes"),OFFSET('Water Data'!$I$6,0,10*ROW('Water Data'!I38)),NA())</f>
        <v>#N/A</v>
      </c>
      <c r="U44" s="535" t="e">
        <f ca="1">+IF(AND(ISNUMBER(OFFSET('Water Data'!$I$9,0,10*ROW('Water Data'!I38))),'Data Summary'!CJ44="Yes"),OFFSET('Water Data'!$I$9,0,10*ROW('Water Data'!I38)),NA())</f>
        <v>#N/A</v>
      </c>
      <c r="V44" s="536" t="e">
        <f ca="1">+IF(AND(ISNUMBER(OFFSET('Sanitation Data'!$D$4,0,10*ROW('Sanitation Data'!D38))),'Data Summary'!CK44="Yes"),100-OFFSET('Sanitation Data'!$D$4,0,10*ROW('Sanitation Data'!D38)),NA())</f>
        <v>#N/A</v>
      </c>
      <c r="W44" s="536" t="e">
        <f ca="1">+IF(AND(ISNUMBER(OFFSET('Sanitation Data'!$D$6,0,10*ROW('Sanitation Data'!D38))),'Data Summary'!CL44="Yes"),OFFSET('Sanitation Data'!$D$6,0,10*ROW('Sanitation Data'!D38)),NA())</f>
        <v>#N/A</v>
      </c>
      <c r="X44" s="536" t="e">
        <f ca="1">+IF(AND(ISNUMBER(OFFSET('Sanitation Data'!$D$10,0,10*ROW('Sanitation Data'!D38))),'Data Summary'!CM44="Yes"),OFFSET('Sanitation Data'!$D$10,0,10*ROW('Sanitation Data'!D38)),NA())</f>
        <v>#N/A</v>
      </c>
      <c r="Y44" s="536" t="e">
        <f ca="1">+IF(AND(ISNUMBER(OFFSET('Sanitation Data'!$D$11,0,10*ROW('Sanitation Data'!D38))),'Data Summary'!CN44="Yes"),OFFSET('Sanitation Data'!$D$11,0,10*ROW('Sanitation Data'!D38)),NA())</f>
        <v>#N/A</v>
      </c>
      <c r="Z44" s="536" t="e">
        <f ca="1">+IF(AND(ISNUMBER(OFFSET('Sanitation Data'!$D$12,0,10*ROW('Sanitation Data'!D38))),'Data Summary'!CO44="Yes"),OFFSET('Sanitation Data'!$D$12,0,10*ROW('Sanitation Data'!D38)),NA())</f>
        <v>#N/A</v>
      </c>
      <c r="AA44" s="536" t="e">
        <f ca="1">+IF(AND(ISNUMBER(OFFSET('Sanitation Data'!$E$4,0,10*ROW('Sanitation Data'!E38))),'Data Summary'!CP44="Yes"),100-OFFSET('Sanitation Data'!$E$4,0,10*ROW('Sanitation Data'!E38)),NA())</f>
        <v>#N/A</v>
      </c>
      <c r="AB44" s="536" t="e">
        <f ca="1">+IF(AND(ISNUMBER(OFFSET('Sanitation Data'!$E$6,0,10*ROW('Sanitation Data'!E38))),'Data Summary'!CQ44="Yes"),OFFSET('Sanitation Data'!$E$6,0,10*ROW('Sanitation Data'!E38)),NA())</f>
        <v>#N/A</v>
      </c>
      <c r="AC44" s="536" t="e">
        <f ca="1">+IF(AND(ISNUMBER(OFFSET('Sanitation Data'!$E$10,0,10*ROW('Sanitation Data'!E38))),'Data Summary'!CR44="Yes"),OFFSET('Sanitation Data'!$E$10,0,10*ROW('Sanitation Data'!E38)),NA())</f>
        <v>#N/A</v>
      </c>
      <c r="AD44" s="536" t="e">
        <f ca="1">+IF(AND(ISNUMBER(OFFSET('Sanitation Data'!$E$11,0,10*ROW('Sanitation Data'!E38))),'Data Summary'!CS44="Yes"),OFFSET('Sanitation Data'!$E$11,0,10*ROW('Sanitation Data'!E38)),NA())</f>
        <v>#N/A</v>
      </c>
      <c r="AE44" s="536" t="e">
        <f ca="1">+IF(AND(ISNUMBER(OFFSET('Sanitation Data'!$E$12,0,10*ROW('Sanitation Data'!E38))),'Data Summary'!CT44="Yes"),OFFSET('Sanitation Data'!$E$12,0,10*ROW('Sanitation Data'!E38)),NA())</f>
        <v>#N/A</v>
      </c>
      <c r="AF44" s="536" t="e">
        <f ca="1">+IF(AND(ISNUMBER(OFFSET('Sanitation Data'!$F$4,0,10*ROW('Sanitation Data'!F38))),'Data Summary'!CU44="Yes"),100-OFFSET('Sanitation Data'!$F$4,0,10*ROW('Sanitation Data'!F38)),NA())</f>
        <v>#N/A</v>
      </c>
      <c r="AG44" s="536" t="e">
        <f ca="1">+IF(AND(ISNUMBER(OFFSET('Sanitation Data'!$F$6,0,10*ROW('Sanitation Data'!F38))),'Data Summary'!CV44="Yes"),OFFSET('Sanitation Data'!$F$6,0,10*ROW('Sanitation Data'!F38)),NA())</f>
        <v>#N/A</v>
      </c>
      <c r="AH44" s="536" t="e">
        <f ca="1">+IF(AND(ISNUMBER(OFFSET('Sanitation Data'!$F$10,0,10*ROW('Sanitation Data'!F38))),'Data Summary'!CW44="Yes"),OFFSET('Sanitation Data'!$F$10,0,10*ROW('Sanitation Data'!F38)),NA())</f>
        <v>#N/A</v>
      </c>
      <c r="AI44" s="536" t="e">
        <f ca="1">+IF(AND(ISNUMBER(OFFSET('Sanitation Data'!$F$11,0,10*ROW('Sanitation Data'!F38))),'Data Summary'!CX44="Yes"),OFFSET('Sanitation Data'!$F$11,0,10*ROW('Sanitation Data'!F38)),NA())</f>
        <v>#N/A</v>
      </c>
      <c r="AJ44" s="536" t="e">
        <f ca="1">+IF(AND(ISNUMBER(OFFSET('Sanitation Data'!$F$12,0,10*ROW('Sanitation Data'!F38))),'Data Summary'!CY44="Yes"),OFFSET('Sanitation Data'!$F$12,0,10*ROW('Sanitation Data'!F38)),NA())</f>
        <v>#N/A</v>
      </c>
      <c r="AK44" s="536" t="e">
        <f ca="1">+IF(AND(ISNUMBER(OFFSET('Sanitation Data'!$G$4,0,10*ROW('Sanitation Data'!G38))),'Data Summary'!CZ44="Yes"),100-OFFSET('Sanitation Data'!$G$4,0,10*ROW('Sanitation Data'!G38)),NA())</f>
        <v>#N/A</v>
      </c>
      <c r="AL44" s="536" t="e">
        <f ca="1">+IF(AND(ISNUMBER(OFFSET('Sanitation Data'!$G$6,0,10*ROW('Sanitation Data'!G38))),'Data Summary'!DA44="Yes"),OFFSET('Sanitation Data'!$G$6,0,10*ROW('Sanitation Data'!G38)),NA())</f>
        <v>#N/A</v>
      </c>
      <c r="AM44" s="536" t="e">
        <f ca="1">+IF(AND(ISNUMBER(OFFSET('Sanitation Data'!$G$10,0,10*ROW('Sanitation Data'!G38))),'Data Summary'!DB44="Yes"),OFFSET('Sanitation Data'!$G$10,0,10*ROW('Sanitation Data'!G38)),NA())</f>
        <v>#N/A</v>
      </c>
      <c r="AN44" s="536" t="e">
        <f ca="1">+IF(AND(ISNUMBER(OFFSET('Sanitation Data'!$G$11,0,10*ROW('Sanitation Data'!G38))),'Data Summary'!DC44="Yes"),OFFSET('Sanitation Data'!$G$11,0,10*ROW('Sanitation Data'!G38)),NA())</f>
        <v>#N/A</v>
      </c>
      <c r="AO44" s="536" t="e">
        <f ca="1">+IF(AND(ISNUMBER(OFFSET('Sanitation Data'!$G$12,0,10*ROW('Sanitation Data'!G38))),'Data Summary'!DD44="Yes"),OFFSET('Sanitation Data'!$G$12,0,10*ROW('Sanitation Data'!G38)),NA())</f>
        <v>#N/A</v>
      </c>
      <c r="AP44" s="536" t="e">
        <f ca="1">+IF(AND(ISNUMBER(OFFSET('Sanitation Data'!$H$4,0,10*ROW('Sanitation Data'!H38))),'Data Summary'!DE44="Yes"),100-OFFSET('Sanitation Data'!$H$4,0,10*ROW('Sanitation Data'!H38)),NA())</f>
        <v>#N/A</v>
      </c>
      <c r="AQ44" s="536" t="e">
        <f ca="1">+IF(AND(ISNUMBER(OFFSET('Sanitation Data'!$H$6,0,10*ROW('Sanitation Data'!H38))),'Data Summary'!DF44="Yes"),OFFSET('Sanitation Data'!$H$6,0,10*ROW('Sanitation Data'!H38)),NA())</f>
        <v>#N/A</v>
      </c>
      <c r="AR44" s="536" t="e">
        <f ca="1">+IF(AND(ISNUMBER(OFFSET('Sanitation Data'!$H$10,0,10*ROW('Sanitation Data'!H38))),'Data Summary'!DG44="Yes"),OFFSET('Sanitation Data'!$H$10,0,10*ROW('Sanitation Data'!H38)),NA())</f>
        <v>#N/A</v>
      </c>
      <c r="AS44" s="536" t="e">
        <f ca="1">+IF(AND(ISNUMBER(OFFSET('Sanitation Data'!$H$11,0,10*ROW('Sanitation Data'!H38))),'Data Summary'!DH44="Yes"),OFFSET('Sanitation Data'!$H$11,0,10*ROW('Sanitation Data'!H38)),NA())</f>
        <v>#N/A</v>
      </c>
      <c r="AT44" s="536" t="e">
        <f ca="1">+IF(AND(ISNUMBER(OFFSET('Sanitation Data'!$H$12,0,10*ROW('Sanitation Data'!H38))),'Data Summary'!DI44="Yes"),OFFSET('Sanitation Data'!$H$12,0,10*ROW('Sanitation Data'!H38)),NA())</f>
        <v>#N/A</v>
      </c>
      <c r="AU44" s="536" t="e">
        <f ca="1">+IF(AND(ISNUMBER(OFFSET('Sanitation Data'!$I$4,0,10*ROW('Sanitation Data'!I38))),'Data Summary'!DJ44="Yes"),100-OFFSET('Sanitation Data'!$I$4,0,10*ROW('Sanitation Data'!I38)),NA())</f>
        <v>#N/A</v>
      </c>
      <c r="AV44" s="536" t="e">
        <f ca="1">+IF(AND(ISNUMBER(OFFSET('Sanitation Data'!$I$6,0,10*ROW('Sanitation Data'!I38))),'Data Summary'!DK44="Yes"),OFFSET('Sanitation Data'!$I$6,0,10*ROW('Sanitation Data'!I38)),NA())</f>
        <v>#N/A</v>
      </c>
      <c r="AW44" s="536" t="e">
        <f ca="1">+IF(AND(ISNUMBER(OFFSET('Sanitation Data'!$I$10,0,10*ROW('Sanitation Data'!I38))),'Data Summary'!DL44="Yes"),OFFSET('Sanitation Data'!$I$10,0,10*ROW('Sanitation Data'!I38)),NA())</f>
        <v>#N/A</v>
      </c>
      <c r="AX44" s="536" t="e">
        <f ca="1">+IF(AND(ISNUMBER(OFFSET('Sanitation Data'!$I$11,0,10*ROW('Sanitation Data'!I38))),'Data Summary'!DM44="Yes"),OFFSET('Sanitation Data'!$I$11,0,10*ROW('Sanitation Data'!I38)),NA())</f>
        <v>#N/A</v>
      </c>
      <c r="AY44" s="536" t="e">
        <f ca="1">+IF(AND(ISNUMBER(OFFSET('Sanitation Data'!$I$12,0,10*ROW('Sanitation Data'!I38))),'Data Summary'!DN44="Yes"),OFFSET('Sanitation Data'!$I$12,0,10*ROW('Sanitation Data'!I38)),NA())</f>
        <v>#N/A</v>
      </c>
      <c r="AZ44" s="537" t="e">
        <f ca="1">+IF(AND(ISNUMBER(OFFSET('Hygiene Data'!$D$5,0,10*ROW('Hygiene Data'!D38))),'Data Summary'!DO44="Yes"),OFFSET('Hygiene Data'!$D$5,0,10*ROW('Hygiene Data'!D38)),NA())</f>
        <v>#N/A</v>
      </c>
      <c r="BA44" s="537" t="e">
        <f ca="1">+IF(AND(ISNUMBER(OFFSET('Hygiene Data'!$D$7,0,10*ROW('Hygiene Data'!D38))),'Data Summary'!DP44="Yes"),OFFSET('Hygiene Data'!$D$7,0,10*ROW('Hygiene Data'!D38)),NA())</f>
        <v>#N/A</v>
      </c>
      <c r="BB44" s="537" t="e">
        <f ca="1">+IF(AND(ISNUMBER(OFFSET('Hygiene Data'!$D$9,0,10*ROW('Hygiene Data'!D38))),'Data Summary'!DQ44="Yes"),OFFSET('Hygiene Data'!$D$9,0,10*ROW('Hygiene Data'!D38)),NA())</f>
        <v>#N/A</v>
      </c>
      <c r="BC44" s="537" t="e">
        <f ca="1">+IF(AND(ISNUMBER(OFFSET('Hygiene Data'!$E$5,0,10*ROW('Hygiene Data'!E38))),'Data Summary'!DR44="Yes"),OFFSET('Hygiene Data'!$E$5,0,10*ROW('Hygiene Data'!E38)),NA())</f>
        <v>#N/A</v>
      </c>
      <c r="BD44" s="537" t="e">
        <f ca="1">+IF(AND(ISNUMBER(OFFSET('Hygiene Data'!$E$7,0,10*ROW('Hygiene Data'!E38))),'Data Summary'!DS44="Yes"),OFFSET('Hygiene Data'!$E$7,0,10*ROW('Hygiene Data'!E38)),NA())</f>
        <v>#N/A</v>
      </c>
      <c r="BE44" s="537" t="e">
        <f ca="1">+IF(AND(ISNUMBER(OFFSET('Hygiene Data'!$E$9,0,10*ROW('Hygiene Data'!E38))),'Data Summary'!DT44="Yes"),OFFSET('Hygiene Data'!$E$9,0,10*ROW('Hygiene Data'!E38)),NA())</f>
        <v>#N/A</v>
      </c>
      <c r="BF44" s="537" t="e">
        <f ca="1">+IF(AND(ISNUMBER(OFFSET('Hygiene Data'!$F$5,0,10*ROW('Hygiene Data'!F38))),'Data Summary'!DU44="Yes"),OFFSET('Hygiene Data'!$F$5,0,10*ROW('Hygiene Data'!F38)),NA())</f>
        <v>#N/A</v>
      </c>
      <c r="BG44" s="537" t="e">
        <f ca="1">+IF(AND(ISNUMBER(OFFSET('Hygiene Data'!$F$7,0,10*ROW('Hygiene Data'!F38))),'Data Summary'!DV44="Yes"),OFFSET('Hygiene Data'!$F$7,0,10*ROW('Hygiene Data'!F38)),NA())</f>
        <v>#N/A</v>
      </c>
      <c r="BH44" s="537" t="e">
        <f ca="1">+IF(AND(ISNUMBER(OFFSET('Hygiene Data'!$F$9,0,10*ROW('Hygiene Data'!F38))),'Data Summary'!DW44="Yes"),OFFSET('Hygiene Data'!$F$9,0,10*ROW('Hygiene Data'!F38)),NA())</f>
        <v>#N/A</v>
      </c>
      <c r="BI44" s="537" t="e">
        <f ca="1">+IF(AND(ISNUMBER(OFFSET('Hygiene Data'!$G$5,0,10*ROW('Hygiene Data'!G38))),'Data Summary'!DX44="Yes"),OFFSET('Hygiene Data'!$G$5,0,10*ROW('Hygiene Data'!G38)),NA())</f>
        <v>#N/A</v>
      </c>
      <c r="BJ44" s="537" t="e">
        <f ca="1">+IF(AND(ISNUMBER(OFFSET('Hygiene Data'!$G$7,0,10*ROW('Hygiene Data'!G38))),'Data Summary'!DY44="Yes"),OFFSET('Hygiene Data'!$G$7,0,10*ROW('Hygiene Data'!G38)),NA())</f>
        <v>#N/A</v>
      </c>
      <c r="BK44" s="537" t="e">
        <f ca="1">+IF(AND(ISNUMBER(OFFSET('Hygiene Data'!$G$9,0,10*ROW('Hygiene Data'!G38))),'Data Summary'!DZ44="Yes"),OFFSET('Hygiene Data'!$G$9,0,10*ROW('Hygiene Data'!G38)),NA())</f>
        <v>#N/A</v>
      </c>
      <c r="BL44" s="537" t="e">
        <f ca="1">+IF(AND(ISNUMBER(OFFSET('Hygiene Data'!$H$5,0,10*ROW('Hygiene Data'!H38))),'Data Summary'!EA44="Yes"),OFFSET('Hygiene Data'!$H$5,0,10*ROW('Hygiene Data'!H38)),NA())</f>
        <v>#N/A</v>
      </c>
      <c r="BM44" s="537" t="e">
        <f ca="1">+IF(AND(ISNUMBER(OFFSET('Hygiene Data'!$H$7,0,10*ROW('Hygiene Data'!H38))),'Data Summary'!EB44="Yes"),OFFSET('Hygiene Data'!$H$7,0,10*ROW('Hygiene Data'!H38)),NA())</f>
        <v>#N/A</v>
      </c>
      <c r="BN44" s="537" t="e">
        <f ca="1">+IF(AND(ISNUMBER(OFFSET('Hygiene Data'!$H$9,0,10*ROW('Hygiene Data'!H38))),'Data Summary'!EC44="Yes"),OFFSET('Hygiene Data'!$H$9,0,10*ROW('Hygiene Data'!H38)),NA())</f>
        <v>#N/A</v>
      </c>
      <c r="BO44" s="537" t="e">
        <f ca="1">+IF(AND(ISNUMBER(OFFSET('Hygiene Data'!$I$5,0,10*ROW('Hygiene Data'!I38))),'Data Summary'!ED44="Yes"),OFFSET('Hygiene Data'!$I$5,0,10*ROW('Hygiene Data'!I38)),NA())</f>
        <v>#N/A</v>
      </c>
      <c r="BP44" s="537" t="e">
        <f ca="1">+IF(AND(ISNUMBER(OFFSET('Hygiene Data'!$I$7,0,10*ROW('Hygiene Data'!I38))),'Data Summary'!EE44="Yes"),OFFSET('Hygiene Data'!$I$7,0,10*ROW('Hygiene Data'!I38)),NA())</f>
        <v>#N/A</v>
      </c>
      <c r="BQ44" s="537" t="e">
        <f ca="1">+IF(AND(ISNUMBER(OFFSET('Hygiene Data'!$I$9,0,10*ROW('Hygiene Data'!I38))),'Data Summary'!EF44="Yes"),OFFSET('Hygiene Data'!$I$9,0,10*ROW('Hygiene Data'!I38)),NA())</f>
        <v>#N/A</v>
      </c>
    </row>
    <row r="45" spans="1:69" x14ac:dyDescent="0.25">
      <c r="A45" s="533" t="e">
        <f ca="1">+RIGHT('Data Summary'!A45,LEN('Data Summary'!A45)-9)</f>
        <v>#VALUE!</v>
      </c>
      <c r="B45" s="507" t="str">
        <f ca="1">+IF(ISTEXT('Data Summary'!B45),'Data Summary'!B45,"")</f>
        <v/>
      </c>
      <c r="C45" s="534" t="e">
        <f ca="1">+VALUE('Data Summary'!C45)</f>
        <v>#VALUE!</v>
      </c>
      <c r="D45" s="535" t="e">
        <f ca="1">+IF(AND(ISNUMBER(OFFSET('Water Data'!$D$4,0,10*ROW('Water Data'!D39))),'Data Summary'!BS45="Yes"),100-OFFSET('Water Data'!$D$4,0,10*ROW('Water Data'!D39)),NA())</f>
        <v>#N/A</v>
      </c>
      <c r="E45" s="535" t="e">
        <f ca="1">+IF(AND(ISNUMBER(OFFSET('Water Data'!$D$6,0,10*ROW('Water Data'!D39))),'Data Summary'!BT45="Yes"),OFFSET('Water Data'!$D$6,0,10*ROW('Water Data'!D39)),NA())</f>
        <v>#N/A</v>
      </c>
      <c r="F45" s="535" t="e">
        <f ca="1">+IF(AND(ISNUMBER(OFFSET('Water Data'!$D$9,0,10*ROW('Water Data'!D39))),'Data Summary'!BU45="Yes"),OFFSET('Water Data'!$D$9,0,10*ROW('Water Data'!D39)),NA())</f>
        <v>#N/A</v>
      </c>
      <c r="G45" s="535" t="e">
        <f ca="1">+IF(AND(ISNUMBER(OFFSET('Water Data'!$E$4,0,10*ROW('Water Data'!E39))),'Data Summary'!BV45="Yes"),100-OFFSET('Water Data'!$E$4,0,10*ROW('Water Data'!E39)),NA())</f>
        <v>#N/A</v>
      </c>
      <c r="H45" s="535" t="e">
        <f ca="1">+IF(AND(ISNUMBER(OFFSET('Water Data'!$E$6,0,10*ROW('Water Data'!E39))),'Data Summary'!BW45="Yes"),OFFSET('Water Data'!$E$6,0,10*ROW('Water Data'!E39)),NA())</f>
        <v>#N/A</v>
      </c>
      <c r="I45" s="535" t="e">
        <f ca="1">+IF(AND(ISNUMBER(OFFSET('Water Data'!$E$9,0,10*ROW('Water Data'!E39))),'Data Summary'!BX45="Yes"),OFFSET('Water Data'!$E$9,0,10*ROW('Water Data'!E39)),NA())</f>
        <v>#N/A</v>
      </c>
      <c r="J45" s="535" t="e">
        <f ca="1">+IF(AND(ISNUMBER(OFFSET('Water Data'!$F$4,0,10*ROW('Water Data'!F39))),'Data Summary'!BY45="Yes"),100-OFFSET('Water Data'!$F$4,0,10*ROW('Water Data'!F39)),NA())</f>
        <v>#N/A</v>
      </c>
      <c r="K45" s="535" t="e">
        <f ca="1">+IF(AND(ISNUMBER(OFFSET('Water Data'!$F$6,0,10*ROW('Water Data'!F39))),'Data Summary'!BZ45="Yes"),OFFSET('Water Data'!$F$6,0,10*ROW('Water Data'!F39)),NA())</f>
        <v>#N/A</v>
      </c>
      <c r="L45" s="535" t="e">
        <f ca="1">+IF(AND(ISNUMBER(OFFSET('Water Data'!$F$9,0,10*ROW('Water Data'!F39))),'Data Summary'!CA45="Yes"),OFFSET('Water Data'!$F$9,0,10*ROW('Water Data'!F39)),NA())</f>
        <v>#N/A</v>
      </c>
      <c r="M45" s="535" t="e">
        <f ca="1">+IF(AND(ISNUMBER(OFFSET('Water Data'!$G$4,0,10*ROW('Water Data'!G39))),'Data Summary'!CB45="Yes"),100-OFFSET('Water Data'!$G$4,0,10*ROW('Water Data'!G39)),NA())</f>
        <v>#N/A</v>
      </c>
      <c r="N45" s="535" t="e">
        <f ca="1">+IF(AND(ISNUMBER(OFFSET('Water Data'!$G$6,0,10*ROW('Water Data'!G39))),'Data Summary'!CC45="Yes"),OFFSET('Water Data'!$G$6,0,10*ROW('Water Data'!G39)),NA())</f>
        <v>#N/A</v>
      </c>
      <c r="O45" s="535" t="e">
        <f ca="1">+IF(AND(ISNUMBER(OFFSET('Water Data'!$G$9,0,10*ROW('Water Data'!G39))),'Data Summary'!CD45="Yes"),OFFSET('Water Data'!$G$9,0,10*ROW('Water Data'!G39)),NA())</f>
        <v>#N/A</v>
      </c>
      <c r="P45" s="535" t="e">
        <f ca="1">+IF(AND(ISNUMBER(OFFSET('Water Data'!$H$4,0,10*ROW('Water Data'!H39))),'Data Summary'!CE45="Yes"),100-OFFSET('Water Data'!$H$4,0,10*ROW('Water Data'!H39)),NA())</f>
        <v>#N/A</v>
      </c>
      <c r="Q45" s="535" t="e">
        <f ca="1">+IF(AND(ISNUMBER(OFFSET('Water Data'!$H$6,0,10*ROW('Water Data'!H39))),'Data Summary'!CF45="Yes"),OFFSET('Water Data'!$H$6,0,10*ROW('Water Data'!H39)),NA())</f>
        <v>#N/A</v>
      </c>
      <c r="R45" s="535" t="e">
        <f ca="1">+IF(AND(ISNUMBER(OFFSET('Water Data'!$H$9,0,10*ROW('Water Data'!H39))),'Data Summary'!CG45="Yes"),OFFSET('Water Data'!$H$9,0,10*ROW('Water Data'!H39)),NA())</f>
        <v>#N/A</v>
      </c>
      <c r="S45" s="535" t="e">
        <f ca="1">+IF(AND(ISNUMBER(OFFSET('Water Data'!$I$4,0,10*ROW('Water Data'!I39))),'Data Summary'!CH45="Yes"),100-OFFSET('Water Data'!$I$4,0,10*ROW('Water Data'!I39)),NA())</f>
        <v>#N/A</v>
      </c>
      <c r="T45" s="535" t="e">
        <f ca="1">+IF(AND(ISNUMBER(OFFSET('Water Data'!$I$6,0,10*ROW('Water Data'!I39))),'Data Summary'!CI45="Yes"),OFFSET('Water Data'!$I$6,0,10*ROW('Water Data'!I39)),NA())</f>
        <v>#N/A</v>
      </c>
      <c r="U45" s="535" t="e">
        <f ca="1">+IF(AND(ISNUMBER(OFFSET('Water Data'!$I$9,0,10*ROW('Water Data'!I39))),'Data Summary'!CJ45="Yes"),OFFSET('Water Data'!$I$9,0,10*ROW('Water Data'!I39)),NA())</f>
        <v>#N/A</v>
      </c>
      <c r="V45" s="536" t="e">
        <f ca="1">+IF(AND(ISNUMBER(OFFSET('Sanitation Data'!$D$4,0,10*ROW('Sanitation Data'!D39))),'Data Summary'!CK45="Yes"),100-OFFSET('Sanitation Data'!$D$4,0,10*ROW('Sanitation Data'!D39)),NA())</f>
        <v>#N/A</v>
      </c>
      <c r="W45" s="536" t="e">
        <f ca="1">+IF(AND(ISNUMBER(OFFSET('Sanitation Data'!$D$6,0,10*ROW('Sanitation Data'!D39))),'Data Summary'!CL45="Yes"),OFFSET('Sanitation Data'!$D$6,0,10*ROW('Sanitation Data'!D39)),NA())</f>
        <v>#N/A</v>
      </c>
      <c r="X45" s="536" t="e">
        <f ca="1">+IF(AND(ISNUMBER(OFFSET('Sanitation Data'!$D$10,0,10*ROW('Sanitation Data'!D39))),'Data Summary'!CM45="Yes"),OFFSET('Sanitation Data'!$D$10,0,10*ROW('Sanitation Data'!D39)),NA())</f>
        <v>#N/A</v>
      </c>
      <c r="Y45" s="536" t="e">
        <f ca="1">+IF(AND(ISNUMBER(OFFSET('Sanitation Data'!$D$11,0,10*ROW('Sanitation Data'!D39))),'Data Summary'!CN45="Yes"),OFFSET('Sanitation Data'!$D$11,0,10*ROW('Sanitation Data'!D39)),NA())</f>
        <v>#N/A</v>
      </c>
      <c r="Z45" s="536" t="e">
        <f ca="1">+IF(AND(ISNUMBER(OFFSET('Sanitation Data'!$D$12,0,10*ROW('Sanitation Data'!D39))),'Data Summary'!CO45="Yes"),OFFSET('Sanitation Data'!$D$12,0,10*ROW('Sanitation Data'!D39)),NA())</f>
        <v>#N/A</v>
      </c>
      <c r="AA45" s="536" t="e">
        <f ca="1">+IF(AND(ISNUMBER(OFFSET('Sanitation Data'!$E$4,0,10*ROW('Sanitation Data'!E39))),'Data Summary'!CP45="Yes"),100-OFFSET('Sanitation Data'!$E$4,0,10*ROW('Sanitation Data'!E39)),NA())</f>
        <v>#N/A</v>
      </c>
      <c r="AB45" s="536" t="e">
        <f ca="1">+IF(AND(ISNUMBER(OFFSET('Sanitation Data'!$E$6,0,10*ROW('Sanitation Data'!E39))),'Data Summary'!CQ45="Yes"),OFFSET('Sanitation Data'!$E$6,0,10*ROW('Sanitation Data'!E39)),NA())</f>
        <v>#N/A</v>
      </c>
      <c r="AC45" s="536" t="e">
        <f ca="1">+IF(AND(ISNUMBER(OFFSET('Sanitation Data'!$E$10,0,10*ROW('Sanitation Data'!E39))),'Data Summary'!CR45="Yes"),OFFSET('Sanitation Data'!$E$10,0,10*ROW('Sanitation Data'!E39)),NA())</f>
        <v>#N/A</v>
      </c>
      <c r="AD45" s="536" t="e">
        <f ca="1">+IF(AND(ISNUMBER(OFFSET('Sanitation Data'!$E$11,0,10*ROW('Sanitation Data'!E39))),'Data Summary'!CS45="Yes"),OFFSET('Sanitation Data'!$E$11,0,10*ROW('Sanitation Data'!E39)),NA())</f>
        <v>#N/A</v>
      </c>
      <c r="AE45" s="536" t="e">
        <f ca="1">+IF(AND(ISNUMBER(OFFSET('Sanitation Data'!$E$12,0,10*ROW('Sanitation Data'!E39))),'Data Summary'!CT45="Yes"),OFFSET('Sanitation Data'!$E$12,0,10*ROW('Sanitation Data'!E39)),NA())</f>
        <v>#N/A</v>
      </c>
      <c r="AF45" s="536" t="e">
        <f ca="1">+IF(AND(ISNUMBER(OFFSET('Sanitation Data'!$F$4,0,10*ROW('Sanitation Data'!F39))),'Data Summary'!CU45="Yes"),100-OFFSET('Sanitation Data'!$F$4,0,10*ROW('Sanitation Data'!F39)),NA())</f>
        <v>#N/A</v>
      </c>
      <c r="AG45" s="536" t="e">
        <f ca="1">+IF(AND(ISNUMBER(OFFSET('Sanitation Data'!$F$6,0,10*ROW('Sanitation Data'!F39))),'Data Summary'!CV45="Yes"),OFFSET('Sanitation Data'!$F$6,0,10*ROW('Sanitation Data'!F39)),NA())</f>
        <v>#N/A</v>
      </c>
      <c r="AH45" s="536" t="e">
        <f ca="1">+IF(AND(ISNUMBER(OFFSET('Sanitation Data'!$F$10,0,10*ROW('Sanitation Data'!F39))),'Data Summary'!CW45="Yes"),OFFSET('Sanitation Data'!$F$10,0,10*ROW('Sanitation Data'!F39)),NA())</f>
        <v>#N/A</v>
      </c>
      <c r="AI45" s="536" t="e">
        <f ca="1">+IF(AND(ISNUMBER(OFFSET('Sanitation Data'!$F$11,0,10*ROW('Sanitation Data'!F39))),'Data Summary'!CX45="Yes"),OFFSET('Sanitation Data'!$F$11,0,10*ROW('Sanitation Data'!F39)),NA())</f>
        <v>#N/A</v>
      </c>
      <c r="AJ45" s="536" t="e">
        <f ca="1">+IF(AND(ISNUMBER(OFFSET('Sanitation Data'!$F$12,0,10*ROW('Sanitation Data'!F39))),'Data Summary'!CY45="Yes"),OFFSET('Sanitation Data'!$F$12,0,10*ROW('Sanitation Data'!F39)),NA())</f>
        <v>#N/A</v>
      </c>
      <c r="AK45" s="536" t="e">
        <f ca="1">+IF(AND(ISNUMBER(OFFSET('Sanitation Data'!$G$4,0,10*ROW('Sanitation Data'!G39))),'Data Summary'!CZ45="Yes"),100-OFFSET('Sanitation Data'!$G$4,0,10*ROW('Sanitation Data'!G39)),NA())</f>
        <v>#N/A</v>
      </c>
      <c r="AL45" s="536" t="e">
        <f ca="1">+IF(AND(ISNUMBER(OFFSET('Sanitation Data'!$G$6,0,10*ROW('Sanitation Data'!G39))),'Data Summary'!DA45="Yes"),OFFSET('Sanitation Data'!$G$6,0,10*ROW('Sanitation Data'!G39)),NA())</f>
        <v>#N/A</v>
      </c>
      <c r="AM45" s="536" t="e">
        <f ca="1">+IF(AND(ISNUMBER(OFFSET('Sanitation Data'!$G$10,0,10*ROW('Sanitation Data'!G39))),'Data Summary'!DB45="Yes"),OFFSET('Sanitation Data'!$G$10,0,10*ROW('Sanitation Data'!G39)),NA())</f>
        <v>#N/A</v>
      </c>
      <c r="AN45" s="536" t="e">
        <f ca="1">+IF(AND(ISNUMBER(OFFSET('Sanitation Data'!$G$11,0,10*ROW('Sanitation Data'!G39))),'Data Summary'!DC45="Yes"),OFFSET('Sanitation Data'!$G$11,0,10*ROW('Sanitation Data'!G39)),NA())</f>
        <v>#N/A</v>
      </c>
      <c r="AO45" s="536" t="e">
        <f ca="1">+IF(AND(ISNUMBER(OFFSET('Sanitation Data'!$G$12,0,10*ROW('Sanitation Data'!G39))),'Data Summary'!DD45="Yes"),OFFSET('Sanitation Data'!$G$12,0,10*ROW('Sanitation Data'!G39)),NA())</f>
        <v>#N/A</v>
      </c>
      <c r="AP45" s="536" t="e">
        <f ca="1">+IF(AND(ISNUMBER(OFFSET('Sanitation Data'!$H$4,0,10*ROW('Sanitation Data'!H39))),'Data Summary'!DE45="Yes"),100-OFFSET('Sanitation Data'!$H$4,0,10*ROW('Sanitation Data'!H39)),NA())</f>
        <v>#N/A</v>
      </c>
      <c r="AQ45" s="536" t="e">
        <f ca="1">+IF(AND(ISNUMBER(OFFSET('Sanitation Data'!$H$6,0,10*ROW('Sanitation Data'!H39))),'Data Summary'!DF45="Yes"),OFFSET('Sanitation Data'!$H$6,0,10*ROW('Sanitation Data'!H39)),NA())</f>
        <v>#N/A</v>
      </c>
      <c r="AR45" s="536" t="e">
        <f ca="1">+IF(AND(ISNUMBER(OFFSET('Sanitation Data'!$H$10,0,10*ROW('Sanitation Data'!H39))),'Data Summary'!DG45="Yes"),OFFSET('Sanitation Data'!$H$10,0,10*ROW('Sanitation Data'!H39)),NA())</f>
        <v>#N/A</v>
      </c>
      <c r="AS45" s="536" t="e">
        <f ca="1">+IF(AND(ISNUMBER(OFFSET('Sanitation Data'!$H$11,0,10*ROW('Sanitation Data'!H39))),'Data Summary'!DH45="Yes"),OFFSET('Sanitation Data'!$H$11,0,10*ROW('Sanitation Data'!H39)),NA())</f>
        <v>#N/A</v>
      </c>
      <c r="AT45" s="536" t="e">
        <f ca="1">+IF(AND(ISNUMBER(OFFSET('Sanitation Data'!$H$12,0,10*ROW('Sanitation Data'!H39))),'Data Summary'!DI45="Yes"),OFFSET('Sanitation Data'!$H$12,0,10*ROW('Sanitation Data'!H39)),NA())</f>
        <v>#N/A</v>
      </c>
      <c r="AU45" s="536" t="e">
        <f ca="1">+IF(AND(ISNUMBER(OFFSET('Sanitation Data'!$I$4,0,10*ROW('Sanitation Data'!I39))),'Data Summary'!DJ45="Yes"),100-OFFSET('Sanitation Data'!$I$4,0,10*ROW('Sanitation Data'!I39)),NA())</f>
        <v>#N/A</v>
      </c>
      <c r="AV45" s="536" t="e">
        <f ca="1">+IF(AND(ISNUMBER(OFFSET('Sanitation Data'!$I$6,0,10*ROW('Sanitation Data'!I39))),'Data Summary'!DK45="Yes"),OFFSET('Sanitation Data'!$I$6,0,10*ROW('Sanitation Data'!I39)),NA())</f>
        <v>#N/A</v>
      </c>
      <c r="AW45" s="536" t="e">
        <f ca="1">+IF(AND(ISNUMBER(OFFSET('Sanitation Data'!$I$10,0,10*ROW('Sanitation Data'!I39))),'Data Summary'!DL45="Yes"),OFFSET('Sanitation Data'!$I$10,0,10*ROW('Sanitation Data'!I39)),NA())</f>
        <v>#N/A</v>
      </c>
      <c r="AX45" s="536" t="e">
        <f ca="1">+IF(AND(ISNUMBER(OFFSET('Sanitation Data'!$I$11,0,10*ROW('Sanitation Data'!I39))),'Data Summary'!DM45="Yes"),OFFSET('Sanitation Data'!$I$11,0,10*ROW('Sanitation Data'!I39)),NA())</f>
        <v>#N/A</v>
      </c>
      <c r="AY45" s="536" t="e">
        <f ca="1">+IF(AND(ISNUMBER(OFFSET('Sanitation Data'!$I$12,0,10*ROW('Sanitation Data'!I39))),'Data Summary'!DN45="Yes"),OFFSET('Sanitation Data'!$I$12,0,10*ROW('Sanitation Data'!I39)),NA())</f>
        <v>#N/A</v>
      </c>
      <c r="AZ45" s="537" t="e">
        <f ca="1">+IF(AND(ISNUMBER(OFFSET('Hygiene Data'!$D$5,0,10*ROW('Hygiene Data'!D39))),'Data Summary'!DO45="Yes"),OFFSET('Hygiene Data'!$D$5,0,10*ROW('Hygiene Data'!D39)),NA())</f>
        <v>#N/A</v>
      </c>
      <c r="BA45" s="537" t="e">
        <f ca="1">+IF(AND(ISNUMBER(OFFSET('Hygiene Data'!$D$7,0,10*ROW('Hygiene Data'!D39))),'Data Summary'!DP45="Yes"),OFFSET('Hygiene Data'!$D$7,0,10*ROW('Hygiene Data'!D39)),NA())</f>
        <v>#N/A</v>
      </c>
      <c r="BB45" s="537" t="e">
        <f ca="1">+IF(AND(ISNUMBER(OFFSET('Hygiene Data'!$D$9,0,10*ROW('Hygiene Data'!D39))),'Data Summary'!DQ45="Yes"),OFFSET('Hygiene Data'!$D$9,0,10*ROW('Hygiene Data'!D39)),NA())</f>
        <v>#N/A</v>
      </c>
      <c r="BC45" s="537" t="e">
        <f ca="1">+IF(AND(ISNUMBER(OFFSET('Hygiene Data'!$E$5,0,10*ROW('Hygiene Data'!E39))),'Data Summary'!DR45="Yes"),OFFSET('Hygiene Data'!$E$5,0,10*ROW('Hygiene Data'!E39)),NA())</f>
        <v>#N/A</v>
      </c>
      <c r="BD45" s="537" t="e">
        <f ca="1">+IF(AND(ISNUMBER(OFFSET('Hygiene Data'!$E$7,0,10*ROW('Hygiene Data'!E39))),'Data Summary'!DS45="Yes"),OFFSET('Hygiene Data'!$E$7,0,10*ROW('Hygiene Data'!E39)),NA())</f>
        <v>#N/A</v>
      </c>
      <c r="BE45" s="537" t="e">
        <f ca="1">+IF(AND(ISNUMBER(OFFSET('Hygiene Data'!$E$9,0,10*ROW('Hygiene Data'!E39))),'Data Summary'!DT45="Yes"),OFFSET('Hygiene Data'!$E$9,0,10*ROW('Hygiene Data'!E39)),NA())</f>
        <v>#N/A</v>
      </c>
      <c r="BF45" s="537" t="e">
        <f ca="1">+IF(AND(ISNUMBER(OFFSET('Hygiene Data'!$F$5,0,10*ROW('Hygiene Data'!F39))),'Data Summary'!DU45="Yes"),OFFSET('Hygiene Data'!$F$5,0,10*ROW('Hygiene Data'!F39)),NA())</f>
        <v>#N/A</v>
      </c>
      <c r="BG45" s="537" t="e">
        <f ca="1">+IF(AND(ISNUMBER(OFFSET('Hygiene Data'!$F$7,0,10*ROW('Hygiene Data'!F39))),'Data Summary'!DV45="Yes"),OFFSET('Hygiene Data'!$F$7,0,10*ROW('Hygiene Data'!F39)),NA())</f>
        <v>#N/A</v>
      </c>
      <c r="BH45" s="537" t="e">
        <f ca="1">+IF(AND(ISNUMBER(OFFSET('Hygiene Data'!$F$9,0,10*ROW('Hygiene Data'!F39))),'Data Summary'!DW45="Yes"),OFFSET('Hygiene Data'!$F$9,0,10*ROW('Hygiene Data'!F39)),NA())</f>
        <v>#N/A</v>
      </c>
      <c r="BI45" s="537" t="e">
        <f ca="1">+IF(AND(ISNUMBER(OFFSET('Hygiene Data'!$G$5,0,10*ROW('Hygiene Data'!G39))),'Data Summary'!DX45="Yes"),OFFSET('Hygiene Data'!$G$5,0,10*ROW('Hygiene Data'!G39)),NA())</f>
        <v>#N/A</v>
      </c>
      <c r="BJ45" s="537" t="e">
        <f ca="1">+IF(AND(ISNUMBER(OFFSET('Hygiene Data'!$G$7,0,10*ROW('Hygiene Data'!G39))),'Data Summary'!DY45="Yes"),OFFSET('Hygiene Data'!$G$7,0,10*ROW('Hygiene Data'!G39)),NA())</f>
        <v>#N/A</v>
      </c>
      <c r="BK45" s="537" t="e">
        <f ca="1">+IF(AND(ISNUMBER(OFFSET('Hygiene Data'!$G$9,0,10*ROW('Hygiene Data'!G39))),'Data Summary'!DZ45="Yes"),OFFSET('Hygiene Data'!$G$9,0,10*ROW('Hygiene Data'!G39)),NA())</f>
        <v>#N/A</v>
      </c>
      <c r="BL45" s="537" t="e">
        <f ca="1">+IF(AND(ISNUMBER(OFFSET('Hygiene Data'!$H$5,0,10*ROW('Hygiene Data'!H39))),'Data Summary'!EA45="Yes"),OFFSET('Hygiene Data'!$H$5,0,10*ROW('Hygiene Data'!H39)),NA())</f>
        <v>#N/A</v>
      </c>
      <c r="BM45" s="537" t="e">
        <f ca="1">+IF(AND(ISNUMBER(OFFSET('Hygiene Data'!$H$7,0,10*ROW('Hygiene Data'!H39))),'Data Summary'!EB45="Yes"),OFFSET('Hygiene Data'!$H$7,0,10*ROW('Hygiene Data'!H39)),NA())</f>
        <v>#N/A</v>
      </c>
      <c r="BN45" s="537" t="e">
        <f ca="1">+IF(AND(ISNUMBER(OFFSET('Hygiene Data'!$H$9,0,10*ROW('Hygiene Data'!H39))),'Data Summary'!EC45="Yes"),OFFSET('Hygiene Data'!$H$9,0,10*ROW('Hygiene Data'!H39)),NA())</f>
        <v>#N/A</v>
      </c>
      <c r="BO45" s="537" t="e">
        <f ca="1">+IF(AND(ISNUMBER(OFFSET('Hygiene Data'!$I$5,0,10*ROW('Hygiene Data'!I39))),'Data Summary'!ED45="Yes"),OFFSET('Hygiene Data'!$I$5,0,10*ROW('Hygiene Data'!I39)),NA())</f>
        <v>#N/A</v>
      </c>
      <c r="BP45" s="537" t="e">
        <f ca="1">+IF(AND(ISNUMBER(OFFSET('Hygiene Data'!$I$7,0,10*ROW('Hygiene Data'!I39))),'Data Summary'!EE45="Yes"),OFFSET('Hygiene Data'!$I$7,0,10*ROW('Hygiene Data'!I39)),NA())</f>
        <v>#N/A</v>
      </c>
      <c r="BQ45" s="537" t="e">
        <f ca="1">+IF(AND(ISNUMBER(OFFSET('Hygiene Data'!$I$9,0,10*ROW('Hygiene Data'!I39))),'Data Summary'!EF45="Yes"),OFFSET('Hygiene Data'!$I$9,0,10*ROW('Hygiene Data'!I39)),NA())</f>
        <v>#N/A</v>
      </c>
    </row>
    <row r="46" spans="1:69" x14ac:dyDescent="0.25">
      <c r="A46" s="533" t="e">
        <f ca="1">+RIGHT('Data Summary'!A46,LEN('Data Summary'!A46)-9)</f>
        <v>#VALUE!</v>
      </c>
      <c r="B46" s="507" t="str">
        <f ca="1">+IF(ISTEXT('Data Summary'!B46),'Data Summary'!B46,"")</f>
        <v/>
      </c>
      <c r="C46" s="534" t="e">
        <f ca="1">+VALUE('Data Summary'!C46)</f>
        <v>#VALUE!</v>
      </c>
      <c r="D46" s="535" t="e">
        <f ca="1">+IF(AND(ISNUMBER(OFFSET('Water Data'!$D$4,0,10*ROW('Water Data'!D40))),'Data Summary'!BS46="Yes"),100-OFFSET('Water Data'!$D$4,0,10*ROW('Water Data'!D40)),NA())</f>
        <v>#N/A</v>
      </c>
      <c r="E46" s="535" t="e">
        <f ca="1">+IF(AND(ISNUMBER(OFFSET('Water Data'!$D$6,0,10*ROW('Water Data'!D40))),'Data Summary'!BT46="Yes"),OFFSET('Water Data'!$D$6,0,10*ROW('Water Data'!D40)),NA())</f>
        <v>#N/A</v>
      </c>
      <c r="F46" s="535" t="e">
        <f ca="1">+IF(AND(ISNUMBER(OFFSET('Water Data'!$D$9,0,10*ROW('Water Data'!D40))),'Data Summary'!BU46="Yes"),OFFSET('Water Data'!$D$9,0,10*ROW('Water Data'!D40)),NA())</f>
        <v>#N/A</v>
      </c>
      <c r="G46" s="535" t="e">
        <f ca="1">+IF(AND(ISNUMBER(OFFSET('Water Data'!$E$4,0,10*ROW('Water Data'!E40))),'Data Summary'!BV46="Yes"),100-OFFSET('Water Data'!$E$4,0,10*ROW('Water Data'!E40)),NA())</f>
        <v>#N/A</v>
      </c>
      <c r="H46" s="535" t="e">
        <f ca="1">+IF(AND(ISNUMBER(OFFSET('Water Data'!$E$6,0,10*ROW('Water Data'!E40))),'Data Summary'!BW46="Yes"),OFFSET('Water Data'!$E$6,0,10*ROW('Water Data'!E40)),NA())</f>
        <v>#N/A</v>
      </c>
      <c r="I46" s="535" t="e">
        <f ca="1">+IF(AND(ISNUMBER(OFFSET('Water Data'!$E$9,0,10*ROW('Water Data'!E40))),'Data Summary'!BX46="Yes"),OFFSET('Water Data'!$E$9,0,10*ROW('Water Data'!E40)),NA())</f>
        <v>#N/A</v>
      </c>
      <c r="J46" s="535" t="e">
        <f ca="1">+IF(AND(ISNUMBER(OFFSET('Water Data'!$F$4,0,10*ROW('Water Data'!F40))),'Data Summary'!BY46="Yes"),100-OFFSET('Water Data'!$F$4,0,10*ROW('Water Data'!F40)),NA())</f>
        <v>#N/A</v>
      </c>
      <c r="K46" s="535" t="e">
        <f ca="1">+IF(AND(ISNUMBER(OFFSET('Water Data'!$F$6,0,10*ROW('Water Data'!F40))),'Data Summary'!BZ46="Yes"),OFFSET('Water Data'!$F$6,0,10*ROW('Water Data'!F40)),NA())</f>
        <v>#N/A</v>
      </c>
      <c r="L46" s="535" t="e">
        <f ca="1">+IF(AND(ISNUMBER(OFFSET('Water Data'!$F$9,0,10*ROW('Water Data'!F40))),'Data Summary'!CA46="Yes"),OFFSET('Water Data'!$F$9,0,10*ROW('Water Data'!F40)),NA())</f>
        <v>#N/A</v>
      </c>
      <c r="M46" s="535" t="e">
        <f ca="1">+IF(AND(ISNUMBER(OFFSET('Water Data'!$G$4,0,10*ROW('Water Data'!G40))),'Data Summary'!CB46="Yes"),100-OFFSET('Water Data'!$G$4,0,10*ROW('Water Data'!G40)),NA())</f>
        <v>#N/A</v>
      </c>
      <c r="N46" s="535" t="e">
        <f ca="1">+IF(AND(ISNUMBER(OFFSET('Water Data'!$G$6,0,10*ROW('Water Data'!G40))),'Data Summary'!CC46="Yes"),OFFSET('Water Data'!$G$6,0,10*ROW('Water Data'!G40)),NA())</f>
        <v>#N/A</v>
      </c>
      <c r="O46" s="535" t="e">
        <f ca="1">+IF(AND(ISNUMBER(OFFSET('Water Data'!$G$9,0,10*ROW('Water Data'!G40))),'Data Summary'!CD46="Yes"),OFFSET('Water Data'!$G$9,0,10*ROW('Water Data'!G40)),NA())</f>
        <v>#N/A</v>
      </c>
      <c r="P46" s="535" t="e">
        <f ca="1">+IF(AND(ISNUMBER(OFFSET('Water Data'!$H$4,0,10*ROW('Water Data'!H40))),'Data Summary'!CE46="Yes"),100-OFFSET('Water Data'!$H$4,0,10*ROW('Water Data'!H40)),NA())</f>
        <v>#N/A</v>
      </c>
      <c r="Q46" s="535" t="e">
        <f ca="1">+IF(AND(ISNUMBER(OFFSET('Water Data'!$H$6,0,10*ROW('Water Data'!H40))),'Data Summary'!CF46="Yes"),OFFSET('Water Data'!$H$6,0,10*ROW('Water Data'!H40)),NA())</f>
        <v>#N/A</v>
      </c>
      <c r="R46" s="535" t="e">
        <f ca="1">+IF(AND(ISNUMBER(OFFSET('Water Data'!$H$9,0,10*ROW('Water Data'!H40))),'Data Summary'!CG46="Yes"),OFFSET('Water Data'!$H$9,0,10*ROW('Water Data'!H40)),NA())</f>
        <v>#N/A</v>
      </c>
      <c r="S46" s="535" t="e">
        <f ca="1">+IF(AND(ISNUMBER(OFFSET('Water Data'!$I$4,0,10*ROW('Water Data'!I40))),'Data Summary'!CH46="Yes"),100-OFFSET('Water Data'!$I$4,0,10*ROW('Water Data'!I40)),NA())</f>
        <v>#N/A</v>
      </c>
      <c r="T46" s="535" t="e">
        <f ca="1">+IF(AND(ISNUMBER(OFFSET('Water Data'!$I$6,0,10*ROW('Water Data'!I40))),'Data Summary'!CI46="Yes"),OFFSET('Water Data'!$I$6,0,10*ROW('Water Data'!I40)),NA())</f>
        <v>#N/A</v>
      </c>
      <c r="U46" s="535" t="e">
        <f ca="1">+IF(AND(ISNUMBER(OFFSET('Water Data'!$I$9,0,10*ROW('Water Data'!I40))),'Data Summary'!CJ46="Yes"),OFFSET('Water Data'!$I$9,0,10*ROW('Water Data'!I40)),NA())</f>
        <v>#N/A</v>
      </c>
      <c r="V46" s="536" t="e">
        <f ca="1">+IF(AND(ISNUMBER(OFFSET('Sanitation Data'!$D$4,0,10*ROW('Sanitation Data'!D40))),'Data Summary'!CK46="Yes"),100-OFFSET('Sanitation Data'!$D$4,0,10*ROW('Sanitation Data'!D40)),NA())</f>
        <v>#N/A</v>
      </c>
      <c r="W46" s="536" t="e">
        <f ca="1">+IF(AND(ISNUMBER(OFFSET('Sanitation Data'!$D$6,0,10*ROW('Sanitation Data'!D40))),'Data Summary'!CL46="Yes"),OFFSET('Sanitation Data'!$D$6,0,10*ROW('Sanitation Data'!D40)),NA())</f>
        <v>#N/A</v>
      </c>
      <c r="X46" s="536" t="e">
        <f ca="1">+IF(AND(ISNUMBER(OFFSET('Sanitation Data'!$D$10,0,10*ROW('Sanitation Data'!D40))),'Data Summary'!CM46="Yes"),OFFSET('Sanitation Data'!$D$10,0,10*ROW('Sanitation Data'!D40)),NA())</f>
        <v>#N/A</v>
      </c>
      <c r="Y46" s="536" t="e">
        <f ca="1">+IF(AND(ISNUMBER(OFFSET('Sanitation Data'!$D$11,0,10*ROW('Sanitation Data'!D40))),'Data Summary'!CN46="Yes"),OFFSET('Sanitation Data'!$D$11,0,10*ROW('Sanitation Data'!D40)),NA())</f>
        <v>#N/A</v>
      </c>
      <c r="Z46" s="536" t="e">
        <f ca="1">+IF(AND(ISNUMBER(OFFSET('Sanitation Data'!$D$12,0,10*ROW('Sanitation Data'!D40))),'Data Summary'!CO46="Yes"),OFFSET('Sanitation Data'!$D$12,0,10*ROW('Sanitation Data'!D40)),NA())</f>
        <v>#N/A</v>
      </c>
      <c r="AA46" s="536" t="e">
        <f ca="1">+IF(AND(ISNUMBER(OFFSET('Sanitation Data'!$E$4,0,10*ROW('Sanitation Data'!E40))),'Data Summary'!CP46="Yes"),100-OFFSET('Sanitation Data'!$E$4,0,10*ROW('Sanitation Data'!E40)),NA())</f>
        <v>#N/A</v>
      </c>
      <c r="AB46" s="536" t="e">
        <f ca="1">+IF(AND(ISNUMBER(OFFSET('Sanitation Data'!$E$6,0,10*ROW('Sanitation Data'!E40))),'Data Summary'!CQ46="Yes"),OFFSET('Sanitation Data'!$E$6,0,10*ROW('Sanitation Data'!E40)),NA())</f>
        <v>#N/A</v>
      </c>
      <c r="AC46" s="536" t="e">
        <f ca="1">+IF(AND(ISNUMBER(OFFSET('Sanitation Data'!$E$10,0,10*ROW('Sanitation Data'!E40))),'Data Summary'!CR46="Yes"),OFFSET('Sanitation Data'!$E$10,0,10*ROW('Sanitation Data'!E40)),NA())</f>
        <v>#N/A</v>
      </c>
      <c r="AD46" s="536" t="e">
        <f ca="1">+IF(AND(ISNUMBER(OFFSET('Sanitation Data'!$E$11,0,10*ROW('Sanitation Data'!E40))),'Data Summary'!CS46="Yes"),OFFSET('Sanitation Data'!$E$11,0,10*ROW('Sanitation Data'!E40)),NA())</f>
        <v>#N/A</v>
      </c>
      <c r="AE46" s="536" t="e">
        <f ca="1">+IF(AND(ISNUMBER(OFFSET('Sanitation Data'!$E$12,0,10*ROW('Sanitation Data'!E40))),'Data Summary'!CT46="Yes"),OFFSET('Sanitation Data'!$E$12,0,10*ROW('Sanitation Data'!E40)),NA())</f>
        <v>#N/A</v>
      </c>
      <c r="AF46" s="536" t="e">
        <f ca="1">+IF(AND(ISNUMBER(OFFSET('Sanitation Data'!$F$4,0,10*ROW('Sanitation Data'!F40))),'Data Summary'!CU46="Yes"),100-OFFSET('Sanitation Data'!$F$4,0,10*ROW('Sanitation Data'!F40)),NA())</f>
        <v>#N/A</v>
      </c>
      <c r="AG46" s="536" t="e">
        <f ca="1">+IF(AND(ISNUMBER(OFFSET('Sanitation Data'!$F$6,0,10*ROW('Sanitation Data'!F40))),'Data Summary'!CV46="Yes"),OFFSET('Sanitation Data'!$F$6,0,10*ROW('Sanitation Data'!F40)),NA())</f>
        <v>#N/A</v>
      </c>
      <c r="AH46" s="536" t="e">
        <f ca="1">+IF(AND(ISNUMBER(OFFSET('Sanitation Data'!$F$10,0,10*ROW('Sanitation Data'!F40))),'Data Summary'!CW46="Yes"),OFFSET('Sanitation Data'!$F$10,0,10*ROW('Sanitation Data'!F40)),NA())</f>
        <v>#N/A</v>
      </c>
      <c r="AI46" s="536" t="e">
        <f ca="1">+IF(AND(ISNUMBER(OFFSET('Sanitation Data'!$F$11,0,10*ROW('Sanitation Data'!F40))),'Data Summary'!CX46="Yes"),OFFSET('Sanitation Data'!$F$11,0,10*ROW('Sanitation Data'!F40)),NA())</f>
        <v>#N/A</v>
      </c>
      <c r="AJ46" s="536" t="e">
        <f ca="1">+IF(AND(ISNUMBER(OFFSET('Sanitation Data'!$F$12,0,10*ROW('Sanitation Data'!F40))),'Data Summary'!CY46="Yes"),OFFSET('Sanitation Data'!$F$12,0,10*ROW('Sanitation Data'!F40)),NA())</f>
        <v>#N/A</v>
      </c>
      <c r="AK46" s="536" t="e">
        <f ca="1">+IF(AND(ISNUMBER(OFFSET('Sanitation Data'!$G$4,0,10*ROW('Sanitation Data'!G40))),'Data Summary'!CZ46="Yes"),100-OFFSET('Sanitation Data'!$G$4,0,10*ROW('Sanitation Data'!G40)),NA())</f>
        <v>#N/A</v>
      </c>
      <c r="AL46" s="536" t="e">
        <f ca="1">+IF(AND(ISNUMBER(OFFSET('Sanitation Data'!$G$6,0,10*ROW('Sanitation Data'!G40))),'Data Summary'!DA46="Yes"),OFFSET('Sanitation Data'!$G$6,0,10*ROW('Sanitation Data'!G40)),NA())</f>
        <v>#N/A</v>
      </c>
      <c r="AM46" s="536" t="e">
        <f ca="1">+IF(AND(ISNUMBER(OFFSET('Sanitation Data'!$G$10,0,10*ROW('Sanitation Data'!G40))),'Data Summary'!DB46="Yes"),OFFSET('Sanitation Data'!$G$10,0,10*ROW('Sanitation Data'!G40)),NA())</f>
        <v>#N/A</v>
      </c>
      <c r="AN46" s="536" t="e">
        <f ca="1">+IF(AND(ISNUMBER(OFFSET('Sanitation Data'!$G$11,0,10*ROW('Sanitation Data'!G40))),'Data Summary'!DC46="Yes"),OFFSET('Sanitation Data'!$G$11,0,10*ROW('Sanitation Data'!G40)),NA())</f>
        <v>#N/A</v>
      </c>
      <c r="AO46" s="536" t="e">
        <f ca="1">+IF(AND(ISNUMBER(OFFSET('Sanitation Data'!$G$12,0,10*ROW('Sanitation Data'!G40))),'Data Summary'!DD46="Yes"),OFFSET('Sanitation Data'!$G$12,0,10*ROW('Sanitation Data'!G40)),NA())</f>
        <v>#N/A</v>
      </c>
      <c r="AP46" s="536" t="e">
        <f ca="1">+IF(AND(ISNUMBER(OFFSET('Sanitation Data'!$H$4,0,10*ROW('Sanitation Data'!H40))),'Data Summary'!DE46="Yes"),100-OFFSET('Sanitation Data'!$H$4,0,10*ROW('Sanitation Data'!H40)),NA())</f>
        <v>#N/A</v>
      </c>
      <c r="AQ46" s="536" t="e">
        <f ca="1">+IF(AND(ISNUMBER(OFFSET('Sanitation Data'!$H$6,0,10*ROW('Sanitation Data'!H40))),'Data Summary'!DF46="Yes"),OFFSET('Sanitation Data'!$H$6,0,10*ROW('Sanitation Data'!H40)),NA())</f>
        <v>#N/A</v>
      </c>
      <c r="AR46" s="536" t="e">
        <f ca="1">+IF(AND(ISNUMBER(OFFSET('Sanitation Data'!$H$10,0,10*ROW('Sanitation Data'!H40))),'Data Summary'!DG46="Yes"),OFFSET('Sanitation Data'!$H$10,0,10*ROW('Sanitation Data'!H40)),NA())</f>
        <v>#N/A</v>
      </c>
      <c r="AS46" s="536" t="e">
        <f ca="1">+IF(AND(ISNUMBER(OFFSET('Sanitation Data'!$H$11,0,10*ROW('Sanitation Data'!H40))),'Data Summary'!DH46="Yes"),OFFSET('Sanitation Data'!$H$11,0,10*ROW('Sanitation Data'!H40)),NA())</f>
        <v>#N/A</v>
      </c>
      <c r="AT46" s="536" t="e">
        <f ca="1">+IF(AND(ISNUMBER(OFFSET('Sanitation Data'!$H$12,0,10*ROW('Sanitation Data'!H40))),'Data Summary'!DI46="Yes"),OFFSET('Sanitation Data'!$H$12,0,10*ROW('Sanitation Data'!H40)),NA())</f>
        <v>#N/A</v>
      </c>
      <c r="AU46" s="536" t="e">
        <f ca="1">+IF(AND(ISNUMBER(OFFSET('Sanitation Data'!$I$4,0,10*ROW('Sanitation Data'!I40))),'Data Summary'!DJ46="Yes"),100-OFFSET('Sanitation Data'!$I$4,0,10*ROW('Sanitation Data'!I40)),NA())</f>
        <v>#N/A</v>
      </c>
      <c r="AV46" s="536" t="e">
        <f ca="1">+IF(AND(ISNUMBER(OFFSET('Sanitation Data'!$I$6,0,10*ROW('Sanitation Data'!I40))),'Data Summary'!DK46="Yes"),OFFSET('Sanitation Data'!$I$6,0,10*ROW('Sanitation Data'!I40)),NA())</f>
        <v>#N/A</v>
      </c>
      <c r="AW46" s="536" t="e">
        <f ca="1">+IF(AND(ISNUMBER(OFFSET('Sanitation Data'!$I$10,0,10*ROW('Sanitation Data'!I40))),'Data Summary'!DL46="Yes"),OFFSET('Sanitation Data'!$I$10,0,10*ROW('Sanitation Data'!I40)),NA())</f>
        <v>#N/A</v>
      </c>
      <c r="AX46" s="536" t="e">
        <f ca="1">+IF(AND(ISNUMBER(OFFSET('Sanitation Data'!$I$11,0,10*ROW('Sanitation Data'!I40))),'Data Summary'!DM46="Yes"),OFFSET('Sanitation Data'!$I$11,0,10*ROW('Sanitation Data'!I40)),NA())</f>
        <v>#N/A</v>
      </c>
      <c r="AY46" s="536" t="e">
        <f ca="1">+IF(AND(ISNUMBER(OFFSET('Sanitation Data'!$I$12,0,10*ROW('Sanitation Data'!I40))),'Data Summary'!DN46="Yes"),OFFSET('Sanitation Data'!$I$12,0,10*ROW('Sanitation Data'!I40)),NA())</f>
        <v>#N/A</v>
      </c>
      <c r="AZ46" s="537" t="e">
        <f ca="1">+IF(AND(ISNUMBER(OFFSET('Hygiene Data'!$D$5,0,10*ROW('Hygiene Data'!D40))),'Data Summary'!DO46="Yes"),OFFSET('Hygiene Data'!$D$5,0,10*ROW('Hygiene Data'!D40)),NA())</f>
        <v>#N/A</v>
      </c>
      <c r="BA46" s="537" t="e">
        <f ca="1">+IF(AND(ISNUMBER(OFFSET('Hygiene Data'!$D$7,0,10*ROW('Hygiene Data'!D40))),'Data Summary'!DP46="Yes"),OFFSET('Hygiene Data'!$D$7,0,10*ROW('Hygiene Data'!D40)),NA())</f>
        <v>#N/A</v>
      </c>
      <c r="BB46" s="537" t="e">
        <f ca="1">+IF(AND(ISNUMBER(OFFSET('Hygiene Data'!$D$9,0,10*ROW('Hygiene Data'!D40))),'Data Summary'!DQ46="Yes"),OFFSET('Hygiene Data'!$D$9,0,10*ROW('Hygiene Data'!D40)),NA())</f>
        <v>#N/A</v>
      </c>
      <c r="BC46" s="537" t="e">
        <f ca="1">+IF(AND(ISNUMBER(OFFSET('Hygiene Data'!$E$5,0,10*ROW('Hygiene Data'!E40))),'Data Summary'!DR46="Yes"),OFFSET('Hygiene Data'!$E$5,0,10*ROW('Hygiene Data'!E40)),NA())</f>
        <v>#N/A</v>
      </c>
      <c r="BD46" s="537" t="e">
        <f ca="1">+IF(AND(ISNUMBER(OFFSET('Hygiene Data'!$E$7,0,10*ROW('Hygiene Data'!E40))),'Data Summary'!DS46="Yes"),OFFSET('Hygiene Data'!$E$7,0,10*ROW('Hygiene Data'!E40)),NA())</f>
        <v>#N/A</v>
      </c>
      <c r="BE46" s="537" t="e">
        <f ca="1">+IF(AND(ISNUMBER(OFFSET('Hygiene Data'!$E$9,0,10*ROW('Hygiene Data'!E40))),'Data Summary'!DT46="Yes"),OFFSET('Hygiene Data'!$E$9,0,10*ROW('Hygiene Data'!E40)),NA())</f>
        <v>#N/A</v>
      </c>
      <c r="BF46" s="537" t="e">
        <f ca="1">+IF(AND(ISNUMBER(OFFSET('Hygiene Data'!$F$5,0,10*ROW('Hygiene Data'!F40))),'Data Summary'!DU46="Yes"),OFFSET('Hygiene Data'!$F$5,0,10*ROW('Hygiene Data'!F40)),NA())</f>
        <v>#N/A</v>
      </c>
      <c r="BG46" s="537" t="e">
        <f ca="1">+IF(AND(ISNUMBER(OFFSET('Hygiene Data'!$F$7,0,10*ROW('Hygiene Data'!F40))),'Data Summary'!DV46="Yes"),OFFSET('Hygiene Data'!$F$7,0,10*ROW('Hygiene Data'!F40)),NA())</f>
        <v>#N/A</v>
      </c>
      <c r="BH46" s="537" t="e">
        <f ca="1">+IF(AND(ISNUMBER(OFFSET('Hygiene Data'!$F$9,0,10*ROW('Hygiene Data'!F40))),'Data Summary'!DW46="Yes"),OFFSET('Hygiene Data'!$F$9,0,10*ROW('Hygiene Data'!F40)),NA())</f>
        <v>#N/A</v>
      </c>
      <c r="BI46" s="537" t="e">
        <f ca="1">+IF(AND(ISNUMBER(OFFSET('Hygiene Data'!$G$5,0,10*ROW('Hygiene Data'!G40))),'Data Summary'!DX46="Yes"),OFFSET('Hygiene Data'!$G$5,0,10*ROW('Hygiene Data'!G40)),NA())</f>
        <v>#N/A</v>
      </c>
      <c r="BJ46" s="537" t="e">
        <f ca="1">+IF(AND(ISNUMBER(OFFSET('Hygiene Data'!$G$7,0,10*ROW('Hygiene Data'!G40))),'Data Summary'!DY46="Yes"),OFFSET('Hygiene Data'!$G$7,0,10*ROW('Hygiene Data'!G40)),NA())</f>
        <v>#N/A</v>
      </c>
      <c r="BK46" s="537" t="e">
        <f ca="1">+IF(AND(ISNUMBER(OFFSET('Hygiene Data'!$G$9,0,10*ROW('Hygiene Data'!G40))),'Data Summary'!DZ46="Yes"),OFFSET('Hygiene Data'!$G$9,0,10*ROW('Hygiene Data'!G40)),NA())</f>
        <v>#N/A</v>
      </c>
      <c r="BL46" s="537" t="e">
        <f ca="1">+IF(AND(ISNUMBER(OFFSET('Hygiene Data'!$H$5,0,10*ROW('Hygiene Data'!H40))),'Data Summary'!EA46="Yes"),OFFSET('Hygiene Data'!$H$5,0,10*ROW('Hygiene Data'!H40)),NA())</f>
        <v>#N/A</v>
      </c>
      <c r="BM46" s="537" t="e">
        <f ca="1">+IF(AND(ISNUMBER(OFFSET('Hygiene Data'!$H$7,0,10*ROW('Hygiene Data'!H40))),'Data Summary'!EB46="Yes"),OFFSET('Hygiene Data'!$H$7,0,10*ROW('Hygiene Data'!H40)),NA())</f>
        <v>#N/A</v>
      </c>
      <c r="BN46" s="537" t="e">
        <f ca="1">+IF(AND(ISNUMBER(OFFSET('Hygiene Data'!$H$9,0,10*ROW('Hygiene Data'!H40))),'Data Summary'!EC46="Yes"),OFFSET('Hygiene Data'!$H$9,0,10*ROW('Hygiene Data'!H40)),NA())</f>
        <v>#N/A</v>
      </c>
      <c r="BO46" s="537" t="e">
        <f ca="1">+IF(AND(ISNUMBER(OFFSET('Hygiene Data'!$I$5,0,10*ROW('Hygiene Data'!I40))),'Data Summary'!ED46="Yes"),OFFSET('Hygiene Data'!$I$5,0,10*ROW('Hygiene Data'!I40)),NA())</f>
        <v>#N/A</v>
      </c>
      <c r="BP46" s="537" t="e">
        <f ca="1">+IF(AND(ISNUMBER(OFFSET('Hygiene Data'!$I$7,0,10*ROW('Hygiene Data'!I40))),'Data Summary'!EE46="Yes"),OFFSET('Hygiene Data'!$I$7,0,10*ROW('Hygiene Data'!I40)),NA())</f>
        <v>#N/A</v>
      </c>
      <c r="BQ46" s="537" t="e">
        <f ca="1">+IF(AND(ISNUMBER(OFFSET('Hygiene Data'!$I$9,0,10*ROW('Hygiene Data'!I40))),'Data Summary'!EF46="Yes"),OFFSET('Hygiene Data'!$I$9,0,10*ROW('Hygiene Data'!I40)),NA())</f>
        <v>#N/A</v>
      </c>
    </row>
    <row r="47" spans="1:69" x14ac:dyDescent="0.25">
      <c r="A47" s="533" t="e">
        <f ca="1">+RIGHT('Data Summary'!A47,LEN('Data Summary'!A47)-9)</f>
        <v>#VALUE!</v>
      </c>
      <c r="B47" s="507" t="str">
        <f ca="1">+IF(ISTEXT('Data Summary'!B47),'Data Summary'!B47,"")</f>
        <v/>
      </c>
      <c r="C47" s="534" t="e">
        <f ca="1">+VALUE('Data Summary'!C47)</f>
        <v>#VALUE!</v>
      </c>
      <c r="D47" s="535" t="e">
        <f ca="1">+IF(AND(ISNUMBER(OFFSET('Water Data'!$D$4,0,10*ROW('Water Data'!D41))),'Data Summary'!BS47="Yes"),100-OFFSET('Water Data'!$D$4,0,10*ROW('Water Data'!D41)),NA())</f>
        <v>#N/A</v>
      </c>
      <c r="E47" s="535" t="e">
        <f ca="1">+IF(AND(ISNUMBER(OFFSET('Water Data'!$D$6,0,10*ROW('Water Data'!D41))),'Data Summary'!BT47="Yes"),OFFSET('Water Data'!$D$6,0,10*ROW('Water Data'!D41)),NA())</f>
        <v>#N/A</v>
      </c>
      <c r="F47" s="535" t="e">
        <f ca="1">+IF(AND(ISNUMBER(OFFSET('Water Data'!$D$9,0,10*ROW('Water Data'!D41))),'Data Summary'!BU47="Yes"),OFFSET('Water Data'!$D$9,0,10*ROW('Water Data'!D41)),NA())</f>
        <v>#N/A</v>
      </c>
      <c r="G47" s="535" t="e">
        <f ca="1">+IF(AND(ISNUMBER(OFFSET('Water Data'!$E$4,0,10*ROW('Water Data'!E41))),'Data Summary'!BV47="Yes"),100-OFFSET('Water Data'!$E$4,0,10*ROW('Water Data'!E41)),NA())</f>
        <v>#N/A</v>
      </c>
      <c r="H47" s="535" t="e">
        <f ca="1">+IF(AND(ISNUMBER(OFFSET('Water Data'!$E$6,0,10*ROW('Water Data'!E41))),'Data Summary'!BW47="Yes"),OFFSET('Water Data'!$E$6,0,10*ROW('Water Data'!E41)),NA())</f>
        <v>#N/A</v>
      </c>
      <c r="I47" s="535" t="e">
        <f ca="1">+IF(AND(ISNUMBER(OFFSET('Water Data'!$E$9,0,10*ROW('Water Data'!E41))),'Data Summary'!BX47="Yes"),OFFSET('Water Data'!$E$9,0,10*ROW('Water Data'!E41)),NA())</f>
        <v>#N/A</v>
      </c>
      <c r="J47" s="535" t="e">
        <f ca="1">+IF(AND(ISNUMBER(OFFSET('Water Data'!$F$4,0,10*ROW('Water Data'!F41))),'Data Summary'!BY47="Yes"),100-OFFSET('Water Data'!$F$4,0,10*ROW('Water Data'!F41)),NA())</f>
        <v>#N/A</v>
      </c>
      <c r="K47" s="535" t="e">
        <f ca="1">+IF(AND(ISNUMBER(OFFSET('Water Data'!$F$6,0,10*ROW('Water Data'!F41))),'Data Summary'!BZ47="Yes"),OFFSET('Water Data'!$F$6,0,10*ROW('Water Data'!F41)),NA())</f>
        <v>#N/A</v>
      </c>
      <c r="L47" s="535" t="e">
        <f ca="1">+IF(AND(ISNUMBER(OFFSET('Water Data'!$F$9,0,10*ROW('Water Data'!F41))),'Data Summary'!CA47="Yes"),OFFSET('Water Data'!$F$9,0,10*ROW('Water Data'!F41)),NA())</f>
        <v>#N/A</v>
      </c>
      <c r="M47" s="535" t="e">
        <f ca="1">+IF(AND(ISNUMBER(OFFSET('Water Data'!$G$4,0,10*ROW('Water Data'!G41))),'Data Summary'!CB47="Yes"),100-OFFSET('Water Data'!$G$4,0,10*ROW('Water Data'!G41)),NA())</f>
        <v>#N/A</v>
      </c>
      <c r="N47" s="535" t="e">
        <f ca="1">+IF(AND(ISNUMBER(OFFSET('Water Data'!$G$6,0,10*ROW('Water Data'!G41))),'Data Summary'!CC47="Yes"),OFFSET('Water Data'!$G$6,0,10*ROW('Water Data'!G41)),NA())</f>
        <v>#N/A</v>
      </c>
      <c r="O47" s="535" t="e">
        <f ca="1">+IF(AND(ISNUMBER(OFFSET('Water Data'!$G$9,0,10*ROW('Water Data'!G41))),'Data Summary'!CD47="Yes"),OFFSET('Water Data'!$G$9,0,10*ROW('Water Data'!G41)),NA())</f>
        <v>#N/A</v>
      </c>
      <c r="P47" s="535" t="e">
        <f ca="1">+IF(AND(ISNUMBER(OFFSET('Water Data'!$H$4,0,10*ROW('Water Data'!H41))),'Data Summary'!CE47="Yes"),100-OFFSET('Water Data'!$H$4,0,10*ROW('Water Data'!H41)),NA())</f>
        <v>#N/A</v>
      </c>
      <c r="Q47" s="535" t="e">
        <f ca="1">+IF(AND(ISNUMBER(OFFSET('Water Data'!$H$6,0,10*ROW('Water Data'!H41))),'Data Summary'!CF47="Yes"),OFFSET('Water Data'!$H$6,0,10*ROW('Water Data'!H41)),NA())</f>
        <v>#N/A</v>
      </c>
      <c r="R47" s="535" t="e">
        <f ca="1">+IF(AND(ISNUMBER(OFFSET('Water Data'!$H$9,0,10*ROW('Water Data'!H41))),'Data Summary'!CG47="Yes"),OFFSET('Water Data'!$H$9,0,10*ROW('Water Data'!H41)),NA())</f>
        <v>#N/A</v>
      </c>
      <c r="S47" s="535" t="e">
        <f ca="1">+IF(AND(ISNUMBER(OFFSET('Water Data'!$I$4,0,10*ROW('Water Data'!I41))),'Data Summary'!CH47="Yes"),100-OFFSET('Water Data'!$I$4,0,10*ROW('Water Data'!I41)),NA())</f>
        <v>#N/A</v>
      </c>
      <c r="T47" s="535" t="e">
        <f ca="1">+IF(AND(ISNUMBER(OFFSET('Water Data'!$I$6,0,10*ROW('Water Data'!I41))),'Data Summary'!CI47="Yes"),OFFSET('Water Data'!$I$6,0,10*ROW('Water Data'!I41)),NA())</f>
        <v>#N/A</v>
      </c>
      <c r="U47" s="535" t="e">
        <f ca="1">+IF(AND(ISNUMBER(OFFSET('Water Data'!$I$9,0,10*ROW('Water Data'!I41))),'Data Summary'!CJ47="Yes"),OFFSET('Water Data'!$I$9,0,10*ROW('Water Data'!I41)),NA())</f>
        <v>#N/A</v>
      </c>
      <c r="V47" s="536" t="e">
        <f ca="1">+IF(AND(ISNUMBER(OFFSET('Sanitation Data'!$D$4,0,10*ROW('Sanitation Data'!D41))),'Data Summary'!CK47="Yes"),100-OFFSET('Sanitation Data'!$D$4,0,10*ROW('Sanitation Data'!D41)),NA())</f>
        <v>#N/A</v>
      </c>
      <c r="W47" s="536" t="e">
        <f ca="1">+IF(AND(ISNUMBER(OFFSET('Sanitation Data'!$D$6,0,10*ROW('Sanitation Data'!D41))),'Data Summary'!CL47="Yes"),OFFSET('Sanitation Data'!$D$6,0,10*ROW('Sanitation Data'!D41)),NA())</f>
        <v>#N/A</v>
      </c>
      <c r="X47" s="536" t="e">
        <f ca="1">+IF(AND(ISNUMBER(OFFSET('Sanitation Data'!$D$10,0,10*ROW('Sanitation Data'!D41))),'Data Summary'!CM47="Yes"),OFFSET('Sanitation Data'!$D$10,0,10*ROW('Sanitation Data'!D41)),NA())</f>
        <v>#N/A</v>
      </c>
      <c r="Y47" s="536" t="e">
        <f ca="1">+IF(AND(ISNUMBER(OFFSET('Sanitation Data'!$D$11,0,10*ROW('Sanitation Data'!D41))),'Data Summary'!CN47="Yes"),OFFSET('Sanitation Data'!$D$11,0,10*ROW('Sanitation Data'!D41)),NA())</f>
        <v>#N/A</v>
      </c>
      <c r="Z47" s="536" t="e">
        <f ca="1">+IF(AND(ISNUMBER(OFFSET('Sanitation Data'!$D$12,0,10*ROW('Sanitation Data'!D41))),'Data Summary'!CO47="Yes"),OFFSET('Sanitation Data'!$D$12,0,10*ROW('Sanitation Data'!D41)),NA())</f>
        <v>#N/A</v>
      </c>
      <c r="AA47" s="536" t="e">
        <f ca="1">+IF(AND(ISNUMBER(OFFSET('Sanitation Data'!$E$4,0,10*ROW('Sanitation Data'!E41))),'Data Summary'!CP47="Yes"),100-OFFSET('Sanitation Data'!$E$4,0,10*ROW('Sanitation Data'!E41)),NA())</f>
        <v>#N/A</v>
      </c>
      <c r="AB47" s="536" t="e">
        <f ca="1">+IF(AND(ISNUMBER(OFFSET('Sanitation Data'!$E$6,0,10*ROW('Sanitation Data'!E41))),'Data Summary'!CQ47="Yes"),OFFSET('Sanitation Data'!$E$6,0,10*ROW('Sanitation Data'!E41)),NA())</f>
        <v>#N/A</v>
      </c>
      <c r="AC47" s="536" t="e">
        <f ca="1">+IF(AND(ISNUMBER(OFFSET('Sanitation Data'!$E$10,0,10*ROW('Sanitation Data'!E41))),'Data Summary'!CR47="Yes"),OFFSET('Sanitation Data'!$E$10,0,10*ROW('Sanitation Data'!E41)),NA())</f>
        <v>#N/A</v>
      </c>
      <c r="AD47" s="536" t="e">
        <f ca="1">+IF(AND(ISNUMBER(OFFSET('Sanitation Data'!$E$11,0,10*ROW('Sanitation Data'!E41))),'Data Summary'!CS47="Yes"),OFFSET('Sanitation Data'!$E$11,0,10*ROW('Sanitation Data'!E41)),NA())</f>
        <v>#N/A</v>
      </c>
      <c r="AE47" s="536" t="e">
        <f ca="1">+IF(AND(ISNUMBER(OFFSET('Sanitation Data'!$E$12,0,10*ROW('Sanitation Data'!E41))),'Data Summary'!CT47="Yes"),OFFSET('Sanitation Data'!$E$12,0,10*ROW('Sanitation Data'!E41)),NA())</f>
        <v>#N/A</v>
      </c>
      <c r="AF47" s="536" t="e">
        <f ca="1">+IF(AND(ISNUMBER(OFFSET('Sanitation Data'!$F$4,0,10*ROW('Sanitation Data'!F41))),'Data Summary'!CU47="Yes"),100-OFFSET('Sanitation Data'!$F$4,0,10*ROW('Sanitation Data'!F41)),NA())</f>
        <v>#N/A</v>
      </c>
      <c r="AG47" s="536" t="e">
        <f ca="1">+IF(AND(ISNUMBER(OFFSET('Sanitation Data'!$F$6,0,10*ROW('Sanitation Data'!F41))),'Data Summary'!CV47="Yes"),OFFSET('Sanitation Data'!$F$6,0,10*ROW('Sanitation Data'!F41)),NA())</f>
        <v>#N/A</v>
      </c>
      <c r="AH47" s="536" t="e">
        <f ca="1">+IF(AND(ISNUMBER(OFFSET('Sanitation Data'!$F$10,0,10*ROW('Sanitation Data'!F41))),'Data Summary'!CW47="Yes"),OFFSET('Sanitation Data'!$F$10,0,10*ROW('Sanitation Data'!F41)),NA())</f>
        <v>#N/A</v>
      </c>
      <c r="AI47" s="536" t="e">
        <f ca="1">+IF(AND(ISNUMBER(OFFSET('Sanitation Data'!$F$11,0,10*ROW('Sanitation Data'!F41))),'Data Summary'!CX47="Yes"),OFFSET('Sanitation Data'!$F$11,0,10*ROW('Sanitation Data'!F41)),NA())</f>
        <v>#N/A</v>
      </c>
      <c r="AJ47" s="536" t="e">
        <f ca="1">+IF(AND(ISNUMBER(OFFSET('Sanitation Data'!$F$12,0,10*ROW('Sanitation Data'!F41))),'Data Summary'!CY47="Yes"),OFFSET('Sanitation Data'!$F$12,0,10*ROW('Sanitation Data'!F41)),NA())</f>
        <v>#N/A</v>
      </c>
      <c r="AK47" s="536" t="e">
        <f ca="1">+IF(AND(ISNUMBER(OFFSET('Sanitation Data'!$G$4,0,10*ROW('Sanitation Data'!G41))),'Data Summary'!CZ47="Yes"),100-OFFSET('Sanitation Data'!$G$4,0,10*ROW('Sanitation Data'!G41)),NA())</f>
        <v>#N/A</v>
      </c>
      <c r="AL47" s="536" t="e">
        <f ca="1">+IF(AND(ISNUMBER(OFFSET('Sanitation Data'!$G$6,0,10*ROW('Sanitation Data'!G41))),'Data Summary'!DA47="Yes"),OFFSET('Sanitation Data'!$G$6,0,10*ROW('Sanitation Data'!G41)),NA())</f>
        <v>#N/A</v>
      </c>
      <c r="AM47" s="536" t="e">
        <f ca="1">+IF(AND(ISNUMBER(OFFSET('Sanitation Data'!$G$10,0,10*ROW('Sanitation Data'!G41))),'Data Summary'!DB47="Yes"),OFFSET('Sanitation Data'!$G$10,0,10*ROW('Sanitation Data'!G41)),NA())</f>
        <v>#N/A</v>
      </c>
      <c r="AN47" s="536" t="e">
        <f ca="1">+IF(AND(ISNUMBER(OFFSET('Sanitation Data'!$G$11,0,10*ROW('Sanitation Data'!G41))),'Data Summary'!DC47="Yes"),OFFSET('Sanitation Data'!$G$11,0,10*ROW('Sanitation Data'!G41)),NA())</f>
        <v>#N/A</v>
      </c>
      <c r="AO47" s="536" t="e">
        <f ca="1">+IF(AND(ISNUMBER(OFFSET('Sanitation Data'!$G$12,0,10*ROW('Sanitation Data'!G41))),'Data Summary'!DD47="Yes"),OFFSET('Sanitation Data'!$G$12,0,10*ROW('Sanitation Data'!G41)),NA())</f>
        <v>#N/A</v>
      </c>
      <c r="AP47" s="536" t="e">
        <f ca="1">+IF(AND(ISNUMBER(OFFSET('Sanitation Data'!$H$4,0,10*ROW('Sanitation Data'!H41))),'Data Summary'!DE47="Yes"),100-OFFSET('Sanitation Data'!$H$4,0,10*ROW('Sanitation Data'!H41)),NA())</f>
        <v>#N/A</v>
      </c>
      <c r="AQ47" s="536" t="e">
        <f ca="1">+IF(AND(ISNUMBER(OFFSET('Sanitation Data'!$H$6,0,10*ROW('Sanitation Data'!H41))),'Data Summary'!DF47="Yes"),OFFSET('Sanitation Data'!$H$6,0,10*ROW('Sanitation Data'!H41)),NA())</f>
        <v>#N/A</v>
      </c>
      <c r="AR47" s="536" t="e">
        <f ca="1">+IF(AND(ISNUMBER(OFFSET('Sanitation Data'!$H$10,0,10*ROW('Sanitation Data'!H41))),'Data Summary'!DG47="Yes"),OFFSET('Sanitation Data'!$H$10,0,10*ROW('Sanitation Data'!H41)),NA())</f>
        <v>#N/A</v>
      </c>
      <c r="AS47" s="536" t="e">
        <f ca="1">+IF(AND(ISNUMBER(OFFSET('Sanitation Data'!$H$11,0,10*ROW('Sanitation Data'!H41))),'Data Summary'!DH47="Yes"),OFFSET('Sanitation Data'!$H$11,0,10*ROW('Sanitation Data'!H41)),NA())</f>
        <v>#N/A</v>
      </c>
      <c r="AT47" s="536" t="e">
        <f ca="1">+IF(AND(ISNUMBER(OFFSET('Sanitation Data'!$H$12,0,10*ROW('Sanitation Data'!H41))),'Data Summary'!DI47="Yes"),OFFSET('Sanitation Data'!$H$12,0,10*ROW('Sanitation Data'!H41)),NA())</f>
        <v>#N/A</v>
      </c>
      <c r="AU47" s="536" t="e">
        <f ca="1">+IF(AND(ISNUMBER(OFFSET('Sanitation Data'!$I$4,0,10*ROW('Sanitation Data'!I41))),'Data Summary'!DJ47="Yes"),100-OFFSET('Sanitation Data'!$I$4,0,10*ROW('Sanitation Data'!I41)),NA())</f>
        <v>#N/A</v>
      </c>
      <c r="AV47" s="536" t="e">
        <f ca="1">+IF(AND(ISNUMBER(OFFSET('Sanitation Data'!$I$6,0,10*ROW('Sanitation Data'!I41))),'Data Summary'!DK47="Yes"),OFFSET('Sanitation Data'!$I$6,0,10*ROW('Sanitation Data'!I41)),NA())</f>
        <v>#N/A</v>
      </c>
      <c r="AW47" s="536" t="e">
        <f ca="1">+IF(AND(ISNUMBER(OFFSET('Sanitation Data'!$I$10,0,10*ROW('Sanitation Data'!I41))),'Data Summary'!DL47="Yes"),OFFSET('Sanitation Data'!$I$10,0,10*ROW('Sanitation Data'!I41)),NA())</f>
        <v>#N/A</v>
      </c>
      <c r="AX47" s="536" t="e">
        <f ca="1">+IF(AND(ISNUMBER(OFFSET('Sanitation Data'!$I$11,0,10*ROW('Sanitation Data'!I41))),'Data Summary'!DM47="Yes"),OFFSET('Sanitation Data'!$I$11,0,10*ROW('Sanitation Data'!I41)),NA())</f>
        <v>#N/A</v>
      </c>
      <c r="AY47" s="536" t="e">
        <f ca="1">+IF(AND(ISNUMBER(OFFSET('Sanitation Data'!$I$12,0,10*ROW('Sanitation Data'!I41))),'Data Summary'!DN47="Yes"),OFFSET('Sanitation Data'!$I$12,0,10*ROW('Sanitation Data'!I41)),NA())</f>
        <v>#N/A</v>
      </c>
      <c r="AZ47" s="537" t="e">
        <f ca="1">+IF(AND(ISNUMBER(OFFSET('Hygiene Data'!$D$5,0,10*ROW('Hygiene Data'!D41))),'Data Summary'!DO47="Yes"),OFFSET('Hygiene Data'!$D$5,0,10*ROW('Hygiene Data'!D41)),NA())</f>
        <v>#N/A</v>
      </c>
      <c r="BA47" s="537" t="e">
        <f ca="1">+IF(AND(ISNUMBER(OFFSET('Hygiene Data'!$D$7,0,10*ROW('Hygiene Data'!D41))),'Data Summary'!DP47="Yes"),OFFSET('Hygiene Data'!$D$7,0,10*ROW('Hygiene Data'!D41)),NA())</f>
        <v>#N/A</v>
      </c>
      <c r="BB47" s="537" t="e">
        <f ca="1">+IF(AND(ISNUMBER(OFFSET('Hygiene Data'!$D$9,0,10*ROW('Hygiene Data'!D41))),'Data Summary'!DQ47="Yes"),OFFSET('Hygiene Data'!$D$9,0,10*ROW('Hygiene Data'!D41)),NA())</f>
        <v>#N/A</v>
      </c>
      <c r="BC47" s="537" t="e">
        <f ca="1">+IF(AND(ISNUMBER(OFFSET('Hygiene Data'!$E$5,0,10*ROW('Hygiene Data'!E41))),'Data Summary'!DR47="Yes"),OFFSET('Hygiene Data'!$E$5,0,10*ROW('Hygiene Data'!E41)),NA())</f>
        <v>#N/A</v>
      </c>
      <c r="BD47" s="537" t="e">
        <f ca="1">+IF(AND(ISNUMBER(OFFSET('Hygiene Data'!$E$7,0,10*ROW('Hygiene Data'!E41))),'Data Summary'!DS47="Yes"),OFFSET('Hygiene Data'!$E$7,0,10*ROW('Hygiene Data'!E41)),NA())</f>
        <v>#N/A</v>
      </c>
      <c r="BE47" s="537" t="e">
        <f ca="1">+IF(AND(ISNUMBER(OFFSET('Hygiene Data'!$E$9,0,10*ROW('Hygiene Data'!E41))),'Data Summary'!DT47="Yes"),OFFSET('Hygiene Data'!$E$9,0,10*ROW('Hygiene Data'!E41)),NA())</f>
        <v>#N/A</v>
      </c>
      <c r="BF47" s="537" t="e">
        <f ca="1">+IF(AND(ISNUMBER(OFFSET('Hygiene Data'!$F$5,0,10*ROW('Hygiene Data'!F41))),'Data Summary'!DU47="Yes"),OFFSET('Hygiene Data'!$F$5,0,10*ROW('Hygiene Data'!F41)),NA())</f>
        <v>#N/A</v>
      </c>
      <c r="BG47" s="537" t="e">
        <f ca="1">+IF(AND(ISNUMBER(OFFSET('Hygiene Data'!$F$7,0,10*ROW('Hygiene Data'!F41))),'Data Summary'!DV47="Yes"),OFFSET('Hygiene Data'!$F$7,0,10*ROW('Hygiene Data'!F41)),NA())</f>
        <v>#N/A</v>
      </c>
      <c r="BH47" s="537" t="e">
        <f ca="1">+IF(AND(ISNUMBER(OFFSET('Hygiene Data'!$F$9,0,10*ROW('Hygiene Data'!F41))),'Data Summary'!DW47="Yes"),OFFSET('Hygiene Data'!$F$9,0,10*ROW('Hygiene Data'!F41)),NA())</f>
        <v>#N/A</v>
      </c>
      <c r="BI47" s="537" t="e">
        <f ca="1">+IF(AND(ISNUMBER(OFFSET('Hygiene Data'!$G$5,0,10*ROW('Hygiene Data'!G41))),'Data Summary'!DX47="Yes"),OFFSET('Hygiene Data'!$G$5,0,10*ROW('Hygiene Data'!G41)),NA())</f>
        <v>#N/A</v>
      </c>
      <c r="BJ47" s="537" t="e">
        <f ca="1">+IF(AND(ISNUMBER(OFFSET('Hygiene Data'!$G$7,0,10*ROW('Hygiene Data'!G41))),'Data Summary'!DY47="Yes"),OFFSET('Hygiene Data'!$G$7,0,10*ROW('Hygiene Data'!G41)),NA())</f>
        <v>#N/A</v>
      </c>
      <c r="BK47" s="537" t="e">
        <f ca="1">+IF(AND(ISNUMBER(OFFSET('Hygiene Data'!$G$9,0,10*ROW('Hygiene Data'!G41))),'Data Summary'!DZ47="Yes"),OFFSET('Hygiene Data'!$G$9,0,10*ROW('Hygiene Data'!G41)),NA())</f>
        <v>#N/A</v>
      </c>
      <c r="BL47" s="537" t="e">
        <f ca="1">+IF(AND(ISNUMBER(OFFSET('Hygiene Data'!$H$5,0,10*ROW('Hygiene Data'!H41))),'Data Summary'!EA47="Yes"),OFFSET('Hygiene Data'!$H$5,0,10*ROW('Hygiene Data'!H41)),NA())</f>
        <v>#N/A</v>
      </c>
      <c r="BM47" s="537" t="e">
        <f ca="1">+IF(AND(ISNUMBER(OFFSET('Hygiene Data'!$H$7,0,10*ROW('Hygiene Data'!H41))),'Data Summary'!EB47="Yes"),OFFSET('Hygiene Data'!$H$7,0,10*ROW('Hygiene Data'!H41)),NA())</f>
        <v>#N/A</v>
      </c>
      <c r="BN47" s="537" t="e">
        <f ca="1">+IF(AND(ISNUMBER(OFFSET('Hygiene Data'!$H$9,0,10*ROW('Hygiene Data'!H41))),'Data Summary'!EC47="Yes"),OFFSET('Hygiene Data'!$H$9,0,10*ROW('Hygiene Data'!H41)),NA())</f>
        <v>#N/A</v>
      </c>
      <c r="BO47" s="537" t="e">
        <f ca="1">+IF(AND(ISNUMBER(OFFSET('Hygiene Data'!$I$5,0,10*ROW('Hygiene Data'!I41))),'Data Summary'!ED47="Yes"),OFFSET('Hygiene Data'!$I$5,0,10*ROW('Hygiene Data'!I41)),NA())</f>
        <v>#N/A</v>
      </c>
      <c r="BP47" s="537" t="e">
        <f ca="1">+IF(AND(ISNUMBER(OFFSET('Hygiene Data'!$I$7,0,10*ROW('Hygiene Data'!I41))),'Data Summary'!EE47="Yes"),OFFSET('Hygiene Data'!$I$7,0,10*ROW('Hygiene Data'!I41)),NA())</f>
        <v>#N/A</v>
      </c>
      <c r="BQ47" s="537" t="e">
        <f ca="1">+IF(AND(ISNUMBER(OFFSET('Hygiene Data'!$I$9,0,10*ROW('Hygiene Data'!I41))),'Data Summary'!EF47="Yes"),OFFSET('Hygiene Data'!$I$9,0,10*ROW('Hygiene Data'!I41)),NA())</f>
        <v>#N/A</v>
      </c>
    </row>
    <row r="48" spans="1:69" x14ac:dyDescent="0.25">
      <c r="A48" s="533" t="e">
        <f ca="1">+RIGHT('Data Summary'!A48,LEN('Data Summary'!A48)-9)</f>
        <v>#VALUE!</v>
      </c>
      <c r="B48" s="507" t="str">
        <f ca="1">+IF(ISTEXT('Data Summary'!B48),'Data Summary'!B48,"")</f>
        <v/>
      </c>
      <c r="C48" s="534" t="e">
        <f ca="1">+VALUE('Data Summary'!C48)</f>
        <v>#VALUE!</v>
      </c>
      <c r="D48" s="535" t="e">
        <f ca="1">+IF(AND(ISNUMBER(OFFSET('Water Data'!$D$4,0,10*ROW('Water Data'!D42))),'Data Summary'!BS48="Yes"),100-OFFSET('Water Data'!$D$4,0,10*ROW('Water Data'!D42)),NA())</f>
        <v>#N/A</v>
      </c>
      <c r="E48" s="535" t="e">
        <f ca="1">+IF(AND(ISNUMBER(OFFSET('Water Data'!$D$6,0,10*ROW('Water Data'!D42))),'Data Summary'!BT48="Yes"),OFFSET('Water Data'!$D$6,0,10*ROW('Water Data'!D42)),NA())</f>
        <v>#N/A</v>
      </c>
      <c r="F48" s="535" t="e">
        <f ca="1">+IF(AND(ISNUMBER(OFFSET('Water Data'!$D$9,0,10*ROW('Water Data'!D42))),'Data Summary'!BU48="Yes"),OFFSET('Water Data'!$D$9,0,10*ROW('Water Data'!D42)),NA())</f>
        <v>#N/A</v>
      </c>
      <c r="G48" s="535" t="e">
        <f ca="1">+IF(AND(ISNUMBER(OFFSET('Water Data'!$E$4,0,10*ROW('Water Data'!E42))),'Data Summary'!BV48="Yes"),100-OFFSET('Water Data'!$E$4,0,10*ROW('Water Data'!E42)),NA())</f>
        <v>#N/A</v>
      </c>
      <c r="H48" s="535" t="e">
        <f ca="1">+IF(AND(ISNUMBER(OFFSET('Water Data'!$E$6,0,10*ROW('Water Data'!E42))),'Data Summary'!BW48="Yes"),OFFSET('Water Data'!$E$6,0,10*ROW('Water Data'!E42)),NA())</f>
        <v>#N/A</v>
      </c>
      <c r="I48" s="535" t="e">
        <f ca="1">+IF(AND(ISNUMBER(OFFSET('Water Data'!$E$9,0,10*ROW('Water Data'!E42))),'Data Summary'!BX48="Yes"),OFFSET('Water Data'!$E$9,0,10*ROW('Water Data'!E42)),NA())</f>
        <v>#N/A</v>
      </c>
      <c r="J48" s="535" t="e">
        <f ca="1">+IF(AND(ISNUMBER(OFFSET('Water Data'!$F$4,0,10*ROW('Water Data'!F42))),'Data Summary'!BY48="Yes"),100-OFFSET('Water Data'!$F$4,0,10*ROW('Water Data'!F42)),NA())</f>
        <v>#N/A</v>
      </c>
      <c r="K48" s="535" t="e">
        <f ca="1">+IF(AND(ISNUMBER(OFFSET('Water Data'!$F$6,0,10*ROW('Water Data'!F42))),'Data Summary'!BZ48="Yes"),OFFSET('Water Data'!$F$6,0,10*ROW('Water Data'!F42)),NA())</f>
        <v>#N/A</v>
      </c>
      <c r="L48" s="535" t="e">
        <f ca="1">+IF(AND(ISNUMBER(OFFSET('Water Data'!$F$9,0,10*ROW('Water Data'!F42))),'Data Summary'!CA48="Yes"),OFFSET('Water Data'!$F$9,0,10*ROW('Water Data'!F42)),NA())</f>
        <v>#N/A</v>
      </c>
      <c r="M48" s="535" t="e">
        <f ca="1">+IF(AND(ISNUMBER(OFFSET('Water Data'!$G$4,0,10*ROW('Water Data'!G42))),'Data Summary'!CB48="Yes"),100-OFFSET('Water Data'!$G$4,0,10*ROW('Water Data'!G42)),NA())</f>
        <v>#N/A</v>
      </c>
      <c r="N48" s="535" t="e">
        <f ca="1">+IF(AND(ISNUMBER(OFFSET('Water Data'!$G$6,0,10*ROW('Water Data'!G42))),'Data Summary'!CC48="Yes"),OFFSET('Water Data'!$G$6,0,10*ROW('Water Data'!G42)),NA())</f>
        <v>#N/A</v>
      </c>
      <c r="O48" s="535" t="e">
        <f ca="1">+IF(AND(ISNUMBER(OFFSET('Water Data'!$G$9,0,10*ROW('Water Data'!G42))),'Data Summary'!CD48="Yes"),OFFSET('Water Data'!$G$9,0,10*ROW('Water Data'!G42)),NA())</f>
        <v>#N/A</v>
      </c>
      <c r="P48" s="535" t="e">
        <f ca="1">+IF(AND(ISNUMBER(OFFSET('Water Data'!$H$4,0,10*ROW('Water Data'!H42))),'Data Summary'!CE48="Yes"),100-OFFSET('Water Data'!$H$4,0,10*ROW('Water Data'!H42)),NA())</f>
        <v>#N/A</v>
      </c>
      <c r="Q48" s="535" t="e">
        <f ca="1">+IF(AND(ISNUMBER(OFFSET('Water Data'!$H$6,0,10*ROW('Water Data'!H42))),'Data Summary'!CF48="Yes"),OFFSET('Water Data'!$H$6,0,10*ROW('Water Data'!H42)),NA())</f>
        <v>#N/A</v>
      </c>
      <c r="R48" s="535" t="e">
        <f ca="1">+IF(AND(ISNUMBER(OFFSET('Water Data'!$H$9,0,10*ROW('Water Data'!H42))),'Data Summary'!CG48="Yes"),OFFSET('Water Data'!$H$9,0,10*ROW('Water Data'!H42)),NA())</f>
        <v>#N/A</v>
      </c>
      <c r="S48" s="535" t="e">
        <f ca="1">+IF(AND(ISNUMBER(OFFSET('Water Data'!$I$4,0,10*ROW('Water Data'!I42))),'Data Summary'!CH48="Yes"),100-OFFSET('Water Data'!$I$4,0,10*ROW('Water Data'!I42)),NA())</f>
        <v>#N/A</v>
      </c>
      <c r="T48" s="535" t="e">
        <f ca="1">+IF(AND(ISNUMBER(OFFSET('Water Data'!$I$6,0,10*ROW('Water Data'!I42))),'Data Summary'!CI48="Yes"),OFFSET('Water Data'!$I$6,0,10*ROW('Water Data'!I42)),NA())</f>
        <v>#N/A</v>
      </c>
      <c r="U48" s="535" t="e">
        <f ca="1">+IF(AND(ISNUMBER(OFFSET('Water Data'!$I$9,0,10*ROW('Water Data'!I42))),'Data Summary'!CJ48="Yes"),OFFSET('Water Data'!$I$9,0,10*ROW('Water Data'!I42)),NA())</f>
        <v>#N/A</v>
      </c>
      <c r="V48" s="536" t="e">
        <f ca="1">+IF(AND(ISNUMBER(OFFSET('Sanitation Data'!$D$4,0,10*ROW('Sanitation Data'!D42))),'Data Summary'!CK48="Yes"),100-OFFSET('Sanitation Data'!$D$4,0,10*ROW('Sanitation Data'!D42)),NA())</f>
        <v>#N/A</v>
      </c>
      <c r="W48" s="536" t="e">
        <f ca="1">+IF(AND(ISNUMBER(OFFSET('Sanitation Data'!$D$6,0,10*ROW('Sanitation Data'!D42))),'Data Summary'!CL48="Yes"),OFFSET('Sanitation Data'!$D$6,0,10*ROW('Sanitation Data'!D42)),NA())</f>
        <v>#N/A</v>
      </c>
      <c r="X48" s="536" t="e">
        <f ca="1">+IF(AND(ISNUMBER(OFFSET('Sanitation Data'!$D$10,0,10*ROW('Sanitation Data'!D42))),'Data Summary'!CM48="Yes"),OFFSET('Sanitation Data'!$D$10,0,10*ROW('Sanitation Data'!D42)),NA())</f>
        <v>#N/A</v>
      </c>
      <c r="Y48" s="536" t="e">
        <f ca="1">+IF(AND(ISNUMBER(OFFSET('Sanitation Data'!$D$11,0,10*ROW('Sanitation Data'!D42))),'Data Summary'!CN48="Yes"),OFFSET('Sanitation Data'!$D$11,0,10*ROW('Sanitation Data'!D42)),NA())</f>
        <v>#N/A</v>
      </c>
      <c r="Z48" s="536" t="e">
        <f ca="1">+IF(AND(ISNUMBER(OFFSET('Sanitation Data'!$D$12,0,10*ROW('Sanitation Data'!D42))),'Data Summary'!CO48="Yes"),OFFSET('Sanitation Data'!$D$12,0,10*ROW('Sanitation Data'!D42)),NA())</f>
        <v>#N/A</v>
      </c>
      <c r="AA48" s="536" t="e">
        <f ca="1">+IF(AND(ISNUMBER(OFFSET('Sanitation Data'!$E$4,0,10*ROW('Sanitation Data'!E42))),'Data Summary'!CP48="Yes"),100-OFFSET('Sanitation Data'!$E$4,0,10*ROW('Sanitation Data'!E42)),NA())</f>
        <v>#N/A</v>
      </c>
      <c r="AB48" s="536" t="e">
        <f ca="1">+IF(AND(ISNUMBER(OFFSET('Sanitation Data'!$E$6,0,10*ROW('Sanitation Data'!E42))),'Data Summary'!CQ48="Yes"),OFFSET('Sanitation Data'!$E$6,0,10*ROW('Sanitation Data'!E42)),NA())</f>
        <v>#N/A</v>
      </c>
      <c r="AC48" s="536" t="e">
        <f ca="1">+IF(AND(ISNUMBER(OFFSET('Sanitation Data'!$E$10,0,10*ROW('Sanitation Data'!E42))),'Data Summary'!CR48="Yes"),OFFSET('Sanitation Data'!$E$10,0,10*ROW('Sanitation Data'!E42)),NA())</f>
        <v>#N/A</v>
      </c>
      <c r="AD48" s="536" t="e">
        <f ca="1">+IF(AND(ISNUMBER(OFFSET('Sanitation Data'!$E$11,0,10*ROW('Sanitation Data'!E42))),'Data Summary'!CS48="Yes"),OFFSET('Sanitation Data'!$E$11,0,10*ROW('Sanitation Data'!E42)),NA())</f>
        <v>#N/A</v>
      </c>
      <c r="AE48" s="536" t="e">
        <f ca="1">+IF(AND(ISNUMBER(OFFSET('Sanitation Data'!$E$12,0,10*ROW('Sanitation Data'!E42))),'Data Summary'!CT48="Yes"),OFFSET('Sanitation Data'!$E$12,0,10*ROW('Sanitation Data'!E42)),NA())</f>
        <v>#N/A</v>
      </c>
      <c r="AF48" s="536" t="e">
        <f ca="1">+IF(AND(ISNUMBER(OFFSET('Sanitation Data'!$F$4,0,10*ROW('Sanitation Data'!F42))),'Data Summary'!CU48="Yes"),100-OFFSET('Sanitation Data'!$F$4,0,10*ROW('Sanitation Data'!F42)),NA())</f>
        <v>#N/A</v>
      </c>
      <c r="AG48" s="536" t="e">
        <f ca="1">+IF(AND(ISNUMBER(OFFSET('Sanitation Data'!$F$6,0,10*ROW('Sanitation Data'!F42))),'Data Summary'!CV48="Yes"),OFFSET('Sanitation Data'!$F$6,0,10*ROW('Sanitation Data'!F42)),NA())</f>
        <v>#N/A</v>
      </c>
      <c r="AH48" s="536" t="e">
        <f ca="1">+IF(AND(ISNUMBER(OFFSET('Sanitation Data'!$F$10,0,10*ROW('Sanitation Data'!F42))),'Data Summary'!CW48="Yes"),OFFSET('Sanitation Data'!$F$10,0,10*ROW('Sanitation Data'!F42)),NA())</f>
        <v>#N/A</v>
      </c>
      <c r="AI48" s="536" t="e">
        <f ca="1">+IF(AND(ISNUMBER(OFFSET('Sanitation Data'!$F$11,0,10*ROW('Sanitation Data'!F42))),'Data Summary'!CX48="Yes"),OFFSET('Sanitation Data'!$F$11,0,10*ROW('Sanitation Data'!F42)),NA())</f>
        <v>#N/A</v>
      </c>
      <c r="AJ48" s="536" t="e">
        <f ca="1">+IF(AND(ISNUMBER(OFFSET('Sanitation Data'!$F$12,0,10*ROW('Sanitation Data'!F42))),'Data Summary'!CY48="Yes"),OFFSET('Sanitation Data'!$F$12,0,10*ROW('Sanitation Data'!F42)),NA())</f>
        <v>#N/A</v>
      </c>
      <c r="AK48" s="536" t="e">
        <f ca="1">+IF(AND(ISNUMBER(OFFSET('Sanitation Data'!$G$4,0,10*ROW('Sanitation Data'!G42))),'Data Summary'!CZ48="Yes"),100-OFFSET('Sanitation Data'!$G$4,0,10*ROW('Sanitation Data'!G42)),NA())</f>
        <v>#N/A</v>
      </c>
      <c r="AL48" s="536" t="e">
        <f ca="1">+IF(AND(ISNUMBER(OFFSET('Sanitation Data'!$G$6,0,10*ROW('Sanitation Data'!G42))),'Data Summary'!DA48="Yes"),OFFSET('Sanitation Data'!$G$6,0,10*ROW('Sanitation Data'!G42)),NA())</f>
        <v>#N/A</v>
      </c>
      <c r="AM48" s="536" t="e">
        <f ca="1">+IF(AND(ISNUMBER(OFFSET('Sanitation Data'!$G$10,0,10*ROW('Sanitation Data'!G42))),'Data Summary'!DB48="Yes"),OFFSET('Sanitation Data'!$G$10,0,10*ROW('Sanitation Data'!G42)),NA())</f>
        <v>#N/A</v>
      </c>
      <c r="AN48" s="536" t="e">
        <f ca="1">+IF(AND(ISNUMBER(OFFSET('Sanitation Data'!$G$11,0,10*ROW('Sanitation Data'!G42))),'Data Summary'!DC48="Yes"),OFFSET('Sanitation Data'!$G$11,0,10*ROW('Sanitation Data'!G42)),NA())</f>
        <v>#N/A</v>
      </c>
      <c r="AO48" s="536" t="e">
        <f ca="1">+IF(AND(ISNUMBER(OFFSET('Sanitation Data'!$G$12,0,10*ROW('Sanitation Data'!G42))),'Data Summary'!DD48="Yes"),OFFSET('Sanitation Data'!$G$12,0,10*ROW('Sanitation Data'!G42)),NA())</f>
        <v>#N/A</v>
      </c>
      <c r="AP48" s="536" t="e">
        <f ca="1">+IF(AND(ISNUMBER(OFFSET('Sanitation Data'!$H$4,0,10*ROW('Sanitation Data'!H42))),'Data Summary'!DE48="Yes"),100-OFFSET('Sanitation Data'!$H$4,0,10*ROW('Sanitation Data'!H42)),NA())</f>
        <v>#N/A</v>
      </c>
      <c r="AQ48" s="536" t="e">
        <f ca="1">+IF(AND(ISNUMBER(OFFSET('Sanitation Data'!$H$6,0,10*ROW('Sanitation Data'!H42))),'Data Summary'!DF48="Yes"),OFFSET('Sanitation Data'!$H$6,0,10*ROW('Sanitation Data'!H42)),NA())</f>
        <v>#N/A</v>
      </c>
      <c r="AR48" s="536" t="e">
        <f ca="1">+IF(AND(ISNUMBER(OFFSET('Sanitation Data'!$H$10,0,10*ROW('Sanitation Data'!H42))),'Data Summary'!DG48="Yes"),OFFSET('Sanitation Data'!$H$10,0,10*ROW('Sanitation Data'!H42)),NA())</f>
        <v>#N/A</v>
      </c>
      <c r="AS48" s="536" t="e">
        <f ca="1">+IF(AND(ISNUMBER(OFFSET('Sanitation Data'!$H$11,0,10*ROW('Sanitation Data'!H42))),'Data Summary'!DH48="Yes"),OFFSET('Sanitation Data'!$H$11,0,10*ROW('Sanitation Data'!H42)),NA())</f>
        <v>#N/A</v>
      </c>
      <c r="AT48" s="536" t="e">
        <f ca="1">+IF(AND(ISNUMBER(OFFSET('Sanitation Data'!$H$12,0,10*ROW('Sanitation Data'!H42))),'Data Summary'!DI48="Yes"),OFFSET('Sanitation Data'!$H$12,0,10*ROW('Sanitation Data'!H42)),NA())</f>
        <v>#N/A</v>
      </c>
      <c r="AU48" s="536" t="e">
        <f ca="1">+IF(AND(ISNUMBER(OFFSET('Sanitation Data'!$I$4,0,10*ROW('Sanitation Data'!I42))),'Data Summary'!DJ48="Yes"),100-OFFSET('Sanitation Data'!$I$4,0,10*ROW('Sanitation Data'!I42)),NA())</f>
        <v>#N/A</v>
      </c>
      <c r="AV48" s="536" t="e">
        <f ca="1">+IF(AND(ISNUMBER(OFFSET('Sanitation Data'!$I$6,0,10*ROW('Sanitation Data'!I42))),'Data Summary'!DK48="Yes"),OFFSET('Sanitation Data'!$I$6,0,10*ROW('Sanitation Data'!I42)),NA())</f>
        <v>#N/A</v>
      </c>
      <c r="AW48" s="536" t="e">
        <f ca="1">+IF(AND(ISNUMBER(OFFSET('Sanitation Data'!$I$10,0,10*ROW('Sanitation Data'!I42))),'Data Summary'!DL48="Yes"),OFFSET('Sanitation Data'!$I$10,0,10*ROW('Sanitation Data'!I42)),NA())</f>
        <v>#N/A</v>
      </c>
      <c r="AX48" s="536" t="e">
        <f ca="1">+IF(AND(ISNUMBER(OFFSET('Sanitation Data'!$I$11,0,10*ROW('Sanitation Data'!I42))),'Data Summary'!DM48="Yes"),OFFSET('Sanitation Data'!$I$11,0,10*ROW('Sanitation Data'!I42)),NA())</f>
        <v>#N/A</v>
      </c>
      <c r="AY48" s="536" t="e">
        <f ca="1">+IF(AND(ISNUMBER(OFFSET('Sanitation Data'!$I$12,0,10*ROW('Sanitation Data'!I42))),'Data Summary'!DN48="Yes"),OFFSET('Sanitation Data'!$I$12,0,10*ROW('Sanitation Data'!I42)),NA())</f>
        <v>#N/A</v>
      </c>
      <c r="AZ48" s="537" t="e">
        <f ca="1">+IF(AND(ISNUMBER(OFFSET('Hygiene Data'!$D$5,0,10*ROW('Hygiene Data'!D42))),'Data Summary'!DO48="Yes"),OFFSET('Hygiene Data'!$D$5,0,10*ROW('Hygiene Data'!D42)),NA())</f>
        <v>#N/A</v>
      </c>
      <c r="BA48" s="537" t="e">
        <f ca="1">+IF(AND(ISNUMBER(OFFSET('Hygiene Data'!$D$7,0,10*ROW('Hygiene Data'!D42))),'Data Summary'!DP48="Yes"),OFFSET('Hygiene Data'!$D$7,0,10*ROW('Hygiene Data'!D42)),NA())</f>
        <v>#N/A</v>
      </c>
      <c r="BB48" s="537" t="e">
        <f ca="1">+IF(AND(ISNUMBER(OFFSET('Hygiene Data'!$D$9,0,10*ROW('Hygiene Data'!D42))),'Data Summary'!DQ48="Yes"),OFFSET('Hygiene Data'!$D$9,0,10*ROW('Hygiene Data'!D42)),NA())</f>
        <v>#N/A</v>
      </c>
      <c r="BC48" s="537" t="e">
        <f ca="1">+IF(AND(ISNUMBER(OFFSET('Hygiene Data'!$E$5,0,10*ROW('Hygiene Data'!E42))),'Data Summary'!DR48="Yes"),OFFSET('Hygiene Data'!$E$5,0,10*ROW('Hygiene Data'!E42)),NA())</f>
        <v>#N/A</v>
      </c>
      <c r="BD48" s="537" t="e">
        <f ca="1">+IF(AND(ISNUMBER(OFFSET('Hygiene Data'!$E$7,0,10*ROW('Hygiene Data'!E42))),'Data Summary'!DS48="Yes"),OFFSET('Hygiene Data'!$E$7,0,10*ROW('Hygiene Data'!E42)),NA())</f>
        <v>#N/A</v>
      </c>
      <c r="BE48" s="537" t="e">
        <f ca="1">+IF(AND(ISNUMBER(OFFSET('Hygiene Data'!$E$9,0,10*ROW('Hygiene Data'!E42))),'Data Summary'!DT48="Yes"),OFFSET('Hygiene Data'!$E$9,0,10*ROW('Hygiene Data'!E42)),NA())</f>
        <v>#N/A</v>
      </c>
      <c r="BF48" s="537" t="e">
        <f ca="1">+IF(AND(ISNUMBER(OFFSET('Hygiene Data'!$F$5,0,10*ROW('Hygiene Data'!F42))),'Data Summary'!DU48="Yes"),OFFSET('Hygiene Data'!$F$5,0,10*ROW('Hygiene Data'!F42)),NA())</f>
        <v>#N/A</v>
      </c>
      <c r="BG48" s="537" t="e">
        <f ca="1">+IF(AND(ISNUMBER(OFFSET('Hygiene Data'!$F$7,0,10*ROW('Hygiene Data'!F42))),'Data Summary'!DV48="Yes"),OFFSET('Hygiene Data'!$F$7,0,10*ROW('Hygiene Data'!F42)),NA())</f>
        <v>#N/A</v>
      </c>
      <c r="BH48" s="537" t="e">
        <f ca="1">+IF(AND(ISNUMBER(OFFSET('Hygiene Data'!$F$9,0,10*ROW('Hygiene Data'!F42))),'Data Summary'!DW48="Yes"),OFFSET('Hygiene Data'!$F$9,0,10*ROW('Hygiene Data'!F42)),NA())</f>
        <v>#N/A</v>
      </c>
      <c r="BI48" s="537" t="e">
        <f ca="1">+IF(AND(ISNUMBER(OFFSET('Hygiene Data'!$G$5,0,10*ROW('Hygiene Data'!G42))),'Data Summary'!DX48="Yes"),OFFSET('Hygiene Data'!$G$5,0,10*ROW('Hygiene Data'!G42)),NA())</f>
        <v>#N/A</v>
      </c>
      <c r="BJ48" s="537" t="e">
        <f ca="1">+IF(AND(ISNUMBER(OFFSET('Hygiene Data'!$G$7,0,10*ROW('Hygiene Data'!G42))),'Data Summary'!DY48="Yes"),OFFSET('Hygiene Data'!$G$7,0,10*ROW('Hygiene Data'!G42)),NA())</f>
        <v>#N/A</v>
      </c>
      <c r="BK48" s="537" t="e">
        <f ca="1">+IF(AND(ISNUMBER(OFFSET('Hygiene Data'!$G$9,0,10*ROW('Hygiene Data'!G42))),'Data Summary'!DZ48="Yes"),OFFSET('Hygiene Data'!$G$9,0,10*ROW('Hygiene Data'!G42)),NA())</f>
        <v>#N/A</v>
      </c>
      <c r="BL48" s="537" t="e">
        <f ca="1">+IF(AND(ISNUMBER(OFFSET('Hygiene Data'!$H$5,0,10*ROW('Hygiene Data'!H42))),'Data Summary'!EA48="Yes"),OFFSET('Hygiene Data'!$H$5,0,10*ROW('Hygiene Data'!H42)),NA())</f>
        <v>#N/A</v>
      </c>
      <c r="BM48" s="537" t="e">
        <f ca="1">+IF(AND(ISNUMBER(OFFSET('Hygiene Data'!$H$7,0,10*ROW('Hygiene Data'!H42))),'Data Summary'!EB48="Yes"),OFFSET('Hygiene Data'!$H$7,0,10*ROW('Hygiene Data'!H42)),NA())</f>
        <v>#N/A</v>
      </c>
      <c r="BN48" s="537" t="e">
        <f ca="1">+IF(AND(ISNUMBER(OFFSET('Hygiene Data'!$H$9,0,10*ROW('Hygiene Data'!H42))),'Data Summary'!EC48="Yes"),OFFSET('Hygiene Data'!$H$9,0,10*ROW('Hygiene Data'!H42)),NA())</f>
        <v>#N/A</v>
      </c>
      <c r="BO48" s="537" t="e">
        <f ca="1">+IF(AND(ISNUMBER(OFFSET('Hygiene Data'!$I$5,0,10*ROW('Hygiene Data'!I42))),'Data Summary'!ED48="Yes"),OFFSET('Hygiene Data'!$I$5,0,10*ROW('Hygiene Data'!I42)),NA())</f>
        <v>#N/A</v>
      </c>
      <c r="BP48" s="537" t="e">
        <f ca="1">+IF(AND(ISNUMBER(OFFSET('Hygiene Data'!$I$7,0,10*ROW('Hygiene Data'!I42))),'Data Summary'!EE48="Yes"),OFFSET('Hygiene Data'!$I$7,0,10*ROW('Hygiene Data'!I42)),NA())</f>
        <v>#N/A</v>
      </c>
      <c r="BQ48" s="537" t="e">
        <f ca="1">+IF(AND(ISNUMBER(OFFSET('Hygiene Data'!$I$9,0,10*ROW('Hygiene Data'!I42))),'Data Summary'!EF48="Yes"),OFFSET('Hygiene Data'!$I$9,0,10*ROW('Hygiene Data'!I42)),NA())</f>
        <v>#N/A</v>
      </c>
    </row>
    <row r="49" spans="1:69" x14ac:dyDescent="0.25">
      <c r="A49" s="533" t="e">
        <f ca="1">+RIGHT('Data Summary'!A49,LEN('Data Summary'!A49)-9)</f>
        <v>#VALUE!</v>
      </c>
      <c r="B49" s="507" t="str">
        <f ca="1">+IF(ISTEXT('Data Summary'!B49),'Data Summary'!B49,"")</f>
        <v/>
      </c>
      <c r="C49" s="534" t="e">
        <f ca="1">+VALUE('Data Summary'!C49)</f>
        <v>#VALUE!</v>
      </c>
      <c r="D49" s="535" t="e">
        <f ca="1">+IF(AND(ISNUMBER(OFFSET('Water Data'!$D$4,0,10*ROW('Water Data'!D43))),'Data Summary'!BS49="Yes"),100-OFFSET('Water Data'!$D$4,0,10*ROW('Water Data'!D43)),NA())</f>
        <v>#N/A</v>
      </c>
      <c r="E49" s="535" t="e">
        <f ca="1">+IF(AND(ISNUMBER(OFFSET('Water Data'!$D$6,0,10*ROW('Water Data'!D43))),'Data Summary'!BT49="Yes"),OFFSET('Water Data'!$D$6,0,10*ROW('Water Data'!D43)),NA())</f>
        <v>#N/A</v>
      </c>
      <c r="F49" s="535" t="e">
        <f ca="1">+IF(AND(ISNUMBER(OFFSET('Water Data'!$D$9,0,10*ROW('Water Data'!D43))),'Data Summary'!BU49="Yes"),OFFSET('Water Data'!$D$9,0,10*ROW('Water Data'!D43)),NA())</f>
        <v>#N/A</v>
      </c>
      <c r="G49" s="535" t="e">
        <f ca="1">+IF(AND(ISNUMBER(OFFSET('Water Data'!$E$4,0,10*ROW('Water Data'!E43))),'Data Summary'!BV49="Yes"),100-OFFSET('Water Data'!$E$4,0,10*ROW('Water Data'!E43)),NA())</f>
        <v>#N/A</v>
      </c>
      <c r="H49" s="535" t="e">
        <f ca="1">+IF(AND(ISNUMBER(OFFSET('Water Data'!$E$6,0,10*ROW('Water Data'!E43))),'Data Summary'!BW49="Yes"),OFFSET('Water Data'!$E$6,0,10*ROW('Water Data'!E43)),NA())</f>
        <v>#N/A</v>
      </c>
      <c r="I49" s="535" t="e">
        <f ca="1">+IF(AND(ISNUMBER(OFFSET('Water Data'!$E$9,0,10*ROW('Water Data'!E43))),'Data Summary'!BX49="Yes"),OFFSET('Water Data'!$E$9,0,10*ROW('Water Data'!E43)),NA())</f>
        <v>#N/A</v>
      </c>
      <c r="J49" s="535" t="e">
        <f ca="1">+IF(AND(ISNUMBER(OFFSET('Water Data'!$F$4,0,10*ROW('Water Data'!F43))),'Data Summary'!BY49="Yes"),100-OFFSET('Water Data'!$F$4,0,10*ROW('Water Data'!F43)),NA())</f>
        <v>#N/A</v>
      </c>
      <c r="K49" s="535" t="e">
        <f ca="1">+IF(AND(ISNUMBER(OFFSET('Water Data'!$F$6,0,10*ROW('Water Data'!F43))),'Data Summary'!BZ49="Yes"),OFFSET('Water Data'!$F$6,0,10*ROW('Water Data'!F43)),NA())</f>
        <v>#N/A</v>
      </c>
      <c r="L49" s="535" t="e">
        <f ca="1">+IF(AND(ISNUMBER(OFFSET('Water Data'!$F$9,0,10*ROW('Water Data'!F43))),'Data Summary'!CA49="Yes"),OFFSET('Water Data'!$F$9,0,10*ROW('Water Data'!F43)),NA())</f>
        <v>#N/A</v>
      </c>
      <c r="M49" s="535" t="e">
        <f ca="1">+IF(AND(ISNUMBER(OFFSET('Water Data'!$G$4,0,10*ROW('Water Data'!G43))),'Data Summary'!CB49="Yes"),100-OFFSET('Water Data'!$G$4,0,10*ROW('Water Data'!G43)),NA())</f>
        <v>#N/A</v>
      </c>
      <c r="N49" s="535" t="e">
        <f ca="1">+IF(AND(ISNUMBER(OFFSET('Water Data'!$G$6,0,10*ROW('Water Data'!G43))),'Data Summary'!CC49="Yes"),OFFSET('Water Data'!$G$6,0,10*ROW('Water Data'!G43)),NA())</f>
        <v>#N/A</v>
      </c>
      <c r="O49" s="535" t="e">
        <f ca="1">+IF(AND(ISNUMBER(OFFSET('Water Data'!$G$9,0,10*ROW('Water Data'!G43))),'Data Summary'!CD49="Yes"),OFFSET('Water Data'!$G$9,0,10*ROW('Water Data'!G43)),NA())</f>
        <v>#N/A</v>
      </c>
      <c r="P49" s="535" t="e">
        <f ca="1">+IF(AND(ISNUMBER(OFFSET('Water Data'!$H$4,0,10*ROW('Water Data'!H43))),'Data Summary'!CE49="Yes"),100-OFFSET('Water Data'!$H$4,0,10*ROW('Water Data'!H43)),NA())</f>
        <v>#N/A</v>
      </c>
      <c r="Q49" s="535" t="e">
        <f ca="1">+IF(AND(ISNUMBER(OFFSET('Water Data'!$H$6,0,10*ROW('Water Data'!H43))),'Data Summary'!CF49="Yes"),OFFSET('Water Data'!$H$6,0,10*ROW('Water Data'!H43)),NA())</f>
        <v>#N/A</v>
      </c>
      <c r="R49" s="535" t="e">
        <f ca="1">+IF(AND(ISNUMBER(OFFSET('Water Data'!$H$9,0,10*ROW('Water Data'!H43))),'Data Summary'!CG49="Yes"),OFFSET('Water Data'!$H$9,0,10*ROW('Water Data'!H43)),NA())</f>
        <v>#N/A</v>
      </c>
      <c r="S49" s="535" t="e">
        <f ca="1">+IF(AND(ISNUMBER(OFFSET('Water Data'!$I$4,0,10*ROW('Water Data'!I43))),'Data Summary'!CH49="Yes"),100-OFFSET('Water Data'!$I$4,0,10*ROW('Water Data'!I43)),NA())</f>
        <v>#N/A</v>
      </c>
      <c r="T49" s="535" t="e">
        <f ca="1">+IF(AND(ISNUMBER(OFFSET('Water Data'!$I$6,0,10*ROW('Water Data'!I43))),'Data Summary'!CI49="Yes"),OFFSET('Water Data'!$I$6,0,10*ROW('Water Data'!I43)),NA())</f>
        <v>#N/A</v>
      </c>
      <c r="U49" s="535" t="e">
        <f ca="1">+IF(AND(ISNUMBER(OFFSET('Water Data'!$I$9,0,10*ROW('Water Data'!I43))),'Data Summary'!CJ49="Yes"),OFFSET('Water Data'!$I$9,0,10*ROW('Water Data'!I43)),NA())</f>
        <v>#N/A</v>
      </c>
      <c r="V49" s="536" t="e">
        <f ca="1">+IF(AND(ISNUMBER(OFFSET('Sanitation Data'!$D$4,0,10*ROW('Sanitation Data'!D43))),'Data Summary'!CK49="Yes"),100-OFFSET('Sanitation Data'!$D$4,0,10*ROW('Sanitation Data'!D43)),NA())</f>
        <v>#N/A</v>
      </c>
      <c r="W49" s="536" t="e">
        <f ca="1">+IF(AND(ISNUMBER(OFFSET('Sanitation Data'!$D$6,0,10*ROW('Sanitation Data'!D43))),'Data Summary'!CL49="Yes"),OFFSET('Sanitation Data'!$D$6,0,10*ROW('Sanitation Data'!D43)),NA())</f>
        <v>#N/A</v>
      </c>
      <c r="X49" s="536" t="e">
        <f ca="1">+IF(AND(ISNUMBER(OFFSET('Sanitation Data'!$D$10,0,10*ROW('Sanitation Data'!D43))),'Data Summary'!CM49="Yes"),OFFSET('Sanitation Data'!$D$10,0,10*ROW('Sanitation Data'!D43)),NA())</f>
        <v>#N/A</v>
      </c>
      <c r="Y49" s="536" t="e">
        <f ca="1">+IF(AND(ISNUMBER(OFFSET('Sanitation Data'!$D$11,0,10*ROW('Sanitation Data'!D43))),'Data Summary'!CN49="Yes"),OFFSET('Sanitation Data'!$D$11,0,10*ROW('Sanitation Data'!D43)),NA())</f>
        <v>#N/A</v>
      </c>
      <c r="Z49" s="536" t="e">
        <f ca="1">+IF(AND(ISNUMBER(OFFSET('Sanitation Data'!$D$12,0,10*ROW('Sanitation Data'!D43))),'Data Summary'!CO49="Yes"),OFFSET('Sanitation Data'!$D$12,0,10*ROW('Sanitation Data'!D43)),NA())</f>
        <v>#N/A</v>
      </c>
      <c r="AA49" s="536" t="e">
        <f ca="1">+IF(AND(ISNUMBER(OFFSET('Sanitation Data'!$E$4,0,10*ROW('Sanitation Data'!E43))),'Data Summary'!CP49="Yes"),100-OFFSET('Sanitation Data'!$E$4,0,10*ROW('Sanitation Data'!E43)),NA())</f>
        <v>#N/A</v>
      </c>
      <c r="AB49" s="536" t="e">
        <f ca="1">+IF(AND(ISNUMBER(OFFSET('Sanitation Data'!$E$6,0,10*ROW('Sanitation Data'!E43))),'Data Summary'!CQ49="Yes"),OFFSET('Sanitation Data'!$E$6,0,10*ROW('Sanitation Data'!E43)),NA())</f>
        <v>#N/A</v>
      </c>
      <c r="AC49" s="536" t="e">
        <f ca="1">+IF(AND(ISNUMBER(OFFSET('Sanitation Data'!$E$10,0,10*ROW('Sanitation Data'!E43))),'Data Summary'!CR49="Yes"),OFFSET('Sanitation Data'!$E$10,0,10*ROW('Sanitation Data'!E43)),NA())</f>
        <v>#N/A</v>
      </c>
      <c r="AD49" s="536" t="e">
        <f ca="1">+IF(AND(ISNUMBER(OFFSET('Sanitation Data'!$E$11,0,10*ROW('Sanitation Data'!E43))),'Data Summary'!CS49="Yes"),OFFSET('Sanitation Data'!$E$11,0,10*ROW('Sanitation Data'!E43)),NA())</f>
        <v>#N/A</v>
      </c>
      <c r="AE49" s="536" t="e">
        <f ca="1">+IF(AND(ISNUMBER(OFFSET('Sanitation Data'!$E$12,0,10*ROW('Sanitation Data'!E43))),'Data Summary'!CT49="Yes"),OFFSET('Sanitation Data'!$E$12,0,10*ROW('Sanitation Data'!E43)),NA())</f>
        <v>#N/A</v>
      </c>
      <c r="AF49" s="536" t="e">
        <f ca="1">+IF(AND(ISNUMBER(OFFSET('Sanitation Data'!$F$4,0,10*ROW('Sanitation Data'!F43))),'Data Summary'!CU49="Yes"),100-OFFSET('Sanitation Data'!$F$4,0,10*ROW('Sanitation Data'!F43)),NA())</f>
        <v>#N/A</v>
      </c>
      <c r="AG49" s="536" t="e">
        <f ca="1">+IF(AND(ISNUMBER(OFFSET('Sanitation Data'!$F$6,0,10*ROW('Sanitation Data'!F43))),'Data Summary'!CV49="Yes"),OFFSET('Sanitation Data'!$F$6,0,10*ROW('Sanitation Data'!F43)),NA())</f>
        <v>#N/A</v>
      </c>
      <c r="AH49" s="536" t="e">
        <f ca="1">+IF(AND(ISNUMBER(OFFSET('Sanitation Data'!$F$10,0,10*ROW('Sanitation Data'!F43))),'Data Summary'!CW49="Yes"),OFFSET('Sanitation Data'!$F$10,0,10*ROW('Sanitation Data'!F43)),NA())</f>
        <v>#N/A</v>
      </c>
      <c r="AI49" s="536" t="e">
        <f ca="1">+IF(AND(ISNUMBER(OFFSET('Sanitation Data'!$F$11,0,10*ROW('Sanitation Data'!F43))),'Data Summary'!CX49="Yes"),OFFSET('Sanitation Data'!$F$11,0,10*ROW('Sanitation Data'!F43)),NA())</f>
        <v>#N/A</v>
      </c>
      <c r="AJ49" s="536" t="e">
        <f ca="1">+IF(AND(ISNUMBER(OFFSET('Sanitation Data'!$F$12,0,10*ROW('Sanitation Data'!F43))),'Data Summary'!CY49="Yes"),OFFSET('Sanitation Data'!$F$12,0,10*ROW('Sanitation Data'!F43)),NA())</f>
        <v>#N/A</v>
      </c>
      <c r="AK49" s="536" t="e">
        <f ca="1">+IF(AND(ISNUMBER(OFFSET('Sanitation Data'!$G$4,0,10*ROW('Sanitation Data'!G43))),'Data Summary'!CZ49="Yes"),100-OFFSET('Sanitation Data'!$G$4,0,10*ROW('Sanitation Data'!G43)),NA())</f>
        <v>#N/A</v>
      </c>
      <c r="AL49" s="536" t="e">
        <f ca="1">+IF(AND(ISNUMBER(OFFSET('Sanitation Data'!$G$6,0,10*ROW('Sanitation Data'!G43))),'Data Summary'!DA49="Yes"),OFFSET('Sanitation Data'!$G$6,0,10*ROW('Sanitation Data'!G43)),NA())</f>
        <v>#N/A</v>
      </c>
      <c r="AM49" s="536" t="e">
        <f ca="1">+IF(AND(ISNUMBER(OFFSET('Sanitation Data'!$G$10,0,10*ROW('Sanitation Data'!G43))),'Data Summary'!DB49="Yes"),OFFSET('Sanitation Data'!$G$10,0,10*ROW('Sanitation Data'!G43)),NA())</f>
        <v>#N/A</v>
      </c>
      <c r="AN49" s="536" t="e">
        <f ca="1">+IF(AND(ISNUMBER(OFFSET('Sanitation Data'!$G$11,0,10*ROW('Sanitation Data'!G43))),'Data Summary'!DC49="Yes"),OFFSET('Sanitation Data'!$G$11,0,10*ROW('Sanitation Data'!G43)),NA())</f>
        <v>#N/A</v>
      </c>
      <c r="AO49" s="536" t="e">
        <f ca="1">+IF(AND(ISNUMBER(OFFSET('Sanitation Data'!$G$12,0,10*ROW('Sanitation Data'!G43))),'Data Summary'!DD49="Yes"),OFFSET('Sanitation Data'!$G$12,0,10*ROW('Sanitation Data'!G43)),NA())</f>
        <v>#N/A</v>
      </c>
      <c r="AP49" s="536" t="e">
        <f ca="1">+IF(AND(ISNUMBER(OFFSET('Sanitation Data'!$H$4,0,10*ROW('Sanitation Data'!H43))),'Data Summary'!DE49="Yes"),100-OFFSET('Sanitation Data'!$H$4,0,10*ROW('Sanitation Data'!H43)),NA())</f>
        <v>#N/A</v>
      </c>
      <c r="AQ49" s="536" t="e">
        <f ca="1">+IF(AND(ISNUMBER(OFFSET('Sanitation Data'!$H$6,0,10*ROW('Sanitation Data'!H43))),'Data Summary'!DF49="Yes"),OFFSET('Sanitation Data'!$H$6,0,10*ROW('Sanitation Data'!H43)),NA())</f>
        <v>#N/A</v>
      </c>
      <c r="AR49" s="536" t="e">
        <f ca="1">+IF(AND(ISNUMBER(OFFSET('Sanitation Data'!$H$10,0,10*ROW('Sanitation Data'!H43))),'Data Summary'!DG49="Yes"),OFFSET('Sanitation Data'!$H$10,0,10*ROW('Sanitation Data'!H43)),NA())</f>
        <v>#N/A</v>
      </c>
      <c r="AS49" s="536" t="e">
        <f ca="1">+IF(AND(ISNUMBER(OFFSET('Sanitation Data'!$H$11,0,10*ROW('Sanitation Data'!H43))),'Data Summary'!DH49="Yes"),OFFSET('Sanitation Data'!$H$11,0,10*ROW('Sanitation Data'!H43)),NA())</f>
        <v>#N/A</v>
      </c>
      <c r="AT49" s="536" t="e">
        <f ca="1">+IF(AND(ISNUMBER(OFFSET('Sanitation Data'!$H$12,0,10*ROW('Sanitation Data'!H43))),'Data Summary'!DI49="Yes"),OFFSET('Sanitation Data'!$H$12,0,10*ROW('Sanitation Data'!H43)),NA())</f>
        <v>#N/A</v>
      </c>
      <c r="AU49" s="536" t="e">
        <f ca="1">+IF(AND(ISNUMBER(OFFSET('Sanitation Data'!$I$4,0,10*ROW('Sanitation Data'!I43))),'Data Summary'!DJ49="Yes"),100-OFFSET('Sanitation Data'!$I$4,0,10*ROW('Sanitation Data'!I43)),NA())</f>
        <v>#N/A</v>
      </c>
      <c r="AV49" s="536" t="e">
        <f ca="1">+IF(AND(ISNUMBER(OFFSET('Sanitation Data'!$I$6,0,10*ROW('Sanitation Data'!I43))),'Data Summary'!DK49="Yes"),OFFSET('Sanitation Data'!$I$6,0,10*ROW('Sanitation Data'!I43)),NA())</f>
        <v>#N/A</v>
      </c>
      <c r="AW49" s="536" t="e">
        <f ca="1">+IF(AND(ISNUMBER(OFFSET('Sanitation Data'!$I$10,0,10*ROW('Sanitation Data'!I43))),'Data Summary'!DL49="Yes"),OFFSET('Sanitation Data'!$I$10,0,10*ROW('Sanitation Data'!I43)),NA())</f>
        <v>#N/A</v>
      </c>
      <c r="AX49" s="536" t="e">
        <f ca="1">+IF(AND(ISNUMBER(OFFSET('Sanitation Data'!$I$11,0,10*ROW('Sanitation Data'!I43))),'Data Summary'!DM49="Yes"),OFFSET('Sanitation Data'!$I$11,0,10*ROW('Sanitation Data'!I43)),NA())</f>
        <v>#N/A</v>
      </c>
      <c r="AY49" s="536" t="e">
        <f ca="1">+IF(AND(ISNUMBER(OFFSET('Sanitation Data'!$I$12,0,10*ROW('Sanitation Data'!I43))),'Data Summary'!DN49="Yes"),OFFSET('Sanitation Data'!$I$12,0,10*ROW('Sanitation Data'!I43)),NA())</f>
        <v>#N/A</v>
      </c>
      <c r="AZ49" s="537" t="e">
        <f ca="1">+IF(AND(ISNUMBER(OFFSET('Hygiene Data'!$D$5,0,10*ROW('Hygiene Data'!D43))),'Data Summary'!DO49="Yes"),OFFSET('Hygiene Data'!$D$5,0,10*ROW('Hygiene Data'!D43)),NA())</f>
        <v>#N/A</v>
      </c>
      <c r="BA49" s="537" t="e">
        <f ca="1">+IF(AND(ISNUMBER(OFFSET('Hygiene Data'!$D$7,0,10*ROW('Hygiene Data'!D43))),'Data Summary'!DP49="Yes"),OFFSET('Hygiene Data'!$D$7,0,10*ROW('Hygiene Data'!D43)),NA())</f>
        <v>#N/A</v>
      </c>
      <c r="BB49" s="537" t="e">
        <f ca="1">+IF(AND(ISNUMBER(OFFSET('Hygiene Data'!$D$9,0,10*ROW('Hygiene Data'!D43))),'Data Summary'!DQ49="Yes"),OFFSET('Hygiene Data'!$D$9,0,10*ROW('Hygiene Data'!D43)),NA())</f>
        <v>#N/A</v>
      </c>
      <c r="BC49" s="537" t="e">
        <f ca="1">+IF(AND(ISNUMBER(OFFSET('Hygiene Data'!$E$5,0,10*ROW('Hygiene Data'!E43))),'Data Summary'!DR49="Yes"),OFFSET('Hygiene Data'!$E$5,0,10*ROW('Hygiene Data'!E43)),NA())</f>
        <v>#N/A</v>
      </c>
      <c r="BD49" s="537" t="e">
        <f ca="1">+IF(AND(ISNUMBER(OFFSET('Hygiene Data'!$E$7,0,10*ROW('Hygiene Data'!E43))),'Data Summary'!DS49="Yes"),OFFSET('Hygiene Data'!$E$7,0,10*ROW('Hygiene Data'!E43)),NA())</f>
        <v>#N/A</v>
      </c>
      <c r="BE49" s="537" t="e">
        <f ca="1">+IF(AND(ISNUMBER(OFFSET('Hygiene Data'!$E$9,0,10*ROW('Hygiene Data'!E43))),'Data Summary'!DT49="Yes"),OFFSET('Hygiene Data'!$E$9,0,10*ROW('Hygiene Data'!E43)),NA())</f>
        <v>#N/A</v>
      </c>
      <c r="BF49" s="537" t="e">
        <f ca="1">+IF(AND(ISNUMBER(OFFSET('Hygiene Data'!$F$5,0,10*ROW('Hygiene Data'!F43))),'Data Summary'!DU49="Yes"),OFFSET('Hygiene Data'!$F$5,0,10*ROW('Hygiene Data'!F43)),NA())</f>
        <v>#N/A</v>
      </c>
      <c r="BG49" s="537" t="e">
        <f ca="1">+IF(AND(ISNUMBER(OFFSET('Hygiene Data'!$F$7,0,10*ROW('Hygiene Data'!F43))),'Data Summary'!DV49="Yes"),OFFSET('Hygiene Data'!$F$7,0,10*ROW('Hygiene Data'!F43)),NA())</f>
        <v>#N/A</v>
      </c>
      <c r="BH49" s="537" t="e">
        <f ca="1">+IF(AND(ISNUMBER(OFFSET('Hygiene Data'!$F$9,0,10*ROW('Hygiene Data'!F43))),'Data Summary'!DW49="Yes"),OFFSET('Hygiene Data'!$F$9,0,10*ROW('Hygiene Data'!F43)),NA())</f>
        <v>#N/A</v>
      </c>
      <c r="BI49" s="537" t="e">
        <f ca="1">+IF(AND(ISNUMBER(OFFSET('Hygiene Data'!$G$5,0,10*ROW('Hygiene Data'!G43))),'Data Summary'!DX49="Yes"),OFFSET('Hygiene Data'!$G$5,0,10*ROW('Hygiene Data'!G43)),NA())</f>
        <v>#N/A</v>
      </c>
      <c r="BJ49" s="537" t="e">
        <f ca="1">+IF(AND(ISNUMBER(OFFSET('Hygiene Data'!$G$7,0,10*ROW('Hygiene Data'!G43))),'Data Summary'!DY49="Yes"),OFFSET('Hygiene Data'!$G$7,0,10*ROW('Hygiene Data'!G43)),NA())</f>
        <v>#N/A</v>
      </c>
      <c r="BK49" s="537" t="e">
        <f ca="1">+IF(AND(ISNUMBER(OFFSET('Hygiene Data'!$G$9,0,10*ROW('Hygiene Data'!G43))),'Data Summary'!DZ49="Yes"),OFFSET('Hygiene Data'!$G$9,0,10*ROW('Hygiene Data'!G43)),NA())</f>
        <v>#N/A</v>
      </c>
      <c r="BL49" s="537" t="e">
        <f ca="1">+IF(AND(ISNUMBER(OFFSET('Hygiene Data'!$H$5,0,10*ROW('Hygiene Data'!H43))),'Data Summary'!EA49="Yes"),OFFSET('Hygiene Data'!$H$5,0,10*ROW('Hygiene Data'!H43)),NA())</f>
        <v>#N/A</v>
      </c>
      <c r="BM49" s="537" t="e">
        <f ca="1">+IF(AND(ISNUMBER(OFFSET('Hygiene Data'!$H$7,0,10*ROW('Hygiene Data'!H43))),'Data Summary'!EB49="Yes"),OFFSET('Hygiene Data'!$H$7,0,10*ROW('Hygiene Data'!H43)),NA())</f>
        <v>#N/A</v>
      </c>
      <c r="BN49" s="537" t="e">
        <f ca="1">+IF(AND(ISNUMBER(OFFSET('Hygiene Data'!$H$9,0,10*ROW('Hygiene Data'!H43))),'Data Summary'!EC49="Yes"),OFFSET('Hygiene Data'!$H$9,0,10*ROW('Hygiene Data'!H43)),NA())</f>
        <v>#N/A</v>
      </c>
      <c r="BO49" s="537" t="e">
        <f ca="1">+IF(AND(ISNUMBER(OFFSET('Hygiene Data'!$I$5,0,10*ROW('Hygiene Data'!I43))),'Data Summary'!ED49="Yes"),OFFSET('Hygiene Data'!$I$5,0,10*ROW('Hygiene Data'!I43)),NA())</f>
        <v>#N/A</v>
      </c>
      <c r="BP49" s="537" t="e">
        <f ca="1">+IF(AND(ISNUMBER(OFFSET('Hygiene Data'!$I$7,0,10*ROW('Hygiene Data'!I43))),'Data Summary'!EE49="Yes"),OFFSET('Hygiene Data'!$I$7,0,10*ROW('Hygiene Data'!I43)),NA())</f>
        <v>#N/A</v>
      </c>
      <c r="BQ49" s="537" t="e">
        <f ca="1">+IF(AND(ISNUMBER(OFFSET('Hygiene Data'!$I$9,0,10*ROW('Hygiene Data'!I43))),'Data Summary'!EF49="Yes"),OFFSET('Hygiene Data'!$I$9,0,10*ROW('Hygiene Data'!I43)),NA())</f>
        <v>#N/A</v>
      </c>
    </row>
    <row r="50" spans="1:69" x14ac:dyDescent="0.25">
      <c r="A50" s="533" t="e">
        <f ca="1">+RIGHT('Data Summary'!A50,LEN('Data Summary'!A50)-9)</f>
        <v>#VALUE!</v>
      </c>
      <c r="B50" s="507" t="str">
        <f ca="1">+IF(ISTEXT('Data Summary'!B50),'Data Summary'!B50,"")</f>
        <v/>
      </c>
      <c r="C50" s="534" t="e">
        <f ca="1">+VALUE('Data Summary'!C50)</f>
        <v>#VALUE!</v>
      </c>
      <c r="D50" s="535" t="e">
        <f ca="1">+IF(AND(ISNUMBER(OFFSET('Water Data'!$D$4,0,10*ROW('Water Data'!D44))),'Data Summary'!BS50="Yes"),100-OFFSET('Water Data'!$D$4,0,10*ROW('Water Data'!D44)),NA())</f>
        <v>#N/A</v>
      </c>
      <c r="E50" s="535" t="e">
        <f ca="1">+IF(AND(ISNUMBER(OFFSET('Water Data'!$D$6,0,10*ROW('Water Data'!D44))),'Data Summary'!BT50="Yes"),OFFSET('Water Data'!$D$6,0,10*ROW('Water Data'!D44)),NA())</f>
        <v>#N/A</v>
      </c>
      <c r="F50" s="535" t="e">
        <f ca="1">+IF(AND(ISNUMBER(OFFSET('Water Data'!$D$9,0,10*ROW('Water Data'!D44))),'Data Summary'!BU50="Yes"),OFFSET('Water Data'!$D$9,0,10*ROW('Water Data'!D44)),NA())</f>
        <v>#N/A</v>
      </c>
      <c r="G50" s="535" t="e">
        <f ca="1">+IF(AND(ISNUMBER(OFFSET('Water Data'!$E$4,0,10*ROW('Water Data'!E44))),'Data Summary'!BV50="Yes"),100-OFFSET('Water Data'!$E$4,0,10*ROW('Water Data'!E44)),NA())</f>
        <v>#N/A</v>
      </c>
      <c r="H50" s="535" t="e">
        <f ca="1">+IF(AND(ISNUMBER(OFFSET('Water Data'!$E$6,0,10*ROW('Water Data'!E44))),'Data Summary'!BW50="Yes"),OFFSET('Water Data'!$E$6,0,10*ROW('Water Data'!E44)),NA())</f>
        <v>#N/A</v>
      </c>
      <c r="I50" s="535" t="e">
        <f ca="1">+IF(AND(ISNUMBER(OFFSET('Water Data'!$E$9,0,10*ROW('Water Data'!E44))),'Data Summary'!BX50="Yes"),OFFSET('Water Data'!$E$9,0,10*ROW('Water Data'!E44)),NA())</f>
        <v>#N/A</v>
      </c>
      <c r="J50" s="535" t="e">
        <f ca="1">+IF(AND(ISNUMBER(OFFSET('Water Data'!$F$4,0,10*ROW('Water Data'!F44))),'Data Summary'!BY50="Yes"),100-OFFSET('Water Data'!$F$4,0,10*ROW('Water Data'!F44)),NA())</f>
        <v>#N/A</v>
      </c>
      <c r="K50" s="535" t="e">
        <f ca="1">+IF(AND(ISNUMBER(OFFSET('Water Data'!$F$6,0,10*ROW('Water Data'!F44))),'Data Summary'!BZ50="Yes"),OFFSET('Water Data'!$F$6,0,10*ROW('Water Data'!F44)),NA())</f>
        <v>#N/A</v>
      </c>
      <c r="L50" s="535" t="e">
        <f ca="1">+IF(AND(ISNUMBER(OFFSET('Water Data'!$F$9,0,10*ROW('Water Data'!F44))),'Data Summary'!CA50="Yes"),OFFSET('Water Data'!$F$9,0,10*ROW('Water Data'!F44)),NA())</f>
        <v>#N/A</v>
      </c>
      <c r="M50" s="535" t="e">
        <f ca="1">+IF(AND(ISNUMBER(OFFSET('Water Data'!$G$4,0,10*ROW('Water Data'!G44))),'Data Summary'!CB50="Yes"),100-OFFSET('Water Data'!$G$4,0,10*ROW('Water Data'!G44)),NA())</f>
        <v>#N/A</v>
      </c>
      <c r="N50" s="535" t="e">
        <f ca="1">+IF(AND(ISNUMBER(OFFSET('Water Data'!$G$6,0,10*ROW('Water Data'!G44))),'Data Summary'!CC50="Yes"),OFFSET('Water Data'!$G$6,0,10*ROW('Water Data'!G44)),NA())</f>
        <v>#N/A</v>
      </c>
      <c r="O50" s="535" t="e">
        <f ca="1">+IF(AND(ISNUMBER(OFFSET('Water Data'!$G$9,0,10*ROW('Water Data'!G44))),'Data Summary'!CD50="Yes"),OFFSET('Water Data'!$G$9,0,10*ROW('Water Data'!G44)),NA())</f>
        <v>#N/A</v>
      </c>
      <c r="P50" s="535" t="e">
        <f ca="1">+IF(AND(ISNUMBER(OFFSET('Water Data'!$H$4,0,10*ROW('Water Data'!H44))),'Data Summary'!CE50="Yes"),100-OFFSET('Water Data'!$H$4,0,10*ROW('Water Data'!H44)),NA())</f>
        <v>#N/A</v>
      </c>
      <c r="Q50" s="535" t="e">
        <f ca="1">+IF(AND(ISNUMBER(OFFSET('Water Data'!$H$6,0,10*ROW('Water Data'!H44))),'Data Summary'!CF50="Yes"),OFFSET('Water Data'!$H$6,0,10*ROW('Water Data'!H44)),NA())</f>
        <v>#N/A</v>
      </c>
      <c r="R50" s="535" t="e">
        <f ca="1">+IF(AND(ISNUMBER(OFFSET('Water Data'!$H$9,0,10*ROW('Water Data'!H44))),'Data Summary'!CG50="Yes"),OFFSET('Water Data'!$H$9,0,10*ROW('Water Data'!H44)),NA())</f>
        <v>#N/A</v>
      </c>
      <c r="S50" s="535" t="e">
        <f ca="1">+IF(AND(ISNUMBER(OFFSET('Water Data'!$I$4,0,10*ROW('Water Data'!I44))),'Data Summary'!CH50="Yes"),100-OFFSET('Water Data'!$I$4,0,10*ROW('Water Data'!I44)),NA())</f>
        <v>#N/A</v>
      </c>
      <c r="T50" s="535" t="e">
        <f ca="1">+IF(AND(ISNUMBER(OFFSET('Water Data'!$I$6,0,10*ROW('Water Data'!I44))),'Data Summary'!CI50="Yes"),OFFSET('Water Data'!$I$6,0,10*ROW('Water Data'!I44)),NA())</f>
        <v>#N/A</v>
      </c>
      <c r="U50" s="535" t="e">
        <f ca="1">+IF(AND(ISNUMBER(OFFSET('Water Data'!$I$9,0,10*ROW('Water Data'!I44))),'Data Summary'!CJ50="Yes"),OFFSET('Water Data'!$I$9,0,10*ROW('Water Data'!I44)),NA())</f>
        <v>#N/A</v>
      </c>
      <c r="V50" s="536" t="e">
        <f ca="1">+IF(AND(ISNUMBER(OFFSET('Sanitation Data'!$D$4,0,10*ROW('Sanitation Data'!D44))),'Data Summary'!CK50="Yes"),100-OFFSET('Sanitation Data'!$D$4,0,10*ROW('Sanitation Data'!D44)),NA())</f>
        <v>#N/A</v>
      </c>
      <c r="W50" s="536" t="e">
        <f ca="1">+IF(AND(ISNUMBER(OFFSET('Sanitation Data'!$D$6,0,10*ROW('Sanitation Data'!D44))),'Data Summary'!CL50="Yes"),OFFSET('Sanitation Data'!$D$6,0,10*ROW('Sanitation Data'!D44)),NA())</f>
        <v>#N/A</v>
      </c>
      <c r="X50" s="536" t="e">
        <f ca="1">+IF(AND(ISNUMBER(OFFSET('Sanitation Data'!$D$10,0,10*ROW('Sanitation Data'!D44))),'Data Summary'!CM50="Yes"),OFFSET('Sanitation Data'!$D$10,0,10*ROW('Sanitation Data'!D44)),NA())</f>
        <v>#N/A</v>
      </c>
      <c r="Y50" s="536" t="e">
        <f ca="1">+IF(AND(ISNUMBER(OFFSET('Sanitation Data'!$D$11,0,10*ROW('Sanitation Data'!D44))),'Data Summary'!CN50="Yes"),OFFSET('Sanitation Data'!$D$11,0,10*ROW('Sanitation Data'!D44)),NA())</f>
        <v>#N/A</v>
      </c>
      <c r="Z50" s="536" t="e">
        <f ca="1">+IF(AND(ISNUMBER(OFFSET('Sanitation Data'!$D$12,0,10*ROW('Sanitation Data'!D44))),'Data Summary'!CO50="Yes"),OFFSET('Sanitation Data'!$D$12,0,10*ROW('Sanitation Data'!D44)),NA())</f>
        <v>#N/A</v>
      </c>
      <c r="AA50" s="536" t="e">
        <f ca="1">+IF(AND(ISNUMBER(OFFSET('Sanitation Data'!$E$4,0,10*ROW('Sanitation Data'!E44))),'Data Summary'!CP50="Yes"),100-OFFSET('Sanitation Data'!$E$4,0,10*ROW('Sanitation Data'!E44)),NA())</f>
        <v>#N/A</v>
      </c>
      <c r="AB50" s="536" t="e">
        <f ca="1">+IF(AND(ISNUMBER(OFFSET('Sanitation Data'!$E$6,0,10*ROW('Sanitation Data'!E44))),'Data Summary'!CQ50="Yes"),OFFSET('Sanitation Data'!$E$6,0,10*ROW('Sanitation Data'!E44)),NA())</f>
        <v>#N/A</v>
      </c>
      <c r="AC50" s="536" t="e">
        <f ca="1">+IF(AND(ISNUMBER(OFFSET('Sanitation Data'!$E$10,0,10*ROW('Sanitation Data'!E44))),'Data Summary'!CR50="Yes"),OFFSET('Sanitation Data'!$E$10,0,10*ROW('Sanitation Data'!E44)),NA())</f>
        <v>#N/A</v>
      </c>
      <c r="AD50" s="536" t="e">
        <f ca="1">+IF(AND(ISNUMBER(OFFSET('Sanitation Data'!$E$11,0,10*ROW('Sanitation Data'!E44))),'Data Summary'!CS50="Yes"),OFFSET('Sanitation Data'!$E$11,0,10*ROW('Sanitation Data'!E44)),NA())</f>
        <v>#N/A</v>
      </c>
      <c r="AE50" s="536" t="e">
        <f ca="1">+IF(AND(ISNUMBER(OFFSET('Sanitation Data'!$E$12,0,10*ROW('Sanitation Data'!E44))),'Data Summary'!CT50="Yes"),OFFSET('Sanitation Data'!$E$12,0,10*ROW('Sanitation Data'!E44)),NA())</f>
        <v>#N/A</v>
      </c>
      <c r="AF50" s="536" t="e">
        <f ca="1">+IF(AND(ISNUMBER(OFFSET('Sanitation Data'!$F$4,0,10*ROW('Sanitation Data'!F44))),'Data Summary'!CU50="Yes"),100-OFFSET('Sanitation Data'!$F$4,0,10*ROW('Sanitation Data'!F44)),NA())</f>
        <v>#N/A</v>
      </c>
      <c r="AG50" s="536" t="e">
        <f ca="1">+IF(AND(ISNUMBER(OFFSET('Sanitation Data'!$F$6,0,10*ROW('Sanitation Data'!F44))),'Data Summary'!CV50="Yes"),OFFSET('Sanitation Data'!$F$6,0,10*ROW('Sanitation Data'!F44)),NA())</f>
        <v>#N/A</v>
      </c>
      <c r="AH50" s="536" t="e">
        <f ca="1">+IF(AND(ISNUMBER(OFFSET('Sanitation Data'!$F$10,0,10*ROW('Sanitation Data'!F44))),'Data Summary'!CW50="Yes"),OFFSET('Sanitation Data'!$F$10,0,10*ROW('Sanitation Data'!F44)),NA())</f>
        <v>#N/A</v>
      </c>
      <c r="AI50" s="536" t="e">
        <f ca="1">+IF(AND(ISNUMBER(OFFSET('Sanitation Data'!$F$11,0,10*ROW('Sanitation Data'!F44))),'Data Summary'!CX50="Yes"),OFFSET('Sanitation Data'!$F$11,0,10*ROW('Sanitation Data'!F44)),NA())</f>
        <v>#N/A</v>
      </c>
      <c r="AJ50" s="536" t="e">
        <f ca="1">+IF(AND(ISNUMBER(OFFSET('Sanitation Data'!$F$12,0,10*ROW('Sanitation Data'!F44))),'Data Summary'!CY50="Yes"),OFFSET('Sanitation Data'!$F$12,0,10*ROW('Sanitation Data'!F44)),NA())</f>
        <v>#N/A</v>
      </c>
      <c r="AK50" s="536" t="e">
        <f ca="1">+IF(AND(ISNUMBER(OFFSET('Sanitation Data'!$G$4,0,10*ROW('Sanitation Data'!G44))),'Data Summary'!CZ50="Yes"),100-OFFSET('Sanitation Data'!$G$4,0,10*ROW('Sanitation Data'!G44)),NA())</f>
        <v>#N/A</v>
      </c>
      <c r="AL50" s="536" t="e">
        <f ca="1">+IF(AND(ISNUMBER(OFFSET('Sanitation Data'!$G$6,0,10*ROW('Sanitation Data'!G44))),'Data Summary'!DA50="Yes"),OFFSET('Sanitation Data'!$G$6,0,10*ROW('Sanitation Data'!G44)),NA())</f>
        <v>#N/A</v>
      </c>
      <c r="AM50" s="536" t="e">
        <f ca="1">+IF(AND(ISNUMBER(OFFSET('Sanitation Data'!$G$10,0,10*ROW('Sanitation Data'!G44))),'Data Summary'!DB50="Yes"),OFFSET('Sanitation Data'!$G$10,0,10*ROW('Sanitation Data'!G44)),NA())</f>
        <v>#N/A</v>
      </c>
      <c r="AN50" s="536" t="e">
        <f ca="1">+IF(AND(ISNUMBER(OFFSET('Sanitation Data'!$G$11,0,10*ROW('Sanitation Data'!G44))),'Data Summary'!DC50="Yes"),OFFSET('Sanitation Data'!$G$11,0,10*ROW('Sanitation Data'!G44)),NA())</f>
        <v>#N/A</v>
      </c>
      <c r="AO50" s="536" t="e">
        <f ca="1">+IF(AND(ISNUMBER(OFFSET('Sanitation Data'!$G$12,0,10*ROW('Sanitation Data'!G44))),'Data Summary'!DD50="Yes"),OFFSET('Sanitation Data'!$G$12,0,10*ROW('Sanitation Data'!G44)),NA())</f>
        <v>#N/A</v>
      </c>
      <c r="AP50" s="536" t="e">
        <f ca="1">+IF(AND(ISNUMBER(OFFSET('Sanitation Data'!$H$4,0,10*ROW('Sanitation Data'!H44))),'Data Summary'!DE50="Yes"),100-OFFSET('Sanitation Data'!$H$4,0,10*ROW('Sanitation Data'!H44)),NA())</f>
        <v>#N/A</v>
      </c>
      <c r="AQ50" s="536" t="e">
        <f ca="1">+IF(AND(ISNUMBER(OFFSET('Sanitation Data'!$H$6,0,10*ROW('Sanitation Data'!H44))),'Data Summary'!DF50="Yes"),OFFSET('Sanitation Data'!$H$6,0,10*ROW('Sanitation Data'!H44)),NA())</f>
        <v>#N/A</v>
      </c>
      <c r="AR50" s="536" t="e">
        <f ca="1">+IF(AND(ISNUMBER(OFFSET('Sanitation Data'!$H$10,0,10*ROW('Sanitation Data'!H44))),'Data Summary'!DG50="Yes"),OFFSET('Sanitation Data'!$H$10,0,10*ROW('Sanitation Data'!H44)),NA())</f>
        <v>#N/A</v>
      </c>
      <c r="AS50" s="536" t="e">
        <f ca="1">+IF(AND(ISNUMBER(OFFSET('Sanitation Data'!$H$11,0,10*ROW('Sanitation Data'!H44))),'Data Summary'!DH50="Yes"),OFFSET('Sanitation Data'!$H$11,0,10*ROW('Sanitation Data'!H44)),NA())</f>
        <v>#N/A</v>
      </c>
      <c r="AT50" s="536" t="e">
        <f ca="1">+IF(AND(ISNUMBER(OFFSET('Sanitation Data'!$H$12,0,10*ROW('Sanitation Data'!H44))),'Data Summary'!DI50="Yes"),OFFSET('Sanitation Data'!$H$12,0,10*ROW('Sanitation Data'!H44)),NA())</f>
        <v>#N/A</v>
      </c>
      <c r="AU50" s="536" t="e">
        <f ca="1">+IF(AND(ISNUMBER(OFFSET('Sanitation Data'!$I$4,0,10*ROW('Sanitation Data'!I44))),'Data Summary'!DJ50="Yes"),100-OFFSET('Sanitation Data'!$I$4,0,10*ROW('Sanitation Data'!I44)),NA())</f>
        <v>#N/A</v>
      </c>
      <c r="AV50" s="536" t="e">
        <f ca="1">+IF(AND(ISNUMBER(OFFSET('Sanitation Data'!$I$6,0,10*ROW('Sanitation Data'!I44))),'Data Summary'!DK50="Yes"),OFFSET('Sanitation Data'!$I$6,0,10*ROW('Sanitation Data'!I44)),NA())</f>
        <v>#N/A</v>
      </c>
      <c r="AW50" s="536" t="e">
        <f ca="1">+IF(AND(ISNUMBER(OFFSET('Sanitation Data'!$I$10,0,10*ROW('Sanitation Data'!I44))),'Data Summary'!DL50="Yes"),OFFSET('Sanitation Data'!$I$10,0,10*ROW('Sanitation Data'!I44)),NA())</f>
        <v>#N/A</v>
      </c>
      <c r="AX50" s="536" t="e">
        <f ca="1">+IF(AND(ISNUMBER(OFFSET('Sanitation Data'!$I$11,0,10*ROW('Sanitation Data'!I44))),'Data Summary'!DM50="Yes"),OFFSET('Sanitation Data'!$I$11,0,10*ROW('Sanitation Data'!I44)),NA())</f>
        <v>#N/A</v>
      </c>
      <c r="AY50" s="536" t="e">
        <f ca="1">+IF(AND(ISNUMBER(OFFSET('Sanitation Data'!$I$12,0,10*ROW('Sanitation Data'!I44))),'Data Summary'!DN50="Yes"),OFFSET('Sanitation Data'!$I$12,0,10*ROW('Sanitation Data'!I44)),NA())</f>
        <v>#N/A</v>
      </c>
      <c r="AZ50" s="537" t="e">
        <f ca="1">+IF(AND(ISNUMBER(OFFSET('Hygiene Data'!$D$5,0,10*ROW('Hygiene Data'!D44))),'Data Summary'!DO50="Yes"),OFFSET('Hygiene Data'!$D$5,0,10*ROW('Hygiene Data'!D44)),NA())</f>
        <v>#N/A</v>
      </c>
      <c r="BA50" s="537" t="e">
        <f ca="1">+IF(AND(ISNUMBER(OFFSET('Hygiene Data'!$D$7,0,10*ROW('Hygiene Data'!D44))),'Data Summary'!DP50="Yes"),OFFSET('Hygiene Data'!$D$7,0,10*ROW('Hygiene Data'!D44)),NA())</f>
        <v>#N/A</v>
      </c>
      <c r="BB50" s="537" t="e">
        <f ca="1">+IF(AND(ISNUMBER(OFFSET('Hygiene Data'!$D$9,0,10*ROW('Hygiene Data'!D44))),'Data Summary'!DQ50="Yes"),OFFSET('Hygiene Data'!$D$9,0,10*ROW('Hygiene Data'!D44)),NA())</f>
        <v>#N/A</v>
      </c>
      <c r="BC50" s="537" t="e">
        <f ca="1">+IF(AND(ISNUMBER(OFFSET('Hygiene Data'!$E$5,0,10*ROW('Hygiene Data'!E44))),'Data Summary'!DR50="Yes"),OFFSET('Hygiene Data'!$E$5,0,10*ROW('Hygiene Data'!E44)),NA())</f>
        <v>#N/A</v>
      </c>
      <c r="BD50" s="537" t="e">
        <f ca="1">+IF(AND(ISNUMBER(OFFSET('Hygiene Data'!$E$7,0,10*ROW('Hygiene Data'!E44))),'Data Summary'!DS50="Yes"),OFFSET('Hygiene Data'!$E$7,0,10*ROW('Hygiene Data'!E44)),NA())</f>
        <v>#N/A</v>
      </c>
      <c r="BE50" s="537" t="e">
        <f ca="1">+IF(AND(ISNUMBER(OFFSET('Hygiene Data'!$E$9,0,10*ROW('Hygiene Data'!E44))),'Data Summary'!DT50="Yes"),OFFSET('Hygiene Data'!$E$9,0,10*ROW('Hygiene Data'!E44)),NA())</f>
        <v>#N/A</v>
      </c>
      <c r="BF50" s="537" t="e">
        <f ca="1">+IF(AND(ISNUMBER(OFFSET('Hygiene Data'!$F$5,0,10*ROW('Hygiene Data'!F44))),'Data Summary'!DU50="Yes"),OFFSET('Hygiene Data'!$F$5,0,10*ROW('Hygiene Data'!F44)),NA())</f>
        <v>#N/A</v>
      </c>
      <c r="BG50" s="537" t="e">
        <f ca="1">+IF(AND(ISNUMBER(OFFSET('Hygiene Data'!$F$7,0,10*ROW('Hygiene Data'!F44))),'Data Summary'!DV50="Yes"),OFFSET('Hygiene Data'!$F$7,0,10*ROW('Hygiene Data'!F44)),NA())</f>
        <v>#N/A</v>
      </c>
      <c r="BH50" s="537" t="e">
        <f ca="1">+IF(AND(ISNUMBER(OFFSET('Hygiene Data'!$F$9,0,10*ROW('Hygiene Data'!F44))),'Data Summary'!DW50="Yes"),OFFSET('Hygiene Data'!$F$9,0,10*ROW('Hygiene Data'!F44)),NA())</f>
        <v>#N/A</v>
      </c>
      <c r="BI50" s="537" t="e">
        <f ca="1">+IF(AND(ISNUMBER(OFFSET('Hygiene Data'!$G$5,0,10*ROW('Hygiene Data'!G44))),'Data Summary'!DX50="Yes"),OFFSET('Hygiene Data'!$G$5,0,10*ROW('Hygiene Data'!G44)),NA())</f>
        <v>#N/A</v>
      </c>
      <c r="BJ50" s="537" t="e">
        <f ca="1">+IF(AND(ISNUMBER(OFFSET('Hygiene Data'!$G$7,0,10*ROW('Hygiene Data'!G44))),'Data Summary'!DY50="Yes"),OFFSET('Hygiene Data'!$G$7,0,10*ROW('Hygiene Data'!G44)),NA())</f>
        <v>#N/A</v>
      </c>
      <c r="BK50" s="537" t="e">
        <f ca="1">+IF(AND(ISNUMBER(OFFSET('Hygiene Data'!$G$9,0,10*ROW('Hygiene Data'!G44))),'Data Summary'!DZ50="Yes"),OFFSET('Hygiene Data'!$G$9,0,10*ROW('Hygiene Data'!G44)),NA())</f>
        <v>#N/A</v>
      </c>
      <c r="BL50" s="537" t="e">
        <f ca="1">+IF(AND(ISNUMBER(OFFSET('Hygiene Data'!$H$5,0,10*ROW('Hygiene Data'!H44))),'Data Summary'!EA50="Yes"),OFFSET('Hygiene Data'!$H$5,0,10*ROW('Hygiene Data'!H44)),NA())</f>
        <v>#N/A</v>
      </c>
      <c r="BM50" s="537" t="e">
        <f ca="1">+IF(AND(ISNUMBER(OFFSET('Hygiene Data'!$H$7,0,10*ROW('Hygiene Data'!H44))),'Data Summary'!EB50="Yes"),OFFSET('Hygiene Data'!$H$7,0,10*ROW('Hygiene Data'!H44)),NA())</f>
        <v>#N/A</v>
      </c>
      <c r="BN50" s="537" t="e">
        <f ca="1">+IF(AND(ISNUMBER(OFFSET('Hygiene Data'!$H$9,0,10*ROW('Hygiene Data'!H44))),'Data Summary'!EC50="Yes"),OFFSET('Hygiene Data'!$H$9,0,10*ROW('Hygiene Data'!H44)),NA())</f>
        <v>#N/A</v>
      </c>
      <c r="BO50" s="537" t="e">
        <f ca="1">+IF(AND(ISNUMBER(OFFSET('Hygiene Data'!$I$5,0,10*ROW('Hygiene Data'!I44))),'Data Summary'!ED50="Yes"),OFFSET('Hygiene Data'!$I$5,0,10*ROW('Hygiene Data'!I44)),NA())</f>
        <v>#N/A</v>
      </c>
      <c r="BP50" s="537" t="e">
        <f ca="1">+IF(AND(ISNUMBER(OFFSET('Hygiene Data'!$I$7,0,10*ROW('Hygiene Data'!I44))),'Data Summary'!EE50="Yes"),OFFSET('Hygiene Data'!$I$7,0,10*ROW('Hygiene Data'!I44)),NA())</f>
        <v>#N/A</v>
      </c>
      <c r="BQ50" s="537" t="e">
        <f ca="1">+IF(AND(ISNUMBER(OFFSET('Hygiene Data'!$I$9,0,10*ROW('Hygiene Data'!I44))),'Data Summary'!EF50="Yes"),OFFSET('Hygiene Data'!$I$9,0,10*ROW('Hygiene Data'!I44)),NA())</f>
        <v>#N/A</v>
      </c>
    </row>
    <row r="51" spans="1:69" x14ac:dyDescent="0.25">
      <c r="A51" s="533" t="e">
        <f ca="1">+RIGHT('Data Summary'!A51,LEN('Data Summary'!A51)-9)</f>
        <v>#VALUE!</v>
      </c>
      <c r="B51" s="507" t="str">
        <f ca="1">+IF(ISTEXT('Data Summary'!B51),'Data Summary'!B51,"")</f>
        <v/>
      </c>
      <c r="C51" s="534" t="e">
        <f ca="1">+VALUE('Data Summary'!C51)</f>
        <v>#VALUE!</v>
      </c>
      <c r="D51" s="535" t="e">
        <f ca="1">+IF(AND(ISNUMBER(OFFSET('Water Data'!$D$4,0,10*ROW('Water Data'!D45))),'Data Summary'!BS51="Yes"),100-OFFSET('Water Data'!$D$4,0,10*ROW('Water Data'!D45)),NA())</f>
        <v>#N/A</v>
      </c>
      <c r="E51" s="535" t="e">
        <f ca="1">+IF(AND(ISNUMBER(OFFSET('Water Data'!$D$6,0,10*ROW('Water Data'!D45))),'Data Summary'!BT51="Yes"),OFFSET('Water Data'!$D$6,0,10*ROW('Water Data'!D45)),NA())</f>
        <v>#N/A</v>
      </c>
      <c r="F51" s="535" t="e">
        <f ca="1">+IF(AND(ISNUMBER(OFFSET('Water Data'!$D$9,0,10*ROW('Water Data'!D45))),'Data Summary'!BU51="Yes"),OFFSET('Water Data'!$D$9,0,10*ROW('Water Data'!D45)),NA())</f>
        <v>#N/A</v>
      </c>
      <c r="G51" s="535" t="e">
        <f ca="1">+IF(AND(ISNUMBER(OFFSET('Water Data'!$E$4,0,10*ROW('Water Data'!E45))),'Data Summary'!BV51="Yes"),100-OFFSET('Water Data'!$E$4,0,10*ROW('Water Data'!E45)),NA())</f>
        <v>#N/A</v>
      </c>
      <c r="H51" s="535" t="e">
        <f ca="1">+IF(AND(ISNUMBER(OFFSET('Water Data'!$E$6,0,10*ROW('Water Data'!E45))),'Data Summary'!BW51="Yes"),OFFSET('Water Data'!$E$6,0,10*ROW('Water Data'!E45)),NA())</f>
        <v>#N/A</v>
      </c>
      <c r="I51" s="535" t="e">
        <f ca="1">+IF(AND(ISNUMBER(OFFSET('Water Data'!$E$9,0,10*ROW('Water Data'!E45))),'Data Summary'!BX51="Yes"),OFFSET('Water Data'!$E$9,0,10*ROW('Water Data'!E45)),NA())</f>
        <v>#N/A</v>
      </c>
      <c r="J51" s="535" t="e">
        <f ca="1">+IF(AND(ISNUMBER(OFFSET('Water Data'!$F$4,0,10*ROW('Water Data'!F45))),'Data Summary'!BY51="Yes"),100-OFFSET('Water Data'!$F$4,0,10*ROW('Water Data'!F45)),NA())</f>
        <v>#N/A</v>
      </c>
      <c r="K51" s="535" t="e">
        <f ca="1">+IF(AND(ISNUMBER(OFFSET('Water Data'!$F$6,0,10*ROW('Water Data'!F45))),'Data Summary'!BZ51="Yes"),OFFSET('Water Data'!$F$6,0,10*ROW('Water Data'!F45)),NA())</f>
        <v>#N/A</v>
      </c>
      <c r="L51" s="535" t="e">
        <f ca="1">+IF(AND(ISNUMBER(OFFSET('Water Data'!$F$9,0,10*ROW('Water Data'!F45))),'Data Summary'!CA51="Yes"),OFFSET('Water Data'!$F$9,0,10*ROW('Water Data'!F45)),NA())</f>
        <v>#N/A</v>
      </c>
      <c r="M51" s="535" t="e">
        <f ca="1">+IF(AND(ISNUMBER(OFFSET('Water Data'!$G$4,0,10*ROW('Water Data'!G45))),'Data Summary'!CB51="Yes"),100-OFFSET('Water Data'!$G$4,0,10*ROW('Water Data'!G45)),NA())</f>
        <v>#N/A</v>
      </c>
      <c r="N51" s="535" t="e">
        <f ca="1">+IF(AND(ISNUMBER(OFFSET('Water Data'!$G$6,0,10*ROW('Water Data'!G45))),'Data Summary'!CC51="Yes"),OFFSET('Water Data'!$G$6,0,10*ROW('Water Data'!G45)),NA())</f>
        <v>#N/A</v>
      </c>
      <c r="O51" s="535" t="e">
        <f ca="1">+IF(AND(ISNUMBER(OFFSET('Water Data'!$G$9,0,10*ROW('Water Data'!G45))),'Data Summary'!CD51="Yes"),OFFSET('Water Data'!$G$9,0,10*ROW('Water Data'!G45)),NA())</f>
        <v>#N/A</v>
      </c>
      <c r="P51" s="535" t="e">
        <f ca="1">+IF(AND(ISNUMBER(OFFSET('Water Data'!$H$4,0,10*ROW('Water Data'!H45))),'Data Summary'!CE51="Yes"),100-OFFSET('Water Data'!$H$4,0,10*ROW('Water Data'!H45)),NA())</f>
        <v>#N/A</v>
      </c>
      <c r="Q51" s="535" t="e">
        <f ca="1">+IF(AND(ISNUMBER(OFFSET('Water Data'!$H$6,0,10*ROW('Water Data'!H45))),'Data Summary'!CF51="Yes"),OFFSET('Water Data'!$H$6,0,10*ROW('Water Data'!H45)),NA())</f>
        <v>#N/A</v>
      </c>
      <c r="R51" s="535" t="e">
        <f ca="1">+IF(AND(ISNUMBER(OFFSET('Water Data'!$H$9,0,10*ROW('Water Data'!H45))),'Data Summary'!CG51="Yes"),OFFSET('Water Data'!$H$9,0,10*ROW('Water Data'!H45)),NA())</f>
        <v>#N/A</v>
      </c>
      <c r="S51" s="535" t="e">
        <f ca="1">+IF(AND(ISNUMBER(OFFSET('Water Data'!$I$4,0,10*ROW('Water Data'!I45))),'Data Summary'!CH51="Yes"),100-OFFSET('Water Data'!$I$4,0,10*ROW('Water Data'!I45)),NA())</f>
        <v>#N/A</v>
      </c>
      <c r="T51" s="535" t="e">
        <f ca="1">+IF(AND(ISNUMBER(OFFSET('Water Data'!$I$6,0,10*ROW('Water Data'!I45))),'Data Summary'!CI51="Yes"),OFFSET('Water Data'!$I$6,0,10*ROW('Water Data'!I45)),NA())</f>
        <v>#N/A</v>
      </c>
      <c r="U51" s="535" t="e">
        <f ca="1">+IF(AND(ISNUMBER(OFFSET('Water Data'!$I$9,0,10*ROW('Water Data'!I45))),'Data Summary'!CJ51="Yes"),OFFSET('Water Data'!$I$9,0,10*ROW('Water Data'!I45)),NA())</f>
        <v>#N/A</v>
      </c>
      <c r="V51" s="536" t="e">
        <f ca="1">+IF(AND(ISNUMBER(OFFSET('Sanitation Data'!$D$4,0,10*ROW('Sanitation Data'!D45))),'Data Summary'!CK51="Yes"),100-OFFSET('Sanitation Data'!$D$4,0,10*ROW('Sanitation Data'!D45)),NA())</f>
        <v>#N/A</v>
      </c>
      <c r="W51" s="536" t="e">
        <f ca="1">+IF(AND(ISNUMBER(OFFSET('Sanitation Data'!$D$6,0,10*ROW('Sanitation Data'!D45))),'Data Summary'!CL51="Yes"),OFFSET('Sanitation Data'!$D$6,0,10*ROW('Sanitation Data'!D45)),NA())</f>
        <v>#N/A</v>
      </c>
      <c r="X51" s="536" t="e">
        <f ca="1">+IF(AND(ISNUMBER(OFFSET('Sanitation Data'!$D$10,0,10*ROW('Sanitation Data'!D45))),'Data Summary'!CM51="Yes"),OFFSET('Sanitation Data'!$D$10,0,10*ROW('Sanitation Data'!D45)),NA())</f>
        <v>#N/A</v>
      </c>
      <c r="Y51" s="536" t="e">
        <f ca="1">+IF(AND(ISNUMBER(OFFSET('Sanitation Data'!$D$11,0,10*ROW('Sanitation Data'!D45))),'Data Summary'!CN51="Yes"),OFFSET('Sanitation Data'!$D$11,0,10*ROW('Sanitation Data'!D45)),NA())</f>
        <v>#N/A</v>
      </c>
      <c r="Z51" s="536" t="e">
        <f ca="1">+IF(AND(ISNUMBER(OFFSET('Sanitation Data'!$D$12,0,10*ROW('Sanitation Data'!D45))),'Data Summary'!CO51="Yes"),OFFSET('Sanitation Data'!$D$12,0,10*ROW('Sanitation Data'!D45)),NA())</f>
        <v>#N/A</v>
      </c>
      <c r="AA51" s="536" t="e">
        <f ca="1">+IF(AND(ISNUMBER(OFFSET('Sanitation Data'!$E$4,0,10*ROW('Sanitation Data'!E45))),'Data Summary'!CP51="Yes"),100-OFFSET('Sanitation Data'!$E$4,0,10*ROW('Sanitation Data'!E45)),NA())</f>
        <v>#N/A</v>
      </c>
      <c r="AB51" s="536" t="e">
        <f ca="1">+IF(AND(ISNUMBER(OFFSET('Sanitation Data'!$E$6,0,10*ROW('Sanitation Data'!E45))),'Data Summary'!CQ51="Yes"),OFFSET('Sanitation Data'!$E$6,0,10*ROW('Sanitation Data'!E45)),NA())</f>
        <v>#N/A</v>
      </c>
      <c r="AC51" s="536" t="e">
        <f ca="1">+IF(AND(ISNUMBER(OFFSET('Sanitation Data'!$E$10,0,10*ROW('Sanitation Data'!E45))),'Data Summary'!CR51="Yes"),OFFSET('Sanitation Data'!$E$10,0,10*ROW('Sanitation Data'!E45)),NA())</f>
        <v>#N/A</v>
      </c>
      <c r="AD51" s="536" t="e">
        <f ca="1">+IF(AND(ISNUMBER(OFFSET('Sanitation Data'!$E$11,0,10*ROW('Sanitation Data'!E45))),'Data Summary'!CS51="Yes"),OFFSET('Sanitation Data'!$E$11,0,10*ROW('Sanitation Data'!E45)),NA())</f>
        <v>#N/A</v>
      </c>
      <c r="AE51" s="536" t="e">
        <f ca="1">+IF(AND(ISNUMBER(OFFSET('Sanitation Data'!$E$12,0,10*ROW('Sanitation Data'!E45))),'Data Summary'!CT51="Yes"),OFFSET('Sanitation Data'!$E$12,0,10*ROW('Sanitation Data'!E45)),NA())</f>
        <v>#N/A</v>
      </c>
      <c r="AF51" s="536" t="e">
        <f ca="1">+IF(AND(ISNUMBER(OFFSET('Sanitation Data'!$F$4,0,10*ROW('Sanitation Data'!F45))),'Data Summary'!CU51="Yes"),100-OFFSET('Sanitation Data'!$F$4,0,10*ROW('Sanitation Data'!F45)),NA())</f>
        <v>#N/A</v>
      </c>
      <c r="AG51" s="536" t="e">
        <f ca="1">+IF(AND(ISNUMBER(OFFSET('Sanitation Data'!$F$6,0,10*ROW('Sanitation Data'!F45))),'Data Summary'!CV51="Yes"),OFFSET('Sanitation Data'!$F$6,0,10*ROW('Sanitation Data'!F45)),NA())</f>
        <v>#N/A</v>
      </c>
      <c r="AH51" s="536" t="e">
        <f ca="1">+IF(AND(ISNUMBER(OFFSET('Sanitation Data'!$F$10,0,10*ROW('Sanitation Data'!F45))),'Data Summary'!CW51="Yes"),OFFSET('Sanitation Data'!$F$10,0,10*ROW('Sanitation Data'!F45)),NA())</f>
        <v>#N/A</v>
      </c>
      <c r="AI51" s="536" t="e">
        <f ca="1">+IF(AND(ISNUMBER(OFFSET('Sanitation Data'!$F$11,0,10*ROW('Sanitation Data'!F45))),'Data Summary'!CX51="Yes"),OFFSET('Sanitation Data'!$F$11,0,10*ROW('Sanitation Data'!F45)),NA())</f>
        <v>#N/A</v>
      </c>
      <c r="AJ51" s="536" t="e">
        <f ca="1">+IF(AND(ISNUMBER(OFFSET('Sanitation Data'!$F$12,0,10*ROW('Sanitation Data'!F45))),'Data Summary'!CY51="Yes"),OFFSET('Sanitation Data'!$F$12,0,10*ROW('Sanitation Data'!F45)),NA())</f>
        <v>#N/A</v>
      </c>
      <c r="AK51" s="536" t="e">
        <f ca="1">+IF(AND(ISNUMBER(OFFSET('Sanitation Data'!$G$4,0,10*ROW('Sanitation Data'!G45))),'Data Summary'!CZ51="Yes"),100-OFFSET('Sanitation Data'!$G$4,0,10*ROW('Sanitation Data'!G45)),NA())</f>
        <v>#N/A</v>
      </c>
      <c r="AL51" s="536" t="e">
        <f ca="1">+IF(AND(ISNUMBER(OFFSET('Sanitation Data'!$G$6,0,10*ROW('Sanitation Data'!G45))),'Data Summary'!DA51="Yes"),OFFSET('Sanitation Data'!$G$6,0,10*ROW('Sanitation Data'!G45)),NA())</f>
        <v>#N/A</v>
      </c>
      <c r="AM51" s="536" t="e">
        <f ca="1">+IF(AND(ISNUMBER(OFFSET('Sanitation Data'!$G$10,0,10*ROW('Sanitation Data'!G45))),'Data Summary'!DB51="Yes"),OFFSET('Sanitation Data'!$G$10,0,10*ROW('Sanitation Data'!G45)),NA())</f>
        <v>#N/A</v>
      </c>
      <c r="AN51" s="536" t="e">
        <f ca="1">+IF(AND(ISNUMBER(OFFSET('Sanitation Data'!$G$11,0,10*ROW('Sanitation Data'!G45))),'Data Summary'!DC51="Yes"),OFFSET('Sanitation Data'!$G$11,0,10*ROW('Sanitation Data'!G45)),NA())</f>
        <v>#N/A</v>
      </c>
      <c r="AO51" s="536" t="e">
        <f ca="1">+IF(AND(ISNUMBER(OFFSET('Sanitation Data'!$G$12,0,10*ROW('Sanitation Data'!G45))),'Data Summary'!DD51="Yes"),OFFSET('Sanitation Data'!$G$12,0,10*ROW('Sanitation Data'!G45)),NA())</f>
        <v>#N/A</v>
      </c>
      <c r="AP51" s="536" t="e">
        <f ca="1">+IF(AND(ISNUMBER(OFFSET('Sanitation Data'!$H$4,0,10*ROW('Sanitation Data'!H45))),'Data Summary'!DE51="Yes"),100-OFFSET('Sanitation Data'!$H$4,0,10*ROW('Sanitation Data'!H45)),NA())</f>
        <v>#N/A</v>
      </c>
      <c r="AQ51" s="536" t="e">
        <f ca="1">+IF(AND(ISNUMBER(OFFSET('Sanitation Data'!$H$6,0,10*ROW('Sanitation Data'!H45))),'Data Summary'!DF51="Yes"),OFFSET('Sanitation Data'!$H$6,0,10*ROW('Sanitation Data'!H45)),NA())</f>
        <v>#N/A</v>
      </c>
      <c r="AR51" s="536" t="e">
        <f ca="1">+IF(AND(ISNUMBER(OFFSET('Sanitation Data'!$H$10,0,10*ROW('Sanitation Data'!H45))),'Data Summary'!DG51="Yes"),OFFSET('Sanitation Data'!$H$10,0,10*ROW('Sanitation Data'!H45)),NA())</f>
        <v>#N/A</v>
      </c>
      <c r="AS51" s="536" t="e">
        <f ca="1">+IF(AND(ISNUMBER(OFFSET('Sanitation Data'!$H$11,0,10*ROW('Sanitation Data'!H45))),'Data Summary'!DH51="Yes"),OFFSET('Sanitation Data'!$H$11,0,10*ROW('Sanitation Data'!H45)),NA())</f>
        <v>#N/A</v>
      </c>
      <c r="AT51" s="536" t="e">
        <f ca="1">+IF(AND(ISNUMBER(OFFSET('Sanitation Data'!$H$12,0,10*ROW('Sanitation Data'!H45))),'Data Summary'!DI51="Yes"),OFFSET('Sanitation Data'!$H$12,0,10*ROW('Sanitation Data'!H45)),NA())</f>
        <v>#N/A</v>
      </c>
      <c r="AU51" s="536" t="e">
        <f ca="1">+IF(AND(ISNUMBER(OFFSET('Sanitation Data'!$I$4,0,10*ROW('Sanitation Data'!I45))),'Data Summary'!DJ51="Yes"),100-OFFSET('Sanitation Data'!$I$4,0,10*ROW('Sanitation Data'!I45)),NA())</f>
        <v>#N/A</v>
      </c>
      <c r="AV51" s="536" t="e">
        <f ca="1">+IF(AND(ISNUMBER(OFFSET('Sanitation Data'!$I$6,0,10*ROW('Sanitation Data'!I45))),'Data Summary'!DK51="Yes"),OFFSET('Sanitation Data'!$I$6,0,10*ROW('Sanitation Data'!I45)),NA())</f>
        <v>#N/A</v>
      </c>
      <c r="AW51" s="536" t="e">
        <f ca="1">+IF(AND(ISNUMBER(OFFSET('Sanitation Data'!$I$10,0,10*ROW('Sanitation Data'!I45))),'Data Summary'!DL51="Yes"),OFFSET('Sanitation Data'!$I$10,0,10*ROW('Sanitation Data'!I45)),NA())</f>
        <v>#N/A</v>
      </c>
      <c r="AX51" s="536" t="e">
        <f ca="1">+IF(AND(ISNUMBER(OFFSET('Sanitation Data'!$I$11,0,10*ROW('Sanitation Data'!I45))),'Data Summary'!DM51="Yes"),OFFSET('Sanitation Data'!$I$11,0,10*ROW('Sanitation Data'!I45)),NA())</f>
        <v>#N/A</v>
      </c>
      <c r="AY51" s="536" t="e">
        <f ca="1">+IF(AND(ISNUMBER(OFFSET('Sanitation Data'!$I$12,0,10*ROW('Sanitation Data'!I45))),'Data Summary'!DN51="Yes"),OFFSET('Sanitation Data'!$I$12,0,10*ROW('Sanitation Data'!I45)),NA())</f>
        <v>#N/A</v>
      </c>
      <c r="AZ51" s="537" t="e">
        <f ca="1">+IF(AND(ISNUMBER(OFFSET('Hygiene Data'!$D$5,0,10*ROW('Hygiene Data'!D45))),'Data Summary'!DO51="Yes"),OFFSET('Hygiene Data'!$D$5,0,10*ROW('Hygiene Data'!D45)),NA())</f>
        <v>#N/A</v>
      </c>
      <c r="BA51" s="537" t="e">
        <f ca="1">+IF(AND(ISNUMBER(OFFSET('Hygiene Data'!$D$7,0,10*ROW('Hygiene Data'!D45))),'Data Summary'!DP51="Yes"),OFFSET('Hygiene Data'!$D$7,0,10*ROW('Hygiene Data'!D45)),NA())</f>
        <v>#N/A</v>
      </c>
      <c r="BB51" s="537" t="e">
        <f ca="1">+IF(AND(ISNUMBER(OFFSET('Hygiene Data'!$D$9,0,10*ROW('Hygiene Data'!D45))),'Data Summary'!DQ51="Yes"),OFFSET('Hygiene Data'!$D$9,0,10*ROW('Hygiene Data'!D45)),NA())</f>
        <v>#N/A</v>
      </c>
      <c r="BC51" s="537" t="e">
        <f ca="1">+IF(AND(ISNUMBER(OFFSET('Hygiene Data'!$E$5,0,10*ROW('Hygiene Data'!E45))),'Data Summary'!DR51="Yes"),OFFSET('Hygiene Data'!$E$5,0,10*ROW('Hygiene Data'!E45)),NA())</f>
        <v>#N/A</v>
      </c>
      <c r="BD51" s="537" t="e">
        <f ca="1">+IF(AND(ISNUMBER(OFFSET('Hygiene Data'!$E$7,0,10*ROW('Hygiene Data'!E45))),'Data Summary'!DS51="Yes"),OFFSET('Hygiene Data'!$E$7,0,10*ROW('Hygiene Data'!E45)),NA())</f>
        <v>#N/A</v>
      </c>
      <c r="BE51" s="537" t="e">
        <f ca="1">+IF(AND(ISNUMBER(OFFSET('Hygiene Data'!$E$9,0,10*ROW('Hygiene Data'!E45))),'Data Summary'!DT51="Yes"),OFFSET('Hygiene Data'!$E$9,0,10*ROW('Hygiene Data'!E45)),NA())</f>
        <v>#N/A</v>
      </c>
      <c r="BF51" s="537" t="e">
        <f ca="1">+IF(AND(ISNUMBER(OFFSET('Hygiene Data'!$F$5,0,10*ROW('Hygiene Data'!F45))),'Data Summary'!DU51="Yes"),OFFSET('Hygiene Data'!$F$5,0,10*ROW('Hygiene Data'!F45)),NA())</f>
        <v>#N/A</v>
      </c>
      <c r="BG51" s="537" t="e">
        <f ca="1">+IF(AND(ISNUMBER(OFFSET('Hygiene Data'!$F$7,0,10*ROW('Hygiene Data'!F45))),'Data Summary'!DV51="Yes"),OFFSET('Hygiene Data'!$F$7,0,10*ROW('Hygiene Data'!F45)),NA())</f>
        <v>#N/A</v>
      </c>
      <c r="BH51" s="537" t="e">
        <f ca="1">+IF(AND(ISNUMBER(OFFSET('Hygiene Data'!$F$9,0,10*ROW('Hygiene Data'!F45))),'Data Summary'!DW51="Yes"),OFFSET('Hygiene Data'!$F$9,0,10*ROW('Hygiene Data'!F45)),NA())</f>
        <v>#N/A</v>
      </c>
      <c r="BI51" s="537" t="e">
        <f ca="1">+IF(AND(ISNUMBER(OFFSET('Hygiene Data'!$G$5,0,10*ROW('Hygiene Data'!G45))),'Data Summary'!DX51="Yes"),OFFSET('Hygiene Data'!$G$5,0,10*ROW('Hygiene Data'!G45)),NA())</f>
        <v>#N/A</v>
      </c>
      <c r="BJ51" s="537" t="e">
        <f ca="1">+IF(AND(ISNUMBER(OFFSET('Hygiene Data'!$G$7,0,10*ROW('Hygiene Data'!G45))),'Data Summary'!DY51="Yes"),OFFSET('Hygiene Data'!$G$7,0,10*ROW('Hygiene Data'!G45)),NA())</f>
        <v>#N/A</v>
      </c>
      <c r="BK51" s="537" t="e">
        <f ca="1">+IF(AND(ISNUMBER(OFFSET('Hygiene Data'!$G$9,0,10*ROW('Hygiene Data'!G45))),'Data Summary'!DZ51="Yes"),OFFSET('Hygiene Data'!$G$9,0,10*ROW('Hygiene Data'!G45)),NA())</f>
        <v>#N/A</v>
      </c>
      <c r="BL51" s="537" t="e">
        <f ca="1">+IF(AND(ISNUMBER(OFFSET('Hygiene Data'!$H$5,0,10*ROW('Hygiene Data'!H45))),'Data Summary'!EA51="Yes"),OFFSET('Hygiene Data'!$H$5,0,10*ROW('Hygiene Data'!H45)),NA())</f>
        <v>#N/A</v>
      </c>
      <c r="BM51" s="537" t="e">
        <f ca="1">+IF(AND(ISNUMBER(OFFSET('Hygiene Data'!$H$7,0,10*ROW('Hygiene Data'!H45))),'Data Summary'!EB51="Yes"),OFFSET('Hygiene Data'!$H$7,0,10*ROW('Hygiene Data'!H45)),NA())</f>
        <v>#N/A</v>
      </c>
      <c r="BN51" s="537" t="e">
        <f ca="1">+IF(AND(ISNUMBER(OFFSET('Hygiene Data'!$H$9,0,10*ROW('Hygiene Data'!H45))),'Data Summary'!EC51="Yes"),OFFSET('Hygiene Data'!$H$9,0,10*ROW('Hygiene Data'!H45)),NA())</f>
        <v>#N/A</v>
      </c>
      <c r="BO51" s="537" t="e">
        <f ca="1">+IF(AND(ISNUMBER(OFFSET('Hygiene Data'!$I$5,0,10*ROW('Hygiene Data'!I45))),'Data Summary'!ED51="Yes"),OFFSET('Hygiene Data'!$I$5,0,10*ROW('Hygiene Data'!I45)),NA())</f>
        <v>#N/A</v>
      </c>
      <c r="BP51" s="537" t="e">
        <f ca="1">+IF(AND(ISNUMBER(OFFSET('Hygiene Data'!$I$7,0,10*ROW('Hygiene Data'!I45))),'Data Summary'!EE51="Yes"),OFFSET('Hygiene Data'!$I$7,0,10*ROW('Hygiene Data'!I45)),NA())</f>
        <v>#N/A</v>
      </c>
      <c r="BQ51" s="537" t="e">
        <f ca="1">+IF(AND(ISNUMBER(OFFSET('Hygiene Data'!$I$9,0,10*ROW('Hygiene Data'!I45))),'Data Summary'!EF51="Yes"),OFFSET('Hygiene Data'!$I$9,0,10*ROW('Hygiene Data'!I45)),NA())</f>
        <v>#N/A</v>
      </c>
    </row>
    <row r="52" spans="1:69" x14ac:dyDescent="0.25">
      <c r="A52" s="533" t="e">
        <f ca="1">+RIGHT('Data Summary'!A52,LEN('Data Summary'!A52)-9)</f>
        <v>#VALUE!</v>
      </c>
      <c r="B52" s="507" t="str">
        <f ca="1">+IF(ISTEXT('Data Summary'!B52),'Data Summary'!B52,"")</f>
        <v/>
      </c>
      <c r="C52" s="534" t="e">
        <f ca="1">+VALUE('Data Summary'!C52)</f>
        <v>#VALUE!</v>
      </c>
      <c r="D52" s="535" t="e">
        <f ca="1">+IF(AND(ISNUMBER(OFFSET('Water Data'!$D$4,0,10*ROW('Water Data'!D46))),'Data Summary'!BS52="Yes"),100-OFFSET('Water Data'!$D$4,0,10*ROW('Water Data'!D46)),NA())</f>
        <v>#N/A</v>
      </c>
      <c r="E52" s="535" t="e">
        <f ca="1">+IF(AND(ISNUMBER(OFFSET('Water Data'!$D$6,0,10*ROW('Water Data'!D46))),'Data Summary'!BT52="Yes"),OFFSET('Water Data'!$D$6,0,10*ROW('Water Data'!D46)),NA())</f>
        <v>#N/A</v>
      </c>
      <c r="F52" s="535" t="e">
        <f ca="1">+IF(AND(ISNUMBER(OFFSET('Water Data'!$D$9,0,10*ROW('Water Data'!D46))),'Data Summary'!BU52="Yes"),OFFSET('Water Data'!$D$9,0,10*ROW('Water Data'!D46)),NA())</f>
        <v>#N/A</v>
      </c>
      <c r="G52" s="535" t="e">
        <f ca="1">+IF(AND(ISNUMBER(OFFSET('Water Data'!$E$4,0,10*ROW('Water Data'!E46))),'Data Summary'!BV52="Yes"),100-OFFSET('Water Data'!$E$4,0,10*ROW('Water Data'!E46)),NA())</f>
        <v>#N/A</v>
      </c>
      <c r="H52" s="535" t="e">
        <f ca="1">+IF(AND(ISNUMBER(OFFSET('Water Data'!$E$6,0,10*ROW('Water Data'!E46))),'Data Summary'!BW52="Yes"),OFFSET('Water Data'!$E$6,0,10*ROW('Water Data'!E46)),NA())</f>
        <v>#N/A</v>
      </c>
      <c r="I52" s="535" t="e">
        <f ca="1">+IF(AND(ISNUMBER(OFFSET('Water Data'!$E$9,0,10*ROW('Water Data'!E46))),'Data Summary'!BX52="Yes"),OFFSET('Water Data'!$E$9,0,10*ROW('Water Data'!E46)),NA())</f>
        <v>#N/A</v>
      </c>
      <c r="J52" s="535" t="e">
        <f ca="1">+IF(AND(ISNUMBER(OFFSET('Water Data'!$F$4,0,10*ROW('Water Data'!F46))),'Data Summary'!BY52="Yes"),100-OFFSET('Water Data'!$F$4,0,10*ROW('Water Data'!F46)),NA())</f>
        <v>#N/A</v>
      </c>
      <c r="K52" s="535" t="e">
        <f ca="1">+IF(AND(ISNUMBER(OFFSET('Water Data'!$F$6,0,10*ROW('Water Data'!F46))),'Data Summary'!BZ52="Yes"),OFFSET('Water Data'!$F$6,0,10*ROW('Water Data'!F46)),NA())</f>
        <v>#N/A</v>
      </c>
      <c r="L52" s="535" t="e">
        <f ca="1">+IF(AND(ISNUMBER(OFFSET('Water Data'!$F$9,0,10*ROW('Water Data'!F46))),'Data Summary'!CA52="Yes"),OFFSET('Water Data'!$F$9,0,10*ROW('Water Data'!F46)),NA())</f>
        <v>#N/A</v>
      </c>
      <c r="M52" s="535" t="e">
        <f ca="1">+IF(AND(ISNUMBER(OFFSET('Water Data'!$G$4,0,10*ROW('Water Data'!G46))),'Data Summary'!CB52="Yes"),100-OFFSET('Water Data'!$G$4,0,10*ROW('Water Data'!G46)),NA())</f>
        <v>#N/A</v>
      </c>
      <c r="N52" s="535" t="e">
        <f ca="1">+IF(AND(ISNUMBER(OFFSET('Water Data'!$G$6,0,10*ROW('Water Data'!G46))),'Data Summary'!CC52="Yes"),OFFSET('Water Data'!$G$6,0,10*ROW('Water Data'!G46)),NA())</f>
        <v>#N/A</v>
      </c>
      <c r="O52" s="535" t="e">
        <f ca="1">+IF(AND(ISNUMBER(OFFSET('Water Data'!$G$9,0,10*ROW('Water Data'!G46))),'Data Summary'!CD52="Yes"),OFFSET('Water Data'!$G$9,0,10*ROW('Water Data'!G46)),NA())</f>
        <v>#N/A</v>
      </c>
      <c r="P52" s="535" t="e">
        <f ca="1">+IF(AND(ISNUMBER(OFFSET('Water Data'!$H$4,0,10*ROW('Water Data'!H46))),'Data Summary'!CE52="Yes"),100-OFFSET('Water Data'!$H$4,0,10*ROW('Water Data'!H46)),NA())</f>
        <v>#N/A</v>
      </c>
      <c r="Q52" s="535" t="e">
        <f ca="1">+IF(AND(ISNUMBER(OFFSET('Water Data'!$H$6,0,10*ROW('Water Data'!H46))),'Data Summary'!CF52="Yes"),OFFSET('Water Data'!$H$6,0,10*ROW('Water Data'!H46)),NA())</f>
        <v>#N/A</v>
      </c>
      <c r="R52" s="535" t="e">
        <f ca="1">+IF(AND(ISNUMBER(OFFSET('Water Data'!$H$9,0,10*ROW('Water Data'!H46))),'Data Summary'!CG52="Yes"),OFFSET('Water Data'!$H$9,0,10*ROW('Water Data'!H46)),NA())</f>
        <v>#N/A</v>
      </c>
      <c r="S52" s="535" t="e">
        <f ca="1">+IF(AND(ISNUMBER(OFFSET('Water Data'!$I$4,0,10*ROW('Water Data'!I46))),'Data Summary'!CH52="Yes"),100-OFFSET('Water Data'!$I$4,0,10*ROW('Water Data'!I46)),NA())</f>
        <v>#N/A</v>
      </c>
      <c r="T52" s="535" t="e">
        <f ca="1">+IF(AND(ISNUMBER(OFFSET('Water Data'!$I$6,0,10*ROW('Water Data'!I46))),'Data Summary'!CI52="Yes"),OFFSET('Water Data'!$I$6,0,10*ROW('Water Data'!I46)),NA())</f>
        <v>#N/A</v>
      </c>
      <c r="U52" s="535" t="e">
        <f ca="1">+IF(AND(ISNUMBER(OFFSET('Water Data'!$I$9,0,10*ROW('Water Data'!I46))),'Data Summary'!CJ52="Yes"),OFFSET('Water Data'!$I$9,0,10*ROW('Water Data'!I46)),NA())</f>
        <v>#N/A</v>
      </c>
      <c r="V52" s="536" t="e">
        <f ca="1">+IF(AND(ISNUMBER(OFFSET('Sanitation Data'!$D$4,0,10*ROW('Sanitation Data'!D46))),'Data Summary'!CK52="Yes"),100-OFFSET('Sanitation Data'!$D$4,0,10*ROW('Sanitation Data'!D46)),NA())</f>
        <v>#N/A</v>
      </c>
      <c r="W52" s="536" t="e">
        <f ca="1">+IF(AND(ISNUMBER(OFFSET('Sanitation Data'!$D$6,0,10*ROW('Sanitation Data'!D46))),'Data Summary'!CL52="Yes"),OFFSET('Sanitation Data'!$D$6,0,10*ROW('Sanitation Data'!D46)),NA())</f>
        <v>#N/A</v>
      </c>
      <c r="X52" s="536" t="e">
        <f ca="1">+IF(AND(ISNUMBER(OFFSET('Sanitation Data'!$D$10,0,10*ROW('Sanitation Data'!D46))),'Data Summary'!CM52="Yes"),OFFSET('Sanitation Data'!$D$10,0,10*ROW('Sanitation Data'!D46)),NA())</f>
        <v>#N/A</v>
      </c>
      <c r="Y52" s="536" t="e">
        <f ca="1">+IF(AND(ISNUMBER(OFFSET('Sanitation Data'!$D$11,0,10*ROW('Sanitation Data'!D46))),'Data Summary'!CN52="Yes"),OFFSET('Sanitation Data'!$D$11,0,10*ROW('Sanitation Data'!D46)),NA())</f>
        <v>#N/A</v>
      </c>
      <c r="Z52" s="536" t="e">
        <f ca="1">+IF(AND(ISNUMBER(OFFSET('Sanitation Data'!$D$12,0,10*ROW('Sanitation Data'!D46))),'Data Summary'!CO52="Yes"),OFFSET('Sanitation Data'!$D$12,0,10*ROW('Sanitation Data'!D46)),NA())</f>
        <v>#N/A</v>
      </c>
      <c r="AA52" s="536" t="e">
        <f ca="1">+IF(AND(ISNUMBER(OFFSET('Sanitation Data'!$E$4,0,10*ROW('Sanitation Data'!E46))),'Data Summary'!CP52="Yes"),100-OFFSET('Sanitation Data'!$E$4,0,10*ROW('Sanitation Data'!E46)),NA())</f>
        <v>#N/A</v>
      </c>
      <c r="AB52" s="536" t="e">
        <f ca="1">+IF(AND(ISNUMBER(OFFSET('Sanitation Data'!$E$6,0,10*ROW('Sanitation Data'!E46))),'Data Summary'!CQ52="Yes"),OFFSET('Sanitation Data'!$E$6,0,10*ROW('Sanitation Data'!E46)),NA())</f>
        <v>#N/A</v>
      </c>
      <c r="AC52" s="536" t="e">
        <f ca="1">+IF(AND(ISNUMBER(OFFSET('Sanitation Data'!$E$10,0,10*ROW('Sanitation Data'!E46))),'Data Summary'!CR52="Yes"),OFFSET('Sanitation Data'!$E$10,0,10*ROW('Sanitation Data'!E46)),NA())</f>
        <v>#N/A</v>
      </c>
      <c r="AD52" s="536" t="e">
        <f ca="1">+IF(AND(ISNUMBER(OFFSET('Sanitation Data'!$E$11,0,10*ROW('Sanitation Data'!E46))),'Data Summary'!CS52="Yes"),OFFSET('Sanitation Data'!$E$11,0,10*ROW('Sanitation Data'!E46)),NA())</f>
        <v>#N/A</v>
      </c>
      <c r="AE52" s="536" t="e">
        <f ca="1">+IF(AND(ISNUMBER(OFFSET('Sanitation Data'!$E$12,0,10*ROW('Sanitation Data'!E46))),'Data Summary'!CT52="Yes"),OFFSET('Sanitation Data'!$E$12,0,10*ROW('Sanitation Data'!E46)),NA())</f>
        <v>#N/A</v>
      </c>
      <c r="AF52" s="536" t="e">
        <f ca="1">+IF(AND(ISNUMBER(OFFSET('Sanitation Data'!$F$4,0,10*ROW('Sanitation Data'!F46))),'Data Summary'!CU52="Yes"),100-OFFSET('Sanitation Data'!$F$4,0,10*ROW('Sanitation Data'!F46)),NA())</f>
        <v>#N/A</v>
      </c>
      <c r="AG52" s="536" t="e">
        <f ca="1">+IF(AND(ISNUMBER(OFFSET('Sanitation Data'!$F$6,0,10*ROW('Sanitation Data'!F46))),'Data Summary'!CV52="Yes"),OFFSET('Sanitation Data'!$F$6,0,10*ROW('Sanitation Data'!F46)),NA())</f>
        <v>#N/A</v>
      </c>
      <c r="AH52" s="536" t="e">
        <f ca="1">+IF(AND(ISNUMBER(OFFSET('Sanitation Data'!$F$10,0,10*ROW('Sanitation Data'!F46))),'Data Summary'!CW52="Yes"),OFFSET('Sanitation Data'!$F$10,0,10*ROW('Sanitation Data'!F46)),NA())</f>
        <v>#N/A</v>
      </c>
      <c r="AI52" s="536" t="e">
        <f ca="1">+IF(AND(ISNUMBER(OFFSET('Sanitation Data'!$F$11,0,10*ROW('Sanitation Data'!F46))),'Data Summary'!CX52="Yes"),OFFSET('Sanitation Data'!$F$11,0,10*ROW('Sanitation Data'!F46)),NA())</f>
        <v>#N/A</v>
      </c>
      <c r="AJ52" s="536" t="e">
        <f ca="1">+IF(AND(ISNUMBER(OFFSET('Sanitation Data'!$F$12,0,10*ROW('Sanitation Data'!F46))),'Data Summary'!CY52="Yes"),OFFSET('Sanitation Data'!$F$12,0,10*ROW('Sanitation Data'!F46)),NA())</f>
        <v>#N/A</v>
      </c>
      <c r="AK52" s="536" t="e">
        <f ca="1">+IF(AND(ISNUMBER(OFFSET('Sanitation Data'!$G$4,0,10*ROW('Sanitation Data'!G46))),'Data Summary'!CZ52="Yes"),100-OFFSET('Sanitation Data'!$G$4,0,10*ROW('Sanitation Data'!G46)),NA())</f>
        <v>#N/A</v>
      </c>
      <c r="AL52" s="536" t="e">
        <f ca="1">+IF(AND(ISNUMBER(OFFSET('Sanitation Data'!$G$6,0,10*ROW('Sanitation Data'!G46))),'Data Summary'!DA52="Yes"),OFFSET('Sanitation Data'!$G$6,0,10*ROW('Sanitation Data'!G46)),NA())</f>
        <v>#N/A</v>
      </c>
      <c r="AM52" s="536" t="e">
        <f ca="1">+IF(AND(ISNUMBER(OFFSET('Sanitation Data'!$G$10,0,10*ROW('Sanitation Data'!G46))),'Data Summary'!DB52="Yes"),OFFSET('Sanitation Data'!$G$10,0,10*ROW('Sanitation Data'!G46)),NA())</f>
        <v>#N/A</v>
      </c>
      <c r="AN52" s="536" t="e">
        <f ca="1">+IF(AND(ISNUMBER(OFFSET('Sanitation Data'!$G$11,0,10*ROW('Sanitation Data'!G46))),'Data Summary'!DC52="Yes"),OFFSET('Sanitation Data'!$G$11,0,10*ROW('Sanitation Data'!G46)),NA())</f>
        <v>#N/A</v>
      </c>
      <c r="AO52" s="536" t="e">
        <f ca="1">+IF(AND(ISNUMBER(OFFSET('Sanitation Data'!$G$12,0,10*ROW('Sanitation Data'!G46))),'Data Summary'!DD52="Yes"),OFFSET('Sanitation Data'!$G$12,0,10*ROW('Sanitation Data'!G46)),NA())</f>
        <v>#N/A</v>
      </c>
      <c r="AP52" s="536" t="e">
        <f ca="1">+IF(AND(ISNUMBER(OFFSET('Sanitation Data'!$H$4,0,10*ROW('Sanitation Data'!H46))),'Data Summary'!DE52="Yes"),100-OFFSET('Sanitation Data'!$H$4,0,10*ROW('Sanitation Data'!H46)),NA())</f>
        <v>#N/A</v>
      </c>
      <c r="AQ52" s="536" t="e">
        <f ca="1">+IF(AND(ISNUMBER(OFFSET('Sanitation Data'!$H$6,0,10*ROW('Sanitation Data'!H46))),'Data Summary'!DF52="Yes"),OFFSET('Sanitation Data'!$H$6,0,10*ROW('Sanitation Data'!H46)),NA())</f>
        <v>#N/A</v>
      </c>
      <c r="AR52" s="536" t="e">
        <f ca="1">+IF(AND(ISNUMBER(OFFSET('Sanitation Data'!$H$10,0,10*ROW('Sanitation Data'!H46))),'Data Summary'!DG52="Yes"),OFFSET('Sanitation Data'!$H$10,0,10*ROW('Sanitation Data'!H46)),NA())</f>
        <v>#N/A</v>
      </c>
      <c r="AS52" s="536" t="e">
        <f ca="1">+IF(AND(ISNUMBER(OFFSET('Sanitation Data'!$H$11,0,10*ROW('Sanitation Data'!H46))),'Data Summary'!DH52="Yes"),OFFSET('Sanitation Data'!$H$11,0,10*ROW('Sanitation Data'!H46)),NA())</f>
        <v>#N/A</v>
      </c>
      <c r="AT52" s="536" t="e">
        <f ca="1">+IF(AND(ISNUMBER(OFFSET('Sanitation Data'!$H$12,0,10*ROW('Sanitation Data'!H46))),'Data Summary'!DI52="Yes"),OFFSET('Sanitation Data'!$H$12,0,10*ROW('Sanitation Data'!H46)),NA())</f>
        <v>#N/A</v>
      </c>
      <c r="AU52" s="536" t="e">
        <f ca="1">+IF(AND(ISNUMBER(OFFSET('Sanitation Data'!$I$4,0,10*ROW('Sanitation Data'!I46))),'Data Summary'!DJ52="Yes"),100-OFFSET('Sanitation Data'!$I$4,0,10*ROW('Sanitation Data'!I46)),NA())</f>
        <v>#N/A</v>
      </c>
      <c r="AV52" s="536" t="e">
        <f ca="1">+IF(AND(ISNUMBER(OFFSET('Sanitation Data'!$I$6,0,10*ROW('Sanitation Data'!I46))),'Data Summary'!DK52="Yes"),OFFSET('Sanitation Data'!$I$6,0,10*ROW('Sanitation Data'!I46)),NA())</f>
        <v>#N/A</v>
      </c>
      <c r="AW52" s="536" t="e">
        <f ca="1">+IF(AND(ISNUMBER(OFFSET('Sanitation Data'!$I$10,0,10*ROW('Sanitation Data'!I46))),'Data Summary'!DL52="Yes"),OFFSET('Sanitation Data'!$I$10,0,10*ROW('Sanitation Data'!I46)),NA())</f>
        <v>#N/A</v>
      </c>
      <c r="AX52" s="536" t="e">
        <f ca="1">+IF(AND(ISNUMBER(OFFSET('Sanitation Data'!$I$11,0,10*ROW('Sanitation Data'!I46))),'Data Summary'!DM52="Yes"),OFFSET('Sanitation Data'!$I$11,0,10*ROW('Sanitation Data'!I46)),NA())</f>
        <v>#N/A</v>
      </c>
      <c r="AY52" s="536" t="e">
        <f ca="1">+IF(AND(ISNUMBER(OFFSET('Sanitation Data'!$I$12,0,10*ROW('Sanitation Data'!I46))),'Data Summary'!DN52="Yes"),OFFSET('Sanitation Data'!$I$12,0,10*ROW('Sanitation Data'!I46)),NA())</f>
        <v>#N/A</v>
      </c>
      <c r="AZ52" s="537" t="e">
        <f ca="1">+IF(AND(ISNUMBER(OFFSET('Hygiene Data'!$D$5,0,10*ROW('Hygiene Data'!D46))),'Data Summary'!DO52="Yes"),OFFSET('Hygiene Data'!$D$5,0,10*ROW('Hygiene Data'!D46)),NA())</f>
        <v>#N/A</v>
      </c>
      <c r="BA52" s="537" t="e">
        <f ca="1">+IF(AND(ISNUMBER(OFFSET('Hygiene Data'!$D$7,0,10*ROW('Hygiene Data'!D46))),'Data Summary'!DP52="Yes"),OFFSET('Hygiene Data'!$D$7,0,10*ROW('Hygiene Data'!D46)),NA())</f>
        <v>#N/A</v>
      </c>
      <c r="BB52" s="537" t="e">
        <f ca="1">+IF(AND(ISNUMBER(OFFSET('Hygiene Data'!$D$9,0,10*ROW('Hygiene Data'!D46))),'Data Summary'!DQ52="Yes"),OFFSET('Hygiene Data'!$D$9,0,10*ROW('Hygiene Data'!D46)),NA())</f>
        <v>#N/A</v>
      </c>
      <c r="BC52" s="537" t="e">
        <f ca="1">+IF(AND(ISNUMBER(OFFSET('Hygiene Data'!$E$5,0,10*ROW('Hygiene Data'!E46))),'Data Summary'!DR52="Yes"),OFFSET('Hygiene Data'!$E$5,0,10*ROW('Hygiene Data'!E46)),NA())</f>
        <v>#N/A</v>
      </c>
      <c r="BD52" s="537" t="e">
        <f ca="1">+IF(AND(ISNUMBER(OFFSET('Hygiene Data'!$E$7,0,10*ROW('Hygiene Data'!E46))),'Data Summary'!DS52="Yes"),OFFSET('Hygiene Data'!$E$7,0,10*ROW('Hygiene Data'!E46)),NA())</f>
        <v>#N/A</v>
      </c>
      <c r="BE52" s="537" t="e">
        <f ca="1">+IF(AND(ISNUMBER(OFFSET('Hygiene Data'!$E$9,0,10*ROW('Hygiene Data'!E46))),'Data Summary'!DT52="Yes"),OFFSET('Hygiene Data'!$E$9,0,10*ROW('Hygiene Data'!E46)),NA())</f>
        <v>#N/A</v>
      </c>
      <c r="BF52" s="537" t="e">
        <f ca="1">+IF(AND(ISNUMBER(OFFSET('Hygiene Data'!$F$5,0,10*ROW('Hygiene Data'!F46))),'Data Summary'!DU52="Yes"),OFFSET('Hygiene Data'!$F$5,0,10*ROW('Hygiene Data'!F46)),NA())</f>
        <v>#N/A</v>
      </c>
      <c r="BG52" s="537" t="e">
        <f ca="1">+IF(AND(ISNUMBER(OFFSET('Hygiene Data'!$F$7,0,10*ROW('Hygiene Data'!F46))),'Data Summary'!DV52="Yes"),OFFSET('Hygiene Data'!$F$7,0,10*ROW('Hygiene Data'!F46)),NA())</f>
        <v>#N/A</v>
      </c>
      <c r="BH52" s="537" t="e">
        <f ca="1">+IF(AND(ISNUMBER(OFFSET('Hygiene Data'!$F$9,0,10*ROW('Hygiene Data'!F46))),'Data Summary'!DW52="Yes"),OFFSET('Hygiene Data'!$F$9,0,10*ROW('Hygiene Data'!F46)),NA())</f>
        <v>#N/A</v>
      </c>
      <c r="BI52" s="537" t="e">
        <f ca="1">+IF(AND(ISNUMBER(OFFSET('Hygiene Data'!$G$5,0,10*ROW('Hygiene Data'!G46))),'Data Summary'!DX52="Yes"),OFFSET('Hygiene Data'!$G$5,0,10*ROW('Hygiene Data'!G46)),NA())</f>
        <v>#N/A</v>
      </c>
      <c r="BJ52" s="537" t="e">
        <f ca="1">+IF(AND(ISNUMBER(OFFSET('Hygiene Data'!$G$7,0,10*ROW('Hygiene Data'!G46))),'Data Summary'!DY52="Yes"),OFFSET('Hygiene Data'!$G$7,0,10*ROW('Hygiene Data'!G46)),NA())</f>
        <v>#N/A</v>
      </c>
      <c r="BK52" s="537" t="e">
        <f ca="1">+IF(AND(ISNUMBER(OFFSET('Hygiene Data'!$G$9,0,10*ROW('Hygiene Data'!G46))),'Data Summary'!DZ52="Yes"),OFFSET('Hygiene Data'!$G$9,0,10*ROW('Hygiene Data'!G46)),NA())</f>
        <v>#N/A</v>
      </c>
      <c r="BL52" s="537" t="e">
        <f ca="1">+IF(AND(ISNUMBER(OFFSET('Hygiene Data'!$H$5,0,10*ROW('Hygiene Data'!H46))),'Data Summary'!EA52="Yes"),OFFSET('Hygiene Data'!$H$5,0,10*ROW('Hygiene Data'!H46)),NA())</f>
        <v>#N/A</v>
      </c>
      <c r="BM52" s="537" t="e">
        <f ca="1">+IF(AND(ISNUMBER(OFFSET('Hygiene Data'!$H$7,0,10*ROW('Hygiene Data'!H46))),'Data Summary'!EB52="Yes"),OFFSET('Hygiene Data'!$H$7,0,10*ROW('Hygiene Data'!H46)),NA())</f>
        <v>#N/A</v>
      </c>
      <c r="BN52" s="537" t="e">
        <f ca="1">+IF(AND(ISNUMBER(OFFSET('Hygiene Data'!$H$9,0,10*ROW('Hygiene Data'!H46))),'Data Summary'!EC52="Yes"),OFFSET('Hygiene Data'!$H$9,0,10*ROW('Hygiene Data'!H46)),NA())</f>
        <v>#N/A</v>
      </c>
      <c r="BO52" s="537" t="e">
        <f ca="1">+IF(AND(ISNUMBER(OFFSET('Hygiene Data'!$I$5,0,10*ROW('Hygiene Data'!I46))),'Data Summary'!ED52="Yes"),OFFSET('Hygiene Data'!$I$5,0,10*ROW('Hygiene Data'!I46)),NA())</f>
        <v>#N/A</v>
      </c>
      <c r="BP52" s="537" t="e">
        <f ca="1">+IF(AND(ISNUMBER(OFFSET('Hygiene Data'!$I$7,0,10*ROW('Hygiene Data'!I46))),'Data Summary'!EE52="Yes"),OFFSET('Hygiene Data'!$I$7,0,10*ROW('Hygiene Data'!I46)),NA())</f>
        <v>#N/A</v>
      </c>
      <c r="BQ52" s="537" t="e">
        <f ca="1">+IF(AND(ISNUMBER(OFFSET('Hygiene Data'!$I$9,0,10*ROW('Hygiene Data'!I46))),'Data Summary'!EF52="Yes"),OFFSET('Hygiene Data'!$I$9,0,10*ROW('Hygiene Data'!I46)),NA())</f>
        <v>#N/A</v>
      </c>
    </row>
    <row r="53" spans="1:69" x14ac:dyDescent="0.25">
      <c r="A53" s="533" t="e">
        <f ca="1">+RIGHT('Data Summary'!A53,LEN('Data Summary'!A53)-9)</f>
        <v>#VALUE!</v>
      </c>
      <c r="B53" s="507" t="str">
        <f ca="1">+IF(ISTEXT('Data Summary'!B53),'Data Summary'!B53,"")</f>
        <v/>
      </c>
      <c r="C53" s="534" t="e">
        <f ca="1">+VALUE('Data Summary'!C53)</f>
        <v>#VALUE!</v>
      </c>
      <c r="D53" s="535" t="e">
        <f ca="1">+IF(AND(ISNUMBER(OFFSET('Water Data'!$D$4,0,10*ROW('Water Data'!D47))),'Data Summary'!BS53="Yes"),100-OFFSET('Water Data'!$D$4,0,10*ROW('Water Data'!D47)),NA())</f>
        <v>#N/A</v>
      </c>
      <c r="E53" s="535" t="e">
        <f ca="1">+IF(AND(ISNUMBER(OFFSET('Water Data'!$D$6,0,10*ROW('Water Data'!D47))),'Data Summary'!BT53="Yes"),OFFSET('Water Data'!$D$6,0,10*ROW('Water Data'!D47)),NA())</f>
        <v>#N/A</v>
      </c>
      <c r="F53" s="535" t="e">
        <f ca="1">+IF(AND(ISNUMBER(OFFSET('Water Data'!$D$9,0,10*ROW('Water Data'!D47))),'Data Summary'!BU53="Yes"),OFFSET('Water Data'!$D$9,0,10*ROW('Water Data'!D47)),NA())</f>
        <v>#N/A</v>
      </c>
      <c r="G53" s="535" t="e">
        <f ca="1">+IF(AND(ISNUMBER(OFFSET('Water Data'!$E$4,0,10*ROW('Water Data'!E47))),'Data Summary'!BV53="Yes"),100-OFFSET('Water Data'!$E$4,0,10*ROW('Water Data'!E47)),NA())</f>
        <v>#N/A</v>
      </c>
      <c r="H53" s="535" t="e">
        <f ca="1">+IF(AND(ISNUMBER(OFFSET('Water Data'!$E$6,0,10*ROW('Water Data'!E47))),'Data Summary'!BW53="Yes"),OFFSET('Water Data'!$E$6,0,10*ROW('Water Data'!E47)),NA())</f>
        <v>#N/A</v>
      </c>
      <c r="I53" s="535" t="e">
        <f ca="1">+IF(AND(ISNUMBER(OFFSET('Water Data'!$E$9,0,10*ROW('Water Data'!E47))),'Data Summary'!BX53="Yes"),OFFSET('Water Data'!$E$9,0,10*ROW('Water Data'!E47)),NA())</f>
        <v>#N/A</v>
      </c>
      <c r="J53" s="535" t="e">
        <f ca="1">+IF(AND(ISNUMBER(OFFSET('Water Data'!$F$4,0,10*ROW('Water Data'!F47))),'Data Summary'!BY53="Yes"),100-OFFSET('Water Data'!$F$4,0,10*ROW('Water Data'!F47)),NA())</f>
        <v>#N/A</v>
      </c>
      <c r="K53" s="535" t="e">
        <f ca="1">+IF(AND(ISNUMBER(OFFSET('Water Data'!$F$6,0,10*ROW('Water Data'!F47))),'Data Summary'!BZ53="Yes"),OFFSET('Water Data'!$F$6,0,10*ROW('Water Data'!F47)),NA())</f>
        <v>#N/A</v>
      </c>
      <c r="L53" s="535" t="e">
        <f ca="1">+IF(AND(ISNUMBER(OFFSET('Water Data'!$F$9,0,10*ROW('Water Data'!F47))),'Data Summary'!CA53="Yes"),OFFSET('Water Data'!$F$9,0,10*ROW('Water Data'!F47)),NA())</f>
        <v>#N/A</v>
      </c>
      <c r="M53" s="535" t="e">
        <f ca="1">+IF(AND(ISNUMBER(OFFSET('Water Data'!$G$4,0,10*ROW('Water Data'!G47))),'Data Summary'!CB53="Yes"),100-OFFSET('Water Data'!$G$4,0,10*ROW('Water Data'!G47)),NA())</f>
        <v>#N/A</v>
      </c>
      <c r="N53" s="535" t="e">
        <f ca="1">+IF(AND(ISNUMBER(OFFSET('Water Data'!$G$6,0,10*ROW('Water Data'!G47))),'Data Summary'!CC53="Yes"),OFFSET('Water Data'!$G$6,0,10*ROW('Water Data'!G47)),NA())</f>
        <v>#N/A</v>
      </c>
      <c r="O53" s="535" t="e">
        <f ca="1">+IF(AND(ISNUMBER(OFFSET('Water Data'!$G$9,0,10*ROW('Water Data'!G47))),'Data Summary'!CD53="Yes"),OFFSET('Water Data'!$G$9,0,10*ROW('Water Data'!G47)),NA())</f>
        <v>#N/A</v>
      </c>
      <c r="P53" s="535" t="e">
        <f ca="1">+IF(AND(ISNUMBER(OFFSET('Water Data'!$H$4,0,10*ROW('Water Data'!H47))),'Data Summary'!CE53="Yes"),100-OFFSET('Water Data'!$H$4,0,10*ROW('Water Data'!H47)),NA())</f>
        <v>#N/A</v>
      </c>
      <c r="Q53" s="535" t="e">
        <f ca="1">+IF(AND(ISNUMBER(OFFSET('Water Data'!$H$6,0,10*ROW('Water Data'!H47))),'Data Summary'!CF53="Yes"),OFFSET('Water Data'!$H$6,0,10*ROW('Water Data'!H47)),NA())</f>
        <v>#N/A</v>
      </c>
      <c r="R53" s="535" t="e">
        <f ca="1">+IF(AND(ISNUMBER(OFFSET('Water Data'!$H$9,0,10*ROW('Water Data'!H47))),'Data Summary'!CG53="Yes"),OFFSET('Water Data'!$H$9,0,10*ROW('Water Data'!H47)),NA())</f>
        <v>#N/A</v>
      </c>
      <c r="S53" s="535" t="e">
        <f ca="1">+IF(AND(ISNUMBER(OFFSET('Water Data'!$I$4,0,10*ROW('Water Data'!I47))),'Data Summary'!CH53="Yes"),100-OFFSET('Water Data'!$I$4,0,10*ROW('Water Data'!I47)),NA())</f>
        <v>#N/A</v>
      </c>
      <c r="T53" s="535" t="e">
        <f ca="1">+IF(AND(ISNUMBER(OFFSET('Water Data'!$I$6,0,10*ROW('Water Data'!I47))),'Data Summary'!CI53="Yes"),OFFSET('Water Data'!$I$6,0,10*ROW('Water Data'!I47)),NA())</f>
        <v>#N/A</v>
      </c>
      <c r="U53" s="535" t="e">
        <f ca="1">+IF(AND(ISNUMBER(OFFSET('Water Data'!$I$9,0,10*ROW('Water Data'!I47))),'Data Summary'!CJ53="Yes"),OFFSET('Water Data'!$I$9,0,10*ROW('Water Data'!I47)),NA())</f>
        <v>#N/A</v>
      </c>
      <c r="V53" s="536" t="e">
        <f ca="1">+IF(AND(ISNUMBER(OFFSET('Sanitation Data'!$D$4,0,10*ROW('Sanitation Data'!D47))),'Data Summary'!CK53="Yes"),100-OFFSET('Sanitation Data'!$D$4,0,10*ROW('Sanitation Data'!D47)),NA())</f>
        <v>#N/A</v>
      </c>
      <c r="W53" s="536" t="e">
        <f ca="1">+IF(AND(ISNUMBER(OFFSET('Sanitation Data'!$D$6,0,10*ROW('Sanitation Data'!D47))),'Data Summary'!CL53="Yes"),OFFSET('Sanitation Data'!$D$6,0,10*ROW('Sanitation Data'!D47)),NA())</f>
        <v>#N/A</v>
      </c>
      <c r="X53" s="536" t="e">
        <f ca="1">+IF(AND(ISNUMBER(OFFSET('Sanitation Data'!$D$10,0,10*ROW('Sanitation Data'!D47))),'Data Summary'!CM53="Yes"),OFFSET('Sanitation Data'!$D$10,0,10*ROW('Sanitation Data'!D47)),NA())</f>
        <v>#N/A</v>
      </c>
      <c r="Y53" s="536" t="e">
        <f ca="1">+IF(AND(ISNUMBER(OFFSET('Sanitation Data'!$D$11,0,10*ROW('Sanitation Data'!D47))),'Data Summary'!CN53="Yes"),OFFSET('Sanitation Data'!$D$11,0,10*ROW('Sanitation Data'!D47)),NA())</f>
        <v>#N/A</v>
      </c>
      <c r="Z53" s="536" t="e">
        <f ca="1">+IF(AND(ISNUMBER(OFFSET('Sanitation Data'!$D$12,0,10*ROW('Sanitation Data'!D47))),'Data Summary'!CO53="Yes"),OFFSET('Sanitation Data'!$D$12,0,10*ROW('Sanitation Data'!D47)),NA())</f>
        <v>#N/A</v>
      </c>
      <c r="AA53" s="536" t="e">
        <f ca="1">+IF(AND(ISNUMBER(OFFSET('Sanitation Data'!$E$4,0,10*ROW('Sanitation Data'!E47))),'Data Summary'!CP53="Yes"),100-OFFSET('Sanitation Data'!$E$4,0,10*ROW('Sanitation Data'!E47)),NA())</f>
        <v>#N/A</v>
      </c>
      <c r="AB53" s="536" t="e">
        <f ca="1">+IF(AND(ISNUMBER(OFFSET('Sanitation Data'!$E$6,0,10*ROW('Sanitation Data'!E47))),'Data Summary'!CQ53="Yes"),OFFSET('Sanitation Data'!$E$6,0,10*ROW('Sanitation Data'!E47)),NA())</f>
        <v>#N/A</v>
      </c>
      <c r="AC53" s="536" t="e">
        <f ca="1">+IF(AND(ISNUMBER(OFFSET('Sanitation Data'!$E$10,0,10*ROW('Sanitation Data'!E47))),'Data Summary'!CR53="Yes"),OFFSET('Sanitation Data'!$E$10,0,10*ROW('Sanitation Data'!E47)),NA())</f>
        <v>#N/A</v>
      </c>
      <c r="AD53" s="536" t="e">
        <f ca="1">+IF(AND(ISNUMBER(OFFSET('Sanitation Data'!$E$11,0,10*ROW('Sanitation Data'!E47))),'Data Summary'!CS53="Yes"),OFFSET('Sanitation Data'!$E$11,0,10*ROW('Sanitation Data'!E47)),NA())</f>
        <v>#N/A</v>
      </c>
      <c r="AE53" s="536" t="e">
        <f ca="1">+IF(AND(ISNUMBER(OFFSET('Sanitation Data'!$E$12,0,10*ROW('Sanitation Data'!E47))),'Data Summary'!CT53="Yes"),OFFSET('Sanitation Data'!$E$12,0,10*ROW('Sanitation Data'!E47)),NA())</f>
        <v>#N/A</v>
      </c>
      <c r="AF53" s="536" t="e">
        <f ca="1">+IF(AND(ISNUMBER(OFFSET('Sanitation Data'!$F$4,0,10*ROW('Sanitation Data'!F47))),'Data Summary'!CU53="Yes"),100-OFFSET('Sanitation Data'!$F$4,0,10*ROW('Sanitation Data'!F47)),NA())</f>
        <v>#N/A</v>
      </c>
      <c r="AG53" s="536" t="e">
        <f ca="1">+IF(AND(ISNUMBER(OFFSET('Sanitation Data'!$F$6,0,10*ROW('Sanitation Data'!F47))),'Data Summary'!CV53="Yes"),OFFSET('Sanitation Data'!$F$6,0,10*ROW('Sanitation Data'!F47)),NA())</f>
        <v>#N/A</v>
      </c>
      <c r="AH53" s="536" t="e">
        <f ca="1">+IF(AND(ISNUMBER(OFFSET('Sanitation Data'!$F$10,0,10*ROW('Sanitation Data'!F47))),'Data Summary'!CW53="Yes"),OFFSET('Sanitation Data'!$F$10,0,10*ROW('Sanitation Data'!F47)),NA())</f>
        <v>#N/A</v>
      </c>
      <c r="AI53" s="536" t="e">
        <f ca="1">+IF(AND(ISNUMBER(OFFSET('Sanitation Data'!$F$11,0,10*ROW('Sanitation Data'!F47))),'Data Summary'!CX53="Yes"),OFFSET('Sanitation Data'!$F$11,0,10*ROW('Sanitation Data'!F47)),NA())</f>
        <v>#N/A</v>
      </c>
      <c r="AJ53" s="536" t="e">
        <f ca="1">+IF(AND(ISNUMBER(OFFSET('Sanitation Data'!$F$12,0,10*ROW('Sanitation Data'!F47))),'Data Summary'!CY53="Yes"),OFFSET('Sanitation Data'!$F$12,0,10*ROW('Sanitation Data'!F47)),NA())</f>
        <v>#N/A</v>
      </c>
      <c r="AK53" s="536" t="e">
        <f ca="1">+IF(AND(ISNUMBER(OFFSET('Sanitation Data'!$G$4,0,10*ROW('Sanitation Data'!G47))),'Data Summary'!CZ53="Yes"),100-OFFSET('Sanitation Data'!$G$4,0,10*ROW('Sanitation Data'!G47)),NA())</f>
        <v>#N/A</v>
      </c>
      <c r="AL53" s="536" t="e">
        <f ca="1">+IF(AND(ISNUMBER(OFFSET('Sanitation Data'!$G$6,0,10*ROW('Sanitation Data'!G47))),'Data Summary'!DA53="Yes"),OFFSET('Sanitation Data'!$G$6,0,10*ROW('Sanitation Data'!G47)),NA())</f>
        <v>#N/A</v>
      </c>
      <c r="AM53" s="536" t="e">
        <f ca="1">+IF(AND(ISNUMBER(OFFSET('Sanitation Data'!$G$10,0,10*ROW('Sanitation Data'!G47))),'Data Summary'!DB53="Yes"),OFFSET('Sanitation Data'!$G$10,0,10*ROW('Sanitation Data'!G47)),NA())</f>
        <v>#N/A</v>
      </c>
      <c r="AN53" s="536" t="e">
        <f ca="1">+IF(AND(ISNUMBER(OFFSET('Sanitation Data'!$G$11,0,10*ROW('Sanitation Data'!G47))),'Data Summary'!DC53="Yes"),OFFSET('Sanitation Data'!$G$11,0,10*ROW('Sanitation Data'!G47)),NA())</f>
        <v>#N/A</v>
      </c>
      <c r="AO53" s="536" t="e">
        <f ca="1">+IF(AND(ISNUMBER(OFFSET('Sanitation Data'!$G$12,0,10*ROW('Sanitation Data'!G47))),'Data Summary'!DD53="Yes"),OFFSET('Sanitation Data'!$G$12,0,10*ROW('Sanitation Data'!G47)),NA())</f>
        <v>#N/A</v>
      </c>
      <c r="AP53" s="536" t="e">
        <f ca="1">+IF(AND(ISNUMBER(OFFSET('Sanitation Data'!$H$4,0,10*ROW('Sanitation Data'!H47))),'Data Summary'!DE53="Yes"),100-OFFSET('Sanitation Data'!$H$4,0,10*ROW('Sanitation Data'!H47)),NA())</f>
        <v>#N/A</v>
      </c>
      <c r="AQ53" s="536" t="e">
        <f ca="1">+IF(AND(ISNUMBER(OFFSET('Sanitation Data'!$H$6,0,10*ROW('Sanitation Data'!H47))),'Data Summary'!DF53="Yes"),OFFSET('Sanitation Data'!$H$6,0,10*ROW('Sanitation Data'!H47)),NA())</f>
        <v>#N/A</v>
      </c>
      <c r="AR53" s="536" t="e">
        <f ca="1">+IF(AND(ISNUMBER(OFFSET('Sanitation Data'!$H$10,0,10*ROW('Sanitation Data'!H47))),'Data Summary'!DG53="Yes"),OFFSET('Sanitation Data'!$H$10,0,10*ROW('Sanitation Data'!H47)),NA())</f>
        <v>#N/A</v>
      </c>
      <c r="AS53" s="536" t="e">
        <f ca="1">+IF(AND(ISNUMBER(OFFSET('Sanitation Data'!$H$11,0,10*ROW('Sanitation Data'!H47))),'Data Summary'!DH53="Yes"),OFFSET('Sanitation Data'!$H$11,0,10*ROW('Sanitation Data'!H47)),NA())</f>
        <v>#N/A</v>
      </c>
      <c r="AT53" s="536" t="e">
        <f ca="1">+IF(AND(ISNUMBER(OFFSET('Sanitation Data'!$H$12,0,10*ROW('Sanitation Data'!H47))),'Data Summary'!DI53="Yes"),OFFSET('Sanitation Data'!$H$12,0,10*ROW('Sanitation Data'!H47)),NA())</f>
        <v>#N/A</v>
      </c>
      <c r="AU53" s="536" t="e">
        <f ca="1">+IF(AND(ISNUMBER(OFFSET('Sanitation Data'!$I$4,0,10*ROW('Sanitation Data'!I47))),'Data Summary'!DJ53="Yes"),100-OFFSET('Sanitation Data'!$I$4,0,10*ROW('Sanitation Data'!I47)),NA())</f>
        <v>#N/A</v>
      </c>
      <c r="AV53" s="536" t="e">
        <f ca="1">+IF(AND(ISNUMBER(OFFSET('Sanitation Data'!$I$6,0,10*ROW('Sanitation Data'!I47))),'Data Summary'!DK53="Yes"),OFFSET('Sanitation Data'!$I$6,0,10*ROW('Sanitation Data'!I47)),NA())</f>
        <v>#N/A</v>
      </c>
      <c r="AW53" s="536" t="e">
        <f ca="1">+IF(AND(ISNUMBER(OFFSET('Sanitation Data'!$I$10,0,10*ROW('Sanitation Data'!I47))),'Data Summary'!DL53="Yes"),OFFSET('Sanitation Data'!$I$10,0,10*ROW('Sanitation Data'!I47)),NA())</f>
        <v>#N/A</v>
      </c>
      <c r="AX53" s="536" t="e">
        <f ca="1">+IF(AND(ISNUMBER(OFFSET('Sanitation Data'!$I$11,0,10*ROW('Sanitation Data'!I47))),'Data Summary'!DM53="Yes"),OFFSET('Sanitation Data'!$I$11,0,10*ROW('Sanitation Data'!I47)),NA())</f>
        <v>#N/A</v>
      </c>
      <c r="AY53" s="536" t="e">
        <f ca="1">+IF(AND(ISNUMBER(OFFSET('Sanitation Data'!$I$12,0,10*ROW('Sanitation Data'!I47))),'Data Summary'!DN53="Yes"),OFFSET('Sanitation Data'!$I$12,0,10*ROW('Sanitation Data'!I47)),NA())</f>
        <v>#N/A</v>
      </c>
      <c r="AZ53" s="537" t="e">
        <f ca="1">+IF(AND(ISNUMBER(OFFSET('Hygiene Data'!$D$5,0,10*ROW('Hygiene Data'!D47))),'Data Summary'!DO53="Yes"),OFFSET('Hygiene Data'!$D$5,0,10*ROW('Hygiene Data'!D47)),NA())</f>
        <v>#N/A</v>
      </c>
      <c r="BA53" s="537" t="e">
        <f ca="1">+IF(AND(ISNUMBER(OFFSET('Hygiene Data'!$D$7,0,10*ROW('Hygiene Data'!D47))),'Data Summary'!DP53="Yes"),OFFSET('Hygiene Data'!$D$7,0,10*ROW('Hygiene Data'!D47)),NA())</f>
        <v>#N/A</v>
      </c>
      <c r="BB53" s="537" t="e">
        <f ca="1">+IF(AND(ISNUMBER(OFFSET('Hygiene Data'!$D$9,0,10*ROW('Hygiene Data'!D47))),'Data Summary'!DQ53="Yes"),OFFSET('Hygiene Data'!$D$9,0,10*ROW('Hygiene Data'!D47)),NA())</f>
        <v>#N/A</v>
      </c>
      <c r="BC53" s="537" t="e">
        <f ca="1">+IF(AND(ISNUMBER(OFFSET('Hygiene Data'!$E$5,0,10*ROW('Hygiene Data'!E47))),'Data Summary'!DR53="Yes"),OFFSET('Hygiene Data'!$E$5,0,10*ROW('Hygiene Data'!E47)),NA())</f>
        <v>#N/A</v>
      </c>
      <c r="BD53" s="537" t="e">
        <f ca="1">+IF(AND(ISNUMBER(OFFSET('Hygiene Data'!$E$7,0,10*ROW('Hygiene Data'!E47))),'Data Summary'!DS53="Yes"),OFFSET('Hygiene Data'!$E$7,0,10*ROW('Hygiene Data'!E47)),NA())</f>
        <v>#N/A</v>
      </c>
      <c r="BE53" s="537" t="e">
        <f ca="1">+IF(AND(ISNUMBER(OFFSET('Hygiene Data'!$E$9,0,10*ROW('Hygiene Data'!E47))),'Data Summary'!DT53="Yes"),OFFSET('Hygiene Data'!$E$9,0,10*ROW('Hygiene Data'!E47)),NA())</f>
        <v>#N/A</v>
      </c>
      <c r="BF53" s="537" t="e">
        <f ca="1">+IF(AND(ISNUMBER(OFFSET('Hygiene Data'!$F$5,0,10*ROW('Hygiene Data'!F47))),'Data Summary'!DU53="Yes"),OFFSET('Hygiene Data'!$F$5,0,10*ROW('Hygiene Data'!F47)),NA())</f>
        <v>#N/A</v>
      </c>
      <c r="BG53" s="537" t="e">
        <f ca="1">+IF(AND(ISNUMBER(OFFSET('Hygiene Data'!$F$7,0,10*ROW('Hygiene Data'!F47))),'Data Summary'!DV53="Yes"),OFFSET('Hygiene Data'!$F$7,0,10*ROW('Hygiene Data'!F47)),NA())</f>
        <v>#N/A</v>
      </c>
      <c r="BH53" s="537" t="e">
        <f ca="1">+IF(AND(ISNUMBER(OFFSET('Hygiene Data'!$F$9,0,10*ROW('Hygiene Data'!F47))),'Data Summary'!DW53="Yes"),OFFSET('Hygiene Data'!$F$9,0,10*ROW('Hygiene Data'!F47)),NA())</f>
        <v>#N/A</v>
      </c>
      <c r="BI53" s="537" t="e">
        <f ca="1">+IF(AND(ISNUMBER(OFFSET('Hygiene Data'!$G$5,0,10*ROW('Hygiene Data'!G47))),'Data Summary'!DX53="Yes"),OFFSET('Hygiene Data'!$G$5,0,10*ROW('Hygiene Data'!G47)),NA())</f>
        <v>#N/A</v>
      </c>
      <c r="BJ53" s="537" t="e">
        <f ca="1">+IF(AND(ISNUMBER(OFFSET('Hygiene Data'!$G$7,0,10*ROW('Hygiene Data'!G47))),'Data Summary'!DY53="Yes"),OFFSET('Hygiene Data'!$G$7,0,10*ROW('Hygiene Data'!G47)),NA())</f>
        <v>#N/A</v>
      </c>
      <c r="BK53" s="537" t="e">
        <f ca="1">+IF(AND(ISNUMBER(OFFSET('Hygiene Data'!$G$9,0,10*ROW('Hygiene Data'!G47))),'Data Summary'!DZ53="Yes"),OFFSET('Hygiene Data'!$G$9,0,10*ROW('Hygiene Data'!G47)),NA())</f>
        <v>#N/A</v>
      </c>
      <c r="BL53" s="537" t="e">
        <f ca="1">+IF(AND(ISNUMBER(OFFSET('Hygiene Data'!$H$5,0,10*ROW('Hygiene Data'!H47))),'Data Summary'!EA53="Yes"),OFFSET('Hygiene Data'!$H$5,0,10*ROW('Hygiene Data'!H47)),NA())</f>
        <v>#N/A</v>
      </c>
      <c r="BM53" s="537" t="e">
        <f ca="1">+IF(AND(ISNUMBER(OFFSET('Hygiene Data'!$H$7,0,10*ROW('Hygiene Data'!H47))),'Data Summary'!EB53="Yes"),OFFSET('Hygiene Data'!$H$7,0,10*ROW('Hygiene Data'!H47)),NA())</f>
        <v>#N/A</v>
      </c>
      <c r="BN53" s="537" t="e">
        <f ca="1">+IF(AND(ISNUMBER(OFFSET('Hygiene Data'!$H$9,0,10*ROW('Hygiene Data'!H47))),'Data Summary'!EC53="Yes"),OFFSET('Hygiene Data'!$H$9,0,10*ROW('Hygiene Data'!H47)),NA())</f>
        <v>#N/A</v>
      </c>
      <c r="BO53" s="537" t="e">
        <f ca="1">+IF(AND(ISNUMBER(OFFSET('Hygiene Data'!$I$5,0,10*ROW('Hygiene Data'!I47))),'Data Summary'!ED53="Yes"),OFFSET('Hygiene Data'!$I$5,0,10*ROW('Hygiene Data'!I47)),NA())</f>
        <v>#N/A</v>
      </c>
      <c r="BP53" s="537" t="e">
        <f ca="1">+IF(AND(ISNUMBER(OFFSET('Hygiene Data'!$I$7,0,10*ROW('Hygiene Data'!I47))),'Data Summary'!EE53="Yes"),OFFSET('Hygiene Data'!$I$7,0,10*ROW('Hygiene Data'!I47)),NA())</f>
        <v>#N/A</v>
      </c>
      <c r="BQ53" s="537" t="e">
        <f ca="1">+IF(AND(ISNUMBER(OFFSET('Hygiene Data'!$I$9,0,10*ROW('Hygiene Data'!I47))),'Data Summary'!EF53="Yes"),OFFSET('Hygiene Data'!$I$9,0,10*ROW('Hygiene Data'!I47)),NA())</f>
        <v>#N/A</v>
      </c>
    </row>
    <row r="54" spans="1:69" x14ac:dyDescent="0.25">
      <c r="A54" s="533" t="e">
        <f ca="1">+RIGHT('Data Summary'!A54,LEN('Data Summary'!A54)-9)</f>
        <v>#VALUE!</v>
      </c>
      <c r="B54" s="507" t="str">
        <f ca="1">+IF(ISTEXT('Data Summary'!B54),'Data Summary'!B54,"")</f>
        <v/>
      </c>
      <c r="C54" s="534" t="e">
        <f ca="1">+VALUE('Data Summary'!C54)</f>
        <v>#VALUE!</v>
      </c>
      <c r="D54" s="535" t="e">
        <f ca="1">+IF(AND(ISNUMBER(OFFSET('Water Data'!$D$4,0,10*ROW('Water Data'!D48))),'Data Summary'!BS54="Yes"),100-OFFSET('Water Data'!$D$4,0,10*ROW('Water Data'!D48)),NA())</f>
        <v>#N/A</v>
      </c>
      <c r="E54" s="535" t="e">
        <f ca="1">+IF(AND(ISNUMBER(OFFSET('Water Data'!$D$6,0,10*ROW('Water Data'!D48))),'Data Summary'!BT54="Yes"),OFFSET('Water Data'!$D$6,0,10*ROW('Water Data'!D48)),NA())</f>
        <v>#N/A</v>
      </c>
      <c r="F54" s="535" t="e">
        <f ca="1">+IF(AND(ISNUMBER(OFFSET('Water Data'!$D$9,0,10*ROW('Water Data'!D48))),'Data Summary'!BU54="Yes"),OFFSET('Water Data'!$D$9,0,10*ROW('Water Data'!D48)),NA())</f>
        <v>#N/A</v>
      </c>
      <c r="G54" s="535" t="e">
        <f ca="1">+IF(AND(ISNUMBER(OFFSET('Water Data'!$E$4,0,10*ROW('Water Data'!E48))),'Data Summary'!BV54="Yes"),100-OFFSET('Water Data'!$E$4,0,10*ROW('Water Data'!E48)),NA())</f>
        <v>#N/A</v>
      </c>
      <c r="H54" s="535" t="e">
        <f ca="1">+IF(AND(ISNUMBER(OFFSET('Water Data'!$E$6,0,10*ROW('Water Data'!E48))),'Data Summary'!BW54="Yes"),OFFSET('Water Data'!$E$6,0,10*ROW('Water Data'!E48)),NA())</f>
        <v>#N/A</v>
      </c>
      <c r="I54" s="535" t="e">
        <f ca="1">+IF(AND(ISNUMBER(OFFSET('Water Data'!$E$9,0,10*ROW('Water Data'!E48))),'Data Summary'!BX54="Yes"),OFFSET('Water Data'!$E$9,0,10*ROW('Water Data'!E48)),NA())</f>
        <v>#N/A</v>
      </c>
      <c r="J54" s="535" t="e">
        <f ca="1">+IF(AND(ISNUMBER(OFFSET('Water Data'!$F$4,0,10*ROW('Water Data'!F48))),'Data Summary'!BY54="Yes"),100-OFFSET('Water Data'!$F$4,0,10*ROW('Water Data'!F48)),NA())</f>
        <v>#N/A</v>
      </c>
      <c r="K54" s="535" t="e">
        <f ca="1">+IF(AND(ISNUMBER(OFFSET('Water Data'!$F$6,0,10*ROW('Water Data'!F48))),'Data Summary'!BZ54="Yes"),OFFSET('Water Data'!$F$6,0,10*ROW('Water Data'!F48)),NA())</f>
        <v>#N/A</v>
      </c>
      <c r="L54" s="535" t="e">
        <f ca="1">+IF(AND(ISNUMBER(OFFSET('Water Data'!$F$9,0,10*ROW('Water Data'!F48))),'Data Summary'!CA54="Yes"),OFFSET('Water Data'!$F$9,0,10*ROW('Water Data'!F48)),NA())</f>
        <v>#N/A</v>
      </c>
      <c r="M54" s="535" t="e">
        <f ca="1">+IF(AND(ISNUMBER(OFFSET('Water Data'!$G$4,0,10*ROW('Water Data'!G48))),'Data Summary'!CB54="Yes"),100-OFFSET('Water Data'!$G$4,0,10*ROW('Water Data'!G48)),NA())</f>
        <v>#N/A</v>
      </c>
      <c r="N54" s="535" t="e">
        <f ca="1">+IF(AND(ISNUMBER(OFFSET('Water Data'!$G$6,0,10*ROW('Water Data'!G48))),'Data Summary'!CC54="Yes"),OFFSET('Water Data'!$G$6,0,10*ROW('Water Data'!G48)),NA())</f>
        <v>#N/A</v>
      </c>
      <c r="O54" s="535" t="e">
        <f ca="1">+IF(AND(ISNUMBER(OFFSET('Water Data'!$G$9,0,10*ROW('Water Data'!G48))),'Data Summary'!CD54="Yes"),OFFSET('Water Data'!$G$9,0,10*ROW('Water Data'!G48)),NA())</f>
        <v>#N/A</v>
      </c>
      <c r="P54" s="535" t="e">
        <f ca="1">+IF(AND(ISNUMBER(OFFSET('Water Data'!$H$4,0,10*ROW('Water Data'!H48))),'Data Summary'!CE54="Yes"),100-OFFSET('Water Data'!$H$4,0,10*ROW('Water Data'!H48)),NA())</f>
        <v>#N/A</v>
      </c>
      <c r="Q54" s="535" t="e">
        <f ca="1">+IF(AND(ISNUMBER(OFFSET('Water Data'!$H$6,0,10*ROW('Water Data'!H48))),'Data Summary'!CF54="Yes"),OFFSET('Water Data'!$H$6,0,10*ROW('Water Data'!H48)),NA())</f>
        <v>#N/A</v>
      </c>
      <c r="R54" s="535" t="e">
        <f ca="1">+IF(AND(ISNUMBER(OFFSET('Water Data'!$H$9,0,10*ROW('Water Data'!H48))),'Data Summary'!CG54="Yes"),OFFSET('Water Data'!$H$9,0,10*ROW('Water Data'!H48)),NA())</f>
        <v>#N/A</v>
      </c>
      <c r="S54" s="535" t="e">
        <f ca="1">+IF(AND(ISNUMBER(OFFSET('Water Data'!$I$4,0,10*ROW('Water Data'!I48))),'Data Summary'!CH54="Yes"),100-OFFSET('Water Data'!$I$4,0,10*ROW('Water Data'!I48)),NA())</f>
        <v>#N/A</v>
      </c>
      <c r="T54" s="535" t="e">
        <f ca="1">+IF(AND(ISNUMBER(OFFSET('Water Data'!$I$6,0,10*ROW('Water Data'!I48))),'Data Summary'!CI54="Yes"),OFFSET('Water Data'!$I$6,0,10*ROW('Water Data'!I48)),NA())</f>
        <v>#N/A</v>
      </c>
      <c r="U54" s="535" t="e">
        <f ca="1">+IF(AND(ISNUMBER(OFFSET('Water Data'!$I$9,0,10*ROW('Water Data'!I48))),'Data Summary'!CJ54="Yes"),OFFSET('Water Data'!$I$9,0,10*ROW('Water Data'!I48)),NA())</f>
        <v>#N/A</v>
      </c>
      <c r="V54" s="536" t="e">
        <f ca="1">+IF(AND(ISNUMBER(OFFSET('Sanitation Data'!$D$4,0,10*ROW('Sanitation Data'!D48))),'Data Summary'!CK54="Yes"),100-OFFSET('Sanitation Data'!$D$4,0,10*ROW('Sanitation Data'!D48)),NA())</f>
        <v>#N/A</v>
      </c>
      <c r="W54" s="536" t="e">
        <f ca="1">+IF(AND(ISNUMBER(OFFSET('Sanitation Data'!$D$6,0,10*ROW('Sanitation Data'!D48))),'Data Summary'!CL54="Yes"),OFFSET('Sanitation Data'!$D$6,0,10*ROW('Sanitation Data'!D48)),NA())</f>
        <v>#N/A</v>
      </c>
      <c r="X54" s="536" t="e">
        <f ca="1">+IF(AND(ISNUMBER(OFFSET('Sanitation Data'!$D$10,0,10*ROW('Sanitation Data'!D48))),'Data Summary'!CM54="Yes"),OFFSET('Sanitation Data'!$D$10,0,10*ROW('Sanitation Data'!D48)),NA())</f>
        <v>#N/A</v>
      </c>
      <c r="Y54" s="536" t="e">
        <f ca="1">+IF(AND(ISNUMBER(OFFSET('Sanitation Data'!$D$11,0,10*ROW('Sanitation Data'!D48))),'Data Summary'!CN54="Yes"),OFFSET('Sanitation Data'!$D$11,0,10*ROW('Sanitation Data'!D48)),NA())</f>
        <v>#N/A</v>
      </c>
      <c r="Z54" s="536" t="e">
        <f ca="1">+IF(AND(ISNUMBER(OFFSET('Sanitation Data'!$D$12,0,10*ROW('Sanitation Data'!D48))),'Data Summary'!CO54="Yes"),OFFSET('Sanitation Data'!$D$12,0,10*ROW('Sanitation Data'!D48)),NA())</f>
        <v>#N/A</v>
      </c>
      <c r="AA54" s="536" t="e">
        <f ca="1">+IF(AND(ISNUMBER(OFFSET('Sanitation Data'!$E$4,0,10*ROW('Sanitation Data'!E48))),'Data Summary'!CP54="Yes"),100-OFFSET('Sanitation Data'!$E$4,0,10*ROW('Sanitation Data'!E48)),NA())</f>
        <v>#N/A</v>
      </c>
      <c r="AB54" s="536" t="e">
        <f ca="1">+IF(AND(ISNUMBER(OFFSET('Sanitation Data'!$E$6,0,10*ROW('Sanitation Data'!E48))),'Data Summary'!CQ54="Yes"),OFFSET('Sanitation Data'!$E$6,0,10*ROW('Sanitation Data'!E48)),NA())</f>
        <v>#N/A</v>
      </c>
      <c r="AC54" s="536" t="e">
        <f ca="1">+IF(AND(ISNUMBER(OFFSET('Sanitation Data'!$E$10,0,10*ROW('Sanitation Data'!E48))),'Data Summary'!CR54="Yes"),OFFSET('Sanitation Data'!$E$10,0,10*ROW('Sanitation Data'!E48)),NA())</f>
        <v>#N/A</v>
      </c>
      <c r="AD54" s="536" t="e">
        <f ca="1">+IF(AND(ISNUMBER(OFFSET('Sanitation Data'!$E$11,0,10*ROW('Sanitation Data'!E48))),'Data Summary'!CS54="Yes"),OFFSET('Sanitation Data'!$E$11,0,10*ROW('Sanitation Data'!E48)),NA())</f>
        <v>#N/A</v>
      </c>
      <c r="AE54" s="536" t="e">
        <f ca="1">+IF(AND(ISNUMBER(OFFSET('Sanitation Data'!$E$12,0,10*ROW('Sanitation Data'!E48))),'Data Summary'!CT54="Yes"),OFFSET('Sanitation Data'!$E$12,0,10*ROW('Sanitation Data'!E48)),NA())</f>
        <v>#N/A</v>
      </c>
      <c r="AF54" s="536" t="e">
        <f ca="1">+IF(AND(ISNUMBER(OFFSET('Sanitation Data'!$F$4,0,10*ROW('Sanitation Data'!F48))),'Data Summary'!CU54="Yes"),100-OFFSET('Sanitation Data'!$F$4,0,10*ROW('Sanitation Data'!F48)),NA())</f>
        <v>#N/A</v>
      </c>
      <c r="AG54" s="536" t="e">
        <f ca="1">+IF(AND(ISNUMBER(OFFSET('Sanitation Data'!$F$6,0,10*ROW('Sanitation Data'!F48))),'Data Summary'!CV54="Yes"),OFFSET('Sanitation Data'!$F$6,0,10*ROW('Sanitation Data'!F48)),NA())</f>
        <v>#N/A</v>
      </c>
      <c r="AH54" s="536" t="e">
        <f ca="1">+IF(AND(ISNUMBER(OFFSET('Sanitation Data'!$F$10,0,10*ROW('Sanitation Data'!F48))),'Data Summary'!CW54="Yes"),OFFSET('Sanitation Data'!$F$10,0,10*ROW('Sanitation Data'!F48)),NA())</f>
        <v>#N/A</v>
      </c>
      <c r="AI54" s="536" t="e">
        <f ca="1">+IF(AND(ISNUMBER(OFFSET('Sanitation Data'!$F$11,0,10*ROW('Sanitation Data'!F48))),'Data Summary'!CX54="Yes"),OFFSET('Sanitation Data'!$F$11,0,10*ROW('Sanitation Data'!F48)),NA())</f>
        <v>#N/A</v>
      </c>
      <c r="AJ54" s="536" t="e">
        <f ca="1">+IF(AND(ISNUMBER(OFFSET('Sanitation Data'!$F$12,0,10*ROW('Sanitation Data'!F48))),'Data Summary'!CY54="Yes"),OFFSET('Sanitation Data'!$F$12,0,10*ROW('Sanitation Data'!F48)),NA())</f>
        <v>#N/A</v>
      </c>
      <c r="AK54" s="536" t="e">
        <f ca="1">+IF(AND(ISNUMBER(OFFSET('Sanitation Data'!$G$4,0,10*ROW('Sanitation Data'!G48))),'Data Summary'!CZ54="Yes"),100-OFFSET('Sanitation Data'!$G$4,0,10*ROW('Sanitation Data'!G48)),NA())</f>
        <v>#N/A</v>
      </c>
      <c r="AL54" s="536" t="e">
        <f ca="1">+IF(AND(ISNUMBER(OFFSET('Sanitation Data'!$G$6,0,10*ROW('Sanitation Data'!G48))),'Data Summary'!DA54="Yes"),OFFSET('Sanitation Data'!$G$6,0,10*ROW('Sanitation Data'!G48)),NA())</f>
        <v>#N/A</v>
      </c>
      <c r="AM54" s="536" t="e">
        <f ca="1">+IF(AND(ISNUMBER(OFFSET('Sanitation Data'!$G$10,0,10*ROW('Sanitation Data'!G48))),'Data Summary'!DB54="Yes"),OFFSET('Sanitation Data'!$G$10,0,10*ROW('Sanitation Data'!G48)),NA())</f>
        <v>#N/A</v>
      </c>
      <c r="AN54" s="536" t="e">
        <f ca="1">+IF(AND(ISNUMBER(OFFSET('Sanitation Data'!$G$11,0,10*ROW('Sanitation Data'!G48))),'Data Summary'!DC54="Yes"),OFFSET('Sanitation Data'!$G$11,0,10*ROW('Sanitation Data'!G48)),NA())</f>
        <v>#N/A</v>
      </c>
      <c r="AO54" s="536" t="e">
        <f ca="1">+IF(AND(ISNUMBER(OFFSET('Sanitation Data'!$G$12,0,10*ROW('Sanitation Data'!G48))),'Data Summary'!DD54="Yes"),OFFSET('Sanitation Data'!$G$12,0,10*ROW('Sanitation Data'!G48)),NA())</f>
        <v>#N/A</v>
      </c>
      <c r="AP54" s="536" t="e">
        <f ca="1">+IF(AND(ISNUMBER(OFFSET('Sanitation Data'!$H$4,0,10*ROW('Sanitation Data'!H48))),'Data Summary'!DE54="Yes"),100-OFFSET('Sanitation Data'!$H$4,0,10*ROW('Sanitation Data'!H48)),NA())</f>
        <v>#N/A</v>
      </c>
      <c r="AQ54" s="536" t="e">
        <f ca="1">+IF(AND(ISNUMBER(OFFSET('Sanitation Data'!$H$6,0,10*ROW('Sanitation Data'!H48))),'Data Summary'!DF54="Yes"),OFFSET('Sanitation Data'!$H$6,0,10*ROW('Sanitation Data'!H48)),NA())</f>
        <v>#N/A</v>
      </c>
      <c r="AR54" s="536" t="e">
        <f ca="1">+IF(AND(ISNUMBER(OFFSET('Sanitation Data'!$H$10,0,10*ROW('Sanitation Data'!H48))),'Data Summary'!DG54="Yes"),OFFSET('Sanitation Data'!$H$10,0,10*ROW('Sanitation Data'!H48)),NA())</f>
        <v>#N/A</v>
      </c>
      <c r="AS54" s="536" t="e">
        <f ca="1">+IF(AND(ISNUMBER(OFFSET('Sanitation Data'!$H$11,0,10*ROW('Sanitation Data'!H48))),'Data Summary'!DH54="Yes"),OFFSET('Sanitation Data'!$H$11,0,10*ROW('Sanitation Data'!H48)),NA())</f>
        <v>#N/A</v>
      </c>
      <c r="AT54" s="536" t="e">
        <f ca="1">+IF(AND(ISNUMBER(OFFSET('Sanitation Data'!$H$12,0,10*ROW('Sanitation Data'!H48))),'Data Summary'!DI54="Yes"),OFFSET('Sanitation Data'!$H$12,0,10*ROW('Sanitation Data'!H48)),NA())</f>
        <v>#N/A</v>
      </c>
      <c r="AU54" s="536" t="e">
        <f ca="1">+IF(AND(ISNUMBER(OFFSET('Sanitation Data'!$I$4,0,10*ROW('Sanitation Data'!I48))),'Data Summary'!DJ54="Yes"),100-OFFSET('Sanitation Data'!$I$4,0,10*ROW('Sanitation Data'!I48)),NA())</f>
        <v>#N/A</v>
      </c>
      <c r="AV54" s="536" t="e">
        <f ca="1">+IF(AND(ISNUMBER(OFFSET('Sanitation Data'!$I$6,0,10*ROW('Sanitation Data'!I48))),'Data Summary'!DK54="Yes"),OFFSET('Sanitation Data'!$I$6,0,10*ROW('Sanitation Data'!I48)),NA())</f>
        <v>#N/A</v>
      </c>
      <c r="AW54" s="536" t="e">
        <f ca="1">+IF(AND(ISNUMBER(OFFSET('Sanitation Data'!$I$10,0,10*ROW('Sanitation Data'!I48))),'Data Summary'!DL54="Yes"),OFFSET('Sanitation Data'!$I$10,0,10*ROW('Sanitation Data'!I48)),NA())</f>
        <v>#N/A</v>
      </c>
      <c r="AX54" s="536" t="e">
        <f ca="1">+IF(AND(ISNUMBER(OFFSET('Sanitation Data'!$I$11,0,10*ROW('Sanitation Data'!I48))),'Data Summary'!DM54="Yes"),OFFSET('Sanitation Data'!$I$11,0,10*ROW('Sanitation Data'!I48)),NA())</f>
        <v>#N/A</v>
      </c>
      <c r="AY54" s="536" t="e">
        <f ca="1">+IF(AND(ISNUMBER(OFFSET('Sanitation Data'!$I$12,0,10*ROW('Sanitation Data'!I48))),'Data Summary'!DN54="Yes"),OFFSET('Sanitation Data'!$I$12,0,10*ROW('Sanitation Data'!I48)),NA())</f>
        <v>#N/A</v>
      </c>
      <c r="AZ54" s="537" t="e">
        <f ca="1">+IF(AND(ISNUMBER(OFFSET('Hygiene Data'!$D$5,0,10*ROW('Hygiene Data'!D48))),'Data Summary'!DO54="Yes"),OFFSET('Hygiene Data'!$D$5,0,10*ROW('Hygiene Data'!D48)),NA())</f>
        <v>#N/A</v>
      </c>
      <c r="BA54" s="537" t="e">
        <f ca="1">+IF(AND(ISNUMBER(OFFSET('Hygiene Data'!$D$7,0,10*ROW('Hygiene Data'!D48))),'Data Summary'!DP54="Yes"),OFFSET('Hygiene Data'!$D$7,0,10*ROW('Hygiene Data'!D48)),NA())</f>
        <v>#N/A</v>
      </c>
      <c r="BB54" s="537" t="e">
        <f ca="1">+IF(AND(ISNUMBER(OFFSET('Hygiene Data'!$D$9,0,10*ROW('Hygiene Data'!D48))),'Data Summary'!DQ54="Yes"),OFFSET('Hygiene Data'!$D$9,0,10*ROW('Hygiene Data'!D48)),NA())</f>
        <v>#N/A</v>
      </c>
      <c r="BC54" s="537" t="e">
        <f ca="1">+IF(AND(ISNUMBER(OFFSET('Hygiene Data'!$E$5,0,10*ROW('Hygiene Data'!E48))),'Data Summary'!DR54="Yes"),OFFSET('Hygiene Data'!$E$5,0,10*ROW('Hygiene Data'!E48)),NA())</f>
        <v>#N/A</v>
      </c>
      <c r="BD54" s="537" t="e">
        <f ca="1">+IF(AND(ISNUMBER(OFFSET('Hygiene Data'!$E$7,0,10*ROW('Hygiene Data'!E48))),'Data Summary'!DS54="Yes"),OFFSET('Hygiene Data'!$E$7,0,10*ROW('Hygiene Data'!E48)),NA())</f>
        <v>#N/A</v>
      </c>
      <c r="BE54" s="537" t="e">
        <f ca="1">+IF(AND(ISNUMBER(OFFSET('Hygiene Data'!$E$9,0,10*ROW('Hygiene Data'!E48))),'Data Summary'!DT54="Yes"),OFFSET('Hygiene Data'!$E$9,0,10*ROW('Hygiene Data'!E48)),NA())</f>
        <v>#N/A</v>
      </c>
      <c r="BF54" s="537" t="e">
        <f ca="1">+IF(AND(ISNUMBER(OFFSET('Hygiene Data'!$F$5,0,10*ROW('Hygiene Data'!F48))),'Data Summary'!DU54="Yes"),OFFSET('Hygiene Data'!$F$5,0,10*ROW('Hygiene Data'!F48)),NA())</f>
        <v>#N/A</v>
      </c>
      <c r="BG54" s="537" t="e">
        <f ca="1">+IF(AND(ISNUMBER(OFFSET('Hygiene Data'!$F$7,0,10*ROW('Hygiene Data'!F48))),'Data Summary'!DV54="Yes"),OFFSET('Hygiene Data'!$F$7,0,10*ROW('Hygiene Data'!F48)),NA())</f>
        <v>#N/A</v>
      </c>
      <c r="BH54" s="537" t="e">
        <f ca="1">+IF(AND(ISNUMBER(OFFSET('Hygiene Data'!$F$9,0,10*ROW('Hygiene Data'!F48))),'Data Summary'!DW54="Yes"),OFFSET('Hygiene Data'!$F$9,0,10*ROW('Hygiene Data'!F48)),NA())</f>
        <v>#N/A</v>
      </c>
      <c r="BI54" s="537" t="e">
        <f ca="1">+IF(AND(ISNUMBER(OFFSET('Hygiene Data'!$G$5,0,10*ROW('Hygiene Data'!G48))),'Data Summary'!DX54="Yes"),OFFSET('Hygiene Data'!$G$5,0,10*ROW('Hygiene Data'!G48)),NA())</f>
        <v>#N/A</v>
      </c>
      <c r="BJ54" s="537" t="e">
        <f ca="1">+IF(AND(ISNUMBER(OFFSET('Hygiene Data'!$G$7,0,10*ROW('Hygiene Data'!G48))),'Data Summary'!DY54="Yes"),OFFSET('Hygiene Data'!$G$7,0,10*ROW('Hygiene Data'!G48)),NA())</f>
        <v>#N/A</v>
      </c>
      <c r="BK54" s="537" t="e">
        <f ca="1">+IF(AND(ISNUMBER(OFFSET('Hygiene Data'!$G$9,0,10*ROW('Hygiene Data'!G48))),'Data Summary'!DZ54="Yes"),OFFSET('Hygiene Data'!$G$9,0,10*ROW('Hygiene Data'!G48)),NA())</f>
        <v>#N/A</v>
      </c>
      <c r="BL54" s="537" t="e">
        <f ca="1">+IF(AND(ISNUMBER(OFFSET('Hygiene Data'!$H$5,0,10*ROW('Hygiene Data'!H48))),'Data Summary'!EA54="Yes"),OFFSET('Hygiene Data'!$H$5,0,10*ROW('Hygiene Data'!H48)),NA())</f>
        <v>#N/A</v>
      </c>
      <c r="BM54" s="537" t="e">
        <f ca="1">+IF(AND(ISNUMBER(OFFSET('Hygiene Data'!$H$7,0,10*ROW('Hygiene Data'!H48))),'Data Summary'!EB54="Yes"),OFFSET('Hygiene Data'!$H$7,0,10*ROW('Hygiene Data'!H48)),NA())</f>
        <v>#N/A</v>
      </c>
      <c r="BN54" s="537" t="e">
        <f ca="1">+IF(AND(ISNUMBER(OFFSET('Hygiene Data'!$H$9,0,10*ROW('Hygiene Data'!H48))),'Data Summary'!EC54="Yes"),OFFSET('Hygiene Data'!$H$9,0,10*ROW('Hygiene Data'!H48)),NA())</f>
        <v>#N/A</v>
      </c>
      <c r="BO54" s="537" t="e">
        <f ca="1">+IF(AND(ISNUMBER(OFFSET('Hygiene Data'!$I$5,0,10*ROW('Hygiene Data'!I48))),'Data Summary'!ED54="Yes"),OFFSET('Hygiene Data'!$I$5,0,10*ROW('Hygiene Data'!I48)),NA())</f>
        <v>#N/A</v>
      </c>
      <c r="BP54" s="537" t="e">
        <f ca="1">+IF(AND(ISNUMBER(OFFSET('Hygiene Data'!$I$7,0,10*ROW('Hygiene Data'!I48))),'Data Summary'!EE54="Yes"),OFFSET('Hygiene Data'!$I$7,0,10*ROW('Hygiene Data'!I48)),NA())</f>
        <v>#N/A</v>
      </c>
      <c r="BQ54" s="537" t="e">
        <f ca="1">+IF(AND(ISNUMBER(OFFSET('Hygiene Data'!$I$9,0,10*ROW('Hygiene Data'!I48))),'Data Summary'!EF54="Yes"),OFFSET('Hygiene Data'!$I$9,0,10*ROW('Hygiene Data'!I48)),NA())</f>
        <v>#N/A</v>
      </c>
    </row>
    <row r="55" spans="1:69" x14ac:dyDescent="0.25">
      <c r="A55" s="533" t="e">
        <f ca="1">+RIGHT('Data Summary'!A55,LEN('Data Summary'!A55)-9)</f>
        <v>#VALUE!</v>
      </c>
      <c r="B55" s="507" t="str">
        <f ca="1">+IF(ISTEXT('Data Summary'!B55),'Data Summary'!B55,"")</f>
        <v/>
      </c>
      <c r="C55" s="534" t="e">
        <f ca="1">+VALUE('Data Summary'!C55)</f>
        <v>#VALUE!</v>
      </c>
      <c r="D55" s="535" t="e">
        <f ca="1">+IF(AND(ISNUMBER(OFFSET('Water Data'!$D$4,0,10*ROW('Water Data'!D49))),'Data Summary'!BS55="Yes"),100-OFFSET('Water Data'!$D$4,0,10*ROW('Water Data'!D49)),NA())</f>
        <v>#N/A</v>
      </c>
      <c r="E55" s="535" t="e">
        <f ca="1">+IF(AND(ISNUMBER(OFFSET('Water Data'!$D$6,0,10*ROW('Water Data'!D49))),'Data Summary'!BT55="Yes"),OFFSET('Water Data'!$D$6,0,10*ROW('Water Data'!D49)),NA())</f>
        <v>#N/A</v>
      </c>
      <c r="F55" s="535" t="e">
        <f ca="1">+IF(AND(ISNUMBER(OFFSET('Water Data'!$D$9,0,10*ROW('Water Data'!D49))),'Data Summary'!BU55="Yes"),OFFSET('Water Data'!$D$9,0,10*ROW('Water Data'!D49)),NA())</f>
        <v>#N/A</v>
      </c>
      <c r="G55" s="535" t="e">
        <f ca="1">+IF(AND(ISNUMBER(OFFSET('Water Data'!$E$4,0,10*ROW('Water Data'!E49))),'Data Summary'!BV55="Yes"),100-OFFSET('Water Data'!$E$4,0,10*ROW('Water Data'!E49)),NA())</f>
        <v>#N/A</v>
      </c>
      <c r="H55" s="535" t="e">
        <f ca="1">+IF(AND(ISNUMBER(OFFSET('Water Data'!$E$6,0,10*ROW('Water Data'!E49))),'Data Summary'!BW55="Yes"),OFFSET('Water Data'!$E$6,0,10*ROW('Water Data'!E49)),NA())</f>
        <v>#N/A</v>
      </c>
      <c r="I55" s="535" t="e">
        <f ca="1">+IF(AND(ISNUMBER(OFFSET('Water Data'!$E$9,0,10*ROW('Water Data'!E49))),'Data Summary'!BX55="Yes"),OFFSET('Water Data'!$E$9,0,10*ROW('Water Data'!E49)),NA())</f>
        <v>#N/A</v>
      </c>
      <c r="J55" s="535" t="e">
        <f ca="1">+IF(AND(ISNUMBER(OFFSET('Water Data'!$F$4,0,10*ROW('Water Data'!F49))),'Data Summary'!BY55="Yes"),100-OFFSET('Water Data'!$F$4,0,10*ROW('Water Data'!F49)),NA())</f>
        <v>#N/A</v>
      </c>
      <c r="K55" s="535" t="e">
        <f ca="1">+IF(AND(ISNUMBER(OFFSET('Water Data'!$F$6,0,10*ROW('Water Data'!F49))),'Data Summary'!BZ55="Yes"),OFFSET('Water Data'!$F$6,0,10*ROW('Water Data'!F49)),NA())</f>
        <v>#N/A</v>
      </c>
      <c r="L55" s="535" t="e">
        <f ca="1">+IF(AND(ISNUMBER(OFFSET('Water Data'!$F$9,0,10*ROW('Water Data'!F49))),'Data Summary'!CA55="Yes"),OFFSET('Water Data'!$F$9,0,10*ROW('Water Data'!F49)),NA())</f>
        <v>#N/A</v>
      </c>
      <c r="M55" s="535" t="e">
        <f ca="1">+IF(AND(ISNUMBER(OFFSET('Water Data'!$G$4,0,10*ROW('Water Data'!G49))),'Data Summary'!CB55="Yes"),100-OFFSET('Water Data'!$G$4,0,10*ROW('Water Data'!G49)),NA())</f>
        <v>#N/A</v>
      </c>
      <c r="N55" s="535" t="e">
        <f ca="1">+IF(AND(ISNUMBER(OFFSET('Water Data'!$G$6,0,10*ROW('Water Data'!G49))),'Data Summary'!CC55="Yes"),OFFSET('Water Data'!$G$6,0,10*ROW('Water Data'!G49)),NA())</f>
        <v>#N/A</v>
      </c>
      <c r="O55" s="535" t="e">
        <f ca="1">+IF(AND(ISNUMBER(OFFSET('Water Data'!$G$9,0,10*ROW('Water Data'!G49))),'Data Summary'!CD55="Yes"),OFFSET('Water Data'!$G$9,0,10*ROW('Water Data'!G49)),NA())</f>
        <v>#N/A</v>
      </c>
      <c r="P55" s="535" t="e">
        <f ca="1">+IF(AND(ISNUMBER(OFFSET('Water Data'!$H$4,0,10*ROW('Water Data'!H49))),'Data Summary'!CE55="Yes"),100-OFFSET('Water Data'!$H$4,0,10*ROW('Water Data'!H49)),NA())</f>
        <v>#N/A</v>
      </c>
      <c r="Q55" s="535" t="e">
        <f ca="1">+IF(AND(ISNUMBER(OFFSET('Water Data'!$H$6,0,10*ROW('Water Data'!H49))),'Data Summary'!CF55="Yes"),OFFSET('Water Data'!$H$6,0,10*ROW('Water Data'!H49)),NA())</f>
        <v>#N/A</v>
      </c>
      <c r="R55" s="535" t="e">
        <f ca="1">+IF(AND(ISNUMBER(OFFSET('Water Data'!$H$9,0,10*ROW('Water Data'!H49))),'Data Summary'!CG55="Yes"),OFFSET('Water Data'!$H$9,0,10*ROW('Water Data'!H49)),NA())</f>
        <v>#N/A</v>
      </c>
      <c r="S55" s="535" t="e">
        <f ca="1">+IF(AND(ISNUMBER(OFFSET('Water Data'!$I$4,0,10*ROW('Water Data'!I49))),'Data Summary'!CH55="Yes"),100-OFFSET('Water Data'!$I$4,0,10*ROW('Water Data'!I49)),NA())</f>
        <v>#N/A</v>
      </c>
      <c r="T55" s="535" t="e">
        <f ca="1">+IF(AND(ISNUMBER(OFFSET('Water Data'!$I$6,0,10*ROW('Water Data'!I49))),'Data Summary'!CI55="Yes"),OFFSET('Water Data'!$I$6,0,10*ROW('Water Data'!I49)),NA())</f>
        <v>#N/A</v>
      </c>
      <c r="U55" s="535" t="e">
        <f ca="1">+IF(AND(ISNUMBER(OFFSET('Water Data'!$I$9,0,10*ROW('Water Data'!I49))),'Data Summary'!CJ55="Yes"),OFFSET('Water Data'!$I$9,0,10*ROW('Water Data'!I49)),NA())</f>
        <v>#N/A</v>
      </c>
      <c r="V55" s="536" t="e">
        <f ca="1">+IF(AND(ISNUMBER(OFFSET('Sanitation Data'!$D$4,0,10*ROW('Sanitation Data'!D49))),'Data Summary'!CK55="Yes"),100-OFFSET('Sanitation Data'!$D$4,0,10*ROW('Sanitation Data'!D49)),NA())</f>
        <v>#N/A</v>
      </c>
      <c r="W55" s="536" t="e">
        <f ca="1">+IF(AND(ISNUMBER(OFFSET('Sanitation Data'!$D$6,0,10*ROW('Sanitation Data'!D49))),'Data Summary'!CL55="Yes"),OFFSET('Sanitation Data'!$D$6,0,10*ROW('Sanitation Data'!D49)),NA())</f>
        <v>#N/A</v>
      </c>
      <c r="X55" s="536" t="e">
        <f ca="1">+IF(AND(ISNUMBER(OFFSET('Sanitation Data'!$D$10,0,10*ROW('Sanitation Data'!D49))),'Data Summary'!CM55="Yes"),OFFSET('Sanitation Data'!$D$10,0,10*ROW('Sanitation Data'!D49)),NA())</f>
        <v>#N/A</v>
      </c>
      <c r="Y55" s="536" t="e">
        <f ca="1">+IF(AND(ISNUMBER(OFFSET('Sanitation Data'!$D$11,0,10*ROW('Sanitation Data'!D49))),'Data Summary'!CN55="Yes"),OFFSET('Sanitation Data'!$D$11,0,10*ROW('Sanitation Data'!D49)),NA())</f>
        <v>#N/A</v>
      </c>
      <c r="Z55" s="536" t="e">
        <f ca="1">+IF(AND(ISNUMBER(OFFSET('Sanitation Data'!$D$12,0,10*ROW('Sanitation Data'!D49))),'Data Summary'!CO55="Yes"),OFFSET('Sanitation Data'!$D$12,0,10*ROW('Sanitation Data'!D49)),NA())</f>
        <v>#N/A</v>
      </c>
      <c r="AA55" s="536" t="e">
        <f ca="1">+IF(AND(ISNUMBER(OFFSET('Sanitation Data'!$E$4,0,10*ROW('Sanitation Data'!E49))),'Data Summary'!CP55="Yes"),100-OFFSET('Sanitation Data'!$E$4,0,10*ROW('Sanitation Data'!E49)),NA())</f>
        <v>#N/A</v>
      </c>
      <c r="AB55" s="536" t="e">
        <f ca="1">+IF(AND(ISNUMBER(OFFSET('Sanitation Data'!$E$6,0,10*ROW('Sanitation Data'!E49))),'Data Summary'!CQ55="Yes"),OFFSET('Sanitation Data'!$E$6,0,10*ROW('Sanitation Data'!E49)),NA())</f>
        <v>#N/A</v>
      </c>
      <c r="AC55" s="536" t="e">
        <f ca="1">+IF(AND(ISNUMBER(OFFSET('Sanitation Data'!$E$10,0,10*ROW('Sanitation Data'!E49))),'Data Summary'!CR55="Yes"),OFFSET('Sanitation Data'!$E$10,0,10*ROW('Sanitation Data'!E49)),NA())</f>
        <v>#N/A</v>
      </c>
      <c r="AD55" s="536" t="e">
        <f ca="1">+IF(AND(ISNUMBER(OFFSET('Sanitation Data'!$E$11,0,10*ROW('Sanitation Data'!E49))),'Data Summary'!CS55="Yes"),OFFSET('Sanitation Data'!$E$11,0,10*ROW('Sanitation Data'!E49)),NA())</f>
        <v>#N/A</v>
      </c>
      <c r="AE55" s="536" t="e">
        <f ca="1">+IF(AND(ISNUMBER(OFFSET('Sanitation Data'!$E$12,0,10*ROW('Sanitation Data'!E49))),'Data Summary'!CT55="Yes"),OFFSET('Sanitation Data'!$E$12,0,10*ROW('Sanitation Data'!E49)),NA())</f>
        <v>#N/A</v>
      </c>
      <c r="AF55" s="536" t="e">
        <f ca="1">+IF(AND(ISNUMBER(OFFSET('Sanitation Data'!$F$4,0,10*ROW('Sanitation Data'!F49))),'Data Summary'!CU55="Yes"),100-OFFSET('Sanitation Data'!$F$4,0,10*ROW('Sanitation Data'!F49)),NA())</f>
        <v>#N/A</v>
      </c>
      <c r="AG55" s="536" t="e">
        <f ca="1">+IF(AND(ISNUMBER(OFFSET('Sanitation Data'!$F$6,0,10*ROW('Sanitation Data'!F49))),'Data Summary'!CV55="Yes"),OFFSET('Sanitation Data'!$F$6,0,10*ROW('Sanitation Data'!F49)),NA())</f>
        <v>#N/A</v>
      </c>
      <c r="AH55" s="536" t="e">
        <f ca="1">+IF(AND(ISNUMBER(OFFSET('Sanitation Data'!$F$10,0,10*ROW('Sanitation Data'!F49))),'Data Summary'!CW55="Yes"),OFFSET('Sanitation Data'!$F$10,0,10*ROW('Sanitation Data'!F49)),NA())</f>
        <v>#N/A</v>
      </c>
      <c r="AI55" s="536" t="e">
        <f ca="1">+IF(AND(ISNUMBER(OFFSET('Sanitation Data'!$F$11,0,10*ROW('Sanitation Data'!F49))),'Data Summary'!CX55="Yes"),OFFSET('Sanitation Data'!$F$11,0,10*ROW('Sanitation Data'!F49)),NA())</f>
        <v>#N/A</v>
      </c>
      <c r="AJ55" s="536" t="e">
        <f ca="1">+IF(AND(ISNUMBER(OFFSET('Sanitation Data'!$F$12,0,10*ROW('Sanitation Data'!F49))),'Data Summary'!CY55="Yes"),OFFSET('Sanitation Data'!$F$12,0,10*ROW('Sanitation Data'!F49)),NA())</f>
        <v>#N/A</v>
      </c>
      <c r="AK55" s="536" t="e">
        <f ca="1">+IF(AND(ISNUMBER(OFFSET('Sanitation Data'!$G$4,0,10*ROW('Sanitation Data'!G49))),'Data Summary'!CZ55="Yes"),100-OFFSET('Sanitation Data'!$G$4,0,10*ROW('Sanitation Data'!G49)),NA())</f>
        <v>#N/A</v>
      </c>
      <c r="AL55" s="536" t="e">
        <f ca="1">+IF(AND(ISNUMBER(OFFSET('Sanitation Data'!$G$6,0,10*ROW('Sanitation Data'!G49))),'Data Summary'!DA55="Yes"),OFFSET('Sanitation Data'!$G$6,0,10*ROW('Sanitation Data'!G49)),NA())</f>
        <v>#N/A</v>
      </c>
      <c r="AM55" s="536" t="e">
        <f ca="1">+IF(AND(ISNUMBER(OFFSET('Sanitation Data'!$G$10,0,10*ROW('Sanitation Data'!G49))),'Data Summary'!DB55="Yes"),OFFSET('Sanitation Data'!$G$10,0,10*ROW('Sanitation Data'!G49)),NA())</f>
        <v>#N/A</v>
      </c>
      <c r="AN55" s="536" t="e">
        <f ca="1">+IF(AND(ISNUMBER(OFFSET('Sanitation Data'!$G$11,0,10*ROW('Sanitation Data'!G49))),'Data Summary'!DC55="Yes"),OFFSET('Sanitation Data'!$G$11,0,10*ROW('Sanitation Data'!G49)),NA())</f>
        <v>#N/A</v>
      </c>
      <c r="AO55" s="536" t="e">
        <f ca="1">+IF(AND(ISNUMBER(OFFSET('Sanitation Data'!$G$12,0,10*ROW('Sanitation Data'!G49))),'Data Summary'!DD55="Yes"),OFFSET('Sanitation Data'!$G$12,0,10*ROW('Sanitation Data'!G49)),NA())</f>
        <v>#N/A</v>
      </c>
      <c r="AP55" s="536" t="e">
        <f ca="1">+IF(AND(ISNUMBER(OFFSET('Sanitation Data'!$H$4,0,10*ROW('Sanitation Data'!H49))),'Data Summary'!DE55="Yes"),100-OFFSET('Sanitation Data'!$H$4,0,10*ROW('Sanitation Data'!H49)),NA())</f>
        <v>#N/A</v>
      </c>
      <c r="AQ55" s="536" t="e">
        <f ca="1">+IF(AND(ISNUMBER(OFFSET('Sanitation Data'!$H$6,0,10*ROW('Sanitation Data'!H49))),'Data Summary'!DF55="Yes"),OFFSET('Sanitation Data'!$H$6,0,10*ROW('Sanitation Data'!H49)),NA())</f>
        <v>#N/A</v>
      </c>
      <c r="AR55" s="536" t="e">
        <f ca="1">+IF(AND(ISNUMBER(OFFSET('Sanitation Data'!$H$10,0,10*ROW('Sanitation Data'!H49))),'Data Summary'!DG55="Yes"),OFFSET('Sanitation Data'!$H$10,0,10*ROW('Sanitation Data'!H49)),NA())</f>
        <v>#N/A</v>
      </c>
      <c r="AS55" s="536" t="e">
        <f ca="1">+IF(AND(ISNUMBER(OFFSET('Sanitation Data'!$H$11,0,10*ROW('Sanitation Data'!H49))),'Data Summary'!DH55="Yes"),OFFSET('Sanitation Data'!$H$11,0,10*ROW('Sanitation Data'!H49)),NA())</f>
        <v>#N/A</v>
      </c>
      <c r="AT55" s="536" t="e">
        <f ca="1">+IF(AND(ISNUMBER(OFFSET('Sanitation Data'!$H$12,0,10*ROW('Sanitation Data'!H49))),'Data Summary'!DI55="Yes"),OFFSET('Sanitation Data'!$H$12,0,10*ROW('Sanitation Data'!H49)),NA())</f>
        <v>#N/A</v>
      </c>
      <c r="AU55" s="536" t="e">
        <f ca="1">+IF(AND(ISNUMBER(OFFSET('Sanitation Data'!$I$4,0,10*ROW('Sanitation Data'!I49))),'Data Summary'!DJ55="Yes"),100-OFFSET('Sanitation Data'!$I$4,0,10*ROW('Sanitation Data'!I49)),NA())</f>
        <v>#N/A</v>
      </c>
      <c r="AV55" s="536" t="e">
        <f ca="1">+IF(AND(ISNUMBER(OFFSET('Sanitation Data'!$I$6,0,10*ROW('Sanitation Data'!I49))),'Data Summary'!DK55="Yes"),OFFSET('Sanitation Data'!$I$6,0,10*ROW('Sanitation Data'!I49)),NA())</f>
        <v>#N/A</v>
      </c>
      <c r="AW55" s="536" t="e">
        <f ca="1">+IF(AND(ISNUMBER(OFFSET('Sanitation Data'!$I$10,0,10*ROW('Sanitation Data'!I49))),'Data Summary'!DL55="Yes"),OFFSET('Sanitation Data'!$I$10,0,10*ROW('Sanitation Data'!I49)),NA())</f>
        <v>#N/A</v>
      </c>
      <c r="AX55" s="536" t="e">
        <f ca="1">+IF(AND(ISNUMBER(OFFSET('Sanitation Data'!$I$11,0,10*ROW('Sanitation Data'!I49))),'Data Summary'!DM55="Yes"),OFFSET('Sanitation Data'!$I$11,0,10*ROW('Sanitation Data'!I49)),NA())</f>
        <v>#N/A</v>
      </c>
      <c r="AY55" s="536" t="e">
        <f ca="1">+IF(AND(ISNUMBER(OFFSET('Sanitation Data'!$I$12,0,10*ROW('Sanitation Data'!I49))),'Data Summary'!DN55="Yes"),OFFSET('Sanitation Data'!$I$12,0,10*ROW('Sanitation Data'!I49)),NA())</f>
        <v>#N/A</v>
      </c>
      <c r="AZ55" s="537" t="e">
        <f ca="1">+IF(AND(ISNUMBER(OFFSET('Hygiene Data'!$D$5,0,10*ROW('Hygiene Data'!D49))),'Data Summary'!DO55="Yes"),OFFSET('Hygiene Data'!$D$5,0,10*ROW('Hygiene Data'!D49)),NA())</f>
        <v>#N/A</v>
      </c>
      <c r="BA55" s="537" t="e">
        <f ca="1">+IF(AND(ISNUMBER(OFFSET('Hygiene Data'!$D$7,0,10*ROW('Hygiene Data'!D49))),'Data Summary'!DP55="Yes"),OFFSET('Hygiene Data'!$D$7,0,10*ROW('Hygiene Data'!D49)),NA())</f>
        <v>#N/A</v>
      </c>
      <c r="BB55" s="537" t="e">
        <f ca="1">+IF(AND(ISNUMBER(OFFSET('Hygiene Data'!$D$9,0,10*ROW('Hygiene Data'!D49))),'Data Summary'!DQ55="Yes"),OFFSET('Hygiene Data'!$D$9,0,10*ROW('Hygiene Data'!D49)),NA())</f>
        <v>#N/A</v>
      </c>
      <c r="BC55" s="537" t="e">
        <f ca="1">+IF(AND(ISNUMBER(OFFSET('Hygiene Data'!$E$5,0,10*ROW('Hygiene Data'!E49))),'Data Summary'!DR55="Yes"),OFFSET('Hygiene Data'!$E$5,0,10*ROW('Hygiene Data'!E49)),NA())</f>
        <v>#N/A</v>
      </c>
      <c r="BD55" s="537" t="e">
        <f ca="1">+IF(AND(ISNUMBER(OFFSET('Hygiene Data'!$E$7,0,10*ROW('Hygiene Data'!E49))),'Data Summary'!DS55="Yes"),OFFSET('Hygiene Data'!$E$7,0,10*ROW('Hygiene Data'!E49)),NA())</f>
        <v>#N/A</v>
      </c>
      <c r="BE55" s="537" t="e">
        <f ca="1">+IF(AND(ISNUMBER(OFFSET('Hygiene Data'!$E$9,0,10*ROW('Hygiene Data'!E49))),'Data Summary'!DT55="Yes"),OFFSET('Hygiene Data'!$E$9,0,10*ROW('Hygiene Data'!E49)),NA())</f>
        <v>#N/A</v>
      </c>
      <c r="BF55" s="537" t="e">
        <f ca="1">+IF(AND(ISNUMBER(OFFSET('Hygiene Data'!$F$5,0,10*ROW('Hygiene Data'!F49))),'Data Summary'!DU55="Yes"),OFFSET('Hygiene Data'!$F$5,0,10*ROW('Hygiene Data'!F49)),NA())</f>
        <v>#N/A</v>
      </c>
      <c r="BG55" s="537" t="e">
        <f ca="1">+IF(AND(ISNUMBER(OFFSET('Hygiene Data'!$F$7,0,10*ROW('Hygiene Data'!F49))),'Data Summary'!DV55="Yes"),OFFSET('Hygiene Data'!$F$7,0,10*ROW('Hygiene Data'!F49)),NA())</f>
        <v>#N/A</v>
      </c>
      <c r="BH55" s="537" t="e">
        <f ca="1">+IF(AND(ISNUMBER(OFFSET('Hygiene Data'!$F$9,0,10*ROW('Hygiene Data'!F49))),'Data Summary'!DW55="Yes"),OFFSET('Hygiene Data'!$F$9,0,10*ROW('Hygiene Data'!F49)),NA())</f>
        <v>#N/A</v>
      </c>
      <c r="BI55" s="537" t="e">
        <f ca="1">+IF(AND(ISNUMBER(OFFSET('Hygiene Data'!$G$5,0,10*ROW('Hygiene Data'!G49))),'Data Summary'!DX55="Yes"),OFFSET('Hygiene Data'!$G$5,0,10*ROW('Hygiene Data'!G49)),NA())</f>
        <v>#N/A</v>
      </c>
      <c r="BJ55" s="537" t="e">
        <f ca="1">+IF(AND(ISNUMBER(OFFSET('Hygiene Data'!$G$7,0,10*ROW('Hygiene Data'!G49))),'Data Summary'!DY55="Yes"),OFFSET('Hygiene Data'!$G$7,0,10*ROW('Hygiene Data'!G49)),NA())</f>
        <v>#N/A</v>
      </c>
      <c r="BK55" s="537" t="e">
        <f ca="1">+IF(AND(ISNUMBER(OFFSET('Hygiene Data'!$G$9,0,10*ROW('Hygiene Data'!G49))),'Data Summary'!DZ55="Yes"),OFFSET('Hygiene Data'!$G$9,0,10*ROW('Hygiene Data'!G49)),NA())</f>
        <v>#N/A</v>
      </c>
      <c r="BL55" s="537" t="e">
        <f ca="1">+IF(AND(ISNUMBER(OFFSET('Hygiene Data'!$H$5,0,10*ROW('Hygiene Data'!H49))),'Data Summary'!EA55="Yes"),OFFSET('Hygiene Data'!$H$5,0,10*ROW('Hygiene Data'!H49)),NA())</f>
        <v>#N/A</v>
      </c>
      <c r="BM55" s="537" t="e">
        <f ca="1">+IF(AND(ISNUMBER(OFFSET('Hygiene Data'!$H$7,0,10*ROW('Hygiene Data'!H49))),'Data Summary'!EB55="Yes"),OFFSET('Hygiene Data'!$H$7,0,10*ROW('Hygiene Data'!H49)),NA())</f>
        <v>#N/A</v>
      </c>
      <c r="BN55" s="537" t="e">
        <f ca="1">+IF(AND(ISNUMBER(OFFSET('Hygiene Data'!$H$9,0,10*ROW('Hygiene Data'!H49))),'Data Summary'!EC55="Yes"),OFFSET('Hygiene Data'!$H$9,0,10*ROW('Hygiene Data'!H49)),NA())</f>
        <v>#N/A</v>
      </c>
      <c r="BO55" s="537" t="e">
        <f ca="1">+IF(AND(ISNUMBER(OFFSET('Hygiene Data'!$I$5,0,10*ROW('Hygiene Data'!I49))),'Data Summary'!ED55="Yes"),OFFSET('Hygiene Data'!$I$5,0,10*ROW('Hygiene Data'!I49)),NA())</f>
        <v>#N/A</v>
      </c>
      <c r="BP55" s="537" t="e">
        <f ca="1">+IF(AND(ISNUMBER(OFFSET('Hygiene Data'!$I$7,0,10*ROW('Hygiene Data'!I49))),'Data Summary'!EE55="Yes"),OFFSET('Hygiene Data'!$I$7,0,10*ROW('Hygiene Data'!I49)),NA())</f>
        <v>#N/A</v>
      </c>
      <c r="BQ55" s="537" t="e">
        <f ca="1">+IF(AND(ISNUMBER(OFFSET('Hygiene Data'!$I$9,0,10*ROW('Hygiene Data'!I49))),'Data Summary'!EF55="Yes"),OFFSET('Hygiene Data'!$I$9,0,10*ROW('Hygiene Data'!I49)),NA())</f>
        <v>#N/A</v>
      </c>
    </row>
    <row r="56" spans="1:69" x14ac:dyDescent="0.25">
      <c r="A56" s="533" t="e">
        <f ca="1">+RIGHT('Data Summary'!A56,LEN('Data Summary'!A56)-9)</f>
        <v>#VALUE!</v>
      </c>
      <c r="B56" s="507" t="str">
        <f ca="1">+IF(ISTEXT('Data Summary'!B56),'Data Summary'!B56,"")</f>
        <v/>
      </c>
      <c r="C56" s="534" t="e">
        <f ca="1">+VALUE('Data Summary'!C56)</f>
        <v>#VALUE!</v>
      </c>
      <c r="D56" s="535" t="e">
        <f ca="1">+IF(AND(ISNUMBER(OFFSET('Water Data'!$D$4,0,10*ROW('Water Data'!D50))),'Data Summary'!BS56="Yes"),100-OFFSET('Water Data'!$D$4,0,10*ROW('Water Data'!D50)),NA())</f>
        <v>#N/A</v>
      </c>
      <c r="E56" s="535" t="e">
        <f ca="1">+IF(AND(ISNUMBER(OFFSET('Water Data'!$D$6,0,10*ROW('Water Data'!D50))),'Data Summary'!BT56="Yes"),OFFSET('Water Data'!$D$6,0,10*ROW('Water Data'!D50)),NA())</f>
        <v>#N/A</v>
      </c>
      <c r="F56" s="535" t="e">
        <f ca="1">+IF(AND(ISNUMBER(OFFSET('Water Data'!$D$9,0,10*ROW('Water Data'!D50))),'Data Summary'!BU56="Yes"),OFFSET('Water Data'!$D$9,0,10*ROW('Water Data'!D50)),NA())</f>
        <v>#N/A</v>
      </c>
      <c r="G56" s="535" t="e">
        <f ca="1">+IF(AND(ISNUMBER(OFFSET('Water Data'!$E$4,0,10*ROW('Water Data'!E50))),'Data Summary'!BV56="Yes"),100-OFFSET('Water Data'!$E$4,0,10*ROW('Water Data'!E50)),NA())</f>
        <v>#N/A</v>
      </c>
      <c r="H56" s="535" t="e">
        <f ca="1">+IF(AND(ISNUMBER(OFFSET('Water Data'!$E$6,0,10*ROW('Water Data'!E50))),'Data Summary'!BW56="Yes"),OFFSET('Water Data'!$E$6,0,10*ROW('Water Data'!E50)),NA())</f>
        <v>#N/A</v>
      </c>
      <c r="I56" s="535" t="e">
        <f ca="1">+IF(AND(ISNUMBER(OFFSET('Water Data'!$E$9,0,10*ROW('Water Data'!E50))),'Data Summary'!BX56="Yes"),OFFSET('Water Data'!$E$9,0,10*ROW('Water Data'!E50)),NA())</f>
        <v>#N/A</v>
      </c>
      <c r="J56" s="535" t="e">
        <f ca="1">+IF(AND(ISNUMBER(OFFSET('Water Data'!$F$4,0,10*ROW('Water Data'!F50))),'Data Summary'!BY56="Yes"),100-OFFSET('Water Data'!$F$4,0,10*ROW('Water Data'!F50)),NA())</f>
        <v>#N/A</v>
      </c>
      <c r="K56" s="535" t="e">
        <f ca="1">+IF(AND(ISNUMBER(OFFSET('Water Data'!$F$6,0,10*ROW('Water Data'!F50))),'Data Summary'!BZ56="Yes"),OFFSET('Water Data'!$F$6,0,10*ROW('Water Data'!F50)),NA())</f>
        <v>#N/A</v>
      </c>
      <c r="L56" s="535" t="e">
        <f ca="1">+IF(AND(ISNUMBER(OFFSET('Water Data'!$F$9,0,10*ROW('Water Data'!F50))),'Data Summary'!CA56="Yes"),OFFSET('Water Data'!$F$9,0,10*ROW('Water Data'!F50)),NA())</f>
        <v>#N/A</v>
      </c>
      <c r="M56" s="535" t="e">
        <f ca="1">+IF(AND(ISNUMBER(OFFSET('Water Data'!$G$4,0,10*ROW('Water Data'!G50))),'Data Summary'!CB56="Yes"),100-OFFSET('Water Data'!$G$4,0,10*ROW('Water Data'!G50)),NA())</f>
        <v>#N/A</v>
      </c>
      <c r="N56" s="535" t="e">
        <f ca="1">+IF(AND(ISNUMBER(OFFSET('Water Data'!$G$6,0,10*ROW('Water Data'!G50))),'Data Summary'!CC56="Yes"),OFFSET('Water Data'!$G$6,0,10*ROW('Water Data'!G50)),NA())</f>
        <v>#N/A</v>
      </c>
      <c r="O56" s="535" t="e">
        <f ca="1">+IF(AND(ISNUMBER(OFFSET('Water Data'!$G$9,0,10*ROW('Water Data'!G50))),'Data Summary'!CD56="Yes"),OFFSET('Water Data'!$G$9,0,10*ROW('Water Data'!G50)),NA())</f>
        <v>#N/A</v>
      </c>
      <c r="P56" s="535" t="e">
        <f ca="1">+IF(AND(ISNUMBER(OFFSET('Water Data'!$H$4,0,10*ROW('Water Data'!H50))),'Data Summary'!CE56="Yes"),100-OFFSET('Water Data'!$H$4,0,10*ROW('Water Data'!H50)),NA())</f>
        <v>#N/A</v>
      </c>
      <c r="Q56" s="535" t="e">
        <f ca="1">+IF(AND(ISNUMBER(OFFSET('Water Data'!$H$6,0,10*ROW('Water Data'!H50))),'Data Summary'!CF56="Yes"),OFFSET('Water Data'!$H$6,0,10*ROW('Water Data'!H50)),NA())</f>
        <v>#N/A</v>
      </c>
      <c r="R56" s="535" t="e">
        <f ca="1">+IF(AND(ISNUMBER(OFFSET('Water Data'!$H$9,0,10*ROW('Water Data'!H50))),'Data Summary'!CG56="Yes"),OFFSET('Water Data'!$H$9,0,10*ROW('Water Data'!H50)),NA())</f>
        <v>#N/A</v>
      </c>
      <c r="S56" s="535" t="e">
        <f ca="1">+IF(AND(ISNUMBER(OFFSET('Water Data'!$I$4,0,10*ROW('Water Data'!I50))),'Data Summary'!CH56="Yes"),100-OFFSET('Water Data'!$I$4,0,10*ROW('Water Data'!I50)),NA())</f>
        <v>#N/A</v>
      </c>
      <c r="T56" s="535" t="e">
        <f ca="1">+IF(AND(ISNUMBER(OFFSET('Water Data'!$I$6,0,10*ROW('Water Data'!I50))),'Data Summary'!CI56="Yes"),OFFSET('Water Data'!$I$6,0,10*ROW('Water Data'!I50)),NA())</f>
        <v>#N/A</v>
      </c>
      <c r="U56" s="535" t="e">
        <f ca="1">+IF(AND(ISNUMBER(OFFSET('Water Data'!$I$9,0,10*ROW('Water Data'!I50))),'Data Summary'!CJ56="Yes"),OFFSET('Water Data'!$I$9,0,10*ROW('Water Data'!I50)),NA())</f>
        <v>#N/A</v>
      </c>
      <c r="V56" s="536" t="e">
        <f ca="1">+IF(AND(ISNUMBER(OFFSET('Sanitation Data'!$D$4,0,10*ROW('Sanitation Data'!D50))),'Data Summary'!CK56="Yes"),100-OFFSET('Sanitation Data'!$D$4,0,10*ROW('Sanitation Data'!D50)),NA())</f>
        <v>#N/A</v>
      </c>
      <c r="W56" s="536" t="e">
        <f ca="1">+IF(AND(ISNUMBER(OFFSET('Sanitation Data'!$D$6,0,10*ROW('Sanitation Data'!D50))),'Data Summary'!CL56="Yes"),OFFSET('Sanitation Data'!$D$6,0,10*ROW('Sanitation Data'!D50)),NA())</f>
        <v>#N/A</v>
      </c>
      <c r="X56" s="536" t="e">
        <f ca="1">+IF(AND(ISNUMBER(OFFSET('Sanitation Data'!$D$10,0,10*ROW('Sanitation Data'!D50))),'Data Summary'!CM56="Yes"),OFFSET('Sanitation Data'!$D$10,0,10*ROW('Sanitation Data'!D50)),NA())</f>
        <v>#N/A</v>
      </c>
      <c r="Y56" s="536" t="e">
        <f ca="1">+IF(AND(ISNUMBER(OFFSET('Sanitation Data'!$D$11,0,10*ROW('Sanitation Data'!D50))),'Data Summary'!CN56="Yes"),OFFSET('Sanitation Data'!$D$11,0,10*ROW('Sanitation Data'!D50)),NA())</f>
        <v>#N/A</v>
      </c>
      <c r="Z56" s="536" t="e">
        <f ca="1">+IF(AND(ISNUMBER(OFFSET('Sanitation Data'!$D$12,0,10*ROW('Sanitation Data'!D50))),'Data Summary'!CO56="Yes"),OFFSET('Sanitation Data'!$D$12,0,10*ROW('Sanitation Data'!D50)),NA())</f>
        <v>#N/A</v>
      </c>
      <c r="AA56" s="536" t="e">
        <f ca="1">+IF(AND(ISNUMBER(OFFSET('Sanitation Data'!$E$4,0,10*ROW('Sanitation Data'!E50))),'Data Summary'!CP56="Yes"),100-OFFSET('Sanitation Data'!$E$4,0,10*ROW('Sanitation Data'!E50)),NA())</f>
        <v>#N/A</v>
      </c>
      <c r="AB56" s="536" t="e">
        <f ca="1">+IF(AND(ISNUMBER(OFFSET('Sanitation Data'!$E$6,0,10*ROW('Sanitation Data'!E50))),'Data Summary'!CQ56="Yes"),OFFSET('Sanitation Data'!$E$6,0,10*ROW('Sanitation Data'!E50)),NA())</f>
        <v>#N/A</v>
      </c>
      <c r="AC56" s="536" t="e">
        <f ca="1">+IF(AND(ISNUMBER(OFFSET('Sanitation Data'!$E$10,0,10*ROW('Sanitation Data'!E50))),'Data Summary'!CR56="Yes"),OFFSET('Sanitation Data'!$E$10,0,10*ROW('Sanitation Data'!E50)),NA())</f>
        <v>#N/A</v>
      </c>
      <c r="AD56" s="536" t="e">
        <f ca="1">+IF(AND(ISNUMBER(OFFSET('Sanitation Data'!$E$11,0,10*ROW('Sanitation Data'!E50))),'Data Summary'!CS56="Yes"),OFFSET('Sanitation Data'!$E$11,0,10*ROW('Sanitation Data'!E50)),NA())</f>
        <v>#N/A</v>
      </c>
      <c r="AE56" s="536" t="e">
        <f ca="1">+IF(AND(ISNUMBER(OFFSET('Sanitation Data'!$E$12,0,10*ROW('Sanitation Data'!E50))),'Data Summary'!CT56="Yes"),OFFSET('Sanitation Data'!$E$12,0,10*ROW('Sanitation Data'!E50)),NA())</f>
        <v>#N/A</v>
      </c>
      <c r="AF56" s="536" t="e">
        <f ca="1">+IF(AND(ISNUMBER(OFFSET('Sanitation Data'!$F$4,0,10*ROW('Sanitation Data'!F50))),'Data Summary'!CU56="Yes"),100-OFFSET('Sanitation Data'!$F$4,0,10*ROW('Sanitation Data'!F50)),NA())</f>
        <v>#N/A</v>
      </c>
      <c r="AG56" s="536" t="e">
        <f ca="1">+IF(AND(ISNUMBER(OFFSET('Sanitation Data'!$F$6,0,10*ROW('Sanitation Data'!F50))),'Data Summary'!CV56="Yes"),OFFSET('Sanitation Data'!$F$6,0,10*ROW('Sanitation Data'!F50)),NA())</f>
        <v>#N/A</v>
      </c>
      <c r="AH56" s="536" t="e">
        <f ca="1">+IF(AND(ISNUMBER(OFFSET('Sanitation Data'!$F$10,0,10*ROW('Sanitation Data'!F50))),'Data Summary'!CW56="Yes"),OFFSET('Sanitation Data'!$F$10,0,10*ROW('Sanitation Data'!F50)),NA())</f>
        <v>#N/A</v>
      </c>
      <c r="AI56" s="536" t="e">
        <f ca="1">+IF(AND(ISNUMBER(OFFSET('Sanitation Data'!$F$11,0,10*ROW('Sanitation Data'!F50))),'Data Summary'!CX56="Yes"),OFFSET('Sanitation Data'!$F$11,0,10*ROW('Sanitation Data'!F50)),NA())</f>
        <v>#N/A</v>
      </c>
      <c r="AJ56" s="536" t="e">
        <f ca="1">+IF(AND(ISNUMBER(OFFSET('Sanitation Data'!$F$12,0,10*ROW('Sanitation Data'!F50))),'Data Summary'!CY56="Yes"),OFFSET('Sanitation Data'!$F$12,0,10*ROW('Sanitation Data'!F50)),NA())</f>
        <v>#N/A</v>
      </c>
      <c r="AK56" s="536" t="e">
        <f ca="1">+IF(AND(ISNUMBER(OFFSET('Sanitation Data'!$G$4,0,10*ROW('Sanitation Data'!G50))),'Data Summary'!CZ56="Yes"),100-OFFSET('Sanitation Data'!$G$4,0,10*ROW('Sanitation Data'!G50)),NA())</f>
        <v>#N/A</v>
      </c>
      <c r="AL56" s="536" t="e">
        <f ca="1">+IF(AND(ISNUMBER(OFFSET('Sanitation Data'!$G$6,0,10*ROW('Sanitation Data'!G50))),'Data Summary'!DA56="Yes"),OFFSET('Sanitation Data'!$G$6,0,10*ROW('Sanitation Data'!G50)),NA())</f>
        <v>#N/A</v>
      </c>
      <c r="AM56" s="536" t="e">
        <f ca="1">+IF(AND(ISNUMBER(OFFSET('Sanitation Data'!$G$10,0,10*ROW('Sanitation Data'!G50))),'Data Summary'!DB56="Yes"),OFFSET('Sanitation Data'!$G$10,0,10*ROW('Sanitation Data'!G50)),NA())</f>
        <v>#N/A</v>
      </c>
      <c r="AN56" s="536" t="e">
        <f ca="1">+IF(AND(ISNUMBER(OFFSET('Sanitation Data'!$G$11,0,10*ROW('Sanitation Data'!G50))),'Data Summary'!DC56="Yes"),OFFSET('Sanitation Data'!$G$11,0,10*ROW('Sanitation Data'!G50)),NA())</f>
        <v>#N/A</v>
      </c>
      <c r="AO56" s="536" t="e">
        <f ca="1">+IF(AND(ISNUMBER(OFFSET('Sanitation Data'!$G$12,0,10*ROW('Sanitation Data'!G50))),'Data Summary'!DD56="Yes"),OFFSET('Sanitation Data'!$G$12,0,10*ROW('Sanitation Data'!G50)),NA())</f>
        <v>#N/A</v>
      </c>
      <c r="AP56" s="536" t="e">
        <f ca="1">+IF(AND(ISNUMBER(OFFSET('Sanitation Data'!$H$4,0,10*ROW('Sanitation Data'!H50))),'Data Summary'!DE56="Yes"),100-OFFSET('Sanitation Data'!$H$4,0,10*ROW('Sanitation Data'!H50)),NA())</f>
        <v>#N/A</v>
      </c>
      <c r="AQ56" s="536" t="e">
        <f ca="1">+IF(AND(ISNUMBER(OFFSET('Sanitation Data'!$H$6,0,10*ROW('Sanitation Data'!H50))),'Data Summary'!DF56="Yes"),OFFSET('Sanitation Data'!$H$6,0,10*ROW('Sanitation Data'!H50)),NA())</f>
        <v>#N/A</v>
      </c>
      <c r="AR56" s="536" t="e">
        <f ca="1">+IF(AND(ISNUMBER(OFFSET('Sanitation Data'!$H$10,0,10*ROW('Sanitation Data'!H50))),'Data Summary'!DG56="Yes"),OFFSET('Sanitation Data'!$H$10,0,10*ROW('Sanitation Data'!H50)),NA())</f>
        <v>#N/A</v>
      </c>
      <c r="AS56" s="536" t="e">
        <f ca="1">+IF(AND(ISNUMBER(OFFSET('Sanitation Data'!$H$11,0,10*ROW('Sanitation Data'!H50))),'Data Summary'!DH56="Yes"),OFFSET('Sanitation Data'!$H$11,0,10*ROW('Sanitation Data'!H50)),NA())</f>
        <v>#N/A</v>
      </c>
      <c r="AT56" s="536" t="e">
        <f ca="1">+IF(AND(ISNUMBER(OFFSET('Sanitation Data'!$H$12,0,10*ROW('Sanitation Data'!H50))),'Data Summary'!DI56="Yes"),OFFSET('Sanitation Data'!$H$12,0,10*ROW('Sanitation Data'!H50)),NA())</f>
        <v>#N/A</v>
      </c>
      <c r="AU56" s="536" t="e">
        <f ca="1">+IF(AND(ISNUMBER(OFFSET('Sanitation Data'!$I$4,0,10*ROW('Sanitation Data'!I50))),'Data Summary'!DJ56="Yes"),100-OFFSET('Sanitation Data'!$I$4,0,10*ROW('Sanitation Data'!I50)),NA())</f>
        <v>#N/A</v>
      </c>
      <c r="AV56" s="536" t="e">
        <f ca="1">+IF(AND(ISNUMBER(OFFSET('Sanitation Data'!$I$6,0,10*ROW('Sanitation Data'!I50))),'Data Summary'!DK56="Yes"),OFFSET('Sanitation Data'!$I$6,0,10*ROW('Sanitation Data'!I50)),NA())</f>
        <v>#N/A</v>
      </c>
      <c r="AW56" s="536" t="e">
        <f ca="1">+IF(AND(ISNUMBER(OFFSET('Sanitation Data'!$I$10,0,10*ROW('Sanitation Data'!I50))),'Data Summary'!DL56="Yes"),OFFSET('Sanitation Data'!$I$10,0,10*ROW('Sanitation Data'!I50)),NA())</f>
        <v>#N/A</v>
      </c>
      <c r="AX56" s="536" t="e">
        <f ca="1">+IF(AND(ISNUMBER(OFFSET('Sanitation Data'!$I$11,0,10*ROW('Sanitation Data'!I50))),'Data Summary'!DM56="Yes"),OFFSET('Sanitation Data'!$I$11,0,10*ROW('Sanitation Data'!I50)),NA())</f>
        <v>#N/A</v>
      </c>
      <c r="AY56" s="536" t="e">
        <f ca="1">+IF(AND(ISNUMBER(OFFSET('Sanitation Data'!$I$12,0,10*ROW('Sanitation Data'!I50))),'Data Summary'!DN56="Yes"),OFFSET('Sanitation Data'!$I$12,0,10*ROW('Sanitation Data'!I50)),NA())</f>
        <v>#N/A</v>
      </c>
      <c r="AZ56" s="537" t="e">
        <f ca="1">+IF(AND(ISNUMBER(OFFSET('Hygiene Data'!$D$5,0,10*ROW('Hygiene Data'!D50))),'Data Summary'!DO56="Yes"),OFFSET('Hygiene Data'!$D$5,0,10*ROW('Hygiene Data'!D50)),NA())</f>
        <v>#N/A</v>
      </c>
      <c r="BA56" s="537" t="e">
        <f ca="1">+IF(AND(ISNUMBER(OFFSET('Hygiene Data'!$D$7,0,10*ROW('Hygiene Data'!D50))),'Data Summary'!DP56="Yes"),OFFSET('Hygiene Data'!$D$7,0,10*ROW('Hygiene Data'!D50)),NA())</f>
        <v>#N/A</v>
      </c>
      <c r="BB56" s="537" t="e">
        <f ca="1">+IF(AND(ISNUMBER(OFFSET('Hygiene Data'!$D$9,0,10*ROW('Hygiene Data'!D50))),'Data Summary'!DQ56="Yes"),OFFSET('Hygiene Data'!$D$9,0,10*ROW('Hygiene Data'!D50)),NA())</f>
        <v>#N/A</v>
      </c>
      <c r="BC56" s="537" t="e">
        <f ca="1">+IF(AND(ISNUMBER(OFFSET('Hygiene Data'!$E$5,0,10*ROW('Hygiene Data'!E50))),'Data Summary'!DR56="Yes"),OFFSET('Hygiene Data'!$E$5,0,10*ROW('Hygiene Data'!E50)),NA())</f>
        <v>#N/A</v>
      </c>
      <c r="BD56" s="537" t="e">
        <f ca="1">+IF(AND(ISNUMBER(OFFSET('Hygiene Data'!$E$7,0,10*ROW('Hygiene Data'!E50))),'Data Summary'!DS56="Yes"),OFFSET('Hygiene Data'!$E$7,0,10*ROW('Hygiene Data'!E50)),NA())</f>
        <v>#N/A</v>
      </c>
      <c r="BE56" s="537" t="e">
        <f ca="1">+IF(AND(ISNUMBER(OFFSET('Hygiene Data'!$E$9,0,10*ROW('Hygiene Data'!E50))),'Data Summary'!DT56="Yes"),OFFSET('Hygiene Data'!$E$9,0,10*ROW('Hygiene Data'!E50)),NA())</f>
        <v>#N/A</v>
      </c>
      <c r="BF56" s="537" t="e">
        <f ca="1">+IF(AND(ISNUMBER(OFFSET('Hygiene Data'!$F$5,0,10*ROW('Hygiene Data'!F50))),'Data Summary'!DU56="Yes"),OFFSET('Hygiene Data'!$F$5,0,10*ROW('Hygiene Data'!F50)),NA())</f>
        <v>#N/A</v>
      </c>
      <c r="BG56" s="537" t="e">
        <f ca="1">+IF(AND(ISNUMBER(OFFSET('Hygiene Data'!$F$7,0,10*ROW('Hygiene Data'!F50))),'Data Summary'!DV56="Yes"),OFFSET('Hygiene Data'!$F$7,0,10*ROW('Hygiene Data'!F50)),NA())</f>
        <v>#N/A</v>
      </c>
      <c r="BH56" s="537" t="e">
        <f ca="1">+IF(AND(ISNUMBER(OFFSET('Hygiene Data'!$F$9,0,10*ROW('Hygiene Data'!F50))),'Data Summary'!DW56="Yes"),OFFSET('Hygiene Data'!$F$9,0,10*ROW('Hygiene Data'!F50)),NA())</f>
        <v>#N/A</v>
      </c>
      <c r="BI56" s="537" t="e">
        <f ca="1">+IF(AND(ISNUMBER(OFFSET('Hygiene Data'!$G$5,0,10*ROW('Hygiene Data'!G50))),'Data Summary'!DX56="Yes"),OFFSET('Hygiene Data'!$G$5,0,10*ROW('Hygiene Data'!G50)),NA())</f>
        <v>#N/A</v>
      </c>
      <c r="BJ56" s="537" t="e">
        <f ca="1">+IF(AND(ISNUMBER(OFFSET('Hygiene Data'!$G$7,0,10*ROW('Hygiene Data'!G50))),'Data Summary'!DY56="Yes"),OFFSET('Hygiene Data'!$G$7,0,10*ROW('Hygiene Data'!G50)),NA())</f>
        <v>#N/A</v>
      </c>
      <c r="BK56" s="537" t="e">
        <f ca="1">+IF(AND(ISNUMBER(OFFSET('Hygiene Data'!$G$9,0,10*ROW('Hygiene Data'!G50))),'Data Summary'!DZ56="Yes"),OFFSET('Hygiene Data'!$G$9,0,10*ROW('Hygiene Data'!G50)),NA())</f>
        <v>#N/A</v>
      </c>
      <c r="BL56" s="537" t="e">
        <f ca="1">+IF(AND(ISNUMBER(OFFSET('Hygiene Data'!$H$5,0,10*ROW('Hygiene Data'!H50))),'Data Summary'!EA56="Yes"),OFFSET('Hygiene Data'!$H$5,0,10*ROW('Hygiene Data'!H50)),NA())</f>
        <v>#N/A</v>
      </c>
      <c r="BM56" s="537" t="e">
        <f ca="1">+IF(AND(ISNUMBER(OFFSET('Hygiene Data'!$H$7,0,10*ROW('Hygiene Data'!H50))),'Data Summary'!EB56="Yes"),OFFSET('Hygiene Data'!$H$7,0,10*ROW('Hygiene Data'!H50)),NA())</f>
        <v>#N/A</v>
      </c>
      <c r="BN56" s="537" t="e">
        <f ca="1">+IF(AND(ISNUMBER(OFFSET('Hygiene Data'!$H$9,0,10*ROW('Hygiene Data'!H50))),'Data Summary'!EC56="Yes"),OFFSET('Hygiene Data'!$H$9,0,10*ROW('Hygiene Data'!H50)),NA())</f>
        <v>#N/A</v>
      </c>
      <c r="BO56" s="537" t="e">
        <f ca="1">+IF(AND(ISNUMBER(OFFSET('Hygiene Data'!$I$5,0,10*ROW('Hygiene Data'!I50))),'Data Summary'!ED56="Yes"),OFFSET('Hygiene Data'!$I$5,0,10*ROW('Hygiene Data'!I50)),NA())</f>
        <v>#N/A</v>
      </c>
      <c r="BP56" s="537" t="e">
        <f ca="1">+IF(AND(ISNUMBER(OFFSET('Hygiene Data'!$I$7,0,10*ROW('Hygiene Data'!I50))),'Data Summary'!EE56="Yes"),OFFSET('Hygiene Data'!$I$7,0,10*ROW('Hygiene Data'!I50)),NA())</f>
        <v>#N/A</v>
      </c>
      <c r="BQ56" s="537" t="e">
        <f ca="1">+IF(AND(ISNUMBER(OFFSET('Hygiene Data'!$I$9,0,10*ROW('Hygiene Data'!I50))),'Data Summary'!EF56="Yes"),OFFSET('Hygiene Data'!$I$9,0,10*ROW('Hygiene Data'!I50)),NA())</f>
        <v>#N/A</v>
      </c>
    </row>
    <row r="57" spans="1:69" x14ac:dyDescent="0.25">
      <c r="A57" s="533" t="e">
        <f ca="1">+RIGHT('Data Summary'!A57,LEN('Data Summary'!A57)-9)</f>
        <v>#VALUE!</v>
      </c>
      <c r="B57" s="507" t="str">
        <f ca="1">+IF(ISTEXT('Data Summary'!B57),'Data Summary'!B57,"")</f>
        <v/>
      </c>
      <c r="C57" s="534" t="e">
        <f ca="1">+VALUE('Data Summary'!C57)</f>
        <v>#VALUE!</v>
      </c>
      <c r="D57" s="535" t="e">
        <f ca="1">+IF(AND(ISNUMBER(OFFSET('Water Data'!$D$4,0,10*ROW('Water Data'!D51))),'Data Summary'!BS57="Yes"),100-OFFSET('Water Data'!$D$4,0,10*ROW('Water Data'!D51)),NA())</f>
        <v>#N/A</v>
      </c>
      <c r="E57" s="535" t="e">
        <f ca="1">+IF(AND(ISNUMBER(OFFSET('Water Data'!$D$6,0,10*ROW('Water Data'!D51))),'Data Summary'!BT57="Yes"),OFFSET('Water Data'!$D$6,0,10*ROW('Water Data'!D51)),NA())</f>
        <v>#N/A</v>
      </c>
      <c r="F57" s="535" t="e">
        <f ca="1">+IF(AND(ISNUMBER(OFFSET('Water Data'!$D$9,0,10*ROW('Water Data'!D51))),'Data Summary'!BU57="Yes"),OFFSET('Water Data'!$D$9,0,10*ROW('Water Data'!D51)),NA())</f>
        <v>#N/A</v>
      </c>
      <c r="G57" s="535" t="e">
        <f ca="1">+IF(AND(ISNUMBER(OFFSET('Water Data'!$E$4,0,10*ROW('Water Data'!E51))),'Data Summary'!BV57="Yes"),100-OFFSET('Water Data'!$E$4,0,10*ROW('Water Data'!E51)),NA())</f>
        <v>#N/A</v>
      </c>
      <c r="H57" s="535" t="e">
        <f ca="1">+IF(AND(ISNUMBER(OFFSET('Water Data'!$E$6,0,10*ROW('Water Data'!E51))),'Data Summary'!BW57="Yes"),OFFSET('Water Data'!$E$6,0,10*ROW('Water Data'!E51)),NA())</f>
        <v>#N/A</v>
      </c>
      <c r="I57" s="535" t="e">
        <f ca="1">+IF(AND(ISNUMBER(OFFSET('Water Data'!$E$9,0,10*ROW('Water Data'!E51))),'Data Summary'!BX57="Yes"),OFFSET('Water Data'!$E$9,0,10*ROW('Water Data'!E51)),NA())</f>
        <v>#N/A</v>
      </c>
      <c r="J57" s="535" t="e">
        <f ca="1">+IF(AND(ISNUMBER(OFFSET('Water Data'!$F$4,0,10*ROW('Water Data'!F51))),'Data Summary'!BY57="Yes"),100-OFFSET('Water Data'!$F$4,0,10*ROW('Water Data'!F51)),NA())</f>
        <v>#N/A</v>
      </c>
      <c r="K57" s="535" t="e">
        <f ca="1">+IF(AND(ISNUMBER(OFFSET('Water Data'!$F$6,0,10*ROW('Water Data'!F51))),'Data Summary'!BZ57="Yes"),OFFSET('Water Data'!$F$6,0,10*ROW('Water Data'!F51)),NA())</f>
        <v>#N/A</v>
      </c>
      <c r="L57" s="535" t="e">
        <f ca="1">+IF(AND(ISNUMBER(OFFSET('Water Data'!$F$9,0,10*ROW('Water Data'!F51))),'Data Summary'!CA57="Yes"),OFFSET('Water Data'!$F$9,0,10*ROW('Water Data'!F51)),NA())</f>
        <v>#N/A</v>
      </c>
      <c r="M57" s="535" t="e">
        <f ca="1">+IF(AND(ISNUMBER(OFFSET('Water Data'!$G$4,0,10*ROW('Water Data'!G51))),'Data Summary'!CB57="Yes"),100-OFFSET('Water Data'!$G$4,0,10*ROW('Water Data'!G51)),NA())</f>
        <v>#N/A</v>
      </c>
      <c r="N57" s="535" t="e">
        <f ca="1">+IF(AND(ISNUMBER(OFFSET('Water Data'!$G$6,0,10*ROW('Water Data'!G51))),'Data Summary'!CC57="Yes"),OFFSET('Water Data'!$G$6,0,10*ROW('Water Data'!G51)),NA())</f>
        <v>#N/A</v>
      </c>
      <c r="O57" s="535" t="e">
        <f ca="1">+IF(AND(ISNUMBER(OFFSET('Water Data'!$G$9,0,10*ROW('Water Data'!G51))),'Data Summary'!CD57="Yes"),OFFSET('Water Data'!$G$9,0,10*ROW('Water Data'!G51)),NA())</f>
        <v>#N/A</v>
      </c>
      <c r="P57" s="535" t="e">
        <f ca="1">+IF(AND(ISNUMBER(OFFSET('Water Data'!$H$4,0,10*ROW('Water Data'!H51))),'Data Summary'!CE57="Yes"),100-OFFSET('Water Data'!$H$4,0,10*ROW('Water Data'!H51)),NA())</f>
        <v>#N/A</v>
      </c>
      <c r="Q57" s="535" t="e">
        <f ca="1">+IF(AND(ISNUMBER(OFFSET('Water Data'!$H$6,0,10*ROW('Water Data'!H51))),'Data Summary'!CF57="Yes"),OFFSET('Water Data'!$H$6,0,10*ROW('Water Data'!H51)),NA())</f>
        <v>#N/A</v>
      </c>
      <c r="R57" s="535" t="e">
        <f ca="1">+IF(AND(ISNUMBER(OFFSET('Water Data'!$H$9,0,10*ROW('Water Data'!H51))),'Data Summary'!CG57="Yes"),OFFSET('Water Data'!$H$9,0,10*ROW('Water Data'!H51)),NA())</f>
        <v>#N/A</v>
      </c>
      <c r="S57" s="535" t="e">
        <f ca="1">+IF(AND(ISNUMBER(OFFSET('Water Data'!$I$4,0,10*ROW('Water Data'!I51))),'Data Summary'!CH57="Yes"),100-OFFSET('Water Data'!$I$4,0,10*ROW('Water Data'!I51)),NA())</f>
        <v>#N/A</v>
      </c>
      <c r="T57" s="535" t="e">
        <f ca="1">+IF(AND(ISNUMBER(OFFSET('Water Data'!$I$6,0,10*ROW('Water Data'!I51))),'Data Summary'!CI57="Yes"),OFFSET('Water Data'!$I$6,0,10*ROW('Water Data'!I51)),NA())</f>
        <v>#N/A</v>
      </c>
      <c r="U57" s="535" t="e">
        <f ca="1">+IF(AND(ISNUMBER(OFFSET('Water Data'!$I$9,0,10*ROW('Water Data'!I51))),'Data Summary'!CJ57="Yes"),OFFSET('Water Data'!$I$9,0,10*ROW('Water Data'!I51)),NA())</f>
        <v>#N/A</v>
      </c>
      <c r="V57" s="536" t="e">
        <f ca="1">+IF(AND(ISNUMBER(OFFSET('Sanitation Data'!$D$4,0,10*ROW('Sanitation Data'!D51))),'Data Summary'!CK57="Yes"),100-OFFSET('Sanitation Data'!$D$4,0,10*ROW('Sanitation Data'!D51)),NA())</f>
        <v>#N/A</v>
      </c>
      <c r="W57" s="536" t="e">
        <f ca="1">+IF(AND(ISNUMBER(OFFSET('Sanitation Data'!$D$6,0,10*ROW('Sanitation Data'!D51))),'Data Summary'!CL57="Yes"),OFFSET('Sanitation Data'!$D$6,0,10*ROW('Sanitation Data'!D51)),NA())</f>
        <v>#N/A</v>
      </c>
      <c r="X57" s="536" t="e">
        <f ca="1">+IF(AND(ISNUMBER(OFFSET('Sanitation Data'!$D$10,0,10*ROW('Sanitation Data'!D51))),'Data Summary'!CM57="Yes"),OFFSET('Sanitation Data'!$D$10,0,10*ROW('Sanitation Data'!D51)),NA())</f>
        <v>#N/A</v>
      </c>
      <c r="Y57" s="536" t="e">
        <f ca="1">+IF(AND(ISNUMBER(OFFSET('Sanitation Data'!$D$11,0,10*ROW('Sanitation Data'!D51))),'Data Summary'!CN57="Yes"),OFFSET('Sanitation Data'!$D$11,0,10*ROW('Sanitation Data'!D51)),NA())</f>
        <v>#N/A</v>
      </c>
      <c r="Z57" s="536" t="e">
        <f ca="1">+IF(AND(ISNUMBER(OFFSET('Sanitation Data'!$D$12,0,10*ROW('Sanitation Data'!D51))),'Data Summary'!CO57="Yes"),OFFSET('Sanitation Data'!$D$12,0,10*ROW('Sanitation Data'!D51)),NA())</f>
        <v>#N/A</v>
      </c>
      <c r="AA57" s="536" t="e">
        <f ca="1">+IF(AND(ISNUMBER(OFFSET('Sanitation Data'!$E$4,0,10*ROW('Sanitation Data'!E51))),'Data Summary'!CP57="Yes"),100-OFFSET('Sanitation Data'!$E$4,0,10*ROW('Sanitation Data'!E51)),NA())</f>
        <v>#N/A</v>
      </c>
      <c r="AB57" s="536" t="e">
        <f ca="1">+IF(AND(ISNUMBER(OFFSET('Sanitation Data'!$E$6,0,10*ROW('Sanitation Data'!E51))),'Data Summary'!CQ57="Yes"),OFFSET('Sanitation Data'!$E$6,0,10*ROW('Sanitation Data'!E51)),NA())</f>
        <v>#N/A</v>
      </c>
      <c r="AC57" s="536" t="e">
        <f ca="1">+IF(AND(ISNUMBER(OFFSET('Sanitation Data'!$E$10,0,10*ROW('Sanitation Data'!E51))),'Data Summary'!CR57="Yes"),OFFSET('Sanitation Data'!$E$10,0,10*ROW('Sanitation Data'!E51)),NA())</f>
        <v>#N/A</v>
      </c>
      <c r="AD57" s="536" t="e">
        <f ca="1">+IF(AND(ISNUMBER(OFFSET('Sanitation Data'!$E$11,0,10*ROW('Sanitation Data'!E51))),'Data Summary'!CS57="Yes"),OFFSET('Sanitation Data'!$E$11,0,10*ROW('Sanitation Data'!E51)),NA())</f>
        <v>#N/A</v>
      </c>
      <c r="AE57" s="536" t="e">
        <f ca="1">+IF(AND(ISNUMBER(OFFSET('Sanitation Data'!$E$12,0,10*ROW('Sanitation Data'!E51))),'Data Summary'!CT57="Yes"),OFFSET('Sanitation Data'!$E$12,0,10*ROW('Sanitation Data'!E51)),NA())</f>
        <v>#N/A</v>
      </c>
      <c r="AF57" s="536" t="e">
        <f ca="1">+IF(AND(ISNUMBER(OFFSET('Sanitation Data'!$F$4,0,10*ROW('Sanitation Data'!F51))),'Data Summary'!CU57="Yes"),100-OFFSET('Sanitation Data'!$F$4,0,10*ROW('Sanitation Data'!F51)),NA())</f>
        <v>#N/A</v>
      </c>
      <c r="AG57" s="536" t="e">
        <f ca="1">+IF(AND(ISNUMBER(OFFSET('Sanitation Data'!$F$6,0,10*ROW('Sanitation Data'!F51))),'Data Summary'!CV57="Yes"),OFFSET('Sanitation Data'!$F$6,0,10*ROW('Sanitation Data'!F51)),NA())</f>
        <v>#N/A</v>
      </c>
      <c r="AH57" s="536" t="e">
        <f ca="1">+IF(AND(ISNUMBER(OFFSET('Sanitation Data'!$F$10,0,10*ROW('Sanitation Data'!F51))),'Data Summary'!CW57="Yes"),OFFSET('Sanitation Data'!$F$10,0,10*ROW('Sanitation Data'!F51)),NA())</f>
        <v>#N/A</v>
      </c>
      <c r="AI57" s="536" t="e">
        <f ca="1">+IF(AND(ISNUMBER(OFFSET('Sanitation Data'!$F$11,0,10*ROW('Sanitation Data'!F51))),'Data Summary'!CX57="Yes"),OFFSET('Sanitation Data'!$F$11,0,10*ROW('Sanitation Data'!F51)),NA())</f>
        <v>#N/A</v>
      </c>
      <c r="AJ57" s="536" t="e">
        <f ca="1">+IF(AND(ISNUMBER(OFFSET('Sanitation Data'!$F$12,0,10*ROW('Sanitation Data'!F51))),'Data Summary'!CY57="Yes"),OFFSET('Sanitation Data'!$F$12,0,10*ROW('Sanitation Data'!F51)),NA())</f>
        <v>#N/A</v>
      </c>
      <c r="AK57" s="536" t="e">
        <f ca="1">+IF(AND(ISNUMBER(OFFSET('Sanitation Data'!$G$4,0,10*ROW('Sanitation Data'!G51))),'Data Summary'!CZ57="Yes"),100-OFFSET('Sanitation Data'!$G$4,0,10*ROW('Sanitation Data'!G51)),NA())</f>
        <v>#N/A</v>
      </c>
      <c r="AL57" s="536" t="e">
        <f ca="1">+IF(AND(ISNUMBER(OFFSET('Sanitation Data'!$G$6,0,10*ROW('Sanitation Data'!G51))),'Data Summary'!DA57="Yes"),OFFSET('Sanitation Data'!$G$6,0,10*ROW('Sanitation Data'!G51)),NA())</f>
        <v>#N/A</v>
      </c>
      <c r="AM57" s="536" t="e">
        <f ca="1">+IF(AND(ISNUMBER(OFFSET('Sanitation Data'!$G$10,0,10*ROW('Sanitation Data'!G51))),'Data Summary'!DB57="Yes"),OFFSET('Sanitation Data'!$G$10,0,10*ROW('Sanitation Data'!G51)),NA())</f>
        <v>#N/A</v>
      </c>
      <c r="AN57" s="536" t="e">
        <f ca="1">+IF(AND(ISNUMBER(OFFSET('Sanitation Data'!$G$11,0,10*ROW('Sanitation Data'!G51))),'Data Summary'!DC57="Yes"),OFFSET('Sanitation Data'!$G$11,0,10*ROW('Sanitation Data'!G51)),NA())</f>
        <v>#N/A</v>
      </c>
      <c r="AO57" s="536" t="e">
        <f ca="1">+IF(AND(ISNUMBER(OFFSET('Sanitation Data'!$G$12,0,10*ROW('Sanitation Data'!G51))),'Data Summary'!DD57="Yes"),OFFSET('Sanitation Data'!$G$12,0,10*ROW('Sanitation Data'!G51)),NA())</f>
        <v>#N/A</v>
      </c>
      <c r="AP57" s="536" t="e">
        <f ca="1">+IF(AND(ISNUMBER(OFFSET('Sanitation Data'!$H$4,0,10*ROW('Sanitation Data'!H51))),'Data Summary'!DE57="Yes"),100-OFFSET('Sanitation Data'!$H$4,0,10*ROW('Sanitation Data'!H51)),NA())</f>
        <v>#N/A</v>
      </c>
      <c r="AQ57" s="536" t="e">
        <f ca="1">+IF(AND(ISNUMBER(OFFSET('Sanitation Data'!$H$6,0,10*ROW('Sanitation Data'!H51))),'Data Summary'!DF57="Yes"),OFFSET('Sanitation Data'!$H$6,0,10*ROW('Sanitation Data'!H51)),NA())</f>
        <v>#N/A</v>
      </c>
      <c r="AR57" s="536" t="e">
        <f ca="1">+IF(AND(ISNUMBER(OFFSET('Sanitation Data'!$H$10,0,10*ROW('Sanitation Data'!H51))),'Data Summary'!DG57="Yes"),OFFSET('Sanitation Data'!$H$10,0,10*ROW('Sanitation Data'!H51)),NA())</f>
        <v>#N/A</v>
      </c>
      <c r="AS57" s="536" t="e">
        <f ca="1">+IF(AND(ISNUMBER(OFFSET('Sanitation Data'!$H$11,0,10*ROW('Sanitation Data'!H51))),'Data Summary'!DH57="Yes"),OFFSET('Sanitation Data'!$H$11,0,10*ROW('Sanitation Data'!H51)),NA())</f>
        <v>#N/A</v>
      </c>
      <c r="AT57" s="536" t="e">
        <f ca="1">+IF(AND(ISNUMBER(OFFSET('Sanitation Data'!$H$12,0,10*ROW('Sanitation Data'!H51))),'Data Summary'!DI57="Yes"),OFFSET('Sanitation Data'!$H$12,0,10*ROW('Sanitation Data'!H51)),NA())</f>
        <v>#N/A</v>
      </c>
      <c r="AU57" s="536" t="e">
        <f ca="1">+IF(AND(ISNUMBER(OFFSET('Sanitation Data'!$I$4,0,10*ROW('Sanitation Data'!I51))),'Data Summary'!DJ57="Yes"),100-OFFSET('Sanitation Data'!$I$4,0,10*ROW('Sanitation Data'!I51)),NA())</f>
        <v>#N/A</v>
      </c>
      <c r="AV57" s="536" t="e">
        <f ca="1">+IF(AND(ISNUMBER(OFFSET('Sanitation Data'!$I$6,0,10*ROW('Sanitation Data'!I51))),'Data Summary'!DK57="Yes"),OFFSET('Sanitation Data'!$I$6,0,10*ROW('Sanitation Data'!I51)),NA())</f>
        <v>#N/A</v>
      </c>
      <c r="AW57" s="536" t="e">
        <f ca="1">+IF(AND(ISNUMBER(OFFSET('Sanitation Data'!$I$10,0,10*ROW('Sanitation Data'!I51))),'Data Summary'!DL57="Yes"),OFFSET('Sanitation Data'!$I$10,0,10*ROW('Sanitation Data'!I51)),NA())</f>
        <v>#N/A</v>
      </c>
      <c r="AX57" s="536" t="e">
        <f ca="1">+IF(AND(ISNUMBER(OFFSET('Sanitation Data'!$I$11,0,10*ROW('Sanitation Data'!I51))),'Data Summary'!DM57="Yes"),OFFSET('Sanitation Data'!$I$11,0,10*ROW('Sanitation Data'!I51)),NA())</f>
        <v>#N/A</v>
      </c>
      <c r="AY57" s="536" t="e">
        <f ca="1">+IF(AND(ISNUMBER(OFFSET('Sanitation Data'!$I$12,0,10*ROW('Sanitation Data'!I51))),'Data Summary'!DN57="Yes"),OFFSET('Sanitation Data'!$I$12,0,10*ROW('Sanitation Data'!I51)),NA())</f>
        <v>#N/A</v>
      </c>
      <c r="AZ57" s="537" t="e">
        <f ca="1">+IF(AND(ISNUMBER(OFFSET('Hygiene Data'!$D$5,0,10*ROW('Hygiene Data'!D51))),'Data Summary'!DO57="Yes"),OFFSET('Hygiene Data'!$D$5,0,10*ROW('Hygiene Data'!D51)),NA())</f>
        <v>#N/A</v>
      </c>
      <c r="BA57" s="537" t="e">
        <f ca="1">+IF(AND(ISNUMBER(OFFSET('Hygiene Data'!$D$7,0,10*ROW('Hygiene Data'!D51))),'Data Summary'!DP57="Yes"),OFFSET('Hygiene Data'!$D$7,0,10*ROW('Hygiene Data'!D51)),NA())</f>
        <v>#N/A</v>
      </c>
      <c r="BB57" s="537" t="e">
        <f ca="1">+IF(AND(ISNUMBER(OFFSET('Hygiene Data'!$D$9,0,10*ROW('Hygiene Data'!D51))),'Data Summary'!DQ57="Yes"),OFFSET('Hygiene Data'!$D$9,0,10*ROW('Hygiene Data'!D51)),NA())</f>
        <v>#N/A</v>
      </c>
      <c r="BC57" s="537" t="e">
        <f ca="1">+IF(AND(ISNUMBER(OFFSET('Hygiene Data'!$E$5,0,10*ROW('Hygiene Data'!E51))),'Data Summary'!DR57="Yes"),OFFSET('Hygiene Data'!$E$5,0,10*ROW('Hygiene Data'!E51)),NA())</f>
        <v>#N/A</v>
      </c>
      <c r="BD57" s="537" t="e">
        <f ca="1">+IF(AND(ISNUMBER(OFFSET('Hygiene Data'!$E$7,0,10*ROW('Hygiene Data'!E51))),'Data Summary'!DS57="Yes"),OFFSET('Hygiene Data'!$E$7,0,10*ROW('Hygiene Data'!E51)),NA())</f>
        <v>#N/A</v>
      </c>
      <c r="BE57" s="537" t="e">
        <f ca="1">+IF(AND(ISNUMBER(OFFSET('Hygiene Data'!$E$9,0,10*ROW('Hygiene Data'!E51))),'Data Summary'!DT57="Yes"),OFFSET('Hygiene Data'!$E$9,0,10*ROW('Hygiene Data'!E51)),NA())</f>
        <v>#N/A</v>
      </c>
      <c r="BF57" s="537" t="e">
        <f ca="1">+IF(AND(ISNUMBER(OFFSET('Hygiene Data'!$F$5,0,10*ROW('Hygiene Data'!F51))),'Data Summary'!DU57="Yes"),OFFSET('Hygiene Data'!$F$5,0,10*ROW('Hygiene Data'!F51)),NA())</f>
        <v>#N/A</v>
      </c>
      <c r="BG57" s="537" t="e">
        <f ca="1">+IF(AND(ISNUMBER(OFFSET('Hygiene Data'!$F$7,0,10*ROW('Hygiene Data'!F51))),'Data Summary'!DV57="Yes"),OFFSET('Hygiene Data'!$F$7,0,10*ROW('Hygiene Data'!F51)),NA())</f>
        <v>#N/A</v>
      </c>
      <c r="BH57" s="537" t="e">
        <f ca="1">+IF(AND(ISNUMBER(OFFSET('Hygiene Data'!$F$9,0,10*ROW('Hygiene Data'!F51))),'Data Summary'!DW57="Yes"),OFFSET('Hygiene Data'!$F$9,0,10*ROW('Hygiene Data'!F51)),NA())</f>
        <v>#N/A</v>
      </c>
      <c r="BI57" s="537" t="e">
        <f ca="1">+IF(AND(ISNUMBER(OFFSET('Hygiene Data'!$G$5,0,10*ROW('Hygiene Data'!G51))),'Data Summary'!DX57="Yes"),OFFSET('Hygiene Data'!$G$5,0,10*ROW('Hygiene Data'!G51)),NA())</f>
        <v>#N/A</v>
      </c>
      <c r="BJ57" s="537" t="e">
        <f ca="1">+IF(AND(ISNUMBER(OFFSET('Hygiene Data'!$G$7,0,10*ROW('Hygiene Data'!G51))),'Data Summary'!DY57="Yes"),OFFSET('Hygiene Data'!$G$7,0,10*ROW('Hygiene Data'!G51)),NA())</f>
        <v>#N/A</v>
      </c>
      <c r="BK57" s="537" t="e">
        <f ca="1">+IF(AND(ISNUMBER(OFFSET('Hygiene Data'!$G$9,0,10*ROW('Hygiene Data'!G51))),'Data Summary'!DZ57="Yes"),OFFSET('Hygiene Data'!$G$9,0,10*ROW('Hygiene Data'!G51)),NA())</f>
        <v>#N/A</v>
      </c>
      <c r="BL57" s="537" t="e">
        <f ca="1">+IF(AND(ISNUMBER(OFFSET('Hygiene Data'!$H$5,0,10*ROW('Hygiene Data'!H51))),'Data Summary'!EA57="Yes"),OFFSET('Hygiene Data'!$H$5,0,10*ROW('Hygiene Data'!H51)),NA())</f>
        <v>#N/A</v>
      </c>
      <c r="BM57" s="537" t="e">
        <f ca="1">+IF(AND(ISNUMBER(OFFSET('Hygiene Data'!$H$7,0,10*ROW('Hygiene Data'!H51))),'Data Summary'!EB57="Yes"),OFFSET('Hygiene Data'!$H$7,0,10*ROW('Hygiene Data'!H51)),NA())</f>
        <v>#N/A</v>
      </c>
      <c r="BN57" s="537" t="e">
        <f ca="1">+IF(AND(ISNUMBER(OFFSET('Hygiene Data'!$H$9,0,10*ROW('Hygiene Data'!H51))),'Data Summary'!EC57="Yes"),OFFSET('Hygiene Data'!$H$9,0,10*ROW('Hygiene Data'!H51)),NA())</f>
        <v>#N/A</v>
      </c>
      <c r="BO57" s="537" t="e">
        <f ca="1">+IF(AND(ISNUMBER(OFFSET('Hygiene Data'!$I$5,0,10*ROW('Hygiene Data'!I51))),'Data Summary'!ED57="Yes"),OFFSET('Hygiene Data'!$I$5,0,10*ROW('Hygiene Data'!I51)),NA())</f>
        <v>#N/A</v>
      </c>
      <c r="BP57" s="537" t="e">
        <f ca="1">+IF(AND(ISNUMBER(OFFSET('Hygiene Data'!$I$7,0,10*ROW('Hygiene Data'!I51))),'Data Summary'!EE57="Yes"),OFFSET('Hygiene Data'!$I$7,0,10*ROW('Hygiene Data'!I51)),NA())</f>
        <v>#N/A</v>
      </c>
      <c r="BQ57" s="537" t="e">
        <f ca="1">+IF(AND(ISNUMBER(OFFSET('Hygiene Data'!$I$9,0,10*ROW('Hygiene Data'!I51))),'Data Summary'!EF57="Yes"),OFFSET('Hygiene Data'!$I$9,0,10*ROW('Hygiene Data'!I51)),NA())</f>
        <v>#N/A</v>
      </c>
    </row>
    <row r="58" spans="1:69" x14ac:dyDescent="0.25">
      <c r="A58" s="533" t="e">
        <f ca="1">+RIGHT('Data Summary'!A58,LEN('Data Summary'!A58)-9)</f>
        <v>#VALUE!</v>
      </c>
      <c r="B58" s="507" t="str">
        <f ca="1">+IF(ISTEXT('Data Summary'!B58),'Data Summary'!B58,"")</f>
        <v/>
      </c>
      <c r="C58" s="534" t="e">
        <f ca="1">+VALUE('Data Summary'!C58)</f>
        <v>#VALUE!</v>
      </c>
      <c r="D58" s="535" t="e">
        <f ca="1">+IF(AND(ISNUMBER(OFFSET('Water Data'!$D$4,0,10*ROW('Water Data'!D52))),'Data Summary'!BS58="Yes"),100-OFFSET('Water Data'!$D$4,0,10*ROW('Water Data'!D52)),NA())</f>
        <v>#N/A</v>
      </c>
      <c r="E58" s="535" t="e">
        <f ca="1">+IF(AND(ISNUMBER(OFFSET('Water Data'!$D$6,0,10*ROW('Water Data'!D52))),'Data Summary'!BT58="Yes"),OFFSET('Water Data'!$D$6,0,10*ROW('Water Data'!D52)),NA())</f>
        <v>#N/A</v>
      </c>
      <c r="F58" s="535" t="e">
        <f ca="1">+IF(AND(ISNUMBER(OFFSET('Water Data'!$D$9,0,10*ROW('Water Data'!D52))),'Data Summary'!BU58="Yes"),OFFSET('Water Data'!$D$9,0,10*ROW('Water Data'!D52)),NA())</f>
        <v>#N/A</v>
      </c>
      <c r="G58" s="535" t="e">
        <f ca="1">+IF(AND(ISNUMBER(OFFSET('Water Data'!$E$4,0,10*ROW('Water Data'!E52))),'Data Summary'!BV58="Yes"),100-OFFSET('Water Data'!$E$4,0,10*ROW('Water Data'!E52)),NA())</f>
        <v>#N/A</v>
      </c>
      <c r="H58" s="535" t="e">
        <f ca="1">+IF(AND(ISNUMBER(OFFSET('Water Data'!$E$6,0,10*ROW('Water Data'!E52))),'Data Summary'!BW58="Yes"),OFFSET('Water Data'!$E$6,0,10*ROW('Water Data'!E52)),NA())</f>
        <v>#N/A</v>
      </c>
      <c r="I58" s="535" t="e">
        <f ca="1">+IF(AND(ISNUMBER(OFFSET('Water Data'!$E$9,0,10*ROW('Water Data'!E52))),'Data Summary'!BX58="Yes"),OFFSET('Water Data'!$E$9,0,10*ROW('Water Data'!E52)),NA())</f>
        <v>#N/A</v>
      </c>
      <c r="J58" s="535" t="e">
        <f ca="1">+IF(AND(ISNUMBER(OFFSET('Water Data'!$F$4,0,10*ROW('Water Data'!F52))),'Data Summary'!BY58="Yes"),100-OFFSET('Water Data'!$F$4,0,10*ROW('Water Data'!F52)),NA())</f>
        <v>#N/A</v>
      </c>
      <c r="K58" s="535" t="e">
        <f ca="1">+IF(AND(ISNUMBER(OFFSET('Water Data'!$F$6,0,10*ROW('Water Data'!F52))),'Data Summary'!BZ58="Yes"),OFFSET('Water Data'!$F$6,0,10*ROW('Water Data'!F52)),NA())</f>
        <v>#N/A</v>
      </c>
      <c r="L58" s="535" t="e">
        <f ca="1">+IF(AND(ISNUMBER(OFFSET('Water Data'!$F$9,0,10*ROW('Water Data'!F52))),'Data Summary'!CA58="Yes"),OFFSET('Water Data'!$F$9,0,10*ROW('Water Data'!F52)),NA())</f>
        <v>#N/A</v>
      </c>
      <c r="M58" s="535" t="e">
        <f ca="1">+IF(AND(ISNUMBER(OFFSET('Water Data'!$G$4,0,10*ROW('Water Data'!G52))),'Data Summary'!CB58="Yes"),100-OFFSET('Water Data'!$G$4,0,10*ROW('Water Data'!G52)),NA())</f>
        <v>#N/A</v>
      </c>
      <c r="N58" s="535" t="e">
        <f ca="1">+IF(AND(ISNUMBER(OFFSET('Water Data'!$G$6,0,10*ROW('Water Data'!G52))),'Data Summary'!CC58="Yes"),OFFSET('Water Data'!$G$6,0,10*ROW('Water Data'!G52)),NA())</f>
        <v>#N/A</v>
      </c>
      <c r="O58" s="535" t="e">
        <f ca="1">+IF(AND(ISNUMBER(OFFSET('Water Data'!$G$9,0,10*ROW('Water Data'!G52))),'Data Summary'!CD58="Yes"),OFFSET('Water Data'!$G$9,0,10*ROW('Water Data'!G52)),NA())</f>
        <v>#N/A</v>
      </c>
      <c r="P58" s="535" t="e">
        <f ca="1">+IF(AND(ISNUMBER(OFFSET('Water Data'!$H$4,0,10*ROW('Water Data'!H52))),'Data Summary'!CE58="Yes"),100-OFFSET('Water Data'!$H$4,0,10*ROW('Water Data'!H52)),NA())</f>
        <v>#N/A</v>
      </c>
      <c r="Q58" s="535" t="e">
        <f ca="1">+IF(AND(ISNUMBER(OFFSET('Water Data'!$H$6,0,10*ROW('Water Data'!H52))),'Data Summary'!CF58="Yes"),OFFSET('Water Data'!$H$6,0,10*ROW('Water Data'!H52)),NA())</f>
        <v>#N/A</v>
      </c>
      <c r="R58" s="535" t="e">
        <f ca="1">+IF(AND(ISNUMBER(OFFSET('Water Data'!$H$9,0,10*ROW('Water Data'!H52))),'Data Summary'!CG58="Yes"),OFFSET('Water Data'!$H$9,0,10*ROW('Water Data'!H52)),NA())</f>
        <v>#N/A</v>
      </c>
      <c r="S58" s="535" t="e">
        <f ca="1">+IF(AND(ISNUMBER(OFFSET('Water Data'!$I$4,0,10*ROW('Water Data'!I52))),'Data Summary'!CH58="Yes"),100-OFFSET('Water Data'!$I$4,0,10*ROW('Water Data'!I52)),NA())</f>
        <v>#N/A</v>
      </c>
      <c r="T58" s="535" t="e">
        <f ca="1">+IF(AND(ISNUMBER(OFFSET('Water Data'!$I$6,0,10*ROW('Water Data'!I52))),'Data Summary'!CI58="Yes"),OFFSET('Water Data'!$I$6,0,10*ROW('Water Data'!I52)),NA())</f>
        <v>#N/A</v>
      </c>
      <c r="U58" s="535" t="e">
        <f ca="1">+IF(AND(ISNUMBER(OFFSET('Water Data'!$I$9,0,10*ROW('Water Data'!I52))),'Data Summary'!CJ58="Yes"),OFFSET('Water Data'!$I$9,0,10*ROW('Water Data'!I52)),NA())</f>
        <v>#N/A</v>
      </c>
      <c r="V58" s="536" t="e">
        <f ca="1">+IF(AND(ISNUMBER(OFFSET('Sanitation Data'!$D$4,0,10*ROW('Sanitation Data'!D52))),'Data Summary'!CK58="Yes"),100-OFFSET('Sanitation Data'!$D$4,0,10*ROW('Sanitation Data'!D52)),NA())</f>
        <v>#N/A</v>
      </c>
      <c r="W58" s="536" t="e">
        <f ca="1">+IF(AND(ISNUMBER(OFFSET('Sanitation Data'!$D$6,0,10*ROW('Sanitation Data'!D52))),'Data Summary'!CL58="Yes"),OFFSET('Sanitation Data'!$D$6,0,10*ROW('Sanitation Data'!D52)),NA())</f>
        <v>#N/A</v>
      </c>
      <c r="X58" s="536" t="e">
        <f ca="1">+IF(AND(ISNUMBER(OFFSET('Sanitation Data'!$D$10,0,10*ROW('Sanitation Data'!D52))),'Data Summary'!CM58="Yes"),OFFSET('Sanitation Data'!$D$10,0,10*ROW('Sanitation Data'!D52)),NA())</f>
        <v>#N/A</v>
      </c>
      <c r="Y58" s="536" t="e">
        <f ca="1">+IF(AND(ISNUMBER(OFFSET('Sanitation Data'!$D$11,0,10*ROW('Sanitation Data'!D52))),'Data Summary'!CN58="Yes"),OFFSET('Sanitation Data'!$D$11,0,10*ROW('Sanitation Data'!D52)),NA())</f>
        <v>#N/A</v>
      </c>
      <c r="Z58" s="536" t="e">
        <f ca="1">+IF(AND(ISNUMBER(OFFSET('Sanitation Data'!$D$12,0,10*ROW('Sanitation Data'!D52))),'Data Summary'!CO58="Yes"),OFFSET('Sanitation Data'!$D$12,0,10*ROW('Sanitation Data'!D52)),NA())</f>
        <v>#N/A</v>
      </c>
      <c r="AA58" s="536" t="e">
        <f ca="1">+IF(AND(ISNUMBER(OFFSET('Sanitation Data'!$E$4,0,10*ROW('Sanitation Data'!E52))),'Data Summary'!CP58="Yes"),100-OFFSET('Sanitation Data'!$E$4,0,10*ROW('Sanitation Data'!E52)),NA())</f>
        <v>#N/A</v>
      </c>
      <c r="AB58" s="536" t="e">
        <f ca="1">+IF(AND(ISNUMBER(OFFSET('Sanitation Data'!$E$6,0,10*ROW('Sanitation Data'!E52))),'Data Summary'!CQ58="Yes"),OFFSET('Sanitation Data'!$E$6,0,10*ROW('Sanitation Data'!E52)),NA())</f>
        <v>#N/A</v>
      </c>
      <c r="AC58" s="536" t="e">
        <f ca="1">+IF(AND(ISNUMBER(OFFSET('Sanitation Data'!$E$10,0,10*ROW('Sanitation Data'!E52))),'Data Summary'!CR58="Yes"),OFFSET('Sanitation Data'!$E$10,0,10*ROW('Sanitation Data'!E52)),NA())</f>
        <v>#N/A</v>
      </c>
      <c r="AD58" s="536" t="e">
        <f ca="1">+IF(AND(ISNUMBER(OFFSET('Sanitation Data'!$E$11,0,10*ROW('Sanitation Data'!E52))),'Data Summary'!CS58="Yes"),OFFSET('Sanitation Data'!$E$11,0,10*ROW('Sanitation Data'!E52)),NA())</f>
        <v>#N/A</v>
      </c>
      <c r="AE58" s="536" t="e">
        <f ca="1">+IF(AND(ISNUMBER(OFFSET('Sanitation Data'!$E$12,0,10*ROW('Sanitation Data'!E52))),'Data Summary'!CT58="Yes"),OFFSET('Sanitation Data'!$E$12,0,10*ROW('Sanitation Data'!E52)),NA())</f>
        <v>#N/A</v>
      </c>
      <c r="AF58" s="536" t="e">
        <f ca="1">+IF(AND(ISNUMBER(OFFSET('Sanitation Data'!$F$4,0,10*ROW('Sanitation Data'!F52))),'Data Summary'!CU58="Yes"),100-OFFSET('Sanitation Data'!$F$4,0,10*ROW('Sanitation Data'!F52)),NA())</f>
        <v>#N/A</v>
      </c>
      <c r="AG58" s="536" t="e">
        <f ca="1">+IF(AND(ISNUMBER(OFFSET('Sanitation Data'!$F$6,0,10*ROW('Sanitation Data'!F52))),'Data Summary'!CV58="Yes"),OFFSET('Sanitation Data'!$F$6,0,10*ROW('Sanitation Data'!F52)),NA())</f>
        <v>#N/A</v>
      </c>
      <c r="AH58" s="536" t="e">
        <f ca="1">+IF(AND(ISNUMBER(OFFSET('Sanitation Data'!$F$10,0,10*ROW('Sanitation Data'!F52))),'Data Summary'!CW58="Yes"),OFFSET('Sanitation Data'!$F$10,0,10*ROW('Sanitation Data'!F52)),NA())</f>
        <v>#N/A</v>
      </c>
      <c r="AI58" s="536" t="e">
        <f ca="1">+IF(AND(ISNUMBER(OFFSET('Sanitation Data'!$F$11,0,10*ROW('Sanitation Data'!F52))),'Data Summary'!CX58="Yes"),OFFSET('Sanitation Data'!$F$11,0,10*ROW('Sanitation Data'!F52)),NA())</f>
        <v>#N/A</v>
      </c>
      <c r="AJ58" s="536" t="e">
        <f ca="1">+IF(AND(ISNUMBER(OFFSET('Sanitation Data'!$F$12,0,10*ROW('Sanitation Data'!F52))),'Data Summary'!CY58="Yes"),OFFSET('Sanitation Data'!$F$12,0,10*ROW('Sanitation Data'!F52)),NA())</f>
        <v>#N/A</v>
      </c>
      <c r="AK58" s="536" t="e">
        <f ca="1">+IF(AND(ISNUMBER(OFFSET('Sanitation Data'!$G$4,0,10*ROW('Sanitation Data'!G52))),'Data Summary'!CZ58="Yes"),100-OFFSET('Sanitation Data'!$G$4,0,10*ROW('Sanitation Data'!G52)),NA())</f>
        <v>#N/A</v>
      </c>
      <c r="AL58" s="536" t="e">
        <f ca="1">+IF(AND(ISNUMBER(OFFSET('Sanitation Data'!$G$6,0,10*ROW('Sanitation Data'!G52))),'Data Summary'!DA58="Yes"),OFFSET('Sanitation Data'!$G$6,0,10*ROW('Sanitation Data'!G52)),NA())</f>
        <v>#N/A</v>
      </c>
      <c r="AM58" s="536" t="e">
        <f ca="1">+IF(AND(ISNUMBER(OFFSET('Sanitation Data'!$G$10,0,10*ROW('Sanitation Data'!G52))),'Data Summary'!DB58="Yes"),OFFSET('Sanitation Data'!$G$10,0,10*ROW('Sanitation Data'!G52)),NA())</f>
        <v>#N/A</v>
      </c>
      <c r="AN58" s="536" t="e">
        <f ca="1">+IF(AND(ISNUMBER(OFFSET('Sanitation Data'!$G$11,0,10*ROW('Sanitation Data'!G52))),'Data Summary'!DC58="Yes"),OFFSET('Sanitation Data'!$G$11,0,10*ROW('Sanitation Data'!G52)),NA())</f>
        <v>#N/A</v>
      </c>
      <c r="AO58" s="536" t="e">
        <f ca="1">+IF(AND(ISNUMBER(OFFSET('Sanitation Data'!$G$12,0,10*ROW('Sanitation Data'!G52))),'Data Summary'!DD58="Yes"),OFFSET('Sanitation Data'!$G$12,0,10*ROW('Sanitation Data'!G52)),NA())</f>
        <v>#N/A</v>
      </c>
      <c r="AP58" s="536" t="e">
        <f ca="1">+IF(AND(ISNUMBER(OFFSET('Sanitation Data'!$H$4,0,10*ROW('Sanitation Data'!H52))),'Data Summary'!DE58="Yes"),100-OFFSET('Sanitation Data'!$H$4,0,10*ROW('Sanitation Data'!H52)),NA())</f>
        <v>#N/A</v>
      </c>
      <c r="AQ58" s="536" t="e">
        <f ca="1">+IF(AND(ISNUMBER(OFFSET('Sanitation Data'!$H$6,0,10*ROW('Sanitation Data'!H52))),'Data Summary'!DF58="Yes"),OFFSET('Sanitation Data'!$H$6,0,10*ROW('Sanitation Data'!H52)),NA())</f>
        <v>#N/A</v>
      </c>
      <c r="AR58" s="536" t="e">
        <f ca="1">+IF(AND(ISNUMBER(OFFSET('Sanitation Data'!$H$10,0,10*ROW('Sanitation Data'!H52))),'Data Summary'!DG58="Yes"),OFFSET('Sanitation Data'!$H$10,0,10*ROW('Sanitation Data'!H52)),NA())</f>
        <v>#N/A</v>
      </c>
      <c r="AS58" s="536" t="e">
        <f ca="1">+IF(AND(ISNUMBER(OFFSET('Sanitation Data'!$H$11,0,10*ROW('Sanitation Data'!H52))),'Data Summary'!DH58="Yes"),OFFSET('Sanitation Data'!$H$11,0,10*ROW('Sanitation Data'!H52)),NA())</f>
        <v>#N/A</v>
      </c>
      <c r="AT58" s="536" t="e">
        <f ca="1">+IF(AND(ISNUMBER(OFFSET('Sanitation Data'!$H$12,0,10*ROW('Sanitation Data'!H52))),'Data Summary'!DI58="Yes"),OFFSET('Sanitation Data'!$H$12,0,10*ROW('Sanitation Data'!H52)),NA())</f>
        <v>#N/A</v>
      </c>
      <c r="AU58" s="536" t="e">
        <f ca="1">+IF(AND(ISNUMBER(OFFSET('Sanitation Data'!$I$4,0,10*ROW('Sanitation Data'!I52))),'Data Summary'!DJ58="Yes"),100-OFFSET('Sanitation Data'!$I$4,0,10*ROW('Sanitation Data'!I52)),NA())</f>
        <v>#N/A</v>
      </c>
      <c r="AV58" s="536" t="e">
        <f ca="1">+IF(AND(ISNUMBER(OFFSET('Sanitation Data'!$I$6,0,10*ROW('Sanitation Data'!I52))),'Data Summary'!DK58="Yes"),OFFSET('Sanitation Data'!$I$6,0,10*ROW('Sanitation Data'!I52)),NA())</f>
        <v>#N/A</v>
      </c>
      <c r="AW58" s="536" t="e">
        <f ca="1">+IF(AND(ISNUMBER(OFFSET('Sanitation Data'!$I$10,0,10*ROW('Sanitation Data'!I52))),'Data Summary'!DL58="Yes"),OFFSET('Sanitation Data'!$I$10,0,10*ROW('Sanitation Data'!I52)),NA())</f>
        <v>#N/A</v>
      </c>
      <c r="AX58" s="536" t="e">
        <f ca="1">+IF(AND(ISNUMBER(OFFSET('Sanitation Data'!$I$11,0,10*ROW('Sanitation Data'!I52))),'Data Summary'!DM58="Yes"),OFFSET('Sanitation Data'!$I$11,0,10*ROW('Sanitation Data'!I52)),NA())</f>
        <v>#N/A</v>
      </c>
      <c r="AY58" s="536" t="e">
        <f ca="1">+IF(AND(ISNUMBER(OFFSET('Sanitation Data'!$I$12,0,10*ROW('Sanitation Data'!I52))),'Data Summary'!DN58="Yes"),OFFSET('Sanitation Data'!$I$12,0,10*ROW('Sanitation Data'!I52)),NA())</f>
        <v>#N/A</v>
      </c>
      <c r="AZ58" s="537" t="e">
        <f ca="1">+IF(AND(ISNUMBER(OFFSET('Hygiene Data'!$D$5,0,10*ROW('Hygiene Data'!D52))),'Data Summary'!DO58="Yes"),OFFSET('Hygiene Data'!$D$5,0,10*ROW('Hygiene Data'!D52)),NA())</f>
        <v>#N/A</v>
      </c>
      <c r="BA58" s="537" t="e">
        <f ca="1">+IF(AND(ISNUMBER(OFFSET('Hygiene Data'!$D$7,0,10*ROW('Hygiene Data'!D52))),'Data Summary'!DP58="Yes"),OFFSET('Hygiene Data'!$D$7,0,10*ROW('Hygiene Data'!D52)),NA())</f>
        <v>#N/A</v>
      </c>
      <c r="BB58" s="537" t="e">
        <f ca="1">+IF(AND(ISNUMBER(OFFSET('Hygiene Data'!$D$9,0,10*ROW('Hygiene Data'!D52))),'Data Summary'!DQ58="Yes"),OFFSET('Hygiene Data'!$D$9,0,10*ROW('Hygiene Data'!D52)),NA())</f>
        <v>#N/A</v>
      </c>
      <c r="BC58" s="537" t="e">
        <f ca="1">+IF(AND(ISNUMBER(OFFSET('Hygiene Data'!$E$5,0,10*ROW('Hygiene Data'!E52))),'Data Summary'!DR58="Yes"),OFFSET('Hygiene Data'!$E$5,0,10*ROW('Hygiene Data'!E52)),NA())</f>
        <v>#N/A</v>
      </c>
      <c r="BD58" s="537" t="e">
        <f ca="1">+IF(AND(ISNUMBER(OFFSET('Hygiene Data'!$E$7,0,10*ROW('Hygiene Data'!E52))),'Data Summary'!DS58="Yes"),OFFSET('Hygiene Data'!$E$7,0,10*ROW('Hygiene Data'!E52)),NA())</f>
        <v>#N/A</v>
      </c>
      <c r="BE58" s="537" t="e">
        <f ca="1">+IF(AND(ISNUMBER(OFFSET('Hygiene Data'!$E$9,0,10*ROW('Hygiene Data'!E52))),'Data Summary'!DT58="Yes"),OFFSET('Hygiene Data'!$E$9,0,10*ROW('Hygiene Data'!E52)),NA())</f>
        <v>#N/A</v>
      </c>
      <c r="BF58" s="537" t="e">
        <f ca="1">+IF(AND(ISNUMBER(OFFSET('Hygiene Data'!$F$5,0,10*ROW('Hygiene Data'!F52))),'Data Summary'!DU58="Yes"),OFFSET('Hygiene Data'!$F$5,0,10*ROW('Hygiene Data'!F52)),NA())</f>
        <v>#N/A</v>
      </c>
      <c r="BG58" s="537" t="e">
        <f ca="1">+IF(AND(ISNUMBER(OFFSET('Hygiene Data'!$F$7,0,10*ROW('Hygiene Data'!F52))),'Data Summary'!DV58="Yes"),OFFSET('Hygiene Data'!$F$7,0,10*ROW('Hygiene Data'!F52)),NA())</f>
        <v>#N/A</v>
      </c>
      <c r="BH58" s="537" t="e">
        <f ca="1">+IF(AND(ISNUMBER(OFFSET('Hygiene Data'!$F$9,0,10*ROW('Hygiene Data'!F52))),'Data Summary'!DW58="Yes"),OFFSET('Hygiene Data'!$F$9,0,10*ROW('Hygiene Data'!F52)),NA())</f>
        <v>#N/A</v>
      </c>
      <c r="BI58" s="537" t="e">
        <f ca="1">+IF(AND(ISNUMBER(OFFSET('Hygiene Data'!$G$5,0,10*ROW('Hygiene Data'!G52))),'Data Summary'!DX58="Yes"),OFFSET('Hygiene Data'!$G$5,0,10*ROW('Hygiene Data'!G52)),NA())</f>
        <v>#N/A</v>
      </c>
      <c r="BJ58" s="537" t="e">
        <f ca="1">+IF(AND(ISNUMBER(OFFSET('Hygiene Data'!$G$7,0,10*ROW('Hygiene Data'!G52))),'Data Summary'!DY58="Yes"),OFFSET('Hygiene Data'!$G$7,0,10*ROW('Hygiene Data'!G52)),NA())</f>
        <v>#N/A</v>
      </c>
      <c r="BK58" s="537" t="e">
        <f ca="1">+IF(AND(ISNUMBER(OFFSET('Hygiene Data'!$G$9,0,10*ROW('Hygiene Data'!G52))),'Data Summary'!DZ58="Yes"),OFFSET('Hygiene Data'!$G$9,0,10*ROW('Hygiene Data'!G52)),NA())</f>
        <v>#N/A</v>
      </c>
      <c r="BL58" s="537" t="e">
        <f ca="1">+IF(AND(ISNUMBER(OFFSET('Hygiene Data'!$H$5,0,10*ROW('Hygiene Data'!H52))),'Data Summary'!EA58="Yes"),OFFSET('Hygiene Data'!$H$5,0,10*ROW('Hygiene Data'!H52)),NA())</f>
        <v>#N/A</v>
      </c>
      <c r="BM58" s="537" t="e">
        <f ca="1">+IF(AND(ISNUMBER(OFFSET('Hygiene Data'!$H$7,0,10*ROW('Hygiene Data'!H52))),'Data Summary'!EB58="Yes"),OFFSET('Hygiene Data'!$H$7,0,10*ROW('Hygiene Data'!H52)),NA())</f>
        <v>#N/A</v>
      </c>
      <c r="BN58" s="537" t="e">
        <f ca="1">+IF(AND(ISNUMBER(OFFSET('Hygiene Data'!$H$9,0,10*ROW('Hygiene Data'!H52))),'Data Summary'!EC58="Yes"),OFFSET('Hygiene Data'!$H$9,0,10*ROW('Hygiene Data'!H52)),NA())</f>
        <v>#N/A</v>
      </c>
      <c r="BO58" s="537" t="e">
        <f ca="1">+IF(AND(ISNUMBER(OFFSET('Hygiene Data'!$I$5,0,10*ROW('Hygiene Data'!I52))),'Data Summary'!ED58="Yes"),OFFSET('Hygiene Data'!$I$5,0,10*ROW('Hygiene Data'!I52)),NA())</f>
        <v>#N/A</v>
      </c>
      <c r="BP58" s="537" t="e">
        <f ca="1">+IF(AND(ISNUMBER(OFFSET('Hygiene Data'!$I$7,0,10*ROW('Hygiene Data'!I52))),'Data Summary'!EE58="Yes"),OFFSET('Hygiene Data'!$I$7,0,10*ROW('Hygiene Data'!I52)),NA())</f>
        <v>#N/A</v>
      </c>
      <c r="BQ58" s="537" t="e">
        <f ca="1">+IF(AND(ISNUMBER(OFFSET('Hygiene Data'!$I$9,0,10*ROW('Hygiene Data'!I52))),'Data Summary'!EF58="Yes"),OFFSET('Hygiene Data'!$I$9,0,10*ROW('Hygiene Data'!I52)),NA())</f>
        <v>#N/A</v>
      </c>
    </row>
    <row r="59" spans="1:69" x14ac:dyDescent="0.25">
      <c r="A59" s="533" t="e">
        <f ca="1">+RIGHT('Data Summary'!A59,LEN('Data Summary'!A59)-9)</f>
        <v>#VALUE!</v>
      </c>
      <c r="B59" s="507" t="str">
        <f ca="1">+IF(ISTEXT('Data Summary'!B59),'Data Summary'!B59,"")</f>
        <v/>
      </c>
      <c r="C59" s="534" t="e">
        <f ca="1">+VALUE('Data Summary'!C59)</f>
        <v>#VALUE!</v>
      </c>
      <c r="D59" s="535" t="e">
        <f ca="1">+IF(AND(ISNUMBER(OFFSET('Water Data'!$D$4,0,10*ROW('Water Data'!D53))),'Data Summary'!BS59="Yes"),100-OFFSET('Water Data'!$D$4,0,10*ROW('Water Data'!D53)),NA())</f>
        <v>#N/A</v>
      </c>
      <c r="E59" s="535" t="e">
        <f ca="1">+IF(AND(ISNUMBER(OFFSET('Water Data'!$D$6,0,10*ROW('Water Data'!D53))),'Data Summary'!BT59="Yes"),OFFSET('Water Data'!$D$6,0,10*ROW('Water Data'!D53)),NA())</f>
        <v>#N/A</v>
      </c>
      <c r="F59" s="535" t="e">
        <f ca="1">+IF(AND(ISNUMBER(OFFSET('Water Data'!$D$9,0,10*ROW('Water Data'!D53))),'Data Summary'!BU59="Yes"),OFFSET('Water Data'!$D$9,0,10*ROW('Water Data'!D53)),NA())</f>
        <v>#N/A</v>
      </c>
      <c r="G59" s="535" t="e">
        <f ca="1">+IF(AND(ISNUMBER(OFFSET('Water Data'!$E$4,0,10*ROW('Water Data'!E53))),'Data Summary'!BV59="Yes"),100-OFFSET('Water Data'!$E$4,0,10*ROW('Water Data'!E53)),NA())</f>
        <v>#N/A</v>
      </c>
      <c r="H59" s="535" t="e">
        <f ca="1">+IF(AND(ISNUMBER(OFFSET('Water Data'!$E$6,0,10*ROW('Water Data'!E53))),'Data Summary'!BW59="Yes"),OFFSET('Water Data'!$E$6,0,10*ROW('Water Data'!E53)),NA())</f>
        <v>#N/A</v>
      </c>
      <c r="I59" s="535" t="e">
        <f ca="1">+IF(AND(ISNUMBER(OFFSET('Water Data'!$E$9,0,10*ROW('Water Data'!E53))),'Data Summary'!BX59="Yes"),OFFSET('Water Data'!$E$9,0,10*ROW('Water Data'!E53)),NA())</f>
        <v>#N/A</v>
      </c>
      <c r="J59" s="535" t="e">
        <f ca="1">+IF(AND(ISNUMBER(OFFSET('Water Data'!$F$4,0,10*ROW('Water Data'!F53))),'Data Summary'!BY59="Yes"),100-OFFSET('Water Data'!$F$4,0,10*ROW('Water Data'!F53)),NA())</f>
        <v>#N/A</v>
      </c>
      <c r="K59" s="535" t="e">
        <f ca="1">+IF(AND(ISNUMBER(OFFSET('Water Data'!$F$6,0,10*ROW('Water Data'!F53))),'Data Summary'!BZ59="Yes"),OFFSET('Water Data'!$F$6,0,10*ROW('Water Data'!F53)),NA())</f>
        <v>#N/A</v>
      </c>
      <c r="L59" s="535" t="e">
        <f ca="1">+IF(AND(ISNUMBER(OFFSET('Water Data'!$F$9,0,10*ROW('Water Data'!F53))),'Data Summary'!CA59="Yes"),OFFSET('Water Data'!$F$9,0,10*ROW('Water Data'!F53)),NA())</f>
        <v>#N/A</v>
      </c>
      <c r="M59" s="535" t="e">
        <f ca="1">+IF(AND(ISNUMBER(OFFSET('Water Data'!$G$4,0,10*ROW('Water Data'!G53))),'Data Summary'!CB59="Yes"),100-OFFSET('Water Data'!$G$4,0,10*ROW('Water Data'!G53)),NA())</f>
        <v>#N/A</v>
      </c>
      <c r="N59" s="535" t="e">
        <f ca="1">+IF(AND(ISNUMBER(OFFSET('Water Data'!$G$6,0,10*ROW('Water Data'!G53))),'Data Summary'!CC59="Yes"),OFFSET('Water Data'!$G$6,0,10*ROW('Water Data'!G53)),NA())</f>
        <v>#N/A</v>
      </c>
      <c r="O59" s="535" t="e">
        <f ca="1">+IF(AND(ISNUMBER(OFFSET('Water Data'!$G$9,0,10*ROW('Water Data'!G53))),'Data Summary'!CD59="Yes"),OFFSET('Water Data'!$G$9,0,10*ROW('Water Data'!G53)),NA())</f>
        <v>#N/A</v>
      </c>
      <c r="P59" s="535" t="e">
        <f ca="1">+IF(AND(ISNUMBER(OFFSET('Water Data'!$H$4,0,10*ROW('Water Data'!H53))),'Data Summary'!CE59="Yes"),100-OFFSET('Water Data'!$H$4,0,10*ROW('Water Data'!H53)),NA())</f>
        <v>#N/A</v>
      </c>
      <c r="Q59" s="535" t="e">
        <f ca="1">+IF(AND(ISNUMBER(OFFSET('Water Data'!$H$6,0,10*ROW('Water Data'!H53))),'Data Summary'!CF59="Yes"),OFFSET('Water Data'!$H$6,0,10*ROW('Water Data'!H53)),NA())</f>
        <v>#N/A</v>
      </c>
      <c r="R59" s="535" t="e">
        <f ca="1">+IF(AND(ISNUMBER(OFFSET('Water Data'!$H$9,0,10*ROW('Water Data'!H53))),'Data Summary'!CG59="Yes"),OFFSET('Water Data'!$H$9,0,10*ROW('Water Data'!H53)),NA())</f>
        <v>#N/A</v>
      </c>
      <c r="S59" s="535" t="e">
        <f ca="1">+IF(AND(ISNUMBER(OFFSET('Water Data'!$I$4,0,10*ROW('Water Data'!I53))),'Data Summary'!CH59="Yes"),100-OFFSET('Water Data'!$I$4,0,10*ROW('Water Data'!I53)),NA())</f>
        <v>#N/A</v>
      </c>
      <c r="T59" s="535" t="e">
        <f ca="1">+IF(AND(ISNUMBER(OFFSET('Water Data'!$I$6,0,10*ROW('Water Data'!I53))),'Data Summary'!CI59="Yes"),OFFSET('Water Data'!$I$6,0,10*ROW('Water Data'!I53)),NA())</f>
        <v>#N/A</v>
      </c>
      <c r="U59" s="535" t="e">
        <f ca="1">+IF(AND(ISNUMBER(OFFSET('Water Data'!$I$9,0,10*ROW('Water Data'!I53))),'Data Summary'!CJ59="Yes"),OFFSET('Water Data'!$I$9,0,10*ROW('Water Data'!I53)),NA())</f>
        <v>#N/A</v>
      </c>
      <c r="V59" s="536" t="e">
        <f ca="1">+IF(AND(ISNUMBER(OFFSET('Sanitation Data'!$D$4,0,10*ROW('Sanitation Data'!D53))),'Data Summary'!CK59="Yes"),100-OFFSET('Sanitation Data'!$D$4,0,10*ROW('Sanitation Data'!D53)),NA())</f>
        <v>#N/A</v>
      </c>
      <c r="W59" s="536" t="e">
        <f ca="1">+IF(AND(ISNUMBER(OFFSET('Sanitation Data'!$D$6,0,10*ROW('Sanitation Data'!D53))),'Data Summary'!CL59="Yes"),OFFSET('Sanitation Data'!$D$6,0,10*ROW('Sanitation Data'!D53)),NA())</f>
        <v>#N/A</v>
      </c>
      <c r="X59" s="536" t="e">
        <f ca="1">+IF(AND(ISNUMBER(OFFSET('Sanitation Data'!$D$10,0,10*ROW('Sanitation Data'!D53))),'Data Summary'!CM59="Yes"),OFFSET('Sanitation Data'!$D$10,0,10*ROW('Sanitation Data'!D53)),NA())</f>
        <v>#N/A</v>
      </c>
      <c r="Y59" s="536" t="e">
        <f ca="1">+IF(AND(ISNUMBER(OFFSET('Sanitation Data'!$D$11,0,10*ROW('Sanitation Data'!D53))),'Data Summary'!CN59="Yes"),OFFSET('Sanitation Data'!$D$11,0,10*ROW('Sanitation Data'!D53)),NA())</f>
        <v>#N/A</v>
      </c>
      <c r="Z59" s="536" t="e">
        <f ca="1">+IF(AND(ISNUMBER(OFFSET('Sanitation Data'!$D$12,0,10*ROW('Sanitation Data'!D53))),'Data Summary'!CO59="Yes"),OFFSET('Sanitation Data'!$D$12,0,10*ROW('Sanitation Data'!D53)),NA())</f>
        <v>#N/A</v>
      </c>
      <c r="AA59" s="536" t="e">
        <f ca="1">+IF(AND(ISNUMBER(OFFSET('Sanitation Data'!$E$4,0,10*ROW('Sanitation Data'!E53))),'Data Summary'!CP59="Yes"),100-OFFSET('Sanitation Data'!$E$4,0,10*ROW('Sanitation Data'!E53)),NA())</f>
        <v>#N/A</v>
      </c>
      <c r="AB59" s="536" t="e">
        <f ca="1">+IF(AND(ISNUMBER(OFFSET('Sanitation Data'!$E$6,0,10*ROW('Sanitation Data'!E53))),'Data Summary'!CQ59="Yes"),OFFSET('Sanitation Data'!$E$6,0,10*ROW('Sanitation Data'!E53)),NA())</f>
        <v>#N/A</v>
      </c>
      <c r="AC59" s="536" t="e">
        <f ca="1">+IF(AND(ISNUMBER(OFFSET('Sanitation Data'!$E$10,0,10*ROW('Sanitation Data'!E53))),'Data Summary'!CR59="Yes"),OFFSET('Sanitation Data'!$E$10,0,10*ROW('Sanitation Data'!E53)),NA())</f>
        <v>#N/A</v>
      </c>
      <c r="AD59" s="536" t="e">
        <f ca="1">+IF(AND(ISNUMBER(OFFSET('Sanitation Data'!$E$11,0,10*ROW('Sanitation Data'!E53))),'Data Summary'!CS59="Yes"),OFFSET('Sanitation Data'!$E$11,0,10*ROW('Sanitation Data'!E53)),NA())</f>
        <v>#N/A</v>
      </c>
      <c r="AE59" s="536" t="e">
        <f ca="1">+IF(AND(ISNUMBER(OFFSET('Sanitation Data'!$E$12,0,10*ROW('Sanitation Data'!E53))),'Data Summary'!CT59="Yes"),OFFSET('Sanitation Data'!$E$12,0,10*ROW('Sanitation Data'!E53)),NA())</f>
        <v>#N/A</v>
      </c>
      <c r="AF59" s="536" t="e">
        <f ca="1">+IF(AND(ISNUMBER(OFFSET('Sanitation Data'!$F$4,0,10*ROW('Sanitation Data'!F53))),'Data Summary'!CU59="Yes"),100-OFFSET('Sanitation Data'!$F$4,0,10*ROW('Sanitation Data'!F53)),NA())</f>
        <v>#N/A</v>
      </c>
      <c r="AG59" s="536" t="e">
        <f ca="1">+IF(AND(ISNUMBER(OFFSET('Sanitation Data'!$F$6,0,10*ROW('Sanitation Data'!F53))),'Data Summary'!CV59="Yes"),OFFSET('Sanitation Data'!$F$6,0,10*ROW('Sanitation Data'!F53)),NA())</f>
        <v>#N/A</v>
      </c>
      <c r="AH59" s="536" t="e">
        <f ca="1">+IF(AND(ISNUMBER(OFFSET('Sanitation Data'!$F$10,0,10*ROW('Sanitation Data'!F53))),'Data Summary'!CW59="Yes"),OFFSET('Sanitation Data'!$F$10,0,10*ROW('Sanitation Data'!F53)),NA())</f>
        <v>#N/A</v>
      </c>
      <c r="AI59" s="536" t="e">
        <f ca="1">+IF(AND(ISNUMBER(OFFSET('Sanitation Data'!$F$11,0,10*ROW('Sanitation Data'!F53))),'Data Summary'!CX59="Yes"),OFFSET('Sanitation Data'!$F$11,0,10*ROW('Sanitation Data'!F53)),NA())</f>
        <v>#N/A</v>
      </c>
      <c r="AJ59" s="536" t="e">
        <f ca="1">+IF(AND(ISNUMBER(OFFSET('Sanitation Data'!$F$12,0,10*ROW('Sanitation Data'!F53))),'Data Summary'!CY59="Yes"),OFFSET('Sanitation Data'!$F$12,0,10*ROW('Sanitation Data'!F53)),NA())</f>
        <v>#N/A</v>
      </c>
      <c r="AK59" s="536" t="e">
        <f ca="1">+IF(AND(ISNUMBER(OFFSET('Sanitation Data'!$G$4,0,10*ROW('Sanitation Data'!G53))),'Data Summary'!CZ59="Yes"),100-OFFSET('Sanitation Data'!$G$4,0,10*ROW('Sanitation Data'!G53)),NA())</f>
        <v>#N/A</v>
      </c>
      <c r="AL59" s="536" t="e">
        <f ca="1">+IF(AND(ISNUMBER(OFFSET('Sanitation Data'!$G$6,0,10*ROW('Sanitation Data'!G53))),'Data Summary'!DA59="Yes"),OFFSET('Sanitation Data'!$G$6,0,10*ROW('Sanitation Data'!G53)),NA())</f>
        <v>#N/A</v>
      </c>
      <c r="AM59" s="536" t="e">
        <f ca="1">+IF(AND(ISNUMBER(OFFSET('Sanitation Data'!$G$10,0,10*ROW('Sanitation Data'!G53))),'Data Summary'!DB59="Yes"),OFFSET('Sanitation Data'!$G$10,0,10*ROW('Sanitation Data'!G53)),NA())</f>
        <v>#N/A</v>
      </c>
      <c r="AN59" s="536" t="e">
        <f ca="1">+IF(AND(ISNUMBER(OFFSET('Sanitation Data'!$G$11,0,10*ROW('Sanitation Data'!G53))),'Data Summary'!DC59="Yes"),OFFSET('Sanitation Data'!$G$11,0,10*ROW('Sanitation Data'!G53)),NA())</f>
        <v>#N/A</v>
      </c>
      <c r="AO59" s="536" t="e">
        <f ca="1">+IF(AND(ISNUMBER(OFFSET('Sanitation Data'!$G$12,0,10*ROW('Sanitation Data'!G53))),'Data Summary'!DD59="Yes"),OFFSET('Sanitation Data'!$G$12,0,10*ROW('Sanitation Data'!G53)),NA())</f>
        <v>#N/A</v>
      </c>
      <c r="AP59" s="536" t="e">
        <f ca="1">+IF(AND(ISNUMBER(OFFSET('Sanitation Data'!$H$4,0,10*ROW('Sanitation Data'!H53))),'Data Summary'!DE59="Yes"),100-OFFSET('Sanitation Data'!$H$4,0,10*ROW('Sanitation Data'!H53)),NA())</f>
        <v>#N/A</v>
      </c>
      <c r="AQ59" s="536" t="e">
        <f ca="1">+IF(AND(ISNUMBER(OFFSET('Sanitation Data'!$H$6,0,10*ROW('Sanitation Data'!H53))),'Data Summary'!DF59="Yes"),OFFSET('Sanitation Data'!$H$6,0,10*ROW('Sanitation Data'!H53)),NA())</f>
        <v>#N/A</v>
      </c>
      <c r="AR59" s="536" t="e">
        <f ca="1">+IF(AND(ISNUMBER(OFFSET('Sanitation Data'!$H$10,0,10*ROW('Sanitation Data'!H53))),'Data Summary'!DG59="Yes"),OFFSET('Sanitation Data'!$H$10,0,10*ROW('Sanitation Data'!H53)),NA())</f>
        <v>#N/A</v>
      </c>
      <c r="AS59" s="536" t="e">
        <f ca="1">+IF(AND(ISNUMBER(OFFSET('Sanitation Data'!$H$11,0,10*ROW('Sanitation Data'!H53))),'Data Summary'!DH59="Yes"),OFFSET('Sanitation Data'!$H$11,0,10*ROW('Sanitation Data'!H53)),NA())</f>
        <v>#N/A</v>
      </c>
      <c r="AT59" s="536" t="e">
        <f ca="1">+IF(AND(ISNUMBER(OFFSET('Sanitation Data'!$H$12,0,10*ROW('Sanitation Data'!H53))),'Data Summary'!DI59="Yes"),OFFSET('Sanitation Data'!$H$12,0,10*ROW('Sanitation Data'!H53)),NA())</f>
        <v>#N/A</v>
      </c>
      <c r="AU59" s="536" t="e">
        <f ca="1">+IF(AND(ISNUMBER(OFFSET('Sanitation Data'!$I$4,0,10*ROW('Sanitation Data'!I53))),'Data Summary'!DJ59="Yes"),100-OFFSET('Sanitation Data'!$I$4,0,10*ROW('Sanitation Data'!I53)),NA())</f>
        <v>#N/A</v>
      </c>
      <c r="AV59" s="536" t="e">
        <f ca="1">+IF(AND(ISNUMBER(OFFSET('Sanitation Data'!$I$6,0,10*ROW('Sanitation Data'!I53))),'Data Summary'!DK59="Yes"),OFFSET('Sanitation Data'!$I$6,0,10*ROW('Sanitation Data'!I53)),NA())</f>
        <v>#N/A</v>
      </c>
      <c r="AW59" s="536" t="e">
        <f ca="1">+IF(AND(ISNUMBER(OFFSET('Sanitation Data'!$I$10,0,10*ROW('Sanitation Data'!I53))),'Data Summary'!DL59="Yes"),OFFSET('Sanitation Data'!$I$10,0,10*ROW('Sanitation Data'!I53)),NA())</f>
        <v>#N/A</v>
      </c>
      <c r="AX59" s="536" t="e">
        <f ca="1">+IF(AND(ISNUMBER(OFFSET('Sanitation Data'!$I$11,0,10*ROW('Sanitation Data'!I53))),'Data Summary'!DM59="Yes"),OFFSET('Sanitation Data'!$I$11,0,10*ROW('Sanitation Data'!I53)),NA())</f>
        <v>#N/A</v>
      </c>
      <c r="AY59" s="536" t="e">
        <f ca="1">+IF(AND(ISNUMBER(OFFSET('Sanitation Data'!$I$12,0,10*ROW('Sanitation Data'!I53))),'Data Summary'!DN59="Yes"),OFFSET('Sanitation Data'!$I$12,0,10*ROW('Sanitation Data'!I53)),NA())</f>
        <v>#N/A</v>
      </c>
      <c r="AZ59" s="537" t="e">
        <f ca="1">+IF(AND(ISNUMBER(OFFSET('Hygiene Data'!$D$5,0,10*ROW('Hygiene Data'!D53))),'Data Summary'!DO59="Yes"),OFFSET('Hygiene Data'!$D$5,0,10*ROW('Hygiene Data'!D53)),NA())</f>
        <v>#N/A</v>
      </c>
      <c r="BA59" s="537" t="e">
        <f ca="1">+IF(AND(ISNUMBER(OFFSET('Hygiene Data'!$D$7,0,10*ROW('Hygiene Data'!D53))),'Data Summary'!DP59="Yes"),OFFSET('Hygiene Data'!$D$7,0,10*ROW('Hygiene Data'!D53)),NA())</f>
        <v>#N/A</v>
      </c>
      <c r="BB59" s="537" t="e">
        <f ca="1">+IF(AND(ISNUMBER(OFFSET('Hygiene Data'!$D$9,0,10*ROW('Hygiene Data'!D53))),'Data Summary'!DQ59="Yes"),OFFSET('Hygiene Data'!$D$9,0,10*ROW('Hygiene Data'!D53)),NA())</f>
        <v>#N/A</v>
      </c>
      <c r="BC59" s="537" t="e">
        <f ca="1">+IF(AND(ISNUMBER(OFFSET('Hygiene Data'!$E$5,0,10*ROW('Hygiene Data'!E53))),'Data Summary'!DR59="Yes"),OFFSET('Hygiene Data'!$E$5,0,10*ROW('Hygiene Data'!E53)),NA())</f>
        <v>#N/A</v>
      </c>
      <c r="BD59" s="537" t="e">
        <f ca="1">+IF(AND(ISNUMBER(OFFSET('Hygiene Data'!$E$7,0,10*ROW('Hygiene Data'!E53))),'Data Summary'!DS59="Yes"),OFFSET('Hygiene Data'!$E$7,0,10*ROW('Hygiene Data'!E53)),NA())</f>
        <v>#N/A</v>
      </c>
      <c r="BE59" s="537" t="e">
        <f ca="1">+IF(AND(ISNUMBER(OFFSET('Hygiene Data'!$E$9,0,10*ROW('Hygiene Data'!E53))),'Data Summary'!DT59="Yes"),OFFSET('Hygiene Data'!$E$9,0,10*ROW('Hygiene Data'!E53)),NA())</f>
        <v>#N/A</v>
      </c>
      <c r="BF59" s="537" t="e">
        <f ca="1">+IF(AND(ISNUMBER(OFFSET('Hygiene Data'!$F$5,0,10*ROW('Hygiene Data'!F53))),'Data Summary'!DU59="Yes"),OFFSET('Hygiene Data'!$F$5,0,10*ROW('Hygiene Data'!F53)),NA())</f>
        <v>#N/A</v>
      </c>
      <c r="BG59" s="537" t="e">
        <f ca="1">+IF(AND(ISNUMBER(OFFSET('Hygiene Data'!$F$7,0,10*ROW('Hygiene Data'!F53))),'Data Summary'!DV59="Yes"),OFFSET('Hygiene Data'!$F$7,0,10*ROW('Hygiene Data'!F53)),NA())</f>
        <v>#N/A</v>
      </c>
      <c r="BH59" s="537" t="e">
        <f ca="1">+IF(AND(ISNUMBER(OFFSET('Hygiene Data'!$F$9,0,10*ROW('Hygiene Data'!F53))),'Data Summary'!DW59="Yes"),OFFSET('Hygiene Data'!$F$9,0,10*ROW('Hygiene Data'!F53)),NA())</f>
        <v>#N/A</v>
      </c>
      <c r="BI59" s="537" t="e">
        <f ca="1">+IF(AND(ISNUMBER(OFFSET('Hygiene Data'!$G$5,0,10*ROW('Hygiene Data'!G53))),'Data Summary'!DX59="Yes"),OFFSET('Hygiene Data'!$G$5,0,10*ROW('Hygiene Data'!G53)),NA())</f>
        <v>#N/A</v>
      </c>
      <c r="BJ59" s="537" t="e">
        <f ca="1">+IF(AND(ISNUMBER(OFFSET('Hygiene Data'!$G$7,0,10*ROW('Hygiene Data'!G53))),'Data Summary'!DY59="Yes"),OFFSET('Hygiene Data'!$G$7,0,10*ROW('Hygiene Data'!G53)),NA())</f>
        <v>#N/A</v>
      </c>
      <c r="BK59" s="537" t="e">
        <f ca="1">+IF(AND(ISNUMBER(OFFSET('Hygiene Data'!$G$9,0,10*ROW('Hygiene Data'!G53))),'Data Summary'!DZ59="Yes"),OFFSET('Hygiene Data'!$G$9,0,10*ROW('Hygiene Data'!G53)),NA())</f>
        <v>#N/A</v>
      </c>
      <c r="BL59" s="537" t="e">
        <f ca="1">+IF(AND(ISNUMBER(OFFSET('Hygiene Data'!$H$5,0,10*ROW('Hygiene Data'!H53))),'Data Summary'!EA59="Yes"),OFFSET('Hygiene Data'!$H$5,0,10*ROW('Hygiene Data'!H53)),NA())</f>
        <v>#N/A</v>
      </c>
      <c r="BM59" s="537" t="e">
        <f ca="1">+IF(AND(ISNUMBER(OFFSET('Hygiene Data'!$H$7,0,10*ROW('Hygiene Data'!H53))),'Data Summary'!EB59="Yes"),OFFSET('Hygiene Data'!$H$7,0,10*ROW('Hygiene Data'!H53)),NA())</f>
        <v>#N/A</v>
      </c>
      <c r="BN59" s="537" t="e">
        <f ca="1">+IF(AND(ISNUMBER(OFFSET('Hygiene Data'!$H$9,0,10*ROW('Hygiene Data'!H53))),'Data Summary'!EC59="Yes"),OFFSET('Hygiene Data'!$H$9,0,10*ROW('Hygiene Data'!H53)),NA())</f>
        <v>#N/A</v>
      </c>
      <c r="BO59" s="537" t="e">
        <f ca="1">+IF(AND(ISNUMBER(OFFSET('Hygiene Data'!$I$5,0,10*ROW('Hygiene Data'!I53))),'Data Summary'!ED59="Yes"),OFFSET('Hygiene Data'!$I$5,0,10*ROW('Hygiene Data'!I53)),NA())</f>
        <v>#N/A</v>
      </c>
      <c r="BP59" s="537" t="e">
        <f ca="1">+IF(AND(ISNUMBER(OFFSET('Hygiene Data'!$I$7,0,10*ROW('Hygiene Data'!I53))),'Data Summary'!EE59="Yes"),OFFSET('Hygiene Data'!$I$7,0,10*ROW('Hygiene Data'!I53)),NA())</f>
        <v>#N/A</v>
      </c>
      <c r="BQ59" s="537" t="e">
        <f ca="1">+IF(AND(ISNUMBER(OFFSET('Hygiene Data'!$I$9,0,10*ROW('Hygiene Data'!I53))),'Data Summary'!EF59="Yes"),OFFSET('Hygiene Data'!$I$9,0,10*ROW('Hygiene Data'!I53)),NA())</f>
        <v>#N/A</v>
      </c>
    </row>
    <row r="60" spans="1:69" x14ac:dyDescent="0.25">
      <c r="A60" s="533" t="e">
        <f ca="1">+RIGHT('Data Summary'!A60,LEN('Data Summary'!A60)-9)</f>
        <v>#VALUE!</v>
      </c>
      <c r="B60" s="507" t="str">
        <f ca="1">+IF(ISTEXT('Data Summary'!B60),'Data Summary'!B60,"")</f>
        <v/>
      </c>
      <c r="C60" s="534" t="e">
        <f ca="1">+VALUE('Data Summary'!C60)</f>
        <v>#VALUE!</v>
      </c>
      <c r="D60" s="535" t="e">
        <f ca="1">+IF(AND(ISNUMBER(OFFSET('Water Data'!$D$4,0,10*ROW('Water Data'!D54))),'Data Summary'!BS60="Yes"),100-OFFSET('Water Data'!$D$4,0,10*ROW('Water Data'!D54)),NA())</f>
        <v>#N/A</v>
      </c>
      <c r="E60" s="535" t="e">
        <f ca="1">+IF(AND(ISNUMBER(OFFSET('Water Data'!$D$6,0,10*ROW('Water Data'!D54))),'Data Summary'!BT60="Yes"),OFFSET('Water Data'!$D$6,0,10*ROW('Water Data'!D54)),NA())</f>
        <v>#N/A</v>
      </c>
      <c r="F60" s="535" t="e">
        <f ca="1">+IF(AND(ISNUMBER(OFFSET('Water Data'!$D$9,0,10*ROW('Water Data'!D54))),'Data Summary'!BU60="Yes"),OFFSET('Water Data'!$D$9,0,10*ROW('Water Data'!D54)),NA())</f>
        <v>#N/A</v>
      </c>
      <c r="G60" s="535" t="e">
        <f ca="1">+IF(AND(ISNUMBER(OFFSET('Water Data'!$E$4,0,10*ROW('Water Data'!E54))),'Data Summary'!BV60="Yes"),100-OFFSET('Water Data'!$E$4,0,10*ROW('Water Data'!E54)),NA())</f>
        <v>#N/A</v>
      </c>
      <c r="H60" s="535" t="e">
        <f ca="1">+IF(AND(ISNUMBER(OFFSET('Water Data'!$E$6,0,10*ROW('Water Data'!E54))),'Data Summary'!BW60="Yes"),OFFSET('Water Data'!$E$6,0,10*ROW('Water Data'!E54)),NA())</f>
        <v>#N/A</v>
      </c>
      <c r="I60" s="535" t="e">
        <f ca="1">+IF(AND(ISNUMBER(OFFSET('Water Data'!$E$9,0,10*ROW('Water Data'!E54))),'Data Summary'!BX60="Yes"),OFFSET('Water Data'!$E$9,0,10*ROW('Water Data'!E54)),NA())</f>
        <v>#N/A</v>
      </c>
      <c r="J60" s="535" t="e">
        <f ca="1">+IF(AND(ISNUMBER(OFFSET('Water Data'!$F$4,0,10*ROW('Water Data'!F54))),'Data Summary'!BY60="Yes"),100-OFFSET('Water Data'!$F$4,0,10*ROW('Water Data'!F54)),NA())</f>
        <v>#N/A</v>
      </c>
      <c r="K60" s="535" t="e">
        <f ca="1">+IF(AND(ISNUMBER(OFFSET('Water Data'!$F$6,0,10*ROW('Water Data'!F54))),'Data Summary'!BZ60="Yes"),OFFSET('Water Data'!$F$6,0,10*ROW('Water Data'!F54)),NA())</f>
        <v>#N/A</v>
      </c>
      <c r="L60" s="535" t="e">
        <f ca="1">+IF(AND(ISNUMBER(OFFSET('Water Data'!$F$9,0,10*ROW('Water Data'!F54))),'Data Summary'!CA60="Yes"),OFFSET('Water Data'!$F$9,0,10*ROW('Water Data'!F54)),NA())</f>
        <v>#N/A</v>
      </c>
      <c r="M60" s="535" t="e">
        <f ca="1">+IF(AND(ISNUMBER(OFFSET('Water Data'!$G$4,0,10*ROW('Water Data'!G54))),'Data Summary'!CB60="Yes"),100-OFFSET('Water Data'!$G$4,0,10*ROW('Water Data'!G54)),NA())</f>
        <v>#N/A</v>
      </c>
      <c r="N60" s="535" t="e">
        <f ca="1">+IF(AND(ISNUMBER(OFFSET('Water Data'!$G$6,0,10*ROW('Water Data'!G54))),'Data Summary'!CC60="Yes"),OFFSET('Water Data'!$G$6,0,10*ROW('Water Data'!G54)),NA())</f>
        <v>#N/A</v>
      </c>
      <c r="O60" s="535" t="e">
        <f ca="1">+IF(AND(ISNUMBER(OFFSET('Water Data'!$G$9,0,10*ROW('Water Data'!G54))),'Data Summary'!CD60="Yes"),OFFSET('Water Data'!$G$9,0,10*ROW('Water Data'!G54)),NA())</f>
        <v>#N/A</v>
      </c>
      <c r="P60" s="535" t="e">
        <f ca="1">+IF(AND(ISNUMBER(OFFSET('Water Data'!$H$4,0,10*ROW('Water Data'!H54))),'Data Summary'!CE60="Yes"),100-OFFSET('Water Data'!$H$4,0,10*ROW('Water Data'!H54)),NA())</f>
        <v>#N/A</v>
      </c>
      <c r="Q60" s="535" t="e">
        <f ca="1">+IF(AND(ISNUMBER(OFFSET('Water Data'!$H$6,0,10*ROW('Water Data'!H54))),'Data Summary'!CF60="Yes"),OFFSET('Water Data'!$H$6,0,10*ROW('Water Data'!H54)),NA())</f>
        <v>#N/A</v>
      </c>
      <c r="R60" s="535" t="e">
        <f ca="1">+IF(AND(ISNUMBER(OFFSET('Water Data'!$H$9,0,10*ROW('Water Data'!H54))),'Data Summary'!CG60="Yes"),OFFSET('Water Data'!$H$9,0,10*ROW('Water Data'!H54)),NA())</f>
        <v>#N/A</v>
      </c>
      <c r="S60" s="535" t="e">
        <f ca="1">+IF(AND(ISNUMBER(OFFSET('Water Data'!$I$4,0,10*ROW('Water Data'!I54))),'Data Summary'!CH60="Yes"),100-OFFSET('Water Data'!$I$4,0,10*ROW('Water Data'!I54)),NA())</f>
        <v>#N/A</v>
      </c>
      <c r="T60" s="535" t="e">
        <f ca="1">+IF(AND(ISNUMBER(OFFSET('Water Data'!$I$6,0,10*ROW('Water Data'!I54))),'Data Summary'!CI60="Yes"),OFFSET('Water Data'!$I$6,0,10*ROW('Water Data'!I54)),NA())</f>
        <v>#N/A</v>
      </c>
      <c r="U60" s="535" t="e">
        <f ca="1">+IF(AND(ISNUMBER(OFFSET('Water Data'!$I$9,0,10*ROW('Water Data'!I54))),'Data Summary'!CJ60="Yes"),OFFSET('Water Data'!$I$9,0,10*ROW('Water Data'!I54)),NA())</f>
        <v>#N/A</v>
      </c>
      <c r="V60" s="536" t="e">
        <f ca="1">+IF(AND(ISNUMBER(OFFSET('Sanitation Data'!$D$4,0,10*ROW('Sanitation Data'!D54))),'Data Summary'!CK60="Yes"),100-OFFSET('Sanitation Data'!$D$4,0,10*ROW('Sanitation Data'!D54)),NA())</f>
        <v>#N/A</v>
      </c>
      <c r="W60" s="536" t="e">
        <f ca="1">+IF(AND(ISNUMBER(OFFSET('Sanitation Data'!$D$6,0,10*ROW('Sanitation Data'!D54))),'Data Summary'!CL60="Yes"),OFFSET('Sanitation Data'!$D$6,0,10*ROW('Sanitation Data'!D54)),NA())</f>
        <v>#N/A</v>
      </c>
      <c r="X60" s="536" t="e">
        <f ca="1">+IF(AND(ISNUMBER(OFFSET('Sanitation Data'!$D$10,0,10*ROW('Sanitation Data'!D54))),'Data Summary'!CM60="Yes"),OFFSET('Sanitation Data'!$D$10,0,10*ROW('Sanitation Data'!D54)),NA())</f>
        <v>#N/A</v>
      </c>
      <c r="Y60" s="536" t="e">
        <f ca="1">+IF(AND(ISNUMBER(OFFSET('Sanitation Data'!$D$11,0,10*ROW('Sanitation Data'!D54))),'Data Summary'!CN60="Yes"),OFFSET('Sanitation Data'!$D$11,0,10*ROW('Sanitation Data'!D54)),NA())</f>
        <v>#N/A</v>
      </c>
      <c r="Z60" s="536" t="e">
        <f ca="1">+IF(AND(ISNUMBER(OFFSET('Sanitation Data'!$D$12,0,10*ROW('Sanitation Data'!D54))),'Data Summary'!CO60="Yes"),OFFSET('Sanitation Data'!$D$12,0,10*ROW('Sanitation Data'!D54)),NA())</f>
        <v>#N/A</v>
      </c>
      <c r="AA60" s="536" t="e">
        <f ca="1">+IF(AND(ISNUMBER(OFFSET('Sanitation Data'!$E$4,0,10*ROW('Sanitation Data'!E54))),'Data Summary'!CP60="Yes"),100-OFFSET('Sanitation Data'!$E$4,0,10*ROW('Sanitation Data'!E54)),NA())</f>
        <v>#N/A</v>
      </c>
      <c r="AB60" s="536" t="e">
        <f ca="1">+IF(AND(ISNUMBER(OFFSET('Sanitation Data'!$E$6,0,10*ROW('Sanitation Data'!E54))),'Data Summary'!CQ60="Yes"),OFFSET('Sanitation Data'!$E$6,0,10*ROW('Sanitation Data'!E54)),NA())</f>
        <v>#N/A</v>
      </c>
      <c r="AC60" s="536" t="e">
        <f ca="1">+IF(AND(ISNUMBER(OFFSET('Sanitation Data'!$E$10,0,10*ROW('Sanitation Data'!E54))),'Data Summary'!CR60="Yes"),OFFSET('Sanitation Data'!$E$10,0,10*ROW('Sanitation Data'!E54)),NA())</f>
        <v>#N/A</v>
      </c>
      <c r="AD60" s="536" t="e">
        <f ca="1">+IF(AND(ISNUMBER(OFFSET('Sanitation Data'!$E$11,0,10*ROW('Sanitation Data'!E54))),'Data Summary'!CS60="Yes"),OFFSET('Sanitation Data'!$E$11,0,10*ROW('Sanitation Data'!E54)),NA())</f>
        <v>#N/A</v>
      </c>
      <c r="AE60" s="536" t="e">
        <f ca="1">+IF(AND(ISNUMBER(OFFSET('Sanitation Data'!$E$12,0,10*ROW('Sanitation Data'!E54))),'Data Summary'!CT60="Yes"),OFFSET('Sanitation Data'!$E$12,0,10*ROW('Sanitation Data'!E54)),NA())</f>
        <v>#N/A</v>
      </c>
      <c r="AF60" s="536" t="e">
        <f ca="1">+IF(AND(ISNUMBER(OFFSET('Sanitation Data'!$F$4,0,10*ROW('Sanitation Data'!F54))),'Data Summary'!CU60="Yes"),100-OFFSET('Sanitation Data'!$F$4,0,10*ROW('Sanitation Data'!F54)),NA())</f>
        <v>#N/A</v>
      </c>
      <c r="AG60" s="536" t="e">
        <f ca="1">+IF(AND(ISNUMBER(OFFSET('Sanitation Data'!$F$6,0,10*ROW('Sanitation Data'!F54))),'Data Summary'!CV60="Yes"),OFFSET('Sanitation Data'!$F$6,0,10*ROW('Sanitation Data'!F54)),NA())</f>
        <v>#N/A</v>
      </c>
      <c r="AH60" s="536" t="e">
        <f ca="1">+IF(AND(ISNUMBER(OFFSET('Sanitation Data'!$F$10,0,10*ROW('Sanitation Data'!F54))),'Data Summary'!CW60="Yes"),OFFSET('Sanitation Data'!$F$10,0,10*ROW('Sanitation Data'!F54)),NA())</f>
        <v>#N/A</v>
      </c>
      <c r="AI60" s="536" t="e">
        <f ca="1">+IF(AND(ISNUMBER(OFFSET('Sanitation Data'!$F$11,0,10*ROW('Sanitation Data'!F54))),'Data Summary'!CX60="Yes"),OFFSET('Sanitation Data'!$F$11,0,10*ROW('Sanitation Data'!F54)),NA())</f>
        <v>#N/A</v>
      </c>
      <c r="AJ60" s="536" t="e">
        <f ca="1">+IF(AND(ISNUMBER(OFFSET('Sanitation Data'!$F$12,0,10*ROW('Sanitation Data'!F54))),'Data Summary'!CY60="Yes"),OFFSET('Sanitation Data'!$F$12,0,10*ROW('Sanitation Data'!F54)),NA())</f>
        <v>#N/A</v>
      </c>
      <c r="AK60" s="536" t="e">
        <f ca="1">+IF(AND(ISNUMBER(OFFSET('Sanitation Data'!$G$4,0,10*ROW('Sanitation Data'!G54))),'Data Summary'!CZ60="Yes"),100-OFFSET('Sanitation Data'!$G$4,0,10*ROW('Sanitation Data'!G54)),NA())</f>
        <v>#N/A</v>
      </c>
      <c r="AL60" s="536" t="e">
        <f ca="1">+IF(AND(ISNUMBER(OFFSET('Sanitation Data'!$G$6,0,10*ROW('Sanitation Data'!G54))),'Data Summary'!DA60="Yes"),OFFSET('Sanitation Data'!$G$6,0,10*ROW('Sanitation Data'!G54)),NA())</f>
        <v>#N/A</v>
      </c>
      <c r="AM60" s="536" t="e">
        <f ca="1">+IF(AND(ISNUMBER(OFFSET('Sanitation Data'!$G$10,0,10*ROW('Sanitation Data'!G54))),'Data Summary'!DB60="Yes"),OFFSET('Sanitation Data'!$G$10,0,10*ROW('Sanitation Data'!G54)),NA())</f>
        <v>#N/A</v>
      </c>
      <c r="AN60" s="536" t="e">
        <f ca="1">+IF(AND(ISNUMBER(OFFSET('Sanitation Data'!$G$11,0,10*ROW('Sanitation Data'!G54))),'Data Summary'!DC60="Yes"),OFFSET('Sanitation Data'!$G$11,0,10*ROW('Sanitation Data'!G54)),NA())</f>
        <v>#N/A</v>
      </c>
      <c r="AO60" s="536" t="e">
        <f ca="1">+IF(AND(ISNUMBER(OFFSET('Sanitation Data'!$G$12,0,10*ROW('Sanitation Data'!G54))),'Data Summary'!DD60="Yes"),OFFSET('Sanitation Data'!$G$12,0,10*ROW('Sanitation Data'!G54)),NA())</f>
        <v>#N/A</v>
      </c>
      <c r="AP60" s="536" t="e">
        <f ca="1">+IF(AND(ISNUMBER(OFFSET('Sanitation Data'!$H$4,0,10*ROW('Sanitation Data'!H54))),'Data Summary'!DE60="Yes"),100-OFFSET('Sanitation Data'!$H$4,0,10*ROW('Sanitation Data'!H54)),NA())</f>
        <v>#N/A</v>
      </c>
      <c r="AQ60" s="536" t="e">
        <f ca="1">+IF(AND(ISNUMBER(OFFSET('Sanitation Data'!$H$6,0,10*ROW('Sanitation Data'!H54))),'Data Summary'!DF60="Yes"),OFFSET('Sanitation Data'!$H$6,0,10*ROW('Sanitation Data'!H54)),NA())</f>
        <v>#N/A</v>
      </c>
      <c r="AR60" s="536" t="e">
        <f ca="1">+IF(AND(ISNUMBER(OFFSET('Sanitation Data'!$H$10,0,10*ROW('Sanitation Data'!H54))),'Data Summary'!DG60="Yes"),OFFSET('Sanitation Data'!$H$10,0,10*ROW('Sanitation Data'!H54)),NA())</f>
        <v>#N/A</v>
      </c>
      <c r="AS60" s="536" t="e">
        <f ca="1">+IF(AND(ISNUMBER(OFFSET('Sanitation Data'!$H$11,0,10*ROW('Sanitation Data'!H54))),'Data Summary'!DH60="Yes"),OFFSET('Sanitation Data'!$H$11,0,10*ROW('Sanitation Data'!H54)),NA())</f>
        <v>#N/A</v>
      </c>
      <c r="AT60" s="536" t="e">
        <f ca="1">+IF(AND(ISNUMBER(OFFSET('Sanitation Data'!$H$12,0,10*ROW('Sanitation Data'!H54))),'Data Summary'!DI60="Yes"),OFFSET('Sanitation Data'!$H$12,0,10*ROW('Sanitation Data'!H54)),NA())</f>
        <v>#N/A</v>
      </c>
      <c r="AU60" s="536" t="e">
        <f ca="1">+IF(AND(ISNUMBER(OFFSET('Sanitation Data'!$I$4,0,10*ROW('Sanitation Data'!I54))),'Data Summary'!DJ60="Yes"),100-OFFSET('Sanitation Data'!$I$4,0,10*ROW('Sanitation Data'!I54)),NA())</f>
        <v>#N/A</v>
      </c>
      <c r="AV60" s="536" t="e">
        <f ca="1">+IF(AND(ISNUMBER(OFFSET('Sanitation Data'!$I$6,0,10*ROW('Sanitation Data'!I54))),'Data Summary'!DK60="Yes"),OFFSET('Sanitation Data'!$I$6,0,10*ROW('Sanitation Data'!I54)),NA())</f>
        <v>#N/A</v>
      </c>
      <c r="AW60" s="536" t="e">
        <f ca="1">+IF(AND(ISNUMBER(OFFSET('Sanitation Data'!$I$10,0,10*ROW('Sanitation Data'!I54))),'Data Summary'!DL60="Yes"),OFFSET('Sanitation Data'!$I$10,0,10*ROW('Sanitation Data'!I54)),NA())</f>
        <v>#N/A</v>
      </c>
      <c r="AX60" s="536" t="e">
        <f ca="1">+IF(AND(ISNUMBER(OFFSET('Sanitation Data'!$I$11,0,10*ROW('Sanitation Data'!I54))),'Data Summary'!DM60="Yes"),OFFSET('Sanitation Data'!$I$11,0,10*ROW('Sanitation Data'!I54)),NA())</f>
        <v>#N/A</v>
      </c>
      <c r="AY60" s="536" t="e">
        <f ca="1">+IF(AND(ISNUMBER(OFFSET('Sanitation Data'!$I$12,0,10*ROW('Sanitation Data'!I54))),'Data Summary'!DN60="Yes"),OFFSET('Sanitation Data'!$I$12,0,10*ROW('Sanitation Data'!I54)),NA())</f>
        <v>#N/A</v>
      </c>
      <c r="AZ60" s="537" t="e">
        <f ca="1">+IF(AND(ISNUMBER(OFFSET('Hygiene Data'!$D$5,0,10*ROW('Hygiene Data'!D54))),'Data Summary'!DO60="Yes"),OFFSET('Hygiene Data'!$D$5,0,10*ROW('Hygiene Data'!D54)),NA())</f>
        <v>#N/A</v>
      </c>
      <c r="BA60" s="537" t="e">
        <f ca="1">+IF(AND(ISNUMBER(OFFSET('Hygiene Data'!$D$7,0,10*ROW('Hygiene Data'!D54))),'Data Summary'!DP60="Yes"),OFFSET('Hygiene Data'!$D$7,0,10*ROW('Hygiene Data'!D54)),NA())</f>
        <v>#N/A</v>
      </c>
      <c r="BB60" s="537" t="e">
        <f ca="1">+IF(AND(ISNUMBER(OFFSET('Hygiene Data'!$D$9,0,10*ROW('Hygiene Data'!D54))),'Data Summary'!DQ60="Yes"),OFFSET('Hygiene Data'!$D$9,0,10*ROW('Hygiene Data'!D54)),NA())</f>
        <v>#N/A</v>
      </c>
      <c r="BC60" s="537" t="e">
        <f ca="1">+IF(AND(ISNUMBER(OFFSET('Hygiene Data'!$E$5,0,10*ROW('Hygiene Data'!E54))),'Data Summary'!DR60="Yes"),OFFSET('Hygiene Data'!$E$5,0,10*ROW('Hygiene Data'!E54)),NA())</f>
        <v>#N/A</v>
      </c>
      <c r="BD60" s="537" t="e">
        <f ca="1">+IF(AND(ISNUMBER(OFFSET('Hygiene Data'!$E$7,0,10*ROW('Hygiene Data'!E54))),'Data Summary'!DS60="Yes"),OFFSET('Hygiene Data'!$E$7,0,10*ROW('Hygiene Data'!E54)),NA())</f>
        <v>#N/A</v>
      </c>
      <c r="BE60" s="537" t="e">
        <f ca="1">+IF(AND(ISNUMBER(OFFSET('Hygiene Data'!$E$9,0,10*ROW('Hygiene Data'!E54))),'Data Summary'!DT60="Yes"),OFFSET('Hygiene Data'!$E$9,0,10*ROW('Hygiene Data'!E54)),NA())</f>
        <v>#N/A</v>
      </c>
      <c r="BF60" s="537" t="e">
        <f ca="1">+IF(AND(ISNUMBER(OFFSET('Hygiene Data'!$F$5,0,10*ROW('Hygiene Data'!F54))),'Data Summary'!DU60="Yes"),OFFSET('Hygiene Data'!$F$5,0,10*ROW('Hygiene Data'!F54)),NA())</f>
        <v>#N/A</v>
      </c>
      <c r="BG60" s="537" t="e">
        <f ca="1">+IF(AND(ISNUMBER(OFFSET('Hygiene Data'!$F$7,0,10*ROW('Hygiene Data'!F54))),'Data Summary'!DV60="Yes"),OFFSET('Hygiene Data'!$F$7,0,10*ROW('Hygiene Data'!F54)),NA())</f>
        <v>#N/A</v>
      </c>
      <c r="BH60" s="537" t="e">
        <f ca="1">+IF(AND(ISNUMBER(OFFSET('Hygiene Data'!$F$9,0,10*ROW('Hygiene Data'!F54))),'Data Summary'!DW60="Yes"),OFFSET('Hygiene Data'!$F$9,0,10*ROW('Hygiene Data'!F54)),NA())</f>
        <v>#N/A</v>
      </c>
      <c r="BI60" s="537" t="e">
        <f ca="1">+IF(AND(ISNUMBER(OFFSET('Hygiene Data'!$G$5,0,10*ROW('Hygiene Data'!G54))),'Data Summary'!DX60="Yes"),OFFSET('Hygiene Data'!$G$5,0,10*ROW('Hygiene Data'!G54)),NA())</f>
        <v>#N/A</v>
      </c>
      <c r="BJ60" s="537" t="e">
        <f ca="1">+IF(AND(ISNUMBER(OFFSET('Hygiene Data'!$G$7,0,10*ROW('Hygiene Data'!G54))),'Data Summary'!DY60="Yes"),OFFSET('Hygiene Data'!$G$7,0,10*ROW('Hygiene Data'!G54)),NA())</f>
        <v>#N/A</v>
      </c>
      <c r="BK60" s="537" t="e">
        <f ca="1">+IF(AND(ISNUMBER(OFFSET('Hygiene Data'!$G$9,0,10*ROW('Hygiene Data'!G54))),'Data Summary'!DZ60="Yes"),OFFSET('Hygiene Data'!$G$9,0,10*ROW('Hygiene Data'!G54)),NA())</f>
        <v>#N/A</v>
      </c>
      <c r="BL60" s="537" t="e">
        <f ca="1">+IF(AND(ISNUMBER(OFFSET('Hygiene Data'!$H$5,0,10*ROW('Hygiene Data'!H54))),'Data Summary'!EA60="Yes"),OFFSET('Hygiene Data'!$H$5,0,10*ROW('Hygiene Data'!H54)),NA())</f>
        <v>#N/A</v>
      </c>
      <c r="BM60" s="537" t="e">
        <f ca="1">+IF(AND(ISNUMBER(OFFSET('Hygiene Data'!$H$7,0,10*ROW('Hygiene Data'!H54))),'Data Summary'!EB60="Yes"),OFFSET('Hygiene Data'!$H$7,0,10*ROW('Hygiene Data'!H54)),NA())</f>
        <v>#N/A</v>
      </c>
      <c r="BN60" s="537" t="e">
        <f ca="1">+IF(AND(ISNUMBER(OFFSET('Hygiene Data'!$H$9,0,10*ROW('Hygiene Data'!H54))),'Data Summary'!EC60="Yes"),OFFSET('Hygiene Data'!$H$9,0,10*ROW('Hygiene Data'!H54)),NA())</f>
        <v>#N/A</v>
      </c>
      <c r="BO60" s="537" t="e">
        <f ca="1">+IF(AND(ISNUMBER(OFFSET('Hygiene Data'!$I$5,0,10*ROW('Hygiene Data'!I54))),'Data Summary'!ED60="Yes"),OFFSET('Hygiene Data'!$I$5,0,10*ROW('Hygiene Data'!I54)),NA())</f>
        <v>#N/A</v>
      </c>
      <c r="BP60" s="537" t="e">
        <f ca="1">+IF(AND(ISNUMBER(OFFSET('Hygiene Data'!$I$7,0,10*ROW('Hygiene Data'!I54))),'Data Summary'!EE60="Yes"),OFFSET('Hygiene Data'!$I$7,0,10*ROW('Hygiene Data'!I54)),NA())</f>
        <v>#N/A</v>
      </c>
      <c r="BQ60" s="537" t="e">
        <f ca="1">+IF(AND(ISNUMBER(OFFSET('Hygiene Data'!$I$9,0,10*ROW('Hygiene Data'!I54))),'Data Summary'!EF60="Yes"),OFFSET('Hygiene Data'!$I$9,0,10*ROW('Hygiene Data'!I54)),NA())</f>
        <v>#N/A</v>
      </c>
    </row>
    <row r="61" spans="1:69" x14ac:dyDescent="0.25">
      <c r="A61" s="533" t="e">
        <f ca="1">+RIGHT('Data Summary'!A61,LEN('Data Summary'!A61)-9)</f>
        <v>#VALUE!</v>
      </c>
      <c r="B61" s="507" t="str">
        <f ca="1">+IF(ISTEXT('Data Summary'!B61),'Data Summary'!B61,"")</f>
        <v/>
      </c>
      <c r="C61" s="534" t="e">
        <f ca="1">+VALUE('Data Summary'!C61)</f>
        <v>#VALUE!</v>
      </c>
      <c r="D61" s="535" t="e">
        <f ca="1">+IF(AND(ISNUMBER(OFFSET('Water Data'!$D$4,0,10*ROW('Water Data'!D55))),'Data Summary'!BS61="Yes"),100-OFFSET('Water Data'!$D$4,0,10*ROW('Water Data'!D55)),NA())</f>
        <v>#N/A</v>
      </c>
      <c r="E61" s="535" t="e">
        <f ca="1">+IF(AND(ISNUMBER(OFFSET('Water Data'!$D$6,0,10*ROW('Water Data'!D55))),'Data Summary'!BT61="Yes"),OFFSET('Water Data'!$D$6,0,10*ROW('Water Data'!D55)),NA())</f>
        <v>#N/A</v>
      </c>
      <c r="F61" s="535" t="e">
        <f ca="1">+IF(AND(ISNUMBER(OFFSET('Water Data'!$D$9,0,10*ROW('Water Data'!D55))),'Data Summary'!BU61="Yes"),OFFSET('Water Data'!$D$9,0,10*ROW('Water Data'!D55)),NA())</f>
        <v>#N/A</v>
      </c>
      <c r="G61" s="535" t="e">
        <f ca="1">+IF(AND(ISNUMBER(OFFSET('Water Data'!$E$4,0,10*ROW('Water Data'!E55))),'Data Summary'!BV61="Yes"),100-OFFSET('Water Data'!$E$4,0,10*ROW('Water Data'!E55)),NA())</f>
        <v>#N/A</v>
      </c>
      <c r="H61" s="535" t="e">
        <f ca="1">+IF(AND(ISNUMBER(OFFSET('Water Data'!$E$6,0,10*ROW('Water Data'!E55))),'Data Summary'!BW61="Yes"),OFFSET('Water Data'!$E$6,0,10*ROW('Water Data'!E55)),NA())</f>
        <v>#N/A</v>
      </c>
      <c r="I61" s="535" t="e">
        <f ca="1">+IF(AND(ISNUMBER(OFFSET('Water Data'!$E$9,0,10*ROW('Water Data'!E55))),'Data Summary'!BX61="Yes"),OFFSET('Water Data'!$E$9,0,10*ROW('Water Data'!E55)),NA())</f>
        <v>#N/A</v>
      </c>
      <c r="J61" s="535" t="e">
        <f ca="1">+IF(AND(ISNUMBER(OFFSET('Water Data'!$F$4,0,10*ROW('Water Data'!F55))),'Data Summary'!BY61="Yes"),100-OFFSET('Water Data'!$F$4,0,10*ROW('Water Data'!F55)),NA())</f>
        <v>#N/A</v>
      </c>
      <c r="K61" s="535" t="e">
        <f ca="1">+IF(AND(ISNUMBER(OFFSET('Water Data'!$F$6,0,10*ROW('Water Data'!F55))),'Data Summary'!BZ61="Yes"),OFFSET('Water Data'!$F$6,0,10*ROW('Water Data'!F55)),NA())</f>
        <v>#N/A</v>
      </c>
      <c r="L61" s="535" t="e">
        <f ca="1">+IF(AND(ISNUMBER(OFFSET('Water Data'!$F$9,0,10*ROW('Water Data'!F55))),'Data Summary'!CA61="Yes"),OFFSET('Water Data'!$F$9,0,10*ROW('Water Data'!F55)),NA())</f>
        <v>#N/A</v>
      </c>
      <c r="M61" s="535" t="e">
        <f ca="1">+IF(AND(ISNUMBER(OFFSET('Water Data'!$G$4,0,10*ROW('Water Data'!G55))),'Data Summary'!CB61="Yes"),100-OFFSET('Water Data'!$G$4,0,10*ROW('Water Data'!G55)),NA())</f>
        <v>#N/A</v>
      </c>
      <c r="N61" s="535" t="e">
        <f ca="1">+IF(AND(ISNUMBER(OFFSET('Water Data'!$G$6,0,10*ROW('Water Data'!G55))),'Data Summary'!CC61="Yes"),OFFSET('Water Data'!$G$6,0,10*ROW('Water Data'!G55)),NA())</f>
        <v>#N/A</v>
      </c>
      <c r="O61" s="535" t="e">
        <f ca="1">+IF(AND(ISNUMBER(OFFSET('Water Data'!$G$9,0,10*ROW('Water Data'!G55))),'Data Summary'!CD61="Yes"),OFFSET('Water Data'!$G$9,0,10*ROW('Water Data'!G55)),NA())</f>
        <v>#N/A</v>
      </c>
      <c r="P61" s="535" t="e">
        <f ca="1">+IF(AND(ISNUMBER(OFFSET('Water Data'!$H$4,0,10*ROW('Water Data'!H55))),'Data Summary'!CE61="Yes"),100-OFFSET('Water Data'!$H$4,0,10*ROW('Water Data'!H55)),NA())</f>
        <v>#N/A</v>
      </c>
      <c r="Q61" s="535" t="e">
        <f ca="1">+IF(AND(ISNUMBER(OFFSET('Water Data'!$H$6,0,10*ROW('Water Data'!H55))),'Data Summary'!CF61="Yes"),OFFSET('Water Data'!$H$6,0,10*ROW('Water Data'!H55)),NA())</f>
        <v>#N/A</v>
      </c>
      <c r="R61" s="535" t="e">
        <f ca="1">+IF(AND(ISNUMBER(OFFSET('Water Data'!$H$9,0,10*ROW('Water Data'!H55))),'Data Summary'!CG61="Yes"),OFFSET('Water Data'!$H$9,0,10*ROW('Water Data'!H55)),NA())</f>
        <v>#N/A</v>
      </c>
      <c r="S61" s="535" t="e">
        <f ca="1">+IF(AND(ISNUMBER(OFFSET('Water Data'!$I$4,0,10*ROW('Water Data'!I55))),'Data Summary'!CH61="Yes"),100-OFFSET('Water Data'!$I$4,0,10*ROW('Water Data'!I55)),NA())</f>
        <v>#N/A</v>
      </c>
      <c r="T61" s="535" t="e">
        <f ca="1">+IF(AND(ISNUMBER(OFFSET('Water Data'!$I$6,0,10*ROW('Water Data'!I55))),'Data Summary'!CI61="Yes"),OFFSET('Water Data'!$I$6,0,10*ROW('Water Data'!I55)),NA())</f>
        <v>#N/A</v>
      </c>
      <c r="U61" s="535" t="e">
        <f ca="1">+IF(AND(ISNUMBER(OFFSET('Water Data'!$I$9,0,10*ROW('Water Data'!I55))),'Data Summary'!CJ61="Yes"),OFFSET('Water Data'!$I$9,0,10*ROW('Water Data'!I55)),NA())</f>
        <v>#N/A</v>
      </c>
      <c r="V61" s="536" t="e">
        <f ca="1">+IF(AND(ISNUMBER(OFFSET('Sanitation Data'!$D$4,0,10*ROW('Sanitation Data'!D55))),'Data Summary'!CK61="Yes"),100-OFFSET('Sanitation Data'!$D$4,0,10*ROW('Sanitation Data'!D55)),NA())</f>
        <v>#N/A</v>
      </c>
      <c r="W61" s="536" t="e">
        <f ca="1">+IF(AND(ISNUMBER(OFFSET('Sanitation Data'!$D$6,0,10*ROW('Sanitation Data'!D55))),'Data Summary'!CL61="Yes"),OFFSET('Sanitation Data'!$D$6,0,10*ROW('Sanitation Data'!D55)),NA())</f>
        <v>#N/A</v>
      </c>
      <c r="X61" s="536" t="e">
        <f ca="1">+IF(AND(ISNUMBER(OFFSET('Sanitation Data'!$D$10,0,10*ROW('Sanitation Data'!D55))),'Data Summary'!CM61="Yes"),OFFSET('Sanitation Data'!$D$10,0,10*ROW('Sanitation Data'!D55)),NA())</f>
        <v>#N/A</v>
      </c>
      <c r="Y61" s="536" t="e">
        <f ca="1">+IF(AND(ISNUMBER(OFFSET('Sanitation Data'!$D$11,0,10*ROW('Sanitation Data'!D55))),'Data Summary'!CN61="Yes"),OFFSET('Sanitation Data'!$D$11,0,10*ROW('Sanitation Data'!D55)),NA())</f>
        <v>#N/A</v>
      </c>
      <c r="Z61" s="536" t="e">
        <f ca="1">+IF(AND(ISNUMBER(OFFSET('Sanitation Data'!$D$12,0,10*ROW('Sanitation Data'!D55))),'Data Summary'!CO61="Yes"),OFFSET('Sanitation Data'!$D$12,0,10*ROW('Sanitation Data'!D55)),NA())</f>
        <v>#N/A</v>
      </c>
      <c r="AA61" s="536" t="e">
        <f ca="1">+IF(AND(ISNUMBER(OFFSET('Sanitation Data'!$E$4,0,10*ROW('Sanitation Data'!E55))),'Data Summary'!CP61="Yes"),100-OFFSET('Sanitation Data'!$E$4,0,10*ROW('Sanitation Data'!E55)),NA())</f>
        <v>#N/A</v>
      </c>
      <c r="AB61" s="536" t="e">
        <f ca="1">+IF(AND(ISNUMBER(OFFSET('Sanitation Data'!$E$6,0,10*ROW('Sanitation Data'!E55))),'Data Summary'!CQ61="Yes"),OFFSET('Sanitation Data'!$E$6,0,10*ROW('Sanitation Data'!E55)),NA())</f>
        <v>#N/A</v>
      </c>
      <c r="AC61" s="536" t="e">
        <f ca="1">+IF(AND(ISNUMBER(OFFSET('Sanitation Data'!$E$10,0,10*ROW('Sanitation Data'!E55))),'Data Summary'!CR61="Yes"),OFFSET('Sanitation Data'!$E$10,0,10*ROW('Sanitation Data'!E55)),NA())</f>
        <v>#N/A</v>
      </c>
      <c r="AD61" s="536" t="e">
        <f ca="1">+IF(AND(ISNUMBER(OFFSET('Sanitation Data'!$E$11,0,10*ROW('Sanitation Data'!E55))),'Data Summary'!CS61="Yes"),OFFSET('Sanitation Data'!$E$11,0,10*ROW('Sanitation Data'!E55)),NA())</f>
        <v>#N/A</v>
      </c>
      <c r="AE61" s="536" t="e">
        <f ca="1">+IF(AND(ISNUMBER(OFFSET('Sanitation Data'!$E$12,0,10*ROW('Sanitation Data'!E55))),'Data Summary'!CT61="Yes"),OFFSET('Sanitation Data'!$E$12,0,10*ROW('Sanitation Data'!E55)),NA())</f>
        <v>#N/A</v>
      </c>
      <c r="AF61" s="536" t="e">
        <f ca="1">+IF(AND(ISNUMBER(OFFSET('Sanitation Data'!$F$4,0,10*ROW('Sanitation Data'!F55))),'Data Summary'!CU61="Yes"),100-OFFSET('Sanitation Data'!$F$4,0,10*ROW('Sanitation Data'!F55)),NA())</f>
        <v>#N/A</v>
      </c>
      <c r="AG61" s="536" t="e">
        <f ca="1">+IF(AND(ISNUMBER(OFFSET('Sanitation Data'!$F$6,0,10*ROW('Sanitation Data'!F55))),'Data Summary'!CV61="Yes"),OFFSET('Sanitation Data'!$F$6,0,10*ROW('Sanitation Data'!F55)),NA())</f>
        <v>#N/A</v>
      </c>
      <c r="AH61" s="536" t="e">
        <f ca="1">+IF(AND(ISNUMBER(OFFSET('Sanitation Data'!$F$10,0,10*ROW('Sanitation Data'!F55))),'Data Summary'!CW61="Yes"),OFFSET('Sanitation Data'!$F$10,0,10*ROW('Sanitation Data'!F55)),NA())</f>
        <v>#N/A</v>
      </c>
      <c r="AI61" s="536" t="e">
        <f ca="1">+IF(AND(ISNUMBER(OFFSET('Sanitation Data'!$F$11,0,10*ROW('Sanitation Data'!F55))),'Data Summary'!CX61="Yes"),OFFSET('Sanitation Data'!$F$11,0,10*ROW('Sanitation Data'!F55)),NA())</f>
        <v>#N/A</v>
      </c>
      <c r="AJ61" s="536" t="e">
        <f ca="1">+IF(AND(ISNUMBER(OFFSET('Sanitation Data'!$F$12,0,10*ROW('Sanitation Data'!F55))),'Data Summary'!CY61="Yes"),OFFSET('Sanitation Data'!$F$12,0,10*ROW('Sanitation Data'!F55)),NA())</f>
        <v>#N/A</v>
      </c>
      <c r="AK61" s="536" t="e">
        <f ca="1">+IF(AND(ISNUMBER(OFFSET('Sanitation Data'!$G$4,0,10*ROW('Sanitation Data'!G55))),'Data Summary'!CZ61="Yes"),100-OFFSET('Sanitation Data'!$G$4,0,10*ROW('Sanitation Data'!G55)),NA())</f>
        <v>#N/A</v>
      </c>
      <c r="AL61" s="536" t="e">
        <f ca="1">+IF(AND(ISNUMBER(OFFSET('Sanitation Data'!$G$6,0,10*ROW('Sanitation Data'!G55))),'Data Summary'!DA61="Yes"),OFFSET('Sanitation Data'!$G$6,0,10*ROW('Sanitation Data'!G55)),NA())</f>
        <v>#N/A</v>
      </c>
      <c r="AM61" s="536" t="e">
        <f ca="1">+IF(AND(ISNUMBER(OFFSET('Sanitation Data'!$G$10,0,10*ROW('Sanitation Data'!G55))),'Data Summary'!DB61="Yes"),OFFSET('Sanitation Data'!$G$10,0,10*ROW('Sanitation Data'!G55)),NA())</f>
        <v>#N/A</v>
      </c>
      <c r="AN61" s="536" t="e">
        <f ca="1">+IF(AND(ISNUMBER(OFFSET('Sanitation Data'!$G$11,0,10*ROW('Sanitation Data'!G55))),'Data Summary'!DC61="Yes"),OFFSET('Sanitation Data'!$G$11,0,10*ROW('Sanitation Data'!G55)),NA())</f>
        <v>#N/A</v>
      </c>
      <c r="AO61" s="536" t="e">
        <f ca="1">+IF(AND(ISNUMBER(OFFSET('Sanitation Data'!$G$12,0,10*ROW('Sanitation Data'!G55))),'Data Summary'!DD61="Yes"),OFFSET('Sanitation Data'!$G$12,0,10*ROW('Sanitation Data'!G55)),NA())</f>
        <v>#N/A</v>
      </c>
      <c r="AP61" s="536" t="e">
        <f ca="1">+IF(AND(ISNUMBER(OFFSET('Sanitation Data'!$H$4,0,10*ROW('Sanitation Data'!H55))),'Data Summary'!DE61="Yes"),100-OFFSET('Sanitation Data'!$H$4,0,10*ROW('Sanitation Data'!H55)),NA())</f>
        <v>#N/A</v>
      </c>
      <c r="AQ61" s="536" t="e">
        <f ca="1">+IF(AND(ISNUMBER(OFFSET('Sanitation Data'!$H$6,0,10*ROW('Sanitation Data'!H55))),'Data Summary'!DF61="Yes"),OFFSET('Sanitation Data'!$H$6,0,10*ROW('Sanitation Data'!H55)),NA())</f>
        <v>#N/A</v>
      </c>
      <c r="AR61" s="536" t="e">
        <f ca="1">+IF(AND(ISNUMBER(OFFSET('Sanitation Data'!$H$10,0,10*ROW('Sanitation Data'!H55))),'Data Summary'!DG61="Yes"),OFFSET('Sanitation Data'!$H$10,0,10*ROW('Sanitation Data'!H55)),NA())</f>
        <v>#N/A</v>
      </c>
      <c r="AS61" s="536" t="e">
        <f ca="1">+IF(AND(ISNUMBER(OFFSET('Sanitation Data'!$H$11,0,10*ROW('Sanitation Data'!H55))),'Data Summary'!DH61="Yes"),OFFSET('Sanitation Data'!$H$11,0,10*ROW('Sanitation Data'!H55)),NA())</f>
        <v>#N/A</v>
      </c>
      <c r="AT61" s="536" t="e">
        <f ca="1">+IF(AND(ISNUMBER(OFFSET('Sanitation Data'!$H$12,0,10*ROW('Sanitation Data'!H55))),'Data Summary'!DI61="Yes"),OFFSET('Sanitation Data'!$H$12,0,10*ROW('Sanitation Data'!H55)),NA())</f>
        <v>#N/A</v>
      </c>
      <c r="AU61" s="536" t="e">
        <f ca="1">+IF(AND(ISNUMBER(OFFSET('Sanitation Data'!$I$4,0,10*ROW('Sanitation Data'!I55))),'Data Summary'!DJ61="Yes"),100-OFFSET('Sanitation Data'!$I$4,0,10*ROW('Sanitation Data'!I55)),NA())</f>
        <v>#N/A</v>
      </c>
      <c r="AV61" s="536" t="e">
        <f ca="1">+IF(AND(ISNUMBER(OFFSET('Sanitation Data'!$I$6,0,10*ROW('Sanitation Data'!I55))),'Data Summary'!DK61="Yes"),OFFSET('Sanitation Data'!$I$6,0,10*ROW('Sanitation Data'!I55)),NA())</f>
        <v>#N/A</v>
      </c>
      <c r="AW61" s="536" t="e">
        <f ca="1">+IF(AND(ISNUMBER(OFFSET('Sanitation Data'!$I$10,0,10*ROW('Sanitation Data'!I55))),'Data Summary'!DL61="Yes"),OFFSET('Sanitation Data'!$I$10,0,10*ROW('Sanitation Data'!I55)),NA())</f>
        <v>#N/A</v>
      </c>
      <c r="AX61" s="536" t="e">
        <f ca="1">+IF(AND(ISNUMBER(OFFSET('Sanitation Data'!$I$11,0,10*ROW('Sanitation Data'!I55))),'Data Summary'!DM61="Yes"),OFFSET('Sanitation Data'!$I$11,0,10*ROW('Sanitation Data'!I55)),NA())</f>
        <v>#N/A</v>
      </c>
      <c r="AY61" s="536" t="e">
        <f ca="1">+IF(AND(ISNUMBER(OFFSET('Sanitation Data'!$I$12,0,10*ROW('Sanitation Data'!I55))),'Data Summary'!DN61="Yes"),OFFSET('Sanitation Data'!$I$12,0,10*ROW('Sanitation Data'!I55)),NA())</f>
        <v>#N/A</v>
      </c>
      <c r="AZ61" s="537" t="e">
        <f ca="1">+IF(AND(ISNUMBER(OFFSET('Hygiene Data'!$D$5,0,10*ROW('Hygiene Data'!D55))),'Data Summary'!DO61="Yes"),OFFSET('Hygiene Data'!$D$5,0,10*ROW('Hygiene Data'!D55)),NA())</f>
        <v>#N/A</v>
      </c>
      <c r="BA61" s="537" t="e">
        <f ca="1">+IF(AND(ISNUMBER(OFFSET('Hygiene Data'!$D$7,0,10*ROW('Hygiene Data'!D55))),'Data Summary'!DP61="Yes"),OFFSET('Hygiene Data'!$D$7,0,10*ROW('Hygiene Data'!D55)),NA())</f>
        <v>#N/A</v>
      </c>
      <c r="BB61" s="537" t="e">
        <f ca="1">+IF(AND(ISNUMBER(OFFSET('Hygiene Data'!$D$9,0,10*ROW('Hygiene Data'!D55))),'Data Summary'!DQ61="Yes"),OFFSET('Hygiene Data'!$D$9,0,10*ROW('Hygiene Data'!D55)),NA())</f>
        <v>#N/A</v>
      </c>
      <c r="BC61" s="537" t="e">
        <f ca="1">+IF(AND(ISNUMBER(OFFSET('Hygiene Data'!$E$5,0,10*ROW('Hygiene Data'!E55))),'Data Summary'!DR61="Yes"),OFFSET('Hygiene Data'!$E$5,0,10*ROW('Hygiene Data'!E55)),NA())</f>
        <v>#N/A</v>
      </c>
      <c r="BD61" s="537" t="e">
        <f ca="1">+IF(AND(ISNUMBER(OFFSET('Hygiene Data'!$E$7,0,10*ROW('Hygiene Data'!E55))),'Data Summary'!DS61="Yes"),OFFSET('Hygiene Data'!$E$7,0,10*ROW('Hygiene Data'!E55)),NA())</f>
        <v>#N/A</v>
      </c>
      <c r="BE61" s="537" t="e">
        <f ca="1">+IF(AND(ISNUMBER(OFFSET('Hygiene Data'!$E$9,0,10*ROW('Hygiene Data'!E55))),'Data Summary'!DT61="Yes"),OFFSET('Hygiene Data'!$E$9,0,10*ROW('Hygiene Data'!E55)),NA())</f>
        <v>#N/A</v>
      </c>
      <c r="BF61" s="537" t="e">
        <f ca="1">+IF(AND(ISNUMBER(OFFSET('Hygiene Data'!$F$5,0,10*ROW('Hygiene Data'!F55))),'Data Summary'!DU61="Yes"),OFFSET('Hygiene Data'!$F$5,0,10*ROW('Hygiene Data'!F55)),NA())</f>
        <v>#N/A</v>
      </c>
      <c r="BG61" s="537" t="e">
        <f ca="1">+IF(AND(ISNUMBER(OFFSET('Hygiene Data'!$F$7,0,10*ROW('Hygiene Data'!F55))),'Data Summary'!DV61="Yes"),OFFSET('Hygiene Data'!$F$7,0,10*ROW('Hygiene Data'!F55)),NA())</f>
        <v>#N/A</v>
      </c>
      <c r="BH61" s="537" t="e">
        <f ca="1">+IF(AND(ISNUMBER(OFFSET('Hygiene Data'!$F$9,0,10*ROW('Hygiene Data'!F55))),'Data Summary'!DW61="Yes"),OFFSET('Hygiene Data'!$F$9,0,10*ROW('Hygiene Data'!F55)),NA())</f>
        <v>#N/A</v>
      </c>
      <c r="BI61" s="537" t="e">
        <f ca="1">+IF(AND(ISNUMBER(OFFSET('Hygiene Data'!$G$5,0,10*ROW('Hygiene Data'!G55))),'Data Summary'!DX61="Yes"),OFFSET('Hygiene Data'!$G$5,0,10*ROW('Hygiene Data'!G55)),NA())</f>
        <v>#N/A</v>
      </c>
      <c r="BJ61" s="537" t="e">
        <f ca="1">+IF(AND(ISNUMBER(OFFSET('Hygiene Data'!$G$7,0,10*ROW('Hygiene Data'!G55))),'Data Summary'!DY61="Yes"),OFFSET('Hygiene Data'!$G$7,0,10*ROW('Hygiene Data'!G55)),NA())</f>
        <v>#N/A</v>
      </c>
      <c r="BK61" s="537" t="e">
        <f ca="1">+IF(AND(ISNUMBER(OFFSET('Hygiene Data'!$G$9,0,10*ROW('Hygiene Data'!G55))),'Data Summary'!DZ61="Yes"),OFFSET('Hygiene Data'!$G$9,0,10*ROW('Hygiene Data'!G55)),NA())</f>
        <v>#N/A</v>
      </c>
      <c r="BL61" s="537" t="e">
        <f ca="1">+IF(AND(ISNUMBER(OFFSET('Hygiene Data'!$H$5,0,10*ROW('Hygiene Data'!H55))),'Data Summary'!EA61="Yes"),OFFSET('Hygiene Data'!$H$5,0,10*ROW('Hygiene Data'!H55)),NA())</f>
        <v>#N/A</v>
      </c>
      <c r="BM61" s="537" t="e">
        <f ca="1">+IF(AND(ISNUMBER(OFFSET('Hygiene Data'!$H$7,0,10*ROW('Hygiene Data'!H55))),'Data Summary'!EB61="Yes"),OFFSET('Hygiene Data'!$H$7,0,10*ROW('Hygiene Data'!H55)),NA())</f>
        <v>#N/A</v>
      </c>
      <c r="BN61" s="537" t="e">
        <f ca="1">+IF(AND(ISNUMBER(OFFSET('Hygiene Data'!$H$9,0,10*ROW('Hygiene Data'!H55))),'Data Summary'!EC61="Yes"),OFFSET('Hygiene Data'!$H$9,0,10*ROW('Hygiene Data'!H55)),NA())</f>
        <v>#N/A</v>
      </c>
      <c r="BO61" s="537" t="e">
        <f ca="1">+IF(AND(ISNUMBER(OFFSET('Hygiene Data'!$I$5,0,10*ROW('Hygiene Data'!I55))),'Data Summary'!ED61="Yes"),OFFSET('Hygiene Data'!$I$5,0,10*ROW('Hygiene Data'!I55)),NA())</f>
        <v>#N/A</v>
      </c>
      <c r="BP61" s="537" t="e">
        <f ca="1">+IF(AND(ISNUMBER(OFFSET('Hygiene Data'!$I$7,0,10*ROW('Hygiene Data'!I55))),'Data Summary'!EE61="Yes"),OFFSET('Hygiene Data'!$I$7,0,10*ROW('Hygiene Data'!I55)),NA())</f>
        <v>#N/A</v>
      </c>
      <c r="BQ61" s="537" t="e">
        <f ca="1">+IF(AND(ISNUMBER(OFFSET('Hygiene Data'!$I$9,0,10*ROW('Hygiene Data'!I55))),'Data Summary'!EF61="Yes"),OFFSET('Hygiene Data'!$I$9,0,10*ROW('Hygiene Data'!I55)),NA())</f>
        <v>#N/A</v>
      </c>
    </row>
    <row r="62" spans="1:69" x14ac:dyDescent="0.25">
      <c r="A62" s="533" t="e">
        <f ca="1">+RIGHT('Data Summary'!A62,LEN('Data Summary'!A62)-9)</f>
        <v>#VALUE!</v>
      </c>
      <c r="B62" s="507" t="str">
        <f ca="1">+IF(ISTEXT('Data Summary'!B62),'Data Summary'!B62,"")</f>
        <v/>
      </c>
      <c r="C62" s="534" t="e">
        <f ca="1">+VALUE('Data Summary'!C62)</f>
        <v>#VALUE!</v>
      </c>
      <c r="D62" s="535" t="e">
        <f ca="1">+IF(AND(ISNUMBER(OFFSET('Water Data'!$D$4,0,10*ROW('Water Data'!D56))),'Data Summary'!BS62="Yes"),100-OFFSET('Water Data'!$D$4,0,10*ROW('Water Data'!D56)),NA())</f>
        <v>#N/A</v>
      </c>
      <c r="E62" s="535" t="e">
        <f ca="1">+IF(AND(ISNUMBER(OFFSET('Water Data'!$D$6,0,10*ROW('Water Data'!D56))),'Data Summary'!BT62="Yes"),OFFSET('Water Data'!$D$6,0,10*ROW('Water Data'!D56)),NA())</f>
        <v>#N/A</v>
      </c>
      <c r="F62" s="535" t="e">
        <f ca="1">+IF(AND(ISNUMBER(OFFSET('Water Data'!$D$9,0,10*ROW('Water Data'!D56))),'Data Summary'!BU62="Yes"),OFFSET('Water Data'!$D$9,0,10*ROW('Water Data'!D56)),NA())</f>
        <v>#N/A</v>
      </c>
      <c r="G62" s="535" t="e">
        <f ca="1">+IF(AND(ISNUMBER(OFFSET('Water Data'!$E$4,0,10*ROW('Water Data'!E56))),'Data Summary'!BV62="Yes"),100-OFFSET('Water Data'!$E$4,0,10*ROW('Water Data'!E56)),NA())</f>
        <v>#N/A</v>
      </c>
      <c r="H62" s="535" t="e">
        <f ca="1">+IF(AND(ISNUMBER(OFFSET('Water Data'!$E$6,0,10*ROW('Water Data'!E56))),'Data Summary'!BW62="Yes"),OFFSET('Water Data'!$E$6,0,10*ROW('Water Data'!E56)),NA())</f>
        <v>#N/A</v>
      </c>
      <c r="I62" s="535" t="e">
        <f ca="1">+IF(AND(ISNUMBER(OFFSET('Water Data'!$E$9,0,10*ROW('Water Data'!E56))),'Data Summary'!BX62="Yes"),OFFSET('Water Data'!$E$9,0,10*ROW('Water Data'!E56)),NA())</f>
        <v>#N/A</v>
      </c>
      <c r="J62" s="535" t="e">
        <f ca="1">+IF(AND(ISNUMBER(OFFSET('Water Data'!$F$4,0,10*ROW('Water Data'!F56))),'Data Summary'!BY62="Yes"),100-OFFSET('Water Data'!$F$4,0,10*ROW('Water Data'!F56)),NA())</f>
        <v>#N/A</v>
      </c>
      <c r="K62" s="535" t="e">
        <f ca="1">+IF(AND(ISNUMBER(OFFSET('Water Data'!$F$6,0,10*ROW('Water Data'!F56))),'Data Summary'!BZ62="Yes"),OFFSET('Water Data'!$F$6,0,10*ROW('Water Data'!F56)),NA())</f>
        <v>#N/A</v>
      </c>
      <c r="L62" s="535" t="e">
        <f ca="1">+IF(AND(ISNUMBER(OFFSET('Water Data'!$F$9,0,10*ROW('Water Data'!F56))),'Data Summary'!CA62="Yes"),OFFSET('Water Data'!$F$9,0,10*ROW('Water Data'!F56)),NA())</f>
        <v>#N/A</v>
      </c>
      <c r="M62" s="535" t="e">
        <f ca="1">+IF(AND(ISNUMBER(OFFSET('Water Data'!$G$4,0,10*ROW('Water Data'!G56))),'Data Summary'!CB62="Yes"),100-OFFSET('Water Data'!$G$4,0,10*ROW('Water Data'!G56)),NA())</f>
        <v>#N/A</v>
      </c>
      <c r="N62" s="535" t="e">
        <f ca="1">+IF(AND(ISNUMBER(OFFSET('Water Data'!$G$6,0,10*ROW('Water Data'!G56))),'Data Summary'!CC62="Yes"),OFFSET('Water Data'!$G$6,0,10*ROW('Water Data'!G56)),NA())</f>
        <v>#N/A</v>
      </c>
      <c r="O62" s="535" t="e">
        <f ca="1">+IF(AND(ISNUMBER(OFFSET('Water Data'!$G$9,0,10*ROW('Water Data'!G56))),'Data Summary'!CD62="Yes"),OFFSET('Water Data'!$G$9,0,10*ROW('Water Data'!G56)),NA())</f>
        <v>#N/A</v>
      </c>
      <c r="P62" s="535" t="e">
        <f ca="1">+IF(AND(ISNUMBER(OFFSET('Water Data'!$H$4,0,10*ROW('Water Data'!H56))),'Data Summary'!CE62="Yes"),100-OFFSET('Water Data'!$H$4,0,10*ROW('Water Data'!H56)),NA())</f>
        <v>#N/A</v>
      </c>
      <c r="Q62" s="535" t="e">
        <f ca="1">+IF(AND(ISNUMBER(OFFSET('Water Data'!$H$6,0,10*ROW('Water Data'!H56))),'Data Summary'!CF62="Yes"),OFFSET('Water Data'!$H$6,0,10*ROW('Water Data'!H56)),NA())</f>
        <v>#N/A</v>
      </c>
      <c r="R62" s="535" t="e">
        <f ca="1">+IF(AND(ISNUMBER(OFFSET('Water Data'!$H$9,0,10*ROW('Water Data'!H56))),'Data Summary'!CG62="Yes"),OFFSET('Water Data'!$H$9,0,10*ROW('Water Data'!H56)),NA())</f>
        <v>#N/A</v>
      </c>
      <c r="S62" s="535" t="e">
        <f ca="1">+IF(AND(ISNUMBER(OFFSET('Water Data'!$I$4,0,10*ROW('Water Data'!I56))),'Data Summary'!CH62="Yes"),100-OFFSET('Water Data'!$I$4,0,10*ROW('Water Data'!I56)),NA())</f>
        <v>#N/A</v>
      </c>
      <c r="T62" s="535" t="e">
        <f ca="1">+IF(AND(ISNUMBER(OFFSET('Water Data'!$I$6,0,10*ROW('Water Data'!I56))),'Data Summary'!CI62="Yes"),OFFSET('Water Data'!$I$6,0,10*ROW('Water Data'!I56)),NA())</f>
        <v>#N/A</v>
      </c>
      <c r="U62" s="535" t="e">
        <f ca="1">+IF(AND(ISNUMBER(OFFSET('Water Data'!$I$9,0,10*ROW('Water Data'!I56))),'Data Summary'!CJ62="Yes"),OFFSET('Water Data'!$I$9,0,10*ROW('Water Data'!I56)),NA())</f>
        <v>#N/A</v>
      </c>
      <c r="V62" s="536" t="e">
        <f ca="1">+IF(AND(ISNUMBER(OFFSET('Sanitation Data'!$D$4,0,10*ROW('Sanitation Data'!D56))),'Data Summary'!CK62="Yes"),100-OFFSET('Sanitation Data'!$D$4,0,10*ROW('Sanitation Data'!D56)),NA())</f>
        <v>#N/A</v>
      </c>
      <c r="W62" s="536" t="e">
        <f ca="1">+IF(AND(ISNUMBER(OFFSET('Sanitation Data'!$D$6,0,10*ROW('Sanitation Data'!D56))),'Data Summary'!CL62="Yes"),OFFSET('Sanitation Data'!$D$6,0,10*ROW('Sanitation Data'!D56)),NA())</f>
        <v>#N/A</v>
      </c>
      <c r="X62" s="536" t="e">
        <f ca="1">+IF(AND(ISNUMBER(OFFSET('Sanitation Data'!$D$10,0,10*ROW('Sanitation Data'!D56))),'Data Summary'!CM62="Yes"),OFFSET('Sanitation Data'!$D$10,0,10*ROW('Sanitation Data'!D56)),NA())</f>
        <v>#N/A</v>
      </c>
      <c r="Y62" s="536" t="e">
        <f ca="1">+IF(AND(ISNUMBER(OFFSET('Sanitation Data'!$D$11,0,10*ROW('Sanitation Data'!D56))),'Data Summary'!CN62="Yes"),OFFSET('Sanitation Data'!$D$11,0,10*ROW('Sanitation Data'!D56)),NA())</f>
        <v>#N/A</v>
      </c>
      <c r="Z62" s="536" t="e">
        <f ca="1">+IF(AND(ISNUMBER(OFFSET('Sanitation Data'!$D$12,0,10*ROW('Sanitation Data'!D56))),'Data Summary'!CO62="Yes"),OFFSET('Sanitation Data'!$D$12,0,10*ROW('Sanitation Data'!D56)),NA())</f>
        <v>#N/A</v>
      </c>
      <c r="AA62" s="536" t="e">
        <f ca="1">+IF(AND(ISNUMBER(OFFSET('Sanitation Data'!$E$4,0,10*ROW('Sanitation Data'!E56))),'Data Summary'!CP62="Yes"),100-OFFSET('Sanitation Data'!$E$4,0,10*ROW('Sanitation Data'!E56)),NA())</f>
        <v>#N/A</v>
      </c>
      <c r="AB62" s="536" t="e">
        <f ca="1">+IF(AND(ISNUMBER(OFFSET('Sanitation Data'!$E$6,0,10*ROW('Sanitation Data'!E56))),'Data Summary'!CQ62="Yes"),OFFSET('Sanitation Data'!$E$6,0,10*ROW('Sanitation Data'!E56)),NA())</f>
        <v>#N/A</v>
      </c>
      <c r="AC62" s="536" t="e">
        <f ca="1">+IF(AND(ISNUMBER(OFFSET('Sanitation Data'!$E$10,0,10*ROW('Sanitation Data'!E56))),'Data Summary'!CR62="Yes"),OFFSET('Sanitation Data'!$E$10,0,10*ROW('Sanitation Data'!E56)),NA())</f>
        <v>#N/A</v>
      </c>
      <c r="AD62" s="536" t="e">
        <f ca="1">+IF(AND(ISNUMBER(OFFSET('Sanitation Data'!$E$11,0,10*ROW('Sanitation Data'!E56))),'Data Summary'!CS62="Yes"),OFFSET('Sanitation Data'!$E$11,0,10*ROW('Sanitation Data'!E56)),NA())</f>
        <v>#N/A</v>
      </c>
      <c r="AE62" s="536" t="e">
        <f ca="1">+IF(AND(ISNUMBER(OFFSET('Sanitation Data'!$E$12,0,10*ROW('Sanitation Data'!E56))),'Data Summary'!CT62="Yes"),OFFSET('Sanitation Data'!$E$12,0,10*ROW('Sanitation Data'!E56)),NA())</f>
        <v>#N/A</v>
      </c>
      <c r="AF62" s="536" t="e">
        <f ca="1">+IF(AND(ISNUMBER(OFFSET('Sanitation Data'!$F$4,0,10*ROW('Sanitation Data'!F56))),'Data Summary'!CU62="Yes"),100-OFFSET('Sanitation Data'!$F$4,0,10*ROW('Sanitation Data'!F56)),NA())</f>
        <v>#N/A</v>
      </c>
      <c r="AG62" s="536" t="e">
        <f ca="1">+IF(AND(ISNUMBER(OFFSET('Sanitation Data'!$F$6,0,10*ROW('Sanitation Data'!F56))),'Data Summary'!CV62="Yes"),OFFSET('Sanitation Data'!$F$6,0,10*ROW('Sanitation Data'!F56)),NA())</f>
        <v>#N/A</v>
      </c>
      <c r="AH62" s="536" t="e">
        <f ca="1">+IF(AND(ISNUMBER(OFFSET('Sanitation Data'!$F$10,0,10*ROW('Sanitation Data'!F56))),'Data Summary'!CW62="Yes"),OFFSET('Sanitation Data'!$F$10,0,10*ROW('Sanitation Data'!F56)),NA())</f>
        <v>#N/A</v>
      </c>
      <c r="AI62" s="536" t="e">
        <f ca="1">+IF(AND(ISNUMBER(OFFSET('Sanitation Data'!$F$11,0,10*ROW('Sanitation Data'!F56))),'Data Summary'!CX62="Yes"),OFFSET('Sanitation Data'!$F$11,0,10*ROW('Sanitation Data'!F56)),NA())</f>
        <v>#N/A</v>
      </c>
      <c r="AJ62" s="536" t="e">
        <f ca="1">+IF(AND(ISNUMBER(OFFSET('Sanitation Data'!$F$12,0,10*ROW('Sanitation Data'!F56))),'Data Summary'!CY62="Yes"),OFFSET('Sanitation Data'!$F$12,0,10*ROW('Sanitation Data'!F56)),NA())</f>
        <v>#N/A</v>
      </c>
      <c r="AK62" s="536" t="e">
        <f ca="1">+IF(AND(ISNUMBER(OFFSET('Sanitation Data'!$G$4,0,10*ROW('Sanitation Data'!G56))),'Data Summary'!CZ62="Yes"),100-OFFSET('Sanitation Data'!$G$4,0,10*ROW('Sanitation Data'!G56)),NA())</f>
        <v>#N/A</v>
      </c>
      <c r="AL62" s="536" t="e">
        <f ca="1">+IF(AND(ISNUMBER(OFFSET('Sanitation Data'!$G$6,0,10*ROW('Sanitation Data'!G56))),'Data Summary'!DA62="Yes"),OFFSET('Sanitation Data'!$G$6,0,10*ROW('Sanitation Data'!G56)),NA())</f>
        <v>#N/A</v>
      </c>
      <c r="AM62" s="536" t="e">
        <f ca="1">+IF(AND(ISNUMBER(OFFSET('Sanitation Data'!$G$10,0,10*ROW('Sanitation Data'!G56))),'Data Summary'!DB62="Yes"),OFFSET('Sanitation Data'!$G$10,0,10*ROW('Sanitation Data'!G56)),NA())</f>
        <v>#N/A</v>
      </c>
      <c r="AN62" s="536" t="e">
        <f ca="1">+IF(AND(ISNUMBER(OFFSET('Sanitation Data'!$G$11,0,10*ROW('Sanitation Data'!G56))),'Data Summary'!DC62="Yes"),OFFSET('Sanitation Data'!$G$11,0,10*ROW('Sanitation Data'!G56)),NA())</f>
        <v>#N/A</v>
      </c>
      <c r="AO62" s="536" t="e">
        <f ca="1">+IF(AND(ISNUMBER(OFFSET('Sanitation Data'!$G$12,0,10*ROW('Sanitation Data'!G56))),'Data Summary'!DD62="Yes"),OFFSET('Sanitation Data'!$G$12,0,10*ROW('Sanitation Data'!G56)),NA())</f>
        <v>#N/A</v>
      </c>
      <c r="AP62" s="536" t="e">
        <f ca="1">+IF(AND(ISNUMBER(OFFSET('Sanitation Data'!$H$4,0,10*ROW('Sanitation Data'!H56))),'Data Summary'!DE62="Yes"),100-OFFSET('Sanitation Data'!$H$4,0,10*ROW('Sanitation Data'!H56)),NA())</f>
        <v>#N/A</v>
      </c>
      <c r="AQ62" s="536" t="e">
        <f ca="1">+IF(AND(ISNUMBER(OFFSET('Sanitation Data'!$H$6,0,10*ROW('Sanitation Data'!H56))),'Data Summary'!DF62="Yes"),OFFSET('Sanitation Data'!$H$6,0,10*ROW('Sanitation Data'!H56)),NA())</f>
        <v>#N/A</v>
      </c>
      <c r="AR62" s="536" t="e">
        <f ca="1">+IF(AND(ISNUMBER(OFFSET('Sanitation Data'!$H$10,0,10*ROW('Sanitation Data'!H56))),'Data Summary'!DG62="Yes"),OFFSET('Sanitation Data'!$H$10,0,10*ROW('Sanitation Data'!H56)),NA())</f>
        <v>#N/A</v>
      </c>
      <c r="AS62" s="536" t="e">
        <f ca="1">+IF(AND(ISNUMBER(OFFSET('Sanitation Data'!$H$11,0,10*ROW('Sanitation Data'!H56))),'Data Summary'!DH62="Yes"),OFFSET('Sanitation Data'!$H$11,0,10*ROW('Sanitation Data'!H56)),NA())</f>
        <v>#N/A</v>
      </c>
      <c r="AT62" s="536" t="e">
        <f ca="1">+IF(AND(ISNUMBER(OFFSET('Sanitation Data'!$H$12,0,10*ROW('Sanitation Data'!H56))),'Data Summary'!DI62="Yes"),OFFSET('Sanitation Data'!$H$12,0,10*ROW('Sanitation Data'!H56)),NA())</f>
        <v>#N/A</v>
      </c>
      <c r="AU62" s="536" t="e">
        <f ca="1">+IF(AND(ISNUMBER(OFFSET('Sanitation Data'!$I$4,0,10*ROW('Sanitation Data'!I56))),'Data Summary'!DJ62="Yes"),100-OFFSET('Sanitation Data'!$I$4,0,10*ROW('Sanitation Data'!I56)),NA())</f>
        <v>#N/A</v>
      </c>
      <c r="AV62" s="536" t="e">
        <f ca="1">+IF(AND(ISNUMBER(OFFSET('Sanitation Data'!$I$6,0,10*ROW('Sanitation Data'!I56))),'Data Summary'!DK62="Yes"),OFFSET('Sanitation Data'!$I$6,0,10*ROW('Sanitation Data'!I56)),NA())</f>
        <v>#N/A</v>
      </c>
      <c r="AW62" s="536" t="e">
        <f ca="1">+IF(AND(ISNUMBER(OFFSET('Sanitation Data'!$I$10,0,10*ROW('Sanitation Data'!I56))),'Data Summary'!DL62="Yes"),OFFSET('Sanitation Data'!$I$10,0,10*ROW('Sanitation Data'!I56)),NA())</f>
        <v>#N/A</v>
      </c>
      <c r="AX62" s="536" t="e">
        <f ca="1">+IF(AND(ISNUMBER(OFFSET('Sanitation Data'!$I$11,0,10*ROW('Sanitation Data'!I56))),'Data Summary'!DM62="Yes"),OFFSET('Sanitation Data'!$I$11,0,10*ROW('Sanitation Data'!I56)),NA())</f>
        <v>#N/A</v>
      </c>
      <c r="AY62" s="536" t="e">
        <f ca="1">+IF(AND(ISNUMBER(OFFSET('Sanitation Data'!$I$12,0,10*ROW('Sanitation Data'!I56))),'Data Summary'!DN62="Yes"),OFFSET('Sanitation Data'!$I$12,0,10*ROW('Sanitation Data'!I56)),NA())</f>
        <v>#N/A</v>
      </c>
      <c r="AZ62" s="537" t="e">
        <f ca="1">+IF(AND(ISNUMBER(OFFSET('Hygiene Data'!$D$5,0,10*ROW('Hygiene Data'!D56))),'Data Summary'!DO62="Yes"),OFFSET('Hygiene Data'!$D$5,0,10*ROW('Hygiene Data'!D56)),NA())</f>
        <v>#N/A</v>
      </c>
      <c r="BA62" s="537" t="e">
        <f ca="1">+IF(AND(ISNUMBER(OFFSET('Hygiene Data'!$D$7,0,10*ROW('Hygiene Data'!D56))),'Data Summary'!DP62="Yes"),OFFSET('Hygiene Data'!$D$7,0,10*ROW('Hygiene Data'!D56)),NA())</f>
        <v>#N/A</v>
      </c>
      <c r="BB62" s="537" t="e">
        <f ca="1">+IF(AND(ISNUMBER(OFFSET('Hygiene Data'!$D$9,0,10*ROW('Hygiene Data'!D56))),'Data Summary'!DQ62="Yes"),OFFSET('Hygiene Data'!$D$9,0,10*ROW('Hygiene Data'!D56)),NA())</f>
        <v>#N/A</v>
      </c>
      <c r="BC62" s="537" t="e">
        <f ca="1">+IF(AND(ISNUMBER(OFFSET('Hygiene Data'!$E$5,0,10*ROW('Hygiene Data'!E56))),'Data Summary'!DR62="Yes"),OFFSET('Hygiene Data'!$E$5,0,10*ROW('Hygiene Data'!E56)),NA())</f>
        <v>#N/A</v>
      </c>
      <c r="BD62" s="537" t="e">
        <f ca="1">+IF(AND(ISNUMBER(OFFSET('Hygiene Data'!$E$7,0,10*ROW('Hygiene Data'!E56))),'Data Summary'!DS62="Yes"),OFFSET('Hygiene Data'!$E$7,0,10*ROW('Hygiene Data'!E56)),NA())</f>
        <v>#N/A</v>
      </c>
      <c r="BE62" s="537" t="e">
        <f ca="1">+IF(AND(ISNUMBER(OFFSET('Hygiene Data'!$E$9,0,10*ROW('Hygiene Data'!E56))),'Data Summary'!DT62="Yes"),OFFSET('Hygiene Data'!$E$9,0,10*ROW('Hygiene Data'!E56)),NA())</f>
        <v>#N/A</v>
      </c>
      <c r="BF62" s="537" t="e">
        <f ca="1">+IF(AND(ISNUMBER(OFFSET('Hygiene Data'!$F$5,0,10*ROW('Hygiene Data'!F56))),'Data Summary'!DU62="Yes"),OFFSET('Hygiene Data'!$F$5,0,10*ROW('Hygiene Data'!F56)),NA())</f>
        <v>#N/A</v>
      </c>
      <c r="BG62" s="537" t="e">
        <f ca="1">+IF(AND(ISNUMBER(OFFSET('Hygiene Data'!$F$7,0,10*ROW('Hygiene Data'!F56))),'Data Summary'!DV62="Yes"),OFFSET('Hygiene Data'!$F$7,0,10*ROW('Hygiene Data'!F56)),NA())</f>
        <v>#N/A</v>
      </c>
      <c r="BH62" s="537" t="e">
        <f ca="1">+IF(AND(ISNUMBER(OFFSET('Hygiene Data'!$F$9,0,10*ROW('Hygiene Data'!F56))),'Data Summary'!DW62="Yes"),OFFSET('Hygiene Data'!$F$9,0,10*ROW('Hygiene Data'!F56)),NA())</f>
        <v>#N/A</v>
      </c>
      <c r="BI62" s="537" t="e">
        <f ca="1">+IF(AND(ISNUMBER(OFFSET('Hygiene Data'!$G$5,0,10*ROW('Hygiene Data'!G56))),'Data Summary'!DX62="Yes"),OFFSET('Hygiene Data'!$G$5,0,10*ROW('Hygiene Data'!G56)),NA())</f>
        <v>#N/A</v>
      </c>
      <c r="BJ62" s="537" t="e">
        <f ca="1">+IF(AND(ISNUMBER(OFFSET('Hygiene Data'!$G$7,0,10*ROW('Hygiene Data'!G56))),'Data Summary'!DY62="Yes"),OFFSET('Hygiene Data'!$G$7,0,10*ROW('Hygiene Data'!G56)),NA())</f>
        <v>#N/A</v>
      </c>
      <c r="BK62" s="537" t="e">
        <f ca="1">+IF(AND(ISNUMBER(OFFSET('Hygiene Data'!$G$9,0,10*ROW('Hygiene Data'!G56))),'Data Summary'!DZ62="Yes"),OFFSET('Hygiene Data'!$G$9,0,10*ROW('Hygiene Data'!G56)),NA())</f>
        <v>#N/A</v>
      </c>
      <c r="BL62" s="537" t="e">
        <f ca="1">+IF(AND(ISNUMBER(OFFSET('Hygiene Data'!$H$5,0,10*ROW('Hygiene Data'!H56))),'Data Summary'!EA62="Yes"),OFFSET('Hygiene Data'!$H$5,0,10*ROW('Hygiene Data'!H56)),NA())</f>
        <v>#N/A</v>
      </c>
      <c r="BM62" s="537" t="e">
        <f ca="1">+IF(AND(ISNUMBER(OFFSET('Hygiene Data'!$H$7,0,10*ROW('Hygiene Data'!H56))),'Data Summary'!EB62="Yes"),OFFSET('Hygiene Data'!$H$7,0,10*ROW('Hygiene Data'!H56)),NA())</f>
        <v>#N/A</v>
      </c>
      <c r="BN62" s="537" t="e">
        <f ca="1">+IF(AND(ISNUMBER(OFFSET('Hygiene Data'!$H$9,0,10*ROW('Hygiene Data'!H56))),'Data Summary'!EC62="Yes"),OFFSET('Hygiene Data'!$H$9,0,10*ROW('Hygiene Data'!H56)),NA())</f>
        <v>#N/A</v>
      </c>
      <c r="BO62" s="537" t="e">
        <f ca="1">+IF(AND(ISNUMBER(OFFSET('Hygiene Data'!$I$5,0,10*ROW('Hygiene Data'!I56))),'Data Summary'!ED62="Yes"),OFFSET('Hygiene Data'!$I$5,0,10*ROW('Hygiene Data'!I56)),NA())</f>
        <v>#N/A</v>
      </c>
      <c r="BP62" s="537" t="e">
        <f ca="1">+IF(AND(ISNUMBER(OFFSET('Hygiene Data'!$I$7,0,10*ROW('Hygiene Data'!I56))),'Data Summary'!EE62="Yes"),OFFSET('Hygiene Data'!$I$7,0,10*ROW('Hygiene Data'!I56)),NA())</f>
        <v>#N/A</v>
      </c>
      <c r="BQ62" s="537" t="e">
        <f ca="1">+IF(AND(ISNUMBER(OFFSET('Hygiene Data'!$I$9,0,10*ROW('Hygiene Data'!I56))),'Data Summary'!EF62="Yes"),OFFSET('Hygiene Data'!$I$9,0,10*ROW('Hygiene Data'!I56)),NA())</f>
        <v>#N/A</v>
      </c>
    </row>
    <row r="63" spans="1:69" x14ac:dyDescent="0.25">
      <c r="A63" s="533" t="e">
        <f ca="1">+RIGHT('Data Summary'!A63,LEN('Data Summary'!A63)-9)</f>
        <v>#VALUE!</v>
      </c>
      <c r="B63" s="507" t="str">
        <f ca="1">+IF(ISTEXT('Data Summary'!B63),'Data Summary'!B63,"")</f>
        <v/>
      </c>
      <c r="C63" s="534" t="e">
        <f ca="1">+VALUE('Data Summary'!C63)</f>
        <v>#VALUE!</v>
      </c>
      <c r="D63" s="535" t="e">
        <f ca="1">+IF(AND(ISNUMBER(OFFSET('Water Data'!$D$4,0,10*ROW('Water Data'!D57))),'Data Summary'!BS63="Yes"),100-OFFSET('Water Data'!$D$4,0,10*ROW('Water Data'!D57)),NA())</f>
        <v>#N/A</v>
      </c>
      <c r="E63" s="535" t="e">
        <f ca="1">+IF(AND(ISNUMBER(OFFSET('Water Data'!$D$6,0,10*ROW('Water Data'!D57))),'Data Summary'!BT63="Yes"),OFFSET('Water Data'!$D$6,0,10*ROW('Water Data'!D57)),NA())</f>
        <v>#N/A</v>
      </c>
      <c r="F63" s="535" t="e">
        <f ca="1">+IF(AND(ISNUMBER(OFFSET('Water Data'!$D$9,0,10*ROW('Water Data'!D57))),'Data Summary'!BU63="Yes"),OFFSET('Water Data'!$D$9,0,10*ROW('Water Data'!D57)),NA())</f>
        <v>#N/A</v>
      </c>
      <c r="G63" s="535" t="e">
        <f ca="1">+IF(AND(ISNUMBER(OFFSET('Water Data'!$E$4,0,10*ROW('Water Data'!E57))),'Data Summary'!BV63="Yes"),100-OFFSET('Water Data'!$E$4,0,10*ROW('Water Data'!E57)),NA())</f>
        <v>#N/A</v>
      </c>
      <c r="H63" s="535" t="e">
        <f ca="1">+IF(AND(ISNUMBER(OFFSET('Water Data'!$E$6,0,10*ROW('Water Data'!E57))),'Data Summary'!BW63="Yes"),OFFSET('Water Data'!$E$6,0,10*ROW('Water Data'!E57)),NA())</f>
        <v>#N/A</v>
      </c>
      <c r="I63" s="535" t="e">
        <f ca="1">+IF(AND(ISNUMBER(OFFSET('Water Data'!$E$9,0,10*ROW('Water Data'!E57))),'Data Summary'!BX63="Yes"),OFFSET('Water Data'!$E$9,0,10*ROW('Water Data'!E57)),NA())</f>
        <v>#N/A</v>
      </c>
      <c r="J63" s="535" t="e">
        <f ca="1">+IF(AND(ISNUMBER(OFFSET('Water Data'!$F$4,0,10*ROW('Water Data'!F57))),'Data Summary'!BY63="Yes"),100-OFFSET('Water Data'!$F$4,0,10*ROW('Water Data'!F57)),NA())</f>
        <v>#N/A</v>
      </c>
      <c r="K63" s="535" t="e">
        <f ca="1">+IF(AND(ISNUMBER(OFFSET('Water Data'!$F$6,0,10*ROW('Water Data'!F57))),'Data Summary'!BZ63="Yes"),OFFSET('Water Data'!$F$6,0,10*ROW('Water Data'!F57)),NA())</f>
        <v>#N/A</v>
      </c>
      <c r="L63" s="535" t="e">
        <f ca="1">+IF(AND(ISNUMBER(OFFSET('Water Data'!$F$9,0,10*ROW('Water Data'!F57))),'Data Summary'!CA63="Yes"),OFFSET('Water Data'!$F$9,0,10*ROW('Water Data'!F57)),NA())</f>
        <v>#N/A</v>
      </c>
      <c r="M63" s="535" t="e">
        <f ca="1">+IF(AND(ISNUMBER(OFFSET('Water Data'!$G$4,0,10*ROW('Water Data'!G57))),'Data Summary'!CB63="Yes"),100-OFFSET('Water Data'!$G$4,0,10*ROW('Water Data'!G57)),NA())</f>
        <v>#N/A</v>
      </c>
      <c r="N63" s="535" t="e">
        <f ca="1">+IF(AND(ISNUMBER(OFFSET('Water Data'!$G$6,0,10*ROW('Water Data'!G57))),'Data Summary'!CC63="Yes"),OFFSET('Water Data'!$G$6,0,10*ROW('Water Data'!G57)),NA())</f>
        <v>#N/A</v>
      </c>
      <c r="O63" s="535" t="e">
        <f ca="1">+IF(AND(ISNUMBER(OFFSET('Water Data'!$G$9,0,10*ROW('Water Data'!G57))),'Data Summary'!CD63="Yes"),OFFSET('Water Data'!$G$9,0,10*ROW('Water Data'!G57)),NA())</f>
        <v>#N/A</v>
      </c>
      <c r="P63" s="535" t="e">
        <f ca="1">+IF(AND(ISNUMBER(OFFSET('Water Data'!$H$4,0,10*ROW('Water Data'!H57))),'Data Summary'!CE63="Yes"),100-OFFSET('Water Data'!$H$4,0,10*ROW('Water Data'!H57)),NA())</f>
        <v>#N/A</v>
      </c>
      <c r="Q63" s="535" t="e">
        <f ca="1">+IF(AND(ISNUMBER(OFFSET('Water Data'!$H$6,0,10*ROW('Water Data'!H57))),'Data Summary'!CF63="Yes"),OFFSET('Water Data'!$H$6,0,10*ROW('Water Data'!H57)),NA())</f>
        <v>#N/A</v>
      </c>
      <c r="R63" s="535" t="e">
        <f ca="1">+IF(AND(ISNUMBER(OFFSET('Water Data'!$H$9,0,10*ROW('Water Data'!H57))),'Data Summary'!CG63="Yes"),OFFSET('Water Data'!$H$9,0,10*ROW('Water Data'!H57)),NA())</f>
        <v>#N/A</v>
      </c>
      <c r="S63" s="535" t="e">
        <f ca="1">+IF(AND(ISNUMBER(OFFSET('Water Data'!$I$4,0,10*ROW('Water Data'!I57))),'Data Summary'!CH63="Yes"),100-OFFSET('Water Data'!$I$4,0,10*ROW('Water Data'!I57)),NA())</f>
        <v>#N/A</v>
      </c>
      <c r="T63" s="535" t="e">
        <f ca="1">+IF(AND(ISNUMBER(OFFSET('Water Data'!$I$6,0,10*ROW('Water Data'!I57))),'Data Summary'!CI63="Yes"),OFFSET('Water Data'!$I$6,0,10*ROW('Water Data'!I57)),NA())</f>
        <v>#N/A</v>
      </c>
      <c r="U63" s="535" t="e">
        <f ca="1">+IF(AND(ISNUMBER(OFFSET('Water Data'!$I$9,0,10*ROW('Water Data'!I57))),'Data Summary'!CJ63="Yes"),OFFSET('Water Data'!$I$9,0,10*ROW('Water Data'!I57)),NA())</f>
        <v>#N/A</v>
      </c>
      <c r="V63" s="536" t="e">
        <f ca="1">+IF(AND(ISNUMBER(OFFSET('Sanitation Data'!$D$4,0,10*ROW('Sanitation Data'!D57))),'Data Summary'!CK63="Yes"),100-OFFSET('Sanitation Data'!$D$4,0,10*ROW('Sanitation Data'!D57)),NA())</f>
        <v>#N/A</v>
      </c>
      <c r="W63" s="536" t="e">
        <f ca="1">+IF(AND(ISNUMBER(OFFSET('Sanitation Data'!$D$6,0,10*ROW('Sanitation Data'!D57))),'Data Summary'!CL63="Yes"),OFFSET('Sanitation Data'!$D$6,0,10*ROW('Sanitation Data'!D57)),NA())</f>
        <v>#N/A</v>
      </c>
      <c r="X63" s="536" t="e">
        <f ca="1">+IF(AND(ISNUMBER(OFFSET('Sanitation Data'!$D$10,0,10*ROW('Sanitation Data'!D57))),'Data Summary'!CM63="Yes"),OFFSET('Sanitation Data'!$D$10,0,10*ROW('Sanitation Data'!D57)),NA())</f>
        <v>#N/A</v>
      </c>
      <c r="Y63" s="536" t="e">
        <f ca="1">+IF(AND(ISNUMBER(OFFSET('Sanitation Data'!$D$11,0,10*ROW('Sanitation Data'!D57))),'Data Summary'!CN63="Yes"),OFFSET('Sanitation Data'!$D$11,0,10*ROW('Sanitation Data'!D57)),NA())</f>
        <v>#N/A</v>
      </c>
      <c r="Z63" s="536" t="e">
        <f ca="1">+IF(AND(ISNUMBER(OFFSET('Sanitation Data'!$D$12,0,10*ROW('Sanitation Data'!D57))),'Data Summary'!CO63="Yes"),OFFSET('Sanitation Data'!$D$12,0,10*ROW('Sanitation Data'!D57)),NA())</f>
        <v>#N/A</v>
      </c>
      <c r="AA63" s="536" t="e">
        <f ca="1">+IF(AND(ISNUMBER(OFFSET('Sanitation Data'!$E$4,0,10*ROW('Sanitation Data'!E57))),'Data Summary'!CP63="Yes"),100-OFFSET('Sanitation Data'!$E$4,0,10*ROW('Sanitation Data'!E57)),NA())</f>
        <v>#N/A</v>
      </c>
      <c r="AB63" s="536" t="e">
        <f ca="1">+IF(AND(ISNUMBER(OFFSET('Sanitation Data'!$E$6,0,10*ROW('Sanitation Data'!E57))),'Data Summary'!CQ63="Yes"),OFFSET('Sanitation Data'!$E$6,0,10*ROW('Sanitation Data'!E57)),NA())</f>
        <v>#N/A</v>
      </c>
      <c r="AC63" s="536" t="e">
        <f ca="1">+IF(AND(ISNUMBER(OFFSET('Sanitation Data'!$E$10,0,10*ROW('Sanitation Data'!E57))),'Data Summary'!CR63="Yes"),OFFSET('Sanitation Data'!$E$10,0,10*ROW('Sanitation Data'!E57)),NA())</f>
        <v>#N/A</v>
      </c>
      <c r="AD63" s="536" t="e">
        <f ca="1">+IF(AND(ISNUMBER(OFFSET('Sanitation Data'!$E$11,0,10*ROW('Sanitation Data'!E57))),'Data Summary'!CS63="Yes"),OFFSET('Sanitation Data'!$E$11,0,10*ROW('Sanitation Data'!E57)),NA())</f>
        <v>#N/A</v>
      </c>
      <c r="AE63" s="536" t="e">
        <f ca="1">+IF(AND(ISNUMBER(OFFSET('Sanitation Data'!$E$12,0,10*ROW('Sanitation Data'!E57))),'Data Summary'!CT63="Yes"),OFFSET('Sanitation Data'!$E$12,0,10*ROW('Sanitation Data'!E57)),NA())</f>
        <v>#N/A</v>
      </c>
      <c r="AF63" s="536" t="e">
        <f ca="1">+IF(AND(ISNUMBER(OFFSET('Sanitation Data'!$F$4,0,10*ROW('Sanitation Data'!F57))),'Data Summary'!CU63="Yes"),100-OFFSET('Sanitation Data'!$F$4,0,10*ROW('Sanitation Data'!F57)),NA())</f>
        <v>#N/A</v>
      </c>
      <c r="AG63" s="536" t="e">
        <f ca="1">+IF(AND(ISNUMBER(OFFSET('Sanitation Data'!$F$6,0,10*ROW('Sanitation Data'!F57))),'Data Summary'!CV63="Yes"),OFFSET('Sanitation Data'!$F$6,0,10*ROW('Sanitation Data'!F57)),NA())</f>
        <v>#N/A</v>
      </c>
      <c r="AH63" s="536" t="e">
        <f ca="1">+IF(AND(ISNUMBER(OFFSET('Sanitation Data'!$F$10,0,10*ROW('Sanitation Data'!F57))),'Data Summary'!CW63="Yes"),OFFSET('Sanitation Data'!$F$10,0,10*ROW('Sanitation Data'!F57)),NA())</f>
        <v>#N/A</v>
      </c>
      <c r="AI63" s="536" t="e">
        <f ca="1">+IF(AND(ISNUMBER(OFFSET('Sanitation Data'!$F$11,0,10*ROW('Sanitation Data'!F57))),'Data Summary'!CX63="Yes"),OFFSET('Sanitation Data'!$F$11,0,10*ROW('Sanitation Data'!F57)),NA())</f>
        <v>#N/A</v>
      </c>
      <c r="AJ63" s="536" t="e">
        <f ca="1">+IF(AND(ISNUMBER(OFFSET('Sanitation Data'!$F$12,0,10*ROW('Sanitation Data'!F57))),'Data Summary'!CY63="Yes"),OFFSET('Sanitation Data'!$F$12,0,10*ROW('Sanitation Data'!F57)),NA())</f>
        <v>#N/A</v>
      </c>
      <c r="AK63" s="536" t="e">
        <f ca="1">+IF(AND(ISNUMBER(OFFSET('Sanitation Data'!$G$4,0,10*ROW('Sanitation Data'!G57))),'Data Summary'!CZ63="Yes"),100-OFFSET('Sanitation Data'!$G$4,0,10*ROW('Sanitation Data'!G57)),NA())</f>
        <v>#N/A</v>
      </c>
      <c r="AL63" s="536" t="e">
        <f ca="1">+IF(AND(ISNUMBER(OFFSET('Sanitation Data'!$G$6,0,10*ROW('Sanitation Data'!G57))),'Data Summary'!DA63="Yes"),OFFSET('Sanitation Data'!$G$6,0,10*ROW('Sanitation Data'!G57)),NA())</f>
        <v>#N/A</v>
      </c>
      <c r="AM63" s="536" t="e">
        <f ca="1">+IF(AND(ISNUMBER(OFFSET('Sanitation Data'!$G$10,0,10*ROW('Sanitation Data'!G57))),'Data Summary'!DB63="Yes"),OFFSET('Sanitation Data'!$G$10,0,10*ROW('Sanitation Data'!G57)),NA())</f>
        <v>#N/A</v>
      </c>
      <c r="AN63" s="536" t="e">
        <f ca="1">+IF(AND(ISNUMBER(OFFSET('Sanitation Data'!$G$11,0,10*ROW('Sanitation Data'!G57))),'Data Summary'!DC63="Yes"),OFFSET('Sanitation Data'!$G$11,0,10*ROW('Sanitation Data'!G57)),NA())</f>
        <v>#N/A</v>
      </c>
      <c r="AO63" s="536" t="e">
        <f ca="1">+IF(AND(ISNUMBER(OFFSET('Sanitation Data'!$G$12,0,10*ROW('Sanitation Data'!G57))),'Data Summary'!DD63="Yes"),OFFSET('Sanitation Data'!$G$12,0,10*ROW('Sanitation Data'!G57)),NA())</f>
        <v>#N/A</v>
      </c>
      <c r="AP63" s="536" t="e">
        <f ca="1">+IF(AND(ISNUMBER(OFFSET('Sanitation Data'!$H$4,0,10*ROW('Sanitation Data'!H57))),'Data Summary'!DE63="Yes"),100-OFFSET('Sanitation Data'!$H$4,0,10*ROW('Sanitation Data'!H57)),NA())</f>
        <v>#N/A</v>
      </c>
      <c r="AQ63" s="536" t="e">
        <f ca="1">+IF(AND(ISNUMBER(OFFSET('Sanitation Data'!$H$6,0,10*ROW('Sanitation Data'!H57))),'Data Summary'!DF63="Yes"),OFFSET('Sanitation Data'!$H$6,0,10*ROW('Sanitation Data'!H57)),NA())</f>
        <v>#N/A</v>
      </c>
      <c r="AR63" s="536" t="e">
        <f ca="1">+IF(AND(ISNUMBER(OFFSET('Sanitation Data'!$H$10,0,10*ROW('Sanitation Data'!H57))),'Data Summary'!DG63="Yes"),OFFSET('Sanitation Data'!$H$10,0,10*ROW('Sanitation Data'!H57)),NA())</f>
        <v>#N/A</v>
      </c>
      <c r="AS63" s="536" t="e">
        <f ca="1">+IF(AND(ISNUMBER(OFFSET('Sanitation Data'!$H$11,0,10*ROW('Sanitation Data'!H57))),'Data Summary'!DH63="Yes"),OFFSET('Sanitation Data'!$H$11,0,10*ROW('Sanitation Data'!H57)),NA())</f>
        <v>#N/A</v>
      </c>
      <c r="AT63" s="536" t="e">
        <f ca="1">+IF(AND(ISNUMBER(OFFSET('Sanitation Data'!$H$12,0,10*ROW('Sanitation Data'!H57))),'Data Summary'!DI63="Yes"),OFFSET('Sanitation Data'!$H$12,0,10*ROW('Sanitation Data'!H57)),NA())</f>
        <v>#N/A</v>
      </c>
      <c r="AU63" s="536" t="e">
        <f ca="1">+IF(AND(ISNUMBER(OFFSET('Sanitation Data'!$I$4,0,10*ROW('Sanitation Data'!I57))),'Data Summary'!DJ63="Yes"),100-OFFSET('Sanitation Data'!$I$4,0,10*ROW('Sanitation Data'!I57)),NA())</f>
        <v>#N/A</v>
      </c>
      <c r="AV63" s="536" t="e">
        <f ca="1">+IF(AND(ISNUMBER(OFFSET('Sanitation Data'!$I$6,0,10*ROW('Sanitation Data'!I57))),'Data Summary'!DK63="Yes"),OFFSET('Sanitation Data'!$I$6,0,10*ROW('Sanitation Data'!I57)),NA())</f>
        <v>#N/A</v>
      </c>
      <c r="AW63" s="536" t="e">
        <f ca="1">+IF(AND(ISNUMBER(OFFSET('Sanitation Data'!$I$10,0,10*ROW('Sanitation Data'!I57))),'Data Summary'!DL63="Yes"),OFFSET('Sanitation Data'!$I$10,0,10*ROW('Sanitation Data'!I57)),NA())</f>
        <v>#N/A</v>
      </c>
      <c r="AX63" s="536" t="e">
        <f ca="1">+IF(AND(ISNUMBER(OFFSET('Sanitation Data'!$I$11,0,10*ROW('Sanitation Data'!I57))),'Data Summary'!DM63="Yes"),OFFSET('Sanitation Data'!$I$11,0,10*ROW('Sanitation Data'!I57)),NA())</f>
        <v>#N/A</v>
      </c>
      <c r="AY63" s="536" t="e">
        <f ca="1">+IF(AND(ISNUMBER(OFFSET('Sanitation Data'!$I$12,0,10*ROW('Sanitation Data'!I57))),'Data Summary'!DN63="Yes"),OFFSET('Sanitation Data'!$I$12,0,10*ROW('Sanitation Data'!I57)),NA())</f>
        <v>#N/A</v>
      </c>
      <c r="AZ63" s="537" t="e">
        <f ca="1">+IF(AND(ISNUMBER(OFFSET('Hygiene Data'!$D$5,0,10*ROW('Hygiene Data'!D57))),'Data Summary'!DO63="Yes"),OFFSET('Hygiene Data'!$D$5,0,10*ROW('Hygiene Data'!D57)),NA())</f>
        <v>#N/A</v>
      </c>
      <c r="BA63" s="537" t="e">
        <f ca="1">+IF(AND(ISNUMBER(OFFSET('Hygiene Data'!$D$7,0,10*ROW('Hygiene Data'!D57))),'Data Summary'!DP63="Yes"),OFFSET('Hygiene Data'!$D$7,0,10*ROW('Hygiene Data'!D57)),NA())</f>
        <v>#N/A</v>
      </c>
      <c r="BB63" s="537" t="e">
        <f ca="1">+IF(AND(ISNUMBER(OFFSET('Hygiene Data'!$D$9,0,10*ROW('Hygiene Data'!D57))),'Data Summary'!DQ63="Yes"),OFFSET('Hygiene Data'!$D$9,0,10*ROW('Hygiene Data'!D57)),NA())</f>
        <v>#N/A</v>
      </c>
      <c r="BC63" s="537" t="e">
        <f ca="1">+IF(AND(ISNUMBER(OFFSET('Hygiene Data'!$E$5,0,10*ROW('Hygiene Data'!E57))),'Data Summary'!DR63="Yes"),OFFSET('Hygiene Data'!$E$5,0,10*ROW('Hygiene Data'!E57)),NA())</f>
        <v>#N/A</v>
      </c>
      <c r="BD63" s="537" t="e">
        <f ca="1">+IF(AND(ISNUMBER(OFFSET('Hygiene Data'!$E$7,0,10*ROW('Hygiene Data'!E57))),'Data Summary'!DS63="Yes"),OFFSET('Hygiene Data'!$E$7,0,10*ROW('Hygiene Data'!E57)),NA())</f>
        <v>#N/A</v>
      </c>
      <c r="BE63" s="537" t="e">
        <f ca="1">+IF(AND(ISNUMBER(OFFSET('Hygiene Data'!$E$9,0,10*ROW('Hygiene Data'!E57))),'Data Summary'!DT63="Yes"),OFFSET('Hygiene Data'!$E$9,0,10*ROW('Hygiene Data'!E57)),NA())</f>
        <v>#N/A</v>
      </c>
      <c r="BF63" s="537" t="e">
        <f ca="1">+IF(AND(ISNUMBER(OFFSET('Hygiene Data'!$F$5,0,10*ROW('Hygiene Data'!F57))),'Data Summary'!DU63="Yes"),OFFSET('Hygiene Data'!$F$5,0,10*ROW('Hygiene Data'!F57)),NA())</f>
        <v>#N/A</v>
      </c>
      <c r="BG63" s="537" t="e">
        <f ca="1">+IF(AND(ISNUMBER(OFFSET('Hygiene Data'!$F$7,0,10*ROW('Hygiene Data'!F57))),'Data Summary'!DV63="Yes"),OFFSET('Hygiene Data'!$F$7,0,10*ROW('Hygiene Data'!F57)),NA())</f>
        <v>#N/A</v>
      </c>
      <c r="BH63" s="537" t="e">
        <f ca="1">+IF(AND(ISNUMBER(OFFSET('Hygiene Data'!$F$9,0,10*ROW('Hygiene Data'!F57))),'Data Summary'!DW63="Yes"),OFFSET('Hygiene Data'!$F$9,0,10*ROW('Hygiene Data'!F57)),NA())</f>
        <v>#N/A</v>
      </c>
      <c r="BI63" s="537" t="e">
        <f ca="1">+IF(AND(ISNUMBER(OFFSET('Hygiene Data'!$G$5,0,10*ROW('Hygiene Data'!G57))),'Data Summary'!DX63="Yes"),OFFSET('Hygiene Data'!$G$5,0,10*ROW('Hygiene Data'!G57)),NA())</f>
        <v>#N/A</v>
      </c>
      <c r="BJ63" s="537" t="e">
        <f ca="1">+IF(AND(ISNUMBER(OFFSET('Hygiene Data'!$G$7,0,10*ROW('Hygiene Data'!G57))),'Data Summary'!DY63="Yes"),OFFSET('Hygiene Data'!$G$7,0,10*ROW('Hygiene Data'!G57)),NA())</f>
        <v>#N/A</v>
      </c>
      <c r="BK63" s="537" t="e">
        <f ca="1">+IF(AND(ISNUMBER(OFFSET('Hygiene Data'!$G$9,0,10*ROW('Hygiene Data'!G57))),'Data Summary'!DZ63="Yes"),OFFSET('Hygiene Data'!$G$9,0,10*ROW('Hygiene Data'!G57)),NA())</f>
        <v>#N/A</v>
      </c>
      <c r="BL63" s="537" t="e">
        <f ca="1">+IF(AND(ISNUMBER(OFFSET('Hygiene Data'!$H$5,0,10*ROW('Hygiene Data'!H57))),'Data Summary'!EA63="Yes"),OFFSET('Hygiene Data'!$H$5,0,10*ROW('Hygiene Data'!H57)),NA())</f>
        <v>#N/A</v>
      </c>
      <c r="BM63" s="537" t="e">
        <f ca="1">+IF(AND(ISNUMBER(OFFSET('Hygiene Data'!$H$7,0,10*ROW('Hygiene Data'!H57))),'Data Summary'!EB63="Yes"),OFFSET('Hygiene Data'!$H$7,0,10*ROW('Hygiene Data'!H57)),NA())</f>
        <v>#N/A</v>
      </c>
      <c r="BN63" s="537" t="e">
        <f ca="1">+IF(AND(ISNUMBER(OFFSET('Hygiene Data'!$H$9,0,10*ROW('Hygiene Data'!H57))),'Data Summary'!EC63="Yes"),OFFSET('Hygiene Data'!$H$9,0,10*ROW('Hygiene Data'!H57)),NA())</f>
        <v>#N/A</v>
      </c>
      <c r="BO63" s="537" t="e">
        <f ca="1">+IF(AND(ISNUMBER(OFFSET('Hygiene Data'!$I$5,0,10*ROW('Hygiene Data'!I57))),'Data Summary'!ED63="Yes"),OFFSET('Hygiene Data'!$I$5,0,10*ROW('Hygiene Data'!I57)),NA())</f>
        <v>#N/A</v>
      </c>
      <c r="BP63" s="537" t="e">
        <f ca="1">+IF(AND(ISNUMBER(OFFSET('Hygiene Data'!$I$7,0,10*ROW('Hygiene Data'!I57))),'Data Summary'!EE63="Yes"),OFFSET('Hygiene Data'!$I$7,0,10*ROW('Hygiene Data'!I57)),NA())</f>
        <v>#N/A</v>
      </c>
      <c r="BQ63" s="537" t="e">
        <f ca="1">+IF(AND(ISNUMBER(OFFSET('Hygiene Data'!$I$9,0,10*ROW('Hygiene Data'!I57))),'Data Summary'!EF63="Yes"),OFFSET('Hygiene Data'!$I$9,0,10*ROW('Hygiene Data'!I57)),NA())</f>
        <v>#N/A</v>
      </c>
    </row>
    <row r="64" spans="1:69" x14ac:dyDescent="0.25">
      <c r="A64" s="533" t="e">
        <f ca="1">+RIGHT('Data Summary'!A64,LEN('Data Summary'!A64)-9)</f>
        <v>#VALUE!</v>
      </c>
      <c r="B64" s="507" t="str">
        <f ca="1">+IF(ISTEXT('Data Summary'!B64),'Data Summary'!B64,"")</f>
        <v/>
      </c>
      <c r="C64" s="534" t="e">
        <f ca="1">+VALUE('Data Summary'!C64)</f>
        <v>#VALUE!</v>
      </c>
      <c r="D64" s="535" t="e">
        <f ca="1">+IF(AND(ISNUMBER(OFFSET('Water Data'!$D$4,0,10*ROW('Water Data'!D58))),'Data Summary'!BS64="Yes"),100-OFFSET('Water Data'!$D$4,0,10*ROW('Water Data'!D58)),NA())</f>
        <v>#N/A</v>
      </c>
      <c r="E64" s="535" t="e">
        <f ca="1">+IF(AND(ISNUMBER(OFFSET('Water Data'!$D$6,0,10*ROW('Water Data'!D58))),'Data Summary'!BT64="Yes"),OFFSET('Water Data'!$D$6,0,10*ROW('Water Data'!D58)),NA())</f>
        <v>#N/A</v>
      </c>
      <c r="F64" s="535" t="e">
        <f ca="1">+IF(AND(ISNUMBER(OFFSET('Water Data'!$D$9,0,10*ROW('Water Data'!D58))),'Data Summary'!BU64="Yes"),OFFSET('Water Data'!$D$9,0,10*ROW('Water Data'!D58)),NA())</f>
        <v>#N/A</v>
      </c>
      <c r="G64" s="535" t="e">
        <f ca="1">+IF(AND(ISNUMBER(OFFSET('Water Data'!$E$4,0,10*ROW('Water Data'!E58))),'Data Summary'!BV64="Yes"),100-OFFSET('Water Data'!$E$4,0,10*ROW('Water Data'!E58)),NA())</f>
        <v>#N/A</v>
      </c>
      <c r="H64" s="535" t="e">
        <f ca="1">+IF(AND(ISNUMBER(OFFSET('Water Data'!$E$6,0,10*ROW('Water Data'!E58))),'Data Summary'!BW64="Yes"),OFFSET('Water Data'!$E$6,0,10*ROW('Water Data'!E58)),NA())</f>
        <v>#N/A</v>
      </c>
      <c r="I64" s="535" t="e">
        <f ca="1">+IF(AND(ISNUMBER(OFFSET('Water Data'!$E$9,0,10*ROW('Water Data'!E58))),'Data Summary'!BX64="Yes"),OFFSET('Water Data'!$E$9,0,10*ROW('Water Data'!E58)),NA())</f>
        <v>#N/A</v>
      </c>
      <c r="J64" s="535" t="e">
        <f ca="1">+IF(AND(ISNUMBER(OFFSET('Water Data'!$F$4,0,10*ROW('Water Data'!F58))),'Data Summary'!BY64="Yes"),100-OFFSET('Water Data'!$F$4,0,10*ROW('Water Data'!F58)),NA())</f>
        <v>#N/A</v>
      </c>
      <c r="K64" s="535" t="e">
        <f ca="1">+IF(AND(ISNUMBER(OFFSET('Water Data'!$F$6,0,10*ROW('Water Data'!F58))),'Data Summary'!BZ64="Yes"),OFFSET('Water Data'!$F$6,0,10*ROW('Water Data'!F58)),NA())</f>
        <v>#N/A</v>
      </c>
      <c r="L64" s="535" t="e">
        <f ca="1">+IF(AND(ISNUMBER(OFFSET('Water Data'!$F$9,0,10*ROW('Water Data'!F58))),'Data Summary'!CA64="Yes"),OFFSET('Water Data'!$F$9,0,10*ROW('Water Data'!F58)),NA())</f>
        <v>#N/A</v>
      </c>
      <c r="M64" s="535" t="e">
        <f ca="1">+IF(AND(ISNUMBER(OFFSET('Water Data'!$G$4,0,10*ROW('Water Data'!G58))),'Data Summary'!CB64="Yes"),100-OFFSET('Water Data'!$G$4,0,10*ROW('Water Data'!G58)),NA())</f>
        <v>#N/A</v>
      </c>
      <c r="N64" s="535" t="e">
        <f ca="1">+IF(AND(ISNUMBER(OFFSET('Water Data'!$G$6,0,10*ROW('Water Data'!G58))),'Data Summary'!CC64="Yes"),OFFSET('Water Data'!$G$6,0,10*ROW('Water Data'!G58)),NA())</f>
        <v>#N/A</v>
      </c>
      <c r="O64" s="535" t="e">
        <f ca="1">+IF(AND(ISNUMBER(OFFSET('Water Data'!$G$9,0,10*ROW('Water Data'!G58))),'Data Summary'!CD64="Yes"),OFFSET('Water Data'!$G$9,0,10*ROW('Water Data'!G58)),NA())</f>
        <v>#N/A</v>
      </c>
      <c r="P64" s="535" t="e">
        <f ca="1">+IF(AND(ISNUMBER(OFFSET('Water Data'!$H$4,0,10*ROW('Water Data'!H58))),'Data Summary'!CE64="Yes"),100-OFFSET('Water Data'!$H$4,0,10*ROW('Water Data'!H58)),NA())</f>
        <v>#N/A</v>
      </c>
      <c r="Q64" s="535" t="e">
        <f ca="1">+IF(AND(ISNUMBER(OFFSET('Water Data'!$H$6,0,10*ROW('Water Data'!H58))),'Data Summary'!CF64="Yes"),OFFSET('Water Data'!$H$6,0,10*ROW('Water Data'!H58)),NA())</f>
        <v>#N/A</v>
      </c>
      <c r="R64" s="535" t="e">
        <f ca="1">+IF(AND(ISNUMBER(OFFSET('Water Data'!$H$9,0,10*ROW('Water Data'!H58))),'Data Summary'!CG64="Yes"),OFFSET('Water Data'!$H$9,0,10*ROW('Water Data'!H58)),NA())</f>
        <v>#N/A</v>
      </c>
      <c r="S64" s="535" t="e">
        <f ca="1">+IF(AND(ISNUMBER(OFFSET('Water Data'!$I$4,0,10*ROW('Water Data'!I58))),'Data Summary'!CH64="Yes"),100-OFFSET('Water Data'!$I$4,0,10*ROW('Water Data'!I58)),NA())</f>
        <v>#N/A</v>
      </c>
      <c r="T64" s="535" t="e">
        <f ca="1">+IF(AND(ISNUMBER(OFFSET('Water Data'!$I$6,0,10*ROW('Water Data'!I58))),'Data Summary'!CI64="Yes"),OFFSET('Water Data'!$I$6,0,10*ROW('Water Data'!I58)),NA())</f>
        <v>#N/A</v>
      </c>
      <c r="U64" s="535" t="e">
        <f ca="1">+IF(AND(ISNUMBER(OFFSET('Water Data'!$I$9,0,10*ROW('Water Data'!I58))),'Data Summary'!CJ64="Yes"),OFFSET('Water Data'!$I$9,0,10*ROW('Water Data'!I58)),NA())</f>
        <v>#N/A</v>
      </c>
      <c r="V64" s="536" t="e">
        <f ca="1">+IF(AND(ISNUMBER(OFFSET('Sanitation Data'!$D$4,0,10*ROW('Sanitation Data'!D58))),'Data Summary'!CK64="Yes"),100-OFFSET('Sanitation Data'!$D$4,0,10*ROW('Sanitation Data'!D58)),NA())</f>
        <v>#N/A</v>
      </c>
      <c r="W64" s="536" t="e">
        <f ca="1">+IF(AND(ISNUMBER(OFFSET('Sanitation Data'!$D$6,0,10*ROW('Sanitation Data'!D58))),'Data Summary'!CL64="Yes"),OFFSET('Sanitation Data'!$D$6,0,10*ROW('Sanitation Data'!D58)),NA())</f>
        <v>#N/A</v>
      </c>
      <c r="X64" s="536" t="e">
        <f ca="1">+IF(AND(ISNUMBER(OFFSET('Sanitation Data'!$D$10,0,10*ROW('Sanitation Data'!D58))),'Data Summary'!CM64="Yes"),OFFSET('Sanitation Data'!$D$10,0,10*ROW('Sanitation Data'!D58)),NA())</f>
        <v>#N/A</v>
      </c>
      <c r="Y64" s="536" t="e">
        <f ca="1">+IF(AND(ISNUMBER(OFFSET('Sanitation Data'!$D$11,0,10*ROW('Sanitation Data'!D58))),'Data Summary'!CN64="Yes"),OFFSET('Sanitation Data'!$D$11,0,10*ROW('Sanitation Data'!D58)),NA())</f>
        <v>#N/A</v>
      </c>
      <c r="Z64" s="536" t="e">
        <f ca="1">+IF(AND(ISNUMBER(OFFSET('Sanitation Data'!$D$12,0,10*ROW('Sanitation Data'!D58))),'Data Summary'!CO64="Yes"),OFFSET('Sanitation Data'!$D$12,0,10*ROW('Sanitation Data'!D58)),NA())</f>
        <v>#N/A</v>
      </c>
      <c r="AA64" s="536" t="e">
        <f ca="1">+IF(AND(ISNUMBER(OFFSET('Sanitation Data'!$E$4,0,10*ROW('Sanitation Data'!E58))),'Data Summary'!CP64="Yes"),100-OFFSET('Sanitation Data'!$E$4,0,10*ROW('Sanitation Data'!E58)),NA())</f>
        <v>#N/A</v>
      </c>
      <c r="AB64" s="536" t="e">
        <f ca="1">+IF(AND(ISNUMBER(OFFSET('Sanitation Data'!$E$6,0,10*ROW('Sanitation Data'!E58))),'Data Summary'!CQ64="Yes"),OFFSET('Sanitation Data'!$E$6,0,10*ROW('Sanitation Data'!E58)),NA())</f>
        <v>#N/A</v>
      </c>
      <c r="AC64" s="536" t="e">
        <f ca="1">+IF(AND(ISNUMBER(OFFSET('Sanitation Data'!$E$10,0,10*ROW('Sanitation Data'!E58))),'Data Summary'!CR64="Yes"),OFFSET('Sanitation Data'!$E$10,0,10*ROW('Sanitation Data'!E58)),NA())</f>
        <v>#N/A</v>
      </c>
      <c r="AD64" s="536" t="e">
        <f ca="1">+IF(AND(ISNUMBER(OFFSET('Sanitation Data'!$E$11,0,10*ROW('Sanitation Data'!E58))),'Data Summary'!CS64="Yes"),OFFSET('Sanitation Data'!$E$11,0,10*ROW('Sanitation Data'!E58)),NA())</f>
        <v>#N/A</v>
      </c>
      <c r="AE64" s="536" t="e">
        <f ca="1">+IF(AND(ISNUMBER(OFFSET('Sanitation Data'!$E$12,0,10*ROW('Sanitation Data'!E58))),'Data Summary'!CT64="Yes"),OFFSET('Sanitation Data'!$E$12,0,10*ROW('Sanitation Data'!E58)),NA())</f>
        <v>#N/A</v>
      </c>
      <c r="AF64" s="536" t="e">
        <f ca="1">+IF(AND(ISNUMBER(OFFSET('Sanitation Data'!$F$4,0,10*ROW('Sanitation Data'!F58))),'Data Summary'!CU64="Yes"),100-OFFSET('Sanitation Data'!$F$4,0,10*ROW('Sanitation Data'!F58)),NA())</f>
        <v>#N/A</v>
      </c>
      <c r="AG64" s="536" t="e">
        <f ca="1">+IF(AND(ISNUMBER(OFFSET('Sanitation Data'!$F$6,0,10*ROW('Sanitation Data'!F58))),'Data Summary'!CV64="Yes"),OFFSET('Sanitation Data'!$F$6,0,10*ROW('Sanitation Data'!F58)),NA())</f>
        <v>#N/A</v>
      </c>
      <c r="AH64" s="536" t="e">
        <f ca="1">+IF(AND(ISNUMBER(OFFSET('Sanitation Data'!$F$10,0,10*ROW('Sanitation Data'!F58))),'Data Summary'!CW64="Yes"),OFFSET('Sanitation Data'!$F$10,0,10*ROW('Sanitation Data'!F58)),NA())</f>
        <v>#N/A</v>
      </c>
      <c r="AI64" s="536" t="e">
        <f ca="1">+IF(AND(ISNUMBER(OFFSET('Sanitation Data'!$F$11,0,10*ROW('Sanitation Data'!F58))),'Data Summary'!CX64="Yes"),OFFSET('Sanitation Data'!$F$11,0,10*ROW('Sanitation Data'!F58)),NA())</f>
        <v>#N/A</v>
      </c>
      <c r="AJ64" s="536" t="e">
        <f ca="1">+IF(AND(ISNUMBER(OFFSET('Sanitation Data'!$F$12,0,10*ROW('Sanitation Data'!F58))),'Data Summary'!CY64="Yes"),OFFSET('Sanitation Data'!$F$12,0,10*ROW('Sanitation Data'!F58)),NA())</f>
        <v>#N/A</v>
      </c>
      <c r="AK64" s="536" t="e">
        <f ca="1">+IF(AND(ISNUMBER(OFFSET('Sanitation Data'!$G$4,0,10*ROW('Sanitation Data'!G58))),'Data Summary'!CZ64="Yes"),100-OFFSET('Sanitation Data'!$G$4,0,10*ROW('Sanitation Data'!G58)),NA())</f>
        <v>#N/A</v>
      </c>
      <c r="AL64" s="536" t="e">
        <f ca="1">+IF(AND(ISNUMBER(OFFSET('Sanitation Data'!$G$6,0,10*ROW('Sanitation Data'!G58))),'Data Summary'!DA64="Yes"),OFFSET('Sanitation Data'!$G$6,0,10*ROW('Sanitation Data'!G58)),NA())</f>
        <v>#N/A</v>
      </c>
      <c r="AM64" s="536" t="e">
        <f ca="1">+IF(AND(ISNUMBER(OFFSET('Sanitation Data'!$G$10,0,10*ROW('Sanitation Data'!G58))),'Data Summary'!DB64="Yes"),OFFSET('Sanitation Data'!$G$10,0,10*ROW('Sanitation Data'!G58)),NA())</f>
        <v>#N/A</v>
      </c>
      <c r="AN64" s="536" t="e">
        <f ca="1">+IF(AND(ISNUMBER(OFFSET('Sanitation Data'!$G$11,0,10*ROW('Sanitation Data'!G58))),'Data Summary'!DC64="Yes"),OFFSET('Sanitation Data'!$G$11,0,10*ROW('Sanitation Data'!G58)),NA())</f>
        <v>#N/A</v>
      </c>
      <c r="AO64" s="536" t="e">
        <f ca="1">+IF(AND(ISNUMBER(OFFSET('Sanitation Data'!$G$12,0,10*ROW('Sanitation Data'!G58))),'Data Summary'!DD64="Yes"),OFFSET('Sanitation Data'!$G$12,0,10*ROW('Sanitation Data'!G58)),NA())</f>
        <v>#N/A</v>
      </c>
      <c r="AP64" s="536" t="e">
        <f ca="1">+IF(AND(ISNUMBER(OFFSET('Sanitation Data'!$H$4,0,10*ROW('Sanitation Data'!H58))),'Data Summary'!DE64="Yes"),100-OFFSET('Sanitation Data'!$H$4,0,10*ROW('Sanitation Data'!H58)),NA())</f>
        <v>#N/A</v>
      </c>
      <c r="AQ64" s="536" t="e">
        <f ca="1">+IF(AND(ISNUMBER(OFFSET('Sanitation Data'!$H$6,0,10*ROW('Sanitation Data'!H58))),'Data Summary'!DF64="Yes"),OFFSET('Sanitation Data'!$H$6,0,10*ROW('Sanitation Data'!H58)),NA())</f>
        <v>#N/A</v>
      </c>
      <c r="AR64" s="536" t="e">
        <f ca="1">+IF(AND(ISNUMBER(OFFSET('Sanitation Data'!$H$10,0,10*ROW('Sanitation Data'!H58))),'Data Summary'!DG64="Yes"),OFFSET('Sanitation Data'!$H$10,0,10*ROW('Sanitation Data'!H58)),NA())</f>
        <v>#N/A</v>
      </c>
      <c r="AS64" s="536" t="e">
        <f ca="1">+IF(AND(ISNUMBER(OFFSET('Sanitation Data'!$H$11,0,10*ROW('Sanitation Data'!H58))),'Data Summary'!DH64="Yes"),OFFSET('Sanitation Data'!$H$11,0,10*ROW('Sanitation Data'!H58)),NA())</f>
        <v>#N/A</v>
      </c>
      <c r="AT64" s="536" t="e">
        <f ca="1">+IF(AND(ISNUMBER(OFFSET('Sanitation Data'!$H$12,0,10*ROW('Sanitation Data'!H58))),'Data Summary'!DI64="Yes"),OFFSET('Sanitation Data'!$H$12,0,10*ROW('Sanitation Data'!H58)),NA())</f>
        <v>#N/A</v>
      </c>
      <c r="AU64" s="536" t="e">
        <f ca="1">+IF(AND(ISNUMBER(OFFSET('Sanitation Data'!$I$4,0,10*ROW('Sanitation Data'!I58))),'Data Summary'!DJ64="Yes"),100-OFFSET('Sanitation Data'!$I$4,0,10*ROW('Sanitation Data'!I58)),NA())</f>
        <v>#N/A</v>
      </c>
      <c r="AV64" s="536" t="e">
        <f ca="1">+IF(AND(ISNUMBER(OFFSET('Sanitation Data'!$I$6,0,10*ROW('Sanitation Data'!I58))),'Data Summary'!DK64="Yes"),OFFSET('Sanitation Data'!$I$6,0,10*ROW('Sanitation Data'!I58)),NA())</f>
        <v>#N/A</v>
      </c>
      <c r="AW64" s="536" t="e">
        <f ca="1">+IF(AND(ISNUMBER(OFFSET('Sanitation Data'!$I$10,0,10*ROW('Sanitation Data'!I58))),'Data Summary'!DL64="Yes"),OFFSET('Sanitation Data'!$I$10,0,10*ROW('Sanitation Data'!I58)),NA())</f>
        <v>#N/A</v>
      </c>
      <c r="AX64" s="536" t="e">
        <f ca="1">+IF(AND(ISNUMBER(OFFSET('Sanitation Data'!$I$11,0,10*ROW('Sanitation Data'!I58))),'Data Summary'!DM64="Yes"),OFFSET('Sanitation Data'!$I$11,0,10*ROW('Sanitation Data'!I58)),NA())</f>
        <v>#N/A</v>
      </c>
      <c r="AY64" s="536" t="e">
        <f ca="1">+IF(AND(ISNUMBER(OFFSET('Sanitation Data'!$I$12,0,10*ROW('Sanitation Data'!I58))),'Data Summary'!DN64="Yes"),OFFSET('Sanitation Data'!$I$12,0,10*ROW('Sanitation Data'!I58)),NA())</f>
        <v>#N/A</v>
      </c>
      <c r="AZ64" s="537" t="e">
        <f ca="1">+IF(AND(ISNUMBER(OFFSET('Hygiene Data'!$D$5,0,10*ROW('Hygiene Data'!D58))),'Data Summary'!DO64="Yes"),OFFSET('Hygiene Data'!$D$5,0,10*ROW('Hygiene Data'!D58)),NA())</f>
        <v>#N/A</v>
      </c>
      <c r="BA64" s="537" t="e">
        <f ca="1">+IF(AND(ISNUMBER(OFFSET('Hygiene Data'!$D$7,0,10*ROW('Hygiene Data'!D58))),'Data Summary'!DP64="Yes"),OFFSET('Hygiene Data'!$D$7,0,10*ROW('Hygiene Data'!D58)),NA())</f>
        <v>#N/A</v>
      </c>
      <c r="BB64" s="537" t="e">
        <f ca="1">+IF(AND(ISNUMBER(OFFSET('Hygiene Data'!$D$9,0,10*ROW('Hygiene Data'!D58))),'Data Summary'!DQ64="Yes"),OFFSET('Hygiene Data'!$D$9,0,10*ROW('Hygiene Data'!D58)),NA())</f>
        <v>#N/A</v>
      </c>
      <c r="BC64" s="537" t="e">
        <f ca="1">+IF(AND(ISNUMBER(OFFSET('Hygiene Data'!$E$5,0,10*ROW('Hygiene Data'!E58))),'Data Summary'!DR64="Yes"),OFFSET('Hygiene Data'!$E$5,0,10*ROW('Hygiene Data'!E58)),NA())</f>
        <v>#N/A</v>
      </c>
      <c r="BD64" s="537" t="e">
        <f ca="1">+IF(AND(ISNUMBER(OFFSET('Hygiene Data'!$E$7,0,10*ROW('Hygiene Data'!E58))),'Data Summary'!DS64="Yes"),OFFSET('Hygiene Data'!$E$7,0,10*ROW('Hygiene Data'!E58)),NA())</f>
        <v>#N/A</v>
      </c>
      <c r="BE64" s="537" t="e">
        <f ca="1">+IF(AND(ISNUMBER(OFFSET('Hygiene Data'!$E$9,0,10*ROW('Hygiene Data'!E58))),'Data Summary'!DT64="Yes"),OFFSET('Hygiene Data'!$E$9,0,10*ROW('Hygiene Data'!E58)),NA())</f>
        <v>#N/A</v>
      </c>
      <c r="BF64" s="537" t="e">
        <f ca="1">+IF(AND(ISNUMBER(OFFSET('Hygiene Data'!$F$5,0,10*ROW('Hygiene Data'!F58))),'Data Summary'!DU64="Yes"),OFFSET('Hygiene Data'!$F$5,0,10*ROW('Hygiene Data'!F58)),NA())</f>
        <v>#N/A</v>
      </c>
      <c r="BG64" s="537" t="e">
        <f ca="1">+IF(AND(ISNUMBER(OFFSET('Hygiene Data'!$F$7,0,10*ROW('Hygiene Data'!F58))),'Data Summary'!DV64="Yes"),OFFSET('Hygiene Data'!$F$7,0,10*ROW('Hygiene Data'!F58)),NA())</f>
        <v>#N/A</v>
      </c>
      <c r="BH64" s="537" t="e">
        <f ca="1">+IF(AND(ISNUMBER(OFFSET('Hygiene Data'!$F$9,0,10*ROW('Hygiene Data'!F58))),'Data Summary'!DW64="Yes"),OFFSET('Hygiene Data'!$F$9,0,10*ROW('Hygiene Data'!F58)),NA())</f>
        <v>#N/A</v>
      </c>
      <c r="BI64" s="537" t="e">
        <f ca="1">+IF(AND(ISNUMBER(OFFSET('Hygiene Data'!$G$5,0,10*ROW('Hygiene Data'!G58))),'Data Summary'!DX64="Yes"),OFFSET('Hygiene Data'!$G$5,0,10*ROW('Hygiene Data'!G58)),NA())</f>
        <v>#N/A</v>
      </c>
      <c r="BJ64" s="537" t="e">
        <f ca="1">+IF(AND(ISNUMBER(OFFSET('Hygiene Data'!$G$7,0,10*ROW('Hygiene Data'!G58))),'Data Summary'!DY64="Yes"),OFFSET('Hygiene Data'!$G$7,0,10*ROW('Hygiene Data'!G58)),NA())</f>
        <v>#N/A</v>
      </c>
      <c r="BK64" s="537" t="e">
        <f ca="1">+IF(AND(ISNUMBER(OFFSET('Hygiene Data'!$G$9,0,10*ROW('Hygiene Data'!G58))),'Data Summary'!DZ64="Yes"),OFFSET('Hygiene Data'!$G$9,0,10*ROW('Hygiene Data'!G58)),NA())</f>
        <v>#N/A</v>
      </c>
      <c r="BL64" s="537" t="e">
        <f ca="1">+IF(AND(ISNUMBER(OFFSET('Hygiene Data'!$H$5,0,10*ROW('Hygiene Data'!H58))),'Data Summary'!EA64="Yes"),OFFSET('Hygiene Data'!$H$5,0,10*ROW('Hygiene Data'!H58)),NA())</f>
        <v>#N/A</v>
      </c>
      <c r="BM64" s="537" t="e">
        <f ca="1">+IF(AND(ISNUMBER(OFFSET('Hygiene Data'!$H$7,0,10*ROW('Hygiene Data'!H58))),'Data Summary'!EB64="Yes"),OFFSET('Hygiene Data'!$H$7,0,10*ROW('Hygiene Data'!H58)),NA())</f>
        <v>#N/A</v>
      </c>
      <c r="BN64" s="537" t="e">
        <f ca="1">+IF(AND(ISNUMBER(OFFSET('Hygiene Data'!$H$9,0,10*ROW('Hygiene Data'!H58))),'Data Summary'!EC64="Yes"),OFFSET('Hygiene Data'!$H$9,0,10*ROW('Hygiene Data'!H58)),NA())</f>
        <v>#N/A</v>
      </c>
      <c r="BO64" s="537" t="e">
        <f ca="1">+IF(AND(ISNUMBER(OFFSET('Hygiene Data'!$I$5,0,10*ROW('Hygiene Data'!I58))),'Data Summary'!ED64="Yes"),OFFSET('Hygiene Data'!$I$5,0,10*ROW('Hygiene Data'!I58)),NA())</f>
        <v>#N/A</v>
      </c>
      <c r="BP64" s="537" t="e">
        <f ca="1">+IF(AND(ISNUMBER(OFFSET('Hygiene Data'!$I$7,0,10*ROW('Hygiene Data'!I58))),'Data Summary'!EE64="Yes"),OFFSET('Hygiene Data'!$I$7,0,10*ROW('Hygiene Data'!I58)),NA())</f>
        <v>#N/A</v>
      </c>
      <c r="BQ64" s="537" t="e">
        <f ca="1">+IF(AND(ISNUMBER(OFFSET('Hygiene Data'!$I$9,0,10*ROW('Hygiene Data'!I58))),'Data Summary'!EF64="Yes"),OFFSET('Hygiene Data'!$I$9,0,10*ROW('Hygiene Data'!I58)),NA())</f>
        <v>#N/A</v>
      </c>
    </row>
    <row r="65" spans="1:69" x14ac:dyDescent="0.25">
      <c r="A65" s="533" t="e">
        <f ca="1">+RIGHT('Data Summary'!A65,LEN('Data Summary'!A65)-9)</f>
        <v>#VALUE!</v>
      </c>
      <c r="B65" s="507" t="str">
        <f ca="1">+IF(ISTEXT('Data Summary'!B65),'Data Summary'!B65,"")</f>
        <v/>
      </c>
      <c r="C65" s="534" t="e">
        <f ca="1">+VALUE('Data Summary'!C65)</f>
        <v>#VALUE!</v>
      </c>
      <c r="D65" s="535" t="e">
        <f ca="1">+IF(AND(ISNUMBER(OFFSET('Water Data'!$D$4,0,10*ROW('Water Data'!D59))),'Data Summary'!BS65="Yes"),100-OFFSET('Water Data'!$D$4,0,10*ROW('Water Data'!D59)),NA())</f>
        <v>#N/A</v>
      </c>
      <c r="E65" s="535" t="e">
        <f ca="1">+IF(AND(ISNUMBER(OFFSET('Water Data'!$D$6,0,10*ROW('Water Data'!D59))),'Data Summary'!BT65="Yes"),OFFSET('Water Data'!$D$6,0,10*ROW('Water Data'!D59)),NA())</f>
        <v>#N/A</v>
      </c>
      <c r="F65" s="535" t="e">
        <f ca="1">+IF(AND(ISNUMBER(OFFSET('Water Data'!$D$9,0,10*ROW('Water Data'!D59))),'Data Summary'!BU65="Yes"),OFFSET('Water Data'!$D$9,0,10*ROW('Water Data'!D59)),NA())</f>
        <v>#N/A</v>
      </c>
      <c r="G65" s="535" t="e">
        <f ca="1">+IF(AND(ISNUMBER(OFFSET('Water Data'!$E$4,0,10*ROW('Water Data'!E59))),'Data Summary'!BV65="Yes"),100-OFFSET('Water Data'!$E$4,0,10*ROW('Water Data'!E59)),NA())</f>
        <v>#N/A</v>
      </c>
      <c r="H65" s="535" t="e">
        <f ca="1">+IF(AND(ISNUMBER(OFFSET('Water Data'!$E$6,0,10*ROW('Water Data'!E59))),'Data Summary'!BW65="Yes"),OFFSET('Water Data'!$E$6,0,10*ROW('Water Data'!E59)),NA())</f>
        <v>#N/A</v>
      </c>
      <c r="I65" s="535" t="e">
        <f ca="1">+IF(AND(ISNUMBER(OFFSET('Water Data'!$E$9,0,10*ROW('Water Data'!E59))),'Data Summary'!BX65="Yes"),OFFSET('Water Data'!$E$9,0,10*ROW('Water Data'!E59)),NA())</f>
        <v>#N/A</v>
      </c>
      <c r="J65" s="535" t="e">
        <f ca="1">+IF(AND(ISNUMBER(OFFSET('Water Data'!$F$4,0,10*ROW('Water Data'!F59))),'Data Summary'!BY65="Yes"),100-OFFSET('Water Data'!$F$4,0,10*ROW('Water Data'!F59)),NA())</f>
        <v>#N/A</v>
      </c>
      <c r="K65" s="535" t="e">
        <f ca="1">+IF(AND(ISNUMBER(OFFSET('Water Data'!$F$6,0,10*ROW('Water Data'!F59))),'Data Summary'!BZ65="Yes"),OFFSET('Water Data'!$F$6,0,10*ROW('Water Data'!F59)),NA())</f>
        <v>#N/A</v>
      </c>
      <c r="L65" s="535" t="e">
        <f ca="1">+IF(AND(ISNUMBER(OFFSET('Water Data'!$F$9,0,10*ROW('Water Data'!F59))),'Data Summary'!CA65="Yes"),OFFSET('Water Data'!$F$9,0,10*ROW('Water Data'!F59)),NA())</f>
        <v>#N/A</v>
      </c>
      <c r="M65" s="535" t="e">
        <f ca="1">+IF(AND(ISNUMBER(OFFSET('Water Data'!$G$4,0,10*ROW('Water Data'!G59))),'Data Summary'!CB65="Yes"),100-OFFSET('Water Data'!$G$4,0,10*ROW('Water Data'!G59)),NA())</f>
        <v>#N/A</v>
      </c>
      <c r="N65" s="535" t="e">
        <f ca="1">+IF(AND(ISNUMBER(OFFSET('Water Data'!$G$6,0,10*ROW('Water Data'!G59))),'Data Summary'!CC65="Yes"),OFFSET('Water Data'!$G$6,0,10*ROW('Water Data'!G59)),NA())</f>
        <v>#N/A</v>
      </c>
      <c r="O65" s="535" t="e">
        <f ca="1">+IF(AND(ISNUMBER(OFFSET('Water Data'!$G$9,0,10*ROW('Water Data'!G59))),'Data Summary'!CD65="Yes"),OFFSET('Water Data'!$G$9,0,10*ROW('Water Data'!G59)),NA())</f>
        <v>#N/A</v>
      </c>
      <c r="P65" s="535" t="e">
        <f ca="1">+IF(AND(ISNUMBER(OFFSET('Water Data'!$H$4,0,10*ROW('Water Data'!H59))),'Data Summary'!CE65="Yes"),100-OFFSET('Water Data'!$H$4,0,10*ROW('Water Data'!H59)),NA())</f>
        <v>#N/A</v>
      </c>
      <c r="Q65" s="535" t="e">
        <f ca="1">+IF(AND(ISNUMBER(OFFSET('Water Data'!$H$6,0,10*ROW('Water Data'!H59))),'Data Summary'!CF65="Yes"),OFFSET('Water Data'!$H$6,0,10*ROW('Water Data'!H59)),NA())</f>
        <v>#N/A</v>
      </c>
      <c r="R65" s="535" t="e">
        <f ca="1">+IF(AND(ISNUMBER(OFFSET('Water Data'!$H$9,0,10*ROW('Water Data'!H59))),'Data Summary'!CG65="Yes"),OFFSET('Water Data'!$H$9,0,10*ROW('Water Data'!H59)),NA())</f>
        <v>#N/A</v>
      </c>
      <c r="S65" s="535" t="e">
        <f ca="1">+IF(AND(ISNUMBER(OFFSET('Water Data'!$I$4,0,10*ROW('Water Data'!I59))),'Data Summary'!CH65="Yes"),100-OFFSET('Water Data'!$I$4,0,10*ROW('Water Data'!I59)),NA())</f>
        <v>#N/A</v>
      </c>
      <c r="T65" s="535" t="e">
        <f ca="1">+IF(AND(ISNUMBER(OFFSET('Water Data'!$I$6,0,10*ROW('Water Data'!I59))),'Data Summary'!CI65="Yes"),OFFSET('Water Data'!$I$6,0,10*ROW('Water Data'!I59)),NA())</f>
        <v>#N/A</v>
      </c>
      <c r="U65" s="535" t="e">
        <f ca="1">+IF(AND(ISNUMBER(OFFSET('Water Data'!$I$9,0,10*ROW('Water Data'!I59))),'Data Summary'!CJ65="Yes"),OFFSET('Water Data'!$I$9,0,10*ROW('Water Data'!I59)),NA())</f>
        <v>#N/A</v>
      </c>
      <c r="V65" s="536" t="e">
        <f ca="1">+IF(AND(ISNUMBER(OFFSET('Sanitation Data'!$D$4,0,10*ROW('Sanitation Data'!D59))),'Data Summary'!CK65="Yes"),100-OFFSET('Sanitation Data'!$D$4,0,10*ROW('Sanitation Data'!D59)),NA())</f>
        <v>#N/A</v>
      </c>
      <c r="W65" s="536" t="e">
        <f ca="1">+IF(AND(ISNUMBER(OFFSET('Sanitation Data'!$D$6,0,10*ROW('Sanitation Data'!D59))),'Data Summary'!CL65="Yes"),OFFSET('Sanitation Data'!$D$6,0,10*ROW('Sanitation Data'!D59)),NA())</f>
        <v>#N/A</v>
      </c>
      <c r="X65" s="536" t="e">
        <f ca="1">+IF(AND(ISNUMBER(OFFSET('Sanitation Data'!$D$10,0,10*ROW('Sanitation Data'!D59))),'Data Summary'!CM65="Yes"),OFFSET('Sanitation Data'!$D$10,0,10*ROW('Sanitation Data'!D59)),NA())</f>
        <v>#N/A</v>
      </c>
      <c r="Y65" s="536" t="e">
        <f ca="1">+IF(AND(ISNUMBER(OFFSET('Sanitation Data'!$D$11,0,10*ROW('Sanitation Data'!D59))),'Data Summary'!CN65="Yes"),OFFSET('Sanitation Data'!$D$11,0,10*ROW('Sanitation Data'!D59)),NA())</f>
        <v>#N/A</v>
      </c>
      <c r="Z65" s="536" t="e">
        <f ca="1">+IF(AND(ISNUMBER(OFFSET('Sanitation Data'!$D$12,0,10*ROW('Sanitation Data'!D59))),'Data Summary'!CO65="Yes"),OFFSET('Sanitation Data'!$D$12,0,10*ROW('Sanitation Data'!D59)),NA())</f>
        <v>#N/A</v>
      </c>
      <c r="AA65" s="536" t="e">
        <f ca="1">+IF(AND(ISNUMBER(OFFSET('Sanitation Data'!$E$4,0,10*ROW('Sanitation Data'!E59))),'Data Summary'!CP65="Yes"),100-OFFSET('Sanitation Data'!$E$4,0,10*ROW('Sanitation Data'!E59)),NA())</f>
        <v>#N/A</v>
      </c>
      <c r="AB65" s="536" t="e">
        <f ca="1">+IF(AND(ISNUMBER(OFFSET('Sanitation Data'!$E$6,0,10*ROW('Sanitation Data'!E59))),'Data Summary'!CQ65="Yes"),OFFSET('Sanitation Data'!$E$6,0,10*ROW('Sanitation Data'!E59)),NA())</f>
        <v>#N/A</v>
      </c>
      <c r="AC65" s="536" t="e">
        <f ca="1">+IF(AND(ISNUMBER(OFFSET('Sanitation Data'!$E$10,0,10*ROW('Sanitation Data'!E59))),'Data Summary'!CR65="Yes"),OFFSET('Sanitation Data'!$E$10,0,10*ROW('Sanitation Data'!E59)),NA())</f>
        <v>#N/A</v>
      </c>
      <c r="AD65" s="536" t="e">
        <f ca="1">+IF(AND(ISNUMBER(OFFSET('Sanitation Data'!$E$11,0,10*ROW('Sanitation Data'!E59))),'Data Summary'!CS65="Yes"),OFFSET('Sanitation Data'!$E$11,0,10*ROW('Sanitation Data'!E59)),NA())</f>
        <v>#N/A</v>
      </c>
      <c r="AE65" s="536" t="e">
        <f ca="1">+IF(AND(ISNUMBER(OFFSET('Sanitation Data'!$E$12,0,10*ROW('Sanitation Data'!E59))),'Data Summary'!CT65="Yes"),OFFSET('Sanitation Data'!$E$12,0,10*ROW('Sanitation Data'!E59)),NA())</f>
        <v>#N/A</v>
      </c>
      <c r="AF65" s="536" t="e">
        <f ca="1">+IF(AND(ISNUMBER(OFFSET('Sanitation Data'!$F$4,0,10*ROW('Sanitation Data'!F59))),'Data Summary'!CU65="Yes"),100-OFFSET('Sanitation Data'!$F$4,0,10*ROW('Sanitation Data'!F59)),NA())</f>
        <v>#N/A</v>
      </c>
      <c r="AG65" s="536" t="e">
        <f ca="1">+IF(AND(ISNUMBER(OFFSET('Sanitation Data'!$F$6,0,10*ROW('Sanitation Data'!F59))),'Data Summary'!CV65="Yes"),OFFSET('Sanitation Data'!$F$6,0,10*ROW('Sanitation Data'!F59)),NA())</f>
        <v>#N/A</v>
      </c>
      <c r="AH65" s="536" t="e">
        <f ca="1">+IF(AND(ISNUMBER(OFFSET('Sanitation Data'!$F$10,0,10*ROW('Sanitation Data'!F59))),'Data Summary'!CW65="Yes"),OFFSET('Sanitation Data'!$F$10,0,10*ROW('Sanitation Data'!F59)),NA())</f>
        <v>#N/A</v>
      </c>
      <c r="AI65" s="536" t="e">
        <f ca="1">+IF(AND(ISNUMBER(OFFSET('Sanitation Data'!$F$11,0,10*ROW('Sanitation Data'!F59))),'Data Summary'!CX65="Yes"),OFFSET('Sanitation Data'!$F$11,0,10*ROW('Sanitation Data'!F59)),NA())</f>
        <v>#N/A</v>
      </c>
      <c r="AJ65" s="536" t="e">
        <f ca="1">+IF(AND(ISNUMBER(OFFSET('Sanitation Data'!$F$12,0,10*ROW('Sanitation Data'!F59))),'Data Summary'!CY65="Yes"),OFFSET('Sanitation Data'!$F$12,0,10*ROW('Sanitation Data'!F59)),NA())</f>
        <v>#N/A</v>
      </c>
      <c r="AK65" s="536" t="e">
        <f ca="1">+IF(AND(ISNUMBER(OFFSET('Sanitation Data'!$G$4,0,10*ROW('Sanitation Data'!G59))),'Data Summary'!CZ65="Yes"),100-OFFSET('Sanitation Data'!$G$4,0,10*ROW('Sanitation Data'!G59)),NA())</f>
        <v>#N/A</v>
      </c>
      <c r="AL65" s="536" t="e">
        <f ca="1">+IF(AND(ISNUMBER(OFFSET('Sanitation Data'!$G$6,0,10*ROW('Sanitation Data'!G59))),'Data Summary'!DA65="Yes"),OFFSET('Sanitation Data'!$G$6,0,10*ROW('Sanitation Data'!G59)),NA())</f>
        <v>#N/A</v>
      </c>
      <c r="AM65" s="536" t="e">
        <f ca="1">+IF(AND(ISNUMBER(OFFSET('Sanitation Data'!$G$10,0,10*ROW('Sanitation Data'!G59))),'Data Summary'!DB65="Yes"),OFFSET('Sanitation Data'!$G$10,0,10*ROW('Sanitation Data'!G59)),NA())</f>
        <v>#N/A</v>
      </c>
      <c r="AN65" s="536" t="e">
        <f ca="1">+IF(AND(ISNUMBER(OFFSET('Sanitation Data'!$G$11,0,10*ROW('Sanitation Data'!G59))),'Data Summary'!DC65="Yes"),OFFSET('Sanitation Data'!$G$11,0,10*ROW('Sanitation Data'!G59)),NA())</f>
        <v>#N/A</v>
      </c>
      <c r="AO65" s="536" t="e">
        <f ca="1">+IF(AND(ISNUMBER(OFFSET('Sanitation Data'!$G$12,0,10*ROW('Sanitation Data'!G59))),'Data Summary'!DD65="Yes"),OFFSET('Sanitation Data'!$G$12,0,10*ROW('Sanitation Data'!G59)),NA())</f>
        <v>#N/A</v>
      </c>
      <c r="AP65" s="536" t="e">
        <f ca="1">+IF(AND(ISNUMBER(OFFSET('Sanitation Data'!$H$4,0,10*ROW('Sanitation Data'!H59))),'Data Summary'!DE65="Yes"),100-OFFSET('Sanitation Data'!$H$4,0,10*ROW('Sanitation Data'!H59)),NA())</f>
        <v>#N/A</v>
      </c>
      <c r="AQ65" s="536" t="e">
        <f ca="1">+IF(AND(ISNUMBER(OFFSET('Sanitation Data'!$H$6,0,10*ROW('Sanitation Data'!H59))),'Data Summary'!DF65="Yes"),OFFSET('Sanitation Data'!$H$6,0,10*ROW('Sanitation Data'!H59)),NA())</f>
        <v>#N/A</v>
      </c>
      <c r="AR65" s="536" t="e">
        <f ca="1">+IF(AND(ISNUMBER(OFFSET('Sanitation Data'!$H$10,0,10*ROW('Sanitation Data'!H59))),'Data Summary'!DG65="Yes"),OFFSET('Sanitation Data'!$H$10,0,10*ROW('Sanitation Data'!H59)),NA())</f>
        <v>#N/A</v>
      </c>
      <c r="AS65" s="536" t="e">
        <f ca="1">+IF(AND(ISNUMBER(OFFSET('Sanitation Data'!$H$11,0,10*ROW('Sanitation Data'!H59))),'Data Summary'!DH65="Yes"),OFFSET('Sanitation Data'!$H$11,0,10*ROW('Sanitation Data'!H59)),NA())</f>
        <v>#N/A</v>
      </c>
      <c r="AT65" s="536" t="e">
        <f ca="1">+IF(AND(ISNUMBER(OFFSET('Sanitation Data'!$H$12,0,10*ROW('Sanitation Data'!H59))),'Data Summary'!DI65="Yes"),OFFSET('Sanitation Data'!$H$12,0,10*ROW('Sanitation Data'!H59)),NA())</f>
        <v>#N/A</v>
      </c>
      <c r="AU65" s="536" t="e">
        <f ca="1">+IF(AND(ISNUMBER(OFFSET('Sanitation Data'!$I$4,0,10*ROW('Sanitation Data'!I59))),'Data Summary'!DJ65="Yes"),100-OFFSET('Sanitation Data'!$I$4,0,10*ROW('Sanitation Data'!I59)),NA())</f>
        <v>#N/A</v>
      </c>
      <c r="AV65" s="536" t="e">
        <f ca="1">+IF(AND(ISNUMBER(OFFSET('Sanitation Data'!$I$6,0,10*ROW('Sanitation Data'!I59))),'Data Summary'!DK65="Yes"),OFFSET('Sanitation Data'!$I$6,0,10*ROW('Sanitation Data'!I59)),NA())</f>
        <v>#N/A</v>
      </c>
      <c r="AW65" s="536" t="e">
        <f ca="1">+IF(AND(ISNUMBER(OFFSET('Sanitation Data'!$I$10,0,10*ROW('Sanitation Data'!I59))),'Data Summary'!DL65="Yes"),OFFSET('Sanitation Data'!$I$10,0,10*ROW('Sanitation Data'!I59)),NA())</f>
        <v>#N/A</v>
      </c>
      <c r="AX65" s="536" t="e">
        <f ca="1">+IF(AND(ISNUMBER(OFFSET('Sanitation Data'!$I$11,0,10*ROW('Sanitation Data'!I59))),'Data Summary'!DM65="Yes"),OFFSET('Sanitation Data'!$I$11,0,10*ROW('Sanitation Data'!I59)),NA())</f>
        <v>#N/A</v>
      </c>
      <c r="AY65" s="536" t="e">
        <f ca="1">+IF(AND(ISNUMBER(OFFSET('Sanitation Data'!$I$12,0,10*ROW('Sanitation Data'!I59))),'Data Summary'!DN65="Yes"),OFFSET('Sanitation Data'!$I$12,0,10*ROW('Sanitation Data'!I59)),NA())</f>
        <v>#N/A</v>
      </c>
      <c r="AZ65" s="537" t="e">
        <f ca="1">+IF(AND(ISNUMBER(OFFSET('Hygiene Data'!$D$5,0,10*ROW('Hygiene Data'!D59))),'Data Summary'!DO65="Yes"),OFFSET('Hygiene Data'!$D$5,0,10*ROW('Hygiene Data'!D59)),NA())</f>
        <v>#N/A</v>
      </c>
      <c r="BA65" s="537" t="e">
        <f ca="1">+IF(AND(ISNUMBER(OFFSET('Hygiene Data'!$D$7,0,10*ROW('Hygiene Data'!D59))),'Data Summary'!DP65="Yes"),OFFSET('Hygiene Data'!$D$7,0,10*ROW('Hygiene Data'!D59)),NA())</f>
        <v>#N/A</v>
      </c>
      <c r="BB65" s="537" t="e">
        <f ca="1">+IF(AND(ISNUMBER(OFFSET('Hygiene Data'!$D$9,0,10*ROW('Hygiene Data'!D59))),'Data Summary'!DQ65="Yes"),OFFSET('Hygiene Data'!$D$9,0,10*ROW('Hygiene Data'!D59)),NA())</f>
        <v>#N/A</v>
      </c>
      <c r="BC65" s="537" t="e">
        <f ca="1">+IF(AND(ISNUMBER(OFFSET('Hygiene Data'!$E$5,0,10*ROW('Hygiene Data'!E59))),'Data Summary'!DR65="Yes"),OFFSET('Hygiene Data'!$E$5,0,10*ROW('Hygiene Data'!E59)),NA())</f>
        <v>#N/A</v>
      </c>
      <c r="BD65" s="537" t="e">
        <f ca="1">+IF(AND(ISNUMBER(OFFSET('Hygiene Data'!$E$7,0,10*ROW('Hygiene Data'!E59))),'Data Summary'!DS65="Yes"),OFFSET('Hygiene Data'!$E$7,0,10*ROW('Hygiene Data'!E59)),NA())</f>
        <v>#N/A</v>
      </c>
      <c r="BE65" s="537" t="e">
        <f ca="1">+IF(AND(ISNUMBER(OFFSET('Hygiene Data'!$E$9,0,10*ROW('Hygiene Data'!E59))),'Data Summary'!DT65="Yes"),OFFSET('Hygiene Data'!$E$9,0,10*ROW('Hygiene Data'!E59)),NA())</f>
        <v>#N/A</v>
      </c>
      <c r="BF65" s="537" t="e">
        <f ca="1">+IF(AND(ISNUMBER(OFFSET('Hygiene Data'!$F$5,0,10*ROW('Hygiene Data'!F59))),'Data Summary'!DU65="Yes"),OFFSET('Hygiene Data'!$F$5,0,10*ROW('Hygiene Data'!F59)),NA())</f>
        <v>#N/A</v>
      </c>
      <c r="BG65" s="537" t="e">
        <f ca="1">+IF(AND(ISNUMBER(OFFSET('Hygiene Data'!$F$7,0,10*ROW('Hygiene Data'!F59))),'Data Summary'!DV65="Yes"),OFFSET('Hygiene Data'!$F$7,0,10*ROW('Hygiene Data'!F59)),NA())</f>
        <v>#N/A</v>
      </c>
      <c r="BH65" s="537" t="e">
        <f ca="1">+IF(AND(ISNUMBER(OFFSET('Hygiene Data'!$F$9,0,10*ROW('Hygiene Data'!F59))),'Data Summary'!DW65="Yes"),OFFSET('Hygiene Data'!$F$9,0,10*ROW('Hygiene Data'!F59)),NA())</f>
        <v>#N/A</v>
      </c>
      <c r="BI65" s="537" t="e">
        <f ca="1">+IF(AND(ISNUMBER(OFFSET('Hygiene Data'!$G$5,0,10*ROW('Hygiene Data'!G59))),'Data Summary'!DX65="Yes"),OFFSET('Hygiene Data'!$G$5,0,10*ROW('Hygiene Data'!G59)),NA())</f>
        <v>#N/A</v>
      </c>
      <c r="BJ65" s="537" t="e">
        <f ca="1">+IF(AND(ISNUMBER(OFFSET('Hygiene Data'!$G$7,0,10*ROW('Hygiene Data'!G59))),'Data Summary'!DY65="Yes"),OFFSET('Hygiene Data'!$G$7,0,10*ROW('Hygiene Data'!G59)),NA())</f>
        <v>#N/A</v>
      </c>
      <c r="BK65" s="537" t="e">
        <f ca="1">+IF(AND(ISNUMBER(OFFSET('Hygiene Data'!$G$9,0,10*ROW('Hygiene Data'!G59))),'Data Summary'!DZ65="Yes"),OFFSET('Hygiene Data'!$G$9,0,10*ROW('Hygiene Data'!G59)),NA())</f>
        <v>#N/A</v>
      </c>
      <c r="BL65" s="537" t="e">
        <f ca="1">+IF(AND(ISNUMBER(OFFSET('Hygiene Data'!$H$5,0,10*ROW('Hygiene Data'!H59))),'Data Summary'!EA65="Yes"),OFFSET('Hygiene Data'!$H$5,0,10*ROW('Hygiene Data'!H59)),NA())</f>
        <v>#N/A</v>
      </c>
      <c r="BM65" s="537" t="e">
        <f ca="1">+IF(AND(ISNUMBER(OFFSET('Hygiene Data'!$H$7,0,10*ROW('Hygiene Data'!H59))),'Data Summary'!EB65="Yes"),OFFSET('Hygiene Data'!$H$7,0,10*ROW('Hygiene Data'!H59)),NA())</f>
        <v>#N/A</v>
      </c>
      <c r="BN65" s="537" t="e">
        <f ca="1">+IF(AND(ISNUMBER(OFFSET('Hygiene Data'!$H$9,0,10*ROW('Hygiene Data'!H59))),'Data Summary'!EC65="Yes"),OFFSET('Hygiene Data'!$H$9,0,10*ROW('Hygiene Data'!H59)),NA())</f>
        <v>#N/A</v>
      </c>
      <c r="BO65" s="537" t="e">
        <f ca="1">+IF(AND(ISNUMBER(OFFSET('Hygiene Data'!$I$5,0,10*ROW('Hygiene Data'!I59))),'Data Summary'!ED65="Yes"),OFFSET('Hygiene Data'!$I$5,0,10*ROW('Hygiene Data'!I59)),NA())</f>
        <v>#N/A</v>
      </c>
      <c r="BP65" s="537" t="e">
        <f ca="1">+IF(AND(ISNUMBER(OFFSET('Hygiene Data'!$I$7,0,10*ROW('Hygiene Data'!I59))),'Data Summary'!EE65="Yes"),OFFSET('Hygiene Data'!$I$7,0,10*ROW('Hygiene Data'!I59)),NA())</f>
        <v>#N/A</v>
      </c>
      <c r="BQ65" s="537" t="e">
        <f ca="1">+IF(AND(ISNUMBER(OFFSET('Hygiene Data'!$I$9,0,10*ROW('Hygiene Data'!I59))),'Data Summary'!EF65="Yes"),OFFSET('Hygiene Data'!$I$9,0,10*ROW('Hygiene Data'!I59)),NA())</f>
        <v>#N/A</v>
      </c>
    </row>
    <row r="66" spans="1:69" x14ac:dyDescent="0.25">
      <c r="A66" s="533" t="e">
        <f ca="1">+RIGHT('Data Summary'!A66,LEN('Data Summary'!A66)-9)</f>
        <v>#VALUE!</v>
      </c>
      <c r="B66" s="507" t="str">
        <f ca="1">+IF(ISTEXT('Data Summary'!B66),'Data Summary'!B66,"")</f>
        <v/>
      </c>
      <c r="C66" s="534" t="e">
        <f ca="1">+VALUE('Data Summary'!C66)</f>
        <v>#VALUE!</v>
      </c>
      <c r="D66" s="535" t="e">
        <f ca="1">+IF(AND(ISNUMBER(OFFSET('Water Data'!$D$4,0,10*ROW('Water Data'!D60))),'Data Summary'!BS66="Yes"),100-OFFSET('Water Data'!$D$4,0,10*ROW('Water Data'!D60)),NA())</f>
        <v>#N/A</v>
      </c>
      <c r="E66" s="535" t="e">
        <f ca="1">+IF(AND(ISNUMBER(OFFSET('Water Data'!$D$6,0,10*ROW('Water Data'!D60))),'Data Summary'!BT66="Yes"),OFFSET('Water Data'!$D$6,0,10*ROW('Water Data'!D60)),NA())</f>
        <v>#N/A</v>
      </c>
      <c r="F66" s="535" t="e">
        <f ca="1">+IF(AND(ISNUMBER(OFFSET('Water Data'!$D$9,0,10*ROW('Water Data'!D60))),'Data Summary'!BU66="Yes"),OFFSET('Water Data'!$D$9,0,10*ROW('Water Data'!D60)),NA())</f>
        <v>#N/A</v>
      </c>
      <c r="G66" s="535" t="e">
        <f ca="1">+IF(AND(ISNUMBER(OFFSET('Water Data'!$E$4,0,10*ROW('Water Data'!E60))),'Data Summary'!BV66="Yes"),100-OFFSET('Water Data'!$E$4,0,10*ROW('Water Data'!E60)),NA())</f>
        <v>#N/A</v>
      </c>
      <c r="H66" s="535" t="e">
        <f ca="1">+IF(AND(ISNUMBER(OFFSET('Water Data'!$E$6,0,10*ROW('Water Data'!E60))),'Data Summary'!BW66="Yes"),OFFSET('Water Data'!$E$6,0,10*ROW('Water Data'!E60)),NA())</f>
        <v>#N/A</v>
      </c>
      <c r="I66" s="535" t="e">
        <f ca="1">+IF(AND(ISNUMBER(OFFSET('Water Data'!$E$9,0,10*ROW('Water Data'!E60))),'Data Summary'!BX66="Yes"),OFFSET('Water Data'!$E$9,0,10*ROW('Water Data'!E60)),NA())</f>
        <v>#N/A</v>
      </c>
      <c r="J66" s="535" t="e">
        <f ca="1">+IF(AND(ISNUMBER(OFFSET('Water Data'!$F$4,0,10*ROW('Water Data'!F60))),'Data Summary'!BY66="Yes"),100-OFFSET('Water Data'!$F$4,0,10*ROW('Water Data'!F60)),NA())</f>
        <v>#N/A</v>
      </c>
      <c r="K66" s="535" t="e">
        <f ca="1">+IF(AND(ISNUMBER(OFFSET('Water Data'!$F$6,0,10*ROW('Water Data'!F60))),'Data Summary'!BZ66="Yes"),OFFSET('Water Data'!$F$6,0,10*ROW('Water Data'!F60)),NA())</f>
        <v>#N/A</v>
      </c>
      <c r="L66" s="535" t="e">
        <f ca="1">+IF(AND(ISNUMBER(OFFSET('Water Data'!$F$9,0,10*ROW('Water Data'!F60))),'Data Summary'!CA66="Yes"),OFFSET('Water Data'!$F$9,0,10*ROW('Water Data'!F60)),NA())</f>
        <v>#N/A</v>
      </c>
      <c r="M66" s="535" t="e">
        <f ca="1">+IF(AND(ISNUMBER(OFFSET('Water Data'!$G$4,0,10*ROW('Water Data'!G60))),'Data Summary'!CB66="Yes"),100-OFFSET('Water Data'!$G$4,0,10*ROW('Water Data'!G60)),NA())</f>
        <v>#N/A</v>
      </c>
      <c r="N66" s="535" t="e">
        <f ca="1">+IF(AND(ISNUMBER(OFFSET('Water Data'!$G$6,0,10*ROW('Water Data'!G60))),'Data Summary'!CC66="Yes"),OFFSET('Water Data'!$G$6,0,10*ROW('Water Data'!G60)),NA())</f>
        <v>#N/A</v>
      </c>
      <c r="O66" s="535" t="e">
        <f ca="1">+IF(AND(ISNUMBER(OFFSET('Water Data'!$G$9,0,10*ROW('Water Data'!G60))),'Data Summary'!CD66="Yes"),OFFSET('Water Data'!$G$9,0,10*ROW('Water Data'!G60)),NA())</f>
        <v>#N/A</v>
      </c>
      <c r="P66" s="535" t="e">
        <f ca="1">+IF(AND(ISNUMBER(OFFSET('Water Data'!$H$4,0,10*ROW('Water Data'!H60))),'Data Summary'!CE66="Yes"),100-OFFSET('Water Data'!$H$4,0,10*ROW('Water Data'!H60)),NA())</f>
        <v>#N/A</v>
      </c>
      <c r="Q66" s="535" t="e">
        <f ca="1">+IF(AND(ISNUMBER(OFFSET('Water Data'!$H$6,0,10*ROW('Water Data'!H60))),'Data Summary'!CF66="Yes"),OFFSET('Water Data'!$H$6,0,10*ROW('Water Data'!H60)),NA())</f>
        <v>#N/A</v>
      </c>
      <c r="R66" s="535" t="e">
        <f ca="1">+IF(AND(ISNUMBER(OFFSET('Water Data'!$H$9,0,10*ROW('Water Data'!H60))),'Data Summary'!CG66="Yes"),OFFSET('Water Data'!$H$9,0,10*ROW('Water Data'!H60)),NA())</f>
        <v>#N/A</v>
      </c>
      <c r="S66" s="535" t="e">
        <f ca="1">+IF(AND(ISNUMBER(OFFSET('Water Data'!$I$4,0,10*ROW('Water Data'!I60))),'Data Summary'!CH66="Yes"),100-OFFSET('Water Data'!$I$4,0,10*ROW('Water Data'!I60)),NA())</f>
        <v>#N/A</v>
      </c>
      <c r="T66" s="535" t="e">
        <f ca="1">+IF(AND(ISNUMBER(OFFSET('Water Data'!$I$6,0,10*ROW('Water Data'!I60))),'Data Summary'!CI66="Yes"),OFFSET('Water Data'!$I$6,0,10*ROW('Water Data'!I60)),NA())</f>
        <v>#N/A</v>
      </c>
      <c r="U66" s="535" t="e">
        <f ca="1">+IF(AND(ISNUMBER(OFFSET('Water Data'!$I$9,0,10*ROW('Water Data'!I60))),'Data Summary'!CJ66="Yes"),OFFSET('Water Data'!$I$9,0,10*ROW('Water Data'!I60)),NA())</f>
        <v>#N/A</v>
      </c>
      <c r="V66" s="536" t="e">
        <f ca="1">+IF(AND(ISNUMBER(OFFSET('Sanitation Data'!$D$4,0,10*ROW('Sanitation Data'!D60))),'Data Summary'!CK66="Yes"),100-OFFSET('Sanitation Data'!$D$4,0,10*ROW('Sanitation Data'!D60)),NA())</f>
        <v>#N/A</v>
      </c>
      <c r="W66" s="536" t="e">
        <f ca="1">+IF(AND(ISNUMBER(OFFSET('Sanitation Data'!$D$6,0,10*ROW('Sanitation Data'!D60))),'Data Summary'!CL66="Yes"),OFFSET('Sanitation Data'!$D$6,0,10*ROW('Sanitation Data'!D60)),NA())</f>
        <v>#N/A</v>
      </c>
      <c r="X66" s="536" t="e">
        <f ca="1">+IF(AND(ISNUMBER(OFFSET('Sanitation Data'!$D$10,0,10*ROW('Sanitation Data'!D60))),'Data Summary'!CM66="Yes"),OFFSET('Sanitation Data'!$D$10,0,10*ROW('Sanitation Data'!D60)),NA())</f>
        <v>#N/A</v>
      </c>
      <c r="Y66" s="536" t="e">
        <f ca="1">+IF(AND(ISNUMBER(OFFSET('Sanitation Data'!$D$11,0,10*ROW('Sanitation Data'!D60))),'Data Summary'!CN66="Yes"),OFFSET('Sanitation Data'!$D$11,0,10*ROW('Sanitation Data'!D60)),NA())</f>
        <v>#N/A</v>
      </c>
      <c r="Z66" s="536" t="e">
        <f ca="1">+IF(AND(ISNUMBER(OFFSET('Sanitation Data'!$D$12,0,10*ROW('Sanitation Data'!D60))),'Data Summary'!CO66="Yes"),OFFSET('Sanitation Data'!$D$12,0,10*ROW('Sanitation Data'!D60)),NA())</f>
        <v>#N/A</v>
      </c>
      <c r="AA66" s="536" t="e">
        <f ca="1">+IF(AND(ISNUMBER(OFFSET('Sanitation Data'!$E$4,0,10*ROW('Sanitation Data'!E60))),'Data Summary'!CP66="Yes"),100-OFFSET('Sanitation Data'!$E$4,0,10*ROW('Sanitation Data'!E60)),NA())</f>
        <v>#N/A</v>
      </c>
      <c r="AB66" s="536" t="e">
        <f ca="1">+IF(AND(ISNUMBER(OFFSET('Sanitation Data'!$E$6,0,10*ROW('Sanitation Data'!E60))),'Data Summary'!CQ66="Yes"),OFFSET('Sanitation Data'!$E$6,0,10*ROW('Sanitation Data'!E60)),NA())</f>
        <v>#N/A</v>
      </c>
      <c r="AC66" s="536" t="e">
        <f ca="1">+IF(AND(ISNUMBER(OFFSET('Sanitation Data'!$E$10,0,10*ROW('Sanitation Data'!E60))),'Data Summary'!CR66="Yes"),OFFSET('Sanitation Data'!$E$10,0,10*ROW('Sanitation Data'!E60)),NA())</f>
        <v>#N/A</v>
      </c>
      <c r="AD66" s="536" t="e">
        <f ca="1">+IF(AND(ISNUMBER(OFFSET('Sanitation Data'!$E$11,0,10*ROW('Sanitation Data'!E60))),'Data Summary'!CS66="Yes"),OFFSET('Sanitation Data'!$E$11,0,10*ROW('Sanitation Data'!E60)),NA())</f>
        <v>#N/A</v>
      </c>
      <c r="AE66" s="536" t="e">
        <f ca="1">+IF(AND(ISNUMBER(OFFSET('Sanitation Data'!$E$12,0,10*ROW('Sanitation Data'!E60))),'Data Summary'!CT66="Yes"),OFFSET('Sanitation Data'!$E$12,0,10*ROW('Sanitation Data'!E60)),NA())</f>
        <v>#N/A</v>
      </c>
      <c r="AF66" s="536" t="e">
        <f ca="1">+IF(AND(ISNUMBER(OFFSET('Sanitation Data'!$F$4,0,10*ROW('Sanitation Data'!F60))),'Data Summary'!CU66="Yes"),100-OFFSET('Sanitation Data'!$F$4,0,10*ROW('Sanitation Data'!F60)),NA())</f>
        <v>#N/A</v>
      </c>
      <c r="AG66" s="536" t="e">
        <f ca="1">+IF(AND(ISNUMBER(OFFSET('Sanitation Data'!$F$6,0,10*ROW('Sanitation Data'!F60))),'Data Summary'!CV66="Yes"),OFFSET('Sanitation Data'!$F$6,0,10*ROW('Sanitation Data'!F60)),NA())</f>
        <v>#N/A</v>
      </c>
      <c r="AH66" s="536" t="e">
        <f ca="1">+IF(AND(ISNUMBER(OFFSET('Sanitation Data'!$F$10,0,10*ROW('Sanitation Data'!F60))),'Data Summary'!CW66="Yes"),OFFSET('Sanitation Data'!$F$10,0,10*ROW('Sanitation Data'!F60)),NA())</f>
        <v>#N/A</v>
      </c>
      <c r="AI66" s="536" t="e">
        <f ca="1">+IF(AND(ISNUMBER(OFFSET('Sanitation Data'!$F$11,0,10*ROW('Sanitation Data'!F60))),'Data Summary'!CX66="Yes"),OFFSET('Sanitation Data'!$F$11,0,10*ROW('Sanitation Data'!F60)),NA())</f>
        <v>#N/A</v>
      </c>
      <c r="AJ66" s="536" t="e">
        <f ca="1">+IF(AND(ISNUMBER(OFFSET('Sanitation Data'!$F$12,0,10*ROW('Sanitation Data'!F60))),'Data Summary'!CY66="Yes"),OFFSET('Sanitation Data'!$F$12,0,10*ROW('Sanitation Data'!F60)),NA())</f>
        <v>#N/A</v>
      </c>
      <c r="AK66" s="536" t="e">
        <f ca="1">+IF(AND(ISNUMBER(OFFSET('Sanitation Data'!$G$4,0,10*ROW('Sanitation Data'!G60))),'Data Summary'!CZ66="Yes"),100-OFFSET('Sanitation Data'!$G$4,0,10*ROW('Sanitation Data'!G60)),NA())</f>
        <v>#N/A</v>
      </c>
      <c r="AL66" s="536" t="e">
        <f ca="1">+IF(AND(ISNUMBER(OFFSET('Sanitation Data'!$G$6,0,10*ROW('Sanitation Data'!G60))),'Data Summary'!DA66="Yes"),OFFSET('Sanitation Data'!$G$6,0,10*ROW('Sanitation Data'!G60)),NA())</f>
        <v>#N/A</v>
      </c>
      <c r="AM66" s="536" t="e">
        <f ca="1">+IF(AND(ISNUMBER(OFFSET('Sanitation Data'!$G$10,0,10*ROW('Sanitation Data'!G60))),'Data Summary'!DB66="Yes"),OFFSET('Sanitation Data'!$G$10,0,10*ROW('Sanitation Data'!G60)),NA())</f>
        <v>#N/A</v>
      </c>
      <c r="AN66" s="536" t="e">
        <f ca="1">+IF(AND(ISNUMBER(OFFSET('Sanitation Data'!$G$11,0,10*ROW('Sanitation Data'!G60))),'Data Summary'!DC66="Yes"),OFFSET('Sanitation Data'!$G$11,0,10*ROW('Sanitation Data'!G60)),NA())</f>
        <v>#N/A</v>
      </c>
      <c r="AO66" s="536" t="e">
        <f ca="1">+IF(AND(ISNUMBER(OFFSET('Sanitation Data'!$G$12,0,10*ROW('Sanitation Data'!G60))),'Data Summary'!DD66="Yes"),OFFSET('Sanitation Data'!$G$12,0,10*ROW('Sanitation Data'!G60)),NA())</f>
        <v>#N/A</v>
      </c>
      <c r="AP66" s="536" t="e">
        <f ca="1">+IF(AND(ISNUMBER(OFFSET('Sanitation Data'!$H$4,0,10*ROW('Sanitation Data'!H60))),'Data Summary'!DE66="Yes"),100-OFFSET('Sanitation Data'!$H$4,0,10*ROW('Sanitation Data'!H60)),NA())</f>
        <v>#N/A</v>
      </c>
      <c r="AQ66" s="536" t="e">
        <f ca="1">+IF(AND(ISNUMBER(OFFSET('Sanitation Data'!$H$6,0,10*ROW('Sanitation Data'!H60))),'Data Summary'!DF66="Yes"),OFFSET('Sanitation Data'!$H$6,0,10*ROW('Sanitation Data'!H60)),NA())</f>
        <v>#N/A</v>
      </c>
      <c r="AR66" s="536" t="e">
        <f ca="1">+IF(AND(ISNUMBER(OFFSET('Sanitation Data'!$H$10,0,10*ROW('Sanitation Data'!H60))),'Data Summary'!DG66="Yes"),OFFSET('Sanitation Data'!$H$10,0,10*ROW('Sanitation Data'!H60)),NA())</f>
        <v>#N/A</v>
      </c>
      <c r="AS66" s="536" t="e">
        <f ca="1">+IF(AND(ISNUMBER(OFFSET('Sanitation Data'!$H$11,0,10*ROW('Sanitation Data'!H60))),'Data Summary'!DH66="Yes"),OFFSET('Sanitation Data'!$H$11,0,10*ROW('Sanitation Data'!H60)),NA())</f>
        <v>#N/A</v>
      </c>
      <c r="AT66" s="536" t="e">
        <f ca="1">+IF(AND(ISNUMBER(OFFSET('Sanitation Data'!$H$12,0,10*ROW('Sanitation Data'!H60))),'Data Summary'!DI66="Yes"),OFFSET('Sanitation Data'!$H$12,0,10*ROW('Sanitation Data'!H60)),NA())</f>
        <v>#N/A</v>
      </c>
      <c r="AU66" s="536" t="e">
        <f ca="1">+IF(AND(ISNUMBER(OFFSET('Sanitation Data'!$I$4,0,10*ROW('Sanitation Data'!I60))),'Data Summary'!DJ66="Yes"),100-OFFSET('Sanitation Data'!$I$4,0,10*ROW('Sanitation Data'!I60)),NA())</f>
        <v>#N/A</v>
      </c>
      <c r="AV66" s="536" t="e">
        <f ca="1">+IF(AND(ISNUMBER(OFFSET('Sanitation Data'!$I$6,0,10*ROW('Sanitation Data'!I60))),'Data Summary'!DK66="Yes"),OFFSET('Sanitation Data'!$I$6,0,10*ROW('Sanitation Data'!I60)),NA())</f>
        <v>#N/A</v>
      </c>
      <c r="AW66" s="536" t="e">
        <f ca="1">+IF(AND(ISNUMBER(OFFSET('Sanitation Data'!$I$10,0,10*ROW('Sanitation Data'!I60))),'Data Summary'!DL66="Yes"),OFFSET('Sanitation Data'!$I$10,0,10*ROW('Sanitation Data'!I60)),NA())</f>
        <v>#N/A</v>
      </c>
      <c r="AX66" s="536" t="e">
        <f ca="1">+IF(AND(ISNUMBER(OFFSET('Sanitation Data'!$I$11,0,10*ROW('Sanitation Data'!I60))),'Data Summary'!DM66="Yes"),OFFSET('Sanitation Data'!$I$11,0,10*ROW('Sanitation Data'!I60)),NA())</f>
        <v>#N/A</v>
      </c>
      <c r="AY66" s="536" t="e">
        <f ca="1">+IF(AND(ISNUMBER(OFFSET('Sanitation Data'!$I$12,0,10*ROW('Sanitation Data'!I60))),'Data Summary'!DN66="Yes"),OFFSET('Sanitation Data'!$I$12,0,10*ROW('Sanitation Data'!I60)),NA())</f>
        <v>#N/A</v>
      </c>
      <c r="AZ66" s="537" t="e">
        <f ca="1">+IF(AND(ISNUMBER(OFFSET('Hygiene Data'!$D$5,0,10*ROW('Hygiene Data'!D60))),'Data Summary'!DO66="Yes"),OFFSET('Hygiene Data'!$D$5,0,10*ROW('Hygiene Data'!D60)),NA())</f>
        <v>#N/A</v>
      </c>
      <c r="BA66" s="537" t="e">
        <f ca="1">+IF(AND(ISNUMBER(OFFSET('Hygiene Data'!$D$7,0,10*ROW('Hygiene Data'!D60))),'Data Summary'!DP66="Yes"),OFFSET('Hygiene Data'!$D$7,0,10*ROW('Hygiene Data'!D60)),NA())</f>
        <v>#N/A</v>
      </c>
      <c r="BB66" s="537" t="e">
        <f ca="1">+IF(AND(ISNUMBER(OFFSET('Hygiene Data'!$D$9,0,10*ROW('Hygiene Data'!D60))),'Data Summary'!DQ66="Yes"),OFFSET('Hygiene Data'!$D$9,0,10*ROW('Hygiene Data'!D60)),NA())</f>
        <v>#N/A</v>
      </c>
      <c r="BC66" s="537" t="e">
        <f ca="1">+IF(AND(ISNUMBER(OFFSET('Hygiene Data'!$E$5,0,10*ROW('Hygiene Data'!E60))),'Data Summary'!DR66="Yes"),OFFSET('Hygiene Data'!$E$5,0,10*ROW('Hygiene Data'!E60)),NA())</f>
        <v>#N/A</v>
      </c>
      <c r="BD66" s="537" t="e">
        <f ca="1">+IF(AND(ISNUMBER(OFFSET('Hygiene Data'!$E$7,0,10*ROW('Hygiene Data'!E60))),'Data Summary'!DS66="Yes"),OFFSET('Hygiene Data'!$E$7,0,10*ROW('Hygiene Data'!E60)),NA())</f>
        <v>#N/A</v>
      </c>
      <c r="BE66" s="537" t="e">
        <f ca="1">+IF(AND(ISNUMBER(OFFSET('Hygiene Data'!$E$9,0,10*ROW('Hygiene Data'!E60))),'Data Summary'!DT66="Yes"),OFFSET('Hygiene Data'!$E$9,0,10*ROW('Hygiene Data'!E60)),NA())</f>
        <v>#N/A</v>
      </c>
      <c r="BF66" s="537" t="e">
        <f ca="1">+IF(AND(ISNUMBER(OFFSET('Hygiene Data'!$F$5,0,10*ROW('Hygiene Data'!F60))),'Data Summary'!DU66="Yes"),OFFSET('Hygiene Data'!$F$5,0,10*ROW('Hygiene Data'!F60)),NA())</f>
        <v>#N/A</v>
      </c>
      <c r="BG66" s="537" t="e">
        <f ca="1">+IF(AND(ISNUMBER(OFFSET('Hygiene Data'!$F$7,0,10*ROW('Hygiene Data'!F60))),'Data Summary'!DV66="Yes"),OFFSET('Hygiene Data'!$F$7,0,10*ROW('Hygiene Data'!F60)),NA())</f>
        <v>#N/A</v>
      </c>
      <c r="BH66" s="537" t="e">
        <f ca="1">+IF(AND(ISNUMBER(OFFSET('Hygiene Data'!$F$9,0,10*ROW('Hygiene Data'!F60))),'Data Summary'!DW66="Yes"),OFFSET('Hygiene Data'!$F$9,0,10*ROW('Hygiene Data'!F60)),NA())</f>
        <v>#N/A</v>
      </c>
      <c r="BI66" s="537" t="e">
        <f ca="1">+IF(AND(ISNUMBER(OFFSET('Hygiene Data'!$G$5,0,10*ROW('Hygiene Data'!G60))),'Data Summary'!DX66="Yes"),OFFSET('Hygiene Data'!$G$5,0,10*ROW('Hygiene Data'!G60)),NA())</f>
        <v>#N/A</v>
      </c>
      <c r="BJ66" s="537" t="e">
        <f ca="1">+IF(AND(ISNUMBER(OFFSET('Hygiene Data'!$G$7,0,10*ROW('Hygiene Data'!G60))),'Data Summary'!DY66="Yes"),OFFSET('Hygiene Data'!$G$7,0,10*ROW('Hygiene Data'!G60)),NA())</f>
        <v>#N/A</v>
      </c>
      <c r="BK66" s="537" t="e">
        <f ca="1">+IF(AND(ISNUMBER(OFFSET('Hygiene Data'!$G$9,0,10*ROW('Hygiene Data'!G60))),'Data Summary'!DZ66="Yes"),OFFSET('Hygiene Data'!$G$9,0,10*ROW('Hygiene Data'!G60)),NA())</f>
        <v>#N/A</v>
      </c>
      <c r="BL66" s="537" t="e">
        <f ca="1">+IF(AND(ISNUMBER(OFFSET('Hygiene Data'!$H$5,0,10*ROW('Hygiene Data'!H60))),'Data Summary'!EA66="Yes"),OFFSET('Hygiene Data'!$H$5,0,10*ROW('Hygiene Data'!H60)),NA())</f>
        <v>#N/A</v>
      </c>
      <c r="BM66" s="537" t="e">
        <f ca="1">+IF(AND(ISNUMBER(OFFSET('Hygiene Data'!$H$7,0,10*ROW('Hygiene Data'!H60))),'Data Summary'!EB66="Yes"),OFFSET('Hygiene Data'!$H$7,0,10*ROW('Hygiene Data'!H60)),NA())</f>
        <v>#N/A</v>
      </c>
      <c r="BN66" s="537" t="e">
        <f ca="1">+IF(AND(ISNUMBER(OFFSET('Hygiene Data'!$H$9,0,10*ROW('Hygiene Data'!H60))),'Data Summary'!EC66="Yes"),OFFSET('Hygiene Data'!$H$9,0,10*ROW('Hygiene Data'!H60)),NA())</f>
        <v>#N/A</v>
      </c>
      <c r="BO66" s="537" t="e">
        <f ca="1">+IF(AND(ISNUMBER(OFFSET('Hygiene Data'!$I$5,0,10*ROW('Hygiene Data'!I60))),'Data Summary'!ED66="Yes"),OFFSET('Hygiene Data'!$I$5,0,10*ROW('Hygiene Data'!I60)),NA())</f>
        <v>#N/A</v>
      </c>
      <c r="BP66" s="537" t="e">
        <f ca="1">+IF(AND(ISNUMBER(OFFSET('Hygiene Data'!$I$7,0,10*ROW('Hygiene Data'!I60))),'Data Summary'!EE66="Yes"),OFFSET('Hygiene Data'!$I$7,0,10*ROW('Hygiene Data'!I60)),NA())</f>
        <v>#N/A</v>
      </c>
      <c r="BQ66" s="537" t="e">
        <f ca="1">+IF(AND(ISNUMBER(OFFSET('Hygiene Data'!$I$9,0,10*ROW('Hygiene Data'!I60))),'Data Summary'!EF66="Yes"),OFFSET('Hygiene Data'!$I$9,0,10*ROW('Hygiene Data'!I60)),NA())</f>
        <v>#N/A</v>
      </c>
    </row>
    <row r="67" spans="1:69" x14ac:dyDescent="0.25">
      <c r="A67" s="533" t="e">
        <f ca="1">+RIGHT('Data Summary'!A67,LEN('Data Summary'!A67)-9)</f>
        <v>#VALUE!</v>
      </c>
      <c r="B67" s="507" t="str">
        <f ca="1">+IF(ISTEXT('Data Summary'!B67),'Data Summary'!B67,"")</f>
        <v/>
      </c>
      <c r="C67" s="534" t="e">
        <f ca="1">+VALUE('Data Summary'!C67)</f>
        <v>#VALUE!</v>
      </c>
      <c r="D67" s="535" t="e">
        <f ca="1">+IF(AND(ISNUMBER(OFFSET('Water Data'!$D$4,0,10*ROW('Water Data'!D61))),'Data Summary'!BS67="Yes"),100-OFFSET('Water Data'!$D$4,0,10*ROW('Water Data'!D61)),NA())</f>
        <v>#N/A</v>
      </c>
      <c r="E67" s="535" t="e">
        <f ca="1">+IF(AND(ISNUMBER(OFFSET('Water Data'!$D$6,0,10*ROW('Water Data'!D61))),'Data Summary'!BT67="Yes"),OFFSET('Water Data'!$D$6,0,10*ROW('Water Data'!D61)),NA())</f>
        <v>#N/A</v>
      </c>
      <c r="F67" s="535" t="e">
        <f ca="1">+IF(AND(ISNUMBER(OFFSET('Water Data'!$D$9,0,10*ROW('Water Data'!D61))),'Data Summary'!BU67="Yes"),OFFSET('Water Data'!$D$9,0,10*ROW('Water Data'!D61)),NA())</f>
        <v>#N/A</v>
      </c>
      <c r="G67" s="535" t="e">
        <f ca="1">+IF(AND(ISNUMBER(OFFSET('Water Data'!$E$4,0,10*ROW('Water Data'!E61))),'Data Summary'!BV67="Yes"),100-OFFSET('Water Data'!$E$4,0,10*ROW('Water Data'!E61)),NA())</f>
        <v>#N/A</v>
      </c>
      <c r="H67" s="535" t="e">
        <f ca="1">+IF(AND(ISNUMBER(OFFSET('Water Data'!$E$6,0,10*ROW('Water Data'!E61))),'Data Summary'!BW67="Yes"),OFFSET('Water Data'!$E$6,0,10*ROW('Water Data'!E61)),NA())</f>
        <v>#N/A</v>
      </c>
      <c r="I67" s="535" t="e">
        <f ca="1">+IF(AND(ISNUMBER(OFFSET('Water Data'!$E$9,0,10*ROW('Water Data'!E61))),'Data Summary'!BX67="Yes"),OFFSET('Water Data'!$E$9,0,10*ROW('Water Data'!E61)),NA())</f>
        <v>#N/A</v>
      </c>
      <c r="J67" s="535" t="e">
        <f ca="1">+IF(AND(ISNUMBER(OFFSET('Water Data'!$F$4,0,10*ROW('Water Data'!F61))),'Data Summary'!BY67="Yes"),100-OFFSET('Water Data'!$F$4,0,10*ROW('Water Data'!F61)),NA())</f>
        <v>#N/A</v>
      </c>
      <c r="K67" s="535" t="e">
        <f ca="1">+IF(AND(ISNUMBER(OFFSET('Water Data'!$F$6,0,10*ROW('Water Data'!F61))),'Data Summary'!BZ67="Yes"),OFFSET('Water Data'!$F$6,0,10*ROW('Water Data'!F61)),NA())</f>
        <v>#N/A</v>
      </c>
      <c r="L67" s="535" t="e">
        <f ca="1">+IF(AND(ISNUMBER(OFFSET('Water Data'!$F$9,0,10*ROW('Water Data'!F61))),'Data Summary'!CA67="Yes"),OFFSET('Water Data'!$F$9,0,10*ROW('Water Data'!F61)),NA())</f>
        <v>#N/A</v>
      </c>
      <c r="M67" s="535" t="e">
        <f ca="1">+IF(AND(ISNUMBER(OFFSET('Water Data'!$G$4,0,10*ROW('Water Data'!G61))),'Data Summary'!CB67="Yes"),100-OFFSET('Water Data'!$G$4,0,10*ROW('Water Data'!G61)),NA())</f>
        <v>#N/A</v>
      </c>
      <c r="N67" s="535" t="e">
        <f ca="1">+IF(AND(ISNUMBER(OFFSET('Water Data'!$G$6,0,10*ROW('Water Data'!G61))),'Data Summary'!CC67="Yes"),OFFSET('Water Data'!$G$6,0,10*ROW('Water Data'!G61)),NA())</f>
        <v>#N/A</v>
      </c>
      <c r="O67" s="535" t="e">
        <f ca="1">+IF(AND(ISNUMBER(OFFSET('Water Data'!$G$9,0,10*ROW('Water Data'!G61))),'Data Summary'!CD67="Yes"),OFFSET('Water Data'!$G$9,0,10*ROW('Water Data'!G61)),NA())</f>
        <v>#N/A</v>
      </c>
      <c r="P67" s="535" t="e">
        <f ca="1">+IF(AND(ISNUMBER(OFFSET('Water Data'!$H$4,0,10*ROW('Water Data'!H61))),'Data Summary'!CE67="Yes"),100-OFFSET('Water Data'!$H$4,0,10*ROW('Water Data'!H61)),NA())</f>
        <v>#N/A</v>
      </c>
      <c r="Q67" s="535" t="e">
        <f ca="1">+IF(AND(ISNUMBER(OFFSET('Water Data'!$H$6,0,10*ROW('Water Data'!H61))),'Data Summary'!CF67="Yes"),OFFSET('Water Data'!$H$6,0,10*ROW('Water Data'!H61)),NA())</f>
        <v>#N/A</v>
      </c>
      <c r="R67" s="535" t="e">
        <f ca="1">+IF(AND(ISNUMBER(OFFSET('Water Data'!$H$9,0,10*ROW('Water Data'!H61))),'Data Summary'!CG67="Yes"),OFFSET('Water Data'!$H$9,0,10*ROW('Water Data'!H61)),NA())</f>
        <v>#N/A</v>
      </c>
      <c r="S67" s="535" t="e">
        <f ca="1">+IF(AND(ISNUMBER(OFFSET('Water Data'!$I$4,0,10*ROW('Water Data'!I61))),'Data Summary'!CH67="Yes"),100-OFFSET('Water Data'!$I$4,0,10*ROW('Water Data'!I61)),NA())</f>
        <v>#N/A</v>
      </c>
      <c r="T67" s="535" t="e">
        <f ca="1">+IF(AND(ISNUMBER(OFFSET('Water Data'!$I$6,0,10*ROW('Water Data'!I61))),'Data Summary'!CI67="Yes"),OFFSET('Water Data'!$I$6,0,10*ROW('Water Data'!I61)),NA())</f>
        <v>#N/A</v>
      </c>
      <c r="U67" s="535" t="e">
        <f ca="1">+IF(AND(ISNUMBER(OFFSET('Water Data'!$I$9,0,10*ROW('Water Data'!I61))),'Data Summary'!CJ67="Yes"),OFFSET('Water Data'!$I$9,0,10*ROW('Water Data'!I61)),NA())</f>
        <v>#N/A</v>
      </c>
      <c r="V67" s="536" t="e">
        <f ca="1">+IF(AND(ISNUMBER(OFFSET('Sanitation Data'!$D$4,0,10*ROW('Sanitation Data'!D61))),'Data Summary'!CK67="Yes"),100-OFFSET('Sanitation Data'!$D$4,0,10*ROW('Sanitation Data'!D61)),NA())</f>
        <v>#N/A</v>
      </c>
      <c r="W67" s="536" t="e">
        <f ca="1">+IF(AND(ISNUMBER(OFFSET('Sanitation Data'!$D$6,0,10*ROW('Sanitation Data'!D61))),'Data Summary'!CL67="Yes"),OFFSET('Sanitation Data'!$D$6,0,10*ROW('Sanitation Data'!D61)),NA())</f>
        <v>#N/A</v>
      </c>
      <c r="X67" s="536" t="e">
        <f ca="1">+IF(AND(ISNUMBER(OFFSET('Sanitation Data'!$D$10,0,10*ROW('Sanitation Data'!D61))),'Data Summary'!CM67="Yes"),OFFSET('Sanitation Data'!$D$10,0,10*ROW('Sanitation Data'!D61)),NA())</f>
        <v>#N/A</v>
      </c>
      <c r="Y67" s="536" t="e">
        <f ca="1">+IF(AND(ISNUMBER(OFFSET('Sanitation Data'!$D$11,0,10*ROW('Sanitation Data'!D61))),'Data Summary'!CN67="Yes"),OFFSET('Sanitation Data'!$D$11,0,10*ROW('Sanitation Data'!D61)),NA())</f>
        <v>#N/A</v>
      </c>
      <c r="Z67" s="536" t="e">
        <f ca="1">+IF(AND(ISNUMBER(OFFSET('Sanitation Data'!$D$12,0,10*ROW('Sanitation Data'!D61))),'Data Summary'!CO67="Yes"),OFFSET('Sanitation Data'!$D$12,0,10*ROW('Sanitation Data'!D61)),NA())</f>
        <v>#N/A</v>
      </c>
      <c r="AA67" s="536" t="e">
        <f ca="1">+IF(AND(ISNUMBER(OFFSET('Sanitation Data'!$E$4,0,10*ROW('Sanitation Data'!E61))),'Data Summary'!CP67="Yes"),100-OFFSET('Sanitation Data'!$E$4,0,10*ROW('Sanitation Data'!E61)),NA())</f>
        <v>#N/A</v>
      </c>
      <c r="AB67" s="536" t="e">
        <f ca="1">+IF(AND(ISNUMBER(OFFSET('Sanitation Data'!$E$6,0,10*ROW('Sanitation Data'!E61))),'Data Summary'!CQ67="Yes"),OFFSET('Sanitation Data'!$E$6,0,10*ROW('Sanitation Data'!E61)),NA())</f>
        <v>#N/A</v>
      </c>
      <c r="AC67" s="536" t="e">
        <f ca="1">+IF(AND(ISNUMBER(OFFSET('Sanitation Data'!$E$10,0,10*ROW('Sanitation Data'!E61))),'Data Summary'!CR67="Yes"),OFFSET('Sanitation Data'!$E$10,0,10*ROW('Sanitation Data'!E61)),NA())</f>
        <v>#N/A</v>
      </c>
      <c r="AD67" s="536" t="e">
        <f ca="1">+IF(AND(ISNUMBER(OFFSET('Sanitation Data'!$E$11,0,10*ROW('Sanitation Data'!E61))),'Data Summary'!CS67="Yes"),OFFSET('Sanitation Data'!$E$11,0,10*ROW('Sanitation Data'!E61)),NA())</f>
        <v>#N/A</v>
      </c>
      <c r="AE67" s="536" t="e">
        <f ca="1">+IF(AND(ISNUMBER(OFFSET('Sanitation Data'!$E$12,0,10*ROW('Sanitation Data'!E61))),'Data Summary'!CT67="Yes"),OFFSET('Sanitation Data'!$E$12,0,10*ROW('Sanitation Data'!E61)),NA())</f>
        <v>#N/A</v>
      </c>
      <c r="AF67" s="536" t="e">
        <f ca="1">+IF(AND(ISNUMBER(OFFSET('Sanitation Data'!$F$4,0,10*ROW('Sanitation Data'!F61))),'Data Summary'!CU67="Yes"),100-OFFSET('Sanitation Data'!$F$4,0,10*ROW('Sanitation Data'!F61)),NA())</f>
        <v>#N/A</v>
      </c>
      <c r="AG67" s="536" t="e">
        <f ca="1">+IF(AND(ISNUMBER(OFFSET('Sanitation Data'!$F$6,0,10*ROW('Sanitation Data'!F61))),'Data Summary'!CV67="Yes"),OFFSET('Sanitation Data'!$F$6,0,10*ROW('Sanitation Data'!F61)),NA())</f>
        <v>#N/A</v>
      </c>
      <c r="AH67" s="536" t="e">
        <f ca="1">+IF(AND(ISNUMBER(OFFSET('Sanitation Data'!$F$10,0,10*ROW('Sanitation Data'!F61))),'Data Summary'!CW67="Yes"),OFFSET('Sanitation Data'!$F$10,0,10*ROW('Sanitation Data'!F61)),NA())</f>
        <v>#N/A</v>
      </c>
      <c r="AI67" s="536" t="e">
        <f ca="1">+IF(AND(ISNUMBER(OFFSET('Sanitation Data'!$F$11,0,10*ROW('Sanitation Data'!F61))),'Data Summary'!CX67="Yes"),OFFSET('Sanitation Data'!$F$11,0,10*ROW('Sanitation Data'!F61)),NA())</f>
        <v>#N/A</v>
      </c>
      <c r="AJ67" s="536" t="e">
        <f ca="1">+IF(AND(ISNUMBER(OFFSET('Sanitation Data'!$F$12,0,10*ROW('Sanitation Data'!F61))),'Data Summary'!CY67="Yes"),OFFSET('Sanitation Data'!$F$12,0,10*ROW('Sanitation Data'!F61)),NA())</f>
        <v>#N/A</v>
      </c>
      <c r="AK67" s="536" t="e">
        <f ca="1">+IF(AND(ISNUMBER(OFFSET('Sanitation Data'!$G$4,0,10*ROW('Sanitation Data'!G61))),'Data Summary'!CZ67="Yes"),100-OFFSET('Sanitation Data'!$G$4,0,10*ROW('Sanitation Data'!G61)),NA())</f>
        <v>#N/A</v>
      </c>
      <c r="AL67" s="536" t="e">
        <f ca="1">+IF(AND(ISNUMBER(OFFSET('Sanitation Data'!$G$6,0,10*ROW('Sanitation Data'!G61))),'Data Summary'!DA67="Yes"),OFFSET('Sanitation Data'!$G$6,0,10*ROW('Sanitation Data'!G61)),NA())</f>
        <v>#N/A</v>
      </c>
      <c r="AM67" s="536" t="e">
        <f ca="1">+IF(AND(ISNUMBER(OFFSET('Sanitation Data'!$G$10,0,10*ROW('Sanitation Data'!G61))),'Data Summary'!DB67="Yes"),OFFSET('Sanitation Data'!$G$10,0,10*ROW('Sanitation Data'!G61)),NA())</f>
        <v>#N/A</v>
      </c>
      <c r="AN67" s="536" t="e">
        <f ca="1">+IF(AND(ISNUMBER(OFFSET('Sanitation Data'!$G$11,0,10*ROW('Sanitation Data'!G61))),'Data Summary'!DC67="Yes"),OFFSET('Sanitation Data'!$G$11,0,10*ROW('Sanitation Data'!G61)),NA())</f>
        <v>#N/A</v>
      </c>
      <c r="AO67" s="536" t="e">
        <f ca="1">+IF(AND(ISNUMBER(OFFSET('Sanitation Data'!$G$12,0,10*ROW('Sanitation Data'!G61))),'Data Summary'!DD67="Yes"),OFFSET('Sanitation Data'!$G$12,0,10*ROW('Sanitation Data'!G61)),NA())</f>
        <v>#N/A</v>
      </c>
      <c r="AP67" s="536" t="e">
        <f ca="1">+IF(AND(ISNUMBER(OFFSET('Sanitation Data'!$H$4,0,10*ROW('Sanitation Data'!H61))),'Data Summary'!DE67="Yes"),100-OFFSET('Sanitation Data'!$H$4,0,10*ROW('Sanitation Data'!H61)),NA())</f>
        <v>#N/A</v>
      </c>
      <c r="AQ67" s="536" t="e">
        <f ca="1">+IF(AND(ISNUMBER(OFFSET('Sanitation Data'!$H$6,0,10*ROW('Sanitation Data'!H61))),'Data Summary'!DF67="Yes"),OFFSET('Sanitation Data'!$H$6,0,10*ROW('Sanitation Data'!H61)),NA())</f>
        <v>#N/A</v>
      </c>
      <c r="AR67" s="536" t="e">
        <f ca="1">+IF(AND(ISNUMBER(OFFSET('Sanitation Data'!$H$10,0,10*ROW('Sanitation Data'!H61))),'Data Summary'!DG67="Yes"),OFFSET('Sanitation Data'!$H$10,0,10*ROW('Sanitation Data'!H61)),NA())</f>
        <v>#N/A</v>
      </c>
      <c r="AS67" s="536" t="e">
        <f ca="1">+IF(AND(ISNUMBER(OFFSET('Sanitation Data'!$H$11,0,10*ROW('Sanitation Data'!H61))),'Data Summary'!DH67="Yes"),OFFSET('Sanitation Data'!$H$11,0,10*ROW('Sanitation Data'!H61)),NA())</f>
        <v>#N/A</v>
      </c>
      <c r="AT67" s="536" t="e">
        <f ca="1">+IF(AND(ISNUMBER(OFFSET('Sanitation Data'!$H$12,0,10*ROW('Sanitation Data'!H61))),'Data Summary'!DI67="Yes"),OFFSET('Sanitation Data'!$H$12,0,10*ROW('Sanitation Data'!H61)),NA())</f>
        <v>#N/A</v>
      </c>
      <c r="AU67" s="536" t="e">
        <f ca="1">+IF(AND(ISNUMBER(OFFSET('Sanitation Data'!$I$4,0,10*ROW('Sanitation Data'!I61))),'Data Summary'!DJ67="Yes"),100-OFFSET('Sanitation Data'!$I$4,0,10*ROW('Sanitation Data'!I61)),NA())</f>
        <v>#N/A</v>
      </c>
      <c r="AV67" s="536" t="e">
        <f ca="1">+IF(AND(ISNUMBER(OFFSET('Sanitation Data'!$I$6,0,10*ROW('Sanitation Data'!I61))),'Data Summary'!DK67="Yes"),OFFSET('Sanitation Data'!$I$6,0,10*ROW('Sanitation Data'!I61)),NA())</f>
        <v>#N/A</v>
      </c>
      <c r="AW67" s="536" t="e">
        <f ca="1">+IF(AND(ISNUMBER(OFFSET('Sanitation Data'!$I$10,0,10*ROW('Sanitation Data'!I61))),'Data Summary'!DL67="Yes"),OFFSET('Sanitation Data'!$I$10,0,10*ROW('Sanitation Data'!I61)),NA())</f>
        <v>#N/A</v>
      </c>
      <c r="AX67" s="536" t="e">
        <f ca="1">+IF(AND(ISNUMBER(OFFSET('Sanitation Data'!$I$11,0,10*ROW('Sanitation Data'!I61))),'Data Summary'!DM67="Yes"),OFFSET('Sanitation Data'!$I$11,0,10*ROW('Sanitation Data'!I61)),NA())</f>
        <v>#N/A</v>
      </c>
      <c r="AY67" s="536" t="e">
        <f ca="1">+IF(AND(ISNUMBER(OFFSET('Sanitation Data'!$I$12,0,10*ROW('Sanitation Data'!I61))),'Data Summary'!DN67="Yes"),OFFSET('Sanitation Data'!$I$12,0,10*ROW('Sanitation Data'!I61)),NA())</f>
        <v>#N/A</v>
      </c>
      <c r="AZ67" s="537" t="e">
        <f ca="1">+IF(AND(ISNUMBER(OFFSET('Hygiene Data'!$D$5,0,10*ROW('Hygiene Data'!D61))),'Data Summary'!DO67="Yes"),OFFSET('Hygiene Data'!$D$5,0,10*ROW('Hygiene Data'!D61)),NA())</f>
        <v>#N/A</v>
      </c>
      <c r="BA67" s="537" t="e">
        <f ca="1">+IF(AND(ISNUMBER(OFFSET('Hygiene Data'!$D$7,0,10*ROW('Hygiene Data'!D61))),'Data Summary'!DP67="Yes"),OFFSET('Hygiene Data'!$D$7,0,10*ROW('Hygiene Data'!D61)),NA())</f>
        <v>#N/A</v>
      </c>
      <c r="BB67" s="537" t="e">
        <f ca="1">+IF(AND(ISNUMBER(OFFSET('Hygiene Data'!$D$9,0,10*ROW('Hygiene Data'!D61))),'Data Summary'!DQ67="Yes"),OFFSET('Hygiene Data'!$D$9,0,10*ROW('Hygiene Data'!D61)),NA())</f>
        <v>#N/A</v>
      </c>
      <c r="BC67" s="537" t="e">
        <f ca="1">+IF(AND(ISNUMBER(OFFSET('Hygiene Data'!$E$5,0,10*ROW('Hygiene Data'!E61))),'Data Summary'!DR67="Yes"),OFFSET('Hygiene Data'!$E$5,0,10*ROW('Hygiene Data'!E61)),NA())</f>
        <v>#N/A</v>
      </c>
      <c r="BD67" s="537" t="e">
        <f ca="1">+IF(AND(ISNUMBER(OFFSET('Hygiene Data'!$E$7,0,10*ROW('Hygiene Data'!E61))),'Data Summary'!DS67="Yes"),OFFSET('Hygiene Data'!$E$7,0,10*ROW('Hygiene Data'!E61)),NA())</f>
        <v>#N/A</v>
      </c>
      <c r="BE67" s="537" t="e">
        <f ca="1">+IF(AND(ISNUMBER(OFFSET('Hygiene Data'!$E$9,0,10*ROW('Hygiene Data'!E61))),'Data Summary'!DT67="Yes"),OFFSET('Hygiene Data'!$E$9,0,10*ROW('Hygiene Data'!E61)),NA())</f>
        <v>#N/A</v>
      </c>
      <c r="BF67" s="537" t="e">
        <f ca="1">+IF(AND(ISNUMBER(OFFSET('Hygiene Data'!$F$5,0,10*ROW('Hygiene Data'!F61))),'Data Summary'!DU67="Yes"),OFFSET('Hygiene Data'!$F$5,0,10*ROW('Hygiene Data'!F61)),NA())</f>
        <v>#N/A</v>
      </c>
      <c r="BG67" s="537" t="e">
        <f ca="1">+IF(AND(ISNUMBER(OFFSET('Hygiene Data'!$F$7,0,10*ROW('Hygiene Data'!F61))),'Data Summary'!DV67="Yes"),OFFSET('Hygiene Data'!$F$7,0,10*ROW('Hygiene Data'!F61)),NA())</f>
        <v>#N/A</v>
      </c>
      <c r="BH67" s="537" t="e">
        <f ca="1">+IF(AND(ISNUMBER(OFFSET('Hygiene Data'!$F$9,0,10*ROW('Hygiene Data'!F61))),'Data Summary'!DW67="Yes"),OFFSET('Hygiene Data'!$F$9,0,10*ROW('Hygiene Data'!F61)),NA())</f>
        <v>#N/A</v>
      </c>
      <c r="BI67" s="537" t="e">
        <f ca="1">+IF(AND(ISNUMBER(OFFSET('Hygiene Data'!$G$5,0,10*ROW('Hygiene Data'!G61))),'Data Summary'!DX67="Yes"),OFFSET('Hygiene Data'!$G$5,0,10*ROW('Hygiene Data'!G61)),NA())</f>
        <v>#N/A</v>
      </c>
      <c r="BJ67" s="537" t="e">
        <f ca="1">+IF(AND(ISNUMBER(OFFSET('Hygiene Data'!$G$7,0,10*ROW('Hygiene Data'!G61))),'Data Summary'!DY67="Yes"),OFFSET('Hygiene Data'!$G$7,0,10*ROW('Hygiene Data'!G61)),NA())</f>
        <v>#N/A</v>
      </c>
      <c r="BK67" s="537" t="e">
        <f ca="1">+IF(AND(ISNUMBER(OFFSET('Hygiene Data'!$G$9,0,10*ROW('Hygiene Data'!G61))),'Data Summary'!DZ67="Yes"),OFFSET('Hygiene Data'!$G$9,0,10*ROW('Hygiene Data'!G61)),NA())</f>
        <v>#N/A</v>
      </c>
      <c r="BL67" s="537" t="e">
        <f ca="1">+IF(AND(ISNUMBER(OFFSET('Hygiene Data'!$H$5,0,10*ROW('Hygiene Data'!H61))),'Data Summary'!EA67="Yes"),OFFSET('Hygiene Data'!$H$5,0,10*ROW('Hygiene Data'!H61)),NA())</f>
        <v>#N/A</v>
      </c>
      <c r="BM67" s="537" t="e">
        <f ca="1">+IF(AND(ISNUMBER(OFFSET('Hygiene Data'!$H$7,0,10*ROW('Hygiene Data'!H61))),'Data Summary'!EB67="Yes"),OFFSET('Hygiene Data'!$H$7,0,10*ROW('Hygiene Data'!H61)),NA())</f>
        <v>#N/A</v>
      </c>
      <c r="BN67" s="537" t="e">
        <f ca="1">+IF(AND(ISNUMBER(OFFSET('Hygiene Data'!$H$9,0,10*ROW('Hygiene Data'!H61))),'Data Summary'!EC67="Yes"),OFFSET('Hygiene Data'!$H$9,0,10*ROW('Hygiene Data'!H61)),NA())</f>
        <v>#N/A</v>
      </c>
      <c r="BO67" s="537" t="e">
        <f ca="1">+IF(AND(ISNUMBER(OFFSET('Hygiene Data'!$I$5,0,10*ROW('Hygiene Data'!I61))),'Data Summary'!ED67="Yes"),OFFSET('Hygiene Data'!$I$5,0,10*ROW('Hygiene Data'!I61)),NA())</f>
        <v>#N/A</v>
      </c>
      <c r="BP67" s="537" t="e">
        <f ca="1">+IF(AND(ISNUMBER(OFFSET('Hygiene Data'!$I$7,0,10*ROW('Hygiene Data'!I61))),'Data Summary'!EE67="Yes"),OFFSET('Hygiene Data'!$I$7,0,10*ROW('Hygiene Data'!I61)),NA())</f>
        <v>#N/A</v>
      </c>
      <c r="BQ67" s="537" t="e">
        <f ca="1">+IF(AND(ISNUMBER(OFFSET('Hygiene Data'!$I$9,0,10*ROW('Hygiene Data'!I61))),'Data Summary'!EF67="Yes"),OFFSET('Hygiene Data'!$I$9,0,10*ROW('Hygiene Data'!I61)),NA())</f>
        <v>#N/A</v>
      </c>
    </row>
    <row r="68" spans="1:69" x14ac:dyDescent="0.25">
      <c r="A68" s="533" t="e">
        <f ca="1">+RIGHT('Data Summary'!A68,LEN('Data Summary'!A68)-9)</f>
        <v>#VALUE!</v>
      </c>
      <c r="B68" s="507" t="str">
        <f ca="1">+IF(ISTEXT('Data Summary'!B68),'Data Summary'!B68,"")</f>
        <v/>
      </c>
      <c r="C68" s="534" t="e">
        <f ca="1">+VALUE('Data Summary'!C68)</f>
        <v>#VALUE!</v>
      </c>
      <c r="D68" s="535" t="e">
        <f ca="1">+IF(AND(ISNUMBER(OFFSET('Water Data'!$D$4,0,10*ROW('Water Data'!D62))),'Data Summary'!BS68="Yes"),100-OFFSET('Water Data'!$D$4,0,10*ROW('Water Data'!D62)),NA())</f>
        <v>#N/A</v>
      </c>
      <c r="E68" s="535" t="e">
        <f ca="1">+IF(AND(ISNUMBER(OFFSET('Water Data'!$D$6,0,10*ROW('Water Data'!D62))),'Data Summary'!BT68="Yes"),OFFSET('Water Data'!$D$6,0,10*ROW('Water Data'!D62)),NA())</f>
        <v>#N/A</v>
      </c>
      <c r="F68" s="535" t="e">
        <f ca="1">+IF(AND(ISNUMBER(OFFSET('Water Data'!$D$9,0,10*ROW('Water Data'!D62))),'Data Summary'!BU68="Yes"),OFFSET('Water Data'!$D$9,0,10*ROW('Water Data'!D62)),NA())</f>
        <v>#N/A</v>
      </c>
      <c r="G68" s="535" t="e">
        <f ca="1">+IF(AND(ISNUMBER(OFFSET('Water Data'!$E$4,0,10*ROW('Water Data'!E62))),'Data Summary'!BV68="Yes"),100-OFFSET('Water Data'!$E$4,0,10*ROW('Water Data'!E62)),NA())</f>
        <v>#N/A</v>
      </c>
      <c r="H68" s="535" t="e">
        <f ca="1">+IF(AND(ISNUMBER(OFFSET('Water Data'!$E$6,0,10*ROW('Water Data'!E62))),'Data Summary'!BW68="Yes"),OFFSET('Water Data'!$E$6,0,10*ROW('Water Data'!E62)),NA())</f>
        <v>#N/A</v>
      </c>
      <c r="I68" s="535" t="e">
        <f ca="1">+IF(AND(ISNUMBER(OFFSET('Water Data'!$E$9,0,10*ROW('Water Data'!E62))),'Data Summary'!BX68="Yes"),OFFSET('Water Data'!$E$9,0,10*ROW('Water Data'!E62)),NA())</f>
        <v>#N/A</v>
      </c>
      <c r="J68" s="535" t="e">
        <f ca="1">+IF(AND(ISNUMBER(OFFSET('Water Data'!$F$4,0,10*ROW('Water Data'!F62))),'Data Summary'!BY68="Yes"),100-OFFSET('Water Data'!$F$4,0,10*ROW('Water Data'!F62)),NA())</f>
        <v>#N/A</v>
      </c>
      <c r="K68" s="535" t="e">
        <f ca="1">+IF(AND(ISNUMBER(OFFSET('Water Data'!$F$6,0,10*ROW('Water Data'!F62))),'Data Summary'!BZ68="Yes"),OFFSET('Water Data'!$F$6,0,10*ROW('Water Data'!F62)),NA())</f>
        <v>#N/A</v>
      </c>
      <c r="L68" s="535" t="e">
        <f ca="1">+IF(AND(ISNUMBER(OFFSET('Water Data'!$F$9,0,10*ROW('Water Data'!F62))),'Data Summary'!CA68="Yes"),OFFSET('Water Data'!$F$9,0,10*ROW('Water Data'!F62)),NA())</f>
        <v>#N/A</v>
      </c>
      <c r="M68" s="535" t="e">
        <f ca="1">+IF(AND(ISNUMBER(OFFSET('Water Data'!$G$4,0,10*ROW('Water Data'!G62))),'Data Summary'!CB68="Yes"),100-OFFSET('Water Data'!$G$4,0,10*ROW('Water Data'!G62)),NA())</f>
        <v>#N/A</v>
      </c>
      <c r="N68" s="535" t="e">
        <f ca="1">+IF(AND(ISNUMBER(OFFSET('Water Data'!$G$6,0,10*ROW('Water Data'!G62))),'Data Summary'!CC68="Yes"),OFFSET('Water Data'!$G$6,0,10*ROW('Water Data'!G62)),NA())</f>
        <v>#N/A</v>
      </c>
      <c r="O68" s="535" t="e">
        <f ca="1">+IF(AND(ISNUMBER(OFFSET('Water Data'!$G$9,0,10*ROW('Water Data'!G62))),'Data Summary'!CD68="Yes"),OFFSET('Water Data'!$G$9,0,10*ROW('Water Data'!G62)),NA())</f>
        <v>#N/A</v>
      </c>
      <c r="P68" s="535" t="e">
        <f ca="1">+IF(AND(ISNUMBER(OFFSET('Water Data'!$H$4,0,10*ROW('Water Data'!H62))),'Data Summary'!CE68="Yes"),100-OFFSET('Water Data'!$H$4,0,10*ROW('Water Data'!H62)),NA())</f>
        <v>#N/A</v>
      </c>
      <c r="Q68" s="535" t="e">
        <f ca="1">+IF(AND(ISNUMBER(OFFSET('Water Data'!$H$6,0,10*ROW('Water Data'!H62))),'Data Summary'!CF68="Yes"),OFFSET('Water Data'!$H$6,0,10*ROW('Water Data'!H62)),NA())</f>
        <v>#N/A</v>
      </c>
      <c r="R68" s="535" t="e">
        <f ca="1">+IF(AND(ISNUMBER(OFFSET('Water Data'!$H$9,0,10*ROW('Water Data'!H62))),'Data Summary'!CG68="Yes"),OFFSET('Water Data'!$H$9,0,10*ROW('Water Data'!H62)),NA())</f>
        <v>#N/A</v>
      </c>
      <c r="S68" s="535" t="e">
        <f ca="1">+IF(AND(ISNUMBER(OFFSET('Water Data'!$I$4,0,10*ROW('Water Data'!I62))),'Data Summary'!CH68="Yes"),100-OFFSET('Water Data'!$I$4,0,10*ROW('Water Data'!I62)),NA())</f>
        <v>#N/A</v>
      </c>
      <c r="T68" s="535" t="e">
        <f ca="1">+IF(AND(ISNUMBER(OFFSET('Water Data'!$I$6,0,10*ROW('Water Data'!I62))),'Data Summary'!CI68="Yes"),OFFSET('Water Data'!$I$6,0,10*ROW('Water Data'!I62)),NA())</f>
        <v>#N/A</v>
      </c>
      <c r="U68" s="535" t="e">
        <f ca="1">+IF(AND(ISNUMBER(OFFSET('Water Data'!$I$9,0,10*ROW('Water Data'!I62))),'Data Summary'!CJ68="Yes"),OFFSET('Water Data'!$I$9,0,10*ROW('Water Data'!I62)),NA())</f>
        <v>#N/A</v>
      </c>
      <c r="V68" s="536" t="e">
        <f ca="1">+IF(AND(ISNUMBER(OFFSET('Sanitation Data'!$D$4,0,10*ROW('Sanitation Data'!D62))),'Data Summary'!CK68="Yes"),100-OFFSET('Sanitation Data'!$D$4,0,10*ROW('Sanitation Data'!D62)),NA())</f>
        <v>#N/A</v>
      </c>
      <c r="W68" s="536" t="e">
        <f ca="1">+IF(AND(ISNUMBER(OFFSET('Sanitation Data'!$D$6,0,10*ROW('Sanitation Data'!D62))),'Data Summary'!CL68="Yes"),OFFSET('Sanitation Data'!$D$6,0,10*ROW('Sanitation Data'!D62)),NA())</f>
        <v>#N/A</v>
      </c>
      <c r="X68" s="536" t="e">
        <f ca="1">+IF(AND(ISNUMBER(OFFSET('Sanitation Data'!$D$10,0,10*ROW('Sanitation Data'!D62))),'Data Summary'!CM68="Yes"),OFFSET('Sanitation Data'!$D$10,0,10*ROW('Sanitation Data'!D62)),NA())</f>
        <v>#N/A</v>
      </c>
      <c r="Y68" s="536" t="e">
        <f ca="1">+IF(AND(ISNUMBER(OFFSET('Sanitation Data'!$D$11,0,10*ROW('Sanitation Data'!D62))),'Data Summary'!CN68="Yes"),OFFSET('Sanitation Data'!$D$11,0,10*ROW('Sanitation Data'!D62)),NA())</f>
        <v>#N/A</v>
      </c>
      <c r="Z68" s="536" t="e">
        <f ca="1">+IF(AND(ISNUMBER(OFFSET('Sanitation Data'!$D$12,0,10*ROW('Sanitation Data'!D62))),'Data Summary'!CO68="Yes"),OFFSET('Sanitation Data'!$D$12,0,10*ROW('Sanitation Data'!D62)),NA())</f>
        <v>#N/A</v>
      </c>
      <c r="AA68" s="536" t="e">
        <f ca="1">+IF(AND(ISNUMBER(OFFSET('Sanitation Data'!$E$4,0,10*ROW('Sanitation Data'!E62))),'Data Summary'!CP68="Yes"),100-OFFSET('Sanitation Data'!$E$4,0,10*ROW('Sanitation Data'!E62)),NA())</f>
        <v>#N/A</v>
      </c>
      <c r="AB68" s="536" t="e">
        <f ca="1">+IF(AND(ISNUMBER(OFFSET('Sanitation Data'!$E$6,0,10*ROW('Sanitation Data'!E62))),'Data Summary'!CQ68="Yes"),OFFSET('Sanitation Data'!$E$6,0,10*ROW('Sanitation Data'!E62)),NA())</f>
        <v>#N/A</v>
      </c>
      <c r="AC68" s="536" t="e">
        <f ca="1">+IF(AND(ISNUMBER(OFFSET('Sanitation Data'!$E$10,0,10*ROW('Sanitation Data'!E62))),'Data Summary'!CR68="Yes"),OFFSET('Sanitation Data'!$E$10,0,10*ROW('Sanitation Data'!E62)),NA())</f>
        <v>#N/A</v>
      </c>
      <c r="AD68" s="536" t="e">
        <f ca="1">+IF(AND(ISNUMBER(OFFSET('Sanitation Data'!$E$11,0,10*ROW('Sanitation Data'!E62))),'Data Summary'!CS68="Yes"),OFFSET('Sanitation Data'!$E$11,0,10*ROW('Sanitation Data'!E62)),NA())</f>
        <v>#N/A</v>
      </c>
      <c r="AE68" s="536" t="e">
        <f ca="1">+IF(AND(ISNUMBER(OFFSET('Sanitation Data'!$E$12,0,10*ROW('Sanitation Data'!E62))),'Data Summary'!CT68="Yes"),OFFSET('Sanitation Data'!$E$12,0,10*ROW('Sanitation Data'!E62)),NA())</f>
        <v>#N/A</v>
      </c>
      <c r="AF68" s="536" t="e">
        <f ca="1">+IF(AND(ISNUMBER(OFFSET('Sanitation Data'!$F$4,0,10*ROW('Sanitation Data'!F62))),'Data Summary'!CU68="Yes"),100-OFFSET('Sanitation Data'!$F$4,0,10*ROW('Sanitation Data'!F62)),NA())</f>
        <v>#N/A</v>
      </c>
      <c r="AG68" s="536" t="e">
        <f ca="1">+IF(AND(ISNUMBER(OFFSET('Sanitation Data'!$F$6,0,10*ROW('Sanitation Data'!F62))),'Data Summary'!CV68="Yes"),OFFSET('Sanitation Data'!$F$6,0,10*ROW('Sanitation Data'!F62)),NA())</f>
        <v>#N/A</v>
      </c>
      <c r="AH68" s="536" t="e">
        <f ca="1">+IF(AND(ISNUMBER(OFFSET('Sanitation Data'!$F$10,0,10*ROW('Sanitation Data'!F62))),'Data Summary'!CW68="Yes"),OFFSET('Sanitation Data'!$F$10,0,10*ROW('Sanitation Data'!F62)),NA())</f>
        <v>#N/A</v>
      </c>
      <c r="AI68" s="536" t="e">
        <f ca="1">+IF(AND(ISNUMBER(OFFSET('Sanitation Data'!$F$11,0,10*ROW('Sanitation Data'!F62))),'Data Summary'!CX68="Yes"),OFFSET('Sanitation Data'!$F$11,0,10*ROW('Sanitation Data'!F62)),NA())</f>
        <v>#N/A</v>
      </c>
      <c r="AJ68" s="536" t="e">
        <f ca="1">+IF(AND(ISNUMBER(OFFSET('Sanitation Data'!$F$12,0,10*ROW('Sanitation Data'!F62))),'Data Summary'!CY68="Yes"),OFFSET('Sanitation Data'!$F$12,0,10*ROW('Sanitation Data'!F62)),NA())</f>
        <v>#N/A</v>
      </c>
      <c r="AK68" s="536" t="e">
        <f ca="1">+IF(AND(ISNUMBER(OFFSET('Sanitation Data'!$G$4,0,10*ROW('Sanitation Data'!G62))),'Data Summary'!CZ68="Yes"),100-OFFSET('Sanitation Data'!$G$4,0,10*ROW('Sanitation Data'!G62)),NA())</f>
        <v>#N/A</v>
      </c>
      <c r="AL68" s="536" t="e">
        <f ca="1">+IF(AND(ISNUMBER(OFFSET('Sanitation Data'!$G$6,0,10*ROW('Sanitation Data'!G62))),'Data Summary'!DA68="Yes"),OFFSET('Sanitation Data'!$G$6,0,10*ROW('Sanitation Data'!G62)),NA())</f>
        <v>#N/A</v>
      </c>
      <c r="AM68" s="536" t="e">
        <f ca="1">+IF(AND(ISNUMBER(OFFSET('Sanitation Data'!$G$10,0,10*ROW('Sanitation Data'!G62))),'Data Summary'!DB68="Yes"),OFFSET('Sanitation Data'!$G$10,0,10*ROW('Sanitation Data'!G62)),NA())</f>
        <v>#N/A</v>
      </c>
      <c r="AN68" s="536" t="e">
        <f ca="1">+IF(AND(ISNUMBER(OFFSET('Sanitation Data'!$G$11,0,10*ROW('Sanitation Data'!G62))),'Data Summary'!DC68="Yes"),OFFSET('Sanitation Data'!$G$11,0,10*ROW('Sanitation Data'!G62)),NA())</f>
        <v>#N/A</v>
      </c>
      <c r="AO68" s="536" t="e">
        <f ca="1">+IF(AND(ISNUMBER(OFFSET('Sanitation Data'!$G$12,0,10*ROW('Sanitation Data'!G62))),'Data Summary'!DD68="Yes"),OFFSET('Sanitation Data'!$G$12,0,10*ROW('Sanitation Data'!G62)),NA())</f>
        <v>#N/A</v>
      </c>
      <c r="AP68" s="536" t="e">
        <f ca="1">+IF(AND(ISNUMBER(OFFSET('Sanitation Data'!$H$4,0,10*ROW('Sanitation Data'!H62))),'Data Summary'!DE68="Yes"),100-OFFSET('Sanitation Data'!$H$4,0,10*ROW('Sanitation Data'!H62)),NA())</f>
        <v>#N/A</v>
      </c>
      <c r="AQ68" s="536" t="e">
        <f ca="1">+IF(AND(ISNUMBER(OFFSET('Sanitation Data'!$H$6,0,10*ROW('Sanitation Data'!H62))),'Data Summary'!DF68="Yes"),OFFSET('Sanitation Data'!$H$6,0,10*ROW('Sanitation Data'!H62)),NA())</f>
        <v>#N/A</v>
      </c>
      <c r="AR68" s="536" t="e">
        <f ca="1">+IF(AND(ISNUMBER(OFFSET('Sanitation Data'!$H$10,0,10*ROW('Sanitation Data'!H62))),'Data Summary'!DG68="Yes"),OFFSET('Sanitation Data'!$H$10,0,10*ROW('Sanitation Data'!H62)),NA())</f>
        <v>#N/A</v>
      </c>
      <c r="AS68" s="536" t="e">
        <f ca="1">+IF(AND(ISNUMBER(OFFSET('Sanitation Data'!$H$11,0,10*ROW('Sanitation Data'!H62))),'Data Summary'!DH68="Yes"),OFFSET('Sanitation Data'!$H$11,0,10*ROW('Sanitation Data'!H62)),NA())</f>
        <v>#N/A</v>
      </c>
      <c r="AT68" s="536" t="e">
        <f ca="1">+IF(AND(ISNUMBER(OFFSET('Sanitation Data'!$H$12,0,10*ROW('Sanitation Data'!H62))),'Data Summary'!DI68="Yes"),OFFSET('Sanitation Data'!$H$12,0,10*ROW('Sanitation Data'!H62)),NA())</f>
        <v>#N/A</v>
      </c>
      <c r="AU68" s="536" t="e">
        <f ca="1">+IF(AND(ISNUMBER(OFFSET('Sanitation Data'!$I$4,0,10*ROW('Sanitation Data'!I62))),'Data Summary'!DJ68="Yes"),100-OFFSET('Sanitation Data'!$I$4,0,10*ROW('Sanitation Data'!I62)),NA())</f>
        <v>#N/A</v>
      </c>
      <c r="AV68" s="536" t="e">
        <f ca="1">+IF(AND(ISNUMBER(OFFSET('Sanitation Data'!$I$6,0,10*ROW('Sanitation Data'!I62))),'Data Summary'!DK68="Yes"),OFFSET('Sanitation Data'!$I$6,0,10*ROW('Sanitation Data'!I62)),NA())</f>
        <v>#N/A</v>
      </c>
      <c r="AW68" s="536" t="e">
        <f ca="1">+IF(AND(ISNUMBER(OFFSET('Sanitation Data'!$I$10,0,10*ROW('Sanitation Data'!I62))),'Data Summary'!DL68="Yes"),OFFSET('Sanitation Data'!$I$10,0,10*ROW('Sanitation Data'!I62)),NA())</f>
        <v>#N/A</v>
      </c>
      <c r="AX68" s="536" t="e">
        <f ca="1">+IF(AND(ISNUMBER(OFFSET('Sanitation Data'!$I$11,0,10*ROW('Sanitation Data'!I62))),'Data Summary'!DM68="Yes"),OFFSET('Sanitation Data'!$I$11,0,10*ROW('Sanitation Data'!I62)),NA())</f>
        <v>#N/A</v>
      </c>
      <c r="AY68" s="536" t="e">
        <f ca="1">+IF(AND(ISNUMBER(OFFSET('Sanitation Data'!$I$12,0,10*ROW('Sanitation Data'!I62))),'Data Summary'!DN68="Yes"),OFFSET('Sanitation Data'!$I$12,0,10*ROW('Sanitation Data'!I62)),NA())</f>
        <v>#N/A</v>
      </c>
      <c r="AZ68" s="537" t="e">
        <f ca="1">+IF(AND(ISNUMBER(OFFSET('Hygiene Data'!$D$5,0,10*ROW('Hygiene Data'!D62))),'Data Summary'!DO68="Yes"),OFFSET('Hygiene Data'!$D$5,0,10*ROW('Hygiene Data'!D62)),NA())</f>
        <v>#N/A</v>
      </c>
      <c r="BA68" s="537" t="e">
        <f ca="1">+IF(AND(ISNUMBER(OFFSET('Hygiene Data'!$D$7,0,10*ROW('Hygiene Data'!D62))),'Data Summary'!DP68="Yes"),OFFSET('Hygiene Data'!$D$7,0,10*ROW('Hygiene Data'!D62)),NA())</f>
        <v>#N/A</v>
      </c>
      <c r="BB68" s="537" t="e">
        <f ca="1">+IF(AND(ISNUMBER(OFFSET('Hygiene Data'!$D$9,0,10*ROW('Hygiene Data'!D62))),'Data Summary'!DQ68="Yes"),OFFSET('Hygiene Data'!$D$9,0,10*ROW('Hygiene Data'!D62)),NA())</f>
        <v>#N/A</v>
      </c>
      <c r="BC68" s="537" t="e">
        <f ca="1">+IF(AND(ISNUMBER(OFFSET('Hygiene Data'!$E$5,0,10*ROW('Hygiene Data'!E62))),'Data Summary'!DR68="Yes"),OFFSET('Hygiene Data'!$E$5,0,10*ROW('Hygiene Data'!E62)),NA())</f>
        <v>#N/A</v>
      </c>
      <c r="BD68" s="537" t="e">
        <f ca="1">+IF(AND(ISNUMBER(OFFSET('Hygiene Data'!$E$7,0,10*ROW('Hygiene Data'!E62))),'Data Summary'!DS68="Yes"),OFFSET('Hygiene Data'!$E$7,0,10*ROW('Hygiene Data'!E62)),NA())</f>
        <v>#N/A</v>
      </c>
      <c r="BE68" s="537" t="e">
        <f ca="1">+IF(AND(ISNUMBER(OFFSET('Hygiene Data'!$E$9,0,10*ROW('Hygiene Data'!E62))),'Data Summary'!DT68="Yes"),OFFSET('Hygiene Data'!$E$9,0,10*ROW('Hygiene Data'!E62)),NA())</f>
        <v>#N/A</v>
      </c>
      <c r="BF68" s="537" t="e">
        <f ca="1">+IF(AND(ISNUMBER(OFFSET('Hygiene Data'!$F$5,0,10*ROW('Hygiene Data'!F62))),'Data Summary'!DU68="Yes"),OFFSET('Hygiene Data'!$F$5,0,10*ROW('Hygiene Data'!F62)),NA())</f>
        <v>#N/A</v>
      </c>
      <c r="BG68" s="537" t="e">
        <f ca="1">+IF(AND(ISNUMBER(OFFSET('Hygiene Data'!$F$7,0,10*ROW('Hygiene Data'!F62))),'Data Summary'!DV68="Yes"),OFFSET('Hygiene Data'!$F$7,0,10*ROW('Hygiene Data'!F62)),NA())</f>
        <v>#N/A</v>
      </c>
      <c r="BH68" s="537" t="e">
        <f ca="1">+IF(AND(ISNUMBER(OFFSET('Hygiene Data'!$F$9,0,10*ROW('Hygiene Data'!F62))),'Data Summary'!DW68="Yes"),OFFSET('Hygiene Data'!$F$9,0,10*ROW('Hygiene Data'!F62)),NA())</f>
        <v>#N/A</v>
      </c>
      <c r="BI68" s="537" t="e">
        <f ca="1">+IF(AND(ISNUMBER(OFFSET('Hygiene Data'!$G$5,0,10*ROW('Hygiene Data'!G62))),'Data Summary'!DX68="Yes"),OFFSET('Hygiene Data'!$G$5,0,10*ROW('Hygiene Data'!G62)),NA())</f>
        <v>#N/A</v>
      </c>
      <c r="BJ68" s="537" t="e">
        <f ca="1">+IF(AND(ISNUMBER(OFFSET('Hygiene Data'!$G$7,0,10*ROW('Hygiene Data'!G62))),'Data Summary'!DY68="Yes"),OFFSET('Hygiene Data'!$G$7,0,10*ROW('Hygiene Data'!G62)),NA())</f>
        <v>#N/A</v>
      </c>
      <c r="BK68" s="537" t="e">
        <f ca="1">+IF(AND(ISNUMBER(OFFSET('Hygiene Data'!$G$9,0,10*ROW('Hygiene Data'!G62))),'Data Summary'!DZ68="Yes"),OFFSET('Hygiene Data'!$G$9,0,10*ROW('Hygiene Data'!G62)),NA())</f>
        <v>#N/A</v>
      </c>
      <c r="BL68" s="537" t="e">
        <f ca="1">+IF(AND(ISNUMBER(OFFSET('Hygiene Data'!$H$5,0,10*ROW('Hygiene Data'!H62))),'Data Summary'!EA68="Yes"),OFFSET('Hygiene Data'!$H$5,0,10*ROW('Hygiene Data'!H62)),NA())</f>
        <v>#N/A</v>
      </c>
      <c r="BM68" s="537" t="e">
        <f ca="1">+IF(AND(ISNUMBER(OFFSET('Hygiene Data'!$H$7,0,10*ROW('Hygiene Data'!H62))),'Data Summary'!EB68="Yes"),OFFSET('Hygiene Data'!$H$7,0,10*ROW('Hygiene Data'!H62)),NA())</f>
        <v>#N/A</v>
      </c>
      <c r="BN68" s="537" t="e">
        <f ca="1">+IF(AND(ISNUMBER(OFFSET('Hygiene Data'!$H$9,0,10*ROW('Hygiene Data'!H62))),'Data Summary'!EC68="Yes"),OFFSET('Hygiene Data'!$H$9,0,10*ROW('Hygiene Data'!H62)),NA())</f>
        <v>#N/A</v>
      </c>
      <c r="BO68" s="537" t="e">
        <f ca="1">+IF(AND(ISNUMBER(OFFSET('Hygiene Data'!$I$5,0,10*ROW('Hygiene Data'!I62))),'Data Summary'!ED68="Yes"),OFFSET('Hygiene Data'!$I$5,0,10*ROW('Hygiene Data'!I62)),NA())</f>
        <v>#N/A</v>
      </c>
      <c r="BP68" s="537" t="e">
        <f ca="1">+IF(AND(ISNUMBER(OFFSET('Hygiene Data'!$I$7,0,10*ROW('Hygiene Data'!I62))),'Data Summary'!EE68="Yes"),OFFSET('Hygiene Data'!$I$7,0,10*ROW('Hygiene Data'!I62)),NA())</f>
        <v>#N/A</v>
      </c>
      <c r="BQ68" s="537" t="e">
        <f ca="1">+IF(AND(ISNUMBER(OFFSET('Hygiene Data'!$I$9,0,10*ROW('Hygiene Data'!I62))),'Data Summary'!EF68="Yes"),OFFSET('Hygiene Data'!$I$9,0,10*ROW('Hygiene Data'!I62)),NA())</f>
        <v>#N/A</v>
      </c>
    </row>
    <row r="69" spans="1:69" x14ac:dyDescent="0.25">
      <c r="A69" s="533" t="e">
        <f ca="1">+RIGHT('Data Summary'!A69,LEN('Data Summary'!A69)-9)</f>
        <v>#VALUE!</v>
      </c>
      <c r="B69" s="507" t="str">
        <f ca="1">+IF(ISTEXT('Data Summary'!B69),'Data Summary'!B69,"")</f>
        <v/>
      </c>
      <c r="C69" s="534" t="e">
        <f ca="1">+VALUE('Data Summary'!C69)</f>
        <v>#VALUE!</v>
      </c>
      <c r="D69" s="535" t="e">
        <f ca="1">+IF(AND(ISNUMBER(OFFSET('Water Data'!$D$4,0,10*ROW('Water Data'!D63))),'Data Summary'!BS69="Yes"),100-OFFSET('Water Data'!$D$4,0,10*ROW('Water Data'!D63)),NA())</f>
        <v>#N/A</v>
      </c>
      <c r="E69" s="535" t="e">
        <f ca="1">+IF(AND(ISNUMBER(OFFSET('Water Data'!$D$6,0,10*ROW('Water Data'!D63))),'Data Summary'!BT69="Yes"),OFFSET('Water Data'!$D$6,0,10*ROW('Water Data'!D63)),NA())</f>
        <v>#N/A</v>
      </c>
      <c r="F69" s="535" t="e">
        <f ca="1">+IF(AND(ISNUMBER(OFFSET('Water Data'!$D$9,0,10*ROW('Water Data'!D63))),'Data Summary'!BU69="Yes"),OFFSET('Water Data'!$D$9,0,10*ROW('Water Data'!D63)),NA())</f>
        <v>#N/A</v>
      </c>
      <c r="G69" s="535" t="e">
        <f ca="1">+IF(AND(ISNUMBER(OFFSET('Water Data'!$E$4,0,10*ROW('Water Data'!E63))),'Data Summary'!BV69="Yes"),100-OFFSET('Water Data'!$E$4,0,10*ROW('Water Data'!E63)),NA())</f>
        <v>#N/A</v>
      </c>
      <c r="H69" s="535" t="e">
        <f ca="1">+IF(AND(ISNUMBER(OFFSET('Water Data'!$E$6,0,10*ROW('Water Data'!E63))),'Data Summary'!BW69="Yes"),OFFSET('Water Data'!$E$6,0,10*ROW('Water Data'!E63)),NA())</f>
        <v>#N/A</v>
      </c>
      <c r="I69" s="535" t="e">
        <f ca="1">+IF(AND(ISNUMBER(OFFSET('Water Data'!$E$9,0,10*ROW('Water Data'!E63))),'Data Summary'!BX69="Yes"),OFFSET('Water Data'!$E$9,0,10*ROW('Water Data'!E63)),NA())</f>
        <v>#N/A</v>
      </c>
      <c r="J69" s="535" t="e">
        <f ca="1">+IF(AND(ISNUMBER(OFFSET('Water Data'!$F$4,0,10*ROW('Water Data'!F63))),'Data Summary'!BY69="Yes"),100-OFFSET('Water Data'!$F$4,0,10*ROW('Water Data'!F63)),NA())</f>
        <v>#N/A</v>
      </c>
      <c r="K69" s="535" t="e">
        <f ca="1">+IF(AND(ISNUMBER(OFFSET('Water Data'!$F$6,0,10*ROW('Water Data'!F63))),'Data Summary'!BZ69="Yes"),OFFSET('Water Data'!$F$6,0,10*ROW('Water Data'!F63)),NA())</f>
        <v>#N/A</v>
      </c>
      <c r="L69" s="535" t="e">
        <f ca="1">+IF(AND(ISNUMBER(OFFSET('Water Data'!$F$9,0,10*ROW('Water Data'!F63))),'Data Summary'!CA69="Yes"),OFFSET('Water Data'!$F$9,0,10*ROW('Water Data'!F63)),NA())</f>
        <v>#N/A</v>
      </c>
      <c r="M69" s="535" t="e">
        <f ca="1">+IF(AND(ISNUMBER(OFFSET('Water Data'!$G$4,0,10*ROW('Water Data'!G63))),'Data Summary'!CB69="Yes"),100-OFFSET('Water Data'!$G$4,0,10*ROW('Water Data'!G63)),NA())</f>
        <v>#N/A</v>
      </c>
      <c r="N69" s="535" t="e">
        <f ca="1">+IF(AND(ISNUMBER(OFFSET('Water Data'!$G$6,0,10*ROW('Water Data'!G63))),'Data Summary'!CC69="Yes"),OFFSET('Water Data'!$G$6,0,10*ROW('Water Data'!G63)),NA())</f>
        <v>#N/A</v>
      </c>
      <c r="O69" s="535" t="e">
        <f ca="1">+IF(AND(ISNUMBER(OFFSET('Water Data'!$G$9,0,10*ROW('Water Data'!G63))),'Data Summary'!CD69="Yes"),OFFSET('Water Data'!$G$9,0,10*ROW('Water Data'!G63)),NA())</f>
        <v>#N/A</v>
      </c>
      <c r="P69" s="535" t="e">
        <f ca="1">+IF(AND(ISNUMBER(OFFSET('Water Data'!$H$4,0,10*ROW('Water Data'!H63))),'Data Summary'!CE69="Yes"),100-OFFSET('Water Data'!$H$4,0,10*ROW('Water Data'!H63)),NA())</f>
        <v>#N/A</v>
      </c>
      <c r="Q69" s="535" t="e">
        <f ca="1">+IF(AND(ISNUMBER(OFFSET('Water Data'!$H$6,0,10*ROW('Water Data'!H63))),'Data Summary'!CF69="Yes"),OFFSET('Water Data'!$H$6,0,10*ROW('Water Data'!H63)),NA())</f>
        <v>#N/A</v>
      </c>
      <c r="R69" s="535" t="e">
        <f ca="1">+IF(AND(ISNUMBER(OFFSET('Water Data'!$H$9,0,10*ROW('Water Data'!H63))),'Data Summary'!CG69="Yes"),OFFSET('Water Data'!$H$9,0,10*ROW('Water Data'!H63)),NA())</f>
        <v>#N/A</v>
      </c>
      <c r="S69" s="535" t="e">
        <f ca="1">+IF(AND(ISNUMBER(OFFSET('Water Data'!$I$4,0,10*ROW('Water Data'!I63))),'Data Summary'!CH69="Yes"),100-OFFSET('Water Data'!$I$4,0,10*ROW('Water Data'!I63)),NA())</f>
        <v>#N/A</v>
      </c>
      <c r="T69" s="535" t="e">
        <f ca="1">+IF(AND(ISNUMBER(OFFSET('Water Data'!$I$6,0,10*ROW('Water Data'!I63))),'Data Summary'!CI69="Yes"),OFFSET('Water Data'!$I$6,0,10*ROW('Water Data'!I63)),NA())</f>
        <v>#N/A</v>
      </c>
      <c r="U69" s="535" t="e">
        <f ca="1">+IF(AND(ISNUMBER(OFFSET('Water Data'!$I$9,0,10*ROW('Water Data'!I63))),'Data Summary'!CJ69="Yes"),OFFSET('Water Data'!$I$9,0,10*ROW('Water Data'!I63)),NA())</f>
        <v>#N/A</v>
      </c>
      <c r="V69" s="536" t="e">
        <f ca="1">+IF(AND(ISNUMBER(OFFSET('Sanitation Data'!$D$4,0,10*ROW('Sanitation Data'!D63))),'Data Summary'!CK69="Yes"),100-OFFSET('Sanitation Data'!$D$4,0,10*ROW('Sanitation Data'!D63)),NA())</f>
        <v>#N/A</v>
      </c>
      <c r="W69" s="536" t="e">
        <f ca="1">+IF(AND(ISNUMBER(OFFSET('Sanitation Data'!$D$6,0,10*ROW('Sanitation Data'!D63))),'Data Summary'!CL69="Yes"),OFFSET('Sanitation Data'!$D$6,0,10*ROW('Sanitation Data'!D63)),NA())</f>
        <v>#N/A</v>
      </c>
      <c r="X69" s="536" t="e">
        <f ca="1">+IF(AND(ISNUMBER(OFFSET('Sanitation Data'!$D$10,0,10*ROW('Sanitation Data'!D63))),'Data Summary'!CM69="Yes"),OFFSET('Sanitation Data'!$D$10,0,10*ROW('Sanitation Data'!D63)),NA())</f>
        <v>#N/A</v>
      </c>
      <c r="Y69" s="536" t="e">
        <f ca="1">+IF(AND(ISNUMBER(OFFSET('Sanitation Data'!$D$11,0,10*ROW('Sanitation Data'!D63))),'Data Summary'!CN69="Yes"),OFFSET('Sanitation Data'!$D$11,0,10*ROW('Sanitation Data'!D63)),NA())</f>
        <v>#N/A</v>
      </c>
      <c r="Z69" s="536" t="e">
        <f ca="1">+IF(AND(ISNUMBER(OFFSET('Sanitation Data'!$D$12,0,10*ROW('Sanitation Data'!D63))),'Data Summary'!CO69="Yes"),OFFSET('Sanitation Data'!$D$12,0,10*ROW('Sanitation Data'!D63)),NA())</f>
        <v>#N/A</v>
      </c>
      <c r="AA69" s="536" t="e">
        <f ca="1">+IF(AND(ISNUMBER(OFFSET('Sanitation Data'!$E$4,0,10*ROW('Sanitation Data'!E63))),'Data Summary'!CP69="Yes"),100-OFFSET('Sanitation Data'!$E$4,0,10*ROW('Sanitation Data'!E63)),NA())</f>
        <v>#N/A</v>
      </c>
      <c r="AB69" s="536" t="e">
        <f ca="1">+IF(AND(ISNUMBER(OFFSET('Sanitation Data'!$E$6,0,10*ROW('Sanitation Data'!E63))),'Data Summary'!CQ69="Yes"),OFFSET('Sanitation Data'!$E$6,0,10*ROW('Sanitation Data'!E63)),NA())</f>
        <v>#N/A</v>
      </c>
      <c r="AC69" s="536" t="e">
        <f ca="1">+IF(AND(ISNUMBER(OFFSET('Sanitation Data'!$E$10,0,10*ROW('Sanitation Data'!E63))),'Data Summary'!CR69="Yes"),OFFSET('Sanitation Data'!$E$10,0,10*ROW('Sanitation Data'!E63)),NA())</f>
        <v>#N/A</v>
      </c>
      <c r="AD69" s="536" t="e">
        <f ca="1">+IF(AND(ISNUMBER(OFFSET('Sanitation Data'!$E$11,0,10*ROW('Sanitation Data'!E63))),'Data Summary'!CS69="Yes"),OFFSET('Sanitation Data'!$E$11,0,10*ROW('Sanitation Data'!E63)),NA())</f>
        <v>#N/A</v>
      </c>
      <c r="AE69" s="536" t="e">
        <f ca="1">+IF(AND(ISNUMBER(OFFSET('Sanitation Data'!$E$12,0,10*ROW('Sanitation Data'!E63))),'Data Summary'!CT69="Yes"),OFFSET('Sanitation Data'!$E$12,0,10*ROW('Sanitation Data'!E63)),NA())</f>
        <v>#N/A</v>
      </c>
      <c r="AF69" s="536" t="e">
        <f ca="1">+IF(AND(ISNUMBER(OFFSET('Sanitation Data'!$F$4,0,10*ROW('Sanitation Data'!F63))),'Data Summary'!CU69="Yes"),100-OFFSET('Sanitation Data'!$F$4,0,10*ROW('Sanitation Data'!F63)),NA())</f>
        <v>#N/A</v>
      </c>
      <c r="AG69" s="536" t="e">
        <f ca="1">+IF(AND(ISNUMBER(OFFSET('Sanitation Data'!$F$6,0,10*ROW('Sanitation Data'!F63))),'Data Summary'!CV69="Yes"),OFFSET('Sanitation Data'!$F$6,0,10*ROW('Sanitation Data'!F63)),NA())</f>
        <v>#N/A</v>
      </c>
      <c r="AH69" s="536" t="e">
        <f ca="1">+IF(AND(ISNUMBER(OFFSET('Sanitation Data'!$F$10,0,10*ROW('Sanitation Data'!F63))),'Data Summary'!CW69="Yes"),OFFSET('Sanitation Data'!$F$10,0,10*ROW('Sanitation Data'!F63)),NA())</f>
        <v>#N/A</v>
      </c>
      <c r="AI69" s="536" t="e">
        <f ca="1">+IF(AND(ISNUMBER(OFFSET('Sanitation Data'!$F$11,0,10*ROW('Sanitation Data'!F63))),'Data Summary'!CX69="Yes"),OFFSET('Sanitation Data'!$F$11,0,10*ROW('Sanitation Data'!F63)),NA())</f>
        <v>#N/A</v>
      </c>
      <c r="AJ69" s="536" t="e">
        <f ca="1">+IF(AND(ISNUMBER(OFFSET('Sanitation Data'!$F$12,0,10*ROW('Sanitation Data'!F63))),'Data Summary'!CY69="Yes"),OFFSET('Sanitation Data'!$F$12,0,10*ROW('Sanitation Data'!F63)),NA())</f>
        <v>#N/A</v>
      </c>
      <c r="AK69" s="536" t="e">
        <f ca="1">+IF(AND(ISNUMBER(OFFSET('Sanitation Data'!$G$4,0,10*ROW('Sanitation Data'!G63))),'Data Summary'!CZ69="Yes"),100-OFFSET('Sanitation Data'!$G$4,0,10*ROW('Sanitation Data'!G63)),NA())</f>
        <v>#N/A</v>
      </c>
      <c r="AL69" s="536" t="e">
        <f ca="1">+IF(AND(ISNUMBER(OFFSET('Sanitation Data'!$G$6,0,10*ROW('Sanitation Data'!G63))),'Data Summary'!DA69="Yes"),OFFSET('Sanitation Data'!$G$6,0,10*ROW('Sanitation Data'!G63)),NA())</f>
        <v>#N/A</v>
      </c>
      <c r="AM69" s="536" t="e">
        <f ca="1">+IF(AND(ISNUMBER(OFFSET('Sanitation Data'!$G$10,0,10*ROW('Sanitation Data'!G63))),'Data Summary'!DB69="Yes"),OFFSET('Sanitation Data'!$G$10,0,10*ROW('Sanitation Data'!G63)),NA())</f>
        <v>#N/A</v>
      </c>
      <c r="AN69" s="536" t="e">
        <f ca="1">+IF(AND(ISNUMBER(OFFSET('Sanitation Data'!$G$11,0,10*ROW('Sanitation Data'!G63))),'Data Summary'!DC69="Yes"),OFFSET('Sanitation Data'!$G$11,0,10*ROW('Sanitation Data'!G63)),NA())</f>
        <v>#N/A</v>
      </c>
      <c r="AO69" s="536" t="e">
        <f ca="1">+IF(AND(ISNUMBER(OFFSET('Sanitation Data'!$G$12,0,10*ROW('Sanitation Data'!G63))),'Data Summary'!DD69="Yes"),OFFSET('Sanitation Data'!$G$12,0,10*ROW('Sanitation Data'!G63)),NA())</f>
        <v>#N/A</v>
      </c>
      <c r="AP69" s="536" t="e">
        <f ca="1">+IF(AND(ISNUMBER(OFFSET('Sanitation Data'!$H$4,0,10*ROW('Sanitation Data'!H63))),'Data Summary'!DE69="Yes"),100-OFFSET('Sanitation Data'!$H$4,0,10*ROW('Sanitation Data'!H63)),NA())</f>
        <v>#N/A</v>
      </c>
      <c r="AQ69" s="536" t="e">
        <f ca="1">+IF(AND(ISNUMBER(OFFSET('Sanitation Data'!$H$6,0,10*ROW('Sanitation Data'!H63))),'Data Summary'!DF69="Yes"),OFFSET('Sanitation Data'!$H$6,0,10*ROW('Sanitation Data'!H63)),NA())</f>
        <v>#N/A</v>
      </c>
      <c r="AR69" s="536" t="e">
        <f ca="1">+IF(AND(ISNUMBER(OFFSET('Sanitation Data'!$H$10,0,10*ROW('Sanitation Data'!H63))),'Data Summary'!DG69="Yes"),OFFSET('Sanitation Data'!$H$10,0,10*ROW('Sanitation Data'!H63)),NA())</f>
        <v>#N/A</v>
      </c>
      <c r="AS69" s="536" t="e">
        <f ca="1">+IF(AND(ISNUMBER(OFFSET('Sanitation Data'!$H$11,0,10*ROW('Sanitation Data'!H63))),'Data Summary'!DH69="Yes"),OFFSET('Sanitation Data'!$H$11,0,10*ROW('Sanitation Data'!H63)),NA())</f>
        <v>#N/A</v>
      </c>
      <c r="AT69" s="536" t="e">
        <f ca="1">+IF(AND(ISNUMBER(OFFSET('Sanitation Data'!$H$12,0,10*ROW('Sanitation Data'!H63))),'Data Summary'!DI69="Yes"),OFFSET('Sanitation Data'!$H$12,0,10*ROW('Sanitation Data'!H63)),NA())</f>
        <v>#N/A</v>
      </c>
      <c r="AU69" s="536" t="e">
        <f ca="1">+IF(AND(ISNUMBER(OFFSET('Sanitation Data'!$I$4,0,10*ROW('Sanitation Data'!I63))),'Data Summary'!DJ69="Yes"),100-OFFSET('Sanitation Data'!$I$4,0,10*ROW('Sanitation Data'!I63)),NA())</f>
        <v>#N/A</v>
      </c>
      <c r="AV69" s="536" t="e">
        <f ca="1">+IF(AND(ISNUMBER(OFFSET('Sanitation Data'!$I$6,0,10*ROW('Sanitation Data'!I63))),'Data Summary'!DK69="Yes"),OFFSET('Sanitation Data'!$I$6,0,10*ROW('Sanitation Data'!I63)),NA())</f>
        <v>#N/A</v>
      </c>
      <c r="AW69" s="536" t="e">
        <f ca="1">+IF(AND(ISNUMBER(OFFSET('Sanitation Data'!$I$10,0,10*ROW('Sanitation Data'!I63))),'Data Summary'!DL69="Yes"),OFFSET('Sanitation Data'!$I$10,0,10*ROW('Sanitation Data'!I63)),NA())</f>
        <v>#N/A</v>
      </c>
      <c r="AX69" s="536" t="e">
        <f ca="1">+IF(AND(ISNUMBER(OFFSET('Sanitation Data'!$I$11,0,10*ROW('Sanitation Data'!I63))),'Data Summary'!DM69="Yes"),OFFSET('Sanitation Data'!$I$11,0,10*ROW('Sanitation Data'!I63)),NA())</f>
        <v>#N/A</v>
      </c>
      <c r="AY69" s="536" t="e">
        <f ca="1">+IF(AND(ISNUMBER(OFFSET('Sanitation Data'!$I$12,0,10*ROW('Sanitation Data'!I63))),'Data Summary'!DN69="Yes"),OFFSET('Sanitation Data'!$I$12,0,10*ROW('Sanitation Data'!I63)),NA())</f>
        <v>#N/A</v>
      </c>
      <c r="AZ69" s="537" t="e">
        <f ca="1">+IF(AND(ISNUMBER(OFFSET('Hygiene Data'!$D$5,0,10*ROW('Hygiene Data'!D63))),'Data Summary'!DO69="Yes"),OFFSET('Hygiene Data'!$D$5,0,10*ROW('Hygiene Data'!D63)),NA())</f>
        <v>#N/A</v>
      </c>
      <c r="BA69" s="537" t="e">
        <f ca="1">+IF(AND(ISNUMBER(OFFSET('Hygiene Data'!$D$7,0,10*ROW('Hygiene Data'!D63))),'Data Summary'!DP69="Yes"),OFFSET('Hygiene Data'!$D$7,0,10*ROW('Hygiene Data'!D63)),NA())</f>
        <v>#N/A</v>
      </c>
      <c r="BB69" s="537" t="e">
        <f ca="1">+IF(AND(ISNUMBER(OFFSET('Hygiene Data'!$D$9,0,10*ROW('Hygiene Data'!D63))),'Data Summary'!DQ69="Yes"),OFFSET('Hygiene Data'!$D$9,0,10*ROW('Hygiene Data'!D63)),NA())</f>
        <v>#N/A</v>
      </c>
      <c r="BC69" s="537" t="e">
        <f ca="1">+IF(AND(ISNUMBER(OFFSET('Hygiene Data'!$E$5,0,10*ROW('Hygiene Data'!E63))),'Data Summary'!DR69="Yes"),OFFSET('Hygiene Data'!$E$5,0,10*ROW('Hygiene Data'!E63)),NA())</f>
        <v>#N/A</v>
      </c>
      <c r="BD69" s="537" t="e">
        <f ca="1">+IF(AND(ISNUMBER(OFFSET('Hygiene Data'!$E$7,0,10*ROW('Hygiene Data'!E63))),'Data Summary'!DS69="Yes"),OFFSET('Hygiene Data'!$E$7,0,10*ROW('Hygiene Data'!E63)),NA())</f>
        <v>#N/A</v>
      </c>
      <c r="BE69" s="537" t="e">
        <f ca="1">+IF(AND(ISNUMBER(OFFSET('Hygiene Data'!$E$9,0,10*ROW('Hygiene Data'!E63))),'Data Summary'!DT69="Yes"),OFFSET('Hygiene Data'!$E$9,0,10*ROW('Hygiene Data'!E63)),NA())</f>
        <v>#N/A</v>
      </c>
      <c r="BF69" s="537" t="e">
        <f ca="1">+IF(AND(ISNUMBER(OFFSET('Hygiene Data'!$F$5,0,10*ROW('Hygiene Data'!F63))),'Data Summary'!DU69="Yes"),OFFSET('Hygiene Data'!$F$5,0,10*ROW('Hygiene Data'!F63)),NA())</f>
        <v>#N/A</v>
      </c>
      <c r="BG69" s="537" t="e">
        <f ca="1">+IF(AND(ISNUMBER(OFFSET('Hygiene Data'!$F$7,0,10*ROW('Hygiene Data'!F63))),'Data Summary'!DV69="Yes"),OFFSET('Hygiene Data'!$F$7,0,10*ROW('Hygiene Data'!F63)),NA())</f>
        <v>#N/A</v>
      </c>
      <c r="BH69" s="537" t="e">
        <f ca="1">+IF(AND(ISNUMBER(OFFSET('Hygiene Data'!$F$9,0,10*ROW('Hygiene Data'!F63))),'Data Summary'!DW69="Yes"),OFFSET('Hygiene Data'!$F$9,0,10*ROW('Hygiene Data'!F63)),NA())</f>
        <v>#N/A</v>
      </c>
      <c r="BI69" s="537" t="e">
        <f ca="1">+IF(AND(ISNUMBER(OFFSET('Hygiene Data'!$G$5,0,10*ROW('Hygiene Data'!G63))),'Data Summary'!DX69="Yes"),OFFSET('Hygiene Data'!$G$5,0,10*ROW('Hygiene Data'!G63)),NA())</f>
        <v>#N/A</v>
      </c>
      <c r="BJ69" s="537" t="e">
        <f ca="1">+IF(AND(ISNUMBER(OFFSET('Hygiene Data'!$G$7,0,10*ROW('Hygiene Data'!G63))),'Data Summary'!DY69="Yes"),OFFSET('Hygiene Data'!$G$7,0,10*ROW('Hygiene Data'!G63)),NA())</f>
        <v>#N/A</v>
      </c>
      <c r="BK69" s="537" t="e">
        <f ca="1">+IF(AND(ISNUMBER(OFFSET('Hygiene Data'!$G$9,0,10*ROW('Hygiene Data'!G63))),'Data Summary'!DZ69="Yes"),OFFSET('Hygiene Data'!$G$9,0,10*ROW('Hygiene Data'!G63)),NA())</f>
        <v>#N/A</v>
      </c>
      <c r="BL69" s="537" t="e">
        <f ca="1">+IF(AND(ISNUMBER(OFFSET('Hygiene Data'!$H$5,0,10*ROW('Hygiene Data'!H63))),'Data Summary'!EA69="Yes"),OFFSET('Hygiene Data'!$H$5,0,10*ROW('Hygiene Data'!H63)),NA())</f>
        <v>#N/A</v>
      </c>
      <c r="BM69" s="537" t="e">
        <f ca="1">+IF(AND(ISNUMBER(OFFSET('Hygiene Data'!$H$7,0,10*ROW('Hygiene Data'!H63))),'Data Summary'!EB69="Yes"),OFFSET('Hygiene Data'!$H$7,0,10*ROW('Hygiene Data'!H63)),NA())</f>
        <v>#N/A</v>
      </c>
      <c r="BN69" s="537" t="e">
        <f ca="1">+IF(AND(ISNUMBER(OFFSET('Hygiene Data'!$H$9,0,10*ROW('Hygiene Data'!H63))),'Data Summary'!EC69="Yes"),OFFSET('Hygiene Data'!$H$9,0,10*ROW('Hygiene Data'!H63)),NA())</f>
        <v>#N/A</v>
      </c>
      <c r="BO69" s="537" t="e">
        <f ca="1">+IF(AND(ISNUMBER(OFFSET('Hygiene Data'!$I$5,0,10*ROW('Hygiene Data'!I63))),'Data Summary'!ED69="Yes"),OFFSET('Hygiene Data'!$I$5,0,10*ROW('Hygiene Data'!I63)),NA())</f>
        <v>#N/A</v>
      </c>
      <c r="BP69" s="537" t="e">
        <f ca="1">+IF(AND(ISNUMBER(OFFSET('Hygiene Data'!$I$7,0,10*ROW('Hygiene Data'!I63))),'Data Summary'!EE69="Yes"),OFFSET('Hygiene Data'!$I$7,0,10*ROW('Hygiene Data'!I63)),NA())</f>
        <v>#N/A</v>
      </c>
      <c r="BQ69" s="537" t="e">
        <f ca="1">+IF(AND(ISNUMBER(OFFSET('Hygiene Data'!$I$9,0,10*ROW('Hygiene Data'!I63))),'Data Summary'!EF69="Yes"),OFFSET('Hygiene Data'!$I$9,0,10*ROW('Hygiene Data'!I63)),NA())</f>
        <v>#N/A</v>
      </c>
    </row>
    <row r="70" spans="1:69" x14ac:dyDescent="0.25">
      <c r="A70" s="533" t="e">
        <f ca="1">+RIGHT('Data Summary'!A70,LEN('Data Summary'!A70)-9)</f>
        <v>#VALUE!</v>
      </c>
      <c r="B70" s="507" t="str">
        <f ca="1">+IF(ISTEXT('Data Summary'!B70),'Data Summary'!B70,"")</f>
        <v/>
      </c>
      <c r="C70" s="534" t="e">
        <f ca="1">+VALUE('Data Summary'!C70)</f>
        <v>#VALUE!</v>
      </c>
      <c r="D70" s="535" t="e">
        <f ca="1">+IF(AND(ISNUMBER(OFFSET('Water Data'!$D$4,0,10*ROW('Water Data'!D64))),'Data Summary'!BS70="Yes"),100-OFFSET('Water Data'!$D$4,0,10*ROW('Water Data'!D64)),NA())</f>
        <v>#N/A</v>
      </c>
      <c r="E70" s="535" t="e">
        <f ca="1">+IF(AND(ISNUMBER(OFFSET('Water Data'!$D$6,0,10*ROW('Water Data'!D64))),'Data Summary'!BT70="Yes"),OFFSET('Water Data'!$D$6,0,10*ROW('Water Data'!D64)),NA())</f>
        <v>#N/A</v>
      </c>
      <c r="F70" s="535" t="e">
        <f ca="1">+IF(AND(ISNUMBER(OFFSET('Water Data'!$D$9,0,10*ROW('Water Data'!D64))),'Data Summary'!BU70="Yes"),OFFSET('Water Data'!$D$9,0,10*ROW('Water Data'!D64)),NA())</f>
        <v>#N/A</v>
      </c>
      <c r="G70" s="535" t="e">
        <f ca="1">+IF(AND(ISNUMBER(OFFSET('Water Data'!$E$4,0,10*ROW('Water Data'!E64))),'Data Summary'!BV70="Yes"),100-OFFSET('Water Data'!$E$4,0,10*ROW('Water Data'!E64)),NA())</f>
        <v>#N/A</v>
      </c>
      <c r="H70" s="535" t="e">
        <f ca="1">+IF(AND(ISNUMBER(OFFSET('Water Data'!$E$6,0,10*ROW('Water Data'!E64))),'Data Summary'!BW70="Yes"),OFFSET('Water Data'!$E$6,0,10*ROW('Water Data'!E64)),NA())</f>
        <v>#N/A</v>
      </c>
      <c r="I70" s="535" t="e">
        <f ca="1">+IF(AND(ISNUMBER(OFFSET('Water Data'!$E$9,0,10*ROW('Water Data'!E64))),'Data Summary'!BX70="Yes"),OFFSET('Water Data'!$E$9,0,10*ROW('Water Data'!E64)),NA())</f>
        <v>#N/A</v>
      </c>
      <c r="J70" s="535" t="e">
        <f ca="1">+IF(AND(ISNUMBER(OFFSET('Water Data'!$F$4,0,10*ROW('Water Data'!F64))),'Data Summary'!BY70="Yes"),100-OFFSET('Water Data'!$F$4,0,10*ROW('Water Data'!F64)),NA())</f>
        <v>#N/A</v>
      </c>
      <c r="K70" s="535" t="e">
        <f ca="1">+IF(AND(ISNUMBER(OFFSET('Water Data'!$F$6,0,10*ROW('Water Data'!F64))),'Data Summary'!BZ70="Yes"),OFFSET('Water Data'!$F$6,0,10*ROW('Water Data'!F64)),NA())</f>
        <v>#N/A</v>
      </c>
      <c r="L70" s="535" t="e">
        <f ca="1">+IF(AND(ISNUMBER(OFFSET('Water Data'!$F$9,0,10*ROW('Water Data'!F64))),'Data Summary'!CA70="Yes"),OFFSET('Water Data'!$F$9,0,10*ROW('Water Data'!F64)),NA())</f>
        <v>#N/A</v>
      </c>
      <c r="M70" s="535" t="e">
        <f ca="1">+IF(AND(ISNUMBER(OFFSET('Water Data'!$G$4,0,10*ROW('Water Data'!G64))),'Data Summary'!CB70="Yes"),100-OFFSET('Water Data'!$G$4,0,10*ROW('Water Data'!G64)),NA())</f>
        <v>#N/A</v>
      </c>
      <c r="N70" s="535" t="e">
        <f ca="1">+IF(AND(ISNUMBER(OFFSET('Water Data'!$G$6,0,10*ROW('Water Data'!G64))),'Data Summary'!CC70="Yes"),OFFSET('Water Data'!$G$6,0,10*ROW('Water Data'!G64)),NA())</f>
        <v>#N/A</v>
      </c>
      <c r="O70" s="535" t="e">
        <f ca="1">+IF(AND(ISNUMBER(OFFSET('Water Data'!$G$9,0,10*ROW('Water Data'!G64))),'Data Summary'!CD70="Yes"),OFFSET('Water Data'!$G$9,0,10*ROW('Water Data'!G64)),NA())</f>
        <v>#N/A</v>
      </c>
      <c r="P70" s="535" t="e">
        <f ca="1">+IF(AND(ISNUMBER(OFFSET('Water Data'!$H$4,0,10*ROW('Water Data'!H64))),'Data Summary'!CE70="Yes"),100-OFFSET('Water Data'!$H$4,0,10*ROW('Water Data'!H64)),NA())</f>
        <v>#N/A</v>
      </c>
      <c r="Q70" s="535" t="e">
        <f ca="1">+IF(AND(ISNUMBER(OFFSET('Water Data'!$H$6,0,10*ROW('Water Data'!H64))),'Data Summary'!CF70="Yes"),OFFSET('Water Data'!$H$6,0,10*ROW('Water Data'!H64)),NA())</f>
        <v>#N/A</v>
      </c>
      <c r="R70" s="535" t="e">
        <f ca="1">+IF(AND(ISNUMBER(OFFSET('Water Data'!$H$9,0,10*ROW('Water Data'!H64))),'Data Summary'!CG70="Yes"),OFFSET('Water Data'!$H$9,0,10*ROW('Water Data'!H64)),NA())</f>
        <v>#N/A</v>
      </c>
      <c r="S70" s="535" t="e">
        <f ca="1">+IF(AND(ISNUMBER(OFFSET('Water Data'!$I$4,0,10*ROW('Water Data'!I64))),'Data Summary'!CH70="Yes"),100-OFFSET('Water Data'!$I$4,0,10*ROW('Water Data'!I64)),NA())</f>
        <v>#N/A</v>
      </c>
      <c r="T70" s="535" t="e">
        <f ca="1">+IF(AND(ISNUMBER(OFFSET('Water Data'!$I$6,0,10*ROW('Water Data'!I64))),'Data Summary'!CI70="Yes"),OFFSET('Water Data'!$I$6,0,10*ROW('Water Data'!I64)),NA())</f>
        <v>#N/A</v>
      </c>
      <c r="U70" s="535" t="e">
        <f ca="1">+IF(AND(ISNUMBER(OFFSET('Water Data'!$I$9,0,10*ROW('Water Data'!I64))),'Data Summary'!CJ70="Yes"),OFFSET('Water Data'!$I$9,0,10*ROW('Water Data'!I64)),NA())</f>
        <v>#N/A</v>
      </c>
      <c r="V70" s="536" t="e">
        <f ca="1">+IF(AND(ISNUMBER(OFFSET('Sanitation Data'!$D$4,0,10*ROW('Sanitation Data'!D64))),'Data Summary'!CK70="Yes"),100-OFFSET('Sanitation Data'!$D$4,0,10*ROW('Sanitation Data'!D64)),NA())</f>
        <v>#N/A</v>
      </c>
      <c r="W70" s="536" t="e">
        <f ca="1">+IF(AND(ISNUMBER(OFFSET('Sanitation Data'!$D$6,0,10*ROW('Sanitation Data'!D64))),'Data Summary'!CL70="Yes"),OFFSET('Sanitation Data'!$D$6,0,10*ROW('Sanitation Data'!D64)),NA())</f>
        <v>#N/A</v>
      </c>
      <c r="X70" s="536" t="e">
        <f ca="1">+IF(AND(ISNUMBER(OFFSET('Sanitation Data'!$D$10,0,10*ROW('Sanitation Data'!D64))),'Data Summary'!CM70="Yes"),OFFSET('Sanitation Data'!$D$10,0,10*ROW('Sanitation Data'!D64)),NA())</f>
        <v>#N/A</v>
      </c>
      <c r="Y70" s="536" t="e">
        <f ca="1">+IF(AND(ISNUMBER(OFFSET('Sanitation Data'!$D$11,0,10*ROW('Sanitation Data'!D64))),'Data Summary'!CN70="Yes"),OFFSET('Sanitation Data'!$D$11,0,10*ROW('Sanitation Data'!D64)),NA())</f>
        <v>#N/A</v>
      </c>
      <c r="Z70" s="536" t="e">
        <f ca="1">+IF(AND(ISNUMBER(OFFSET('Sanitation Data'!$D$12,0,10*ROW('Sanitation Data'!D64))),'Data Summary'!CO70="Yes"),OFFSET('Sanitation Data'!$D$12,0,10*ROW('Sanitation Data'!D64)),NA())</f>
        <v>#N/A</v>
      </c>
      <c r="AA70" s="536" t="e">
        <f ca="1">+IF(AND(ISNUMBER(OFFSET('Sanitation Data'!$E$4,0,10*ROW('Sanitation Data'!E64))),'Data Summary'!CP70="Yes"),100-OFFSET('Sanitation Data'!$E$4,0,10*ROW('Sanitation Data'!E64)),NA())</f>
        <v>#N/A</v>
      </c>
      <c r="AB70" s="536" t="e">
        <f ca="1">+IF(AND(ISNUMBER(OFFSET('Sanitation Data'!$E$6,0,10*ROW('Sanitation Data'!E64))),'Data Summary'!CQ70="Yes"),OFFSET('Sanitation Data'!$E$6,0,10*ROW('Sanitation Data'!E64)),NA())</f>
        <v>#N/A</v>
      </c>
      <c r="AC70" s="536" t="e">
        <f ca="1">+IF(AND(ISNUMBER(OFFSET('Sanitation Data'!$E$10,0,10*ROW('Sanitation Data'!E64))),'Data Summary'!CR70="Yes"),OFFSET('Sanitation Data'!$E$10,0,10*ROW('Sanitation Data'!E64)),NA())</f>
        <v>#N/A</v>
      </c>
      <c r="AD70" s="536" t="e">
        <f ca="1">+IF(AND(ISNUMBER(OFFSET('Sanitation Data'!$E$11,0,10*ROW('Sanitation Data'!E64))),'Data Summary'!CS70="Yes"),OFFSET('Sanitation Data'!$E$11,0,10*ROW('Sanitation Data'!E64)),NA())</f>
        <v>#N/A</v>
      </c>
      <c r="AE70" s="536" t="e">
        <f ca="1">+IF(AND(ISNUMBER(OFFSET('Sanitation Data'!$E$12,0,10*ROW('Sanitation Data'!E64))),'Data Summary'!CT70="Yes"),OFFSET('Sanitation Data'!$E$12,0,10*ROW('Sanitation Data'!E64)),NA())</f>
        <v>#N/A</v>
      </c>
      <c r="AF70" s="536" t="e">
        <f ca="1">+IF(AND(ISNUMBER(OFFSET('Sanitation Data'!$F$4,0,10*ROW('Sanitation Data'!F64))),'Data Summary'!CU70="Yes"),100-OFFSET('Sanitation Data'!$F$4,0,10*ROW('Sanitation Data'!F64)),NA())</f>
        <v>#N/A</v>
      </c>
      <c r="AG70" s="536" t="e">
        <f ca="1">+IF(AND(ISNUMBER(OFFSET('Sanitation Data'!$F$6,0,10*ROW('Sanitation Data'!F64))),'Data Summary'!CV70="Yes"),OFFSET('Sanitation Data'!$F$6,0,10*ROW('Sanitation Data'!F64)),NA())</f>
        <v>#N/A</v>
      </c>
      <c r="AH70" s="536" t="e">
        <f ca="1">+IF(AND(ISNUMBER(OFFSET('Sanitation Data'!$F$10,0,10*ROW('Sanitation Data'!F64))),'Data Summary'!CW70="Yes"),OFFSET('Sanitation Data'!$F$10,0,10*ROW('Sanitation Data'!F64)),NA())</f>
        <v>#N/A</v>
      </c>
      <c r="AI70" s="536" t="e">
        <f ca="1">+IF(AND(ISNUMBER(OFFSET('Sanitation Data'!$F$11,0,10*ROW('Sanitation Data'!F64))),'Data Summary'!CX70="Yes"),OFFSET('Sanitation Data'!$F$11,0,10*ROW('Sanitation Data'!F64)),NA())</f>
        <v>#N/A</v>
      </c>
      <c r="AJ70" s="536" t="e">
        <f ca="1">+IF(AND(ISNUMBER(OFFSET('Sanitation Data'!$F$12,0,10*ROW('Sanitation Data'!F64))),'Data Summary'!CY70="Yes"),OFFSET('Sanitation Data'!$F$12,0,10*ROW('Sanitation Data'!F64)),NA())</f>
        <v>#N/A</v>
      </c>
      <c r="AK70" s="536" t="e">
        <f ca="1">+IF(AND(ISNUMBER(OFFSET('Sanitation Data'!$G$4,0,10*ROW('Sanitation Data'!G64))),'Data Summary'!CZ70="Yes"),100-OFFSET('Sanitation Data'!$G$4,0,10*ROW('Sanitation Data'!G64)),NA())</f>
        <v>#N/A</v>
      </c>
      <c r="AL70" s="536" t="e">
        <f ca="1">+IF(AND(ISNUMBER(OFFSET('Sanitation Data'!$G$6,0,10*ROW('Sanitation Data'!G64))),'Data Summary'!DA70="Yes"),OFFSET('Sanitation Data'!$G$6,0,10*ROW('Sanitation Data'!G64)),NA())</f>
        <v>#N/A</v>
      </c>
      <c r="AM70" s="536" t="e">
        <f ca="1">+IF(AND(ISNUMBER(OFFSET('Sanitation Data'!$G$10,0,10*ROW('Sanitation Data'!G64))),'Data Summary'!DB70="Yes"),OFFSET('Sanitation Data'!$G$10,0,10*ROW('Sanitation Data'!G64)),NA())</f>
        <v>#N/A</v>
      </c>
      <c r="AN70" s="536" t="e">
        <f ca="1">+IF(AND(ISNUMBER(OFFSET('Sanitation Data'!$G$11,0,10*ROW('Sanitation Data'!G64))),'Data Summary'!DC70="Yes"),OFFSET('Sanitation Data'!$G$11,0,10*ROW('Sanitation Data'!G64)),NA())</f>
        <v>#N/A</v>
      </c>
      <c r="AO70" s="536" t="e">
        <f ca="1">+IF(AND(ISNUMBER(OFFSET('Sanitation Data'!$G$12,0,10*ROW('Sanitation Data'!G64))),'Data Summary'!DD70="Yes"),OFFSET('Sanitation Data'!$G$12,0,10*ROW('Sanitation Data'!G64)),NA())</f>
        <v>#N/A</v>
      </c>
      <c r="AP70" s="536" t="e">
        <f ca="1">+IF(AND(ISNUMBER(OFFSET('Sanitation Data'!$H$4,0,10*ROW('Sanitation Data'!H64))),'Data Summary'!DE70="Yes"),100-OFFSET('Sanitation Data'!$H$4,0,10*ROW('Sanitation Data'!H64)),NA())</f>
        <v>#N/A</v>
      </c>
      <c r="AQ70" s="536" t="e">
        <f ca="1">+IF(AND(ISNUMBER(OFFSET('Sanitation Data'!$H$6,0,10*ROW('Sanitation Data'!H64))),'Data Summary'!DF70="Yes"),OFFSET('Sanitation Data'!$H$6,0,10*ROW('Sanitation Data'!H64)),NA())</f>
        <v>#N/A</v>
      </c>
      <c r="AR70" s="536" t="e">
        <f ca="1">+IF(AND(ISNUMBER(OFFSET('Sanitation Data'!$H$10,0,10*ROW('Sanitation Data'!H64))),'Data Summary'!DG70="Yes"),OFFSET('Sanitation Data'!$H$10,0,10*ROW('Sanitation Data'!H64)),NA())</f>
        <v>#N/A</v>
      </c>
      <c r="AS70" s="536" t="e">
        <f ca="1">+IF(AND(ISNUMBER(OFFSET('Sanitation Data'!$H$11,0,10*ROW('Sanitation Data'!H64))),'Data Summary'!DH70="Yes"),OFFSET('Sanitation Data'!$H$11,0,10*ROW('Sanitation Data'!H64)),NA())</f>
        <v>#N/A</v>
      </c>
      <c r="AT70" s="536" t="e">
        <f ca="1">+IF(AND(ISNUMBER(OFFSET('Sanitation Data'!$H$12,0,10*ROW('Sanitation Data'!H64))),'Data Summary'!DI70="Yes"),OFFSET('Sanitation Data'!$H$12,0,10*ROW('Sanitation Data'!H64)),NA())</f>
        <v>#N/A</v>
      </c>
      <c r="AU70" s="536" t="e">
        <f ca="1">+IF(AND(ISNUMBER(OFFSET('Sanitation Data'!$I$4,0,10*ROW('Sanitation Data'!I64))),'Data Summary'!DJ70="Yes"),100-OFFSET('Sanitation Data'!$I$4,0,10*ROW('Sanitation Data'!I64)),NA())</f>
        <v>#N/A</v>
      </c>
      <c r="AV70" s="536" t="e">
        <f ca="1">+IF(AND(ISNUMBER(OFFSET('Sanitation Data'!$I$6,0,10*ROW('Sanitation Data'!I64))),'Data Summary'!DK70="Yes"),OFFSET('Sanitation Data'!$I$6,0,10*ROW('Sanitation Data'!I64)),NA())</f>
        <v>#N/A</v>
      </c>
      <c r="AW70" s="536" t="e">
        <f ca="1">+IF(AND(ISNUMBER(OFFSET('Sanitation Data'!$I$10,0,10*ROW('Sanitation Data'!I64))),'Data Summary'!DL70="Yes"),OFFSET('Sanitation Data'!$I$10,0,10*ROW('Sanitation Data'!I64)),NA())</f>
        <v>#N/A</v>
      </c>
      <c r="AX70" s="536" t="e">
        <f ca="1">+IF(AND(ISNUMBER(OFFSET('Sanitation Data'!$I$11,0,10*ROW('Sanitation Data'!I64))),'Data Summary'!DM70="Yes"),OFFSET('Sanitation Data'!$I$11,0,10*ROW('Sanitation Data'!I64)),NA())</f>
        <v>#N/A</v>
      </c>
      <c r="AY70" s="536" t="e">
        <f ca="1">+IF(AND(ISNUMBER(OFFSET('Sanitation Data'!$I$12,0,10*ROW('Sanitation Data'!I64))),'Data Summary'!DN70="Yes"),OFFSET('Sanitation Data'!$I$12,0,10*ROW('Sanitation Data'!I64)),NA())</f>
        <v>#N/A</v>
      </c>
      <c r="AZ70" s="537" t="e">
        <f ca="1">+IF(AND(ISNUMBER(OFFSET('Hygiene Data'!$D$5,0,10*ROW('Hygiene Data'!D64))),'Data Summary'!DO70="Yes"),OFFSET('Hygiene Data'!$D$5,0,10*ROW('Hygiene Data'!D64)),NA())</f>
        <v>#N/A</v>
      </c>
      <c r="BA70" s="537" t="e">
        <f ca="1">+IF(AND(ISNUMBER(OFFSET('Hygiene Data'!$D$7,0,10*ROW('Hygiene Data'!D64))),'Data Summary'!DP70="Yes"),OFFSET('Hygiene Data'!$D$7,0,10*ROW('Hygiene Data'!D64)),NA())</f>
        <v>#N/A</v>
      </c>
      <c r="BB70" s="537" t="e">
        <f ca="1">+IF(AND(ISNUMBER(OFFSET('Hygiene Data'!$D$9,0,10*ROW('Hygiene Data'!D64))),'Data Summary'!DQ70="Yes"),OFFSET('Hygiene Data'!$D$9,0,10*ROW('Hygiene Data'!D64)),NA())</f>
        <v>#N/A</v>
      </c>
      <c r="BC70" s="537" t="e">
        <f ca="1">+IF(AND(ISNUMBER(OFFSET('Hygiene Data'!$E$5,0,10*ROW('Hygiene Data'!E64))),'Data Summary'!DR70="Yes"),OFFSET('Hygiene Data'!$E$5,0,10*ROW('Hygiene Data'!E64)),NA())</f>
        <v>#N/A</v>
      </c>
      <c r="BD70" s="537" t="e">
        <f ca="1">+IF(AND(ISNUMBER(OFFSET('Hygiene Data'!$E$7,0,10*ROW('Hygiene Data'!E64))),'Data Summary'!DS70="Yes"),OFFSET('Hygiene Data'!$E$7,0,10*ROW('Hygiene Data'!E64)),NA())</f>
        <v>#N/A</v>
      </c>
      <c r="BE70" s="537" t="e">
        <f ca="1">+IF(AND(ISNUMBER(OFFSET('Hygiene Data'!$E$9,0,10*ROW('Hygiene Data'!E64))),'Data Summary'!DT70="Yes"),OFFSET('Hygiene Data'!$E$9,0,10*ROW('Hygiene Data'!E64)),NA())</f>
        <v>#N/A</v>
      </c>
      <c r="BF70" s="537" t="e">
        <f ca="1">+IF(AND(ISNUMBER(OFFSET('Hygiene Data'!$F$5,0,10*ROW('Hygiene Data'!F64))),'Data Summary'!DU70="Yes"),OFFSET('Hygiene Data'!$F$5,0,10*ROW('Hygiene Data'!F64)),NA())</f>
        <v>#N/A</v>
      </c>
      <c r="BG70" s="537" t="e">
        <f ca="1">+IF(AND(ISNUMBER(OFFSET('Hygiene Data'!$F$7,0,10*ROW('Hygiene Data'!F64))),'Data Summary'!DV70="Yes"),OFFSET('Hygiene Data'!$F$7,0,10*ROW('Hygiene Data'!F64)),NA())</f>
        <v>#N/A</v>
      </c>
      <c r="BH70" s="537" t="e">
        <f ca="1">+IF(AND(ISNUMBER(OFFSET('Hygiene Data'!$F$9,0,10*ROW('Hygiene Data'!F64))),'Data Summary'!DW70="Yes"),OFFSET('Hygiene Data'!$F$9,0,10*ROW('Hygiene Data'!F64)),NA())</f>
        <v>#N/A</v>
      </c>
      <c r="BI70" s="537" t="e">
        <f ca="1">+IF(AND(ISNUMBER(OFFSET('Hygiene Data'!$G$5,0,10*ROW('Hygiene Data'!G64))),'Data Summary'!DX70="Yes"),OFFSET('Hygiene Data'!$G$5,0,10*ROW('Hygiene Data'!G64)),NA())</f>
        <v>#N/A</v>
      </c>
      <c r="BJ70" s="537" t="e">
        <f ca="1">+IF(AND(ISNUMBER(OFFSET('Hygiene Data'!$G$7,0,10*ROW('Hygiene Data'!G64))),'Data Summary'!DY70="Yes"),OFFSET('Hygiene Data'!$G$7,0,10*ROW('Hygiene Data'!G64)),NA())</f>
        <v>#N/A</v>
      </c>
      <c r="BK70" s="537" t="e">
        <f ca="1">+IF(AND(ISNUMBER(OFFSET('Hygiene Data'!$G$9,0,10*ROW('Hygiene Data'!G64))),'Data Summary'!DZ70="Yes"),OFFSET('Hygiene Data'!$G$9,0,10*ROW('Hygiene Data'!G64)),NA())</f>
        <v>#N/A</v>
      </c>
      <c r="BL70" s="537" t="e">
        <f ca="1">+IF(AND(ISNUMBER(OFFSET('Hygiene Data'!$H$5,0,10*ROW('Hygiene Data'!H64))),'Data Summary'!EA70="Yes"),OFFSET('Hygiene Data'!$H$5,0,10*ROW('Hygiene Data'!H64)),NA())</f>
        <v>#N/A</v>
      </c>
      <c r="BM70" s="537" t="e">
        <f ca="1">+IF(AND(ISNUMBER(OFFSET('Hygiene Data'!$H$7,0,10*ROW('Hygiene Data'!H64))),'Data Summary'!EB70="Yes"),OFFSET('Hygiene Data'!$H$7,0,10*ROW('Hygiene Data'!H64)),NA())</f>
        <v>#N/A</v>
      </c>
      <c r="BN70" s="537" t="e">
        <f ca="1">+IF(AND(ISNUMBER(OFFSET('Hygiene Data'!$H$9,0,10*ROW('Hygiene Data'!H64))),'Data Summary'!EC70="Yes"),OFFSET('Hygiene Data'!$H$9,0,10*ROW('Hygiene Data'!H64)),NA())</f>
        <v>#N/A</v>
      </c>
      <c r="BO70" s="537" t="e">
        <f ca="1">+IF(AND(ISNUMBER(OFFSET('Hygiene Data'!$I$5,0,10*ROW('Hygiene Data'!I64))),'Data Summary'!ED70="Yes"),OFFSET('Hygiene Data'!$I$5,0,10*ROW('Hygiene Data'!I64)),NA())</f>
        <v>#N/A</v>
      </c>
      <c r="BP70" s="537" t="e">
        <f ca="1">+IF(AND(ISNUMBER(OFFSET('Hygiene Data'!$I$7,0,10*ROW('Hygiene Data'!I64))),'Data Summary'!EE70="Yes"),OFFSET('Hygiene Data'!$I$7,0,10*ROW('Hygiene Data'!I64)),NA())</f>
        <v>#N/A</v>
      </c>
      <c r="BQ70" s="537" t="e">
        <f ca="1">+IF(AND(ISNUMBER(OFFSET('Hygiene Data'!$I$9,0,10*ROW('Hygiene Data'!I64))),'Data Summary'!EF70="Yes"),OFFSET('Hygiene Data'!$I$9,0,10*ROW('Hygiene Data'!I64)),NA())</f>
        <v>#N/A</v>
      </c>
    </row>
    <row r="71" spans="1:69" x14ac:dyDescent="0.25">
      <c r="A71" s="533" t="e">
        <f ca="1">+RIGHT('Data Summary'!A71,LEN('Data Summary'!A71)-9)</f>
        <v>#VALUE!</v>
      </c>
      <c r="B71" s="507" t="str">
        <f ca="1">+IF(ISTEXT('Data Summary'!B71),'Data Summary'!B71,"")</f>
        <v/>
      </c>
      <c r="C71" s="534" t="e">
        <f ca="1">+VALUE('Data Summary'!C71)</f>
        <v>#VALUE!</v>
      </c>
      <c r="D71" s="535" t="e">
        <f ca="1">+IF(AND(ISNUMBER(OFFSET('Water Data'!$D$4,0,10*ROW('Water Data'!D65))),'Data Summary'!BS71="Yes"),100-OFFSET('Water Data'!$D$4,0,10*ROW('Water Data'!D65)),NA())</f>
        <v>#N/A</v>
      </c>
      <c r="E71" s="535" t="e">
        <f ca="1">+IF(AND(ISNUMBER(OFFSET('Water Data'!$D$6,0,10*ROW('Water Data'!D65))),'Data Summary'!BT71="Yes"),OFFSET('Water Data'!$D$6,0,10*ROW('Water Data'!D65)),NA())</f>
        <v>#N/A</v>
      </c>
      <c r="F71" s="535" t="e">
        <f ca="1">+IF(AND(ISNUMBER(OFFSET('Water Data'!$D$9,0,10*ROW('Water Data'!D65))),'Data Summary'!BU71="Yes"),OFFSET('Water Data'!$D$9,0,10*ROW('Water Data'!D65)),NA())</f>
        <v>#N/A</v>
      </c>
      <c r="G71" s="535" t="e">
        <f ca="1">+IF(AND(ISNUMBER(OFFSET('Water Data'!$E$4,0,10*ROW('Water Data'!E65))),'Data Summary'!BV71="Yes"),100-OFFSET('Water Data'!$E$4,0,10*ROW('Water Data'!E65)),NA())</f>
        <v>#N/A</v>
      </c>
      <c r="H71" s="535" t="e">
        <f ca="1">+IF(AND(ISNUMBER(OFFSET('Water Data'!$E$6,0,10*ROW('Water Data'!E65))),'Data Summary'!BW71="Yes"),OFFSET('Water Data'!$E$6,0,10*ROW('Water Data'!E65)),NA())</f>
        <v>#N/A</v>
      </c>
      <c r="I71" s="535" t="e">
        <f ca="1">+IF(AND(ISNUMBER(OFFSET('Water Data'!$E$9,0,10*ROW('Water Data'!E65))),'Data Summary'!BX71="Yes"),OFFSET('Water Data'!$E$9,0,10*ROW('Water Data'!E65)),NA())</f>
        <v>#N/A</v>
      </c>
      <c r="J71" s="535" t="e">
        <f ca="1">+IF(AND(ISNUMBER(OFFSET('Water Data'!$F$4,0,10*ROW('Water Data'!F65))),'Data Summary'!BY71="Yes"),100-OFFSET('Water Data'!$F$4,0,10*ROW('Water Data'!F65)),NA())</f>
        <v>#N/A</v>
      </c>
      <c r="K71" s="535" t="e">
        <f ca="1">+IF(AND(ISNUMBER(OFFSET('Water Data'!$F$6,0,10*ROW('Water Data'!F65))),'Data Summary'!BZ71="Yes"),OFFSET('Water Data'!$F$6,0,10*ROW('Water Data'!F65)),NA())</f>
        <v>#N/A</v>
      </c>
      <c r="L71" s="535" t="e">
        <f ca="1">+IF(AND(ISNUMBER(OFFSET('Water Data'!$F$9,0,10*ROW('Water Data'!F65))),'Data Summary'!CA71="Yes"),OFFSET('Water Data'!$F$9,0,10*ROW('Water Data'!F65)),NA())</f>
        <v>#N/A</v>
      </c>
      <c r="M71" s="535" t="e">
        <f ca="1">+IF(AND(ISNUMBER(OFFSET('Water Data'!$G$4,0,10*ROW('Water Data'!G65))),'Data Summary'!CB71="Yes"),100-OFFSET('Water Data'!$G$4,0,10*ROW('Water Data'!G65)),NA())</f>
        <v>#N/A</v>
      </c>
      <c r="N71" s="535" t="e">
        <f ca="1">+IF(AND(ISNUMBER(OFFSET('Water Data'!$G$6,0,10*ROW('Water Data'!G65))),'Data Summary'!CC71="Yes"),OFFSET('Water Data'!$G$6,0,10*ROW('Water Data'!G65)),NA())</f>
        <v>#N/A</v>
      </c>
      <c r="O71" s="535" t="e">
        <f ca="1">+IF(AND(ISNUMBER(OFFSET('Water Data'!$G$9,0,10*ROW('Water Data'!G65))),'Data Summary'!CD71="Yes"),OFFSET('Water Data'!$G$9,0,10*ROW('Water Data'!G65)),NA())</f>
        <v>#N/A</v>
      </c>
      <c r="P71" s="535" t="e">
        <f ca="1">+IF(AND(ISNUMBER(OFFSET('Water Data'!$H$4,0,10*ROW('Water Data'!H65))),'Data Summary'!CE71="Yes"),100-OFFSET('Water Data'!$H$4,0,10*ROW('Water Data'!H65)),NA())</f>
        <v>#N/A</v>
      </c>
      <c r="Q71" s="535" t="e">
        <f ca="1">+IF(AND(ISNUMBER(OFFSET('Water Data'!$H$6,0,10*ROW('Water Data'!H65))),'Data Summary'!CF71="Yes"),OFFSET('Water Data'!$H$6,0,10*ROW('Water Data'!H65)),NA())</f>
        <v>#N/A</v>
      </c>
      <c r="R71" s="535" t="e">
        <f ca="1">+IF(AND(ISNUMBER(OFFSET('Water Data'!$H$9,0,10*ROW('Water Data'!H65))),'Data Summary'!CG71="Yes"),OFFSET('Water Data'!$H$9,0,10*ROW('Water Data'!H65)),NA())</f>
        <v>#N/A</v>
      </c>
      <c r="S71" s="535" t="e">
        <f ca="1">+IF(AND(ISNUMBER(OFFSET('Water Data'!$I$4,0,10*ROW('Water Data'!I65))),'Data Summary'!CH71="Yes"),100-OFFSET('Water Data'!$I$4,0,10*ROW('Water Data'!I65)),NA())</f>
        <v>#N/A</v>
      </c>
      <c r="T71" s="535" t="e">
        <f ca="1">+IF(AND(ISNUMBER(OFFSET('Water Data'!$I$6,0,10*ROW('Water Data'!I65))),'Data Summary'!CI71="Yes"),OFFSET('Water Data'!$I$6,0,10*ROW('Water Data'!I65)),NA())</f>
        <v>#N/A</v>
      </c>
      <c r="U71" s="535" t="e">
        <f ca="1">+IF(AND(ISNUMBER(OFFSET('Water Data'!$I$9,0,10*ROW('Water Data'!I65))),'Data Summary'!CJ71="Yes"),OFFSET('Water Data'!$I$9,0,10*ROW('Water Data'!I65)),NA())</f>
        <v>#N/A</v>
      </c>
      <c r="V71" s="536" t="e">
        <f ca="1">+IF(AND(ISNUMBER(OFFSET('Sanitation Data'!$D$4,0,10*ROW('Sanitation Data'!D65))),'Data Summary'!CK71="Yes"),100-OFFSET('Sanitation Data'!$D$4,0,10*ROW('Sanitation Data'!D65)),NA())</f>
        <v>#N/A</v>
      </c>
      <c r="W71" s="536" t="e">
        <f ca="1">+IF(AND(ISNUMBER(OFFSET('Sanitation Data'!$D$6,0,10*ROW('Sanitation Data'!D65))),'Data Summary'!CL71="Yes"),OFFSET('Sanitation Data'!$D$6,0,10*ROW('Sanitation Data'!D65)),NA())</f>
        <v>#N/A</v>
      </c>
      <c r="X71" s="536" t="e">
        <f ca="1">+IF(AND(ISNUMBER(OFFSET('Sanitation Data'!$D$10,0,10*ROW('Sanitation Data'!D65))),'Data Summary'!CM71="Yes"),OFFSET('Sanitation Data'!$D$10,0,10*ROW('Sanitation Data'!D65)),NA())</f>
        <v>#N/A</v>
      </c>
      <c r="Y71" s="536" t="e">
        <f ca="1">+IF(AND(ISNUMBER(OFFSET('Sanitation Data'!$D$11,0,10*ROW('Sanitation Data'!D65))),'Data Summary'!CN71="Yes"),OFFSET('Sanitation Data'!$D$11,0,10*ROW('Sanitation Data'!D65)),NA())</f>
        <v>#N/A</v>
      </c>
      <c r="Z71" s="536" t="e">
        <f ca="1">+IF(AND(ISNUMBER(OFFSET('Sanitation Data'!$D$12,0,10*ROW('Sanitation Data'!D65))),'Data Summary'!CO71="Yes"),OFFSET('Sanitation Data'!$D$12,0,10*ROW('Sanitation Data'!D65)),NA())</f>
        <v>#N/A</v>
      </c>
      <c r="AA71" s="536" t="e">
        <f ca="1">+IF(AND(ISNUMBER(OFFSET('Sanitation Data'!$E$4,0,10*ROW('Sanitation Data'!E65))),'Data Summary'!CP71="Yes"),100-OFFSET('Sanitation Data'!$E$4,0,10*ROW('Sanitation Data'!E65)),NA())</f>
        <v>#N/A</v>
      </c>
      <c r="AB71" s="536" t="e">
        <f ca="1">+IF(AND(ISNUMBER(OFFSET('Sanitation Data'!$E$6,0,10*ROW('Sanitation Data'!E65))),'Data Summary'!CQ71="Yes"),OFFSET('Sanitation Data'!$E$6,0,10*ROW('Sanitation Data'!E65)),NA())</f>
        <v>#N/A</v>
      </c>
      <c r="AC71" s="536" t="e">
        <f ca="1">+IF(AND(ISNUMBER(OFFSET('Sanitation Data'!$E$10,0,10*ROW('Sanitation Data'!E65))),'Data Summary'!CR71="Yes"),OFFSET('Sanitation Data'!$E$10,0,10*ROW('Sanitation Data'!E65)),NA())</f>
        <v>#N/A</v>
      </c>
      <c r="AD71" s="536" t="e">
        <f ca="1">+IF(AND(ISNUMBER(OFFSET('Sanitation Data'!$E$11,0,10*ROW('Sanitation Data'!E65))),'Data Summary'!CS71="Yes"),OFFSET('Sanitation Data'!$E$11,0,10*ROW('Sanitation Data'!E65)),NA())</f>
        <v>#N/A</v>
      </c>
      <c r="AE71" s="536" t="e">
        <f ca="1">+IF(AND(ISNUMBER(OFFSET('Sanitation Data'!$E$12,0,10*ROW('Sanitation Data'!E65))),'Data Summary'!CT71="Yes"),OFFSET('Sanitation Data'!$E$12,0,10*ROW('Sanitation Data'!E65)),NA())</f>
        <v>#N/A</v>
      </c>
      <c r="AF71" s="536" t="e">
        <f ca="1">+IF(AND(ISNUMBER(OFFSET('Sanitation Data'!$F$4,0,10*ROW('Sanitation Data'!F65))),'Data Summary'!CU71="Yes"),100-OFFSET('Sanitation Data'!$F$4,0,10*ROW('Sanitation Data'!F65)),NA())</f>
        <v>#N/A</v>
      </c>
      <c r="AG71" s="536" t="e">
        <f ca="1">+IF(AND(ISNUMBER(OFFSET('Sanitation Data'!$F$6,0,10*ROW('Sanitation Data'!F65))),'Data Summary'!CV71="Yes"),OFFSET('Sanitation Data'!$F$6,0,10*ROW('Sanitation Data'!F65)),NA())</f>
        <v>#N/A</v>
      </c>
      <c r="AH71" s="536" t="e">
        <f ca="1">+IF(AND(ISNUMBER(OFFSET('Sanitation Data'!$F$10,0,10*ROW('Sanitation Data'!F65))),'Data Summary'!CW71="Yes"),OFFSET('Sanitation Data'!$F$10,0,10*ROW('Sanitation Data'!F65)),NA())</f>
        <v>#N/A</v>
      </c>
      <c r="AI71" s="536" t="e">
        <f ca="1">+IF(AND(ISNUMBER(OFFSET('Sanitation Data'!$F$11,0,10*ROW('Sanitation Data'!F65))),'Data Summary'!CX71="Yes"),OFFSET('Sanitation Data'!$F$11,0,10*ROW('Sanitation Data'!F65)),NA())</f>
        <v>#N/A</v>
      </c>
      <c r="AJ71" s="536" t="e">
        <f ca="1">+IF(AND(ISNUMBER(OFFSET('Sanitation Data'!$F$12,0,10*ROW('Sanitation Data'!F65))),'Data Summary'!CY71="Yes"),OFFSET('Sanitation Data'!$F$12,0,10*ROW('Sanitation Data'!F65)),NA())</f>
        <v>#N/A</v>
      </c>
      <c r="AK71" s="536" t="e">
        <f ca="1">+IF(AND(ISNUMBER(OFFSET('Sanitation Data'!$G$4,0,10*ROW('Sanitation Data'!G65))),'Data Summary'!CZ71="Yes"),100-OFFSET('Sanitation Data'!$G$4,0,10*ROW('Sanitation Data'!G65)),NA())</f>
        <v>#N/A</v>
      </c>
      <c r="AL71" s="536" t="e">
        <f ca="1">+IF(AND(ISNUMBER(OFFSET('Sanitation Data'!$G$6,0,10*ROW('Sanitation Data'!G65))),'Data Summary'!DA71="Yes"),OFFSET('Sanitation Data'!$G$6,0,10*ROW('Sanitation Data'!G65)),NA())</f>
        <v>#N/A</v>
      </c>
      <c r="AM71" s="536" t="e">
        <f ca="1">+IF(AND(ISNUMBER(OFFSET('Sanitation Data'!$G$10,0,10*ROW('Sanitation Data'!G65))),'Data Summary'!DB71="Yes"),OFFSET('Sanitation Data'!$G$10,0,10*ROW('Sanitation Data'!G65)),NA())</f>
        <v>#N/A</v>
      </c>
      <c r="AN71" s="536" t="e">
        <f ca="1">+IF(AND(ISNUMBER(OFFSET('Sanitation Data'!$G$11,0,10*ROW('Sanitation Data'!G65))),'Data Summary'!DC71="Yes"),OFFSET('Sanitation Data'!$G$11,0,10*ROW('Sanitation Data'!G65)),NA())</f>
        <v>#N/A</v>
      </c>
      <c r="AO71" s="536" t="e">
        <f ca="1">+IF(AND(ISNUMBER(OFFSET('Sanitation Data'!$G$12,0,10*ROW('Sanitation Data'!G65))),'Data Summary'!DD71="Yes"),OFFSET('Sanitation Data'!$G$12,0,10*ROW('Sanitation Data'!G65)),NA())</f>
        <v>#N/A</v>
      </c>
      <c r="AP71" s="536" t="e">
        <f ca="1">+IF(AND(ISNUMBER(OFFSET('Sanitation Data'!$H$4,0,10*ROW('Sanitation Data'!H65))),'Data Summary'!DE71="Yes"),100-OFFSET('Sanitation Data'!$H$4,0,10*ROW('Sanitation Data'!H65)),NA())</f>
        <v>#N/A</v>
      </c>
      <c r="AQ71" s="536" t="e">
        <f ca="1">+IF(AND(ISNUMBER(OFFSET('Sanitation Data'!$H$6,0,10*ROW('Sanitation Data'!H65))),'Data Summary'!DF71="Yes"),OFFSET('Sanitation Data'!$H$6,0,10*ROW('Sanitation Data'!H65)),NA())</f>
        <v>#N/A</v>
      </c>
      <c r="AR71" s="536" t="e">
        <f ca="1">+IF(AND(ISNUMBER(OFFSET('Sanitation Data'!$H$10,0,10*ROW('Sanitation Data'!H65))),'Data Summary'!DG71="Yes"),OFFSET('Sanitation Data'!$H$10,0,10*ROW('Sanitation Data'!H65)),NA())</f>
        <v>#N/A</v>
      </c>
      <c r="AS71" s="536" t="e">
        <f ca="1">+IF(AND(ISNUMBER(OFFSET('Sanitation Data'!$H$11,0,10*ROW('Sanitation Data'!H65))),'Data Summary'!DH71="Yes"),OFFSET('Sanitation Data'!$H$11,0,10*ROW('Sanitation Data'!H65)),NA())</f>
        <v>#N/A</v>
      </c>
      <c r="AT71" s="536" t="e">
        <f ca="1">+IF(AND(ISNUMBER(OFFSET('Sanitation Data'!$H$12,0,10*ROW('Sanitation Data'!H65))),'Data Summary'!DI71="Yes"),OFFSET('Sanitation Data'!$H$12,0,10*ROW('Sanitation Data'!H65)),NA())</f>
        <v>#N/A</v>
      </c>
      <c r="AU71" s="536" t="e">
        <f ca="1">+IF(AND(ISNUMBER(OFFSET('Sanitation Data'!$I$4,0,10*ROW('Sanitation Data'!I65))),'Data Summary'!DJ71="Yes"),100-OFFSET('Sanitation Data'!$I$4,0,10*ROW('Sanitation Data'!I65)),NA())</f>
        <v>#N/A</v>
      </c>
      <c r="AV71" s="536" t="e">
        <f ca="1">+IF(AND(ISNUMBER(OFFSET('Sanitation Data'!$I$6,0,10*ROW('Sanitation Data'!I65))),'Data Summary'!DK71="Yes"),OFFSET('Sanitation Data'!$I$6,0,10*ROW('Sanitation Data'!I65)),NA())</f>
        <v>#N/A</v>
      </c>
      <c r="AW71" s="536" t="e">
        <f ca="1">+IF(AND(ISNUMBER(OFFSET('Sanitation Data'!$I$10,0,10*ROW('Sanitation Data'!I65))),'Data Summary'!DL71="Yes"),OFFSET('Sanitation Data'!$I$10,0,10*ROW('Sanitation Data'!I65)),NA())</f>
        <v>#N/A</v>
      </c>
      <c r="AX71" s="536" t="e">
        <f ca="1">+IF(AND(ISNUMBER(OFFSET('Sanitation Data'!$I$11,0,10*ROW('Sanitation Data'!I65))),'Data Summary'!DM71="Yes"),OFFSET('Sanitation Data'!$I$11,0,10*ROW('Sanitation Data'!I65)),NA())</f>
        <v>#N/A</v>
      </c>
      <c r="AY71" s="536" t="e">
        <f ca="1">+IF(AND(ISNUMBER(OFFSET('Sanitation Data'!$I$12,0,10*ROW('Sanitation Data'!I65))),'Data Summary'!DN71="Yes"),OFFSET('Sanitation Data'!$I$12,0,10*ROW('Sanitation Data'!I65)),NA())</f>
        <v>#N/A</v>
      </c>
      <c r="AZ71" s="537" t="e">
        <f ca="1">+IF(AND(ISNUMBER(OFFSET('Hygiene Data'!$D$5,0,10*ROW('Hygiene Data'!D65))),'Data Summary'!DO71="Yes"),OFFSET('Hygiene Data'!$D$5,0,10*ROW('Hygiene Data'!D65)),NA())</f>
        <v>#N/A</v>
      </c>
      <c r="BA71" s="537" t="e">
        <f ca="1">+IF(AND(ISNUMBER(OFFSET('Hygiene Data'!$D$7,0,10*ROW('Hygiene Data'!D65))),'Data Summary'!DP71="Yes"),OFFSET('Hygiene Data'!$D$7,0,10*ROW('Hygiene Data'!D65)),NA())</f>
        <v>#N/A</v>
      </c>
      <c r="BB71" s="537" t="e">
        <f ca="1">+IF(AND(ISNUMBER(OFFSET('Hygiene Data'!$D$9,0,10*ROW('Hygiene Data'!D65))),'Data Summary'!DQ71="Yes"),OFFSET('Hygiene Data'!$D$9,0,10*ROW('Hygiene Data'!D65)),NA())</f>
        <v>#N/A</v>
      </c>
      <c r="BC71" s="537" t="e">
        <f ca="1">+IF(AND(ISNUMBER(OFFSET('Hygiene Data'!$E$5,0,10*ROW('Hygiene Data'!E65))),'Data Summary'!DR71="Yes"),OFFSET('Hygiene Data'!$E$5,0,10*ROW('Hygiene Data'!E65)),NA())</f>
        <v>#N/A</v>
      </c>
      <c r="BD71" s="537" t="e">
        <f ca="1">+IF(AND(ISNUMBER(OFFSET('Hygiene Data'!$E$7,0,10*ROW('Hygiene Data'!E65))),'Data Summary'!DS71="Yes"),OFFSET('Hygiene Data'!$E$7,0,10*ROW('Hygiene Data'!E65)),NA())</f>
        <v>#N/A</v>
      </c>
      <c r="BE71" s="537" t="e">
        <f ca="1">+IF(AND(ISNUMBER(OFFSET('Hygiene Data'!$E$9,0,10*ROW('Hygiene Data'!E65))),'Data Summary'!DT71="Yes"),OFFSET('Hygiene Data'!$E$9,0,10*ROW('Hygiene Data'!E65)),NA())</f>
        <v>#N/A</v>
      </c>
      <c r="BF71" s="537" t="e">
        <f ca="1">+IF(AND(ISNUMBER(OFFSET('Hygiene Data'!$F$5,0,10*ROW('Hygiene Data'!F65))),'Data Summary'!DU71="Yes"),OFFSET('Hygiene Data'!$F$5,0,10*ROW('Hygiene Data'!F65)),NA())</f>
        <v>#N/A</v>
      </c>
      <c r="BG71" s="537" t="e">
        <f ca="1">+IF(AND(ISNUMBER(OFFSET('Hygiene Data'!$F$7,0,10*ROW('Hygiene Data'!F65))),'Data Summary'!DV71="Yes"),OFFSET('Hygiene Data'!$F$7,0,10*ROW('Hygiene Data'!F65)),NA())</f>
        <v>#N/A</v>
      </c>
      <c r="BH71" s="537" t="e">
        <f ca="1">+IF(AND(ISNUMBER(OFFSET('Hygiene Data'!$F$9,0,10*ROW('Hygiene Data'!F65))),'Data Summary'!DW71="Yes"),OFFSET('Hygiene Data'!$F$9,0,10*ROW('Hygiene Data'!F65)),NA())</f>
        <v>#N/A</v>
      </c>
      <c r="BI71" s="537" t="e">
        <f ca="1">+IF(AND(ISNUMBER(OFFSET('Hygiene Data'!$G$5,0,10*ROW('Hygiene Data'!G65))),'Data Summary'!DX71="Yes"),OFFSET('Hygiene Data'!$G$5,0,10*ROW('Hygiene Data'!G65)),NA())</f>
        <v>#N/A</v>
      </c>
      <c r="BJ71" s="537" t="e">
        <f ca="1">+IF(AND(ISNUMBER(OFFSET('Hygiene Data'!$G$7,0,10*ROW('Hygiene Data'!G65))),'Data Summary'!DY71="Yes"),OFFSET('Hygiene Data'!$G$7,0,10*ROW('Hygiene Data'!G65)),NA())</f>
        <v>#N/A</v>
      </c>
      <c r="BK71" s="537" t="e">
        <f ca="1">+IF(AND(ISNUMBER(OFFSET('Hygiene Data'!$G$9,0,10*ROW('Hygiene Data'!G65))),'Data Summary'!DZ71="Yes"),OFFSET('Hygiene Data'!$G$9,0,10*ROW('Hygiene Data'!G65)),NA())</f>
        <v>#N/A</v>
      </c>
      <c r="BL71" s="537" t="e">
        <f ca="1">+IF(AND(ISNUMBER(OFFSET('Hygiene Data'!$H$5,0,10*ROW('Hygiene Data'!H65))),'Data Summary'!EA71="Yes"),OFFSET('Hygiene Data'!$H$5,0,10*ROW('Hygiene Data'!H65)),NA())</f>
        <v>#N/A</v>
      </c>
      <c r="BM71" s="537" t="e">
        <f ca="1">+IF(AND(ISNUMBER(OFFSET('Hygiene Data'!$H$7,0,10*ROW('Hygiene Data'!H65))),'Data Summary'!EB71="Yes"),OFFSET('Hygiene Data'!$H$7,0,10*ROW('Hygiene Data'!H65)),NA())</f>
        <v>#N/A</v>
      </c>
      <c r="BN71" s="537" t="e">
        <f ca="1">+IF(AND(ISNUMBER(OFFSET('Hygiene Data'!$H$9,0,10*ROW('Hygiene Data'!H65))),'Data Summary'!EC71="Yes"),OFFSET('Hygiene Data'!$H$9,0,10*ROW('Hygiene Data'!H65)),NA())</f>
        <v>#N/A</v>
      </c>
      <c r="BO71" s="537" t="e">
        <f ca="1">+IF(AND(ISNUMBER(OFFSET('Hygiene Data'!$I$5,0,10*ROW('Hygiene Data'!I65))),'Data Summary'!ED71="Yes"),OFFSET('Hygiene Data'!$I$5,0,10*ROW('Hygiene Data'!I65)),NA())</f>
        <v>#N/A</v>
      </c>
      <c r="BP71" s="537" t="e">
        <f ca="1">+IF(AND(ISNUMBER(OFFSET('Hygiene Data'!$I$7,0,10*ROW('Hygiene Data'!I65))),'Data Summary'!EE71="Yes"),OFFSET('Hygiene Data'!$I$7,0,10*ROW('Hygiene Data'!I65)),NA())</f>
        <v>#N/A</v>
      </c>
      <c r="BQ71" s="537" t="e">
        <f ca="1">+IF(AND(ISNUMBER(OFFSET('Hygiene Data'!$I$9,0,10*ROW('Hygiene Data'!I65))),'Data Summary'!EF71="Yes"),OFFSET('Hygiene Data'!$I$9,0,10*ROW('Hygiene Data'!I65)),NA())</f>
        <v>#N/A</v>
      </c>
    </row>
    <row r="72" spans="1:69" x14ac:dyDescent="0.25">
      <c r="A72" s="533" t="e">
        <f ca="1">+RIGHT('Data Summary'!A72,LEN('Data Summary'!A72)-9)</f>
        <v>#VALUE!</v>
      </c>
      <c r="B72" s="507" t="str">
        <f ca="1">+IF(ISTEXT('Data Summary'!B72),'Data Summary'!B72,"")</f>
        <v/>
      </c>
      <c r="C72" s="534" t="e">
        <f ca="1">+VALUE('Data Summary'!C72)</f>
        <v>#VALUE!</v>
      </c>
      <c r="D72" s="535" t="e">
        <f ca="1">+IF(AND(ISNUMBER(OFFSET('Water Data'!$D$4,0,10*ROW('Water Data'!D66))),'Data Summary'!BS72="Yes"),100-OFFSET('Water Data'!$D$4,0,10*ROW('Water Data'!D66)),NA())</f>
        <v>#N/A</v>
      </c>
      <c r="E72" s="535" t="e">
        <f ca="1">+IF(AND(ISNUMBER(OFFSET('Water Data'!$D$6,0,10*ROW('Water Data'!D66))),'Data Summary'!BT72="Yes"),OFFSET('Water Data'!$D$6,0,10*ROW('Water Data'!D66)),NA())</f>
        <v>#N/A</v>
      </c>
      <c r="F72" s="535" t="e">
        <f ca="1">+IF(AND(ISNUMBER(OFFSET('Water Data'!$D$9,0,10*ROW('Water Data'!D66))),'Data Summary'!BU72="Yes"),OFFSET('Water Data'!$D$9,0,10*ROW('Water Data'!D66)),NA())</f>
        <v>#N/A</v>
      </c>
      <c r="G72" s="535" t="e">
        <f ca="1">+IF(AND(ISNUMBER(OFFSET('Water Data'!$E$4,0,10*ROW('Water Data'!E66))),'Data Summary'!BV72="Yes"),100-OFFSET('Water Data'!$E$4,0,10*ROW('Water Data'!E66)),NA())</f>
        <v>#N/A</v>
      </c>
      <c r="H72" s="535" t="e">
        <f ca="1">+IF(AND(ISNUMBER(OFFSET('Water Data'!$E$6,0,10*ROW('Water Data'!E66))),'Data Summary'!BW72="Yes"),OFFSET('Water Data'!$E$6,0,10*ROW('Water Data'!E66)),NA())</f>
        <v>#N/A</v>
      </c>
      <c r="I72" s="535" t="e">
        <f ca="1">+IF(AND(ISNUMBER(OFFSET('Water Data'!$E$9,0,10*ROW('Water Data'!E66))),'Data Summary'!BX72="Yes"),OFFSET('Water Data'!$E$9,0,10*ROW('Water Data'!E66)),NA())</f>
        <v>#N/A</v>
      </c>
      <c r="J72" s="535" t="e">
        <f ca="1">+IF(AND(ISNUMBER(OFFSET('Water Data'!$F$4,0,10*ROW('Water Data'!F66))),'Data Summary'!BY72="Yes"),100-OFFSET('Water Data'!$F$4,0,10*ROW('Water Data'!F66)),NA())</f>
        <v>#N/A</v>
      </c>
      <c r="K72" s="535" t="e">
        <f ca="1">+IF(AND(ISNUMBER(OFFSET('Water Data'!$F$6,0,10*ROW('Water Data'!F66))),'Data Summary'!BZ72="Yes"),OFFSET('Water Data'!$F$6,0,10*ROW('Water Data'!F66)),NA())</f>
        <v>#N/A</v>
      </c>
      <c r="L72" s="535" t="e">
        <f ca="1">+IF(AND(ISNUMBER(OFFSET('Water Data'!$F$9,0,10*ROW('Water Data'!F66))),'Data Summary'!CA72="Yes"),OFFSET('Water Data'!$F$9,0,10*ROW('Water Data'!F66)),NA())</f>
        <v>#N/A</v>
      </c>
      <c r="M72" s="535" t="e">
        <f ca="1">+IF(AND(ISNUMBER(OFFSET('Water Data'!$G$4,0,10*ROW('Water Data'!G66))),'Data Summary'!CB72="Yes"),100-OFFSET('Water Data'!$G$4,0,10*ROW('Water Data'!G66)),NA())</f>
        <v>#N/A</v>
      </c>
      <c r="N72" s="535" t="e">
        <f ca="1">+IF(AND(ISNUMBER(OFFSET('Water Data'!$G$6,0,10*ROW('Water Data'!G66))),'Data Summary'!CC72="Yes"),OFFSET('Water Data'!$G$6,0,10*ROW('Water Data'!G66)),NA())</f>
        <v>#N/A</v>
      </c>
      <c r="O72" s="535" t="e">
        <f ca="1">+IF(AND(ISNUMBER(OFFSET('Water Data'!$G$9,0,10*ROW('Water Data'!G66))),'Data Summary'!CD72="Yes"),OFFSET('Water Data'!$G$9,0,10*ROW('Water Data'!G66)),NA())</f>
        <v>#N/A</v>
      </c>
      <c r="P72" s="535" t="e">
        <f ca="1">+IF(AND(ISNUMBER(OFFSET('Water Data'!$H$4,0,10*ROW('Water Data'!H66))),'Data Summary'!CE72="Yes"),100-OFFSET('Water Data'!$H$4,0,10*ROW('Water Data'!H66)),NA())</f>
        <v>#N/A</v>
      </c>
      <c r="Q72" s="535" t="e">
        <f ca="1">+IF(AND(ISNUMBER(OFFSET('Water Data'!$H$6,0,10*ROW('Water Data'!H66))),'Data Summary'!CF72="Yes"),OFFSET('Water Data'!$H$6,0,10*ROW('Water Data'!H66)),NA())</f>
        <v>#N/A</v>
      </c>
      <c r="R72" s="535" t="e">
        <f ca="1">+IF(AND(ISNUMBER(OFFSET('Water Data'!$H$9,0,10*ROW('Water Data'!H66))),'Data Summary'!CG72="Yes"),OFFSET('Water Data'!$H$9,0,10*ROW('Water Data'!H66)),NA())</f>
        <v>#N/A</v>
      </c>
      <c r="S72" s="535" t="e">
        <f ca="1">+IF(AND(ISNUMBER(OFFSET('Water Data'!$I$4,0,10*ROW('Water Data'!I66))),'Data Summary'!CH72="Yes"),100-OFFSET('Water Data'!$I$4,0,10*ROW('Water Data'!I66)),NA())</f>
        <v>#N/A</v>
      </c>
      <c r="T72" s="535" t="e">
        <f ca="1">+IF(AND(ISNUMBER(OFFSET('Water Data'!$I$6,0,10*ROW('Water Data'!I66))),'Data Summary'!CI72="Yes"),OFFSET('Water Data'!$I$6,0,10*ROW('Water Data'!I66)),NA())</f>
        <v>#N/A</v>
      </c>
      <c r="U72" s="535" t="e">
        <f ca="1">+IF(AND(ISNUMBER(OFFSET('Water Data'!$I$9,0,10*ROW('Water Data'!I66))),'Data Summary'!CJ72="Yes"),OFFSET('Water Data'!$I$9,0,10*ROW('Water Data'!I66)),NA())</f>
        <v>#N/A</v>
      </c>
      <c r="V72" s="536" t="e">
        <f ca="1">+IF(AND(ISNUMBER(OFFSET('Sanitation Data'!$D$4,0,10*ROW('Sanitation Data'!D66))),'Data Summary'!CK72="Yes"),100-OFFSET('Sanitation Data'!$D$4,0,10*ROW('Sanitation Data'!D66)),NA())</f>
        <v>#N/A</v>
      </c>
      <c r="W72" s="536" t="e">
        <f ca="1">+IF(AND(ISNUMBER(OFFSET('Sanitation Data'!$D$6,0,10*ROW('Sanitation Data'!D66))),'Data Summary'!CL72="Yes"),OFFSET('Sanitation Data'!$D$6,0,10*ROW('Sanitation Data'!D66)),NA())</f>
        <v>#N/A</v>
      </c>
      <c r="X72" s="536" t="e">
        <f ca="1">+IF(AND(ISNUMBER(OFFSET('Sanitation Data'!$D$10,0,10*ROW('Sanitation Data'!D66))),'Data Summary'!CM72="Yes"),OFFSET('Sanitation Data'!$D$10,0,10*ROW('Sanitation Data'!D66)),NA())</f>
        <v>#N/A</v>
      </c>
      <c r="Y72" s="536" t="e">
        <f ca="1">+IF(AND(ISNUMBER(OFFSET('Sanitation Data'!$D$11,0,10*ROW('Sanitation Data'!D66))),'Data Summary'!CN72="Yes"),OFFSET('Sanitation Data'!$D$11,0,10*ROW('Sanitation Data'!D66)),NA())</f>
        <v>#N/A</v>
      </c>
      <c r="Z72" s="536" t="e">
        <f ca="1">+IF(AND(ISNUMBER(OFFSET('Sanitation Data'!$D$12,0,10*ROW('Sanitation Data'!D66))),'Data Summary'!CO72="Yes"),OFFSET('Sanitation Data'!$D$12,0,10*ROW('Sanitation Data'!D66)),NA())</f>
        <v>#N/A</v>
      </c>
      <c r="AA72" s="536" t="e">
        <f ca="1">+IF(AND(ISNUMBER(OFFSET('Sanitation Data'!$E$4,0,10*ROW('Sanitation Data'!E66))),'Data Summary'!CP72="Yes"),100-OFFSET('Sanitation Data'!$E$4,0,10*ROW('Sanitation Data'!E66)),NA())</f>
        <v>#N/A</v>
      </c>
      <c r="AB72" s="536" t="e">
        <f ca="1">+IF(AND(ISNUMBER(OFFSET('Sanitation Data'!$E$6,0,10*ROW('Sanitation Data'!E66))),'Data Summary'!CQ72="Yes"),OFFSET('Sanitation Data'!$E$6,0,10*ROW('Sanitation Data'!E66)),NA())</f>
        <v>#N/A</v>
      </c>
      <c r="AC72" s="536" t="e">
        <f ca="1">+IF(AND(ISNUMBER(OFFSET('Sanitation Data'!$E$10,0,10*ROW('Sanitation Data'!E66))),'Data Summary'!CR72="Yes"),OFFSET('Sanitation Data'!$E$10,0,10*ROW('Sanitation Data'!E66)),NA())</f>
        <v>#N/A</v>
      </c>
      <c r="AD72" s="536" t="e">
        <f ca="1">+IF(AND(ISNUMBER(OFFSET('Sanitation Data'!$E$11,0,10*ROW('Sanitation Data'!E66))),'Data Summary'!CS72="Yes"),OFFSET('Sanitation Data'!$E$11,0,10*ROW('Sanitation Data'!E66)),NA())</f>
        <v>#N/A</v>
      </c>
      <c r="AE72" s="536" t="e">
        <f ca="1">+IF(AND(ISNUMBER(OFFSET('Sanitation Data'!$E$12,0,10*ROW('Sanitation Data'!E66))),'Data Summary'!CT72="Yes"),OFFSET('Sanitation Data'!$E$12,0,10*ROW('Sanitation Data'!E66)),NA())</f>
        <v>#N/A</v>
      </c>
      <c r="AF72" s="536" t="e">
        <f ca="1">+IF(AND(ISNUMBER(OFFSET('Sanitation Data'!$F$4,0,10*ROW('Sanitation Data'!F66))),'Data Summary'!CU72="Yes"),100-OFFSET('Sanitation Data'!$F$4,0,10*ROW('Sanitation Data'!F66)),NA())</f>
        <v>#N/A</v>
      </c>
      <c r="AG72" s="536" t="e">
        <f ca="1">+IF(AND(ISNUMBER(OFFSET('Sanitation Data'!$F$6,0,10*ROW('Sanitation Data'!F66))),'Data Summary'!CV72="Yes"),OFFSET('Sanitation Data'!$F$6,0,10*ROW('Sanitation Data'!F66)),NA())</f>
        <v>#N/A</v>
      </c>
      <c r="AH72" s="536" t="e">
        <f ca="1">+IF(AND(ISNUMBER(OFFSET('Sanitation Data'!$F$10,0,10*ROW('Sanitation Data'!F66))),'Data Summary'!CW72="Yes"),OFFSET('Sanitation Data'!$F$10,0,10*ROW('Sanitation Data'!F66)),NA())</f>
        <v>#N/A</v>
      </c>
      <c r="AI72" s="536" t="e">
        <f ca="1">+IF(AND(ISNUMBER(OFFSET('Sanitation Data'!$F$11,0,10*ROW('Sanitation Data'!F66))),'Data Summary'!CX72="Yes"),OFFSET('Sanitation Data'!$F$11,0,10*ROW('Sanitation Data'!F66)),NA())</f>
        <v>#N/A</v>
      </c>
      <c r="AJ72" s="536" t="e">
        <f ca="1">+IF(AND(ISNUMBER(OFFSET('Sanitation Data'!$F$12,0,10*ROW('Sanitation Data'!F66))),'Data Summary'!CY72="Yes"),OFFSET('Sanitation Data'!$F$12,0,10*ROW('Sanitation Data'!F66)),NA())</f>
        <v>#N/A</v>
      </c>
      <c r="AK72" s="536" t="e">
        <f ca="1">+IF(AND(ISNUMBER(OFFSET('Sanitation Data'!$G$4,0,10*ROW('Sanitation Data'!G66))),'Data Summary'!CZ72="Yes"),100-OFFSET('Sanitation Data'!$G$4,0,10*ROW('Sanitation Data'!G66)),NA())</f>
        <v>#N/A</v>
      </c>
      <c r="AL72" s="536" t="e">
        <f ca="1">+IF(AND(ISNUMBER(OFFSET('Sanitation Data'!$G$6,0,10*ROW('Sanitation Data'!G66))),'Data Summary'!DA72="Yes"),OFFSET('Sanitation Data'!$G$6,0,10*ROW('Sanitation Data'!G66)),NA())</f>
        <v>#N/A</v>
      </c>
      <c r="AM72" s="536" t="e">
        <f ca="1">+IF(AND(ISNUMBER(OFFSET('Sanitation Data'!$G$10,0,10*ROW('Sanitation Data'!G66))),'Data Summary'!DB72="Yes"),OFFSET('Sanitation Data'!$G$10,0,10*ROW('Sanitation Data'!G66)),NA())</f>
        <v>#N/A</v>
      </c>
      <c r="AN72" s="536" t="e">
        <f ca="1">+IF(AND(ISNUMBER(OFFSET('Sanitation Data'!$G$11,0,10*ROW('Sanitation Data'!G66))),'Data Summary'!DC72="Yes"),OFFSET('Sanitation Data'!$G$11,0,10*ROW('Sanitation Data'!G66)),NA())</f>
        <v>#N/A</v>
      </c>
      <c r="AO72" s="536" t="e">
        <f ca="1">+IF(AND(ISNUMBER(OFFSET('Sanitation Data'!$G$12,0,10*ROW('Sanitation Data'!G66))),'Data Summary'!DD72="Yes"),OFFSET('Sanitation Data'!$G$12,0,10*ROW('Sanitation Data'!G66)),NA())</f>
        <v>#N/A</v>
      </c>
      <c r="AP72" s="536" t="e">
        <f ca="1">+IF(AND(ISNUMBER(OFFSET('Sanitation Data'!$H$4,0,10*ROW('Sanitation Data'!H66))),'Data Summary'!DE72="Yes"),100-OFFSET('Sanitation Data'!$H$4,0,10*ROW('Sanitation Data'!H66)),NA())</f>
        <v>#N/A</v>
      </c>
      <c r="AQ72" s="536" t="e">
        <f ca="1">+IF(AND(ISNUMBER(OFFSET('Sanitation Data'!$H$6,0,10*ROW('Sanitation Data'!H66))),'Data Summary'!DF72="Yes"),OFFSET('Sanitation Data'!$H$6,0,10*ROW('Sanitation Data'!H66)),NA())</f>
        <v>#N/A</v>
      </c>
      <c r="AR72" s="536" t="e">
        <f ca="1">+IF(AND(ISNUMBER(OFFSET('Sanitation Data'!$H$10,0,10*ROW('Sanitation Data'!H66))),'Data Summary'!DG72="Yes"),OFFSET('Sanitation Data'!$H$10,0,10*ROW('Sanitation Data'!H66)),NA())</f>
        <v>#N/A</v>
      </c>
      <c r="AS72" s="536" t="e">
        <f ca="1">+IF(AND(ISNUMBER(OFFSET('Sanitation Data'!$H$11,0,10*ROW('Sanitation Data'!H66))),'Data Summary'!DH72="Yes"),OFFSET('Sanitation Data'!$H$11,0,10*ROW('Sanitation Data'!H66)),NA())</f>
        <v>#N/A</v>
      </c>
      <c r="AT72" s="536" t="e">
        <f ca="1">+IF(AND(ISNUMBER(OFFSET('Sanitation Data'!$H$12,0,10*ROW('Sanitation Data'!H66))),'Data Summary'!DI72="Yes"),OFFSET('Sanitation Data'!$H$12,0,10*ROW('Sanitation Data'!H66)),NA())</f>
        <v>#N/A</v>
      </c>
      <c r="AU72" s="536" t="e">
        <f ca="1">+IF(AND(ISNUMBER(OFFSET('Sanitation Data'!$I$4,0,10*ROW('Sanitation Data'!I66))),'Data Summary'!DJ72="Yes"),100-OFFSET('Sanitation Data'!$I$4,0,10*ROW('Sanitation Data'!I66)),NA())</f>
        <v>#N/A</v>
      </c>
      <c r="AV72" s="536" t="e">
        <f ca="1">+IF(AND(ISNUMBER(OFFSET('Sanitation Data'!$I$6,0,10*ROW('Sanitation Data'!I66))),'Data Summary'!DK72="Yes"),OFFSET('Sanitation Data'!$I$6,0,10*ROW('Sanitation Data'!I66)),NA())</f>
        <v>#N/A</v>
      </c>
      <c r="AW72" s="536" t="e">
        <f ca="1">+IF(AND(ISNUMBER(OFFSET('Sanitation Data'!$I$10,0,10*ROW('Sanitation Data'!I66))),'Data Summary'!DL72="Yes"),OFFSET('Sanitation Data'!$I$10,0,10*ROW('Sanitation Data'!I66)),NA())</f>
        <v>#N/A</v>
      </c>
      <c r="AX72" s="536" t="e">
        <f ca="1">+IF(AND(ISNUMBER(OFFSET('Sanitation Data'!$I$11,0,10*ROW('Sanitation Data'!I66))),'Data Summary'!DM72="Yes"),OFFSET('Sanitation Data'!$I$11,0,10*ROW('Sanitation Data'!I66)),NA())</f>
        <v>#N/A</v>
      </c>
      <c r="AY72" s="536" t="e">
        <f ca="1">+IF(AND(ISNUMBER(OFFSET('Sanitation Data'!$I$12,0,10*ROW('Sanitation Data'!I66))),'Data Summary'!DN72="Yes"),OFFSET('Sanitation Data'!$I$12,0,10*ROW('Sanitation Data'!I66)),NA())</f>
        <v>#N/A</v>
      </c>
      <c r="AZ72" s="537" t="e">
        <f ca="1">+IF(AND(ISNUMBER(OFFSET('Hygiene Data'!$D$5,0,10*ROW('Hygiene Data'!D66))),'Data Summary'!DO72="Yes"),OFFSET('Hygiene Data'!$D$5,0,10*ROW('Hygiene Data'!D66)),NA())</f>
        <v>#N/A</v>
      </c>
      <c r="BA72" s="537" t="e">
        <f ca="1">+IF(AND(ISNUMBER(OFFSET('Hygiene Data'!$D$7,0,10*ROW('Hygiene Data'!D66))),'Data Summary'!DP72="Yes"),OFFSET('Hygiene Data'!$D$7,0,10*ROW('Hygiene Data'!D66)),NA())</f>
        <v>#N/A</v>
      </c>
      <c r="BB72" s="537" t="e">
        <f ca="1">+IF(AND(ISNUMBER(OFFSET('Hygiene Data'!$D$9,0,10*ROW('Hygiene Data'!D66))),'Data Summary'!DQ72="Yes"),OFFSET('Hygiene Data'!$D$9,0,10*ROW('Hygiene Data'!D66)),NA())</f>
        <v>#N/A</v>
      </c>
      <c r="BC72" s="537" t="e">
        <f ca="1">+IF(AND(ISNUMBER(OFFSET('Hygiene Data'!$E$5,0,10*ROW('Hygiene Data'!E66))),'Data Summary'!DR72="Yes"),OFFSET('Hygiene Data'!$E$5,0,10*ROW('Hygiene Data'!E66)),NA())</f>
        <v>#N/A</v>
      </c>
      <c r="BD72" s="537" t="e">
        <f ca="1">+IF(AND(ISNUMBER(OFFSET('Hygiene Data'!$E$7,0,10*ROW('Hygiene Data'!E66))),'Data Summary'!DS72="Yes"),OFFSET('Hygiene Data'!$E$7,0,10*ROW('Hygiene Data'!E66)),NA())</f>
        <v>#N/A</v>
      </c>
      <c r="BE72" s="537" t="e">
        <f ca="1">+IF(AND(ISNUMBER(OFFSET('Hygiene Data'!$E$9,0,10*ROW('Hygiene Data'!E66))),'Data Summary'!DT72="Yes"),OFFSET('Hygiene Data'!$E$9,0,10*ROW('Hygiene Data'!E66)),NA())</f>
        <v>#N/A</v>
      </c>
      <c r="BF72" s="537" t="e">
        <f ca="1">+IF(AND(ISNUMBER(OFFSET('Hygiene Data'!$F$5,0,10*ROW('Hygiene Data'!F66))),'Data Summary'!DU72="Yes"),OFFSET('Hygiene Data'!$F$5,0,10*ROW('Hygiene Data'!F66)),NA())</f>
        <v>#N/A</v>
      </c>
      <c r="BG72" s="537" t="e">
        <f ca="1">+IF(AND(ISNUMBER(OFFSET('Hygiene Data'!$F$7,0,10*ROW('Hygiene Data'!F66))),'Data Summary'!DV72="Yes"),OFFSET('Hygiene Data'!$F$7,0,10*ROW('Hygiene Data'!F66)),NA())</f>
        <v>#N/A</v>
      </c>
      <c r="BH72" s="537" t="e">
        <f ca="1">+IF(AND(ISNUMBER(OFFSET('Hygiene Data'!$F$9,0,10*ROW('Hygiene Data'!F66))),'Data Summary'!DW72="Yes"),OFFSET('Hygiene Data'!$F$9,0,10*ROW('Hygiene Data'!F66)),NA())</f>
        <v>#N/A</v>
      </c>
      <c r="BI72" s="537" t="e">
        <f ca="1">+IF(AND(ISNUMBER(OFFSET('Hygiene Data'!$G$5,0,10*ROW('Hygiene Data'!G66))),'Data Summary'!DX72="Yes"),OFFSET('Hygiene Data'!$G$5,0,10*ROW('Hygiene Data'!G66)),NA())</f>
        <v>#N/A</v>
      </c>
      <c r="BJ72" s="537" t="e">
        <f ca="1">+IF(AND(ISNUMBER(OFFSET('Hygiene Data'!$G$7,0,10*ROW('Hygiene Data'!G66))),'Data Summary'!DY72="Yes"),OFFSET('Hygiene Data'!$G$7,0,10*ROW('Hygiene Data'!G66)),NA())</f>
        <v>#N/A</v>
      </c>
      <c r="BK72" s="537" t="e">
        <f ca="1">+IF(AND(ISNUMBER(OFFSET('Hygiene Data'!$G$9,0,10*ROW('Hygiene Data'!G66))),'Data Summary'!DZ72="Yes"),OFFSET('Hygiene Data'!$G$9,0,10*ROW('Hygiene Data'!G66)),NA())</f>
        <v>#N/A</v>
      </c>
      <c r="BL72" s="537" t="e">
        <f ca="1">+IF(AND(ISNUMBER(OFFSET('Hygiene Data'!$H$5,0,10*ROW('Hygiene Data'!H66))),'Data Summary'!EA72="Yes"),OFFSET('Hygiene Data'!$H$5,0,10*ROW('Hygiene Data'!H66)),NA())</f>
        <v>#N/A</v>
      </c>
      <c r="BM72" s="537" t="e">
        <f ca="1">+IF(AND(ISNUMBER(OFFSET('Hygiene Data'!$H$7,0,10*ROW('Hygiene Data'!H66))),'Data Summary'!EB72="Yes"),OFFSET('Hygiene Data'!$H$7,0,10*ROW('Hygiene Data'!H66)),NA())</f>
        <v>#N/A</v>
      </c>
      <c r="BN72" s="537" t="e">
        <f ca="1">+IF(AND(ISNUMBER(OFFSET('Hygiene Data'!$H$9,0,10*ROW('Hygiene Data'!H66))),'Data Summary'!EC72="Yes"),OFFSET('Hygiene Data'!$H$9,0,10*ROW('Hygiene Data'!H66)),NA())</f>
        <v>#N/A</v>
      </c>
      <c r="BO72" s="537" t="e">
        <f ca="1">+IF(AND(ISNUMBER(OFFSET('Hygiene Data'!$I$5,0,10*ROW('Hygiene Data'!I66))),'Data Summary'!ED72="Yes"),OFFSET('Hygiene Data'!$I$5,0,10*ROW('Hygiene Data'!I66)),NA())</f>
        <v>#N/A</v>
      </c>
      <c r="BP72" s="537" t="e">
        <f ca="1">+IF(AND(ISNUMBER(OFFSET('Hygiene Data'!$I$7,0,10*ROW('Hygiene Data'!I66))),'Data Summary'!EE72="Yes"),OFFSET('Hygiene Data'!$I$7,0,10*ROW('Hygiene Data'!I66)),NA())</f>
        <v>#N/A</v>
      </c>
      <c r="BQ72" s="537" t="e">
        <f ca="1">+IF(AND(ISNUMBER(OFFSET('Hygiene Data'!$I$9,0,10*ROW('Hygiene Data'!I66))),'Data Summary'!EF72="Yes"),OFFSET('Hygiene Data'!$I$9,0,10*ROW('Hygiene Data'!I66)),NA())</f>
        <v>#N/A</v>
      </c>
    </row>
    <row r="73" spans="1:69" x14ac:dyDescent="0.25">
      <c r="A73" s="533" t="e">
        <f ca="1">+RIGHT('Data Summary'!A73,LEN('Data Summary'!A73)-9)</f>
        <v>#VALUE!</v>
      </c>
      <c r="B73" s="507" t="str">
        <f ca="1">+IF(ISTEXT('Data Summary'!B73),'Data Summary'!B73,"")</f>
        <v/>
      </c>
      <c r="C73" s="534" t="e">
        <f ca="1">+VALUE('Data Summary'!C73)</f>
        <v>#VALUE!</v>
      </c>
      <c r="D73" s="535" t="e">
        <f ca="1">+IF(AND(ISNUMBER(OFFSET('Water Data'!$D$4,0,10*ROW('Water Data'!D67))),'Data Summary'!BS73="Yes"),100-OFFSET('Water Data'!$D$4,0,10*ROW('Water Data'!D67)),NA())</f>
        <v>#N/A</v>
      </c>
      <c r="E73" s="535" t="e">
        <f ca="1">+IF(AND(ISNUMBER(OFFSET('Water Data'!$D$6,0,10*ROW('Water Data'!D67))),'Data Summary'!BT73="Yes"),OFFSET('Water Data'!$D$6,0,10*ROW('Water Data'!D67)),NA())</f>
        <v>#N/A</v>
      </c>
      <c r="F73" s="535" t="e">
        <f ca="1">+IF(AND(ISNUMBER(OFFSET('Water Data'!$D$9,0,10*ROW('Water Data'!D67))),'Data Summary'!BU73="Yes"),OFFSET('Water Data'!$D$9,0,10*ROW('Water Data'!D67)),NA())</f>
        <v>#N/A</v>
      </c>
      <c r="G73" s="535" t="e">
        <f ca="1">+IF(AND(ISNUMBER(OFFSET('Water Data'!$E$4,0,10*ROW('Water Data'!E67))),'Data Summary'!BV73="Yes"),100-OFFSET('Water Data'!$E$4,0,10*ROW('Water Data'!E67)),NA())</f>
        <v>#N/A</v>
      </c>
      <c r="H73" s="535" t="e">
        <f ca="1">+IF(AND(ISNUMBER(OFFSET('Water Data'!$E$6,0,10*ROW('Water Data'!E67))),'Data Summary'!BW73="Yes"),OFFSET('Water Data'!$E$6,0,10*ROW('Water Data'!E67)),NA())</f>
        <v>#N/A</v>
      </c>
      <c r="I73" s="535" t="e">
        <f ca="1">+IF(AND(ISNUMBER(OFFSET('Water Data'!$E$9,0,10*ROW('Water Data'!E67))),'Data Summary'!BX73="Yes"),OFFSET('Water Data'!$E$9,0,10*ROW('Water Data'!E67)),NA())</f>
        <v>#N/A</v>
      </c>
      <c r="J73" s="535" t="e">
        <f ca="1">+IF(AND(ISNUMBER(OFFSET('Water Data'!$F$4,0,10*ROW('Water Data'!F67))),'Data Summary'!BY73="Yes"),100-OFFSET('Water Data'!$F$4,0,10*ROW('Water Data'!F67)),NA())</f>
        <v>#N/A</v>
      </c>
      <c r="K73" s="535" t="e">
        <f ca="1">+IF(AND(ISNUMBER(OFFSET('Water Data'!$F$6,0,10*ROW('Water Data'!F67))),'Data Summary'!BZ73="Yes"),OFFSET('Water Data'!$F$6,0,10*ROW('Water Data'!F67)),NA())</f>
        <v>#N/A</v>
      </c>
      <c r="L73" s="535" t="e">
        <f ca="1">+IF(AND(ISNUMBER(OFFSET('Water Data'!$F$9,0,10*ROW('Water Data'!F67))),'Data Summary'!CA73="Yes"),OFFSET('Water Data'!$F$9,0,10*ROW('Water Data'!F67)),NA())</f>
        <v>#N/A</v>
      </c>
      <c r="M73" s="535" t="e">
        <f ca="1">+IF(AND(ISNUMBER(OFFSET('Water Data'!$G$4,0,10*ROW('Water Data'!G67))),'Data Summary'!CB73="Yes"),100-OFFSET('Water Data'!$G$4,0,10*ROW('Water Data'!G67)),NA())</f>
        <v>#N/A</v>
      </c>
      <c r="N73" s="535" t="e">
        <f ca="1">+IF(AND(ISNUMBER(OFFSET('Water Data'!$G$6,0,10*ROW('Water Data'!G67))),'Data Summary'!CC73="Yes"),OFFSET('Water Data'!$G$6,0,10*ROW('Water Data'!G67)),NA())</f>
        <v>#N/A</v>
      </c>
      <c r="O73" s="535" t="e">
        <f ca="1">+IF(AND(ISNUMBER(OFFSET('Water Data'!$G$9,0,10*ROW('Water Data'!G67))),'Data Summary'!CD73="Yes"),OFFSET('Water Data'!$G$9,0,10*ROW('Water Data'!G67)),NA())</f>
        <v>#N/A</v>
      </c>
      <c r="P73" s="535" t="e">
        <f ca="1">+IF(AND(ISNUMBER(OFFSET('Water Data'!$H$4,0,10*ROW('Water Data'!H67))),'Data Summary'!CE73="Yes"),100-OFFSET('Water Data'!$H$4,0,10*ROW('Water Data'!H67)),NA())</f>
        <v>#N/A</v>
      </c>
      <c r="Q73" s="535" t="e">
        <f ca="1">+IF(AND(ISNUMBER(OFFSET('Water Data'!$H$6,0,10*ROW('Water Data'!H67))),'Data Summary'!CF73="Yes"),OFFSET('Water Data'!$H$6,0,10*ROW('Water Data'!H67)),NA())</f>
        <v>#N/A</v>
      </c>
      <c r="R73" s="535" t="e">
        <f ca="1">+IF(AND(ISNUMBER(OFFSET('Water Data'!$H$9,0,10*ROW('Water Data'!H67))),'Data Summary'!CG73="Yes"),OFFSET('Water Data'!$H$9,0,10*ROW('Water Data'!H67)),NA())</f>
        <v>#N/A</v>
      </c>
      <c r="S73" s="535" t="e">
        <f ca="1">+IF(AND(ISNUMBER(OFFSET('Water Data'!$I$4,0,10*ROW('Water Data'!I67))),'Data Summary'!CH73="Yes"),100-OFFSET('Water Data'!$I$4,0,10*ROW('Water Data'!I67)),NA())</f>
        <v>#N/A</v>
      </c>
      <c r="T73" s="535" t="e">
        <f ca="1">+IF(AND(ISNUMBER(OFFSET('Water Data'!$I$6,0,10*ROW('Water Data'!I67))),'Data Summary'!CI73="Yes"),OFFSET('Water Data'!$I$6,0,10*ROW('Water Data'!I67)),NA())</f>
        <v>#N/A</v>
      </c>
      <c r="U73" s="535" t="e">
        <f ca="1">+IF(AND(ISNUMBER(OFFSET('Water Data'!$I$9,0,10*ROW('Water Data'!I67))),'Data Summary'!CJ73="Yes"),OFFSET('Water Data'!$I$9,0,10*ROW('Water Data'!I67)),NA())</f>
        <v>#N/A</v>
      </c>
      <c r="V73" s="536" t="e">
        <f ca="1">+IF(AND(ISNUMBER(OFFSET('Sanitation Data'!$D$4,0,10*ROW('Sanitation Data'!D67))),'Data Summary'!CK73="Yes"),100-OFFSET('Sanitation Data'!$D$4,0,10*ROW('Sanitation Data'!D67)),NA())</f>
        <v>#N/A</v>
      </c>
      <c r="W73" s="536" t="e">
        <f ca="1">+IF(AND(ISNUMBER(OFFSET('Sanitation Data'!$D$6,0,10*ROW('Sanitation Data'!D67))),'Data Summary'!CL73="Yes"),OFFSET('Sanitation Data'!$D$6,0,10*ROW('Sanitation Data'!D67)),NA())</f>
        <v>#N/A</v>
      </c>
      <c r="X73" s="536" t="e">
        <f ca="1">+IF(AND(ISNUMBER(OFFSET('Sanitation Data'!$D$10,0,10*ROW('Sanitation Data'!D67))),'Data Summary'!CM73="Yes"),OFFSET('Sanitation Data'!$D$10,0,10*ROW('Sanitation Data'!D67)),NA())</f>
        <v>#N/A</v>
      </c>
      <c r="Y73" s="536" t="e">
        <f ca="1">+IF(AND(ISNUMBER(OFFSET('Sanitation Data'!$D$11,0,10*ROW('Sanitation Data'!D67))),'Data Summary'!CN73="Yes"),OFFSET('Sanitation Data'!$D$11,0,10*ROW('Sanitation Data'!D67)),NA())</f>
        <v>#N/A</v>
      </c>
      <c r="Z73" s="536" t="e">
        <f ca="1">+IF(AND(ISNUMBER(OFFSET('Sanitation Data'!$D$12,0,10*ROW('Sanitation Data'!D67))),'Data Summary'!CO73="Yes"),OFFSET('Sanitation Data'!$D$12,0,10*ROW('Sanitation Data'!D67)),NA())</f>
        <v>#N/A</v>
      </c>
      <c r="AA73" s="536" t="e">
        <f ca="1">+IF(AND(ISNUMBER(OFFSET('Sanitation Data'!$E$4,0,10*ROW('Sanitation Data'!E67))),'Data Summary'!CP73="Yes"),100-OFFSET('Sanitation Data'!$E$4,0,10*ROW('Sanitation Data'!E67)),NA())</f>
        <v>#N/A</v>
      </c>
      <c r="AB73" s="536" t="e">
        <f ca="1">+IF(AND(ISNUMBER(OFFSET('Sanitation Data'!$E$6,0,10*ROW('Sanitation Data'!E67))),'Data Summary'!CQ73="Yes"),OFFSET('Sanitation Data'!$E$6,0,10*ROW('Sanitation Data'!E67)),NA())</f>
        <v>#N/A</v>
      </c>
      <c r="AC73" s="536" t="e">
        <f ca="1">+IF(AND(ISNUMBER(OFFSET('Sanitation Data'!$E$10,0,10*ROW('Sanitation Data'!E67))),'Data Summary'!CR73="Yes"),OFFSET('Sanitation Data'!$E$10,0,10*ROW('Sanitation Data'!E67)),NA())</f>
        <v>#N/A</v>
      </c>
      <c r="AD73" s="536" t="e">
        <f ca="1">+IF(AND(ISNUMBER(OFFSET('Sanitation Data'!$E$11,0,10*ROW('Sanitation Data'!E67))),'Data Summary'!CS73="Yes"),OFFSET('Sanitation Data'!$E$11,0,10*ROW('Sanitation Data'!E67)),NA())</f>
        <v>#N/A</v>
      </c>
      <c r="AE73" s="536" t="e">
        <f ca="1">+IF(AND(ISNUMBER(OFFSET('Sanitation Data'!$E$12,0,10*ROW('Sanitation Data'!E67))),'Data Summary'!CT73="Yes"),OFFSET('Sanitation Data'!$E$12,0,10*ROW('Sanitation Data'!E67)),NA())</f>
        <v>#N/A</v>
      </c>
      <c r="AF73" s="536" t="e">
        <f ca="1">+IF(AND(ISNUMBER(OFFSET('Sanitation Data'!$F$4,0,10*ROW('Sanitation Data'!F67))),'Data Summary'!CU73="Yes"),100-OFFSET('Sanitation Data'!$F$4,0,10*ROW('Sanitation Data'!F67)),NA())</f>
        <v>#N/A</v>
      </c>
      <c r="AG73" s="536" t="e">
        <f ca="1">+IF(AND(ISNUMBER(OFFSET('Sanitation Data'!$F$6,0,10*ROW('Sanitation Data'!F67))),'Data Summary'!CV73="Yes"),OFFSET('Sanitation Data'!$F$6,0,10*ROW('Sanitation Data'!F67)),NA())</f>
        <v>#N/A</v>
      </c>
      <c r="AH73" s="536" t="e">
        <f ca="1">+IF(AND(ISNUMBER(OFFSET('Sanitation Data'!$F$10,0,10*ROW('Sanitation Data'!F67))),'Data Summary'!CW73="Yes"),OFFSET('Sanitation Data'!$F$10,0,10*ROW('Sanitation Data'!F67)),NA())</f>
        <v>#N/A</v>
      </c>
      <c r="AI73" s="536" t="e">
        <f ca="1">+IF(AND(ISNUMBER(OFFSET('Sanitation Data'!$F$11,0,10*ROW('Sanitation Data'!F67))),'Data Summary'!CX73="Yes"),OFFSET('Sanitation Data'!$F$11,0,10*ROW('Sanitation Data'!F67)),NA())</f>
        <v>#N/A</v>
      </c>
      <c r="AJ73" s="536" t="e">
        <f ca="1">+IF(AND(ISNUMBER(OFFSET('Sanitation Data'!$F$12,0,10*ROW('Sanitation Data'!F67))),'Data Summary'!CY73="Yes"),OFFSET('Sanitation Data'!$F$12,0,10*ROW('Sanitation Data'!F67)),NA())</f>
        <v>#N/A</v>
      </c>
      <c r="AK73" s="536" t="e">
        <f ca="1">+IF(AND(ISNUMBER(OFFSET('Sanitation Data'!$G$4,0,10*ROW('Sanitation Data'!G67))),'Data Summary'!CZ73="Yes"),100-OFFSET('Sanitation Data'!$G$4,0,10*ROW('Sanitation Data'!G67)),NA())</f>
        <v>#N/A</v>
      </c>
      <c r="AL73" s="536" t="e">
        <f ca="1">+IF(AND(ISNUMBER(OFFSET('Sanitation Data'!$G$6,0,10*ROW('Sanitation Data'!G67))),'Data Summary'!DA73="Yes"),OFFSET('Sanitation Data'!$G$6,0,10*ROW('Sanitation Data'!G67)),NA())</f>
        <v>#N/A</v>
      </c>
      <c r="AM73" s="536" t="e">
        <f ca="1">+IF(AND(ISNUMBER(OFFSET('Sanitation Data'!$G$10,0,10*ROW('Sanitation Data'!G67))),'Data Summary'!DB73="Yes"),OFFSET('Sanitation Data'!$G$10,0,10*ROW('Sanitation Data'!G67)),NA())</f>
        <v>#N/A</v>
      </c>
      <c r="AN73" s="536" t="e">
        <f ca="1">+IF(AND(ISNUMBER(OFFSET('Sanitation Data'!$G$11,0,10*ROW('Sanitation Data'!G67))),'Data Summary'!DC73="Yes"),OFFSET('Sanitation Data'!$G$11,0,10*ROW('Sanitation Data'!G67)),NA())</f>
        <v>#N/A</v>
      </c>
      <c r="AO73" s="536" t="e">
        <f ca="1">+IF(AND(ISNUMBER(OFFSET('Sanitation Data'!$G$12,0,10*ROW('Sanitation Data'!G67))),'Data Summary'!DD73="Yes"),OFFSET('Sanitation Data'!$G$12,0,10*ROW('Sanitation Data'!G67)),NA())</f>
        <v>#N/A</v>
      </c>
      <c r="AP73" s="536" t="e">
        <f ca="1">+IF(AND(ISNUMBER(OFFSET('Sanitation Data'!$H$4,0,10*ROW('Sanitation Data'!H67))),'Data Summary'!DE73="Yes"),100-OFFSET('Sanitation Data'!$H$4,0,10*ROW('Sanitation Data'!H67)),NA())</f>
        <v>#N/A</v>
      </c>
      <c r="AQ73" s="536" t="e">
        <f ca="1">+IF(AND(ISNUMBER(OFFSET('Sanitation Data'!$H$6,0,10*ROW('Sanitation Data'!H67))),'Data Summary'!DF73="Yes"),OFFSET('Sanitation Data'!$H$6,0,10*ROW('Sanitation Data'!H67)),NA())</f>
        <v>#N/A</v>
      </c>
      <c r="AR73" s="536" t="e">
        <f ca="1">+IF(AND(ISNUMBER(OFFSET('Sanitation Data'!$H$10,0,10*ROW('Sanitation Data'!H67))),'Data Summary'!DG73="Yes"),OFFSET('Sanitation Data'!$H$10,0,10*ROW('Sanitation Data'!H67)),NA())</f>
        <v>#N/A</v>
      </c>
      <c r="AS73" s="536" t="e">
        <f ca="1">+IF(AND(ISNUMBER(OFFSET('Sanitation Data'!$H$11,0,10*ROW('Sanitation Data'!H67))),'Data Summary'!DH73="Yes"),OFFSET('Sanitation Data'!$H$11,0,10*ROW('Sanitation Data'!H67)),NA())</f>
        <v>#N/A</v>
      </c>
      <c r="AT73" s="536" t="e">
        <f ca="1">+IF(AND(ISNUMBER(OFFSET('Sanitation Data'!$H$12,0,10*ROW('Sanitation Data'!H67))),'Data Summary'!DI73="Yes"),OFFSET('Sanitation Data'!$H$12,0,10*ROW('Sanitation Data'!H67)),NA())</f>
        <v>#N/A</v>
      </c>
      <c r="AU73" s="536" t="e">
        <f ca="1">+IF(AND(ISNUMBER(OFFSET('Sanitation Data'!$I$4,0,10*ROW('Sanitation Data'!I67))),'Data Summary'!DJ73="Yes"),100-OFFSET('Sanitation Data'!$I$4,0,10*ROW('Sanitation Data'!I67)),NA())</f>
        <v>#N/A</v>
      </c>
      <c r="AV73" s="536" t="e">
        <f ca="1">+IF(AND(ISNUMBER(OFFSET('Sanitation Data'!$I$6,0,10*ROW('Sanitation Data'!I67))),'Data Summary'!DK73="Yes"),OFFSET('Sanitation Data'!$I$6,0,10*ROW('Sanitation Data'!I67)),NA())</f>
        <v>#N/A</v>
      </c>
      <c r="AW73" s="536" t="e">
        <f ca="1">+IF(AND(ISNUMBER(OFFSET('Sanitation Data'!$I$10,0,10*ROW('Sanitation Data'!I67))),'Data Summary'!DL73="Yes"),OFFSET('Sanitation Data'!$I$10,0,10*ROW('Sanitation Data'!I67)),NA())</f>
        <v>#N/A</v>
      </c>
      <c r="AX73" s="536" t="e">
        <f ca="1">+IF(AND(ISNUMBER(OFFSET('Sanitation Data'!$I$11,0,10*ROW('Sanitation Data'!I67))),'Data Summary'!DM73="Yes"),OFFSET('Sanitation Data'!$I$11,0,10*ROW('Sanitation Data'!I67)),NA())</f>
        <v>#N/A</v>
      </c>
      <c r="AY73" s="536" t="e">
        <f ca="1">+IF(AND(ISNUMBER(OFFSET('Sanitation Data'!$I$12,0,10*ROW('Sanitation Data'!I67))),'Data Summary'!DN73="Yes"),OFFSET('Sanitation Data'!$I$12,0,10*ROW('Sanitation Data'!I67)),NA())</f>
        <v>#N/A</v>
      </c>
      <c r="AZ73" s="537" t="e">
        <f ca="1">+IF(AND(ISNUMBER(OFFSET('Hygiene Data'!$D$5,0,10*ROW('Hygiene Data'!D67))),'Data Summary'!DO73="Yes"),OFFSET('Hygiene Data'!$D$5,0,10*ROW('Hygiene Data'!D67)),NA())</f>
        <v>#N/A</v>
      </c>
      <c r="BA73" s="537" t="e">
        <f ca="1">+IF(AND(ISNUMBER(OFFSET('Hygiene Data'!$D$7,0,10*ROW('Hygiene Data'!D67))),'Data Summary'!DP73="Yes"),OFFSET('Hygiene Data'!$D$7,0,10*ROW('Hygiene Data'!D67)),NA())</f>
        <v>#N/A</v>
      </c>
      <c r="BB73" s="537" t="e">
        <f ca="1">+IF(AND(ISNUMBER(OFFSET('Hygiene Data'!$D$9,0,10*ROW('Hygiene Data'!D67))),'Data Summary'!DQ73="Yes"),OFFSET('Hygiene Data'!$D$9,0,10*ROW('Hygiene Data'!D67)),NA())</f>
        <v>#N/A</v>
      </c>
      <c r="BC73" s="537" t="e">
        <f ca="1">+IF(AND(ISNUMBER(OFFSET('Hygiene Data'!$E$5,0,10*ROW('Hygiene Data'!E67))),'Data Summary'!DR73="Yes"),OFFSET('Hygiene Data'!$E$5,0,10*ROW('Hygiene Data'!E67)),NA())</f>
        <v>#N/A</v>
      </c>
      <c r="BD73" s="537" t="e">
        <f ca="1">+IF(AND(ISNUMBER(OFFSET('Hygiene Data'!$E$7,0,10*ROW('Hygiene Data'!E67))),'Data Summary'!DS73="Yes"),OFFSET('Hygiene Data'!$E$7,0,10*ROW('Hygiene Data'!E67)),NA())</f>
        <v>#N/A</v>
      </c>
      <c r="BE73" s="537" t="e">
        <f ca="1">+IF(AND(ISNUMBER(OFFSET('Hygiene Data'!$E$9,0,10*ROW('Hygiene Data'!E67))),'Data Summary'!DT73="Yes"),OFFSET('Hygiene Data'!$E$9,0,10*ROW('Hygiene Data'!E67)),NA())</f>
        <v>#N/A</v>
      </c>
      <c r="BF73" s="537" t="e">
        <f ca="1">+IF(AND(ISNUMBER(OFFSET('Hygiene Data'!$F$5,0,10*ROW('Hygiene Data'!F67))),'Data Summary'!DU73="Yes"),OFFSET('Hygiene Data'!$F$5,0,10*ROW('Hygiene Data'!F67)),NA())</f>
        <v>#N/A</v>
      </c>
      <c r="BG73" s="537" t="e">
        <f ca="1">+IF(AND(ISNUMBER(OFFSET('Hygiene Data'!$F$7,0,10*ROW('Hygiene Data'!F67))),'Data Summary'!DV73="Yes"),OFFSET('Hygiene Data'!$F$7,0,10*ROW('Hygiene Data'!F67)),NA())</f>
        <v>#N/A</v>
      </c>
      <c r="BH73" s="537" t="e">
        <f ca="1">+IF(AND(ISNUMBER(OFFSET('Hygiene Data'!$F$9,0,10*ROW('Hygiene Data'!F67))),'Data Summary'!DW73="Yes"),OFFSET('Hygiene Data'!$F$9,0,10*ROW('Hygiene Data'!F67)),NA())</f>
        <v>#N/A</v>
      </c>
      <c r="BI73" s="537" t="e">
        <f ca="1">+IF(AND(ISNUMBER(OFFSET('Hygiene Data'!$G$5,0,10*ROW('Hygiene Data'!G67))),'Data Summary'!DX73="Yes"),OFFSET('Hygiene Data'!$G$5,0,10*ROW('Hygiene Data'!G67)),NA())</f>
        <v>#N/A</v>
      </c>
      <c r="BJ73" s="537" t="e">
        <f ca="1">+IF(AND(ISNUMBER(OFFSET('Hygiene Data'!$G$7,0,10*ROW('Hygiene Data'!G67))),'Data Summary'!DY73="Yes"),OFFSET('Hygiene Data'!$G$7,0,10*ROW('Hygiene Data'!G67)),NA())</f>
        <v>#N/A</v>
      </c>
      <c r="BK73" s="537" t="e">
        <f ca="1">+IF(AND(ISNUMBER(OFFSET('Hygiene Data'!$G$9,0,10*ROW('Hygiene Data'!G67))),'Data Summary'!DZ73="Yes"),OFFSET('Hygiene Data'!$G$9,0,10*ROW('Hygiene Data'!G67)),NA())</f>
        <v>#N/A</v>
      </c>
      <c r="BL73" s="537" t="e">
        <f ca="1">+IF(AND(ISNUMBER(OFFSET('Hygiene Data'!$H$5,0,10*ROW('Hygiene Data'!H67))),'Data Summary'!EA73="Yes"),OFFSET('Hygiene Data'!$H$5,0,10*ROW('Hygiene Data'!H67)),NA())</f>
        <v>#N/A</v>
      </c>
      <c r="BM73" s="537" t="e">
        <f ca="1">+IF(AND(ISNUMBER(OFFSET('Hygiene Data'!$H$7,0,10*ROW('Hygiene Data'!H67))),'Data Summary'!EB73="Yes"),OFFSET('Hygiene Data'!$H$7,0,10*ROW('Hygiene Data'!H67)),NA())</f>
        <v>#N/A</v>
      </c>
      <c r="BN73" s="537" t="e">
        <f ca="1">+IF(AND(ISNUMBER(OFFSET('Hygiene Data'!$H$9,0,10*ROW('Hygiene Data'!H67))),'Data Summary'!EC73="Yes"),OFFSET('Hygiene Data'!$H$9,0,10*ROW('Hygiene Data'!H67)),NA())</f>
        <v>#N/A</v>
      </c>
      <c r="BO73" s="537" t="e">
        <f ca="1">+IF(AND(ISNUMBER(OFFSET('Hygiene Data'!$I$5,0,10*ROW('Hygiene Data'!I67))),'Data Summary'!ED73="Yes"),OFFSET('Hygiene Data'!$I$5,0,10*ROW('Hygiene Data'!I67)),NA())</f>
        <v>#N/A</v>
      </c>
      <c r="BP73" s="537" t="e">
        <f ca="1">+IF(AND(ISNUMBER(OFFSET('Hygiene Data'!$I$7,0,10*ROW('Hygiene Data'!I67))),'Data Summary'!EE73="Yes"),OFFSET('Hygiene Data'!$I$7,0,10*ROW('Hygiene Data'!I67)),NA())</f>
        <v>#N/A</v>
      </c>
      <c r="BQ73" s="537" t="e">
        <f ca="1">+IF(AND(ISNUMBER(OFFSET('Hygiene Data'!$I$9,0,10*ROW('Hygiene Data'!I67))),'Data Summary'!EF73="Yes"),OFFSET('Hygiene Data'!$I$9,0,10*ROW('Hygiene Data'!I67)),NA())</f>
        <v>#N/A</v>
      </c>
    </row>
    <row r="74" spans="1:69" x14ac:dyDescent="0.25">
      <c r="A74" s="533" t="e">
        <f ca="1">+RIGHT('Data Summary'!A74,LEN('Data Summary'!A74)-9)</f>
        <v>#VALUE!</v>
      </c>
      <c r="B74" s="507" t="str">
        <f ca="1">+IF(ISTEXT('Data Summary'!B74),'Data Summary'!B74,"")</f>
        <v/>
      </c>
      <c r="C74" s="534" t="e">
        <f ca="1">+VALUE('Data Summary'!C74)</f>
        <v>#VALUE!</v>
      </c>
      <c r="D74" s="535" t="e">
        <f ca="1">+IF(AND(ISNUMBER(OFFSET('Water Data'!$D$4,0,10*ROW('Water Data'!D68))),'Data Summary'!BS74="Yes"),100-OFFSET('Water Data'!$D$4,0,10*ROW('Water Data'!D68)),NA())</f>
        <v>#N/A</v>
      </c>
      <c r="E74" s="535" t="e">
        <f ca="1">+IF(AND(ISNUMBER(OFFSET('Water Data'!$D$6,0,10*ROW('Water Data'!D68))),'Data Summary'!BT74="Yes"),OFFSET('Water Data'!$D$6,0,10*ROW('Water Data'!D68)),NA())</f>
        <v>#N/A</v>
      </c>
      <c r="F74" s="535" t="e">
        <f ca="1">+IF(AND(ISNUMBER(OFFSET('Water Data'!$D$9,0,10*ROW('Water Data'!D68))),'Data Summary'!BU74="Yes"),OFFSET('Water Data'!$D$9,0,10*ROW('Water Data'!D68)),NA())</f>
        <v>#N/A</v>
      </c>
      <c r="G74" s="535" t="e">
        <f ca="1">+IF(AND(ISNUMBER(OFFSET('Water Data'!$E$4,0,10*ROW('Water Data'!E68))),'Data Summary'!BV74="Yes"),100-OFFSET('Water Data'!$E$4,0,10*ROW('Water Data'!E68)),NA())</f>
        <v>#N/A</v>
      </c>
      <c r="H74" s="535" t="e">
        <f ca="1">+IF(AND(ISNUMBER(OFFSET('Water Data'!$E$6,0,10*ROW('Water Data'!E68))),'Data Summary'!BW74="Yes"),OFFSET('Water Data'!$E$6,0,10*ROW('Water Data'!E68)),NA())</f>
        <v>#N/A</v>
      </c>
      <c r="I74" s="535" t="e">
        <f ca="1">+IF(AND(ISNUMBER(OFFSET('Water Data'!$E$9,0,10*ROW('Water Data'!E68))),'Data Summary'!BX74="Yes"),OFFSET('Water Data'!$E$9,0,10*ROW('Water Data'!E68)),NA())</f>
        <v>#N/A</v>
      </c>
      <c r="J74" s="535" t="e">
        <f ca="1">+IF(AND(ISNUMBER(OFFSET('Water Data'!$F$4,0,10*ROW('Water Data'!F68))),'Data Summary'!BY74="Yes"),100-OFFSET('Water Data'!$F$4,0,10*ROW('Water Data'!F68)),NA())</f>
        <v>#N/A</v>
      </c>
      <c r="K74" s="535" t="e">
        <f ca="1">+IF(AND(ISNUMBER(OFFSET('Water Data'!$F$6,0,10*ROW('Water Data'!F68))),'Data Summary'!BZ74="Yes"),OFFSET('Water Data'!$F$6,0,10*ROW('Water Data'!F68)),NA())</f>
        <v>#N/A</v>
      </c>
      <c r="L74" s="535" t="e">
        <f ca="1">+IF(AND(ISNUMBER(OFFSET('Water Data'!$F$9,0,10*ROW('Water Data'!F68))),'Data Summary'!CA74="Yes"),OFFSET('Water Data'!$F$9,0,10*ROW('Water Data'!F68)),NA())</f>
        <v>#N/A</v>
      </c>
      <c r="M74" s="535" t="e">
        <f ca="1">+IF(AND(ISNUMBER(OFFSET('Water Data'!$G$4,0,10*ROW('Water Data'!G68))),'Data Summary'!CB74="Yes"),100-OFFSET('Water Data'!$G$4,0,10*ROW('Water Data'!G68)),NA())</f>
        <v>#N/A</v>
      </c>
      <c r="N74" s="535" t="e">
        <f ca="1">+IF(AND(ISNUMBER(OFFSET('Water Data'!$G$6,0,10*ROW('Water Data'!G68))),'Data Summary'!CC74="Yes"),OFFSET('Water Data'!$G$6,0,10*ROW('Water Data'!G68)),NA())</f>
        <v>#N/A</v>
      </c>
      <c r="O74" s="535" t="e">
        <f ca="1">+IF(AND(ISNUMBER(OFFSET('Water Data'!$G$9,0,10*ROW('Water Data'!G68))),'Data Summary'!CD74="Yes"),OFFSET('Water Data'!$G$9,0,10*ROW('Water Data'!G68)),NA())</f>
        <v>#N/A</v>
      </c>
      <c r="P74" s="535" t="e">
        <f ca="1">+IF(AND(ISNUMBER(OFFSET('Water Data'!$H$4,0,10*ROW('Water Data'!H68))),'Data Summary'!CE74="Yes"),100-OFFSET('Water Data'!$H$4,0,10*ROW('Water Data'!H68)),NA())</f>
        <v>#N/A</v>
      </c>
      <c r="Q74" s="535" t="e">
        <f ca="1">+IF(AND(ISNUMBER(OFFSET('Water Data'!$H$6,0,10*ROW('Water Data'!H68))),'Data Summary'!CF74="Yes"),OFFSET('Water Data'!$H$6,0,10*ROW('Water Data'!H68)),NA())</f>
        <v>#N/A</v>
      </c>
      <c r="R74" s="535" t="e">
        <f ca="1">+IF(AND(ISNUMBER(OFFSET('Water Data'!$H$9,0,10*ROW('Water Data'!H68))),'Data Summary'!CG74="Yes"),OFFSET('Water Data'!$H$9,0,10*ROW('Water Data'!H68)),NA())</f>
        <v>#N/A</v>
      </c>
      <c r="S74" s="535" t="e">
        <f ca="1">+IF(AND(ISNUMBER(OFFSET('Water Data'!$I$4,0,10*ROW('Water Data'!I68))),'Data Summary'!CH74="Yes"),100-OFFSET('Water Data'!$I$4,0,10*ROW('Water Data'!I68)),NA())</f>
        <v>#N/A</v>
      </c>
      <c r="T74" s="535" t="e">
        <f ca="1">+IF(AND(ISNUMBER(OFFSET('Water Data'!$I$6,0,10*ROW('Water Data'!I68))),'Data Summary'!CI74="Yes"),OFFSET('Water Data'!$I$6,0,10*ROW('Water Data'!I68)),NA())</f>
        <v>#N/A</v>
      </c>
      <c r="U74" s="535" t="e">
        <f ca="1">+IF(AND(ISNUMBER(OFFSET('Water Data'!$I$9,0,10*ROW('Water Data'!I68))),'Data Summary'!CJ74="Yes"),OFFSET('Water Data'!$I$9,0,10*ROW('Water Data'!I68)),NA())</f>
        <v>#N/A</v>
      </c>
      <c r="V74" s="536" t="e">
        <f ca="1">+IF(AND(ISNUMBER(OFFSET('Sanitation Data'!$D$4,0,10*ROW('Sanitation Data'!D68))),'Data Summary'!CK74="Yes"),100-OFFSET('Sanitation Data'!$D$4,0,10*ROW('Sanitation Data'!D68)),NA())</f>
        <v>#N/A</v>
      </c>
      <c r="W74" s="536" t="e">
        <f ca="1">+IF(AND(ISNUMBER(OFFSET('Sanitation Data'!$D$6,0,10*ROW('Sanitation Data'!D68))),'Data Summary'!CL74="Yes"),OFFSET('Sanitation Data'!$D$6,0,10*ROW('Sanitation Data'!D68)),NA())</f>
        <v>#N/A</v>
      </c>
      <c r="X74" s="536" t="e">
        <f ca="1">+IF(AND(ISNUMBER(OFFSET('Sanitation Data'!$D$10,0,10*ROW('Sanitation Data'!D68))),'Data Summary'!CM74="Yes"),OFFSET('Sanitation Data'!$D$10,0,10*ROW('Sanitation Data'!D68)),NA())</f>
        <v>#N/A</v>
      </c>
      <c r="Y74" s="536" t="e">
        <f ca="1">+IF(AND(ISNUMBER(OFFSET('Sanitation Data'!$D$11,0,10*ROW('Sanitation Data'!D68))),'Data Summary'!CN74="Yes"),OFFSET('Sanitation Data'!$D$11,0,10*ROW('Sanitation Data'!D68)),NA())</f>
        <v>#N/A</v>
      </c>
      <c r="Z74" s="536" t="e">
        <f ca="1">+IF(AND(ISNUMBER(OFFSET('Sanitation Data'!$D$12,0,10*ROW('Sanitation Data'!D68))),'Data Summary'!CO74="Yes"),OFFSET('Sanitation Data'!$D$12,0,10*ROW('Sanitation Data'!D68)),NA())</f>
        <v>#N/A</v>
      </c>
      <c r="AA74" s="536" t="e">
        <f ca="1">+IF(AND(ISNUMBER(OFFSET('Sanitation Data'!$E$4,0,10*ROW('Sanitation Data'!E68))),'Data Summary'!CP74="Yes"),100-OFFSET('Sanitation Data'!$E$4,0,10*ROW('Sanitation Data'!E68)),NA())</f>
        <v>#N/A</v>
      </c>
      <c r="AB74" s="536" t="e">
        <f ca="1">+IF(AND(ISNUMBER(OFFSET('Sanitation Data'!$E$6,0,10*ROW('Sanitation Data'!E68))),'Data Summary'!CQ74="Yes"),OFFSET('Sanitation Data'!$E$6,0,10*ROW('Sanitation Data'!E68)),NA())</f>
        <v>#N/A</v>
      </c>
      <c r="AC74" s="536" t="e">
        <f ca="1">+IF(AND(ISNUMBER(OFFSET('Sanitation Data'!$E$10,0,10*ROW('Sanitation Data'!E68))),'Data Summary'!CR74="Yes"),OFFSET('Sanitation Data'!$E$10,0,10*ROW('Sanitation Data'!E68)),NA())</f>
        <v>#N/A</v>
      </c>
      <c r="AD74" s="536" t="e">
        <f ca="1">+IF(AND(ISNUMBER(OFFSET('Sanitation Data'!$E$11,0,10*ROW('Sanitation Data'!E68))),'Data Summary'!CS74="Yes"),OFFSET('Sanitation Data'!$E$11,0,10*ROW('Sanitation Data'!E68)),NA())</f>
        <v>#N/A</v>
      </c>
      <c r="AE74" s="536" t="e">
        <f ca="1">+IF(AND(ISNUMBER(OFFSET('Sanitation Data'!$E$12,0,10*ROW('Sanitation Data'!E68))),'Data Summary'!CT74="Yes"),OFFSET('Sanitation Data'!$E$12,0,10*ROW('Sanitation Data'!E68)),NA())</f>
        <v>#N/A</v>
      </c>
      <c r="AF74" s="536" t="e">
        <f ca="1">+IF(AND(ISNUMBER(OFFSET('Sanitation Data'!$F$4,0,10*ROW('Sanitation Data'!F68))),'Data Summary'!CU74="Yes"),100-OFFSET('Sanitation Data'!$F$4,0,10*ROW('Sanitation Data'!F68)),NA())</f>
        <v>#N/A</v>
      </c>
      <c r="AG74" s="536" t="e">
        <f ca="1">+IF(AND(ISNUMBER(OFFSET('Sanitation Data'!$F$6,0,10*ROW('Sanitation Data'!F68))),'Data Summary'!CV74="Yes"),OFFSET('Sanitation Data'!$F$6,0,10*ROW('Sanitation Data'!F68)),NA())</f>
        <v>#N/A</v>
      </c>
      <c r="AH74" s="536" t="e">
        <f ca="1">+IF(AND(ISNUMBER(OFFSET('Sanitation Data'!$F$10,0,10*ROW('Sanitation Data'!F68))),'Data Summary'!CW74="Yes"),OFFSET('Sanitation Data'!$F$10,0,10*ROW('Sanitation Data'!F68)),NA())</f>
        <v>#N/A</v>
      </c>
      <c r="AI74" s="536" t="e">
        <f ca="1">+IF(AND(ISNUMBER(OFFSET('Sanitation Data'!$F$11,0,10*ROW('Sanitation Data'!F68))),'Data Summary'!CX74="Yes"),OFFSET('Sanitation Data'!$F$11,0,10*ROW('Sanitation Data'!F68)),NA())</f>
        <v>#N/A</v>
      </c>
      <c r="AJ74" s="536" t="e">
        <f ca="1">+IF(AND(ISNUMBER(OFFSET('Sanitation Data'!$F$12,0,10*ROW('Sanitation Data'!F68))),'Data Summary'!CY74="Yes"),OFFSET('Sanitation Data'!$F$12,0,10*ROW('Sanitation Data'!F68)),NA())</f>
        <v>#N/A</v>
      </c>
      <c r="AK74" s="536" t="e">
        <f ca="1">+IF(AND(ISNUMBER(OFFSET('Sanitation Data'!$G$4,0,10*ROW('Sanitation Data'!G68))),'Data Summary'!CZ74="Yes"),100-OFFSET('Sanitation Data'!$G$4,0,10*ROW('Sanitation Data'!G68)),NA())</f>
        <v>#N/A</v>
      </c>
      <c r="AL74" s="536" t="e">
        <f ca="1">+IF(AND(ISNUMBER(OFFSET('Sanitation Data'!$G$6,0,10*ROW('Sanitation Data'!G68))),'Data Summary'!DA74="Yes"),OFFSET('Sanitation Data'!$G$6,0,10*ROW('Sanitation Data'!G68)),NA())</f>
        <v>#N/A</v>
      </c>
      <c r="AM74" s="536" t="e">
        <f ca="1">+IF(AND(ISNUMBER(OFFSET('Sanitation Data'!$G$10,0,10*ROW('Sanitation Data'!G68))),'Data Summary'!DB74="Yes"),OFFSET('Sanitation Data'!$G$10,0,10*ROW('Sanitation Data'!G68)),NA())</f>
        <v>#N/A</v>
      </c>
      <c r="AN74" s="536" t="e">
        <f ca="1">+IF(AND(ISNUMBER(OFFSET('Sanitation Data'!$G$11,0,10*ROW('Sanitation Data'!G68))),'Data Summary'!DC74="Yes"),OFFSET('Sanitation Data'!$G$11,0,10*ROW('Sanitation Data'!G68)),NA())</f>
        <v>#N/A</v>
      </c>
      <c r="AO74" s="536" t="e">
        <f ca="1">+IF(AND(ISNUMBER(OFFSET('Sanitation Data'!$G$12,0,10*ROW('Sanitation Data'!G68))),'Data Summary'!DD74="Yes"),OFFSET('Sanitation Data'!$G$12,0,10*ROW('Sanitation Data'!G68)),NA())</f>
        <v>#N/A</v>
      </c>
      <c r="AP74" s="536" t="e">
        <f ca="1">+IF(AND(ISNUMBER(OFFSET('Sanitation Data'!$H$4,0,10*ROW('Sanitation Data'!H68))),'Data Summary'!DE74="Yes"),100-OFFSET('Sanitation Data'!$H$4,0,10*ROW('Sanitation Data'!H68)),NA())</f>
        <v>#N/A</v>
      </c>
      <c r="AQ74" s="536" t="e">
        <f ca="1">+IF(AND(ISNUMBER(OFFSET('Sanitation Data'!$H$6,0,10*ROW('Sanitation Data'!H68))),'Data Summary'!DF74="Yes"),OFFSET('Sanitation Data'!$H$6,0,10*ROW('Sanitation Data'!H68)),NA())</f>
        <v>#N/A</v>
      </c>
      <c r="AR74" s="536" t="e">
        <f ca="1">+IF(AND(ISNUMBER(OFFSET('Sanitation Data'!$H$10,0,10*ROW('Sanitation Data'!H68))),'Data Summary'!DG74="Yes"),OFFSET('Sanitation Data'!$H$10,0,10*ROW('Sanitation Data'!H68)),NA())</f>
        <v>#N/A</v>
      </c>
      <c r="AS74" s="536" t="e">
        <f ca="1">+IF(AND(ISNUMBER(OFFSET('Sanitation Data'!$H$11,0,10*ROW('Sanitation Data'!H68))),'Data Summary'!DH74="Yes"),OFFSET('Sanitation Data'!$H$11,0,10*ROW('Sanitation Data'!H68)),NA())</f>
        <v>#N/A</v>
      </c>
      <c r="AT74" s="536" t="e">
        <f ca="1">+IF(AND(ISNUMBER(OFFSET('Sanitation Data'!$H$12,0,10*ROW('Sanitation Data'!H68))),'Data Summary'!DI74="Yes"),OFFSET('Sanitation Data'!$H$12,0,10*ROW('Sanitation Data'!H68)),NA())</f>
        <v>#N/A</v>
      </c>
      <c r="AU74" s="536" t="e">
        <f ca="1">+IF(AND(ISNUMBER(OFFSET('Sanitation Data'!$I$4,0,10*ROW('Sanitation Data'!I68))),'Data Summary'!DJ74="Yes"),100-OFFSET('Sanitation Data'!$I$4,0,10*ROW('Sanitation Data'!I68)),NA())</f>
        <v>#N/A</v>
      </c>
      <c r="AV74" s="536" t="e">
        <f ca="1">+IF(AND(ISNUMBER(OFFSET('Sanitation Data'!$I$6,0,10*ROW('Sanitation Data'!I68))),'Data Summary'!DK74="Yes"),OFFSET('Sanitation Data'!$I$6,0,10*ROW('Sanitation Data'!I68)),NA())</f>
        <v>#N/A</v>
      </c>
      <c r="AW74" s="536" t="e">
        <f ca="1">+IF(AND(ISNUMBER(OFFSET('Sanitation Data'!$I$10,0,10*ROW('Sanitation Data'!I68))),'Data Summary'!DL74="Yes"),OFFSET('Sanitation Data'!$I$10,0,10*ROW('Sanitation Data'!I68)),NA())</f>
        <v>#N/A</v>
      </c>
      <c r="AX74" s="536" t="e">
        <f ca="1">+IF(AND(ISNUMBER(OFFSET('Sanitation Data'!$I$11,0,10*ROW('Sanitation Data'!I68))),'Data Summary'!DM74="Yes"),OFFSET('Sanitation Data'!$I$11,0,10*ROW('Sanitation Data'!I68)),NA())</f>
        <v>#N/A</v>
      </c>
      <c r="AY74" s="536" t="e">
        <f ca="1">+IF(AND(ISNUMBER(OFFSET('Sanitation Data'!$I$12,0,10*ROW('Sanitation Data'!I68))),'Data Summary'!DN74="Yes"),OFFSET('Sanitation Data'!$I$12,0,10*ROW('Sanitation Data'!I68)),NA())</f>
        <v>#N/A</v>
      </c>
      <c r="AZ74" s="537" t="e">
        <f ca="1">+IF(AND(ISNUMBER(OFFSET('Hygiene Data'!$D$5,0,10*ROW('Hygiene Data'!D68))),'Data Summary'!DO74="Yes"),OFFSET('Hygiene Data'!$D$5,0,10*ROW('Hygiene Data'!D68)),NA())</f>
        <v>#N/A</v>
      </c>
      <c r="BA74" s="537" t="e">
        <f ca="1">+IF(AND(ISNUMBER(OFFSET('Hygiene Data'!$D$7,0,10*ROW('Hygiene Data'!D68))),'Data Summary'!DP74="Yes"),OFFSET('Hygiene Data'!$D$7,0,10*ROW('Hygiene Data'!D68)),NA())</f>
        <v>#N/A</v>
      </c>
      <c r="BB74" s="537" t="e">
        <f ca="1">+IF(AND(ISNUMBER(OFFSET('Hygiene Data'!$D$9,0,10*ROW('Hygiene Data'!D68))),'Data Summary'!DQ74="Yes"),OFFSET('Hygiene Data'!$D$9,0,10*ROW('Hygiene Data'!D68)),NA())</f>
        <v>#N/A</v>
      </c>
      <c r="BC74" s="537" t="e">
        <f ca="1">+IF(AND(ISNUMBER(OFFSET('Hygiene Data'!$E$5,0,10*ROW('Hygiene Data'!E68))),'Data Summary'!DR74="Yes"),OFFSET('Hygiene Data'!$E$5,0,10*ROW('Hygiene Data'!E68)),NA())</f>
        <v>#N/A</v>
      </c>
      <c r="BD74" s="537" t="e">
        <f ca="1">+IF(AND(ISNUMBER(OFFSET('Hygiene Data'!$E$7,0,10*ROW('Hygiene Data'!E68))),'Data Summary'!DS74="Yes"),OFFSET('Hygiene Data'!$E$7,0,10*ROW('Hygiene Data'!E68)),NA())</f>
        <v>#N/A</v>
      </c>
      <c r="BE74" s="537" t="e">
        <f ca="1">+IF(AND(ISNUMBER(OFFSET('Hygiene Data'!$E$9,0,10*ROW('Hygiene Data'!E68))),'Data Summary'!DT74="Yes"),OFFSET('Hygiene Data'!$E$9,0,10*ROW('Hygiene Data'!E68)),NA())</f>
        <v>#N/A</v>
      </c>
      <c r="BF74" s="537" t="e">
        <f ca="1">+IF(AND(ISNUMBER(OFFSET('Hygiene Data'!$F$5,0,10*ROW('Hygiene Data'!F68))),'Data Summary'!DU74="Yes"),OFFSET('Hygiene Data'!$F$5,0,10*ROW('Hygiene Data'!F68)),NA())</f>
        <v>#N/A</v>
      </c>
      <c r="BG74" s="537" t="e">
        <f ca="1">+IF(AND(ISNUMBER(OFFSET('Hygiene Data'!$F$7,0,10*ROW('Hygiene Data'!F68))),'Data Summary'!DV74="Yes"),OFFSET('Hygiene Data'!$F$7,0,10*ROW('Hygiene Data'!F68)),NA())</f>
        <v>#N/A</v>
      </c>
      <c r="BH74" s="537" t="e">
        <f ca="1">+IF(AND(ISNUMBER(OFFSET('Hygiene Data'!$F$9,0,10*ROW('Hygiene Data'!F68))),'Data Summary'!DW74="Yes"),OFFSET('Hygiene Data'!$F$9,0,10*ROW('Hygiene Data'!F68)),NA())</f>
        <v>#N/A</v>
      </c>
      <c r="BI74" s="537" t="e">
        <f ca="1">+IF(AND(ISNUMBER(OFFSET('Hygiene Data'!$G$5,0,10*ROW('Hygiene Data'!G68))),'Data Summary'!DX74="Yes"),OFFSET('Hygiene Data'!$G$5,0,10*ROW('Hygiene Data'!G68)),NA())</f>
        <v>#N/A</v>
      </c>
      <c r="BJ74" s="537" t="e">
        <f ca="1">+IF(AND(ISNUMBER(OFFSET('Hygiene Data'!$G$7,0,10*ROW('Hygiene Data'!G68))),'Data Summary'!DY74="Yes"),OFFSET('Hygiene Data'!$G$7,0,10*ROW('Hygiene Data'!G68)),NA())</f>
        <v>#N/A</v>
      </c>
      <c r="BK74" s="537" t="e">
        <f ca="1">+IF(AND(ISNUMBER(OFFSET('Hygiene Data'!$G$9,0,10*ROW('Hygiene Data'!G68))),'Data Summary'!DZ74="Yes"),OFFSET('Hygiene Data'!$G$9,0,10*ROW('Hygiene Data'!G68)),NA())</f>
        <v>#N/A</v>
      </c>
      <c r="BL74" s="537" t="e">
        <f ca="1">+IF(AND(ISNUMBER(OFFSET('Hygiene Data'!$H$5,0,10*ROW('Hygiene Data'!H68))),'Data Summary'!EA74="Yes"),OFFSET('Hygiene Data'!$H$5,0,10*ROW('Hygiene Data'!H68)),NA())</f>
        <v>#N/A</v>
      </c>
      <c r="BM74" s="537" t="e">
        <f ca="1">+IF(AND(ISNUMBER(OFFSET('Hygiene Data'!$H$7,0,10*ROW('Hygiene Data'!H68))),'Data Summary'!EB74="Yes"),OFFSET('Hygiene Data'!$H$7,0,10*ROW('Hygiene Data'!H68)),NA())</f>
        <v>#N/A</v>
      </c>
      <c r="BN74" s="537" t="e">
        <f ca="1">+IF(AND(ISNUMBER(OFFSET('Hygiene Data'!$H$9,0,10*ROW('Hygiene Data'!H68))),'Data Summary'!EC74="Yes"),OFFSET('Hygiene Data'!$H$9,0,10*ROW('Hygiene Data'!H68)),NA())</f>
        <v>#N/A</v>
      </c>
      <c r="BO74" s="537" t="e">
        <f ca="1">+IF(AND(ISNUMBER(OFFSET('Hygiene Data'!$I$5,0,10*ROW('Hygiene Data'!I68))),'Data Summary'!ED74="Yes"),OFFSET('Hygiene Data'!$I$5,0,10*ROW('Hygiene Data'!I68)),NA())</f>
        <v>#N/A</v>
      </c>
      <c r="BP74" s="537" t="e">
        <f ca="1">+IF(AND(ISNUMBER(OFFSET('Hygiene Data'!$I$7,0,10*ROW('Hygiene Data'!I68))),'Data Summary'!EE74="Yes"),OFFSET('Hygiene Data'!$I$7,0,10*ROW('Hygiene Data'!I68)),NA())</f>
        <v>#N/A</v>
      </c>
      <c r="BQ74" s="537" t="e">
        <f ca="1">+IF(AND(ISNUMBER(OFFSET('Hygiene Data'!$I$9,0,10*ROW('Hygiene Data'!I68))),'Data Summary'!EF74="Yes"),OFFSET('Hygiene Data'!$I$9,0,10*ROW('Hygiene Data'!I68)),NA())</f>
        <v>#N/A</v>
      </c>
    </row>
    <row r="75" spans="1:69" x14ac:dyDescent="0.25">
      <c r="A75" s="533" t="e">
        <f ca="1">+RIGHT('Data Summary'!A75,LEN('Data Summary'!A75)-9)</f>
        <v>#VALUE!</v>
      </c>
      <c r="B75" s="507" t="str">
        <f ca="1">+IF(ISTEXT('Data Summary'!B75),'Data Summary'!B75,"")</f>
        <v/>
      </c>
      <c r="C75" s="534" t="e">
        <f ca="1">+VALUE('Data Summary'!C75)</f>
        <v>#VALUE!</v>
      </c>
      <c r="D75" s="535" t="e">
        <f ca="1">+IF(AND(ISNUMBER(OFFSET('Water Data'!$D$4,0,10*ROW('Water Data'!D69))),'Data Summary'!BS75="Yes"),100-OFFSET('Water Data'!$D$4,0,10*ROW('Water Data'!D69)),NA())</f>
        <v>#N/A</v>
      </c>
      <c r="E75" s="535" t="e">
        <f ca="1">+IF(AND(ISNUMBER(OFFSET('Water Data'!$D$6,0,10*ROW('Water Data'!D69))),'Data Summary'!BT75="Yes"),OFFSET('Water Data'!$D$6,0,10*ROW('Water Data'!D69)),NA())</f>
        <v>#N/A</v>
      </c>
      <c r="F75" s="535" t="e">
        <f ca="1">+IF(AND(ISNUMBER(OFFSET('Water Data'!$D$9,0,10*ROW('Water Data'!D69))),'Data Summary'!BU75="Yes"),OFFSET('Water Data'!$D$9,0,10*ROW('Water Data'!D69)),NA())</f>
        <v>#N/A</v>
      </c>
      <c r="G75" s="535" t="e">
        <f ca="1">+IF(AND(ISNUMBER(OFFSET('Water Data'!$E$4,0,10*ROW('Water Data'!E69))),'Data Summary'!BV75="Yes"),100-OFFSET('Water Data'!$E$4,0,10*ROW('Water Data'!E69)),NA())</f>
        <v>#N/A</v>
      </c>
      <c r="H75" s="535" t="e">
        <f ca="1">+IF(AND(ISNUMBER(OFFSET('Water Data'!$E$6,0,10*ROW('Water Data'!E69))),'Data Summary'!BW75="Yes"),OFFSET('Water Data'!$E$6,0,10*ROW('Water Data'!E69)),NA())</f>
        <v>#N/A</v>
      </c>
      <c r="I75" s="535" t="e">
        <f ca="1">+IF(AND(ISNUMBER(OFFSET('Water Data'!$E$9,0,10*ROW('Water Data'!E69))),'Data Summary'!BX75="Yes"),OFFSET('Water Data'!$E$9,0,10*ROW('Water Data'!E69)),NA())</f>
        <v>#N/A</v>
      </c>
      <c r="J75" s="535" t="e">
        <f ca="1">+IF(AND(ISNUMBER(OFFSET('Water Data'!$F$4,0,10*ROW('Water Data'!F69))),'Data Summary'!BY75="Yes"),100-OFFSET('Water Data'!$F$4,0,10*ROW('Water Data'!F69)),NA())</f>
        <v>#N/A</v>
      </c>
      <c r="K75" s="535" t="e">
        <f ca="1">+IF(AND(ISNUMBER(OFFSET('Water Data'!$F$6,0,10*ROW('Water Data'!F69))),'Data Summary'!BZ75="Yes"),OFFSET('Water Data'!$F$6,0,10*ROW('Water Data'!F69)),NA())</f>
        <v>#N/A</v>
      </c>
      <c r="L75" s="535" t="e">
        <f ca="1">+IF(AND(ISNUMBER(OFFSET('Water Data'!$F$9,0,10*ROW('Water Data'!F69))),'Data Summary'!CA75="Yes"),OFFSET('Water Data'!$F$9,0,10*ROW('Water Data'!F69)),NA())</f>
        <v>#N/A</v>
      </c>
      <c r="M75" s="535" t="e">
        <f ca="1">+IF(AND(ISNUMBER(OFFSET('Water Data'!$G$4,0,10*ROW('Water Data'!G69))),'Data Summary'!CB75="Yes"),100-OFFSET('Water Data'!$G$4,0,10*ROW('Water Data'!G69)),NA())</f>
        <v>#N/A</v>
      </c>
      <c r="N75" s="535" t="e">
        <f ca="1">+IF(AND(ISNUMBER(OFFSET('Water Data'!$G$6,0,10*ROW('Water Data'!G69))),'Data Summary'!CC75="Yes"),OFFSET('Water Data'!$G$6,0,10*ROW('Water Data'!G69)),NA())</f>
        <v>#N/A</v>
      </c>
      <c r="O75" s="535" t="e">
        <f ca="1">+IF(AND(ISNUMBER(OFFSET('Water Data'!$G$9,0,10*ROW('Water Data'!G69))),'Data Summary'!CD75="Yes"),OFFSET('Water Data'!$G$9,0,10*ROW('Water Data'!G69)),NA())</f>
        <v>#N/A</v>
      </c>
      <c r="P75" s="535" t="e">
        <f ca="1">+IF(AND(ISNUMBER(OFFSET('Water Data'!$H$4,0,10*ROW('Water Data'!H69))),'Data Summary'!CE75="Yes"),100-OFFSET('Water Data'!$H$4,0,10*ROW('Water Data'!H69)),NA())</f>
        <v>#N/A</v>
      </c>
      <c r="Q75" s="535" t="e">
        <f ca="1">+IF(AND(ISNUMBER(OFFSET('Water Data'!$H$6,0,10*ROW('Water Data'!H69))),'Data Summary'!CF75="Yes"),OFFSET('Water Data'!$H$6,0,10*ROW('Water Data'!H69)),NA())</f>
        <v>#N/A</v>
      </c>
      <c r="R75" s="535" t="e">
        <f ca="1">+IF(AND(ISNUMBER(OFFSET('Water Data'!$H$9,0,10*ROW('Water Data'!H69))),'Data Summary'!CG75="Yes"),OFFSET('Water Data'!$H$9,0,10*ROW('Water Data'!H69)),NA())</f>
        <v>#N/A</v>
      </c>
      <c r="S75" s="535" t="e">
        <f ca="1">+IF(AND(ISNUMBER(OFFSET('Water Data'!$I$4,0,10*ROW('Water Data'!I69))),'Data Summary'!CH75="Yes"),100-OFFSET('Water Data'!$I$4,0,10*ROW('Water Data'!I69)),NA())</f>
        <v>#N/A</v>
      </c>
      <c r="T75" s="535" t="e">
        <f ca="1">+IF(AND(ISNUMBER(OFFSET('Water Data'!$I$6,0,10*ROW('Water Data'!I69))),'Data Summary'!CI75="Yes"),OFFSET('Water Data'!$I$6,0,10*ROW('Water Data'!I69)),NA())</f>
        <v>#N/A</v>
      </c>
      <c r="U75" s="535" t="e">
        <f ca="1">+IF(AND(ISNUMBER(OFFSET('Water Data'!$I$9,0,10*ROW('Water Data'!I69))),'Data Summary'!CJ75="Yes"),OFFSET('Water Data'!$I$9,0,10*ROW('Water Data'!I69)),NA())</f>
        <v>#N/A</v>
      </c>
      <c r="V75" s="536" t="e">
        <f ca="1">+IF(AND(ISNUMBER(OFFSET('Sanitation Data'!$D$4,0,10*ROW('Sanitation Data'!D69))),'Data Summary'!CK75="Yes"),100-OFFSET('Sanitation Data'!$D$4,0,10*ROW('Sanitation Data'!D69)),NA())</f>
        <v>#N/A</v>
      </c>
      <c r="W75" s="536" t="e">
        <f ca="1">+IF(AND(ISNUMBER(OFFSET('Sanitation Data'!$D$6,0,10*ROW('Sanitation Data'!D69))),'Data Summary'!CL75="Yes"),OFFSET('Sanitation Data'!$D$6,0,10*ROW('Sanitation Data'!D69)),NA())</f>
        <v>#N/A</v>
      </c>
      <c r="X75" s="536" t="e">
        <f ca="1">+IF(AND(ISNUMBER(OFFSET('Sanitation Data'!$D$10,0,10*ROW('Sanitation Data'!D69))),'Data Summary'!CM75="Yes"),OFFSET('Sanitation Data'!$D$10,0,10*ROW('Sanitation Data'!D69)),NA())</f>
        <v>#N/A</v>
      </c>
      <c r="Y75" s="536" t="e">
        <f ca="1">+IF(AND(ISNUMBER(OFFSET('Sanitation Data'!$D$11,0,10*ROW('Sanitation Data'!D69))),'Data Summary'!CN75="Yes"),OFFSET('Sanitation Data'!$D$11,0,10*ROW('Sanitation Data'!D69)),NA())</f>
        <v>#N/A</v>
      </c>
      <c r="Z75" s="536" t="e">
        <f ca="1">+IF(AND(ISNUMBER(OFFSET('Sanitation Data'!$D$12,0,10*ROW('Sanitation Data'!D69))),'Data Summary'!CO75="Yes"),OFFSET('Sanitation Data'!$D$12,0,10*ROW('Sanitation Data'!D69)),NA())</f>
        <v>#N/A</v>
      </c>
      <c r="AA75" s="536" t="e">
        <f ca="1">+IF(AND(ISNUMBER(OFFSET('Sanitation Data'!$E$4,0,10*ROW('Sanitation Data'!E69))),'Data Summary'!CP75="Yes"),100-OFFSET('Sanitation Data'!$E$4,0,10*ROW('Sanitation Data'!E69)),NA())</f>
        <v>#N/A</v>
      </c>
      <c r="AB75" s="536" t="e">
        <f ca="1">+IF(AND(ISNUMBER(OFFSET('Sanitation Data'!$E$6,0,10*ROW('Sanitation Data'!E69))),'Data Summary'!CQ75="Yes"),OFFSET('Sanitation Data'!$E$6,0,10*ROW('Sanitation Data'!E69)),NA())</f>
        <v>#N/A</v>
      </c>
      <c r="AC75" s="536" t="e">
        <f ca="1">+IF(AND(ISNUMBER(OFFSET('Sanitation Data'!$E$10,0,10*ROW('Sanitation Data'!E69))),'Data Summary'!CR75="Yes"),OFFSET('Sanitation Data'!$E$10,0,10*ROW('Sanitation Data'!E69)),NA())</f>
        <v>#N/A</v>
      </c>
      <c r="AD75" s="536" t="e">
        <f ca="1">+IF(AND(ISNUMBER(OFFSET('Sanitation Data'!$E$11,0,10*ROW('Sanitation Data'!E69))),'Data Summary'!CS75="Yes"),OFFSET('Sanitation Data'!$E$11,0,10*ROW('Sanitation Data'!E69)),NA())</f>
        <v>#N/A</v>
      </c>
      <c r="AE75" s="536" t="e">
        <f ca="1">+IF(AND(ISNUMBER(OFFSET('Sanitation Data'!$E$12,0,10*ROW('Sanitation Data'!E69))),'Data Summary'!CT75="Yes"),OFFSET('Sanitation Data'!$E$12,0,10*ROW('Sanitation Data'!E69)),NA())</f>
        <v>#N/A</v>
      </c>
      <c r="AF75" s="536" t="e">
        <f ca="1">+IF(AND(ISNUMBER(OFFSET('Sanitation Data'!$F$4,0,10*ROW('Sanitation Data'!F69))),'Data Summary'!CU75="Yes"),100-OFFSET('Sanitation Data'!$F$4,0,10*ROW('Sanitation Data'!F69)),NA())</f>
        <v>#N/A</v>
      </c>
      <c r="AG75" s="536" t="e">
        <f ca="1">+IF(AND(ISNUMBER(OFFSET('Sanitation Data'!$F$6,0,10*ROW('Sanitation Data'!F69))),'Data Summary'!CV75="Yes"),OFFSET('Sanitation Data'!$F$6,0,10*ROW('Sanitation Data'!F69)),NA())</f>
        <v>#N/A</v>
      </c>
      <c r="AH75" s="536" t="e">
        <f ca="1">+IF(AND(ISNUMBER(OFFSET('Sanitation Data'!$F$10,0,10*ROW('Sanitation Data'!F69))),'Data Summary'!CW75="Yes"),OFFSET('Sanitation Data'!$F$10,0,10*ROW('Sanitation Data'!F69)),NA())</f>
        <v>#N/A</v>
      </c>
      <c r="AI75" s="536" t="e">
        <f ca="1">+IF(AND(ISNUMBER(OFFSET('Sanitation Data'!$F$11,0,10*ROW('Sanitation Data'!F69))),'Data Summary'!CX75="Yes"),OFFSET('Sanitation Data'!$F$11,0,10*ROW('Sanitation Data'!F69)),NA())</f>
        <v>#N/A</v>
      </c>
      <c r="AJ75" s="536" t="e">
        <f ca="1">+IF(AND(ISNUMBER(OFFSET('Sanitation Data'!$F$12,0,10*ROW('Sanitation Data'!F69))),'Data Summary'!CY75="Yes"),OFFSET('Sanitation Data'!$F$12,0,10*ROW('Sanitation Data'!F69)),NA())</f>
        <v>#N/A</v>
      </c>
      <c r="AK75" s="536" t="e">
        <f ca="1">+IF(AND(ISNUMBER(OFFSET('Sanitation Data'!$G$4,0,10*ROW('Sanitation Data'!G69))),'Data Summary'!CZ75="Yes"),100-OFFSET('Sanitation Data'!$G$4,0,10*ROW('Sanitation Data'!G69)),NA())</f>
        <v>#N/A</v>
      </c>
      <c r="AL75" s="536" t="e">
        <f ca="1">+IF(AND(ISNUMBER(OFFSET('Sanitation Data'!$G$6,0,10*ROW('Sanitation Data'!G69))),'Data Summary'!DA75="Yes"),OFFSET('Sanitation Data'!$G$6,0,10*ROW('Sanitation Data'!G69)),NA())</f>
        <v>#N/A</v>
      </c>
      <c r="AM75" s="536" t="e">
        <f ca="1">+IF(AND(ISNUMBER(OFFSET('Sanitation Data'!$G$10,0,10*ROW('Sanitation Data'!G69))),'Data Summary'!DB75="Yes"),OFFSET('Sanitation Data'!$G$10,0,10*ROW('Sanitation Data'!G69)),NA())</f>
        <v>#N/A</v>
      </c>
      <c r="AN75" s="536" t="e">
        <f ca="1">+IF(AND(ISNUMBER(OFFSET('Sanitation Data'!$G$11,0,10*ROW('Sanitation Data'!G69))),'Data Summary'!DC75="Yes"),OFFSET('Sanitation Data'!$G$11,0,10*ROW('Sanitation Data'!G69)),NA())</f>
        <v>#N/A</v>
      </c>
      <c r="AO75" s="536" t="e">
        <f ca="1">+IF(AND(ISNUMBER(OFFSET('Sanitation Data'!$G$12,0,10*ROW('Sanitation Data'!G69))),'Data Summary'!DD75="Yes"),OFFSET('Sanitation Data'!$G$12,0,10*ROW('Sanitation Data'!G69)),NA())</f>
        <v>#N/A</v>
      </c>
      <c r="AP75" s="536" t="e">
        <f ca="1">+IF(AND(ISNUMBER(OFFSET('Sanitation Data'!$H$4,0,10*ROW('Sanitation Data'!H69))),'Data Summary'!DE75="Yes"),100-OFFSET('Sanitation Data'!$H$4,0,10*ROW('Sanitation Data'!H69)),NA())</f>
        <v>#N/A</v>
      </c>
      <c r="AQ75" s="536" t="e">
        <f ca="1">+IF(AND(ISNUMBER(OFFSET('Sanitation Data'!$H$6,0,10*ROW('Sanitation Data'!H69))),'Data Summary'!DF75="Yes"),OFFSET('Sanitation Data'!$H$6,0,10*ROW('Sanitation Data'!H69)),NA())</f>
        <v>#N/A</v>
      </c>
      <c r="AR75" s="536" t="e">
        <f ca="1">+IF(AND(ISNUMBER(OFFSET('Sanitation Data'!$H$10,0,10*ROW('Sanitation Data'!H69))),'Data Summary'!DG75="Yes"),OFFSET('Sanitation Data'!$H$10,0,10*ROW('Sanitation Data'!H69)),NA())</f>
        <v>#N/A</v>
      </c>
      <c r="AS75" s="536" t="e">
        <f ca="1">+IF(AND(ISNUMBER(OFFSET('Sanitation Data'!$H$11,0,10*ROW('Sanitation Data'!H69))),'Data Summary'!DH75="Yes"),OFFSET('Sanitation Data'!$H$11,0,10*ROW('Sanitation Data'!H69)),NA())</f>
        <v>#N/A</v>
      </c>
      <c r="AT75" s="536" t="e">
        <f ca="1">+IF(AND(ISNUMBER(OFFSET('Sanitation Data'!$H$12,0,10*ROW('Sanitation Data'!H69))),'Data Summary'!DI75="Yes"),OFFSET('Sanitation Data'!$H$12,0,10*ROW('Sanitation Data'!H69)),NA())</f>
        <v>#N/A</v>
      </c>
      <c r="AU75" s="536" t="e">
        <f ca="1">+IF(AND(ISNUMBER(OFFSET('Sanitation Data'!$I$4,0,10*ROW('Sanitation Data'!I69))),'Data Summary'!DJ75="Yes"),100-OFFSET('Sanitation Data'!$I$4,0,10*ROW('Sanitation Data'!I69)),NA())</f>
        <v>#N/A</v>
      </c>
      <c r="AV75" s="536" t="e">
        <f ca="1">+IF(AND(ISNUMBER(OFFSET('Sanitation Data'!$I$6,0,10*ROW('Sanitation Data'!I69))),'Data Summary'!DK75="Yes"),OFFSET('Sanitation Data'!$I$6,0,10*ROW('Sanitation Data'!I69)),NA())</f>
        <v>#N/A</v>
      </c>
      <c r="AW75" s="536" t="e">
        <f ca="1">+IF(AND(ISNUMBER(OFFSET('Sanitation Data'!$I$10,0,10*ROW('Sanitation Data'!I69))),'Data Summary'!DL75="Yes"),OFFSET('Sanitation Data'!$I$10,0,10*ROW('Sanitation Data'!I69)),NA())</f>
        <v>#N/A</v>
      </c>
      <c r="AX75" s="536" t="e">
        <f ca="1">+IF(AND(ISNUMBER(OFFSET('Sanitation Data'!$I$11,0,10*ROW('Sanitation Data'!I69))),'Data Summary'!DM75="Yes"),OFFSET('Sanitation Data'!$I$11,0,10*ROW('Sanitation Data'!I69)),NA())</f>
        <v>#N/A</v>
      </c>
      <c r="AY75" s="536" t="e">
        <f ca="1">+IF(AND(ISNUMBER(OFFSET('Sanitation Data'!$I$12,0,10*ROW('Sanitation Data'!I69))),'Data Summary'!DN75="Yes"),OFFSET('Sanitation Data'!$I$12,0,10*ROW('Sanitation Data'!I69)),NA())</f>
        <v>#N/A</v>
      </c>
      <c r="AZ75" s="537" t="e">
        <f ca="1">+IF(AND(ISNUMBER(OFFSET('Hygiene Data'!$D$5,0,10*ROW('Hygiene Data'!D69))),'Data Summary'!DO75="Yes"),OFFSET('Hygiene Data'!$D$5,0,10*ROW('Hygiene Data'!D69)),NA())</f>
        <v>#N/A</v>
      </c>
      <c r="BA75" s="537" t="e">
        <f ca="1">+IF(AND(ISNUMBER(OFFSET('Hygiene Data'!$D$7,0,10*ROW('Hygiene Data'!D69))),'Data Summary'!DP75="Yes"),OFFSET('Hygiene Data'!$D$7,0,10*ROW('Hygiene Data'!D69)),NA())</f>
        <v>#N/A</v>
      </c>
      <c r="BB75" s="537" t="e">
        <f ca="1">+IF(AND(ISNUMBER(OFFSET('Hygiene Data'!$D$9,0,10*ROW('Hygiene Data'!D69))),'Data Summary'!DQ75="Yes"),OFFSET('Hygiene Data'!$D$9,0,10*ROW('Hygiene Data'!D69)),NA())</f>
        <v>#N/A</v>
      </c>
      <c r="BC75" s="537" t="e">
        <f ca="1">+IF(AND(ISNUMBER(OFFSET('Hygiene Data'!$E$5,0,10*ROW('Hygiene Data'!E69))),'Data Summary'!DR75="Yes"),OFFSET('Hygiene Data'!$E$5,0,10*ROW('Hygiene Data'!E69)),NA())</f>
        <v>#N/A</v>
      </c>
      <c r="BD75" s="537" t="e">
        <f ca="1">+IF(AND(ISNUMBER(OFFSET('Hygiene Data'!$E$7,0,10*ROW('Hygiene Data'!E69))),'Data Summary'!DS75="Yes"),OFFSET('Hygiene Data'!$E$7,0,10*ROW('Hygiene Data'!E69)),NA())</f>
        <v>#N/A</v>
      </c>
      <c r="BE75" s="537" t="e">
        <f ca="1">+IF(AND(ISNUMBER(OFFSET('Hygiene Data'!$E$9,0,10*ROW('Hygiene Data'!E69))),'Data Summary'!DT75="Yes"),OFFSET('Hygiene Data'!$E$9,0,10*ROW('Hygiene Data'!E69)),NA())</f>
        <v>#N/A</v>
      </c>
      <c r="BF75" s="537" t="e">
        <f ca="1">+IF(AND(ISNUMBER(OFFSET('Hygiene Data'!$F$5,0,10*ROW('Hygiene Data'!F69))),'Data Summary'!DU75="Yes"),OFFSET('Hygiene Data'!$F$5,0,10*ROW('Hygiene Data'!F69)),NA())</f>
        <v>#N/A</v>
      </c>
      <c r="BG75" s="537" t="e">
        <f ca="1">+IF(AND(ISNUMBER(OFFSET('Hygiene Data'!$F$7,0,10*ROW('Hygiene Data'!F69))),'Data Summary'!DV75="Yes"),OFFSET('Hygiene Data'!$F$7,0,10*ROW('Hygiene Data'!F69)),NA())</f>
        <v>#N/A</v>
      </c>
      <c r="BH75" s="537" t="e">
        <f ca="1">+IF(AND(ISNUMBER(OFFSET('Hygiene Data'!$F$9,0,10*ROW('Hygiene Data'!F69))),'Data Summary'!DW75="Yes"),OFFSET('Hygiene Data'!$F$9,0,10*ROW('Hygiene Data'!F69)),NA())</f>
        <v>#N/A</v>
      </c>
      <c r="BI75" s="537" t="e">
        <f ca="1">+IF(AND(ISNUMBER(OFFSET('Hygiene Data'!$G$5,0,10*ROW('Hygiene Data'!G69))),'Data Summary'!DX75="Yes"),OFFSET('Hygiene Data'!$G$5,0,10*ROW('Hygiene Data'!G69)),NA())</f>
        <v>#N/A</v>
      </c>
      <c r="BJ75" s="537" t="e">
        <f ca="1">+IF(AND(ISNUMBER(OFFSET('Hygiene Data'!$G$7,0,10*ROW('Hygiene Data'!G69))),'Data Summary'!DY75="Yes"),OFFSET('Hygiene Data'!$G$7,0,10*ROW('Hygiene Data'!G69)),NA())</f>
        <v>#N/A</v>
      </c>
      <c r="BK75" s="537" t="e">
        <f ca="1">+IF(AND(ISNUMBER(OFFSET('Hygiene Data'!$G$9,0,10*ROW('Hygiene Data'!G69))),'Data Summary'!DZ75="Yes"),OFFSET('Hygiene Data'!$G$9,0,10*ROW('Hygiene Data'!G69)),NA())</f>
        <v>#N/A</v>
      </c>
      <c r="BL75" s="537" t="e">
        <f ca="1">+IF(AND(ISNUMBER(OFFSET('Hygiene Data'!$H$5,0,10*ROW('Hygiene Data'!H69))),'Data Summary'!EA75="Yes"),OFFSET('Hygiene Data'!$H$5,0,10*ROW('Hygiene Data'!H69)),NA())</f>
        <v>#N/A</v>
      </c>
      <c r="BM75" s="537" t="e">
        <f ca="1">+IF(AND(ISNUMBER(OFFSET('Hygiene Data'!$H$7,0,10*ROW('Hygiene Data'!H69))),'Data Summary'!EB75="Yes"),OFFSET('Hygiene Data'!$H$7,0,10*ROW('Hygiene Data'!H69)),NA())</f>
        <v>#N/A</v>
      </c>
      <c r="BN75" s="537" t="e">
        <f ca="1">+IF(AND(ISNUMBER(OFFSET('Hygiene Data'!$H$9,0,10*ROW('Hygiene Data'!H69))),'Data Summary'!EC75="Yes"),OFFSET('Hygiene Data'!$H$9,0,10*ROW('Hygiene Data'!H69)),NA())</f>
        <v>#N/A</v>
      </c>
      <c r="BO75" s="537" t="e">
        <f ca="1">+IF(AND(ISNUMBER(OFFSET('Hygiene Data'!$I$5,0,10*ROW('Hygiene Data'!I69))),'Data Summary'!ED75="Yes"),OFFSET('Hygiene Data'!$I$5,0,10*ROW('Hygiene Data'!I69)),NA())</f>
        <v>#N/A</v>
      </c>
      <c r="BP75" s="537" t="e">
        <f ca="1">+IF(AND(ISNUMBER(OFFSET('Hygiene Data'!$I$7,0,10*ROW('Hygiene Data'!I69))),'Data Summary'!EE75="Yes"),OFFSET('Hygiene Data'!$I$7,0,10*ROW('Hygiene Data'!I69)),NA())</f>
        <v>#N/A</v>
      </c>
      <c r="BQ75" s="537" t="e">
        <f ca="1">+IF(AND(ISNUMBER(OFFSET('Hygiene Data'!$I$9,0,10*ROW('Hygiene Data'!I69))),'Data Summary'!EF75="Yes"),OFFSET('Hygiene Data'!$I$9,0,10*ROW('Hygiene Data'!I69)),NA())</f>
        <v>#N/A</v>
      </c>
    </row>
    <row r="76" spans="1:69" x14ac:dyDescent="0.25">
      <c r="A76" s="533" t="e">
        <f ca="1">+RIGHT('Data Summary'!A76,LEN('Data Summary'!A76)-9)</f>
        <v>#VALUE!</v>
      </c>
      <c r="B76" s="507" t="str">
        <f ca="1">+IF(ISTEXT('Data Summary'!B76),'Data Summary'!B76,"")</f>
        <v/>
      </c>
      <c r="C76" s="534" t="e">
        <f ca="1">+VALUE('Data Summary'!C76)</f>
        <v>#VALUE!</v>
      </c>
      <c r="D76" s="535" t="e">
        <f ca="1">+IF(AND(ISNUMBER(OFFSET('Water Data'!$D$4,0,10*ROW('Water Data'!D70))),'Data Summary'!BS76="Yes"),100-OFFSET('Water Data'!$D$4,0,10*ROW('Water Data'!D70)),NA())</f>
        <v>#N/A</v>
      </c>
      <c r="E76" s="535" t="e">
        <f ca="1">+IF(AND(ISNUMBER(OFFSET('Water Data'!$D$6,0,10*ROW('Water Data'!D70))),'Data Summary'!BT76="Yes"),OFFSET('Water Data'!$D$6,0,10*ROW('Water Data'!D70)),NA())</f>
        <v>#N/A</v>
      </c>
      <c r="F76" s="535" t="e">
        <f ca="1">+IF(AND(ISNUMBER(OFFSET('Water Data'!$D$9,0,10*ROW('Water Data'!D70))),'Data Summary'!BU76="Yes"),OFFSET('Water Data'!$D$9,0,10*ROW('Water Data'!D70)),NA())</f>
        <v>#N/A</v>
      </c>
      <c r="G76" s="535" t="e">
        <f ca="1">+IF(AND(ISNUMBER(OFFSET('Water Data'!$E$4,0,10*ROW('Water Data'!E70))),'Data Summary'!BV76="Yes"),100-OFFSET('Water Data'!$E$4,0,10*ROW('Water Data'!E70)),NA())</f>
        <v>#N/A</v>
      </c>
      <c r="H76" s="535" t="e">
        <f ca="1">+IF(AND(ISNUMBER(OFFSET('Water Data'!$E$6,0,10*ROW('Water Data'!E70))),'Data Summary'!BW76="Yes"),OFFSET('Water Data'!$E$6,0,10*ROW('Water Data'!E70)),NA())</f>
        <v>#N/A</v>
      </c>
      <c r="I76" s="535" t="e">
        <f ca="1">+IF(AND(ISNUMBER(OFFSET('Water Data'!$E$9,0,10*ROW('Water Data'!E70))),'Data Summary'!BX76="Yes"),OFFSET('Water Data'!$E$9,0,10*ROW('Water Data'!E70)),NA())</f>
        <v>#N/A</v>
      </c>
      <c r="J76" s="535" t="e">
        <f ca="1">+IF(AND(ISNUMBER(OFFSET('Water Data'!$F$4,0,10*ROW('Water Data'!F70))),'Data Summary'!BY76="Yes"),100-OFFSET('Water Data'!$F$4,0,10*ROW('Water Data'!F70)),NA())</f>
        <v>#N/A</v>
      </c>
      <c r="K76" s="535" t="e">
        <f ca="1">+IF(AND(ISNUMBER(OFFSET('Water Data'!$F$6,0,10*ROW('Water Data'!F70))),'Data Summary'!BZ76="Yes"),OFFSET('Water Data'!$F$6,0,10*ROW('Water Data'!F70)),NA())</f>
        <v>#N/A</v>
      </c>
      <c r="L76" s="535" t="e">
        <f ca="1">+IF(AND(ISNUMBER(OFFSET('Water Data'!$F$9,0,10*ROW('Water Data'!F70))),'Data Summary'!CA76="Yes"),OFFSET('Water Data'!$F$9,0,10*ROW('Water Data'!F70)),NA())</f>
        <v>#N/A</v>
      </c>
      <c r="M76" s="535" t="e">
        <f ca="1">+IF(AND(ISNUMBER(OFFSET('Water Data'!$G$4,0,10*ROW('Water Data'!G70))),'Data Summary'!CB76="Yes"),100-OFFSET('Water Data'!$G$4,0,10*ROW('Water Data'!G70)),NA())</f>
        <v>#N/A</v>
      </c>
      <c r="N76" s="535" t="e">
        <f ca="1">+IF(AND(ISNUMBER(OFFSET('Water Data'!$G$6,0,10*ROW('Water Data'!G70))),'Data Summary'!CC76="Yes"),OFFSET('Water Data'!$G$6,0,10*ROW('Water Data'!G70)),NA())</f>
        <v>#N/A</v>
      </c>
      <c r="O76" s="535" t="e">
        <f ca="1">+IF(AND(ISNUMBER(OFFSET('Water Data'!$G$9,0,10*ROW('Water Data'!G70))),'Data Summary'!CD76="Yes"),OFFSET('Water Data'!$G$9,0,10*ROW('Water Data'!G70)),NA())</f>
        <v>#N/A</v>
      </c>
      <c r="P76" s="535" t="e">
        <f ca="1">+IF(AND(ISNUMBER(OFFSET('Water Data'!$H$4,0,10*ROW('Water Data'!H70))),'Data Summary'!CE76="Yes"),100-OFFSET('Water Data'!$H$4,0,10*ROW('Water Data'!H70)),NA())</f>
        <v>#N/A</v>
      </c>
      <c r="Q76" s="535" t="e">
        <f ca="1">+IF(AND(ISNUMBER(OFFSET('Water Data'!$H$6,0,10*ROW('Water Data'!H70))),'Data Summary'!CF76="Yes"),OFFSET('Water Data'!$H$6,0,10*ROW('Water Data'!H70)),NA())</f>
        <v>#N/A</v>
      </c>
      <c r="R76" s="535" t="e">
        <f ca="1">+IF(AND(ISNUMBER(OFFSET('Water Data'!$H$9,0,10*ROW('Water Data'!H70))),'Data Summary'!CG76="Yes"),OFFSET('Water Data'!$H$9,0,10*ROW('Water Data'!H70)),NA())</f>
        <v>#N/A</v>
      </c>
      <c r="S76" s="535" t="e">
        <f ca="1">+IF(AND(ISNUMBER(OFFSET('Water Data'!$I$4,0,10*ROW('Water Data'!I70))),'Data Summary'!CH76="Yes"),100-OFFSET('Water Data'!$I$4,0,10*ROW('Water Data'!I70)),NA())</f>
        <v>#N/A</v>
      </c>
      <c r="T76" s="535" t="e">
        <f ca="1">+IF(AND(ISNUMBER(OFFSET('Water Data'!$I$6,0,10*ROW('Water Data'!I70))),'Data Summary'!CI76="Yes"),OFFSET('Water Data'!$I$6,0,10*ROW('Water Data'!I70)),NA())</f>
        <v>#N/A</v>
      </c>
      <c r="U76" s="535" t="e">
        <f ca="1">+IF(AND(ISNUMBER(OFFSET('Water Data'!$I$9,0,10*ROW('Water Data'!I70))),'Data Summary'!CJ76="Yes"),OFFSET('Water Data'!$I$9,0,10*ROW('Water Data'!I70)),NA())</f>
        <v>#N/A</v>
      </c>
      <c r="V76" s="536" t="e">
        <f ca="1">+IF(AND(ISNUMBER(OFFSET('Sanitation Data'!$D$4,0,10*ROW('Sanitation Data'!D70))),'Data Summary'!CK76="Yes"),100-OFFSET('Sanitation Data'!$D$4,0,10*ROW('Sanitation Data'!D70)),NA())</f>
        <v>#N/A</v>
      </c>
      <c r="W76" s="536" t="e">
        <f ca="1">+IF(AND(ISNUMBER(OFFSET('Sanitation Data'!$D$6,0,10*ROW('Sanitation Data'!D70))),'Data Summary'!CL76="Yes"),OFFSET('Sanitation Data'!$D$6,0,10*ROW('Sanitation Data'!D70)),NA())</f>
        <v>#N/A</v>
      </c>
      <c r="X76" s="536" t="e">
        <f ca="1">+IF(AND(ISNUMBER(OFFSET('Sanitation Data'!$D$10,0,10*ROW('Sanitation Data'!D70))),'Data Summary'!CM76="Yes"),OFFSET('Sanitation Data'!$D$10,0,10*ROW('Sanitation Data'!D70)),NA())</f>
        <v>#N/A</v>
      </c>
      <c r="Y76" s="536" t="e">
        <f ca="1">+IF(AND(ISNUMBER(OFFSET('Sanitation Data'!$D$11,0,10*ROW('Sanitation Data'!D70))),'Data Summary'!CN76="Yes"),OFFSET('Sanitation Data'!$D$11,0,10*ROW('Sanitation Data'!D70)),NA())</f>
        <v>#N/A</v>
      </c>
      <c r="Z76" s="536" t="e">
        <f ca="1">+IF(AND(ISNUMBER(OFFSET('Sanitation Data'!$D$12,0,10*ROW('Sanitation Data'!D70))),'Data Summary'!CO76="Yes"),OFFSET('Sanitation Data'!$D$12,0,10*ROW('Sanitation Data'!D70)),NA())</f>
        <v>#N/A</v>
      </c>
      <c r="AA76" s="536" t="e">
        <f ca="1">+IF(AND(ISNUMBER(OFFSET('Sanitation Data'!$E$4,0,10*ROW('Sanitation Data'!E70))),'Data Summary'!CP76="Yes"),100-OFFSET('Sanitation Data'!$E$4,0,10*ROW('Sanitation Data'!E70)),NA())</f>
        <v>#N/A</v>
      </c>
      <c r="AB76" s="536" t="e">
        <f ca="1">+IF(AND(ISNUMBER(OFFSET('Sanitation Data'!$E$6,0,10*ROW('Sanitation Data'!E70))),'Data Summary'!CQ76="Yes"),OFFSET('Sanitation Data'!$E$6,0,10*ROW('Sanitation Data'!E70)),NA())</f>
        <v>#N/A</v>
      </c>
      <c r="AC76" s="536" t="e">
        <f ca="1">+IF(AND(ISNUMBER(OFFSET('Sanitation Data'!$E$10,0,10*ROW('Sanitation Data'!E70))),'Data Summary'!CR76="Yes"),OFFSET('Sanitation Data'!$E$10,0,10*ROW('Sanitation Data'!E70)),NA())</f>
        <v>#N/A</v>
      </c>
      <c r="AD76" s="536" t="e">
        <f ca="1">+IF(AND(ISNUMBER(OFFSET('Sanitation Data'!$E$11,0,10*ROW('Sanitation Data'!E70))),'Data Summary'!CS76="Yes"),OFFSET('Sanitation Data'!$E$11,0,10*ROW('Sanitation Data'!E70)),NA())</f>
        <v>#N/A</v>
      </c>
      <c r="AE76" s="536" t="e">
        <f ca="1">+IF(AND(ISNUMBER(OFFSET('Sanitation Data'!$E$12,0,10*ROW('Sanitation Data'!E70))),'Data Summary'!CT76="Yes"),OFFSET('Sanitation Data'!$E$12,0,10*ROW('Sanitation Data'!E70)),NA())</f>
        <v>#N/A</v>
      </c>
      <c r="AF76" s="536" t="e">
        <f ca="1">+IF(AND(ISNUMBER(OFFSET('Sanitation Data'!$F$4,0,10*ROW('Sanitation Data'!F70))),'Data Summary'!CU76="Yes"),100-OFFSET('Sanitation Data'!$F$4,0,10*ROW('Sanitation Data'!F70)),NA())</f>
        <v>#N/A</v>
      </c>
      <c r="AG76" s="536" t="e">
        <f ca="1">+IF(AND(ISNUMBER(OFFSET('Sanitation Data'!$F$6,0,10*ROW('Sanitation Data'!F70))),'Data Summary'!CV76="Yes"),OFFSET('Sanitation Data'!$F$6,0,10*ROW('Sanitation Data'!F70)),NA())</f>
        <v>#N/A</v>
      </c>
      <c r="AH76" s="536" t="e">
        <f ca="1">+IF(AND(ISNUMBER(OFFSET('Sanitation Data'!$F$10,0,10*ROW('Sanitation Data'!F70))),'Data Summary'!CW76="Yes"),OFFSET('Sanitation Data'!$F$10,0,10*ROW('Sanitation Data'!F70)),NA())</f>
        <v>#N/A</v>
      </c>
      <c r="AI76" s="536" t="e">
        <f ca="1">+IF(AND(ISNUMBER(OFFSET('Sanitation Data'!$F$11,0,10*ROW('Sanitation Data'!F70))),'Data Summary'!CX76="Yes"),OFFSET('Sanitation Data'!$F$11,0,10*ROW('Sanitation Data'!F70)),NA())</f>
        <v>#N/A</v>
      </c>
      <c r="AJ76" s="536" t="e">
        <f ca="1">+IF(AND(ISNUMBER(OFFSET('Sanitation Data'!$F$12,0,10*ROW('Sanitation Data'!F70))),'Data Summary'!CY76="Yes"),OFFSET('Sanitation Data'!$F$12,0,10*ROW('Sanitation Data'!F70)),NA())</f>
        <v>#N/A</v>
      </c>
      <c r="AK76" s="536" t="e">
        <f ca="1">+IF(AND(ISNUMBER(OFFSET('Sanitation Data'!$G$4,0,10*ROW('Sanitation Data'!G70))),'Data Summary'!CZ76="Yes"),100-OFFSET('Sanitation Data'!$G$4,0,10*ROW('Sanitation Data'!G70)),NA())</f>
        <v>#N/A</v>
      </c>
      <c r="AL76" s="536" t="e">
        <f ca="1">+IF(AND(ISNUMBER(OFFSET('Sanitation Data'!$G$6,0,10*ROW('Sanitation Data'!G70))),'Data Summary'!DA76="Yes"),OFFSET('Sanitation Data'!$G$6,0,10*ROW('Sanitation Data'!G70)),NA())</f>
        <v>#N/A</v>
      </c>
      <c r="AM76" s="536" t="e">
        <f ca="1">+IF(AND(ISNUMBER(OFFSET('Sanitation Data'!$G$10,0,10*ROW('Sanitation Data'!G70))),'Data Summary'!DB76="Yes"),OFFSET('Sanitation Data'!$G$10,0,10*ROW('Sanitation Data'!G70)),NA())</f>
        <v>#N/A</v>
      </c>
      <c r="AN76" s="536" t="e">
        <f ca="1">+IF(AND(ISNUMBER(OFFSET('Sanitation Data'!$G$11,0,10*ROW('Sanitation Data'!G70))),'Data Summary'!DC76="Yes"),OFFSET('Sanitation Data'!$G$11,0,10*ROW('Sanitation Data'!G70)),NA())</f>
        <v>#N/A</v>
      </c>
      <c r="AO76" s="536" t="e">
        <f ca="1">+IF(AND(ISNUMBER(OFFSET('Sanitation Data'!$G$12,0,10*ROW('Sanitation Data'!G70))),'Data Summary'!DD76="Yes"),OFFSET('Sanitation Data'!$G$12,0,10*ROW('Sanitation Data'!G70)),NA())</f>
        <v>#N/A</v>
      </c>
      <c r="AP76" s="536" t="e">
        <f ca="1">+IF(AND(ISNUMBER(OFFSET('Sanitation Data'!$H$4,0,10*ROW('Sanitation Data'!H70))),'Data Summary'!DE76="Yes"),100-OFFSET('Sanitation Data'!$H$4,0,10*ROW('Sanitation Data'!H70)),NA())</f>
        <v>#N/A</v>
      </c>
      <c r="AQ76" s="536" t="e">
        <f ca="1">+IF(AND(ISNUMBER(OFFSET('Sanitation Data'!$H$6,0,10*ROW('Sanitation Data'!H70))),'Data Summary'!DF76="Yes"),OFFSET('Sanitation Data'!$H$6,0,10*ROW('Sanitation Data'!H70)),NA())</f>
        <v>#N/A</v>
      </c>
      <c r="AR76" s="536" t="e">
        <f ca="1">+IF(AND(ISNUMBER(OFFSET('Sanitation Data'!$H$10,0,10*ROW('Sanitation Data'!H70))),'Data Summary'!DG76="Yes"),OFFSET('Sanitation Data'!$H$10,0,10*ROW('Sanitation Data'!H70)),NA())</f>
        <v>#N/A</v>
      </c>
      <c r="AS76" s="536" t="e">
        <f ca="1">+IF(AND(ISNUMBER(OFFSET('Sanitation Data'!$H$11,0,10*ROW('Sanitation Data'!H70))),'Data Summary'!DH76="Yes"),OFFSET('Sanitation Data'!$H$11,0,10*ROW('Sanitation Data'!H70)),NA())</f>
        <v>#N/A</v>
      </c>
      <c r="AT76" s="536" t="e">
        <f ca="1">+IF(AND(ISNUMBER(OFFSET('Sanitation Data'!$H$12,0,10*ROW('Sanitation Data'!H70))),'Data Summary'!DI76="Yes"),OFFSET('Sanitation Data'!$H$12,0,10*ROW('Sanitation Data'!H70)),NA())</f>
        <v>#N/A</v>
      </c>
      <c r="AU76" s="536" t="e">
        <f ca="1">+IF(AND(ISNUMBER(OFFSET('Sanitation Data'!$I$4,0,10*ROW('Sanitation Data'!I70))),'Data Summary'!DJ76="Yes"),100-OFFSET('Sanitation Data'!$I$4,0,10*ROW('Sanitation Data'!I70)),NA())</f>
        <v>#N/A</v>
      </c>
      <c r="AV76" s="536" t="e">
        <f ca="1">+IF(AND(ISNUMBER(OFFSET('Sanitation Data'!$I$6,0,10*ROW('Sanitation Data'!I70))),'Data Summary'!DK76="Yes"),OFFSET('Sanitation Data'!$I$6,0,10*ROW('Sanitation Data'!I70)),NA())</f>
        <v>#N/A</v>
      </c>
      <c r="AW76" s="536" t="e">
        <f ca="1">+IF(AND(ISNUMBER(OFFSET('Sanitation Data'!$I$10,0,10*ROW('Sanitation Data'!I70))),'Data Summary'!DL76="Yes"),OFFSET('Sanitation Data'!$I$10,0,10*ROW('Sanitation Data'!I70)),NA())</f>
        <v>#N/A</v>
      </c>
      <c r="AX76" s="536" t="e">
        <f ca="1">+IF(AND(ISNUMBER(OFFSET('Sanitation Data'!$I$11,0,10*ROW('Sanitation Data'!I70))),'Data Summary'!DM76="Yes"),OFFSET('Sanitation Data'!$I$11,0,10*ROW('Sanitation Data'!I70)),NA())</f>
        <v>#N/A</v>
      </c>
      <c r="AY76" s="536" t="e">
        <f ca="1">+IF(AND(ISNUMBER(OFFSET('Sanitation Data'!$I$12,0,10*ROW('Sanitation Data'!I70))),'Data Summary'!DN76="Yes"),OFFSET('Sanitation Data'!$I$12,0,10*ROW('Sanitation Data'!I70)),NA())</f>
        <v>#N/A</v>
      </c>
      <c r="AZ76" s="537" t="e">
        <f ca="1">+IF(AND(ISNUMBER(OFFSET('Hygiene Data'!$D$5,0,10*ROW('Hygiene Data'!D70))),'Data Summary'!DO76="Yes"),OFFSET('Hygiene Data'!$D$5,0,10*ROW('Hygiene Data'!D70)),NA())</f>
        <v>#N/A</v>
      </c>
      <c r="BA76" s="537" t="e">
        <f ca="1">+IF(AND(ISNUMBER(OFFSET('Hygiene Data'!$D$7,0,10*ROW('Hygiene Data'!D70))),'Data Summary'!DP76="Yes"),OFFSET('Hygiene Data'!$D$7,0,10*ROW('Hygiene Data'!D70)),NA())</f>
        <v>#N/A</v>
      </c>
      <c r="BB76" s="537" t="e">
        <f ca="1">+IF(AND(ISNUMBER(OFFSET('Hygiene Data'!$D$9,0,10*ROW('Hygiene Data'!D70))),'Data Summary'!DQ76="Yes"),OFFSET('Hygiene Data'!$D$9,0,10*ROW('Hygiene Data'!D70)),NA())</f>
        <v>#N/A</v>
      </c>
      <c r="BC76" s="537" t="e">
        <f ca="1">+IF(AND(ISNUMBER(OFFSET('Hygiene Data'!$E$5,0,10*ROW('Hygiene Data'!E70))),'Data Summary'!DR76="Yes"),OFFSET('Hygiene Data'!$E$5,0,10*ROW('Hygiene Data'!E70)),NA())</f>
        <v>#N/A</v>
      </c>
      <c r="BD76" s="537" t="e">
        <f ca="1">+IF(AND(ISNUMBER(OFFSET('Hygiene Data'!$E$7,0,10*ROW('Hygiene Data'!E70))),'Data Summary'!DS76="Yes"),OFFSET('Hygiene Data'!$E$7,0,10*ROW('Hygiene Data'!E70)),NA())</f>
        <v>#N/A</v>
      </c>
      <c r="BE76" s="537" t="e">
        <f ca="1">+IF(AND(ISNUMBER(OFFSET('Hygiene Data'!$E$9,0,10*ROW('Hygiene Data'!E70))),'Data Summary'!DT76="Yes"),OFFSET('Hygiene Data'!$E$9,0,10*ROW('Hygiene Data'!E70)),NA())</f>
        <v>#N/A</v>
      </c>
      <c r="BF76" s="537" t="e">
        <f ca="1">+IF(AND(ISNUMBER(OFFSET('Hygiene Data'!$F$5,0,10*ROW('Hygiene Data'!F70))),'Data Summary'!DU76="Yes"),OFFSET('Hygiene Data'!$F$5,0,10*ROW('Hygiene Data'!F70)),NA())</f>
        <v>#N/A</v>
      </c>
      <c r="BG76" s="537" t="e">
        <f ca="1">+IF(AND(ISNUMBER(OFFSET('Hygiene Data'!$F$7,0,10*ROW('Hygiene Data'!F70))),'Data Summary'!DV76="Yes"),OFFSET('Hygiene Data'!$F$7,0,10*ROW('Hygiene Data'!F70)),NA())</f>
        <v>#N/A</v>
      </c>
      <c r="BH76" s="537" t="e">
        <f ca="1">+IF(AND(ISNUMBER(OFFSET('Hygiene Data'!$F$9,0,10*ROW('Hygiene Data'!F70))),'Data Summary'!DW76="Yes"),OFFSET('Hygiene Data'!$F$9,0,10*ROW('Hygiene Data'!F70)),NA())</f>
        <v>#N/A</v>
      </c>
      <c r="BI76" s="537" t="e">
        <f ca="1">+IF(AND(ISNUMBER(OFFSET('Hygiene Data'!$G$5,0,10*ROW('Hygiene Data'!G70))),'Data Summary'!DX76="Yes"),OFFSET('Hygiene Data'!$G$5,0,10*ROW('Hygiene Data'!G70)),NA())</f>
        <v>#N/A</v>
      </c>
      <c r="BJ76" s="537" t="e">
        <f ca="1">+IF(AND(ISNUMBER(OFFSET('Hygiene Data'!$G$7,0,10*ROW('Hygiene Data'!G70))),'Data Summary'!DY76="Yes"),OFFSET('Hygiene Data'!$G$7,0,10*ROW('Hygiene Data'!G70)),NA())</f>
        <v>#N/A</v>
      </c>
      <c r="BK76" s="537" t="e">
        <f ca="1">+IF(AND(ISNUMBER(OFFSET('Hygiene Data'!$G$9,0,10*ROW('Hygiene Data'!G70))),'Data Summary'!DZ76="Yes"),OFFSET('Hygiene Data'!$G$9,0,10*ROW('Hygiene Data'!G70)),NA())</f>
        <v>#N/A</v>
      </c>
      <c r="BL76" s="537" t="e">
        <f ca="1">+IF(AND(ISNUMBER(OFFSET('Hygiene Data'!$H$5,0,10*ROW('Hygiene Data'!H70))),'Data Summary'!EA76="Yes"),OFFSET('Hygiene Data'!$H$5,0,10*ROW('Hygiene Data'!H70)),NA())</f>
        <v>#N/A</v>
      </c>
      <c r="BM76" s="537" t="e">
        <f ca="1">+IF(AND(ISNUMBER(OFFSET('Hygiene Data'!$H$7,0,10*ROW('Hygiene Data'!H70))),'Data Summary'!EB76="Yes"),OFFSET('Hygiene Data'!$H$7,0,10*ROW('Hygiene Data'!H70)),NA())</f>
        <v>#N/A</v>
      </c>
      <c r="BN76" s="537" t="e">
        <f ca="1">+IF(AND(ISNUMBER(OFFSET('Hygiene Data'!$H$9,0,10*ROW('Hygiene Data'!H70))),'Data Summary'!EC76="Yes"),OFFSET('Hygiene Data'!$H$9,0,10*ROW('Hygiene Data'!H70)),NA())</f>
        <v>#N/A</v>
      </c>
      <c r="BO76" s="537" t="e">
        <f ca="1">+IF(AND(ISNUMBER(OFFSET('Hygiene Data'!$I$5,0,10*ROW('Hygiene Data'!I70))),'Data Summary'!ED76="Yes"),OFFSET('Hygiene Data'!$I$5,0,10*ROW('Hygiene Data'!I70)),NA())</f>
        <v>#N/A</v>
      </c>
      <c r="BP76" s="537" t="e">
        <f ca="1">+IF(AND(ISNUMBER(OFFSET('Hygiene Data'!$I$7,0,10*ROW('Hygiene Data'!I70))),'Data Summary'!EE76="Yes"),OFFSET('Hygiene Data'!$I$7,0,10*ROW('Hygiene Data'!I70)),NA())</f>
        <v>#N/A</v>
      </c>
      <c r="BQ76" s="537" t="e">
        <f ca="1">+IF(AND(ISNUMBER(OFFSET('Hygiene Data'!$I$9,0,10*ROW('Hygiene Data'!I70))),'Data Summary'!EF76="Yes"),OFFSET('Hygiene Data'!$I$9,0,10*ROW('Hygiene Data'!I70)),NA())</f>
        <v>#N/A</v>
      </c>
    </row>
    <row r="77" spans="1:69" x14ac:dyDescent="0.25">
      <c r="A77" s="533" t="e">
        <f ca="1">+RIGHT('Data Summary'!A77,LEN('Data Summary'!A77)-9)</f>
        <v>#VALUE!</v>
      </c>
      <c r="B77" s="507" t="str">
        <f ca="1">+IF(ISTEXT('Data Summary'!B77),'Data Summary'!B77,"")</f>
        <v/>
      </c>
      <c r="C77" s="534" t="e">
        <f ca="1">+VALUE('Data Summary'!C77)</f>
        <v>#VALUE!</v>
      </c>
      <c r="D77" s="535" t="e">
        <f ca="1">+IF(AND(ISNUMBER(OFFSET('Water Data'!$D$4,0,10*ROW('Water Data'!D71))),'Data Summary'!BS77="Yes"),100-OFFSET('Water Data'!$D$4,0,10*ROW('Water Data'!D71)),NA())</f>
        <v>#N/A</v>
      </c>
      <c r="E77" s="535" t="e">
        <f ca="1">+IF(AND(ISNUMBER(OFFSET('Water Data'!$D$6,0,10*ROW('Water Data'!D71))),'Data Summary'!BT77="Yes"),OFFSET('Water Data'!$D$6,0,10*ROW('Water Data'!D71)),NA())</f>
        <v>#N/A</v>
      </c>
      <c r="F77" s="535" t="e">
        <f ca="1">+IF(AND(ISNUMBER(OFFSET('Water Data'!$D$9,0,10*ROW('Water Data'!D71))),'Data Summary'!BU77="Yes"),OFFSET('Water Data'!$D$9,0,10*ROW('Water Data'!D71)),NA())</f>
        <v>#N/A</v>
      </c>
      <c r="G77" s="535" t="e">
        <f ca="1">+IF(AND(ISNUMBER(OFFSET('Water Data'!$E$4,0,10*ROW('Water Data'!E71))),'Data Summary'!BV77="Yes"),100-OFFSET('Water Data'!$E$4,0,10*ROW('Water Data'!E71)),NA())</f>
        <v>#N/A</v>
      </c>
      <c r="H77" s="535" t="e">
        <f ca="1">+IF(AND(ISNUMBER(OFFSET('Water Data'!$E$6,0,10*ROW('Water Data'!E71))),'Data Summary'!BW77="Yes"),OFFSET('Water Data'!$E$6,0,10*ROW('Water Data'!E71)),NA())</f>
        <v>#N/A</v>
      </c>
      <c r="I77" s="535" t="e">
        <f ca="1">+IF(AND(ISNUMBER(OFFSET('Water Data'!$E$9,0,10*ROW('Water Data'!E71))),'Data Summary'!BX77="Yes"),OFFSET('Water Data'!$E$9,0,10*ROW('Water Data'!E71)),NA())</f>
        <v>#N/A</v>
      </c>
      <c r="J77" s="535" t="e">
        <f ca="1">+IF(AND(ISNUMBER(OFFSET('Water Data'!$F$4,0,10*ROW('Water Data'!F71))),'Data Summary'!BY77="Yes"),100-OFFSET('Water Data'!$F$4,0,10*ROW('Water Data'!F71)),NA())</f>
        <v>#N/A</v>
      </c>
      <c r="K77" s="535" t="e">
        <f ca="1">+IF(AND(ISNUMBER(OFFSET('Water Data'!$F$6,0,10*ROW('Water Data'!F71))),'Data Summary'!BZ77="Yes"),OFFSET('Water Data'!$F$6,0,10*ROW('Water Data'!F71)),NA())</f>
        <v>#N/A</v>
      </c>
      <c r="L77" s="535" t="e">
        <f ca="1">+IF(AND(ISNUMBER(OFFSET('Water Data'!$F$9,0,10*ROW('Water Data'!F71))),'Data Summary'!CA77="Yes"),OFFSET('Water Data'!$F$9,0,10*ROW('Water Data'!F71)),NA())</f>
        <v>#N/A</v>
      </c>
      <c r="M77" s="535" t="e">
        <f ca="1">+IF(AND(ISNUMBER(OFFSET('Water Data'!$G$4,0,10*ROW('Water Data'!G71))),'Data Summary'!CB77="Yes"),100-OFFSET('Water Data'!$G$4,0,10*ROW('Water Data'!G71)),NA())</f>
        <v>#N/A</v>
      </c>
      <c r="N77" s="535" t="e">
        <f ca="1">+IF(AND(ISNUMBER(OFFSET('Water Data'!$G$6,0,10*ROW('Water Data'!G71))),'Data Summary'!CC77="Yes"),OFFSET('Water Data'!$G$6,0,10*ROW('Water Data'!G71)),NA())</f>
        <v>#N/A</v>
      </c>
      <c r="O77" s="535" t="e">
        <f ca="1">+IF(AND(ISNUMBER(OFFSET('Water Data'!$G$9,0,10*ROW('Water Data'!G71))),'Data Summary'!CD77="Yes"),OFFSET('Water Data'!$G$9,0,10*ROW('Water Data'!G71)),NA())</f>
        <v>#N/A</v>
      </c>
      <c r="P77" s="535" t="e">
        <f ca="1">+IF(AND(ISNUMBER(OFFSET('Water Data'!$H$4,0,10*ROW('Water Data'!H71))),'Data Summary'!CE77="Yes"),100-OFFSET('Water Data'!$H$4,0,10*ROW('Water Data'!H71)),NA())</f>
        <v>#N/A</v>
      </c>
      <c r="Q77" s="535" t="e">
        <f ca="1">+IF(AND(ISNUMBER(OFFSET('Water Data'!$H$6,0,10*ROW('Water Data'!H71))),'Data Summary'!CF77="Yes"),OFFSET('Water Data'!$H$6,0,10*ROW('Water Data'!H71)),NA())</f>
        <v>#N/A</v>
      </c>
      <c r="R77" s="535" t="e">
        <f ca="1">+IF(AND(ISNUMBER(OFFSET('Water Data'!$H$9,0,10*ROW('Water Data'!H71))),'Data Summary'!CG77="Yes"),OFFSET('Water Data'!$H$9,0,10*ROW('Water Data'!H71)),NA())</f>
        <v>#N/A</v>
      </c>
      <c r="S77" s="535" t="e">
        <f ca="1">+IF(AND(ISNUMBER(OFFSET('Water Data'!$I$4,0,10*ROW('Water Data'!I71))),'Data Summary'!CH77="Yes"),100-OFFSET('Water Data'!$I$4,0,10*ROW('Water Data'!I71)),NA())</f>
        <v>#N/A</v>
      </c>
      <c r="T77" s="535" t="e">
        <f ca="1">+IF(AND(ISNUMBER(OFFSET('Water Data'!$I$6,0,10*ROW('Water Data'!I71))),'Data Summary'!CI77="Yes"),OFFSET('Water Data'!$I$6,0,10*ROW('Water Data'!I71)),NA())</f>
        <v>#N/A</v>
      </c>
      <c r="U77" s="535" t="e">
        <f ca="1">+IF(AND(ISNUMBER(OFFSET('Water Data'!$I$9,0,10*ROW('Water Data'!I71))),'Data Summary'!CJ77="Yes"),OFFSET('Water Data'!$I$9,0,10*ROW('Water Data'!I71)),NA())</f>
        <v>#N/A</v>
      </c>
      <c r="V77" s="536" t="e">
        <f ca="1">+IF(AND(ISNUMBER(OFFSET('Sanitation Data'!$D$4,0,10*ROW('Sanitation Data'!D71))),'Data Summary'!CK77="Yes"),100-OFFSET('Sanitation Data'!$D$4,0,10*ROW('Sanitation Data'!D71)),NA())</f>
        <v>#N/A</v>
      </c>
      <c r="W77" s="536" t="e">
        <f ca="1">+IF(AND(ISNUMBER(OFFSET('Sanitation Data'!$D$6,0,10*ROW('Sanitation Data'!D71))),'Data Summary'!CL77="Yes"),OFFSET('Sanitation Data'!$D$6,0,10*ROW('Sanitation Data'!D71)),NA())</f>
        <v>#N/A</v>
      </c>
      <c r="X77" s="536" t="e">
        <f ca="1">+IF(AND(ISNUMBER(OFFSET('Sanitation Data'!$D$10,0,10*ROW('Sanitation Data'!D71))),'Data Summary'!CM77="Yes"),OFFSET('Sanitation Data'!$D$10,0,10*ROW('Sanitation Data'!D71)),NA())</f>
        <v>#N/A</v>
      </c>
      <c r="Y77" s="536" t="e">
        <f ca="1">+IF(AND(ISNUMBER(OFFSET('Sanitation Data'!$D$11,0,10*ROW('Sanitation Data'!D71))),'Data Summary'!CN77="Yes"),OFFSET('Sanitation Data'!$D$11,0,10*ROW('Sanitation Data'!D71)),NA())</f>
        <v>#N/A</v>
      </c>
      <c r="Z77" s="536" t="e">
        <f ca="1">+IF(AND(ISNUMBER(OFFSET('Sanitation Data'!$D$12,0,10*ROW('Sanitation Data'!D71))),'Data Summary'!CO77="Yes"),OFFSET('Sanitation Data'!$D$12,0,10*ROW('Sanitation Data'!D71)),NA())</f>
        <v>#N/A</v>
      </c>
      <c r="AA77" s="536" t="e">
        <f ca="1">+IF(AND(ISNUMBER(OFFSET('Sanitation Data'!$E$4,0,10*ROW('Sanitation Data'!E71))),'Data Summary'!CP77="Yes"),100-OFFSET('Sanitation Data'!$E$4,0,10*ROW('Sanitation Data'!E71)),NA())</f>
        <v>#N/A</v>
      </c>
      <c r="AB77" s="536" t="e">
        <f ca="1">+IF(AND(ISNUMBER(OFFSET('Sanitation Data'!$E$6,0,10*ROW('Sanitation Data'!E71))),'Data Summary'!CQ77="Yes"),OFFSET('Sanitation Data'!$E$6,0,10*ROW('Sanitation Data'!E71)),NA())</f>
        <v>#N/A</v>
      </c>
      <c r="AC77" s="536" t="e">
        <f ca="1">+IF(AND(ISNUMBER(OFFSET('Sanitation Data'!$E$10,0,10*ROW('Sanitation Data'!E71))),'Data Summary'!CR77="Yes"),OFFSET('Sanitation Data'!$E$10,0,10*ROW('Sanitation Data'!E71)),NA())</f>
        <v>#N/A</v>
      </c>
      <c r="AD77" s="536" t="e">
        <f ca="1">+IF(AND(ISNUMBER(OFFSET('Sanitation Data'!$E$11,0,10*ROW('Sanitation Data'!E71))),'Data Summary'!CS77="Yes"),OFFSET('Sanitation Data'!$E$11,0,10*ROW('Sanitation Data'!E71)),NA())</f>
        <v>#N/A</v>
      </c>
      <c r="AE77" s="536" t="e">
        <f ca="1">+IF(AND(ISNUMBER(OFFSET('Sanitation Data'!$E$12,0,10*ROW('Sanitation Data'!E71))),'Data Summary'!CT77="Yes"),OFFSET('Sanitation Data'!$E$12,0,10*ROW('Sanitation Data'!E71)),NA())</f>
        <v>#N/A</v>
      </c>
      <c r="AF77" s="536" t="e">
        <f ca="1">+IF(AND(ISNUMBER(OFFSET('Sanitation Data'!$F$4,0,10*ROW('Sanitation Data'!F71))),'Data Summary'!CU77="Yes"),100-OFFSET('Sanitation Data'!$F$4,0,10*ROW('Sanitation Data'!F71)),NA())</f>
        <v>#N/A</v>
      </c>
      <c r="AG77" s="536" t="e">
        <f ca="1">+IF(AND(ISNUMBER(OFFSET('Sanitation Data'!$F$6,0,10*ROW('Sanitation Data'!F71))),'Data Summary'!CV77="Yes"),OFFSET('Sanitation Data'!$F$6,0,10*ROW('Sanitation Data'!F71)),NA())</f>
        <v>#N/A</v>
      </c>
      <c r="AH77" s="536" t="e">
        <f ca="1">+IF(AND(ISNUMBER(OFFSET('Sanitation Data'!$F$10,0,10*ROW('Sanitation Data'!F71))),'Data Summary'!CW77="Yes"),OFFSET('Sanitation Data'!$F$10,0,10*ROW('Sanitation Data'!F71)),NA())</f>
        <v>#N/A</v>
      </c>
      <c r="AI77" s="536" t="e">
        <f ca="1">+IF(AND(ISNUMBER(OFFSET('Sanitation Data'!$F$11,0,10*ROW('Sanitation Data'!F71))),'Data Summary'!CX77="Yes"),OFFSET('Sanitation Data'!$F$11,0,10*ROW('Sanitation Data'!F71)),NA())</f>
        <v>#N/A</v>
      </c>
      <c r="AJ77" s="536" t="e">
        <f ca="1">+IF(AND(ISNUMBER(OFFSET('Sanitation Data'!$F$12,0,10*ROW('Sanitation Data'!F71))),'Data Summary'!CY77="Yes"),OFFSET('Sanitation Data'!$F$12,0,10*ROW('Sanitation Data'!F71)),NA())</f>
        <v>#N/A</v>
      </c>
      <c r="AK77" s="536" t="e">
        <f ca="1">+IF(AND(ISNUMBER(OFFSET('Sanitation Data'!$G$4,0,10*ROW('Sanitation Data'!G71))),'Data Summary'!CZ77="Yes"),100-OFFSET('Sanitation Data'!$G$4,0,10*ROW('Sanitation Data'!G71)),NA())</f>
        <v>#N/A</v>
      </c>
      <c r="AL77" s="536" t="e">
        <f ca="1">+IF(AND(ISNUMBER(OFFSET('Sanitation Data'!$G$6,0,10*ROW('Sanitation Data'!G71))),'Data Summary'!DA77="Yes"),OFFSET('Sanitation Data'!$G$6,0,10*ROW('Sanitation Data'!G71)),NA())</f>
        <v>#N/A</v>
      </c>
      <c r="AM77" s="536" t="e">
        <f ca="1">+IF(AND(ISNUMBER(OFFSET('Sanitation Data'!$G$10,0,10*ROW('Sanitation Data'!G71))),'Data Summary'!DB77="Yes"),OFFSET('Sanitation Data'!$G$10,0,10*ROW('Sanitation Data'!G71)),NA())</f>
        <v>#N/A</v>
      </c>
      <c r="AN77" s="536" t="e">
        <f ca="1">+IF(AND(ISNUMBER(OFFSET('Sanitation Data'!$G$11,0,10*ROW('Sanitation Data'!G71))),'Data Summary'!DC77="Yes"),OFFSET('Sanitation Data'!$G$11,0,10*ROW('Sanitation Data'!G71)),NA())</f>
        <v>#N/A</v>
      </c>
      <c r="AO77" s="536" t="e">
        <f ca="1">+IF(AND(ISNUMBER(OFFSET('Sanitation Data'!$G$12,0,10*ROW('Sanitation Data'!G71))),'Data Summary'!DD77="Yes"),OFFSET('Sanitation Data'!$G$12,0,10*ROW('Sanitation Data'!G71)),NA())</f>
        <v>#N/A</v>
      </c>
      <c r="AP77" s="536" t="e">
        <f ca="1">+IF(AND(ISNUMBER(OFFSET('Sanitation Data'!$H$4,0,10*ROW('Sanitation Data'!H71))),'Data Summary'!DE77="Yes"),100-OFFSET('Sanitation Data'!$H$4,0,10*ROW('Sanitation Data'!H71)),NA())</f>
        <v>#N/A</v>
      </c>
      <c r="AQ77" s="536" t="e">
        <f ca="1">+IF(AND(ISNUMBER(OFFSET('Sanitation Data'!$H$6,0,10*ROW('Sanitation Data'!H71))),'Data Summary'!DF77="Yes"),OFFSET('Sanitation Data'!$H$6,0,10*ROW('Sanitation Data'!H71)),NA())</f>
        <v>#N/A</v>
      </c>
      <c r="AR77" s="536" t="e">
        <f ca="1">+IF(AND(ISNUMBER(OFFSET('Sanitation Data'!$H$10,0,10*ROW('Sanitation Data'!H71))),'Data Summary'!DG77="Yes"),OFFSET('Sanitation Data'!$H$10,0,10*ROW('Sanitation Data'!H71)),NA())</f>
        <v>#N/A</v>
      </c>
      <c r="AS77" s="536" t="e">
        <f ca="1">+IF(AND(ISNUMBER(OFFSET('Sanitation Data'!$H$11,0,10*ROW('Sanitation Data'!H71))),'Data Summary'!DH77="Yes"),OFFSET('Sanitation Data'!$H$11,0,10*ROW('Sanitation Data'!H71)),NA())</f>
        <v>#N/A</v>
      </c>
      <c r="AT77" s="536" t="e">
        <f ca="1">+IF(AND(ISNUMBER(OFFSET('Sanitation Data'!$H$12,0,10*ROW('Sanitation Data'!H71))),'Data Summary'!DI77="Yes"),OFFSET('Sanitation Data'!$H$12,0,10*ROW('Sanitation Data'!H71)),NA())</f>
        <v>#N/A</v>
      </c>
      <c r="AU77" s="536" t="e">
        <f ca="1">+IF(AND(ISNUMBER(OFFSET('Sanitation Data'!$I$4,0,10*ROW('Sanitation Data'!I71))),'Data Summary'!DJ77="Yes"),100-OFFSET('Sanitation Data'!$I$4,0,10*ROW('Sanitation Data'!I71)),NA())</f>
        <v>#N/A</v>
      </c>
      <c r="AV77" s="536" t="e">
        <f ca="1">+IF(AND(ISNUMBER(OFFSET('Sanitation Data'!$I$6,0,10*ROW('Sanitation Data'!I71))),'Data Summary'!DK77="Yes"),OFFSET('Sanitation Data'!$I$6,0,10*ROW('Sanitation Data'!I71)),NA())</f>
        <v>#N/A</v>
      </c>
      <c r="AW77" s="536" t="e">
        <f ca="1">+IF(AND(ISNUMBER(OFFSET('Sanitation Data'!$I$10,0,10*ROW('Sanitation Data'!I71))),'Data Summary'!DL77="Yes"),OFFSET('Sanitation Data'!$I$10,0,10*ROW('Sanitation Data'!I71)),NA())</f>
        <v>#N/A</v>
      </c>
      <c r="AX77" s="536" t="e">
        <f ca="1">+IF(AND(ISNUMBER(OFFSET('Sanitation Data'!$I$11,0,10*ROW('Sanitation Data'!I71))),'Data Summary'!DM77="Yes"),OFFSET('Sanitation Data'!$I$11,0,10*ROW('Sanitation Data'!I71)),NA())</f>
        <v>#N/A</v>
      </c>
      <c r="AY77" s="536" t="e">
        <f ca="1">+IF(AND(ISNUMBER(OFFSET('Sanitation Data'!$I$12,0,10*ROW('Sanitation Data'!I71))),'Data Summary'!DN77="Yes"),OFFSET('Sanitation Data'!$I$12,0,10*ROW('Sanitation Data'!I71)),NA())</f>
        <v>#N/A</v>
      </c>
      <c r="AZ77" s="537" t="e">
        <f ca="1">+IF(AND(ISNUMBER(OFFSET('Hygiene Data'!$D$5,0,10*ROW('Hygiene Data'!D71))),'Data Summary'!DO77="Yes"),OFFSET('Hygiene Data'!$D$5,0,10*ROW('Hygiene Data'!D71)),NA())</f>
        <v>#N/A</v>
      </c>
      <c r="BA77" s="537" t="e">
        <f ca="1">+IF(AND(ISNUMBER(OFFSET('Hygiene Data'!$D$7,0,10*ROW('Hygiene Data'!D71))),'Data Summary'!DP77="Yes"),OFFSET('Hygiene Data'!$D$7,0,10*ROW('Hygiene Data'!D71)),NA())</f>
        <v>#N/A</v>
      </c>
      <c r="BB77" s="537" t="e">
        <f ca="1">+IF(AND(ISNUMBER(OFFSET('Hygiene Data'!$D$9,0,10*ROW('Hygiene Data'!D71))),'Data Summary'!DQ77="Yes"),OFFSET('Hygiene Data'!$D$9,0,10*ROW('Hygiene Data'!D71)),NA())</f>
        <v>#N/A</v>
      </c>
      <c r="BC77" s="537" t="e">
        <f ca="1">+IF(AND(ISNUMBER(OFFSET('Hygiene Data'!$E$5,0,10*ROW('Hygiene Data'!E71))),'Data Summary'!DR77="Yes"),OFFSET('Hygiene Data'!$E$5,0,10*ROW('Hygiene Data'!E71)),NA())</f>
        <v>#N/A</v>
      </c>
      <c r="BD77" s="537" t="e">
        <f ca="1">+IF(AND(ISNUMBER(OFFSET('Hygiene Data'!$E$7,0,10*ROW('Hygiene Data'!E71))),'Data Summary'!DS77="Yes"),OFFSET('Hygiene Data'!$E$7,0,10*ROW('Hygiene Data'!E71)),NA())</f>
        <v>#N/A</v>
      </c>
      <c r="BE77" s="537" t="e">
        <f ca="1">+IF(AND(ISNUMBER(OFFSET('Hygiene Data'!$E$9,0,10*ROW('Hygiene Data'!E71))),'Data Summary'!DT77="Yes"),OFFSET('Hygiene Data'!$E$9,0,10*ROW('Hygiene Data'!E71)),NA())</f>
        <v>#N/A</v>
      </c>
      <c r="BF77" s="537" t="e">
        <f ca="1">+IF(AND(ISNUMBER(OFFSET('Hygiene Data'!$F$5,0,10*ROW('Hygiene Data'!F71))),'Data Summary'!DU77="Yes"),OFFSET('Hygiene Data'!$F$5,0,10*ROW('Hygiene Data'!F71)),NA())</f>
        <v>#N/A</v>
      </c>
      <c r="BG77" s="537" t="e">
        <f ca="1">+IF(AND(ISNUMBER(OFFSET('Hygiene Data'!$F$7,0,10*ROW('Hygiene Data'!F71))),'Data Summary'!DV77="Yes"),OFFSET('Hygiene Data'!$F$7,0,10*ROW('Hygiene Data'!F71)),NA())</f>
        <v>#N/A</v>
      </c>
      <c r="BH77" s="537" t="e">
        <f ca="1">+IF(AND(ISNUMBER(OFFSET('Hygiene Data'!$F$9,0,10*ROW('Hygiene Data'!F71))),'Data Summary'!DW77="Yes"),OFFSET('Hygiene Data'!$F$9,0,10*ROW('Hygiene Data'!F71)),NA())</f>
        <v>#N/A</v>
      </c>
      <c r="BI77" s="537" t="e">
        <f ca="1">+IF(AND(ISNUMBER(OFFSET('Hygiene Data'!$G$5,0,10*ROW('Hygiene Data'!G71))),'Data Summary'!DX77="Yes"),OFFSET('Hygiene Data'!$G$5,0,10*ROW('Hygiene Data'!G71)),NA())</f>
        <v>#N/A</v>
      </c>
      <c r="BJ77" s="537" t="e">
        <f ca="1">+IF(AND(ISNUMBER(OFFSET('Hygiene Data'!$G$7,0,10*ROW('Hygiene Data'!G71))),'Data Summary'!DY77="Yes"),OFFSET('Hygiene Data'!$G$7,0,10*ROW('Hygiene Data'!G71)),NA())</f>
        <v>#N/A</v>
      </c>
      <c r="BK77" s="537" t="e">
        <f ca="1">+IF(AND(ISNUMBER(OFFSET('Hygiene Data'!$G$9,0,10*ROW('Hygiene Data'!G71))),'Data Summary'!DZ77="Yes"),OFFSET('Hygiene Data'!$G$9,0,10*ROW('Hygiene Data'!G71)),NA())</f>
        <v>#N/A</v>
      </c>
      <c r="BL77" s="537" t="e">
        <f ca="1">+IF(AND(ISNUMBER(OFFSET('Hygiene Data'!$H$5,0,10*ROW('Hygiene Data'!H71))),'Data Summary'!EA77="Yes"),OFFSET('Hygiene Data'!$H$5,0,10*ROW('Hygiene Data'!H71)),NA())</f>
        <v>#N/A</v>
      </c>
      <c r="BM77" s="537" t="e">
        <f ca="1">+IF(AND(ISNUMBER(OFFSET('Hygiene Data'!$H$7,0,10*ROW('Hygiene Data'!H71))),'Data Summary'!EB77="Yes"),OFFSET('Hygiene Data'!$H$7,0,10*ROW('Hygiene Data'!H71)),NA())</f>
        <v>#N/A</v>
      </c>
      <c r="BN77" s="537" t="e">
        <f ca="1">+IF(AND(ISNUMBER(OFFSET('Hygiene Data'!$H$9,0,10*ROW('Hygiene Data'!H71))),'Data Summary'!EC77="Yes"),OFFSET('Hygiene Data'!$H$9,0,10*ROW('Hygiene Data'!H71)),NA())</f>
        <v>#N/A</v>
      </c>
      <c r="BO77" s="537" t="e">
        <f ca="1">+IF(AND(ISNUMBER(OFFSET('Hygiene Data'!$I$5,0,10*ROW('Hygiene Data'!I71))),'Data Summary'!ED77="Yes"),OFFSET('Hygiene Data'!$I$5,0,10*ROW('Hygiene Data'!I71)),NA())</f>
        <v>#N/A</v>
      </c>
      <c r="BP77" s="537" t="e">
        <f ca="1">+IF(AND(ISNUMBER(OFFSET('Hygiene Data'!$I$7,0,10*ROW('Hygiene Data'!I71))),'Data Summary'!EE77="Yes"),OFFSET('Hygiene Data'!$I$7,0,10*ROW('Hygiene Data'!I71)),NA())</f>
        <v>#N/A</v>
      </c>
      <c r="BQ77" s="537" t="e">
        <f ca="1">+IF(AND(ISNUMBER(OFFSET('Hygiene Data'!$I$9,0,10*ROW('Hygiene Data'!I71))),'Data Summary'!EF77="Yes"),OFFSET('Hygiene Data'!$I$9,0,10*ROW('Hygiene Data'!I71)),NA())</f>
        <v>#N/A</v>
      </c>
    </row>
    <row r="78" spans="1:69" x14ac:dyDescent="0.25">
      <c r="A78" s="533" t="e">
        <f ca="1">+RIGHT('Data Summary'!A78,LEN('Data Summary'!A78)-9)</f>
        <v>#VALUE!</v>
      </c>
      <c r="B78" s="507" t="str">
        <f ca="1">+IF(ISTEXT('Data Summary'!B78),'Data Summary'!B78,"")</f>
        <v/>
      </c>
      <c r="C78" s="534" t="e">
        <f ca="1">+VALUE('Data Summary'!C78)</f>
        <v>#VALUE!</v>
      </c>
      <c r="D78" s="535" t="e">
        <f ca="1">+IF(AND(ISNUMBER(OFFSET('Water Data'!$D$4,0,10*ROW('Water Data'!D72))),'Data Summary'!BS78="Yes"),100-OFFSET('Water Data'!$D$4,0,10*ROW('Water Data'!D72)),NA())</f>
        <v>#N/A</v>
      </c>
      <c r="E78" s="535" t="e">
        <f ca="1">+IF(AND(ISNUMBER(OFFSET('Water Data'!$D$6,0,10*ROW('Water Data'!D72))),'Data Summary'!BT78="Yes"),OFFSET('Water Data'!$D$6,0,10*ROW('Water Data'!D72)),NA())</f>
        <v>#N/A</v>
      </c>
      <c r="F78" s="535" t="e">
        <f ca="1">+IF(AND(ISNUMBER(OFFSET('Water Data'!$D$9,0,10*ROW('Water Data'!D72))),'Data Summary'!BU78="Yes"),OFFSET('Water Data'!$D$9,0,10*ROW('Water Data'!D72)),NA())</f>
        <v>#N/A</v>
      </c>
      <c r="G78" s="535" t="e">
        <f ca="1">+IF(AND(ISNUMBER(OFFSET('Water Data'!$E$4,0,10*ROW('Water Data'!E72))),'Data Summary'!BV78="Yes"),100-OFFSET('Water Data'!$E$4,0,10*ROW('Water Data'!E72)),NA())</f>
        <v>#N/A</v>
      </c>
      <c r="H78" s="535" t="e">
        <f ca="1">+IF(AND(ISNUMBER(OFFSET('Water Data'!$E$6,0,10*ROW('Water Data'!E72))),'Data Summary'!BW78="Yes"),OFFSET('Water Data'!$E$6,0,10*ROW('Water Data'!E72)),NA())</f>
        <v>#N/A</v>
      </c>
      <c r="I78" s="535" t="e">
        <f ca="1">+IF(AND(ISNUMBER(OFFSET('Water Data'!$E$9,0,10*ROW('Water Data'!E72))),'Data Summary'!BX78="Yes"),OFFSET('Water Data'!$E$9,0,10*ROW('Water Data'!E72)),NA())</f>
        <v>#N/A</v>
      </c>
      <c r="J78" s="535" t="e">
        <f ca="1">+IF(AND(ISNUMBER(OFFSET('Water Data'!$F$4,0,10*ROW('Water Data'!F72))),'Data Summary'!BY78="Yes"),100-OFFSET('Water Data'!$F$4,0,10*ROW('Water Data'!F72)),NA())</f>
        <v>#N/A</v>
      </c>
      <c r="K78" s="535" t="e">
        <f ca="1">+IF(AND(ISNUMBER(OFFSET('Water Data'!$F$6,0,10*ROW('Water Data'!F72))),'Data Summary'!BZ78="Yes"),OFFSET('Water Data'!$F$6,0,10*ROW('Water Data'!F72)),NA())</f>
        <v>#N/A</v>
      </c>
      <c r="L78" s="535" t="e">
        <f ca="1">+IF(AND(ISNUMBER(OFFSET('Water Data'!$F$9,0,10*ROW('Water Data'!F72))),'Data Summary'!CA78="Yes"),OFFSET('Water Data'!$F$9,0,10*ROW('Water Data'!F72)),NA())</f>
        <v>#N/A</v>
      </c>
      <c r="M78" s="535" t="e">
        <f ca="1">+IF(AND(ISNUMBER(OFFSET('Water Data'!$G$4,0,10*ROW('Water Data'!G72))),'Data Summary'!CB78="Yes"),100-OFFSET('Water Data'!$G$4,0,10*ROW('Water Data'!G72)),NA())</f>
        <v>#N/A</v>
      </c>
      <c r="N78" s="535" t="e">
        <f ca="1">+IF(AND(ISNUMBER(OFFSET('Water Data'!$G$6,0,10*ROW('Water Data'!G72))),'Data Summary'!CC78="Yes"),OFFSET('Water Data'!$G$6,0,10*ROW('Water Data'!G72)),NA())</f>
        <v>#N/A</v>
      </c>
      <c r="O78" s="535" t="e">
        <f ca="1">+IF(AND(ISNUMBER(OFFSET('Water Data'!$G$9,0,10*ROW('Water Data'!G72))),'Data Summary'!CD78="Yes"),OFFSET('Water Data'!$G$9,0,10*ROW('Water Data'!G72)),NA())</f>
        <v>#N/A</v>
      </c>
      <c r="P78" s="535" t="e">
        <f ca="1">+IF(AND(ISNUMBER(OFFSET('Water Data'!$H$4,0,10*ROW('Water Data'!H72))),'Data Summary'!CE78="Yes"),100-OFFSET('Water Data'!$H$4,0,10*ROW('Water Data'!H72)),NA())</f>
        <v>#N/A</v>
      </c>
      <c r="Q78" s="535" t="e">
        <f ca="1">+IF(AND(ISNUMBER(OFFSET('Water Data'!$H$6,0,10*ROW('Water Data'!H72))),'Data Summary'!CF78="Yes"),OFFSET('Water Data'!$H$6,0,10*ROW('Water Data'!H72)),NA())</f>
        <v>#N/A</v>
      </c>
      <c r="R78" s="535" t="e">
        <f ca="1">+IF(AND(ISNUMBER(OFFSET('Water Data'!$H$9,0,10*ROW('Water Data'!H72))),'Data Summary'!CG78="Yes"),OFFSET('Water Data'!$H$9,0,10*ROW('Water Data'!H72)),NA())</f>
        <v>#N/A</v>
      </c>
      <c r="S78" s="535" t="e">
        <f ca="1">+IF(AND(ISNUMBER(OFFSET('Water Data'!$I$4,0,10*ROW('Water Data'!I72))),'Data Summary'!CH78="Yes"),100-OFFSET('Water Data'!$I$4,0,10*ROW('Water Data'!I72)),NA())</f>
        <v>#N/A</v>
      </c>
      <c r="T78" s="535" t="e">
        <f ca="1">+IF(AND(ISNUMBER(OFFSET('Water Data'!$I$6,0,10*ROW('Water Data'!I72))),'Data Summary'!CI78="Yes"),OFFSET('Water Data'!$I$6,0,10*ROW('Water Data'!I72)),NA())</f>
        <v>#N/A</v>
      </c>
      <c r="U78" s="535" t="e">
        <f ca="1">+IF(AND(ISNUMBER(OFFSET('Water Data'!$I$9,0,10*ROW('Water Data'!I72))),'Data Summary'!CJ78="Yes"),OFFSET('Water Data'!$I$9,0,10*ROW('Water Data'!I72)),NA())</f>
        <v>#N/A</v>
      </c>
      <c r="V78" s="536" t="e">
        <f ca="1">+IF(AND(ISNUMBER(OFFSET('Sanitation Data'!$D$4,0,10*ROW('Sanitation Data'!D72))),'Data Summary'!CK78="Yes"),100-OFFSET('Sanitation Data'!$D$4,0,10*ROW('Sanitation Data'!D72)),NA())</f>
        <v>#N/A</v>
      </c>
      <c r="W78" s="536" t="e">
        <f ca="1">+IF(AND(ISNUMBER(OFFSET('Sanitation Data'!$D$6,0,10*ROW('Sanitation Data'!D72))),'Data Summary'!CL78="Yes"),OFFSET('Sanitation Data'!$D$6,0,10*ROW('Sanitation Data'!D72)),NA())</f>
        <v>#N/A</v>
      </c>
      <c r="X78" s="536" t="e">
        <f ca="1">+IF(AND(ISNUMBER(OFFSET('Sanitation Data'!$D$10,0,10*ROW('Sanitation Data'!D72))),'Data Summary'!CM78="Yes"),OFFSET('Sanitation Data'!$D$10,0,10*ROW('Sanitation Data'!D72)),NA())</f>
        <v>#N/A</v>
      </c>
      <c r="Y78" s="536" t="e">
        <f ca="1">+IF(AND(ISNUMBER(OFFSET('Sanitation Data'!$D$11,0,10*ROW('Sanitation Data'!D72))),'Data Summary'!CN78="Yes"),OFFSET('Sanitation Data'!$D$11,0,10*ROW('Sanitation Data'!D72)),NA())</f>
        <v>#N/A</v>
      </c>
      <c r="Z78" s="536" t="e">
        <f ca="1">+IF(AND(ISNUMBER(OFFSET('Sanitation Data'!$D$12,0,10*ROW('Sanitation Data'!D72))),'Data Summary'!CO78="Yes"),OFFSET('Sanitation Data'!$D$12,0,10*ROW('Sanitation Data'!D72)),NA())</f>
        <v>#N/A</v>
      </c>
      <c r="AA78" s="536" t="e">
        <f ca="1">+IF(AND(ISNUMBER(OFFSET('Sanitation Data'!$E$4,0,10*ROW('Sanitation Data'!E72))),'Data Summary'!CP78="Yes"),100-OFFSET('Sanitation Data'!$E$4,0,10*ROW('Sanitation Data'!E72)),NA())</f>
        <v>#N/A</v>
      </c>
      <c r="AB78" s="536" t="e">
        <f ca="1">+IF(AND(ISNUMBER(OFFSET('Sanitation Data'!$E$6,0,10*ROW('Sanitation Data'!E72))),'Data Summary'!CQ78="Yes"),OFFSET('Sanitation Data'!$E$6,0,10*ROW('Sanitation Data'!E72)),NA())</f>
        <v>#N/A</v>
      </c>
      <c r="AC78" s="536" t="e">
        <f ca="1">+IF(AND(ISNUMBER(OFFSET('Sanitation Data'!$E$10,0,10*ROW('Sanitation Data'!E72))),'Data Summary'!CR78="Yes"),OFFSET('Sanitation Data'!$E$10,0,10*ROW('Sanitation Data'!E72)),NA())</f>
        <v>#N/A</v>
      </c>
      <c r="AD78" s="536" t="e">
        <f ca="1">+IF(AND(ISNUMBER(OFFSET('Sanitation Data'!$E$11,0,10*ROW('Sanitation Data'!E72))),'Data Summary'!CS78="Yes"),OFFSET('Sanitation Data'!$E$11,0,10*ROW('Sanitation Data'!E72)),NA())</f>
        <v>#N/A</v>
      </c>
      <c r="AE78" s="536" t="e">
        <f ca="1">+IF(AND(ISNUMBER(OFFSET('Sanitation Data'!$E$12,0,10*ROW('Sanitation Data'!E72))),'Data Summary'!CT78="Yes"),OFFSET('Sanitation Data'!$E$12,0,10*ROW('Sanitation Data'!E72)),NA())</f>
        <v>#N/A</v>
      </c>
      <c r="AF78" s="536" t="e">
        <f ca="1">+IF(AND(ISNUMBER(OFFSET('Sanitation Data'!$F$4,0,10*ROW('Sanitation Data'!F72))),'Data Summary'!CU78="Yes"),100-OFFSET('Sanitation Data'!$F$4,0,10*ROW('Sanitation Data'!F72)),NA())</f>
        <v>#N/A</v>
      </c>
      <c r="AG78" s="536" t="e">
        <f ca="1">+IF(AND(ISNUMBER(OFFSET('Sanitation Data'!$F$6,0,10*ROW('Sanitation Data'!F72))),'Data Summary'!CV78="Yes"),OFFSET('Sanitation Data'!$F$6,0,10*ROW('Sanitation Data'!F72)),NA())</f>
        <v>#N/A</v>
      </c>
      <c r="AH78" s="536" t="e">
        <f ca="1">+IF(AND(ISNUMBER(OFFSET('Sanitation Data'!$F$10,0,10*ROW('Sanitation Data'!F72))),'Data Summary'!CW78="Yes"),OFFSET('Sanitation Data'!$F$10,0,10*ROW('Sanitation Data'!F72)),NA())</f>
        <v>#N/A</v>
      </c>
      <c r="AI78" s="536" t="e">
        <f ca="1">+IF(AND(ISNUMBER(OFFSET('Sanitation Data'!$F$11,0,10*ROW('Sanitation Data'!F72))),'Data Summary'!CX78="Yes"),OFFSET('Sanitation Data'!$F$11,0,10*ROW('Sanitation Data'!F72)),NA())</f>
        <v>#N/A</v>
      </c>
      <c r="AJ78" s="536" t="e">
        <f ca="1">+IF(AND(ISNUMBER(OFFSET('Sanitation Data'!$F$12,0,10*ROW('Sanitation Data'!F72))),'Data Summary'!CY78="Yes"),OFFSET('Sanitation Data'!$F$12,0,10*ROW('Sanitation Data'!F72)),NA())</f>
        <v>#N/A</v>
      </c>
      <c r="AK78" s="536" t="e">
        <f ca="1">+IF(AND(ISNUMBER(OFFSET('Sanitation Data'!$G$4,0,10*ROW('Sanitation Data'!G72))),'Data Summary'!CZ78="Yes"),100-OFFSET('Sanitation Data'!$G$4,0,10*ROW('Sanitation Data'!G72)),NA())</f>
        <v>#N/A</v>
      </c>
      <c r="AL78" s="536" t="e">
        <f ca="1">+IF(AND(ISNUMBER(OFFSET('Sanitation Data'!$G$6,0,10*ROW('Sanitation Data'!G72))),'Data Summary'!DA78="Yes"),OFFSET('Sanitation Data'!$G$6,0,10*ROW('Sanitation Data'!G72)),NA())</f>
        <v>#N/A</v>
      </c>
      <c r="AM78" s="536" t="e">
        <f ca="1">+IF(AND(ISNUMBER(OFFSET('Sanitation Data'!$G$10,0,10*ROW('Sanitation Data'!G72))),'Data Summary'!DB78="Yes"),OFFSET('Sanitation Data'!$G$10,0,10*ROW('Sanitation Data'!G72)),NA())</f>
        <v>#N/A</v>
      </c>
      <c r="AN78" s="536" t="e">
        <f ca="1">+IF(AND(ISNUMBER(OFFSET('Sanitation Data'!$G$11,0,10*ROW('Sanitation Data'!G72))),'Data Summary'!DC78="Yes"),OFFSET('Sanitation Data'!$G$11,0,10*ROW('Sanitation Data'!G72)),NA())</f>
        <v>#N/A</v>
      </c>
      <c r="AO78" s="536" t="e">
        <f ca="1">+IF(AND(ISNUMBER(OFFSET('Sanitation Data'!$G$12,0,10*ROW('Sanitation Data'!G72))),'Data Summary'!DD78="Yes"),OFFSET('Sanitation Data'!$G$12,0,10*ROW('Sanitation Data'!G72)),NA())</f>
        <v>#N/A</v>
      </c>
      <c r="AP78" s="536" t="e">
        <f ca="1">+IF(AND(ISNUMBER(OFFSET('Sanitation Data'!$H$4,0,10*ROW('Sanitation Data'!H72))),'Data Summary'!DE78="Yes"),100-OFFSET('Sanitation Data'!$H$4,0,10*ROW('Sanitation Data'!H72)),NA())</f>
        <v>#N/A</v>
      </c>
      <c r="AQ78" s="536" t="e">
        <f ca="1">+IF(AND(ISNUMBER(OFFSET('Sanitation Data'!$H$6,0,10*ROW('Sanitation Data'!H72))),'Data Summary'!DF78="Yes"),OFFSET('Sanitation Data'!$H$6,0,10*ROW('Sanitation Data'!H72)),NA())</f>
        <v>#N/A</v>
      </c>
      <c r="AR78" s="536" t="e">
        <f ca="1">+IF(AND(ISNUMBER(OFFSET('Sanitation Data'!$H$10,0,10*ROW('Sanitation Data'!H72))),'Data Summary'!DG78="Yes"),OFFSET('Sanitation Data'!$H$10,0,10*ROW('Sanitation Data'!H72)),NA())</f>
        <v>#N/A</v>
      </c>
      <c r="AS78" s="536" t="e">
        <f ca="1">+IF(AND(ISNUMBER(OFFSET('Sanitation Data'!$H$11,0,10*ROW('Sanitation Data'!H72))),'Data Summary'!DH78="Yes"),OFFSET('Sanitation Data'!$H$11,0,10*ROW('Sanitation Data'!H72)),NA())</f>
        <v>#N/A</v>
      </c>
      <c r="AT78" s="536" t="e">
        <f ca="1">+IF(AND(ISNUMBER(OFFSET('Sanitation Data'!$H$12,0,10*ROW('Sanitation Data'!H72))),'Data Summary'!DI78="Yes"),OFFSET('Sanitation Data'!$H$12,0,10*ROW('Sanitation Data'!H72)),NA())</f>
        <v>#N/A</v>
      </c>
      <c r="AU78" s="536" t="e">
        <f ca="1">+IF(AND(ISNUMBER(OFFSET('Sanitation Data'!$I$4,0,10*ROW('Sanitation Data'!I72))),'Data Summary'!DJ78="Yes"),100-OFFSET('Sanitation Data'!$I$4,0,10*ROW('Sanitation Data'!I72)),NA())</f>
        <v>#N/A</v>
      </c>
      <c r="AV78" s="536" t="e">
        <f ca="1">+IF(AND(ISNUMBER(OFFSET('Sanitation Data'!$I$6,0,10*ROW('Sanitation Data'!I72))),'Data Summary'!DK78="Yes"),OFFSET('Sanitation Data'!$I$6,0,10*ROW('Sanitation Data'!I72)),NA())</f>
        <v>#N/A</v>
      </c>
      <c r="AW78" s="536" t="e">
        <f ca="1">+IF(AND(ISNUMBER(OFFSET('Sanitation Data'!$I$10,0,10*ROW('Sanitation Data'!I72))),'Data Summary'!DL78="Yes"),OFFSET('Sanitation Data'!$I$10,0,10*ROW('Sanitation Data'!I72)),NA())</f>
        <v>#N/A</v>
      </c>
      <c r="AX78" s="536" t="e">
        <f ca="1">+IF(AND(ISNUMBER(OFFSET('Sanitation Data'!$I$11,0,10*ROW('Sanitation Data'!I72))),'Data Summary'!DM78="Yes"),OFFSET('Sanitation Data'!$I$11,0,10*ROW('Sanitation Data'!I72)),NA())</f>
        <v>#N/A</v>
      </c>
      <c r="AY78" s="536" t="e">
        <f ca="1">+IF(AND(ISNUMBER(OFFSET('Sanitation Data'!$I$12,0,10*ROW('Sanitation Data'!I72))),'Data Summary'!DN78="Yes"),OFFSET('Sanitation Data'!$I$12,0,10*ROW('Sanitation Data'!I72)),NA())</f>
        <v>#N/A</v>
      </c>
      <c r="AZ78" s="537" t="e">
        <f ca="1">+IF(AND(ISNUMBER(OFFSET('Hygiene Data'!$D$5,0,10*ROW('Hygiene Data'!D72))),'Data Summary'!DO78="Yes"),OFFSET('Hygiene Data'!$D$5,0,10*ROW('Hygiene Data'!D72)),NA())</f>
        <v>#N/A</v>
      </c>
      <c r="BA78" s="537" t="e">
        <f ca="1">+IF(AND(ISNUMBER(OFFSET('Hygiene Data'!$D$7,0,10*ROW('Hygiene Data'!D72))),'Data Summary'!DP78="Yes"),OFFSET('Hygiene Data'!$D$7,0,10*ROW('Hygiene Data'!D72)),NA())</f>
        <v>#N/A</v>
      </c>
      <c r="BB78" s="537" t="e">
        <f ca="1">+IF(AND(ISNUMBER(OFFSET('Hygiene Data'!$D$9,0,10*ROW('Hygiene Data'!D72))),'Data Summary'!DQ78="Yes"),OFFSET('Hygiene Data'!$D$9,0,10*ROW('Hygiene Data'!D72)),NA())</f>
        <v>#N/A</v>
      </c>
      <c r="BC78" s="537" t="e">
        <f ca="1">+IF(AND(ISNUMBER(OFFSET('Hygiene Data'!$E$5,0,10*ROW('Hygiene Data'!E72))),'Data Summary'!DR78="Yes"),OFFSET('Hygiene Data'!$E$5,0,10*ROW('Hygiene Data'!E72)),NA())</f>
        <v>#N/A</v>
      </c>
      <c r="BD78" s="537" t="e">
        <f ca="1">+IF(AND(ISNUMBER(OFFSET('Hygiene Data'!$E$7,0,10*ROW('Hygiene Data'!E72))),'Data Summary'!DS78="Yes"),OFFSET('Hygiene Data'!$E$7,0,10*ROW('Hygiene Data'!E72)),NA())</f>
        <v>#N/A</v>
      </c>
      <c r="BE78" s="537" t="e">
        <f ca="1">+IF(AND(ISNUMBER(OFFSET('Hygiene Data'!$E$9,0,10*ROW('Hygiene Data'!E72))),'Data Summary'!DT78="Yes"),OFFSET('Hygiene Data'!$E$9,0,10*ROW('Hygiene Data'!E72)),NA())</f>
        <v>#N/A</v>
      </c>
      <c r="BF78" s="537" t="e">
        <f ca="1">+IF(AND(ISNUMBER(OFFSET('Hygiene Data'!$F$5,0,10*ROW('Hygiene Data'!F72))),'Data Summary'!DU78="Yes"),OFFSET('Hygiene Data'!$F$5,0,10*ROW('Hygiene Data'!F72)),NA())</f>
        <v>#N/A</v>
      </c>
      <c r="BG78" s="537" t="e">
        <f ca="1">+IF(AND(ISNUMBER(OFFSET('Hygiene Data'!$F$7,0,10*ROW('Hygiene Data'!F72))),'Data Summary'!DV78="Yes"),OFFSET('Hygiene Data'!$F$7,0,10*ROW('Hygiene Data'!F72)),NA())</f>
        <v>#N/A</v>
      </c>
      <c r="BH78" s="537" t="e">
        <f ca="1">+IF(AND(ISNUMBER(OFFSET('Hygiene Data'!$F$9,0,10*ROW('Hygiene Data'!F72))),'Data Summary'!DW78="Yes"),OFFSET('Hygiene Data'!$F$9,0,10*ROW('Hygiene Data'!F72)),NA())</f>
        <v>#N/A</v>
      </c>
      <c r="BI78" s="537" t="e">
        <f ca="1">+IF(AND(ISNUMBER(OFFSET('Hygiene Data'!$G$5,0,10*ROW('Hygiene Data'!G72))),'Data Summary'!DX78="Yes"),OFFSET('Hygiene Data'!$G$5,0,10*ROW('Hygiene Data'!G72)),NA())</f>
        <v>#N/A</v>
      </c>
      <c r="BJ78" s="537" t="e">
        <f ca="1">+IF(AND(ISNUMBER(OFFSET('Hygiene Data'!$G$7,0,10*ROW('Hygiene Data'!G72))),'Data Summary'!DY78="Yes"),OFFSET('Hygiene Data'!$G$7,0,10*ROW('Hygiene Data'!G72)),NA())</f>
        <v>#N/A</v>
      </c>
      <c r="BK78" s="537" t="e">
        <f ca="1">+IF(AND(ISNUMBER(OFFSET('Hygiene Data'!$G$9,0,10*ROW('Hygiene Data'!G72))),'Data Summary'!DZ78="Yes"),OFFSET('Hygiene Data'!$G$9,0,10*ROW('Hygiene Data'!G72)),NA())</f>
        <v>#N/A</v>
      </c>
      <c r="BL78" s="537" t="e">
        <f ca="1">+IF(AND(ISNUMBER(OFFSET('Hygiene Data'!$H$5,0,10*ROW('Hygiene Data'!H72))),'Data Summary'!EA78="Yes"),OFFSET('Hygiene Data'!$H$5,0,10*ROW('Hygiene Data'!H72)),NA())</f>
        <v>#N/A</v>
      </c>
      <c r="BM78" s="537" t="e">
        <f ca="1">+IF(AND(ISNUMBER(OFFSET('Hygiene Data'!$H$7,0,10*ROW('Hygiene Data'!H72))),'Data Summary'!EB78="Yes"),OFFSET('Hygiene Data'!$H$7,0,10*ROW('Hygiene Data'!H72)),NA())</f>
        <v>#N/A</v>
      </c>
      <c r="BN78" s="537" t="e">
        <f ca="1">+IF(AND(ISNUMBER(OFFSET('Hygiene Data'!$H$9,0,10*ROW('Hygiene Data'!H72))),'Data Summary'!EC78="Yes"),OFFSET('Hygiene Data'!$H$9,0,10*ROW('Hygiene Data'!H72)),NA())</f>
        <v>#N/A</v>
      </c>
      <c r="BO78" s="537" t="e">
        <f ca="1">+IF(AND(ISNUMBER(OFFSET('Hygiene Data'!$I$5,0,10*ROW('Hygiene Data'!I72))),'Data Summary'!ED78="Yes"),OFFSET('Hygiene Data'!$I$5,0,10*ROW('Hygiene Data'!I72)),NA())</f>
        <v>#N/A</v>
      </c>
      <c r="BP78" s="537" t="e">
        <f ca="1">+IF(AND(ISNUMBER(OFFSET('Hygiene Data'!$I$7,0,10*ROW('Hygiene Data'!I72))),'Data Summary'!EE78="Yes"),OFFSET('Hygiene Data'!$I$7,0,10*ROW('Hygiene Data'!I72)),NA())</f>
        <v>#N/A</v>
      </c>
      <c r="BQ78" s="537" t="e">
        <f ca="1">+IF(AND(ISNUMBER(OFFSET('Hygiene Data'!$I$9,0,10*ROW('Hygiene Data'!I72))),'Data Summary'!EF78="Yes"),OFFSET('Hygiene Data'!$I$9,0,10*ROW('Hygiene Data'!I72)),NA())</f>
        <v>#N/A</v>
      </c>
    </row>
    <row r="79" spans="1:69" x14ac:dyDescent="0.25">
      <c r="A79" s="533" t="e">
        <f ca="1">+RIGHT('Data Summary'!A79,LEN('Data Summary'!A79)-9)</f>
        <v>#VALUE!</v>
      </c>
      <c r="B79" s="507" t="str">
        <f ca="1">+IF(ISTEXT('Data Summary'!B79),'Data Summary'!B79,"")</f>
        <v/>
      </c>
      <c r="C79" s="534" t="e">
        <f ca="1">+VALUE('Data Summary'!C79)</f>
        <v>#VALUE!</v>
      </c>
      <c r="D79" s="535" t="e">
        <f ca="1">+IF(AND(ISNUMBER(OFFSET('Water Data'!$D$4,0,10*ROW('Water Data'!D73))),'Data Summary'!BS79="Yes"),100-OFFSET('Water Data'!$D$4,0,10*ROW('Water Data'!D73)),NA())</f>
        <v>#N/A</v>
      </c>
      <c r="E79" s="535" t="e">
        <f ca="1">+IF(AND(ISNUMBER(OFFSET('Water Data'!$D$6,0,10*ROW('Water Data'!D73))),'Data Summary'!BT79="Yes"),OFFSET('Water Data'!$D$6,0,10*ROW('Water Data'!D73)),NA())</f>
        <v>#N/A</v>
      </c>
      <c r="F79" s="535" t="e">
        <f ca="1">+IF(AND(ISNUMBER(OFFSET('Water Data'!$D$9,0,10*ROW('Water Data'!D73))),'Data Summary'!BU79="Yes"),OFFSET('Water Data'!$D$9,0,10*ROW('Water Data'!D73)),NA())</f>
        <v>#N/A</v>
      </c>
      <c r="G79" s="535" t="e">
        <f ca="1">+IF(AND(ISNUMBER(OFFSET('Water Data'!$E$4,0,10*ROW('Water Data'!E73))),'Data Summary'!BV79="Yes"),100-OFFSET('Water Data'!$E$4,0,10*ROW('Water Data'!E73)),NA())</f>
        <v>#N/A</v>
      </c>
      <c r="H79" s="535" t="e">
        <f ca="1">+IF(AND(ISNUMBER(OFFSET('Water Data'!$E$6,0,10*ROW('Water Data'!E73))),'Data Summary'!BW79="Yes"),OFFSET('Water Data'!$E$6,0,10*ROW('Water Data'!E73)),NA())</f>
        <v>#N/A</v>
      </c>
      <c r="I79" s="535" t="e">
        <f ca="1">+IF(AND(ISNUMBER(OFFSET('Water Data'!$E$9,0,10*ROW('Water Data'!E73))),'Data Summary'!BX79="Yes"),OFFSET('Water Data'!$E$9,0,10*ROW('Water Data'!E73)),NA())</f>
        <v>#N/A</v>
      </c>
      <c r="J79" s="535" t="e">
        <f ca="1">+IF(AND(ISNUMBER(OFFSET('Water Data'!$F$4,0,10*ROW('Water Data'!F73))),'Data Summary'!BY79="Yes"),100-OFFSET('Water Data'!$F$4,0,10*ROW('Water Data'!F73)),NA())</f>
        <v>#N/A</v>
      </c>
      <c r="K79" s="535" t="e">
        <f ca="1">+IF(AND(ISNUMBER(OFFSET('Water Data'!$F$6,0,10*ROW('Water Data'!F73))),'Data Summary'!BZ79="Yes"),OFFSET('Water Data'!$F$6,0,10*ROW('Water Data'!F73)),NA())</f>
        <v>#N/A</v>
      </c>
      <c r="L79" s="535" t="e">
        <f ca="1">+IF(AND(ISNUMBER(OFFSET('Water Data'!$F$9,0,10*ROW('Water Data'!F73))),'Data Summary'!CA79="Yes"),OFFSET('Water Data'!$F$9,0,10*ROW('Water Data'!F73)),NA())</f>
        <v>#N/A</v>
      </c>
      <c r="M79" s="535" t="e">
        <f ca="1">+IF(AND(ISNUMBER(OFFSET('Water Data'!$G$4,0,10*ROW('Water Data'!G73))),'Data Summary'!CB79="Yes"),100-OFFSET('Water Data'!$G$4,0,10*ROW('Water Data'!G73)),NA())</f>
        <v>#N/A</v>
      </c>
      <c r="N79" s="535" t="e">
        <f ca="1">+IF(AND(ISNUMBER(OFFSET('Water Data'!$G$6,0,10*ROW('Water Data'!G73))),'Data Summary'!CC79="Yes"),OFFSET('Water Data'!$G$6,0,10*ROW('Water Data'!G73)),NA())</f>
        <v>#N/A</v>
      </c>
      <c r="O79" s="535" t="e">
        <f ca="1">+IF(AND(ISNUMBER(OFFSET('Water Data'!$G$9,0,10*ROW('Water Data'!G73))),'Data Summary'!CD79="Yes"),OFFSET('Water Data'!$G$9,0,10*ROW('Water Data'!G73)),NA())</f>
        <v>#N/A</v>
      </c>
      <c r="P79" s="535" t="e">
        <f ca="1">+IF(AND(ISNUMBER(OFFSET('Water Data'!$H$4,0,10*ROW('Water Data'!H73))),'Data Summary'!CE79="Yes"),100-OFFSET('Water Data'!$H$4,0,10*ROW('Water Data'!H73)),NA())</f>
        <v>#N/A</v>
      </c>
      <c r="Q79" s="535" t="e">
        <f ca="1">+IF(AND(ISNUMBER(OFFSET('Water Data'!$H$6,0,10*ROW('Water Data'!H73))),'Data Summary'!CF79="Yes"),OFFSET('Water Data'!$H$6,0,10*ROW('Water Data'!H73)),NA())</f>
        <v>#N/A</v>
      </c>
      <c r="R79" s="535" t="e">
        <f ca="1">+IF(AND(ISNUMBER(OFFSET('Water Data'!$H$9,0,10*ROW('Water Data'!H73))),'Data Summary'!CG79="Yes"),OFFSET('Water Data'!$H$9,0,10*ROW('Water Data'!H73)),NA())</f>
        <v>#N/A</v>
      </c>
      <c r="S79" s="535" t="e">
        <f ca="1">+IF(AND(ISNUMBER(OFFSET('Water Data'!$I$4,0,10*ROW('Water Data'!I73))),'Data Summary'!CH79="Yes"),100-OFFSET('Water Data'!$I$4,0,10*ROW('Water Data'!I73)),NA())</f>
        <v>#N/A</v>
      </c>
      <c r="T79" s="535" t="e">
        <f ca="1">+IF(AND(ISNUMBER(OFFSET('Water Data'!$I$6,0,10*ROW('Water Data'!I73))),'Data Summary'!CI79="Yes"),OFFSET('Water Data'!$I$6,0,10*ROW('Water Data'!I73)),NA())</f>
        <v>#N/A</v>
      </c>
      <c r="U79" s="535" t="e">
        <f ca="1">+IF(AND(ISNUMBER(OFFSET('Water Data'!$I$9,0,10*ROW('Water Data'!I73))),'Data Summary'!CJ79="Yes"),OFFSET('Water Data'!$I$9,0,10*ROW('Water Data'!I73)),NA())</f>
        <v>#N/A</v>
      </c>
      <c r="V79" s="536" t="e">
        <f ca="1">+IF(AND(ISNUMBER(OFFSET('Sanitation Data'!$D$4,0,10*ROW('Sanitation Data'!D73))),'Data Summary'!CK79="Yes"),100-OFFSET('Sanitation Data'!$D$4,0,10*ROW('Sanitation Data'!D73)),NA())</f>
        <v>#N/A</v>
      </c>
      <c r="W79" s="536" t="e">
        <f ca="1">+IF(AND(ISNUMBER(OFFSET('Sanitation Data'!$D$6,0,10*ROW('Sanitation Data'!D73))),'Data Summary'!CL79="Yes"),OFFSET('Sanitation Data'!$D$6,0,10*ROW('Sanitation Data'!D73)),NA())</f>
        <v>#N/A</v>
      </c>
      <c r="X79" s="536" t="e">
        <f ca="1">+IF(AND(ISNUMBER(OFFSET('Sanitation Data'!$D$10,0,10*ROW('Sanitation Data'!D73))),'Data Summary'!CM79="Yes"),OFFSET('Sanitation Data'!$D$10,0,10*ROW('Sanitation Data'!D73)),NA())</f>
        <v>#N/A</v>
      </c>
      <c r="Y79" s="536" t="e">
        <f ca="1">+IF(AND(ISNUMBER(OFFSET('Sanitation Data'!$D$11,0,10*ROW('Sanitation Data'!D73))),'Data Summary'!CN79="Yes"),OFFSET('Sanitation Data'!$D$11,0,10*ROW('Sanitation Data'!D73)),NA())</f>
        <v>#N/A</v>
      </c>
      <c r="Z79" s="536" t="e">
        <f ca="1">+IF(AND(ISNUMBER(OFFSET('Sanitation Data'!$D$12,0,10*ROW('Sanitation Data'!D73))),'Data Summary'!CO79="Yes"),OFFSET('Sanitation Data'!$D$12,0,10*ROW('Sanitation Data'!D73)),NA())</f>
        <v>#N/A</v>
      </c>
      <c r="AA79" s="536" t="e">
        <f ca="1">+IF(AND(ISNUMBER(OFFSET('Sanitation Data'!$E$4,0,10*ROW('Sanitation Data'!E73))),'Data Summary'!CP79="Yes"),100-OFFSET('Sanitation Data'!$E$4,0,10*ROW('Sanitation Data'!E73)),NA())</f>
        <v>#N/A</v>
      </c>
      <c r="AB79" s="536" t="e">
        <f ca="1">+IF(AND(ISNUMBER(OFFSET('Sanitation Data'!$E$6,0,10*ROW('Sanitation Data'!E73))),'Data Summary'!CQ79="Yes"),OFFSET('Sanitation Data'!$E$6,0,10*ROW('Sanitation Data'!E73)),NA())</f>
        <v>#N/A</v>
      </c>
      <c r="AC79" s="536" t="e">
        <f ca="1">+IF(AND(ISNUMBER(OFFSET('Sanitation Data'!$E$10,0,10*ROW('Sanitation Data'!E73))),'Data Summary'!CR79="Yes"),OFFSET('Sanitation Data'!$E$10,0,10*ROW('Sanitation Data'!E73)),NA())</f>
        <v>#N/A</v>
      </c>
      <c r="AD79" s="536" t="e">
        <f ca="1">+IF(AND(ISNUMBER(OFFSET('Sanitation Data'!$E$11,0,10*ROW('Sanitation Data'!E73))),'Data Summary'!CS79="Yes"),OFFSET('Sanitation Data'!$E$11,0,10*ROW('Sanitation Data'!E73)),NA())</f>
        <v>#N/A</v>
      </c>
      <c r="AE79" s="536" t="e">
        <f ca="1">+IF(AND(ISNUMBER(OFFSET('Sanitation Data'!$E$12,0,10*ROW('Sanitation Data'!E73))),'Data Summary'!CT79="Yes"),OFFSET('Sanitation Data'!$E$12,0,10*ROW('Sanitation Data'!E73)),NA())</f>
        <v>#N/A</v>
      </c>
      <c r="AF79" s="536" t="e">
        <f ca="1">+IF(AND(ISNUMBER(OFFSET('Sanitation Data'!$F$4,0,10*ROW('Sanitation Data'!F73))),'Data Summary'!CU79="Yes"),100-OFFSET('Sanitation Data'!$F$4,0,10*ROW('Sanitation Data'!F73)),NA())</f>
        <v>#N/A</v>
      </c>
      <c r="AG79" s="536" t="e">
        <f ca="1">+IF(AND(ISNUMBER(OFFSET('Sanitation Data'!$F$6,0,10*ROW('Sanitation Data'!F73))),'Data Summary'!CV79="Yes"),OFFSET('Sanitation Data'!$F$6,0,10*ROW('Sanitation Data'!F73)),NA())</f>
        <v>#N/A</v>
      </c>
      <c r="AH79" s="536" t="e">
        <f ca="1">+IF(AND(ISNUMBER(OFFSET('Sanitation Data'!$F$10,0,10*ROW('Sanitation Data'!F73))),'Data Summary'!CW79="Yes"),OFFSET('Sanitation Data'!$F$10,0,10*ROW('Sanitation Data'!F73)),NA())</f>
        <v>#N/A</v>
      </c>
      <c r="AI79" s="536" t="e">
        <f ca="1">+IF(AND(ISNUMBER(OFFSET('Sanitation Data'!$F$11,0,10*ROW('Sanitation Data'!F73))),'Data Summary'!CX79="Yes"),OFFSET('Sanitation Data'!$F$11,0,10*ROW('Sanitation Data'!F73)),NA())</f>
        <v>#N/A</v>
      </c>
      <c r="AJ79" s="536" t="e">
        <f ca="1">+IF(AND(ISNUMBER(OFFSET('Sanitation Data'!$F$12,0,10*ROW('Sanitation Data'!F73))),'Data Summary'!CY79="Yes"),OFFSET('Sanitation Data'!$F$12,0,10*ROW('Sanitation Data'!F73)),NA())</f>
        <v>#N/A</v>
      </c>
      <c r="AK79" s="536" t="e">
        <f ca="1">+IF(AND(ISNUMBER(OFFSET('Sanitation Data'!$G$4,0,10*ROW('Sanitation Data'!G73))),'Data Summary'!CZ79="Yes"),100-OFFSET('Sanitation Data'!$G$4,0,10*ROW('Sanitation Data'!G73)),NA())</f>
        <v>#N/A</v>
      </c>
      <c r="AL79" s="536" t="e">
        <f ca="1">+IF(AND(ISNUMBER(OFFSET('Sanitation Data'!$G$6,0,10*ROW('Sanitation Data'!G73))),'Data Summary'!DA79="Yes"),OFFSET('Sanitation Data'!$G$6,0,10*ROW('Sanitation Data'!G73)),NA())</f>
        <v>#N/A</v>
      </c>
      <c r="AM79" s="536" t="e">
        <f ca="1">+IF(AND(ISNUMBER(OFFSET('Sanitation Data'!$G$10,0,10*ROW('Sanitation Data'!G73))),'Data Summary'!DB79="Yes"),OFFSET('Sanitation Data'!$G$10,0,10*ROW('Sanitation Data'!G73)),NA())</f>
        <v>#N/A</v>
      </c>
      <c r="AN79" s="536" t="e">
        <f ca="1">+IF(AND(ISNUMBER(OFFSET('Sanitation Data'!$G$11,0,10*ROW('Sanitation Data'!G73))),'Data Summary'!DC79="Yes"),OFFSET('Sanitation Data'!$G$11,0,10*ROW('Sanitation Data'!G73)),NA())</f>
        <v>#N/A</v>
      </c>
      <c r="AO79" s="536" t="e">
        <f ca="1">+IF(AND(ISNUMBER(OFFSET('Sanitation Data'!$G$12,0,10*ROW('Sanitation Data'!G73))),'Data Summary'!DD79="Yes"),OFFSET('Sanitation Data'!$G$12,0,10*ROW('Sanitation Data'!G73)),NA())</f>
        <v>#N/A</v>
      </c>
      <c r="AP79" s="536" t="e">
        <f ca="1">+IF(AND(ISNUMBER(OFFSET('Sanitation Data'!$H$4,0,10*ROW('Sanitation Data'!H73))),'Data Summary'!DE79="Yes"),100-OFFSET('Sanitation Data'!$H$4,0,10*ROW('Sanitation Data'!H73)),NA())</f>
        <v>#N/A</v>
      </c>
      <c r="AQ79" s="536" t="e">
        <f ca="1">+IF(AND(ISNUMBER(OFFSET('Sanitation Data'!$H$6,0,10*ROW('Sanitation Data'!H73))),'Data Summary'!DF79="Yes"),OFFSET('Sanitation Data'!$H$6,0,10*ROW('Sanitation Data'!H73)),NA())</f>
        <v>#N/A</v>
      </c>
      <c r="AR79" s="536" t="e">
        <f ca="1">+IF(AND(ISNUMBER(OFFSET('Sanitation Data'!$H$10,0,10*ROW('Sanitation Data'!H73))),'Data Summary'!DG79="Yes"),OFFSET('Sanitation Data'!$H$10,0,10*ROW('Sanitation Data'!H73)),NA())</f>
        <v>#N/A</v>
      </c>
      <c r="AS79" s="536" t="e">
        <f ca="1">+IF(AND(ISNUMBER(OFFSET('Sanitation Data'!$H$11,0,10*ROW('Sanitation Data'!H73))),'Data Summary'!DH79="Yes"),OFFSET('Sanitation Data'!$H$11,0,10*ROW('Sanitation Data'!H73)),NA())</f>
        <v>#N/A</v>
      </c>
      <c r="AT79" s="536" t="e">
        <f ca="1">+IF(AND(ISNUMBER(OFFSET('Sanitation Data'!$H$12,0,10*ROW('Sanitation Data'!H73))),'Data Summary'!DI79="Yes"),OFFSET('Sanitation Data'!$H$12,0,10*ROW('Sanitation Data'!H73)),NA())</f>
        <v>#N/A</v>
      </c>
      <c r="AU79" s="536" t="e">
        <f ca="1">+IF(AND(ISNUMBER(OFFSET('Sanitation Data'!$I$4,0,10*ROW('Sanitation Data'!I73))),'Data Summary'!DJ79="Yes"),100-OFFSET('Sanitation Data'!$I$4,0,10*ROW('Sanitation Data'!I73)),NA())</f>
        <v>#N/A</v>
      </c>
      <c r="AV79" s="536" t="e">
        <f ca="1">+IF(AND(ISNUMBER(OFFSET('Sanitation Data'!$I$6,0,10*ROW('Sanitation Data'!I73))),'Data Summary'!DK79="Yes"),OFFSET('Sanitation Data'!$I$6,0,10*ROW('Sanitation Data'!I73)),NA())</f>
        <v>#N/A</v>
      </c>
      <c r="AW79" s="536" t="e">
        <f ca="1">+IF(AND(ISNUMBER(OFFSET('Sanitation Data'!$I$10,0,10*ROW('Sanitation Data'!I73))),'Data Summary'!DL79="Yes"),OFFSET('Sanitation Data'!$I$10,0,10*ROW('Sanitation Data'!I73)),NA())</f>
        <v>#N/A</v>
      </c>
      <c r="AX79" s="536" t="e">
        <f ca="1">+IF(AND(ISNUMBER(OFFSET('Sanitation Data'!$I$11,0,10*ROW('Sanitation Data'!I73))),'Data Summary'!DM79="Yes"),OFFSET('Sanitation Data'!$I$11,0,10*ROW('Sanitation Data'!I73)),NA())</f>
        <v>#N/A</v>
      </c>
      <c r="AY79" s="536" t="e">
        <f ca="1">+IF(AND(ISNUMBER(OFFSET('Sanitation Data'!$I$12,0,10*ROW('Sanitation Data'!I73))),'Data Summary'!DN79="Yes"),OFFSET('Sanitation Data'!$I$12,0,10*ROW('Sanitation Data'!I73)),NA())</f>
        <v>#N/A</v>
      </c>
      <c r="AZ79" s="537" t="e">
        <f ca="1">+IF(AND(ISNUMBER(OFFSET('Hygiene Data'!$D$5,0,10*ROW('Hygiene Data'!D73))),'Data Summary'!DO79="Yes"),OFFSET('Hygiene Data'!$D$5,0,10*ROW('Hygiene Data'!D73)),NA())</f>
        <v>#N/A</v>
      </c>
      <c r="BA79" s="537" t="e">
        <f ca="1">+IF(AND(ISNUMBER(OFFSET('Hygiene Data'!$D$7,0,10*ROW('Hygiene Data'!D73))),'Data Summary'!DP79="Yes"),OFFSET('Hygiene Data'!$D$7,0,10*ROW('Hygiene Data'!D73)),NA())</f>
        <v>#N/A</v>
      </c>
      <c r="BB79" s="537" t="e">
        <f ca="1">+IF(AND(ISNUMBER(OFFSET('Hygiene Data'!$D$9,0,10*ROW('Hygiene Data'!D73))),'Data Summary'!DQ79="Yes"),OFFSET('Hygiene Data'!$D$9,0,10*ROW('Hygiene Data'!D73)),NA())</f>
        <v>#N/A</v>
      </c>
      <c r="BC79" s="537" t="e">
        <f ca="1">+IF(AND(ISNUMBER(OFFSET('Hygiene Data'!$E$5,0,10*ROW('Hygiene Data'!E73))),'Data Summary'!DR79="Yes"),OFFSET('Hygiene Data'!$E$5,0,10*ROW('Hygiene Data'!E73)),NA())</f>
        <v>#N/A</v>
      </c>
      <c r="BD79" s="537" t="e">
        <f ca="1">+IF(AND(ISNUMBER(OFFSET('Hygiene Data'!$E$7,0,10*ROW('Hygiene Data'!E73))),'Data Summary'!DS79="Yes"),OFFSET('Hygiene Data'!$E$7,0,10*ROW('Hygiene Data'!E73)),NA())</f>
        <v>#N/A</v>
      </c>
      <c r="BE79" s="537" t="e">
        <f ca="1">+IF(AND(ISNUMBER(OFFSET('Hygiene Data'!$E$9,0,10*ROW('Hygiene Data'!E73))),'Data Summary'!DT79="Yes"),OFFSET('Hygiene Data'!$E$9,0,10*ROW('Hygiene Data'!E73)),NA())</f>
        <v>#N/A</v>
      </c>
      <c r="BF79" s="537" t="e">
        <f ca="1">+IF(AND(ISNUMBER(OFFSET('Hygiene Data'!$F$5,0,10*ROW('Hygiene Data'!F73))),'Data Summary'!DU79="Yes"),OFFSET('Hygiene Data'!$F$5,0,10*ROW('Hygiene Data'!F73)),NA())</f>
        <v>#N/A</v>
      </c>
      <c r="BG79" s="537" t="e">
        <f ca="1">+IF(AND(ISNUMBER(OFFSET('Hygiene Data'!$F$7,0,10*ROW('Hygiene Data'!F73))),'Data Summary'!DV79="Yes"),OFFSET('Hygiene Data'!$F$7,0,10*ROW('Hygiene Data'!F73)),NA())</f>
        <v>#N/A</v>
      </c>
      <c r="BH79" s="537" t="e">
        <f ca="1">+IF(AND(ISNUMBER(OFFSET('Hygiene Data'!$F$9,0,10*ROW('Hygiene Data'!F73))),'Data Summary'!DW79="Yes"),OFFSET('Hygiene Data'!$F$9,0,10*ROW('Hygiene Data'!F73)),NA())</f>
        <v>#N/A</v>
      </c>
      <c r="BI79" s="537" t="e">
        <f ca="1">+IF(AND(ISNUMBER(OFFSET('Hygiene Data'!$G$5,0,10*ROW('Hygiene Data'!G73))),'Data Summary'!DX79="Yes"),OFFSET('Hygiene Data'!$G$5,0,10*ROW('Hygiene Data'!G73)),NA())</f>
        <v>#N/A</v>
      </c>
      <c r="BJ79" s="537" t="e">
        <f ca="1">+IF(AND(ISNUMBER(OFFSET('Hygiene Data'!$G$7,0,10*ROW('Hygiene Data'!G73))),'Data Summary'!DY79="Yes"),OFFSET('Hygiene Data'!$G$7,0,10*ROW('Hygiene Data'!G73)),NA())</f>
        <v>#N/A</v>
      </c>
      <c r="BK79" s="537" t="e">
        <f ca="1">+IF(AND(ISNUMBER(OFFSET('Hygiene Data'!$G$9,0,10*ROW('Hygiene Data'!G73))),'Data Summary'!DZ79="Yes"),OFFSET('Hygiene Data'!$G$9,0,10*ROW('Hygiene Data'!G73)),NA())</f>
        <v>#N/A</v>
      </c>
      <c r="BL79" s="537" t="e">
        <f ca="1">+IF(AND(ISNUMBER(OFFSET('Hygiene Data'!$H$5,0,10*ROW('Hygiene Data'!H73))),'Data Summary'!EA79="Yes"),OFFSET('Hygiene Data'!$H$5,0,10*ROW('Hygiene Data'!H73)),NA())</f>
        <v>#N/A</v>
      </c>
      <c r="BM79" s="537" t="e">
        <f ca="1">+IF(AND(ISNUMBER(OFFSET('Hygiene Data'!$H$7,0,10*ROW('Hygiene Data'!H73))),'Data Summary'!EB79="Yes"),OFFSET('Hygiene Data'!$H$7,0,10*ROW('Hygiene Data'!H73)),NA())</f>
        <v>#N/A</v>
      </c>
      <c r="BN79" s="537" t="e">
        <f ca="1">+IF(AND(ISNUMBER(OFFSET('Hygiene Data'!$H$9,0,10*ROW('Hygiene Data'!H73))),'Data Summary'!EC79="Yes"),OFFSET('Hygiene Data'!$H$9,0,10*ROW('Hygiene Data'!H73)),NA())</f>
        <v>#N/A</v>
      </c>
      <c r="BO79" s="537" t="e">
        <f ca="1">+IF(AND(ISNUMBER(OFFSET('Hygiene Data'!$I$5,0,10*ROW('Hygiene Data'!I73))),'Data Summary'!ED79="Yes"),OFFSET('Hygiene Data'!$I$5,0,10*ROW('Hygiene Data'!I73)),NA())</f>
        <v>#N/A</v>
      </c>
      <c r="BP79" s="537" t="e">
        <f ca="1">+IF(AND(ISNUMBER(OFFSET('Hygiene Data'!$I$7,0,10*ROW('Hygiene Data'!I73))),'Data Summary'!EE79="Yes"),OFFSET('Hygiene Data'!$I$7,0,10*ROW('Hygiene Data'!I73)),NA())</f>
        <v>#N/A</v>
      </c>
      <c r="BQ79" s="537" t="e">
        <f ca="1">+IF(AND(ISNUMBER(OFFSET('Hygiene Data'!$I$9,0,10*ROW('Hygiene Data'!I73))),'Data Summary'!EF79="Yes"),OFFSET('Hygiene Data'!$I$9,0,10*ROW('Hygiene Data'!I73)),NA())</f>
        <v>#N/A</v>
      </c>
    </row>
    <row r="80" spans="1:69" x14ac:dyDescent="0.25">
      <c r="A80" s="533" t="e">
        <f ca="1">+RIGHT('Data Summary'!A80,LEN('Data Summary'!A80)-9)</f>
        <v>#VALUE!</v>
      </c>
      <c r="B80" s="507" t="str">
        <f ca="1">+IF(ISTEXT('Data Summary'!B80),'Data Summary'!B80,"")</f>
        <v/>
      </c>
      <c r="C80" s="534" t="e">
        <f ca="1">+VALUE('Data Summary'!C80)</f>
        <v>#VALUE!</v>
      </c>
      <c r="D80" s="535" t="e">
        <f ca="1">+IF(AND(ISNUMBER(OFFSET('Water Data'!$D$4,0,10*ROW('Water Data'!D74))),'Data Summary'!BS80="Yes"),100-OFFSET('Water Data'!$D$4,0,10*ROW('Water Data'!D74)),NA())</f>
        <v>#N/A</v>
      </c>
      <c r="E80" s="535" t="e">
        <f ca="1">+IF(AND(ISNUMBER(OFFSET('Water Data'!$D$6,0,10*ROW('Water Data'!D74))),'Data Summary'!BT80="Yes"),OFFSET('Water Data'!$D$6,0,10*ROW('Water Data'!D74)),NA())</f>
        <v>#N/A</v>
      </c>
      <c r="F80" s="535" t="e">
        <f ca="1">+IF(AND(ISNUMBER(OFFSET('Water Data'!$D$9,0,10*ROW('Water Data'!D74))),'Data Summary'!BU80="Yes"),OFFSET('Water Data'!$D$9,0,10*ROW('Water Data'!D74)),NA())</f>
        <v>#N/A</v>
      </c>
      <c r="G80" s="535" t="e">
        <f ca="1">+IF(AND(ISNUMBER(OFFSET('Water Data'!$E$4,0,10*ROW('Water Data'!E74))),'Data Summary'!BV80="Yes"),100-OFFSET('Water Data'!$E$4,0,10*ROW('Water Data'!E74)),NA())</f>
        <v>#N/A</v>
      </c>
      <c r="H80" s="535" t="e">
        <f ca="1">+IF(AND(ISNUMBER(OFFSET('Water Data'!$E$6,0,10*ROW('Water Data'!E74))),'Data Summary'!BW80="Yes"),OFFSET('Water Data'!$E$6,0,10*ROW('Water Data'!E74)),NA())</f>
        <v>#N/A</v>
      </c>
      <c r="I80" s="535" t="e">
        <f ca="1">+IF(AND(ISNUMBER(OFFSET('Water Data'!$E$9,0,10*ROW('Water Data'!E74))),'Data Summary'!BX80="Yes"),OFFSET('Water Data'!$E$9,0,10*ROW('Water Data'!E74)),NA())</f>
        <v>#N/A</v>
      </c>
      <c r="J80" s="535" t="e">
        <f ca="1">+IF(AND(ISNUMBER(OFFSET('Water Data'!$F$4,0,10*ROW('Water Data'!F74))),'Data Summary'!BY80="Yes"),100-OFFSET('Water Data'!$F$4,0,10*ROW('Water Data'!F74)),NA())</f>
        <v>#N/A</v>
      </c>
      <c r="K80" s="535" t="e">
        <f ca="1">+IF(AND(ISNUMBER(OFFSET('Water Data'!$F$6,0,10*ROW('Water Data'!F74))),'Data Summary'!BZ80="Yes"),OFFSET('Water Data'!$F$6,0,10*ROW('Water Data'!F74)),NA())</f>
        <v>#N/A</v>
      </c>
      <c r="L80" s="535" t="e">
        <f ca="1">+IF(AND(ISNUMBER(OFFSET('Water Data'!$F$9,0,10*ROW('Water Data'!F74))),'Data Summary'!CA80="Yes"),OFFSET('Water Data'!$F$9,0,10*ROW('Water Data'!F74)),NA())</f>
        <v>#N/A</v>
      </c>
      <c r="M80" s="535" t="e">
        <f ca="1">+IF(AND(ISNUMBER(OFFSET('Water Data'!$G$4,0,10*ROW('Water Data'!G74))),'Data Summary'!CB80="Yes"),100-OFFSET('Water Data'!$G$4,0,10*ROW('Water Data'!G74)),NA())</f>
        <v>#N/A</v>
      </c>
      <c r="N80" s="535" t="e">
        <f ca="1">+IF(AND(ISNUMBER(OFFSET('Water Data'!$G$6,0,10*ROW('Water Data'!G74))),'Data Summary'!CC80="Yes"),OFFSET('Water Data'!$G$6,0,10*ROW('Water Data'!G74)),NA())</f>
        <v>#N/A</v>
      </c>
      <c r="O80" s="535" t="e">
        <f ca="1">+IF(AND(ISNUMBER(OFFSET('Water Data'!$G$9,0,10*ROW('Water Data'!G74))),'Data Summary'!CD80="Yes"),OFFSET('Water Data'!$G$9,0,10*ROW('Water Data'!G74)),NA())</f>
        <v>#N/A</v>
      </c>
      <c r="P80" s="535" t="e">
        <f ca="1">+IF(AND(ISNUMBER(OFFSET('Water Data'!$H$4,0,10*ROW('Water Data'!H74))),'Data Summary'!CE80="Yes"),100-OFFSET('Water Data'!$H$4,0,10*ROW('Water Data'!H74)),NA())</f>
        <v>#N/A</v>
      </c>
      <c r="Q80" s="535" t="e">
        <f ca="1">+IF(AND(ISNUMBER(OFFSET('Water Data'!$H$6,0,10*ROW('Water Data'!H74))),'Data Summary'!CF80="Yes"),OFFSET('Water Data'!$H$6,0,10*ROW('Water Data'!H74)),NA())</f>
        <v>#N/A</v>
      </c>
      <c r="R80" s="535" t="e">
        <f ca="1">+IF(AND(ISNUMBER(OFFSET('Water Data'!$H$9,0,10*ROW('Water Data'!H74))),'Data Summary'!CG80="Yes"),OFFSET('Water Data'!$H$9,0,10*ROW('Water Data'!H74)),NA())</f>
        <v>#N/A</v>
      </c>
      <c r="S80" s="535" t="e">
        <f ca="1">+IF(AND(ISNUMBER(OFFSET('Water Data'!$I$4,0,10*ROW('Water Data'!I74))),'Data Summary'!CH80="Yes"),100-OFFSET('Water Data'!$I$4,0,10*ROW('Water Data'!I74)),NA())</f>
        <v>#N/A</v>
      </c>
      <c r="T80" s="535" t="e">
        <f ca="1">+IF(AND(ISNUMBER(OFFSET('Water Data'!$I$6,0,10*ROW('Water Data'!I74))),'Data Summary'!CI80="Yes"),OFFSET('Water Data'!$I$6,0,10*ROW('Water Data'!I74)),NA())</f>
        <v>#N/A</v>
      </c>
      <c r="U80" s="535" t="e">
        <f ca="1">+IF(AND(ISNUMBER(OFFSET('Water Data'!$I$9,0,10*ROW('Water Data'!I74))),'Data Summary'!CJ80="Yes"),OFFSET('Water Data'!$I$9,0,10*ROW('Water Data'!I74)),NA())</f>
        <v>#N/A</v>
      </c>
      <c r="V80" s="536" t="e">
        <f ca="1">+IF(AND(ISNUMBER(OFFSET('Sanitation Data'!$D$4,0,10*ROW('Sanitation Data'!D74))),'Data Summary'!CK80="Yes"),100-OFFSET('Sanitation Data'!$D$4,0,10*ROW('Sanitation Data'!D74)),NA())</f>
        <v>#N/A</v>
      </c>
      <c r="W80" s="536" t="e">
        <f ca="1">+IF(AND(ISNUMBER(OFFSET('Sanitation Data'!$D$6,0,10*ROW('Sanitation Data'!D74))),'Data Summary'!CL80="Yes"),OFFSET('Sanitation Data'!$D$6,0,10*ROW('Sanitation Data'!D74)),NA())</f>
        <v>#N/A</v>
      </c>
      <c r="X80" s="536" t="e">
        <f ca="1">+IF(AND(ISNUMBER(OFFSET('Sanitation Data'!$D$10,0,10*ROW('Sanitation Data'!D74))),'Data Summary'!CM80="Yes"),OFFSET('Sanitation Data'!$D$10,0,10*ROW('Sanitation Data'!D74)),NA())</f>
        <v>#N/A</v>
      </c>
      <c r="Y80" s="536" t="e">
        <f ca="1">+IF(AND(ISNUMBER(OFFSET('Sanitation Data'!$D$11,0,10*ROW('Sanitation Data'!D74))),'Data Summary'!CN80="Yes"),OFFSET('Sanitation Data'!$D$11,0,10*ROW('Sanitation Data'!D74)),NA())</f>
        <v>#N/A</v>
      </c>
      <c r="Z80" s="536" t="e">
        <f ca="1">+IF(AND(ISNUMBER(OFFSET('Sanitation Data'!$D$12,0,10*ROW('Sanitation Data'!D74))),'Data Summary'!CO80="Yes"),OFFSET('Sanitation Data'!$D$12,0,10*ROW('Sanitation Data'!D74)),NA())</f>
        <v>#N/A</v>
      </c>
      <c r="AA80" s="536" t="e">
        <f ca="1">+IF(AND(ISNUMBER(OFFSET('Sanitation Data'!$E$4,0,10*ROW('Sanitation Data'!E74))),'Data Summary'!CP80="Yes"),100-OFFSET('Sanitation Data'!$E$4,0,10*ROW('Sanitation Data'!E74)),NA())</f>
        <v>#N/A</v>
      </c>
      <c r="AB80" s="536" t="e">
        <f ca="1">+IF(AND(ISNUMBER(OFFSET('Sanitation Data'!$E$6,0,10*ROW('Sanitation Data'!E74))),'Data Summary'!CQ80="Yes"),OFFSET('Sanitation Data'!$E$6,0,10*ROW('Sanitation Data'!E74)),NA())</f>
        <v>#N/A</v>
      </c>
      <c r="AC80" s="536" t="e">
        <f ca="1">+IF(AND(ISNUMBER(OFFSET('Sanitation Data'!$E$10,0,10*ROW('Sanitation Data'!E74))),'Data Summary'!CR80="Yes"),OFFSET('Sanitation Data'!$E$10,0,10*ROW('Sanitation Data'!E74)),NA())</f>
        <v>#N/A</v>
      </c>
      <c r="AD80" s="536" t="e">
        <f ca="1">+IF(AND(ISNUMBER(OFFSET('Sanitation Data'!$E$11,0,10*ROW('Sanitation Data'!E74))),'Data Summary'!CS80="Yes"),OFFSET('Sanitation Data'!$E$11,0,10*ROW('Sanitation Data'!E74)),NA())</f>
        <v>#N/A</v>
      </c>
      <c r="AE80" s="536" t="e">
        <f ca="1">+IF(AND(ISNUMBER(OFFSET('Sanitation Data'!$E$12,0,10*ROW('Sanitation Data'!E74))),'Data Summary'!CT80="Yes"),OFFSET('Sanitation Data'!$E$12,0,10*ROW('Sanitation Data'!E74)),NA())</f>
        <v>#N/A</v>
      </c>
      <c r="AF80" s="536" t="e">
        <f ca="1">+IF(AND(ISNUMBER(OFFSET('Sanitation Data'!$F$4,0,10*ROW('Sanitation Data'!F74))),'Data Summary'!CU80="Yes"),100-OFFSET('Sanitation Data'!$F$4,0,10*ROW('Sanitation Data'!F74)),NA())</f>
        <v>#N/A</v>
      </c>
      <c r="AG80" s="536" t="e">
        <f ca="1">+IF(AND(ISNUMBER(OFFSET('Sanitation Data'!$F$6,0,10*ROW('Sanitation Data'!F74))),'Data Summary'!CV80="Yes"),OFFSET('Sanitation Data'!$F$6,0,10*ROW('Sanitation Data'!F74)),NA())</f>
        <v>#N/A</v>
      </c>
      <c r="AH80" s="536" t="e">
        <f ca="1">+IF(AND(ISNUMBER(OFFSET('Sanitation Data'!$F$10,0,10*ROW('Sanitation Data'!F74))),'Data Summary'!CW80="Yes"),OFFSET('Sanitation Data'!$F$10,0,10*ROW('Sanitation Data'!F74)),NA())</f>
        <v>#N/A</v>
      </c>
      <c r="AI80" s="536" t="e">
        <f ca="1">+IF(AND(ISNUMBER(OFFSET('Sanitation Data'!$F$11,0,10*ROW('Sanitation Data'!F74))),'Data Summary'!CX80="Yes"),OFFSET('Sanitation Data'!$F$11,0,10*ROW('Sanitation Data'!F74)),NA())</f>
        <v>#N/A</v>
      </c>
      <c r="AJ80" s="536" t="e">
        <f ca="1">+IF(AND(ISNUMBER(OFFSET('Sanitation Data'!$F$12,0,10*ROW('Sanitation Data'!F74))),'Data Summary'!CY80="Yes"),OFFSET('Sanitation Data'!$F$12,0,10*ROW('Sanitation Data'!F74)),NA())</f>
        <v>#N/A</v>
      </c>
      <c r="AK80" s="536" t="e">
        <f ca="1">+IF(AND(ISNUMBER(OFFSET('Sanitation Data'!$G$4,0,10*ROW('Sanitation Data'!G74))),'Data Summary'!CZ80="Yes"),100-OFFSET('Sanitation Data'!$G$4,0,10*ROW('Sanitation Data'!G74)),NA())</f>
        <v>#N/A</v>
      </c>
      <c r="AL80" s="536" t="e">
        <f ca="1">+IF(AND(ISNUMBER(OFFSET('Sanitation Data'!$G$6,0,10*ROW('Sanitation Data'!G74))),'Data Summary'!DA80="Yes"),OFFSET('Sanitation Data'!$G$6,0,10*ROW('Sanitation Data'!G74)),NA())</f>
        <v>#N/A</v>
      </c>
      <c r="AM80" s="536" t="e">
        <f ca="1">+IF(AND(ISNUMBER(OFFSET('Sanitation Data'!$G$10,0,10*ROW('Sanitation Data'!G74))),'Data Summary'!DB80="Yes"),OFFSET('Sanitation Data'!$G$10,0,10*ROW('Sanitation Data'!G74)),NA())</f>
        <v>#N/A</v>
      </c>
      <c r="AN80" s="536" t="e">
        <f ca="1">+IF(AND(ISNUMBER(OFFSET('Sanitation Data'!$G$11,0,10*ROW('Sanitation Data'!G74))),'Data Summary'!DC80="Yes"),OFFSET('Sanitation Data'!$G$11,0,10*ROW('Sanitation Data'!G74)),NA())</f>
        <v>#N/A</v>
      </c>
      <c r="AO80" s="536" t="e">
        <f ca="1">+IF(AND(ISNUMBER(OFFSET('Sanitation Data'!$G$12,0,10*ROW('Sanitation Data'!G74))),'Data Summary'!DD80="Yes"),OFFSET('Sanitation Data'!$G$12,0,10*ROW('Sanitation Data'!G74)),NA())</f>
        <v>#N/A</v>
      </c>
      <c r="AP80" s="536" t="e">
        <f ca="1">+IF(AND(ISNUMBER(OFFSET('Sanitation Data'!$H$4,0,10*ROW('Sanitation Data'!H74))),'Data Summary'!DE80="Yes"),100-OFFSET('Sanitation Data'!$H$4,0,10*ROW('Sanitation Data'!H74)),NA())</f>
        <v>#N/A</v>
      </c>
      <c r="AQ80" s="536" t="e">
        <f ca="1">+IF(AND(ISNUMBER(OFFSET('Sanitation Data'!$H$6,0,10*ROW('Sanitation Data'!H74))),'Data Summary'!DF80="Yes"),OFFSET('Sanitation Data'!$H$6,0,10*ROW('Sanitation Data'!H74)),NA())</f>
        <v>#N/A</v>
      </c>
      <c r="AR80" s="536" t="e">
        <f ca="1">+IF(AND(ISNUMBER(OFFSET('Sanitation Data'!$H$10,0,10*ROW('Sanitation Data'!H74))),'Data Summary'!DG80="Yes"),OFFSET('Sanitation Data'!$H$10,0,10*ROW('Sanitation Data'!H74)),NA())</f>
        <v>#N/A</v>
      </c>
      <c r="AS80" s="536" t="e">
        <f ca="1">+IF(AND(ISNUMBER(OFFSET('Sanitation Data'!$H$11,0,10*ROW('Sanitation Data'!H74))),'Data Summary'!DH80="Yes"),OFFSET('Sanitation Data'!$H$11,0,10*ROW('Sanitation Data'!H74)),NA())</f>
        <v>#N/A</v>
      </c>
      <c r="AT80" s="536" t="e">
        <f ca="1">+IF(AND(ISNUMBER(OFFSET('Sanitation Data'!$H$12,0,10*ROW('Sanitation Data'!H74))),'Data Summary'!DI80="Yes"),OFFSET('Sanitation Data'!$H$12,0,10*ROW('Sanitation Data'!H74)),NA())</f>
        <v>#N/A</v>
      </c>
      <c r="AU80" s="536" t="e">
        <f ca="1">+IF(AND(ISNUMBER(OFFSET('Sanitation Data'!$I$4,0,10*ROW('Sanitation Data'!I74))),'Data Summary'!DJ80="Yes"),100-OFFSET('Sanitation Data'!$I$4,0,10*ROW('Sanitation Data'!I74)),NA())</f>
        <v>#N/A</v>
      </c>
      <c r="AV80" s="536" t="e">
        <f ca="1">+IF(AND(ISNUMBER(OFFSET('Sanitation Data'!$I$6,0,10*ROW('Sanitation Data'!I74))),'Data Summary'!DK80="Yes"),OFFSET('Sanitation Data'!$I$6,0,10*ROW('Sanitation Data'!I74)),NA())</f>
        <v>#N/A</v>
      </c>
      <c r="AW80" s="536" t="e">
        <f ca="1">+IF(AND(ISNUMBER(OFFSET('Sanitation Data'!$I$10,0,10*ROW('Sanitation Data'!I74))),'Data Summary'!DL80="Yes"),OFFSET('Sanitation Data'!$I$10,0,10*ROW('Sanitation Data'!I74)),NA())</f>
        <v>#N/A</v>
      </c>
      <c r="AX80" s="536" t="e">
        <f ca="1">+IF(AND(ISNUMBER(OFFSET('Sanitation Data'!$I$11,0,10*ROW('Sanitation Data'!I74))),'Data Summary'!DM80="Yes"),OFFSET('Sanitation Data'!$I$11,0,10*ROW('Sanitation Data'!I74)),NA())</f>
        <v>#N/A</v>
      </c>
      <c r="AY80" s="536" t="e">
        <f ca="1">+IF(AND(ISNUMBER(OFFSET('Sanitation Data'!$I$12,0,10*ROW('Sanitation Data'!I74))),'Data Summary'!DN80="Yes"),OFFSET('Sanitation Data'!$I$12,0,10*ROW('Sanitation Data'!I74)),NA())</f>
        <v>#N/A</v>
      </c>
      <c r="AZ80" s="537" t="e">
        <f ca="1">+IF(AND(ISNUMBER(OFFSET('Hygiene Data'!$D$5,0,10*ROW('Hygiene Data'!D74))),'Data Summary'!DO80="Yes"),OFFSET('Hygiene Data'!$D$5,0,10*ROW('Hygiene Data'!D74)),NA())</f>
        <v>#N/A</v>
      </c>
      <c r="BA80" s="537" t="e">
        <f ca="1">+IF(AND(ISNUMBER(OFFSET('Hygiene Data'!$D$7,0,10*ROW('Hygiene Data'!D74))),'Data Summary'!DP80="Yes"),OFFSET('Hygiene Data'!$D$7,0,10*ROW('Hygiene Data'!D74)),NA())</f>
        <v>#N/A</v>
      </c>
      <c r="BB80" s="537" t="e">
        <f ca="1">+IF(AND(ISNUMBER(OFFSET('Hygiene Data'!$D$9,0,10*ROW('Hygiene Data'!D74))),'Data Summary'!DQ80="Yes"),OFFSET('Hygiene Data'!$D$9,0,10*ROW('Hygiene Data'!D74)),NA())</f>
        <v>#N/A</v>
      </c>
      <c r="BC80" s="537" t="e">
        <f ca="1">+IF(AND(ISNUMBER(OFFSET('Hygiene Data'!$E$5,0,10*ROW('Hygiene Data'!E74))),'Data Summary'!DR80="Yes"),OFFSET('Hygiene Data'!$E$5,0,10*ROW('Hygiene Data'!E74)),NA())</f>
        <v>#N/A</v>
      </c>
      <c r="BD80" s="537" t="e">
        <f ca="1">+IF(AND(ISNUMBER(OFFSET('Hygiene Data'!$E$7,0,10*ROW('Hygiene Data'!E74))),'Data Summary'!DS80="Yes"),OFFSET('Hygiene Data'!$E$7,0,10*ROW('Hygiene Data'!E74)),NA())</f>
        <v>#N/A</v>
      </c>
      <c r="BE80" s="537" t="e">
        <f ca="1">+IF(AND(ISNUMBER(OFFSET('Hygiene Data'!$E$9,0,10*ROW('Hygiene Data'!E74))),'Data Summary'!DT80="Yes"),OFFSET('Hygiene Data'!$E$9,0,10*ROW('Hygiene Data'!E74)),NA())</f>
        <v>#N/A</v>
      </c>
      <c r="BF80" s="537" t="e">
        <f ca="1">+IF(AND(ISNUMBER(OFFSET('Hygiene Data'!$F$5,0,10*ROW('Hygiene Data'!F74))),'Data Summary'!DU80="Yes"),OFFSET('Hygiene Data'!$F$5,0,10*ROW('Hygiene Data'!F74)),NA())</f>
        <v>#N/A</v>
      </c>
      <c r="BG80" s="537" t="e">
        <f ca="1">+IF(AND(ISNUMBER(OFFSET('Hygiene Data'!$F$7,0,10*ROW('Hygiene Data'!F74))),'Data Summary'!DV80="Yes"),OFFSET('Hygiene Data'!$F$7,0,10*ROW('Hygiene Data'!F74)),NA())</f>
        <v>#N/A</v>
      </c>
      <c r="BH80" s="537" t="e">
        <f ca="1">+IF(AND(ISNUMBER(OFFSET('Hygiene Data'!$F$9,0,10*ROW('Hygiene Data'!F74))),'Data Summary'!DW80="Yes"),OFFSET('Hygiene Data'!$F$9,0,10*ROW('Hygiene Data'!F74)),NA())</f>
        <v>#N/A</v>
      </c>
      <c r="BI80" s="537" t="e">
        <f ca="1">+IF(AND(ISNUMBER(OFFSET('Hygiene Data'!$G$5,0,10*ROW('Hygiene Data'!G74))),'Data Summary'!DX80="Yes"),OFFSET('Hygiene Data'!$G$5,0,10*ROW('Hygiene Data'!G74)),NA())</f>
        <v>#N/A</v>
      </c>
      <c r="BJ80" s="537" t="e">
        <f ca="1">+IF(AND(ISNUMBER(OFFSET('Hygiene Data'!$G$7,0,10*ROW('Hygiene Data'!G74))),'Data Summary'!DY80="Yes"),OFFSET('Hygiene Data'!$G$7,0,10*ROW('Hygiene Data'!G74)),NA())</f>
        <v>#N/A</v>
      </c>
      <c r="BK80" s="537" t="e">
        <f ca="1">+IF(AND(ISNUMBER(OFFSET('Hygiene Data'!$G$9,0,10*ROW('Hygiene Data'!G74))),'Data Summary'!DZ80="Yes"),OFFSET('Hygiene Data'!$G$9,0,10*ROW('Hygiene Data'!G74)),NA())</f>
        <v>#N/A</v>
      </c>
      <c r="BL80" s="537" t="e">
        <f ca="1">+IF(AND(ISNUMBER(OFFSET('Hygiene Data'!$H$5,0,10*ROW('Hygiene Data'!H74))),'Data Summary'!EA80="Yes"),OFFSET('Hygiene Data'!$H$5,0,10*ROW('Hygiene Data'!H74)),NA())</f>
        <v>#N/A</v>
      </c>
      <c r="BM80" s="537" t="e">
        <f ca="1">+IF(AND(ISNUMBER(OFFSET('Hygiene Data'!$H$7,0,10*ROW('Hygiene Data'!H74))),'Data Summary'!EB80="Yes"),OFFSET('Hygiene Data'!$H$7,0,10*ROW('Hygiene Data'!H74)),NA())</f>
        <v>#N/A</v>
      </c>
      <c r="BN80" s="537" t="e">
        <f ca="1">+IF(AND(ISNUMBER(OFFSET('Hygiene Data'!$H$9,0,10*ROW('Hygiene Data'!H74))),'Data Summary'!EC80="Yes"),OFFSET('Hygiene Data'!$H$9,0,10*ROW('Hygiene Data'!H74)),NA())</f>
        <v>#N/A</v>
      </c>
      <c r="BO80" s="537" t="e">
        <f ca="1">+IF(AND(ISNUMBER(OFFSET('Hygiene Data'!$I$5,0,10*ROW('Hygiene Data'!I74))),'Data Summary'!ED80="Yes"),OFFSET('Hygiene Data'!$I$5,0,10*ROW('Hygiene Data'!I74)),NA())</f>
        <v>#N/A</v>
      </c>
      <c r="BP80" s="537" t="e">
        <f ca="1">+IF(AND(ISNUMBER(OFFSET('Hygiene Data'!$I$7,0,10*ROW('Hygiene Data'!I74))),'Data Summary'!EE80="Yes"),OFFSET('Hygiene Data'!$I$7,0,10*ROW('Hygiene Data'!I74)),NA())</f>
        <v>#N/A</v>
      </c>
      <c r="BQ80" s="537" t="e">
        <f ca="1">+IF(AND(ISNUMBER(OFFSET('Hygiene Data'!$I$9,0,10*ROW('Hygiene Data'!I74))),'Data Summary'!EF80="Yes"),OFFSET('Hygiene Data'!$I$9,0,10*ROW('Hygiene Data'!I74)),NA())</f>
        <v>#N/A</v>
      </c>
    </row>
    <row r="81" spans="1:69" x14ac:dyDescent="0.25">
      <c r="A81" s="533" t="e">
        <f ca="1">+RIGHT('Data Summary'!A81,LEN('Data Summary'!A81)-9)</f>
        <v>#VALUE!</v>
      </c>
      <c r="B81" s="507" t="str">
        <f ca="1">+IF(ISTEXT('Data Summary'!B81),'Data Summary'!B81,"")</f>
        <v/>
      </c>
      <c r="C81" s="534" t="e">
        <f ca="1">+VALUE('Data Summary'!C81)</f>
        <v>#VALUE!</v>
      </c>
      <c r="D81" s="535" t="e">
        <f ca="1">+IF(AND(ISNUMBER(OFFSET('Water Data'!$D$4,0,10*ROW('Water Data'!D75))),'Data Summary'!BS81="Yes"),100-OFFSET('Water Data'!$D$4,0,10*ROW('Water Data'!D75)),NA())</f>
        <v>#N/A</v>
      </c>
      <c r="E81" s="535" t="e">
        <f ca="1">+IF(AND(ISNUMBER(OFFSET('Water Data'!$D$6,0,10*ROW('Water Data'!D75))),'Data Summary'!BT81="Yes"),OFFSET('Water Data'!$D$6,0,10*ROW('Water Data'!D75)),NA())</f>
        <v>#N/A</v>
      </c>
      <c r="F81" s="535" t="e">
        <f ca="1">+IF(AND(ISNUMBER(OFFSET('Water Data'!$D$9,0,10*ROW('Water Data'!D75))),'Data Summary'!BU81="Yes"),OFFSET('Water Data'!$D$9,0,10*ROW('Water Data'!D75)),NA())</f>
        <v>#N/A</v>
      </c>
      <c r="G81" s="535" t="e">
        <f ca="1">+IF(AND(ISNUMBER(OFFSET('Water Data'!$E$4,0,10*ROW('Water Data'!E75))),'Data Summary'!BV81="Yes"),100-OFFSET('Water Data'!$E$4,0,10*ROW('Water Data'!E75)),NA())</f>
        <v>#N/A</v>
      </c>
      <c r="H81" s="535" t="e">
        <f ca="1">+IF(AND(ISNUMBER(OFFSET('Water Data'!$E$6,0,10*ROW('Water Data'!E75))),'Data Summary'!BW81="Yes"),OFFSET('Water Data'!$E$6,0,10*ROW('Water Data'!E75)),NA())</f>
        <v>#N/A</v>
      </c>
      <c r="I81" s="535" t="e">
        <f ca="1">+IF(AND(ISNUMBER(OFFSET('Water Data'!$E$9,0,10*ROW('Water Data'!E75))),'Data Summary'!BX81="Yes"),OFFSET('Water Data'!$E$9,0,10*ROW('Water Data'!E75)),NA())</f>
        <v>#N/A</v>
      </c>
      <c r="J81" s="535" t="e">
        <f ca="1">+IF(AND(ISNUMBER(OFFSET('Water Data'!$F$4,0,10*ROW('Water Data'!F75))),'Data Summary'!BY81="Yes"),100-OFFSET('Water Data'!$F$4,0,10*ROW('Water Data'!F75)),NA())</f>
        <v>#N/A</v>
      </c>
      <c r="K81" s="535" t="e">
        <f ca="1">+IF(AND(ISNUMBER(OFFSET('Water Data'!$F$6,0,10*ROW('Water Data'!F75))),'Data Summary'!BZ81="Yes"),OFFSET('Water Data'!$F$6,0,10*ROW('Water Data'!F75)),NA())</f>
        <v>#N/A</v>
      </c>
      <c r="L81" s="535" t="e">
        <f ca="1">+IF(AND(ISNUMBER(OFFSET('Water Data'!$F$9,0,10*ROW('Water Data'!F75))),'Data Summary'!CA81="Yes"),OFFSET('Water Data'!$F$9,0,10*ROW('Water Data'!F75)),NA())</f>
        <v>#N/A</v>
      </c>
      <c r="M81" s="535" t="e">
        <f ca="1">+IF(AND(ISNUMBER(OFFSET('Water Data'!$G$4,0,10*ROW('Water Data'!G75))),'Data Summary'!CB81="Yes"),100-OFFSET('Water Data'!$G$4,0,10*ROW('Water Data'!G75)),NA())</f>
        <v>#N/A</v>
      </c>
      <c r="N81" s="535" t="e">
        <f ca="1">+IF(AND(ISNUMBER(OFFSET('Water Data'!$G$6,0,10*ROW('Water Data'!G75))),'Data Summary'!CC81="Yes"),OFFSET('Water Data'!$G$6,0,10*ROW('Water Data'!G75)),NA())</f>
        <v>#N/A</v>
      </c>
      <c r="O81" s="535" t="e">
        <f ca="1">+IF(AND(ISNUMBER(OFFSET('Water Data'!$G$9,0,10*ROW('Water Data'!G75))),'Data Summary'!CD81="Yes"),OFFSET('Water Data'!$G$9,0,10*ROW('Water Data'!G75)),NA())</f>
        <v>#N/A</v>
      </c>
      <c r="P81" s="535" t="e">
        <f ca="1">+IF(AND(ISNUMBER(OFFSET('Water Data'!$H$4,0,10*ROW('Water Data'!H75))),'Data Summary'!CE81="Yes"),100-OFFSET('Water Data'!$H$4,0,10*ROW('Water Data'!H75)),NA())</f>
        <v>#N/A</v>
      </c>
      <c r="Q81" s="535" t="e">
        <f ca="1">+IF(AND(ISNUMBER(OFFSET('Water Data'!$H$6,0,10*ROW('Water Data'!H75))),'Data Summary'!CF81="Yes"),OFFSET('Water Data'!$H$6,0,10*ROW('Water Data'!H75)),NA())</f>
        <v>#N/A</v>
      </c>
      <c r="R81" s="535" t="e">
        <f ca="1">+IF(AND(ISNUMBER(OFFSET('Water Data'!$H$9,0,10*ROW('Water Data'!H75))),'Data Summary'!CG81="Yes"),OFFSET('Water Data'!$H$9,0,10*ROW('Water Data'!H75)),NA())</f>
        <v>#N/A</v>
      </c>
      <c r="S81" s="535" t="e">
        <f ca="1">+IF(AND(ISNUMBER(OFFSET('Water Data'!$I$4,0,10*ROW('Water Data'!I75))),'Data Summary'!CH81="Yes"),100-OFFSET('Water Data'!$I$4,0,10*ROW('Water Data'!I75)),NA())</f>
        <v>#N/A</v>
      </c>
      <c r="T81" s="535" t="e">
        <f ca="1">+IF(AND(ISNUMBER(OFFSET('Water Data'!$I$6,0,10*ROW('Water Data'!I75))),'Data Summary'!CI81="Yes"),OFFSET('Water Data'!$I$6,0,10*ROW('Water Data'!I75)),NA())</f>
        <v>#N/A</v>
      </c>
      <c r="U81" s="535" t="e">
        <f ca="1">+IF(AND(ISNUMBER(OFFSET('Water Data'!$I$9,0,10*ROW('Water Data'!I75))),'Data Summary'!CJ81="Yes"),OFFSET('Water Data'!$I$9,0,10*ROW('Water Data'!I75)),NA())</f>
        <v>#N/A</v>
      </c>
      <c r="V81" s="536" t="e">
        <f ca="1">+IF(AND(ISNUMBER(OFFSET('Sanitation Data'!$D$4,0,10*ROW('Sanitation Data'!D75))),'Data Summary'!CK81="Yes"),100-OFFSET('Sanitation Data'!$D$4,0,10*ROW('Sanitation Data'!D75)),NA())</f>
        <v>#N/A</v>
      </c>
      <c r="W81" s="536" t="e">
        <f ca="1">+IF(AND(ISNUMBER(OFFSET('Sanitation Data'!$D$6,0,10*ROW('Sanitation Data'!D75))),'Data Summary'!CL81="Yes"),OFFSET('Sanitation Data'!$D$6,0,10*ROW('Sanitation Data'!D75)),NA())</f>
        <v>#N/A</v>
      </c>
      <c r="X81" s="536" t="e">
        <f ca="1">+IF(AND(ISNUMBER(OFFSET('Sanitation Data'!$D$10,0,10*ROW('Sanitation Data'!D75))),'Data Summary'!CM81="Yes"),OFFSET('Sanitation Data'!$D$10,0,10*ROW('Sanitation Data'!D75)),NA())</f>
        <v>#N/A</v>
      </c>
      <c r="Y81" s="536" t="e">
        <f ca="1">+IF(AND(ISNUMBER(OFFSET('Sanitation Data'!$D$11,0,10*ROW('Sanitation Data'!D75))),'Data Summary'!CN81="Yes"),OFFSET('Sanitation Data'!$D$11,0,10*ROW('Sanitation Data'!D75)),NA())</f>
        <v>#N/A</v>
      </c>
      <c r="Z81" s="536" t="e">
        <f ca="1">+IF(AND(ISNUMBER(OFFSET('Sanitation Data'!$D$12,0,10*ROW('Sanitation Data'!D75))),'Data Summary'!CO81="Yes"),OFFSET('Sanitation Data'!$D$12,0,10*ROW('Sanitation Data'!D75)),NA())</f>
        <v>#N/A</v>
      </c>
      <c r="AA81" s="536" t="e">
        <f ca="1">+IF(AND(ISNUMBER(OFFSET('Sanitation Data'!$E$4,0,10*ROW('Sanitation Data'!E75))),'Data Summary'!CP81="Yes"),100-OFFSET('Sanitation Data'!$E$4,0,10*ROW('Sanitation Data'!E75)),NA())</f>
        <v>#N/A</v>
      </c>
      <c r="AB81" s="536" t="e">
        <f ca="1">+IF(AND(ISNUMBER(OFFSET('Sanitation Data'!$E$6,0,10*ROW('Sanitation Data'!E75))),'Data Summary'!CQ81="Yes"),OFFSET('Sanitation Data'!$E$6,0,10*ROW('Sanitation Data'!E75)),NA())</f>
        <v>#N/A</v>
      </c>
      <c r="AC81" s="536" t="e">
        <f ca="1">+IF(AND(ISNUMBER(OFFSET('Sanitation Data'!$E$10,0,10*ROW('Sanitation Data'!E75))),'Data Summary'!CR81="Yes"),OFFSET('Sanitation Data'!$E$10,0,10*ROW('Sanitation Data'!E75)),NA())</f>
        <v>#N/A</v>
      </c>
      <c r="AD81" s="536" t="e">
        <f ca="1">+IF(AND(ISNUMBER(OFFSET('Sanitation Data'!$E$11,0,10*ROW('Sanitation Data'!E75))),'Data Summary'!CS81="Yes"),OFFSET('Sanitation Data'!$E$11,0,10*ROW('Sanitation Data'!E75)),NA())</f>
        <v>#N/A</v>
      </c>
      <c r="AE81" s="536" t="e">
        <f ca="1">+IF(AND(ISNUMBER(OFFSET('Sanitation Data'!$E$12,0,10*ROW('Sanitation Data'!E75))),'Data Summary'!CT81="Yes"),OFFSET('Sanitation Data'!$E$12,0,10*ROW('Sanitation Data'!E75)),NA())</f>
        <v>#N/A</v>
      </c>
      <c r="AF81" s="536" t="e">
        <f ca="1">+IF(AND(ISNUMBER(OFFSET('Sanitation Data'!$F$4,0,10*ROW('Sanitation Data'!F75))),'Data Summary'!CU81="Yes"),100-OFFSET('Sanitation Data'!$F$4,0,10*ROW('Sanitation Data'!F75)),NA())</f>
        <v>#N/A</v>
      </c>
      <c r="AG81" s="536" t="e">
        <f ca="1">+IF(AND(ISNUMBER(OFFSET('Sanitation Data'!$F$6,0,10*ROW('Sanitation Data'!F75))),'Data Summary'!CV81="Yes"),OFFSET('Sanitation Data'!$F$6,0,10*ROW('Sanitation Data'!F75)),NA())</f>
        <v>#N/A</v>
      </c>
      <c r="AH81" s="536" t="e">
        <f ca="1">+IF(AND(ISNUMBER(OFFSET('Sanitation Data'!$F$10,0,10*ROW('Sanitation Data'!F75))),'Data Summary'!CW81="Yes"),OFFSET('Sanitation Data'!$F$10,0,10*ROW('Sanitation Data'!F75)),NA())</f>
        <v>#N/A</v>
      </c>
      <c r="AI81" s="536" t="e">
        <f ca="1">+IF(AND(ISNUMBER(OFFSET('Sanitation Data'!$F$11,0,10*ROW('Sanitation Data'!F75))),'Data Summary'!CX81="Yes"),OFFSET('Sanitation Data'!$F$11,0,10*ROW('Sanitation Data'!F75)),NA())</f>
        <v>#N/A</v>
      </c>
      <c r="AJ81" s="536" t="e">
        <f ca="1">+IF(AND(ISNUMBER(OFFSET('Sanitation Data'!$F$12,0,10*ROW('Sanitation Data'!F75))),'Data Summary'!CY81="Yes"),OFFSET('Sanitation Data'!$F$12,0,10*ROW('Sanitation Data'!F75)),NA())</f>
        <v>#N/A</v>
      </c>
      <c r="AK81" s="536" t="e">
        <f ca="1">+IF(AND(ISNUMBER(OFFSET('Sanitation Data'!$G$4,0,10*ROW('Sanitation Data'!G75))),'Data Summary'!CZ81="Yes"),100-OFFSET('Sanitation Data'!$G$4,0,10*ROW('Sanitation Data'!G75)),NA())</f>
        <v>#N/A</v>
      </c>
      <c r="AL81" s="536" t="e">
        <f ca="1">+IF(AND(ISNUMBER(OFFSET('Sanitation Data'!$G$6,0,10*ROW('Sanitation Data'!G75))),'Data Summary'!DA81="Yes"),OFFSET('Sanitation Data'!$G$6,0,10*ROW('Sanitation Data'!G75)),NA())</f>
        <v>#N/A</v>
      </c>
      <c r="AM81" s="536" t="e">
        <f ca="1">+IF(AND(ISNUMBER(OFFSET('Sanitation Data'!$G$10,0,10*ROW('Sanitation Data'!G75))),'Data Summary'!DB81="Yes"),OFFSET('Sanitation Data'!$G$10,0,10*ROW('Sanitation Data'!G75)),NA())</f>
        <v>#N/A</v>
      </c>
      <c r="AN81" s="536" t="e">
        <f ca="1">+IF(AND(ISNUMBER(OFFSET('Sanitation Data'!$G$11,0,10*ROW('Sanitation Data'!G75))),'Data Summary'!DC81="Yes"),OFFSET('Sanitation Data'!$G$11,0,10*ROW('Sanitation Data'!G75)),NA())</f>
        <v>#N/A</v>
      </c>
      <c r="AO81" s="536" t="e">
        <f ca="1">+IF(AND(ISNUMBER(OFFSET('Sanitation Data'!$G$12,0,10*ROW('Sanitation Data'!G75))),'Data Summary'!DD81="Yes"),OFFSET('Sanitation Data'!$G$12,0,10*ROW('Sanitation Data'!G75)),NA())</f>
        <v>#N/A</v>
      </c>
      <c r="AP81" s="536" t="e">
        <f ca="1">+IF(AND(ISNUMBER(OFFSET('Sanitation Data'!$H$4,0,10*ROW('Sanitation Data'!H75))),'Data Summary'!DE81="Yes"),100-OFFSET('Sanitation Data'!$H$4,0,10*ROW('Sanitation Data'!H75)),NA())</f>
        <v>#N/A</v>
      </c>
      <c r="AQ81" s="536" t="e">
        <f ca="1">+IF(AND(ISNUMBER(OFFSET('Sanitation Data'!$H$6,0,10*ROW('Sanitation Data'!H75))),'Data Summary'!DF81="Yes"),OFFSET('Sanitation Data'!$H$6,0,10*ROW('Sanitation Data'!H75)),NA())</f>
        <v>#N/A</v>
      </c>
      <c r="AR81" s="536" t="e">
        <f ca="1">+IF(AND(ISNUMBER(OFFSET('Sanitation Data'!$H$10,0,10*ROW('Sanitation Data'!H75))),'Data Summary'!DG81="Yes"),OFFSET('Sanitation Data'!$H$10,0,10*ROW('Sanitation Data'!H75)),NA())</f>
        <v>#N/A</v>
      </c>
      <c r="AS81" s="536" t="e">
        <f ca="1">+IF(AND(ISNUMBER(OFFSET('Sanitation Data'!$H$11,0,10*ROW('Sanitation Data'!H75))),'Data Summary'!DH81="Yes"),OFFSET('Sanitation Data'!$H$11,0,10*ROW('Sanitation Data'!H75)),NA())</f>
        <v>#N/A</v>
      </c>
      <c r="AT81" s="536" t="e">
        <f ca="1">+IF(AND(ISNUMBER(OFFSET('Sanitation Data'!$H$12,0,10*ROW('Sanitation Data'!H75))),'Data Summary'!DI81="Yes"),OFFSET('Sanitation Data'!$H$12,0,10*ROW('Sanitation Data'!H75)),NA())</f>
        <v>#N/A</v>
      </c>
      <c r="AU81" s="536" t="e">
        <f ca="1">+IF(AND(ISNUMBER(OFFSET('Sanitation Data'!$I$4,0,10*ROW('Sanitation Data'!I75))),'Data Summary'!DJ81="Yes"),100-OFFSET('Sanitation Data'!$I$4,0,10*ROW('Sanitation Data'!I75)),NA())</f>
        <v>#N/A</v>
      </c>
      <c r="AV81" s="536" t="e">
        <f ca="1">+IF(AND(ISNUMBER(OFFSET('Sanitation Data'!$I$6,0,10*ROW('Sanitation Data'!I75))),'Data Summary'!DK81="Yes"),OFFSET('Sanitation Data'!$I$6,0,10*ROW('Sanitation Data'!I75)),NA())</f>
        <v>#N/A</v>
      </c>
      <c r="AW81" s="536" t="e">
        <f ca="1">+IF(AND(ISNUMBER(OFFSET('Sanitation Data'!$I$10,0,10*ROW('Sanitation Data'!I75))),'Data Summary'!DL81="Yes"),OFFSET('Sanitation Data'!$I$10,0,10*ROW('Sanitation Data'!I75)),NA())</f>
        <v>#N/A</v>
      </c>
      <c r="AX81" s="536" t="e">
        <f ca="1">+IF(AND(ISNUMBER(OFFSET('Sanitation Data'!$I$11,0,10*ROW('Sanitation Data'!I75))),'Data Summary'!DM81="Yes"),OFFSET('Sanitation Data'!$I$11,0,10*ROW('Sanitation Data'!I75)),NA())</f>
        <v>#N/A</v>
      </c>
      <c r="AY81" s="536" t="e">
        <f ca="1">+IF(AND(ISNUMBER(OFFSET('Sanitation Data'!$I$12,0,10*ROW('Sanitation Data'!I75))),'Data Summary'!DN81="Yes"),OFFSET('Sanitation Data'!$I$12,0,10*ROW('Sanitation Data'!I75)),NA())</f>
        <v>#N/A</v>
      </c>
      <c r="AZ81" s="537" t="e">
        <f ca="1">+IF(AND(ISNUMBER(OFFSET('Hygiene Data'!$D$5,0,10*ROW('Hygiene Data'!D75))),'Data Summary'!DO81="Yes"),OFFSET('Hygiene Data'!$D$5,0,10*ROW('Hygiene Data'!D75)),NA())</f>
        <v>#N/A</v>
      </c>
      <c r="BA81" s="537" t="e">
        <f ca="1">+IF(AND(ISNUMBER(OFFSET('Hygiene Data'!$D$7,0,10*ROW('Hygiene Data'!D75))),'Data Summary'!DP81="Yes"),OFFSET('Hygiene Data'!$D$7,0,10*ROW('Hygiene Data'!D75)),NA())</f>
        <v>#N/A</v>
      </c>
      <c r="BB81" s="537" t="e">
        <f ca="1">+IF(AND(ISNUMBER(OFFSET('Hygiene Data'!$D$9,0,10*ROW('Hygiene Data'!D75))),'Data Summary'!DQ81="Yes"),OFFSET('Hygiene Data'!$D$9,0,10*ROW('Hygiene Data'!D75)),NA())</f>
        <v>#N/A</v>
      </c>
      <c r="BC81" s="537" t="e">
        <f ca="1">+IF(AND(ISNUMBER(OFFSET('Hygiene Data'!$E$5,0,10*ROW('Hygiene Data'!E75))),'Data Summary'!DR81="Yes"),OFFSET('Hygiene Data'!$E$5,0,10*ROW('Hygiene Data'!E75)),NA())</f>
        <v>#N/A</v>
      </c>
      <c r="BD81" s="537" t="e">
        <f ca="1">+IF(AND(ISNUMBER(OFFSET('Hygiene Data'!$E$7,0,10*ROW('Hygiene Data'!E75))),'Data Summary'!DS81="Yes"),OFFSET('Hygiene Data'!$E$7,0,10*ROW('Hygiene Data'!E75)),NA())</f>
        <v>#N/A</v>
      </c>
      <c r="BE81" s="537" t="e">
        <f ca="1">+IF(AND(ISNUMBER(OFFSET('Hygiene Data'!$E$9,0,10*ROW('Hygiene Data'!E75))),'Data Summary'!DT81="Yes"),OFFSET('Hygiene Data'!$E$9,0,10*ROW('Hygiene Data'!E75)),NA())</f>
        <v>#N/A</v>
      </c>
      <c r="BF81" s="537" t="e">
        <f ca="1">+IF(AND(ISNUMBER(OFFSET('Hygiene Data'!$F$5,0,10*ROW('Hygiene Data'!F75))),'Data Summary'!DU81="Yes"),OFFSET('Hygiene Data'!$F$5,0,10*ROW('Hygiene Data'!F75)),NA())</f>
        <v>#N/A</v>
      </c>
      <c r="BG81" s="537" t="e">
        <f ca="1">+IF(AND(ISNUMBER(OFFSET('Hygiene Data'!$F$7,0,10*ROW('Hygiene Data'!F75))),'Data Summary'!DV81="Yes"),OFFSET('Hygiene Data'!$F$7,0,10*ROW('Hygiene Data'!F75)),NA())</f>
        <v>#N/A</v>
      </c>
      <c r="BH81" s="537" t="e">
        <f ca="1">+IF(AND(ISNUMBER(OFFSET('Hygiene Data'!$F$9,0,10*ROW('Hygiene Data'!F75))),'Data Summary'!DW81="Yes"),OFFSET('Hygiene Data'!$F$9,0,10*ROW('Hygiene Data'!F75)),NA())</f>
        <v>#N/A</v>
      </c>
      <c r="BI81" s="537" t="e">
        <f ca="1">+IF(AND(ISNUMBER(OFFSET('Hygiene Data'!$G$5,0,10*ROW('Hygiene Data'!G75))),'Data Summary'!DX81="Yes"),OFFSET('Hygiene Data'!$G$5,0,10*ROW('Hygiene Data'!G75)),NA())</f>
        <v>#N/A</v>
      </c>
      <c r="BJ81" s="537" t="e">
        <f ca="1">+IF(AND(ISNUMBER(OFFSET('Hygiene Data'!$G$7,0,10*ROW('Hygiene Data'!G75))),'Data Summary'!DY81="Yes"),OFFSET('Hygiene Data'!$G$7,0,10*ROW('Hygiene Data'!G75)),NA())</f>
        <v>#N/A</v>
      </c>
      <c r="BK81" s="537" t="e">
        <f ca="1">+IF(AND(ISNUMBER(OFFSET('Hygiene Data'!$G$9,0,10*ROW('Hygiene Data'!G75))),'Data Summary'!DZ81="Yes"),OFFSET('Hygiene Data'!$G$9,0,10*ROW('Hygiene Data'!G75)),NA())</f>
        <v>#N/A</v>
      </c>
      <c r="BL81" s="537" t="e">
        <f ca="1">+IF(AND(ISNUMBER(OFFSET('Hygiene Data'!$H$5,0,10*ROW('Hygiene Data'!H75))),'Data Summary'!EA81="Yes"),OFFSET('Hygiene Data'!$H$5,0,10*ROW('Hygiene Data'!H75)),NA())</f>
        <v>#N/A</v>
      </c>
      <c r="BM81" s="537" t="e">
        <f ca="1">+IF(AND(ISNUMBER(OFFSET('Hygiene Data'!$H$7,0,10*ROW('Hygiene Data'!H75))),'Data Summary'!EB81="Yes"),OFFSET('Hygiene Data'!$H$7,0,10*ROW('Hygiene Data'!H75)),NA())</f>
        <v>#N/A</v>
      </c>
      <c r="BN81" s="537" t="e">
        <f ca="1">+IF(AND(ISNUMBER(OFFSET('Hygiene Data'!$H$9,0,10*ROW('Hygiene Data'!H75))),'Data Summary'!EC81="Yes"),OFFSET('Hygiene Data'!$H$9,0,10*ROW('Hygiene Data'!H75)),NA())</f>
        <v>#N/A</v>
      </c>
      <c r="BO81" s="537" t="e">
        <f ca="1">+IF(AND(ISNUMBER(OFFSET('Hygiene Data'!$I$5,0,10*ROW('Hygiene Data'!I75))),'Data Summary'!ED81="Yes"),OFFSET('Hygiene Data'!$I$5,0,10*ROW('Hygiene Data'!I75)),NA())</f>
        <v>#N/A</v>
      </c>
      <c r="BP81" s="537" t="e">
        <f ca="1">+IF(AND(ISNUMBER(OFFSET('Hygiene Data'!$I$7,0,10*ROW('Hygiene Data'!I75))),'Data Summary'!EE81="Yes"),OFFSET('Hygiene Data'!$I$7,0,10*ROW('Hygiene Data'!I75)),NA())</f>
        <v>#N/A</v>
      </c>
      <c r="BQ81" s="537" t="e">
        <f ca="1">+IF(AND(ISNUMBER(OFFSET('Hygiene Data'!$I$9,0,10*ROW('Hygiene Data'!I75))),'Data Summary'!EF81="Yes"),OFFSET('Hygiene Data'!$I$9,0,10*ROW('Hygiene Data'!I75)),NA())</f>
        <v>#N/A</v>
      </c>
    </row>
    <row r="82" spans="1:69" x14ac:dyDescent="0.25">
      <c r="A82" s="533" t="e">
        <f ca="1">+RIGHT('Data Summary'!A82,LEN('Data Summary'!A82)-9)</f>
        <v>#VALUE!</v>
      </c>
      <c r="B82" s="507" t="str">
        <f ca="1">+IF(ISTEXT('Data Summary'!B82),'Data Summary'!B82,"")</f>
        <v/>
      </c>
      <c r="C82" s="534" t="e">
        <f ca="1">+VALUE('Data Summary'!C82)</f>
        <v>#VALUE!</v>
      </c>
      <c r="D82" s="535" t="e">
        <f ca="1">+IF(AND(ISNUMBER(OFFSET('Water Data'!$D$4,0,10*ROW('Water Data'!D76))),'Data Summary'!BS82="Yes"),100-OFFSET('Water Data'!$D$4,0,10*ROW('Water Data'!D76)),NA())</f>
        <v>#N/A</v>
      </c>
      <c r="E82" s="535" t="e">
        <f ca="1">+IF(AND(ISNUMBER(OFFSET('Water Data'!$D$6,0,10*ROW('Water Data'!D76))),'Data Summary'!BT82="Yes"),OFFSET('Water Data'!$D$6,0,10*ROW('Water Data'!D76)),NA())</f>
        <v>#N/A</v>
      </c>
      <c r="F82" s="535" t="e">
        <f ca="1">+IF(AND(ISNUMBER(OFFSET('Water Data'!$D$9,0,10*ROW('Water Data'!D76))),'Data Summary'!BU82="Yes"),OFFSET('Water Data'!$D$9,0,10*ROW('Water Data'!D76)),NA())</f>
        <v>#N/A</v>
      </c>
      <c r="G82" s="535" t="e">
        <f ca="1">+IF(AND(ISNUMBER(OFFSET('Water Data'!$E$4,0,10*ROW('Water Data'!E76))),'Data Summary'!BV82="Yes"),100-OFFSET('Water Data'!$E$4,0,10*ROW('Water Data'!E76)),NA())</f>
        <v>#N/A</v>
      </c>
      <c r="H82" s="535" t="e">
        <f ca="1">+IF(AND(ISNUMBER(OFFSET('Water Data'!$E$6,0,10*ROW('Water Data'!E76))),'Data Summary'!BW82="Yes"),OFFSET('Water Data'!$E$6,0,10*ROW('Water Data'!E76)),NA())</f>
        <v>#N/A</v>
      </c>
      <c r="I82" s="535" t="e">
        <f ca="1">+IF(AND(ISNUMBER(OFFSET('Water Data'!$E$9,0,10*ROW('Water Data'!E76))),'Data Summary'!BX82="Yes"),OFFSET('Water Data'!$E$9,0,10*ROW('Water Data'!E76)),NA())</f>
        <v>#N/A</v>
      </c>
      <c r="J82" s="535" t="e">
        <f ca="1">+IF(AND(ISNUMBER(OFFSET('Water Data'!$F$4,0,10*ROW('Water Data'!F76))),'Data Summary'!BY82="Yes"),100-OFFSET('Water Data'!$F$4,0,10*ROW('Water Data'!F76)),NA())</f>
        <v>#N/A</v>
      </c>
      <c r="K82" s="535" t="e">
        <f ca="1">+IF(AND(ISNUMBER(OFFSET('Water Data'!$F$6,0,10*ROW('Water Data'!F76))),'Data Summary'!BZ82="Yes"),OFFSET('Water Data'!$F$6,0,10*ROW('Water Data'!F76)),NA())</f>
        <v>#N/A</v>
      </c>
      <c r="L82" s="535" t="e">
        <f ca="1">+IF(AND(ISNUMBER(OFFSET('Water Data'!$F$9,0,10*ROW('Water Data'!F76))),'Data Summary'!CA82="Yes"),OFFSET('Water Data'!$F$9,0,10*ROW('Water Data'!F76)),NA())</f>
        <v>#N/A</v>
      </c>
      <c r="M82" s="535" t="e">
        <f ca="1">+IF(AND(ISNUMBER(OFFSET('Water Data'!$G$4,0,10*ROW('Water Data'!G76))),'Data Summary'!CB82="Yes"),100-OFFSET('Water Data'!$G$4,0,10*ROW('Water Data'!G76)),NA())</f>
        <v>#N/A</v>
      </c>
      <c r="N82" s="535" t="e">
        <f ca="1">+IF(AND(ISNUMBER(OFFSET('Water Data'!$G$6,0,10*ROW('Water Data'!G76))),'Data Summary'!CC82="Yes"),OFFSET('Water Data'!$G$6,0,10*ROW('Water Data'!G76)),NA())</f>
        <v>#N/A</v>
      </c>
      <c r="O82" s="535" t="e">
        <f ca="1">+IF(AND(ISNUMBER(OFFSET('Water Data'!$G$9,0,10*ROW('Water Data'!G76))),'Data Summary'!CD82="Yes"),OFFSET('Water Data'!$G$9,0,10*ROW('Water Data'!G76)),NA())</f>
        <v>#N/A</v>
      </c>
      <c r="P82" s="535" t="e">
        <f ca="1">+IF(AND(ISNUMBER(OFFSET('Water Data'!$H$4,0,10*ROW('Water Data'!H76))),'Data Summary'!CE82="Yes"),100-OFFSET('Water Data'!$H$4,0,10*ROW('Water Data'!H76)),NA())</f>
        <v>#N/A</v>
      </c>
      <c r="Q82" s="535" t="e">
        <f ca="1">+IF(AND(ISNUMBER(OFFSET('Water Data'!$H$6,0,10*ROW('Water Data'!H76))),'Data Summary'!CF82="Yes"),OFFSET('Water Data'!$H$6,0,10*ROW('Water Data'!H76)),NA())</f>
        <v>#N/A</v>
      </c>
      <c r="R82" s="535" t="e">
        <f ca="1">+IF(AND(ISNUMBER(OFFSET('Water Data'!$H$9,0,10*ROW('Water Data'!H76))),'Data Summary'!CG82="Yes"),OFFSET('Water Data'!$H$9,0,10*ROW('Water Data'!H76)),NA())</f>
        <v>#N/A</v>
      </c>
      <c r="S82" s="535" t="e">
        <f ca="1">+IF(AND(ISNUMBER(OFFSET('Water Data'!$I$4,0,10*ROW('Water Data'!I76))),'Data Summary'!CH82="Yes"),100-OFFSET('Water Data'!$I$4,0,10*ROW('Water Data'!I76)),NA())</f>
        <v>#N/A</v>
      </c>
      <c r="T82" s="535" t="e">
        <f ca="1">+IF(AND(ISNUMBER(OFFSET('Water Data'!$I$6,0,10*ROW('Water Data'!I76))),'Data Summary'!CI82="Yes"),OFFSET('Water Data'!$I$6,0,10*ROW('Water Data'!I76)),NA())</f>
        <v>#N/A</v>
      </c>
      <c r="U82" s="535" t="e">
        <f ca="1">+IF(AND(ISNUMBER(OFFSET('Water Data'!$I$9,0,10*ROW('Water Data'!I76))),'Data Summary'!CJ82="Yes"),OFFSET('Water Data'!$I$9,0,10*ROW('Water Data'!I76)),NA())</f>
        <v>#N/A</v>
      </c>
      <c r="V82" s="536" t="e">
        <f ca="1">+IF(AND(ISNUMBER(OFFSET('Sanitation Data'!$D$4,0,10*ROW('Sanitation Data'!D76))),'Data Summary'!CK82="Yes"),100-OFFSET('Sanitation Data'!$D$4,0,10*ROW('Sanitation Data'!D76)),NA())</f>
        <v>#N/A</v>
      </c>
      <c r="W82" s="536" t="e">
        <f ca="1">+IF(AND(ISNUMBER(OFFSET('Sanitation Data'!$D$6,0,10*ROW('Sanitation Data'!D76))),'Data Summary'!CL82="Yes"),OFFSET('Sanitation Data'!$D$6,0,10*ROW('Sanitation Data'!D76)),NA())</f>
        <v>#N/A</v>
      </c>
      <c r="X82" s="536" t="e">
        <f ca="1">+IF(AND(ISNUMBER(OFFSET('Sanitation Data'!$D$10,0,10*ROW('Sanitation Data'!D76))),'Data Summary'!CM82="Yes"),OFFSET('Sanitation Data'!$D$10,0,10*ROW('Sanitation Data'!D76)),NA())</f>
        <v>#N/A</v>
      </c>
      <c r="Y82" s="536" t="e">
        <f ca="1">+IF(AND(ISNUMBER(OFFSET('Sanitation Data'!$D$11,0,10*ROW('Sanitation Data'!D76))),'Data Summary'!CN82="Yes"),OFFSET('Sanitation Data'!$D$11,0,10*ROW('Sanitation Data'!D76)),NA())</f>
        <v>#N/A</v>
      </c>
      <c r="Z82" s="536" t="e">
        <f ca="1">+IF(AND(ISNUMBER(OFFSET('Sanitation Data'!$D$12,0,10*ROW('Sanitation Data'!D76))),'Data Summary'!CO82="Yes"),OFFSET('Sanitation Data'!$D$12,0,10*ROW('Sanitation Data'!D76)),NA())</f>
        <v>#N/A</v>
      </c>
      <c r="AA82" s="536" t="e">
        <f ca="1">+IF(AND(ISNUMBER(OFFSET('Sanitation Data'!$E$4,0,10*ROW('Sanitation Data'!E76))),'Data Summary'!CP82="Yes"),100-OFFSET('Sanitation Data'!$E$4,0,10*ROW('Sanitation Data'!E76)),NA())</f>
        <v>#N/A</v>
      </c>
      <c r="AB82" s="536" t="e">
        <f ca="1">+IF(AND(ISNUMBER(OFFSET('Sanitation Data'!$E$6,0,10*ROW('Sanitation Data'!E76))),'Data Summary'!CQ82="Yes"),OFFSET('Sanitation Data'!$E$6,0,10*ROW('Sanitation Data'!E76)),NA())</f>
        <v>#N/A</v>
      </c>
      <c r="AC82" s="536" t="e">
        <f ca="1">+IF(AND(ISNUMBER(OFFSET('Sanitation Data'!$E$10,0,10*ROW('Sanitation Data'!E76))),'Data Summary'!CR82="Yes"),OFFSET('Sanitation Data'!$E$10,0,10*ROW('Sanitation Data'!E76)),NA())</f>
        <v>#N/A</v>
      </c>
      <c r="AD82" s="536" t="e">
        <f ca="1">+IF(AND(ISNUMBER(OFFSET('Sanitation Data'!$E$11,0,10*ROW('Sanitation Data'!E76))),'Data Summary'!CS82="Yes"),OFFSET('Sanitation Data'!$E$11,0,10*ROW('Sanitation Data'!E76)),NA())</f>
        <v>#N/A</v>
      </c>
      <c r="AE82" s="536" t="e">
        <f ca="1">+IF(AND(ISNUMBER(OFFSET('Sanitation Data'!$E$12,0,10*ROW('Sanitation Data'!E76))),'Data Summary'!CT82="Yes"),OFFSET('Sanitation Data'!$E$12,0,10*ROW('Sanitation Data'!E76)),NA())</f>
        <v>#N/A</v>
      </c>
      <c r="AF82" s="536" t="e">
        <f ca="1">+IF(AND(ISNUMBER(OFFSET('Sanitation Data'!$F$4,0,10*ROW('Sanitation Data'!F76))),'Data Summary'!CU82="Yes"),100-OFFSET('Sanitation Data'!$F$4,0,10*ROW('Sanitation Data'!F76)),NA())</f>
        <v>#N/A</v>
      </c>
      <c r="AG82" s="536" t="e">
        <f ca="1">+IF(AND(ISNUMBER(OFFSET('Sanitation Data'!$F$6,0,10*ROW('Sanitation Data'!F76))),'Data Summary'!CV82="Yes"),OFFSET('Sanitation Data'!$F$6,0,10*ROW('Sanitation Data'!F76)),NA())</f>
        <v>#N/A</v>
      </c>
      <c r="AH82" s="536" t="e">
        <f ca="1">+IF(AND(ISNUMBER(OFFSET('Sanitation Data'!$F$10,0,10*ROW('Sanitation Data'!F76))),'Data Summary'!CW82="Yes"),OFFSET('Sanitation Data'!$F$10,0,10*ROW('Sanitation Data'!F76)),NA())</f>
        <v>#N/A</v>
      </c>
      <c r="AI82" s="536" t="e">
        <f ca="1">+IF(AND(ISNUMBER(OFFSET('Sanitation Data'!$F$11,0,10*ROW('Sanitation Data'!F76))),'Data Summary'!CX82="Yes"),OFFSET('Sanitation Data'!$F$11,0,10*ROW('Sanitation Data'!F76)),NA())</f>
        <v>#N/A</v>
      </c>
      <c r="AJ82" s="536" t="e">
        <f ca="1">+IF(AND(ISNUMBER(OFFSET('Sanitation Data'!$F$12,0,10*ROW('Sanitation Data'!F76))),'Data Summary'!CY82="Yes"),OFFSET('Sanitation Data'!$F$12,0,10*ROW('Sanitation Data'!F76)),NA())</f>
        <v>#N/A</v>
      </c>
      <c r="AK82" s="536" t="e">
        <f ca="1">+IF(AND(ISNUMBER(OFFSET('Sanitation Data'!$G$4,0,10*ROW('Sanitation Data'!G76))),'Data Summary'!CZ82="Yes"),100-OFFSET('Sanitation Data'!$G$4,0,10*ROW('Sanitation Data'!G76)),NA())</f>
        <v>#N/A</v>
      </c>
      <c r="AL82" s="536" t="e">
        <f ca="1">+IF(AND(ISNUMBER(OFFSET('Sanitation Data'!$G$6,0,10*ROW('Sanitation Data'!G76))),'Data Summary'!DA82="Yes"),OFFSET('Sanitation Data'!$G$6,0,10*ROW('Sanitation Data'!G76)),NA())</f>
        <v>#N/A</v>
      </c>
      <c r="AM82" s="536" t="e">
        <f ca="1">+IF(AND(ISNUMBER(OFFSET('Sanitation Data'!$G$10,0,10*ROW('Sanitation Data'!G76))),'Data Summary'!DB82="Yes"),OFFSET('Sanitation Data'!$G$10,0,10*ROW('Sanitation Data'!G76)),NA())</f>
        <v>#N/A</v>
      </c>
      <c r="AN82" s="536" t="e">
        <f ca="1">+IF(AND(ISNUMBER(OFFSET('Sanitation Data'!$G$11,0,10*ROW('Sanitation Data'!G76))),'Data Summary'!DC82="Yes"),OFFSET('Sanitation Data'!$G$11,0,10*ROW('Sanitation Data'!G76)),NA())</f>
        <v>#N/A</v>
      </c>
      <c r="AO82" s="536" t="e">
        <f ca="1">+IF(AND(ISNUMBER(OFFSET('Sanitation Data'!$G$12,0,10*ROW('Sanitation Data'!G76))),'Data Summary'!DD82="Yes"),OFFSET('Sanitation Data'!$G$12,0,10*ROW('Sanitation Data'!G76)),NA())</f>
        <v>#N/A</v>
      </c>
      <c r="AP82" s="536" t="e">
        <f ca="1">+IF(AND(ISNUMBER(OFFSET('Sanitation Data'!$H$4,0,10*ROW('Sanitation Data'!H76))),'Data Summary'!DE82="Yes"),100-OFFSET('Sanitation Data'!$H$4,0,10*ROW('Sanitation Data'!H76)),NA())</f>
        <v>#N/A</v>
      </c>
      <c r="AQ82" s="536" t="e">
        <f ca="1">+IF(AND(ISNUMBER(OFFSET('Sanitation Data'!$H$6,0,10*ROW('Sanitation Data'!H76))),'Data Summary'!DF82="Yes"),OFFSET('Sanitation Data'!$H$6,0,10*ROW('Sanitation Data'!H76)),NA())</f>
        <v>#N/A</v>
      </c>
      <c r="AR82" s="536" t="e">
        <f ca="1">+IF(AND(ISNUMBER(OFFSET('Sanitation Data'!$H$10,0,10*ROW('Sanitation Data'!H76))),'Data Summary'!DG82="Yes"),OFFSET('Sanitation Data'!$H$10,0,10*ROW('Sanitation Data'!H76)),NA())</f>
        <v>#N/A</v>
      </c>
      <c r="AS82" s="536" t="e">
        <f ca="1">+IF(AND(ISNUMBER(OFFSET('Sanitation Data'!$H$11,0,10*ROW('Sanitation Data'!H76))),'Data Summary'!DH82="Yes"),OFFSET('Sanitation Data'!$H$11,0,10*ROW('Sanitation Data'!H76)),NA())</f>
        <v>#N/A</v>
      </c>
      <c r="AT82" s="536" t="e">
        <f ca="1">+IF(AND(ISNUMBER(OFFSET('Sanitation Data'!$H$12,0,10*ROW('Sanitation Data'!H76))),'Data Summary'!DI82="Yes"),OFFSET('Sanitation Data'!$H$12,0,10*ROW('Sanitation Data'!H76)),NA())</f>
        <v>#N/A</v>
      </c>
      <c r="AU82" s="536" t="e">
        <f ca="1">+IF(AND(ISNUMBER(OFFSET('Sanitation Data'!$I$4,0,10*ROW('Sanitation Data'!I76))),'Data Summary'!DJ82="Yes"),100-OFFSET('Sanitation Data'!$I$4,0,10*ROW('Sanitation Data'!I76)),NA())</f>
        <v>#N/A</v>
      </c>
      <c r="AV82" s="536" t="e">
        <f ca="1">+IF(AND(ISNUMBER(OFFSET('Sanitation Data'!$I$6,0,10*ROW('Sanitation Data'!I76))),'Data Summary'!DK82="Yes"),OFFSET('Sanitation Data'!$I$6,0,10*ROW('Sanitation Data'!I76)),NA())</f>
        <v>#N/A</v>
      </c>
      <c r="AW82" s="536" t="e">
        <f ca="1">+IF(AND(ISNUMBER(OFFSET('Sanitation Data'!$I$10,0,10*ROW('Sanitation Data'!I76))),'Data Summary'!DL82="Yes"),OFFSET('Sanitation Data'!$I$10,0,10*ROW('Sanitation Data'!I76)),NA())</f>
        <v>#N/A</v>
      </c>
      <c r="AX82" s="536" t="e">
        <f ca="1">+IF(AND(ISNUMBER(OFFSET('Sanitation Data'!$I$11,0,10*ROW('Sanitation Data'!I76))),'Data Summary'!DM82="Yes"),OFFSET('Sanitation Data'!$I$11,0,10*ROW('Sanitation Data'!I76)),NA())</f>
        <v>#N/A</v>
      </c>
      <c r="AY82" s="536" t="e">
        <f ca="1">+IF(AND(ISNUMBER(OFFSET('Sanitation Data'!$I$12,0,10*ROW('Sanitation Data'!I76))),'Data Summary'!DN82="Yes"),OFFSET('Sanitation Data'!$I$12,0,10*ROW('Sanitation Data'!I76)),NA())</f>
        <v>#N/A</v>
      </c>
      <c r="AZ82" s="537" t="e">
        <f ca="1">+IF(AND(ISNUMBER(OFFSET('Hygiene Data'!$D$5,0,10*ROW('Hygiene Data'!D76))),'Data Summary'!DO82="Yes"),OFFSET('Hygiene Data'!$D$5,0,10*ROW('Hygiene Data'!D76)),NA())</f>
        <v>#N/A</v>
      </c>
      <c r="BA82" s="537" t="e">
        <f ca="1">+IF(AND(ISNUMBER(OFFSET('Hygiene Data'!$D$7,0,10*ROW('Hygiene Data'!D76))),'Data Summary'!DP82="Yes"),OFFSET('Hygiene Data'!$D$7,0,10*ROW('Hygiene Data'!D76)),NA())</f>
        <v>#N/A</v>
      </c>
      <c r="BB82" s="537" t="e">
        <f ca="1">+IF(AND(ISNUMBER(OFFSET('Hygiene Data'!$D$9,0,10*ROW('Hygiene Data'!D76))),'Data Summary'!DQ82="Yes"),OFFSET('Hygiene Data'!$D$9,0,10*ROW('Hygiene Data'!D76)),NA())</f>
        <v>#N/A</v>
      </c>
      <c r="BC82" s="537" t="e">
        <f ca="1">+IF(AND(ISNUMBER(OFFSET('Hygiene Data'!$E$5,0,10*ROW('Hygiene Data'!E76))),'Data Summary'!DR82="Yes"),OFFSET('Hygiene Data'!$E$5,0,10*ROW('Hygiene Data'!E76)),NA())</f>
        <v>#N/A</v>
      </c>
      <c r="BD82" s="537" t="e">
        <f ca="1">+IF(AND(ISNUMBER(OFFSET('Hygiene Data'!$E$7,0,10*ROW('Hygiene Data'!E76))),'Data Summary'!DS82="Yes"),OFFSET('Hygiene Data'!$E$7,0,10*ROW('Hygiene Data'!E76)),NA())</f>
        <v>#N/A</v>
      </c>
      <c r="BE82" s="537" t="e">
        <f ca="1">+IF(AND(ISNUMBER(OFFSET('Hygiene Data'!$E$9,0,10*ROW('Hygiene Data'!E76))),'Data Summary'!DT82="Yes"),OFFSET('Hygiene Data'!$E$9,0,10*ROW('Hygiene Data'!E76)),NA())</f>
        <v>#N/A</v>
      </c>
      <c r="BF82" s="537" t="e">
        <f ca="1">+IF(AND(ISNUMBER(OFFSET('Hygiene Data'!$F$5,0,10*ROW('Hygiene Data'!F76))),'Data Summary'!DU82="Yes"),OFFSET('Hygiene Data'!$F$5,0,10*ROW('Hygiene Data'!F76)),NA())</f>
        <v>#N/A</v>
      </c>
      <c r="BG82" s="537" t="e">
        <f ca="1">+IF(AND(ISNUMBER(OFFSET('Hygiene Data'!$F$7,0,10*ROW('Hygiene Data'!F76))),'Data Summary'!DV82="Yes"),OFFSET('Hygiene Data'!$F$7,0,10*ROW('Hygiene Data'!F76)),NA())</f>
        <v>#N/A</v>
      </c>
      <c r="BH82" s="537" t="e">
        <f ca="1">+IF(AND(ISNUMBER(OFFSET('Hygiene Data'!$F$9,0,10*ROW('Hygiene Data'!F76))),'Data Summary'!DW82="Yes"),OFFSET('Hygiene Data'!$F$9,0,10*ROW('Hygiene Data'!F76)),NA())</f>
        <v>#N/A</v>
      </c>
      <c r="BI82" s="537" t="e">
        <f ca="1">+IF(AND(ISNUMBER(OFFSET('Hygiene Data'!$G$5,0,10*ROW('Hygiene Data'!G76))),'Data Summary'!DX82="Yes"),OFFSET('Hygiene Data'!$G$5,0,10*ROW('Hygiene Data'!G76)),NA())</f>
        <v>#N/A</v>
      </c>
      <c r="BJ82" s="537" t="e">
        <f ca="1">+IF(AND(ISNUMBER(OFFSET('Hygiene Data'!$G$7,0,10*ROW('Hygiene Data'!G76))),'Data Summary'!DY82="Yes"),OFFSET('Hygiene Data'!$G$7,0,10*ROW('Hygiene Data'!G76)),NA())</f>
        <v>#N/A</v>
      </c>
      <c r="BK82" s="537" t="e">
        <f ca="1">+IF(AND(ISNUMBER(OFFSET('Hygiene Data'!$G$9,0,10*ROW('Hygiene Data'!G76))),'Data Summary'!DZ82="Yes"),OFFSET('Hygiene Data'!$G$9,0,10*ROW('Hygiene Data'!G76)),NA())</f>
        <v>#N/A</v>
      </c>
      <c r="BL82" s="537" t="e">
        <f ca="1">+IF(AND(ISNUMBER(OFFSET('Hygiene Data'!$H$5,0,10*ROW('Hygiene Data'!H76))),'Data Summary'!EA82="Yes"),OFFSET('Hygiene Data'!$H$5,0,10*ROW('Hygiene Data'!H76)),NA())</f>
        <v>#N/A</v>
      </c>
      <c r="BM82" s="537" t="e">
        <f ca="1">+IF(AND(ISNUMBER(OFFSET('Hygiene Data'!$H$7,0,10*ROW('Hygiene Data'!H76))),'Data Summary'!EB82="Yes"),OFFSET('Hygiene Data'!$H$7,0,10*ROW('Hygiene Data'!H76)),NA())</f>
        <v>#N/A</v>
      </c>
      <c r="BN82" s="537" t="e">
        <f ca="1">+IF(AND(ISNUMBER(OFFSET('Hygiene Data'!$H$9,0,10*ROW('Hygiene Data'!H76))),'Data Summary'!EC82="Yes"),OFFSET('Hygiene Data'!$H$9,0,10*ROW('Hygiene Data'!H76)),NA())</f>
        <v>#N/A</v>
      </c>
      <c r="BO82" s="537" t="e">
        <f ca="1">+IF(AND(ISNUMBER(OFFSET('Hygiene Data'!$I$5,0,10*ROW('Hygiene Data'!I76))),'Data Summary'!ED82="Yes"),OFFSET('Hygiene Data'!$I$5,0,10*ROW('Hygiene Data'!I76)),NA())</f>
        <v>#N/A</v>
      </c>
      <c r="BP82" s="537" t="e">
        <f ca="1">+IF(AND(ISNUMBER(OFFSET('Hygiene Data'!$I$7,0,10*ROW('Hygiene Data'!I76))),'Data Summary'!EE82="Yes"),OFFSET('Hygiene Data'!$I$7,0,10*ROW('Hygiene Data'!I76)),NA())</f>
        <v>#N/A</v>
      </c>
      <c r="BQ82" s="537" t="e">
        <f ca="1">+IF(AND(ISNUMBER(OFFSET('Hygiene Data'!$I$9,0,10*ROW('Hygiene Data'!I76))),'Data Summary'!EF82="Yes"),OFFSET('Hygiene Data'!$I$9,0,10*ROW('Hygiene Data'!I76)),NA())</f>
        <v>#N/A</v>
      </c>
    </row>
    <row r="83" spans="1:69" x14ac:dyDescent="0.25">
      <c r="A83" s="533" t="e">
        <f ca="1">+RIGHT('Data Summary'!A83,LEN('Data Summary'!A83)-9)</f>
        <v>#VALUE!</v>
      </c>
      <c r="B83" s="507" t="str">
        <f ca="1">+IF(ISTEXT('Data Summary'!B83),'Data Summary'!B83,"")</f>
        <v/>
      </c>
      <c r="C83" s="534" t="e">
        <f ca="1">+VALUE('Data Summary'!C83)</f>
        <v>#VALUE!</v>
      </c>
      <c r="D83" s="535" t="e">
        <f ca="1">+IF(AND(ISNUMBER(OFFSET('Water Data'!$D$4,0,10*ROW('Water Data'!D77))),'Data Summary'!BS83="Yes"),100-OFFSET('Water Data'!$D$4,0,10*ROW('Water Data'!D77)),NA())</f>
        <v>#N/A</v>
      </c>
      <c r="E83" s="535" t="e">
        <f ca="1">+IF(AND(ISNUMBER(OFFSET('Water Data'!$D$6,0,10*ROW('Water Data'!D77))),'Data Summary'!BT83="Yes"),OFFSET('Water Data'!$D$6,0,10*ROW('Water Data'!D77)),NA())</f>
        <v>#N/A</v>
      </c>
      <c r="F83" s="535" t="e">
        <f ca="1">+IF(AND(ISNUMBER(OFFSET('Water Data'!$D$9,0,10*ROW('Water Data'!D77))),'Data Summary'!BU83="Yes"),OFFSET('Water Data'!$D$9,0,10*ROW('Water Data'!D77)),NA())</f>
        <v>#N/A</v>
      </c>
      <c r="G83" s="535" t="e">
        <f ca="1">+IF(AND(ISNUMBER(OFFSET('Water Data'!$E$4,0,10*ROW('Water Data'!E77))),'Data Summary'!BV83="Yes"),100-OFFSET('Water Data'!$E$4,0,10*ROW('Water Data'!E77)),NA())</f>
        <v>#N/A</v>
      </c>
      <c r="H83" s="535" t="e">
        <f ca="1">+IF(AND(ISNUMBER(OFFSET('Water Data'!$E$6,0,10*ROW('Water Data'!E77))),'Data Summary'!BW83="Yes"),OFFSET('Water Data'!$E$6,0,10*ROW('Water Data'!E77)),NA())</f>
        <v>#N/A</v>
      </c>
      <c r="I83" s="535" t="e">
        <f ca="1">+IF(AND(ISNUMBER(OFFSET('Water Data'!$E$9,0,10*ROW('Water Data'!E77))),'Data Summary'!BX83="Yes"),OFFSET('Water Data'!$E$9,0,10*ROW('Water Data'!E77)),NA())</f>
        <v>#N/A</v>
      </c>
      <c r="J83" s="535" t="e">
        <f ca="1">+IF(AND(ISNUMBER(OFFSET('Water Data'!$F$4,0,10*ROW('Water Data'!F77))),'Data Summary'!BY83="Yes"),100-OFFSET('Water Data'!$F$4,0,10*ROW('Water Data'!F77)),NA())</f>
        <v>#N/A</v>
      </c>
      <c r="K83" s="535" t="e">
        <f ca="1">+IF(AND(ISNUMBER(OFFSET('Water Data'!$F$6,0,10*ROW('Water Data'!F77))),'Data Summary'!BZ83="Yes"),OFFSET('Water Data'!$F$6,0,10*ROW('Water Data'!F77)),NA())</f>
        <v>#N/A</v>
      </c>
      <c r="L83" s="535" t="e">
        <f ca="1">+IF(AND(ISNUMBER(OFFSET('Water Data'!$F$9,0,10*ROW('Water Data'!F77))),'Data Summary'!CA83="Yes"),OFFSET('Water Data'!$F$9,0,10*ROW('Water Data'!F77)),NA())</f>
        <v>#N/A</v>
      </c>
      <c r="M83" s="535" t="e">
        <f ca="1">+IF(AND(ISNUMBER(OFFSET('Water Data'!$G$4,0,10*ROW('Water Data'!G77))),'Data Summary'!CB83="Yes"),100-OFFSET('Water Data'!$G$4,0,10*ROW('Water Data'!G77)),NA())</f>
        <v>#N/A</v>
      </c>
      <c r="N83" s="535" t="e">
        <f ca="1">+IF(AND(ISNUMBER(OFFSET('Water Data'!$G$6,0,10*ROW('Water Data'!G77))),'Data Summary'!CC83="Yes"),OFFSET('Water Data'!$G$6,0,10*ROW('Water Data'!G77)),NA())</f>
        <v>#N/A</v>
      </c>
      <c r="O83" s="535" t="e">
        <f ca="1">+IF(AND(ISNUMBER(OFFSET('Water Data'!$G$9,0,10*ROW('Water Data'!G77))),'Data Summary'!CD83="Yes"),OFFSET('Water Data'!$G$9,0,10*ROW('Water Data'!G77)),NA())</f>
        <v>#N/A</v>
      </c>
      <c r="P83" s="535" t="e">
        <f ca="1">+IF(AND(ISNUMBER(OFFSET('Water Data'!$H$4,0,10*ROW('Water Data'!H77))),'Data Summary'!CE83="Yes"),100-OFFSET('Water Data'!$H$4,0,10*ROW('Water Data'!H77)),NA())</f>
        <v>#N/A</v>
      </c>
      <c r="Q83" s="535" t="e">
        <f ca="1">+IF(AND(ISNUMBER(OFFSET('Water Data'!$H$6,0,10*ROW('Water Data'!H77))),'Data Summary'!CF83="Yes"),OFFSET('Water Data'!$H$6,0,10*ROW('Water Data'!H77)),NA())</f>
        <v>#N/A</v>
      </c>
      <c r="R83" s="535" t="e">
        <f ca="1">+IF(AND(ISNUMBER(OFFSET('Water Data'!$H$9,0,10*ROW('Water Data'!H77))),'Data Summary'!CG83="Yes"),OFFSET('Water Data'!$H$9,0,10*ROW('Water Data'!H77)),NA())</f>
        <v>#N/A</v>
      </c>
      <c r="S83" s="535" t="e">
        <f ca="1">+IF(AND(ISNUMBER(OFFSET('Water Data'!$I$4,0,10*ROW('Water Data'!I77))),'Data Summary'!CH83="Yes"),100-OFFSET('Water Data'!$I$4,0,10*ROW('Water Data'!I77)),NA())</f>
        <v>#N/A</v>
      </c>
      <c r="T83" s="535" t="e">
        <f ca="1">+IF(AND(ISNUMBER(OFFSET('Water Data'!$I$6,0,10*ROW('Water Data'!I77))),'Data Summary'!CI83="Yes"),OFFSET('Water Data'!$I$6,0,10*ROW('Water Data'!I77)),NA())</f>
        <v>#N/A</v>
      </c>
      <c r="U83" s="535" t="e">
        <f ca="1">+IF(AND(ISNUMBER(OFFSET('Water Data'!$I$9,0,10*ROW('Water Data'!I77))),'Data Summary'!CJ83="Yes"),OFFSET('Water Data'!$I$9,0,10*ROW('Water Data'!I77)),NA())</f>
        <v>#N/A</v>
      </c>
      <c r="V83" s="536" t="e">
        <f ca="1">+IF(AND(ISNUMBER(OFFSET('Sanitation Data'!$D$4,0,10*ROW('Sanitation Data'!D77))),'Data Summary'!CK83="Yes"),100-OFFSET('Sanitation Data'!$D$4,0,10*ROW('Sanitation Data'!D77)),NA())</f>
        <v>#N/A</v>
      </c>
      <c r="W83" s="536" t="e">
        <f ca="1">+IF(AND(ISNUMBER(OFFSET('Sanitation Data'!$D$6,0,10*ROW('Sanitation Data'!D77))),'Data Summary'!CL83="Yes"),OFFSET('Sanitation Data'!$D$6,0,10*ROW('Sanitation Data'!D77)),NA())</f>
        <v>#N/A</v>
      </c>
      <c r="X83" s="536" t="e">
        <f ca="1">+IF(AND(ISNUMBER(OFFSET('Sanitation Data'!$D$10,0,10*ROW('Sanitation Data'!D77))),'Data Summary'!CM83="Yes"),OFFSET('Sanitation Data'!$D$10,0,10*ROW('Sanitation Data'!D77)),NA())</f>
        <v>#N/A</v>
      </c>
      <c r="Y83" s="536" t="e">
        <f ca="1">+IF(AND(ISNUMBER(OFFSET('Sanitation Data'!$D$11,0,10*ROW('Sanitation Data'!D77))),'Data Summary'!CN83="Yes"),OFFSET('Sanitation Data'!$D$11,0,10*ROW('Sanitation Data'!D77)),NA())</f>
        <v>#N/A</v>
      </c>
      <c r="Z83" s="536" t="e">
        <f ca="1">+IF(AND(ISNUMBER(OFFSET('Sanitation Data'!$D$12,0,10*ROW('Sanitation Data'!D77))),'Data Summary'!CO83="Yes"),OFFSET('Sanitation Data'!$D$12,0,10*ROW('Sanitation Data'!D77)),NA())</f>
        <v>#N/A</v>
      </c>
      <c r="AA83" s="536" t="e">
        <f ca="1">+IF(AND(ISNUMBER(OFFSET('Sanitation Data'!$E$4,0,10*ROW('Sanitation Data'!E77))),'Data Summary'!CP83="Yes"),100-OFFSET('Sanitation Data'!$E$4,0,10*ROW('Sanitation Data'!E77)),NA())</f>
        <v>#N/A</v>
      </c>
      <c r="AB83" s="536" t="e">
        <f ca="1">+IF(AND(ISNUMBER(OFFSET('Sanitation Data'!$E$6,0,10*ROW('Sanitation Data'!E77))),'Data Summary'!CQ83="Yes"),OFFSET('Sanitation Data'!$E$6,0,10*ROW('Sanitation Data'!E77)),NA())</f>
        <v>#N/A</v>
      </c>
      <c r="AC83" s="536" t="e">
        <f ca="1">+IF(AND(ISNUMBER(OFFSET('Sanitation Data'!$E$10,0,10*ROW('Sanitation Data'!E77))),'Data Summary'!CR83="Yes"),OFFSET('Sanitation Data'!$E$10,0,10*ROW('Sanitation Data'!E77)),NA())</f>
        <v>#N/A</v>
      </c>
      <c r="AD83" s="536" t="e">
        <f ca="1">+IF(AND(ISNUMBER(OFFSET('Sanitation Data'!$E$11,0,10*ROW('Sanitation Data'!E77))),'Data Summary'!CS83="Yes"),OFFSET('Sanitation Data'!$E$11,0,10*ROW('Sanitation Data'!E77)),NA())</f>
        <v>#N/A</v>
      </c>
      <c r="AE83" s="536" t="e">
        <f ca="1">+IF(AND(ISNUMBER(OFFSET('Sanitation Data'!$E$12,0,10*ROW('Sanitation Data'!E77))),'Data Summary'!CT83="Yes"),OFFSET('Sanitation Data'!$E$12,0,10*ROW('Sanitation Data'!E77)),NA())</f>
        <v>#N/A</v>
      </c>
      <c r="AF83" s="536" t="e">
        <f ca="1">+IF(AND(ISNUMBER(OFFSET('Sanitation Data'!$F$4,0,10*ROW('Sanitation Data'!F77))),'Data Summary'!CU83="Yes"),100-OFFSET('Sanitation Data'!$F$4,0,10*ROW('Sanitation Data'!F77)),NA())</f>
        <v>#N/A</v>
      </c>
      <c r="AG83" s="536" t="e">
        <f ca="1">+IF(AND(ISNUMBER(OFFSET('Sanitation Data'!$F$6,0,10*ROW('Sanitation Data'!F77))),'Data Summary'!CV83="Yes"),OFFSET('Sanitation Data'!$F$6,0,10*ROW('Sanitation Data'!F77)),NA())</f>
        <v>#N/A</v>
      </c>
      <c r="AH83" s="536" t="e">
        <f ca="1">+IF(AND(ISNUMBER(OFFSET('Sanitation Data'!$F$10,0,10*ROW('Sanitation Data'!F77))),'Data Summary'!CW83="Yes"),OFFSET('Sanitation Data'!$F$10,0,10*ROW('Sanitation Data'!F77)),NA())</f>
        <v>#N/A</v>
      </c>
      <c r="AI83" s="536" t="e">
        <f ca="1">+IF(AND(ISNUMBER(OFFSET('Sanitation Data'!$F$11,0,10*ROW('Sanitation Data'!F77))),'Data Summary'!CX83="Yes"),OFFSET('Sanitation Data'!$F$11,0,10*ROW('Sanitation Data'!F77)),NA())</f>
        <v>#N/A</v>
      </c>
      <c r="AJ83" s="536" t="e">
        <f ca="1">+IF(AND(ISNUMBER(OFFSET('Sanitation Data'!$F$12,0,10*ROW('Sanitation Data'!F77))),'Data Summary'!CY83="Yes"),OFFSET('Sanitation Data'!$F$12,0,10*ROW('Sanitation Data'!F77)),NA())</f>
        <v>#N/A</v>
      </c>
      <c r="AK83" s="536" t="e">
        <f ca="1">+IF(AND(ISNUMBER(OFFSET('Sanitation Data'!$G$4,0,10*ROW('Sanitation Data'!G77))),'Data Summary'!CZ83="Yes"),100-OFFSET('Sanitation Data'!$G$4,0,10*ROW('Sanitation Data'!G77)),NA())</f>
        <v>#N/A</v>
      </c>
      <c r="AL83" s="536" t="e">
        <f ca="1">+IF(AND(ISNUMBER(OFFSET('Sanitation Data'!$G$6,0,10*ROW('Sanitation Data'!G77))),'Data Summary'!DA83="Yes"),OFFSET('Sanitation Data'!$G$6,0,10*ROW('Sanitation Data'!G77)),NA())</f>
        <v>#N/A</v>
      </c>
      <c r="AM83" s="536" t="e">
        <f ca="1">+IF(AND(ISNUMBER(OFFSET('Sanitation Data'!$G$10,0,10*ROW('Sanitation Data'!G77))),'Data Summary'!DB83="Yes"),OFFSET('Sanitation Data'!$G$10,0,10*ROW('Sanitation Data'!G77)),NA())</f>
        <v>#N/A</v>
      </c>
      <c r="AN83" s="536" t="e">
        <f ca="1">+IF(AND(ISNUMBER(OFFSET('Sanitation Data'!$G$11,0,10*ROW('Sanitation Data'!G77))),'Data Summary'!DC83="Yes"),OFFSET('Sanitation Data'!$G$11,0,10*ROW('Sanitation Data'!G77)),NA())</f>
        <v>#N/A</v>
      </c>
      <c r="AO83" s="536" t="e">
        <f ca="1">+IF(AND(ISNUMBER(OFFSET('Sanitation Data'!$G$12,0,10*ROW('Sanitation Data'!G77))),'Data Summary'!DD83="Yes"),OFFSET('Sanitation Data'!$G$12,0,10*ROW('Sanitation Data'!G77)),NA())</f>
        <v>#N/A</v>
      </c>
      <c r="AP83" s="536" t="e">
        <f ca="1">+IF(AND(ISNUMBER(OFFSET('Sanitation Data'!$H$4,0,10*ROW('Sanitation Data'!H77))),'Data Summary'!DE83="Yes"),100-OFFSET('Sanitation Data'!$H$4,0,10*ROW('Sanitation Data'!H77)),NA())</f>
        <v>#N/A</v>
      </c>
      <c r="AQ83" s="536" t="e">
        <f ca="1">+IF(AND(ISNUMBER(OFFSET('Sanitation Data'!$H$6,0,10*ROW('Sanitation Data'!H77))),'Data Summary'!DF83="Yes"),OFFSET('Sanitation Data'!$H$6,0,10*ROW('Sanitation Data'!H77)),NA())</f>
        <v>#N/A</v>
      </c>
      <c r="AR83" s="536" t="e">
        <f ca="1">+IF(AND(ISNUMBER(OFFSET('Sanitation Data'!$H$10,0,10*ROW('Sanitation Data'!H77))),'Data Summary'!DG83="Yes"),OFFSET('Sanitation Data'!$H$10,0,10*ROW('Sanitation Data'!H77)),NA())</f>
        <v>#N/A</v>
      </c>
      <c r="AS83" s="536" t="e">
        <f ca="1">+IF(AND(ISNUMBER(OFFSET('Sanitation Data'!$H$11,0,10*ROW('Sanitation Data'!H77))),'Data Summary'!DH83="Yes"),OFFSET('Sanitation Data'!$H$11,0,10*ROW('Sanitation Data'!H77)),NA())</f>
        <v>#N/A</v>
      </c>
      <c r="AT83" s="536" t="e">
        <f ca="1">+IF(AND(ISNUMBER(OFFSET('Sanitation Data'!$H$12,0,10*ROW('Sanitation Data'!H77))),'Data Summary'!DI83="Yes"),OFFSET('Sanitation Data'!$H$12,0,10*ROW('Sanitation Data'!H77)),NA())</f>
        <v>#N/A</v>
      </c>
      <c r="AU83" s="536" t="e">
        <f ca="1">+IF(AND(ISNUMBER(OFFSET('Sanitation Data'!$I$4,0,10*ROW('Sanitation Data'!I77))),'Data Summary'!DJ83="Yes"),100-OFFSET('Sanitation Data'!$I$4,0,10*ROW('Sanitation Data'!I77)),NA())</f>
        <v>#N/A</v>
      </c>
      <c r="AV83" s="536" t="e">
        <f ca="1">+IF(AND(ISNUMBER(OFFSET('Sanitation Data'!$I$6,0,10*ROW('Sanitation Data'!I77))),'Data Summary'!DK83="Yes"),OFFSET('Sanitation Data'!$I$6,0,10*ROW('Sanitation Data'!I77)),NA())</f>
        <v>#N/A</v>
      </c>
      <c r="AW83" s="536" t="e">
        <f ca="1">+IF(AND(ISNUMBER(OFFSET('Sanitation Data'!$I$10,0,10*ROW('Sanitation Data'!I77))),'Data Summary'!DL83="Yes"),OFFSET('Sanitation Data'!$I$10,0,10*ROW('Sanitation Data'!I77)),NA())</f>
        <v>#N/A</v>
      </c>
      <c r="AX83" s="536" t="e">
        <f ca="1">+IF(AND(ISNUMBER(OFFSET('Sanitation Data'!$I$11,0,10*ROW('Sanitation Data'!I77))),'Data Summary'!DM83="Yes"),OFFSET('Sanitation Data'!$I$11,0,10*ROW('Sanitation Data'!I77)),NA())</f>
        <v>#N/A</v>
      </c>
      <c r="AY83" s="536" t="e">
        <f ca="1">+IF(AND(ISNUMBER(OFFSET('Sanitation Data'!$I$12,0,10*ROW('Sanitation Data'!I77))),'Data Summary'!DN83="Yes"),OFFSET('Sanitation Data'!$I$12,0,10*ROW('Sanitation Data'!I77)),NA())</f>
        <v>#N/A</v>
      </c>
      <c r="AZ83" s="537" t="e">
        <f ca="1">+IF(AND(ISNUMBER(OFFSET('Hygiene Data'!$D$5,0,10*ROW('Hygiene Data'!D77))),'Data Summary'!DO83="Yes"),OFFSET('Hygiene Data'!$D$5,0,10*ROW('Hygiene Data'!D77)),NA())</f>
        <v>#N/A</v>
      </c>
      <c r="BA83" s="537" t="e">
        <f ca="1">+IF(AND(ISNUMBER(OFFSET('Hygiene Data'!$D$7,0,10*ROW('Hygiene Data'!D77))),'Data Summary'!DP83="Yes"),OFFSET('Hygiene Data'!$D$7,0,10*ROW('Hygiene Data'!D77)),NA())</f>
        <v>#N/A</v>
      </c>
      <c r="BB83" s="537" t="e">
        <f ca="1">+IF(AND(ISNUMBER(OFFSET('Hygiene Data'!$D$9,0,10*ROW('Hygiene Data'!D77))),'Data Summary'!DQ83="Yes"),OFFSET('Hygiene Data'!$D$9,0,10*ROW('Hygiene Data'!D77)),NA())</f>
        <v>#N/A</v>
      </c>
      <c r="BC83" s="537" t="e">
        <f ca="1">+IF(AND(ISNUMBER(OFFSET('Hygiene Data'!$E$5,0,10*ROW('Hygiene Data'!E77))),'Data Summary'!DR83="Yes"),OFFSET('Hygiene Data'!$E$5,0,10*ROW('Hygiene Data'!E77)),NA())</f>
        <v>#N/A</v>
      </c>
      <c r="BD83" s="537" t="e">
        <f ca="1">+IF(AND(ISNUMBER(OFFSET('Hygiene Data'!$E$7,0,10*ROW('Hygiene Data'!E77))),'Data Summary'!DS83="Yes"),OFFSET('Hygiene Data'!$E$7,0,10*ROW('Hygiene Data'!E77)),NA())</f>
        <v>#N/A</v>
      </c>
      <c r="BE83" s="537" t="e">
        <f ca="1">+IF(AND(ISNUMBER(OFFSET('Hygiene Data'!$E$9,0,10*ROW('Hygiene Data'!E77))),'Data Summary'!DT83="Yes"),OFFSET('Hygiene Data'!$E$9,0,10*ROW('Hygiene Data'!E77)),NA())</f>
        <v>#N/A</v>
      </c>
      <c r="BF83" s="537" t="e">
        <f ca="1">+IF(AND(ISNUMBER(OFFSET('Hygiene Data'!$F$5,0,10*ROW('Hygiene Data'!F77))),'Data Summary'!DU83="Yes"),OFFSET('Hygiene Data'!$F$5,0,10*ROW('Hygiene Data'!F77)),NA())</f>
        <v>#N/A</v>
      </c>
      <c r="BG83" s="537" t="e">
        <f ca="1">+IF(AND(ISNUMBER(OFFSET('Hygiene Data'!$F$7,0,10*ROW('Hygiene Data'!F77))),'Data Summary'!DV83="Yes"),OFFSET('Hygiene Data'!$F$7,0,10*ROW('Hygiene Data'!F77)),NA())</f>
        <v>#N/A</v>
      </c>
      <c r="BH83" s="537" t="e">
        <f ca="1">+IF(AND(ISNUMBER(OFFSET('Hygiene Data'!$F$9,0,10*ROW('Hygiene Data'!F77))),'Data Summary'!DW83="Yes"),OFFSET('Hygiene Data'!$F$9,0,10*ROW('Hygiene Data'!F77)),NA())</f>
        <v>#N/A</v>
      </c>
      <c r="BI83" s="537" t="e">
        <f ca="1">+IF(AND(ISNUMBER(OFFSET('Hygiene Data'!$G$5,0,10*ROW('Hygiene Data'!G77))),'Data Summary'!DX83="Yes"),OFFSET('Hygiene Data'!$G$5,0,10*ROW('Hygiene Data'!G77)),NA())</f>
        <v>#N/A</v>
      </c>
      <c r="BJ83" s="537" t="e">
        <f ca="1">+IF(AND(ISNUMBER(OFFSET('Hygiene Data'!$G$7,0,10*ROW('Hygiene Data'!G77))),'Data Summary'!DY83="Yes"),OFFSET('Hygiene Data'!$G$7,0,10*ROW('Hygiene Data'!G77)),NA())</f>
        <v>#N/A</v>
      </c>
      <c r="BK83" s="537" t="e">
        <f ca="1">+IF(AND(ISNUMBER(OFFSET('Hygiene Data'!$G$9,0,10*ROW('Hygiene Data'!G77))),'Data Summary'!DZ83="Yes"),OFFSET('Hygiene Data'!$G$9,0,10*ROW('Hygiene Data'!G77)),NA())</f>
        <v>#N/A</v>
      </c>
      <c r="BL83" s="537" t="e">
        <f ca="1">+IF(AND(ISNUMBER(OFFSET('Hygiene Data'!$H$5,0,10*ROW('Hygiene Data'!H77))),'Data Summary'!EA83="Yes"),OFFSET('Hygiene Data'!$H$5,0,10*ROW('Hygiene Data'!H77)),NA())</f>
        <v>#N/A</v>
      </c>
      <c r="BM83" s="537" t="e">
        <f ca="1">+IF(AND(ISNUMBER(OFFSET('Hygiene Data'!$H$7,0,10*ROW('Hygiene Data'!H77))),'Data Summary'!EB83="Yes"),OFFSET('Hygiene Data'!$H$7,0,10*ROW('Hygiene Data'!H77)),NA())</f>
        <v>#N/A</v>
      </c>
      <c r="BN83" s="537" t="e">
        <f ca="1">+IF(AND(ISNUMBER(OFFSET('Hygiene Data'!$H$9,0,10*ROW('Hygiene Data'!H77))),'Data Summary'!EC83="Yes"),OFFSET('Hygiene Data'!$H$9,0,10*ROW('Hygiene Data'!H77)),NA())</f>
        <v>#N/A</v>
      </c>
      <c r="BO83" s="537" t="e">
        <f ca="1">+IF(AND(ISNUMBER(OFFSET('Hygiene Data'!$I$5,0,10*ROW('Hygiene Data'!I77))),'Data Summary'!ED83="Yes"),OFFSET('Hygiene Data'!$I$5,0,10*ROW('Hygiene Data'!I77)),NA())</f>
        <v>#N/A</v>
      </c>
      <c r="BP83" s="537" t="e">
        <f ca="1">+IF(AND(ISNUMBER(OFFSET('Hygiene Data'!$I$7,0,10*ROW('Hygiene Data'!I77))),'Data Summary'!EE83="Yes"),OFFSET('Hygiene Data'!$I$7,0,10*ROW('Hygiene Data'!I77)),NA())</f>
        <v>#N/A</v>
      </c>
      <c r="BQ83" s="537" t="e">
        <f ca="1">+IF(AND(ISNUMBER(OFFSET('Hygiene Data'!$I$9,0,10*ROW('Hygiene Data'!I77))),'Data Summary'!EF83="Yes"),OFFSET('Hygiene Data'!$I$9,0,10*ROW('Hygiene Data'!I77)),NA())</f>
        <v>#N/A</v>
      </c>
    </row>
    <row r="84" spans="1:69" x14ac:dyDescent="0.25">
      <c r="A84" s="533" t="e">
        <f ca="1">+RIGHT('Data Summary'!A84,LEN('Data Summary'!A84)-9)</f>
        <v>#VALUE!</v>
      </c>
      <c r="B84" s="507" t="str">
        <f ca="1">+IF(ISTEXT('Data Summary'!B84),'Data Summary'!B84,"")</f>
        <v/>
      </c>
      <c r="C84" s="534" t="e">
        <f ca="1">+VALUE('Data Summary'!C84)</f>
        <v>#VALUE!</v>
      </c>
      <c r="D84" s="535" t="e">
        <f ca="1">+IF(AND(ISNUMBER(OFFSET('Water Data'!$D$4,0,10*ROW('Water Data'!D78))),'Data Summary'!BS84="Yes"),100-OFFSET('Water Data'!$D$4,0,10*ROW('Water Data'!D78)),NA())</f>
        <v>#N/A</v>
      </c>
      <c r="E84" s="535" t="e">
        <f ca="1">+IF(AND(ISNUMBER(OFFSET('Water Data'!$D$6,0,10*ROW('Water Data'!D78))),'Data Summary'!BT84="Yes"),OFFSET('Water Data'!$D$6,0,10*ROW('Water Data'!D78)),NA())</f>
        <v>#N/A</v>
      </c>
      <c r="F84" s="535" t="e">
        <f ca="1">+IF(AND(ISNUMBER(OFFSET('Water Data'!$D$9,0,10*ROW('Water Data'!D78))),'Data Summary'!BU84="Yes"),OFFSET('Water Data'!$D$9,0,10*ROW('Water Data'!D78)),NA())</f>
        <v>#N/A</v>
      </c>
      <c r="G84" s="535" t="e">
        <f ca="1">+IF(AND(ISNUMBER(OFFSET('Water Data'!$E$4,0,10*ROW('Water Data'!E78))),'Data Summary'!BV84="Yes"),100-OFFSET('Water Data'!$E$4,0,10*ROW('Water Data'!E78)),NA())</f>
        <v>#N/A</v>
      </c>
      <c r="H84" s="535" t="e">
        <f ca="1">+IF(AND(ISNUMBER(OFFSET('Water Data'!$E$6,0,10*ROW('Water Data'!E78))),'Data Summary'!BW84="Yes"),OFFSET('Water Data'!$E$6,0,10*ROW('Water Data'!E78)),NA())</f>
        <v>#N/A</v>
      </c>
      <c r="I84" s="535" t="e">
        <f ca="1">+IF(AND(ISNUMBER(OFFSET('Water Data'!$E$9,0,10*ROW('Water Data'!E78))),'Data Summary'!BX84="Yes"),OFFSET('Water Data'!$E$9,0,10*ROW('Water Data'!E78)),NA())</f>
        <v>#N/A</v>
      </c>
      <c r="J84" s="535" t="e">
        <f ca="1">+IF(AND(ISNUMBER(OFFSET('Water Data'!$F$4,0,10*ROW('Water Data'!F78))),'Data Summary'!BY84="Yes"),100-OFFSET('Water Data'!$F$4,0,10*ROW('Water Data'!F78)),NA())</f>
        <v>#N/A</v>
      </c>
      <c r="K84" s="535" t="e">
        <f ca="1">+IF(AND(ISNUMBER(OFFSET('Water Data'!$F$6,0,10*ROW('Water Data'!F78))),'Data Summary'!BZ84="Yes"),OFFSET('Water Data'!$F$6,0,10*ROW('Water Data'!F78)),NA())</f>
        <v>#N/A</v>
      </c>
      <c r="L84" s="535" t="e">
        <f ca="1">+IF(AND(ISNUMBER(OFFSET('Water Data'!$F$9,0,10*ROW('Water Data'!F78))),'Data Summary'!CA84="Yes"),OFFSET('Water Data'!$F$9,0,10*ROW('Water Data'!F78)),NA())</f>
        <v>#N/A</v>
      </c>
      <c r="M84" s="535" t="e">
        <f ca="1">+IF(AND(ISNUMBER(OFFSET('Water Data'!$G$4,0,10*ROW('Water Data'!G78))),'Data Summary'!CB84="Yes"),100-OFFSET('Water Data'!$G$4,0,10*ROW('Water Data'!G78)),NA())</f>
        <v>#N/A</v>
      </c>
      <c r="N84" s="535" t="e">
        <f ca="1">+IF(AND(ISNUMBER(OFFSET('Water Data'!$G$6,0,10*ROW('Water Data'!G78))),'Data Summary'!CC84="Yes"),OFFSET('Water Data'!$G$6,0,10*ROW('Water Data'!G78)),NA())</f>
        <v>#N/A</v>
      </c>
      <c r="O84" s="535" t="e">
        <f ca="1">+IF(AND(ISNUMBER(OFFSET('Water Data'!$G$9,0,10*ROW('Water Data'!G78))),'Data Summary'!CD84="Yes"),OFFSET('Water Data'!$G$9,0,10*ROW('Water Data'!G78)),NA())</f>
        <v>#N/A</v>
      </c>
      <c r="P84" s="535" t="e">
        <f ca="1">+IF(AND(ISNUMBER(OFFSET('Water Data'!$H$4,0,10*ROW('Water Data'!H78))),'Data Summary'!CE84="Yes"),100-OFFSET('Water Data'!$H$4,0,10*ROW('Water Data'!H78)),NA())</f>
        <v>#N/A</v>
      </c>
      <c r="Q84" s="535" t="e">
        <f ca="1">+IF(AND(ISNUMBER(OFFSET('Water Data'!$H$6,0,10*ROW('Water Data'!H78))),'Data Summary'!CF84="Yes"),OFFSET('Water Data'!$H$6,0,10*ROW('Water Data'!H78)),NA())</f>
        <v>#N/A</v>
      </c>
      <c r="R84" s="535" t="e">
        <f ca="1">+IF(AND(ISNUMBER(OFFSET('Water Data'!$H$9,0,10*ROW('Water Data'!H78))),'Data Summary'!CG84="Yes"),OFFSET('Water Data'!$H$9,0,10*ROW('Water Data'!H78)),NA())</f>
        <v>#N/A</v>
      </c>
      <c r="S84" s="535" t="e">
        <f ca="1">+IF(AND(ISNUMBER(OFFSET('Water Data'!$I$4,0,10*ROW('Water Data'!I78))),'Data Summary'!CH84="Yes"),100-OFFSET('Water Data'!$I$4,0,10*ROW('Water Data'!I78)),NA())</f>
        <v>#N/A</v>
      </c>
      <c r="T84" s="535" t="e">
        <f ca="1">+IF(AND(ISNUMBER(OFFSET('Water Data'!$I$6,0,10*ROW('Water Data'!I78))),'Data Summary'!CI84="Yes"),OFFSET('Water Data'!$I$6,0,10*ROW('Water Data'!I78)),NA())</f>
        <v>#N/A</v>
      </c>
      <c r="U84" s="535" t="e">
        <f ca="1">+IF(AND(ISNUMBER(OFFSET('Water Data'!$I$9,0,10*ROW('Water Data'!I78))),'Data Summary'!CJ84="Yes"),OFFSET('Water Data'!$I$9,0,10*ROW('Water Data'!I78)),NA())</f>
        <v>#N/A</v>
      </c>
      <c r="V84" s="536" t="e">
        <f ca="1">+IF(AND(ISNUMBER(OFFSET('Sanitation Data'!$D$4,0,10*ROW('Sanitation Data'!D78))),'Data Summary'!CK84="Yes"),100-OFFSET('Sanitation Data'!$D$4,0,10*ROW('Sanitation Data'!D78)),NA())</f>
        <v>#N/A</v>
      </c>
      <c r="W84" s="536" t="e">
        <f ca="1">+IF(AND(ISNUMBER(OFFSET('Sanitation Data'!$D$6,0,10*ROW('Sanitation Data'!D78))),'Data Summary'!CL84="Yes"),OFFSET('Sanitation Data'!$D$6,0,10*ROW('Sanitation Data'!D78)),NA())</f>
        <v>#N/A</v>
      </c>
      <c r="X84" s="536" t="e">
        <f ca="1">+IF(AND(ISNUMBER(OFFSET('Sanitation Data'!$D$10,0,10*ROW('Sanitation Data'!D78))),'Data Summary'!CM84="Yes"),OFFSET('Sanitation Data'!$D$10,0,10*ROW('Sanitation Data'!D78)),NA())</f>
        <v>#N/A</v>
      </c>
      <c r="Y84" s="536" t="e">
        <f ca="1">+IF(AND(ISNUMBER(OFFSET('Sanitation Data'!$D$11,0,10*ROW('Sanitation Data'!D78))),'Data Summary'!CN84="Yes"),OFFSET('Sanitation Data'!$D$11,0,10*ROW('Sanitation Data'!D78)),NA())</f>
        <v>#N/A</v>
      </c>
      <c r="Z84" s="536" t="e">
        <f ca="1">+IF(AND(ISNUMBER(OFFSET('Sanitation Data'!$D$12,0,10*ROW('Sanitation Data'!D78))),'Data Summary'!CO84="Yes"),OFFSET('Sanitation Data'!$D$12,0,10*ROW('Sanitation Data'!D78)),NA())</f>
        <v>#N/A</v>
      </c>
      <c r="AA84" s="536" t="e">
        <f ca="1">+IF(AND(ISNUMBER(OFFSET('Sanitation Data'!$E$4,0,10*ROW('Sanitation Data'!E78))),'Data Summary'!CP84="Yes"),100-OFFSET('Sanitation Data'!$E$4,0,10*ROW('Sanitation Data'!E78)),NA())</f>
        <v>#N/A</v>
      </c>
      <c r="AB84" s="536" t="e">
        <f ca="1">+IF(AND(ISNUMBER(OFFSET('Sanitation Data'!$E$6,0,10*ROW('Sanitation Data'!E78))),'Data Summary'!CQ84="Yes"),OFFSET('Sanitation Data'!$E$6,0,10*ROW('Sanitation Data'!E78)),NA())</f>
        <v>#N/A</v>
      </c>
      <c r="AC84" s="536" t="e">
        <f ca="1">+IF(AND(ISNUMBER(OFFSET('Sanitation Data'!$E$10,0,10*ROW('Sanitation Data'!E78))),'Data Summary'!CR84="Yes"),OFFSET('Sanitation Data'!$E$10,0,10*ROW('Sanitation Data'!E78)),NA())</f>
        <v>#N/A</v>
      </c>
      <c r="AD84" s="536" t="e">
        <f ca="1">+IF(AND(ISNUMBER(OFFSET('Sanitation Data'!$E$11,0,10*ROW('Sanitation Data'!E78))),'Data Summary'!CS84="Yes"),OFFSET('Sanitation Data'!$E$11,0,10*ROW('Sanitation Data'!E78)),NA())</f>
        <v>#N/A</v>
      </c>
      <c r="AE84" s="536" t="e">
        <f ca="1">+IF(AND(ISNUMBER(OFFSET('Sanitation Data'!$E$12,0,10*ROW('Sanitation Data'!E78))),'Data Summary'!CT84="Yes"),OFFSET('Sanitation Data'!$E$12,0,10*ROW('Sanitation Data'!E78)),NA())</f>
        <v>#N/A</v>
      </c>
      <c r="AF84" s="536" t="e">
        <f ca="1">+IF(AND(ISNUMBER(OFFSET('Sanitation Data'!$F$4,0,10*ROW('Sanitation Data'!F78))),'Data Summary'!CU84="Yes"),100-OFFSET('Sanitation Data'!$F$4,0,10*ROW('Sanitation Data'!F78)),NA())</f>
        <v>#N/A</v>
      </c>
      <c r="AG84" s="536" t="e">
        <f ca="1">+IF(AND(ISNUMBER(OFFSET('Sanitation Data'!$F$6,0,10*ROW('Sanitation Data'!F78))),'Data Summary'!CV84="Yes"),OFFSET('Sanitation Data'!$F$6,0,10*ROW('Sanitation Data'!F78)),NA())</f>
        <v>#N/A</v>
      </c>
      <c r="AH84" s="536" t="e">
        <f ca="1">+IF(AND(ISNUMBER(OFFSET('Sanitation Data'!$F$10,0,10*ROW('Sanitation Data'!F78))),'Data Summary'!CW84="Yes"),OFFSET('Sanitation Data'!$F$10,0,10*ROW('Sanitation Data'!F78)),NA())</f>
        <v>#N/A</v>
      </c>
      <c r="AI84" s="536" t="e">
        <f ca="1">+IF(AND(ISNUMBER(OFFSET('Sanitation Data'!$F$11,0,10*ROW('Sanitation Data'!F78))),'Data Summary'!CX84="Yes"),OFFSET('Sanitation Data'!$F$11,0,10*ROW('Sanitation Data'!F78)),NA())</f>
        <v>#N/A</v>
      </c>
      <c r="AJ84" s="536" t="e">
        <f ca="1">+IF(AND(ISNUMBER(OFFSET('Sanitation Data'!$F$12,0,10*ROW('Sanitation Data'!F78))),'Data Summary'!CY84="Yes"),OFFSET('Sanitation Data'!$F$12,0,10*ROW('Sanitation Data'!F78)),NA())</f>
        <v>#N/A</v>
      </c>
      <c r="AK84" s="536" t="e">
        <f ca="1">+IF(AND(ISNUMBER(OFFSET('Sanitation Data'!$G$4,0,10*ROW('Sanitation Data'!G78))),'Data Summary'!CZ84="Yes"),100-OFFSET('Sanitation Data'!$G$4,0,10*ROW('Sanitation Data'!G78)),NA())</f>
        <v>#N/A</v>
      </c>
      <c r="AL84" s="536" t="e">
        <f ca="1">+IF(AND(ISNUMBER(OFFSET('Sanitation Data'!$G$6,0,10*ROW('Sanitation Data'!G78))),'Data Summary'!DA84="Yes"),OFFSET('Sanitation Data'!$G$6,0,10*ROW('Sanitation Data'!G78)),NA())</f>
        <v>#N/A</v>
      </c>
      <c r="AM84" s="536" t="e">
        <f ca="1">+IF(AND(ISNUMBER(OFFSET('Sanitation Data'!$G$10,0,10*ROW('Sanitation Data'!G78))),'Data Summary'!DB84="Yes"),OFFSET('Sanitation Data'!$G$10,0,10*ROW('Sanitation Data'!G78)),NA())</f>
        <v>#N/A</v>
      </c>
      <c r="AN84" s="536" t="e">
        <f ca="1">+IF(AND(ISNUMBER(OFFSET('Sanitation Data'!$G$11,0,10*ROW('Sanitation Data'!G78))),'Data Summary'!DC84="Yes"),OFFSET('Sanitation Data'!$G$11,0,10*ROW('Sanitation Data'!G78)),NA())</f>
        <v>#N/A</v>
      </c>
      <c r="AO84" s="536" t="e">
        <f ca="1">+IF(AND(ISNUMBER(OFFSET('Sanitation Data'!$G$12,0,10*ROW('Sanitation Data'!G78))),'Data Summary'!DD84="Yes"),OFFSET('Sanitation Data'!$G$12,0,10*ROW('Sanitation Data'!G78)),NA())</f>
        <v>#N/A</v>
      </c>
      <c r="AP84" s="536" t="e">
        <f ca="1">+IF(AND(ISNUMBER(OFFSET('Sanitation Data'!$H$4,0,10*ROW('Sanitation Data'!H78))),'Data Summary'!DE84="Yes"),100-OFFSET('Sanitation Data'!$H$4,0,10*ROW('Sanitation Data'!H78)),NA())</f>
        <v>#N/A</v>
      </c>
      <c r="AQ84" s="536" t="e">
        <f ca="1">+IF(AND(ISNUMBER(OFFSET('Sanitation Data'!$H$6,0,10*ROW('Sanitation Data'!H78))),'Data Summary'!DF84="Yes"),OFFSET('Sanitation Data'!$H$6,0,10*ROW('Sanitation Data'!H78)),NA())</f>
        <v>#N/A</v>
      </c>
      <c r="AR84" s="536" t="e">
        <f ca="1">+IF(AND(ISNUMBER(OFFSET('Sanitation Data'!$H$10,0,10*ROW('Sanitation Data'!H78))),'Data Summary'!DG84="Yes"),OFFSET('Sanitation Data'!$H$10,0,10*ROW('Sanitation Data'!H78)),NA())</f>
        <v>#N/A</v>
      </c>
      <c r="AS84" s="536" t="e">
        <f ca="1">+IF(AND(ISNUMBER(OFFSET('Sanitation Data'!$H$11,0,10*ROW('Sanitation Data'!H78))),'Data Summary'!DH84="Yes"),OFFSET('Sanitation Data'!$H$11,0,10*ROW('Sanitation Data'!H78)),NA())</f>
        <v>#N/A</v>
      </c>
      <c r="AT84" s="536" t="e">
        <f ca="1">+IF(AND(ISNUMBER(OFFSET('Sanitation Data'!$H$12,0,10*ROW('Sanitation Data'!H78))),'Data Summary'!DI84="Yes"),OFFSET('Sanitation Data'!$H$12,0,10*ROW('Sanitation Data'!H78)),NA())</f>
        <v>#N/A</v>
      </c>
      <c r="AU84" s="536" t="e">
        <f ca="1">+IF(AND(ISNUMBER(OFFSET('Sanitation Data'!$I$4,0,10*ROW('Sanitation Data'!I78))),'Data Summary'!DJ84="Yes"),100-OFFSET('Sanitation Data'!$I$4,0,10*ROW('Sanitation Data'!I78)),NA())</f>
        <v>#N/A</v>
      </c>
      <c r="AV84" s="536" t="e">
        <f ca="1">+IF(AND(ISNUMBER(OFFSET('Sanitation Data'!$I$6,0,10*ROW('Sanitation Data'!I78))),'Data Summary'!DK84="Yes"),OFFSET('Sanitation Data'!$I$6,0,10*ROW('Sanitation Data'!I78)),NA())</f>
        <v>#N/A</v>
      </c>
      <c r="AW84" s="536" t="e">
        <f ca="1">+IF(AND(ISNUMBER(OFFSET('Sanitation Data'!$I$10,0,10*ROW('Sanitation Data'!I78))),'Data Summary'!DL84="Yes"),OFFSET('Sanitation Data'!$I$10,0,10*ROW('Sanitation Data'!I78)),NA())</f>
        <v>#N/A</v>
      </c>
      <c r="AX84" s="536" t="e">
        <f ca="1">+IF(AND(ISNUMBER(OFFSET('Sanitation Data'!$I$11,0,10*ROW('Sanitation Data'!I78))),'Data Summary'!DM84="Yes"),OFFSET('Sanitation Data'!$I$11,0,10*ROW('Sanitation Data'!I78)),NA())</f>
        <v>#N/A</v>
      </c>
      <c r="AY84" s="536" t="e">
        <f ca="1">+IF(AND(ISNUMBER(OFFSET('Sanitation Data'!$I$12,0,10*ROW('Sanitation Data'!I78))),'Data Summary'!DN84="Yes"),OFFSET('Sanitation Data'!$I$12,0,10*ROW('Sanitation Data'!I78)),NA())</f>
        <v>#N/A</v>
      </c>
      <c r="AZ84" s="537" t="e">
        <f ca="1">+IF(AND(ISNUMBER(OFFSET('Hygiene Data'!$D$5,0,10*ROW('Hygiene Data'!D78))),'Data Summary'!DO84="Yes"),OFFSET('Hygiene Data'!$D$5,0,10*ROW('Hygiene Data'!D78)),NA())</f>
        <v>#N/A</v>
      </c>
      <c r="BA84" s="537" t="e">
        <f ca="1">+IF(AND(ISNUMBER(OFFSET('Hygiene Data'!$D$7,0,10*ROW('Hygiene Data'!D78))),'Data Summary'!DP84="Yes"),OFFSET('Hygiene Data'!$D$7,0,10*ROW('Hygiene Data'!D78)),NA())</f>
        <v>#N/A</v>
      </c>
      <c r="BB84" s="537" t="e">
        <f ca="1">+IF(AND(ISNUMBER(OFFSET('Hygiene Data'!$D$9,0,10*ROW('Hygiene Data'!D78))),'Data Summary'!DQ84="Yes"),OFFSET('Hygiene Data'!$D$9,0,10*ROW('Hygiene Data'!D78)),NA())</f>
        <v>#N/A</v>
      </c>
      <c r="BC84" s="537" t="e">
        <f ca="1">+IF(AND(ISNUMBER(OFFSET('Hygiene Data'!$E$5,0,10*ROW('Hygiene Data'!E78))),'Data Summary'!DR84="Yes"),OFFSET('Hygiene Data'!$E$5,0,10*ROW('Hygiene Data'!E78)),NA())</f>
        <v>#N/A</v>
      </c>
      <c r="BD84" s="537" t="e">
        <f ca="1">+IF(AND(ISNUMBER(OFFSET('Hygiene Data'!$E$7,0,10*ROW('Hygiene Data'!E78))),'Data Summary'!DS84="Yes"),OFFSET('Hygiene Data'!$E$7,0,10*ROW('Hygiene Data'!E78)),NA())</f>
        <v>#N/A</v>
      </c>
      <c r="BE84" s="537" t="e">
        <f ca="1">+IF(AND(ISNUMBER(OFFSET('Hygiene Data'!$E$9,0,10*ROW('Hygiene Data'!E78))),'Data Summary'!DT84="Yes"),OFFSET('Hygiene Data'!$E$9,0,10*ROW('Hygiene Data'!E78)),NA())</f>
        <v>#N/A</v>
      </c>
      <c r="BF84" s="537" t="e">
        <f ca="1">+IF(AND(ISNUMBER(OFFSET('Hygiene Data'!$F$5,0,10*ROW('Hygiene Data'!F78))),'Data Summary'!DU84="Yes"),OFFSET('Hygiene Data'!$F$5,0,10*ROW('Hygiene Data'!F78)),NA())</f>
        <v>#N/A</v>
      </c>
      <c r="BG84" s="537" t="e">
        <f ca="1">+IF(AND(ISNUMBER(OFFSET('Hygiene Data'!$F$7,0,10*ROW('Hygiene Data'!F78))),'Data Summary'!DV84="Yes"),OFFSET('Hygiene Data'!$F$7,0,10*ROW('Hygiene Data'!F78)),NA())</f>
        <v>#N/A</v>
      </c>
      <c r="BH84" s="537" t="e">
        <f ca="1">+IF(AND(ISNUMBER(OFFSET('Hygiene Data'!$F$9,0,10*ROW('Hygiene Data'!F78))),'Data Summary'!DW84="Yes"),OFFSET('Hygiene Data'!$F$9,0,10*ROW('Hygiene Data'!F78)),NA())</f>
        <v>#N/A</v>
      </c>
      <c r="BI84" s="537" t="e">
        <f ca="1">+IF(AND(ISNUMBER(OFFSET('Hygiene Data'!$G$5,0,10*ROW('Hygiene Data'!G78))),'Data Summary'!DX84="Yes"),OFFSET('Hygiene Data'!$G$5,0,10*ROW('Hygiene Data'!G78)),NA())</f>
        <v>#N/A</v>
      </c>
      <c r="BJ84" s="537" t="e">
        <f ca="1">+IF(AND(ISNUMBER(OFFSET('Hygiene Data'!$G$7,0,10*ROW('Hygiene Data'!G78))),'Data Summary'!DY84="Yes"),OFFSET('Hygiene Data'!$G$7,0,10*ROW('Hygiene Data'!G78)),NA())</f>
        <v>#N/A</v>
      </c>
      <c r="BK84" s="537" t="e">
        <f ca="1">+IF(AND(ISNUMBER(OFFSET('Hygiene Data'!$G$9,0,10*ROW('Hygiene Data'!G78))),'Data Summary'!DZ84="Yes"),OFFSET('Hygiene Data'!$G$9,0,10*ROW('Hygiene Data'!G78)),NA())</f>
        <v>#N/A</v>
      </c>
      <c r="BL84" s="537" t="e">
        <f ca="1">+IF(AND(ISNUMBER(OFFSET('Hygiene Data'!$H$5,0,10*ROW('Hygiene Data'!H78))),'Data Summary'!EA84="Yes"),OFFSET('Hygiene Data'!$H$5,0,10*ROW('Hygiene Data'!H78)),NA())</f>
        <v>#N/A</v>
      </c>
      <c r="BM84" s="537" t="e">
        <f ca="1">+IF(AND(ISNUMBER(OFFSET('Hygiene Data'!$H$7,0,10*ROW('Hygiene Data'!H78))),'Data Summary'!EB84="Yes"),OFFSET('Hygiene Data'!$H$7,0,10*ROW('Hygiene Data'!H78)),NA())</f>
        <v>#N/A</v>
      </c>
      <c r="BN84" s="537" t="e">
        <f ca="1">+IF(AND(ISNUMBER(OFFSET('Hygiene Data'!$H$9,0,10*ROW('Hygiene Data'!H78))),'Data Summary'!EC84="Yes"),OFFSET('Hygiene Data'!$H$9,0,10*ROW('Hygiene Data'!H78)),NA())</f>
        <v>#N/A</v>
      </c>
      <c r="BO84" s="537" t="e">
        <f ca="1">+IF(AND(ISNUMBER(OFFSET('Hygiene Data'!$I$5,0,10*ROW('Hygiene Data'!I78))),'Data Summary'!ED84="Yes"),OFFSET('Hygiene Data'!$I$5,0,10*ROW('Hygiene Data'!I78)),NA())</f>
        <v>#N/A</v>
      </c>
      <c r="BP84" s="537" t="e">
        <f ca="1">+IF(AND(ISNUMBER(OFFSET('Hygiene Data'!$I$7,0,10*ROW('Hygiene Data'!I78))),'Data Summary'!EE84="Yes"),OFFSET('Hygiene Data'!$I$7,0,10*ROW('Hygiene Data'!I78)),NA())</f>
        <v>#N/A</v>
      </c>
      <c r="BQ84" s="537" t="e">
        <f ca="1">+IF(AND(ISNUMBER(OFFSET('Hygiene Data'!$I$9,0,10*ROW('Hygiene Data'!I78))),'Data Summary'!EF84="Yes"),OFFSET('Hygiene Data'!$I$9,0,10*ROW('Hygiene Data'!I78)),NA())</f>
        <v>#N/A</v>
      </c>
    </row>
    <row r="85" spans="1:69" x14ac:dyDescent="0.25">
      <c r="A85" s="533" t="e">
        <f ca="1">+RIGHT('Data Summary'!A85,LEN('Data Summary'!A85)-9)</f>
        <v>#VALUE!</v>
      </c>
      <c r="B85" s="507" t="str">
        <f ca="1">+IF(ISTEXT('Data Summary'!B85),'Data Summary'!B85,"")</f>
        <v/>
      </c>
      <c r="C85" s="534" t="e">
        <f ca="1">+VALUE('Data Summary'!C85)</f>
        <v>#VALUE!</v>
      </c>
      <c r="D85" s="535" t="e">
        <f ca="1">+IF(AND(ISNUMBER(OFFSET('Water Data'!$D$4,0,10*ROW('Water Data'!D79))),'Data Summary'!BS85="Yes"),100-OFFSET('Water Data'!$D$4,0,10*ROW('Water Data'!D79)),NA())</f>
        <v>#N/A</v>
      </c>
      <c r="E85" s="535" t="e">
        <f ca="1">+IF(AND(ISNUMBER(OFFSET('Water Data'!$D$6,0,10*ROW('Water Data'!D79))),'Data Summary'!BT85="Yes"),OFFSET('Water Data'!$D$6,0,10*ROW('Water Data'!D79)),NA())</f>
        <v>#N/A</v>
      </c>
      <c r="F85" s="535" t="e">
        <f ca="1">+IF(AND(ISNUMBER(OFFSET('Water Data'!$D$9,0,10*ROW('Water Data'!D79))),'Data Summary'!BU85="Yes"),OFFSET('Water Data'!$D$9,0,10*ROW('Water Data'!D79)),NA())</f>
        <v>#N/A</v>
      </c>
      <c r="G85" s="535" t="e">
        <f ca="1">+IF(AND(ISNUMBER(OFFSET('Water Data'!$E$4,0,10*ROW('Water Data'!E79))),'Data Summary'!BV85="Yes"),100-OFFSET('Water Data'!$E$4,0,10*ROW('Water Data'!E79)),NA())</f>
        <v>#N/A</v>
      </c>
      <c r="H85" s="535" t="e">
        <f ca="1">+IF(AND(ISNUMBER(OFFSET('Water Data'!$E$6,0,10*ROW('Water Data'!E79))),'Data Summary'!BW85="Yes"),OFFSET('Water Data'!$E$6,0,10*ROW('Water Data'!E79)),NA())</f>
        <v>#N/A</v>
      </c>
      <c r="I85" s="535" t="e">
        <f ca="1">+IF(AND(ISNUMBER(OFFSET('Water Data'!$E$9,0,10*ROW('Water Data'!E79))),'Data Summary'!BX85="Yes"),OFFSET('Water Data'!$E$9,0,10*ROW('Water Data'!E79)),NA())</f>
        <v>#N/A</v>
      </c>
      <c r="J85" s="535" t="e">
        <f ca="1">+IF(AND(ISNUMBER(OFFSET('Water Data'!$F$4,0,10*ROW('Water Data'!F79))),'Data Summary'!BY85="Yes"),100-OFFSET('Water Data'!$F$4,0,10*ROW('Water Data'!F79)),NA())</f>
        <v>#N/A</v>
      </c>
      <c r="K85" s="535" t="e">
        <f ca="1">+IF(AND(ISNUMBER(OFFSET('Water Data'!$F$6,0,10*ROW('Water Data'!F79))),'Data Summary'!BZ85="Yes"),OFFSET('Water Data'!$F$6,0,10*ROW('Water Data'!F79)),NA())</f>
        <v>#N/A</v>
      </c>
      <c r="L85" s="535" t="e">
        <f ca="1">+IF(AND(ISNUMBER(OFFSET('Water Data'!$F$9,0,10*ROW('Water Data'!F79))),'Data Summary'!CA85="Yes"),OFFSET('Water Data'!$F$9,0,10*ROW('Water Data'!F79)),NA())</f>
        <v>#N/A</v>
      </c>
      <c r="M85" s="535" t="e">
        <f ca="1">+IF(AND(ISNUMBER(OFFSET('Water Data'!$G$4,0,10*ROW('Water Data'!G79))),'Data Summary'!CB85="Yes"),100-OFFSET('Water Data'!$G$4,0,10*ROW('Water Data'!G79)),NA())</f>
        <v>#N/A</v>
      </c>
      <c r="N85" s="535" t="e">
        <f ca="1">+IF(AND(ISNUMBER(OFFSET('Water Data'!$G$6,0,10*ROW('Water Data'!G79))),'Data Summary'!CC85="Yes"),OFFSET('Water Data'!$G$6,0,10*ROW('Water Data'!G79)),NA())</f>
        <v>#N/A</v>
      </c>
      <c r="O85" s="535" t="e">
        <f ca="1">+IF(AND(ISNUMBER(OFFSET('Water Data'!$G$9,0,10*ROW('Water Data'!G79))),'Data Summary'!CD85="Yes"),OFFSET('Water Data'!$G$9,0,10*ROW('Water Data'!G79)),NA())</f>
        <v>#N/A</v>
      </c>
      <c r="P85" s="535" t="e">
        <f ca="1">+IF(AND(ISNUMBER(OFFSET('Water Data'!$H$4,0,10*ROW('Water Data'!H79))),'Data Summary'!CE85="Yes"),100-OFFSET('Water Data'!$H$4,0,10*ROW('Water Data'!H79)),NA())</f>
        <v>#N/A</v>
      </c>
      <c r="Q85" s="535" t="e">
        <f ca="1">+IF(AND(ISNUMBER(OFFSET('Water Data'!$H$6,0,10*ROW('Water Data'!H79))),'Data Summary'!CF85="Yes"),OFFSET('Water Data'!$H$6,0,10*ROW('Water Data'!H79)),NA())</f>
        <v>#N/A</v>
      </c>
      <c r="R85" s="535" t="e">
        <f ca="1">+IF(AND(ISNUMBER(OFFSET('Water Data'!$H$9,0,10*ROW('Water Data'!H79))),'Data Summary'!CG85="Yes"),OFFSET('Water Data'!$H$9,0,10*ROW('Water Data'!H79)),NA())</f>
        <v>#N/A</v>
      </c>
      <c r="S85" s="535" t="e">
        <f ca="1">+IF(AND(ISNUMBER(OFFSET('Water Data'!$I$4,0,10*ROW('Water Data'!I79))),'Data Summary'!CH85="Yes"),100-OFFSET('Water Data'!$I$4,0,10*ROW('Water Data'!I79)),NA())</f>
        <v>#N/A</v>
      </c>
      <c r="T85" s="535" t="e">
        <f ca="1">+IF(AND(ISNUMBER(OFFSET('Water Data'!$I$6,0,10*ROW('Water Data'!I79))),'Data Summary'!CI85="Yes"),OFFSET('Water Data'!$I$6,0,10*ROW('Water Data'!I79)),NA())</f>
        <v>#N/A</v>
      </c>
      <c r="U85" s="535" t="e">
        <f ca="1">+IF(AND(ISNUMBER(OFFSET('Water Data'!$I$9,0,10*ROW('Water Data'!I79))),'Data Summary'!CJ85="Yes"),OFFSET('Water Data'!$I$9,0,10*ROW('Water Data'!I79)),NA())</f>
        <v>#N/A</v>
      </c>
      <c r="V85" s="536" t="e">
        <f ca="1">+IF(AND(ISNUMBER(OFFSET('Sanitation Data'!$D$4,0,10*ROW('Sanitation Data'!D79))),'Data Summary'!CK85="Yes"),100-OFFSET('Sanitation Data'!$D$4,0,10*ROW('Sanitation Data'!D79)),NA())</f>
        <v>#N/A</v>
      </c>
      <c r="W85" s="536" t="e">
        <f ca="1">+IF(AND(ISNUMBER(OFFSET('Sanitation Data'!$D$6,0,10*ROW('Sanitation Data'!D79))),'Data Summary'!CL85="Yes"),OFFSET('Sanitation Data'!$D$6,0,10*ROW('Sanitation Data'!D79)),NA())</f>
        <v>#N/A</v>
      </c>
      <c r="X85" s="536" t="e">
        <f ca="1">+IF(AND(ISNUMBER(OFFSET('Sanitation Data'!$D$10,0,10*ROW('Sanitation Data'!D79))),'Data Summary'!CM85="Yes"),OFFSET('Sanitation Data'!$D$10,0,10*ROW('Sanitation Data'!D79)),NA())</f>
        <v>#N/A</v>
      </c>
      <c r="Y85" s="536" t="e">
        <f ca="1">+IF(AND(ISNUMBER(OFFSET('Sanitation Data'!$D$11,0,10*ROW('Sanitation Data'!D79))),'Data Summary'!CN85="Yes"),OFFSET('Sanitation Data'!$D$11,0,10*ROW('Sanitation Data'!D79)),NA())</f>
        <v>#N/A</v>
      </c>
      <c r="Z85" s="536" t="e">
        <f ca="1">+IF(AND(ISNUMBER(OFFSET('Sanitation Data'!$D$12,0,10*ROW('Sanitation Data'!D79))),'Data Summary'!CO85="Yes"),OFFSET('Sanitation Data'!$D$12,0,10*ROW('Sanitation Data'!D79)),NA())</f>
        <v>#N/A</v>
      </c>
      <c r="AA85" s="536" t="e">
        <f ca="1">+IF(AND(ISNUMBER(OFFSET('Sanitation Data'!$E$4,0,10*ROW('Sanitation Data'!E79))),'Data Summary'!CP85="Yes"),100-OFFSET('Sanitation Data'!$E$4,0,10*ROW('Sanitation Data'!E79)),NA())</f>
        <v>#N/A</v>
      </c>
      <c r="AB85" s="536" t="e">
        <f ca="1">+IF(AND(ISNUMBER(OFFSET('Sanitation Data'!$E$6,0,10*ROW('Sanitation Data'!E79))),'Data Summary'!CQ85="Yes"),OFFSET('Sanitation Data'!$E$6,0,10*ROW('Sanitation Data'!E79)),NA())</f>
        <v>#N/A</v>
      </c>
      <c r="AC85" s="536" t="e">
        <f ca="1">+IF(AND(ISNUMBER(OFFSET('Sanitation Data'!$E$10,0,10*ROW('Sanitation Data'!E79))),'Data Summary'!CR85="Yes"),OFFSET('Sanitation Data'!$E$10,0,10*ROW('Sanitation Data'!E79)),NA())</f>
        <v>#N/A</v>
      </c>
      <c r="AD85" s="536" t="e">
        <f ca="1">+IF(AND(ISNUMBER(OFFSET('Sanitation Data'!$E$11,0,10*ROW('Sanitation Data'!E79))),'Data Summary'!CS85="Yes"),OFFSET('Sanitation Data'!$E$11,0,10*ROW('Sanitation Data'!E79)),NA())</f>
        <v>#N/A</v>
      </c>
      <c r="AE85" s="536" t="e">
        <f ca="1">+IF(AND(ISNUMBER(OFFSET('Sanitation Data'!$E$12,0,10*ROW('Sanitation Data'!E79))),'Data Summary'!CT85="Yes"),OFFSET('Sanitation Data'!$E$12,0,10*ROW('Sanitation Data'!E79)),NA())</f>
        <v>#N/A</v>
      </c>
      <c r="AF85" s="536" t="e">
        <f ca="1">+IF(AND(ISNUMBER(OFFSET('Sanitation Data'!$F$4,0,10*ROW('Sanitation Data'!F79))),'Data Summary'!CU85="Yes"),100-OFFSET('Sanitation Data'!$F$4,0,10*ROW('Sanitation Data'!F79)),NA())</f>
        <v>#N/A</v>
      </c>
      <c r="AG85" s="536" t="e">
        <f ca="1">+IF(AND(ISNUMBER(OFFSET('Sanitation Data'!$F$6,0,10*ROW('Sanitation Data'!F79))),'Data Summary'!CV85="Yes"),OFFSET('Sanitation Data'!$F$6,0,10*ROW('Sanitation Data'!F79)),NA())</f>
        <v>#N/A</v>
      </c>
      <c r="AH85" s="536" t="e">
        <f ca="1">+IF(AND(ISNUMBER(OFFSET('Sanitation Data'!$F$10,0,10*ROW('Sanitation Data'!F79))),'Data Summary'!CW85="Yes"),OFFSET('Sanitation Data'!$F$10,0,10*ROW('Sanitation Data'!F79)),NA())</f>
        <v>#N/A</v>
      </c>
      <c r="AI85" s="536" t="e">
        <f ca="1">+IF(AND(ISNUMBER(OFFSET('Sanitation Data'!$F$11,0,10*ROW('Sanitation Data'!F79))),'Data Summary'!CX85="Yes"),OFFSET('Sanitation Data'!$F$11,0,10*ROW('Sanitation Data'!F79)),NA())</f>
        <v>#N/A</v>
      </c>
      <c r="AJ85" s="536" t="e">
        <f ca="1">+IF(AND(ISNUMBER(OFFSET('Sanitation Data'!$F$12,0,10*ROW('Sanitation Data'!F79))),'Data Summary'!CY85="Yes"),OFFSET('Sanitation Data'!$F$12,0,10*ROW('Sanitation Data'!F79)),NA())</f>
        <v>#N/A</v>
      </c>
      <c r="AK85" s="536" t="e">
        <f ca="1">+IF(AND(ISNUMBER(OFFSET('Sanitation Data'!$G$4,0,10*ROW('Sanitation Data'!G79))),'Data Summary'!CZ85="Yes"),100-OFFSET('Sanitation Data'!$G$4,0,10*ROW('Sanitation Data'!G79)),NA())</f>
        <v>#N/A</v>
      </c>
      <c r="AL85" s="536" t="e">
        <f ca="1">+IF(AND(ISNUMBER(OFFSET('Sanitation Data'!$G$6,0,10*ROW('Sanitation Data'!G79))),'Data Summary'!DA85="Yes"),OFFSET('Sanitation Data'!$G$6,0,10*ROW('Sanitation Data'!G79)),NA())</f>
        <v>#N/A</v>
      </c>
      <c r="AM85" s="536" t="e">
        <f ca="1">+IF(AND(ISNUMBER(OFFSET('Sanitation Data'!$G$10,0,10*ROW('Sanitation Data'!G79))),'Data Summary'!DB85="Yes"),OFFSET('Sanitation Data'!$G$10,0,10*ROW('Sanitation Data'!G79)),NA())</f>
        <v>#N/A</v>
      </c>
      <c r="AN85" s="536" t="e">
        <f ca="1">+IF(AND(ISNUMBER(OFFSET('Sanitation Data'!$G$11,0,10*ROW('Sanitation Data'!G79))),'Data Summary'!DC85="Yes"),OFFSET('Sanitation Data'!$G$11,0,10*ROW('Sanitation Data'!G79)),NA())</f>
        <v>#N/A</v>
      </c>
      <c r="AO85" s="536" t="e">
        <f ca="1">+IF(AND(ISNUMBER(OFFSET('Sanitation Data'!$G$12,0,10*ROW('Sanitation Data'!G79))),'Data Summary'!DD85="Yes"),OFFSET('Sanitation Data'!$G$12,0,10*ROW('Sanitation Data'!G79)),NA())</f>
        <v>#N/A</v>
      </c>
      <c r="AP85" s="536" t="e">
        <f ca="1">+IF(AND(ISNUMBER(OFFSET('Sanitation Data'!$H$4,0,10*ROW('Sanitation Data'!H79))),'Data Summary'!DE85="Yes"),100-OFFSET('Sanitation Data'!$H$4,0,10*ROW('Sanitation Data'!H79)),NA())</f>
        <v>#N/A</v>
      </c>
      <c r="AQ85" s="536" t="e">
        <f ca="1">+IF(AND(ISNUMBER(OFFSET('Sanitation Data'!$H$6,0,10*ROW('Sanitation Data'!H79))),'Data Summary'!DF85="Yes"),OFFSET('Sanitation Data'!$H$6,0,10*ROW('Sanitation Data'!H79)),NA())</f>
        <v>#N/A</v>
      </c>
      <c r="AR85" s="536" t="e">
        <f ca="1">+IF(AND(ISNUMBER(OFFSET('Sanitation Data'!$H$10,0,10*ROW('Sanitation Data'!H79))),'Data Summary'!DG85="Yes"),OFFSET('Sanitation Data'!$H$10,0,10*ROW('Sanitation Data'!H79)),NA())</f>
        <v>#N/A</v>
      </c>
      <c r="AS85" s="536" t="e">
        <f ca="1">+IF(AND(ISNUMBER(OFFSET('Sanitation Data'!$H$11,0,10*ROW('Sanitation Data'!H79))),'Data Summary'!DH85="Yes"),OFFSET('Sanitation Data'!$H$11,0,10*ROW('Sanitation Data'!H79)),NA())</f>
        <v>#N/A</v>
      </c>
      <c r="AT85" s="536" t="e">
        <f ca="1">+IF(AND(ISNUMBER(OFFSET('Sanitation Data'!$H$12,0,10*ROW('Sanitation Data'!H79))),'Data Summary'!DI85="Yes"),OFFSET('Sanitation Data'!$H$12,0,10*ROW('Sanitation Data'!H79)),NA())</f>
        <v>#N/A</v>
      </c>
      <c r="AU85" s="536" t="e">
        <f ca="1">+IF(AND(ISNUMBER(OFFSET('Sanitation Data'!$I$4,0,10*ROW('Sanitation Data'!I79))),'Data Summary'!DJ85="Yes"),100-OFFSET('Sanitation Data'!$I$4,0,10*ROW('Sanitation Data'!I79)),NA())</f>
        <v>#N/A</v>
      </c>
      <c r="AV85" s="536" t="e">
        <f ca="1">+IF(AND(ISNUMBER(OFFSET('Sanitation Data'!$I$6,0,10*ROW('Sanitation Data'!I79))),'Data Summary'!DK85="Yes"),OFFSET('Sanitation Data'!$I$6,0,10*ROW('Sanitation Data'!I79)),NA())</f>
        <v>#N/A</v>
      </c>
      <c r="AW85" s="536" t="e">
        <f ca="1">+IF(AND(ISNUMBER(OFFSET('Sanitation Data'!$I$10,0,10*ROW('Sanitation Data'!I79))),'Data Summary'!DL85="Yes"),OFFSET('Sanitation Data'!$I$10,0,10*ROW('Sanitation Data'!I79)),NA())</f>
        <v>#N/A</v>
      </c>
      <c r="AX85" s="536" t="e">
        <f ca="1">+IF(AND(ISNUMBER(OFFSET('Sanitation Data'!$I$11,0,10*ROW('Sanitation Data'!I79))),'Data Summary'!DM85="Yes"),OFFSET('Sanitation Data'!$I$11,0,10*ROW('Sanitation Data'!I79)),NA())</f>
        <v>#N/A</v>
      </c>
      <c r="AY85" s="536" t="e">
        <f ca="1">+IF(AND(ISNUMBER(OFFSET('Sanitation Data'!$I$12,0,10*ROW('Sanitation Data'!I79))),'Data Summary'!DN85="Yes"),OFFSET('Sanitation Data'!$I$12,0,10*ROW('Sanitation Data'!I79)),NA())</f>
        <v>#N/A</v>
      </c>
      <c r="AZ85" s="537" t="e">
        <f ca="1">+IF(AND(ISNUMBER(OFFSET('Hygiene Data'!$D$5,0,10*ROW('Hygiene Data'!D79))),'Data Summary'!DO85="Yes"),OFFSET('Hygiene Data'!$D$5,0,10*ROW('Hygiene Data'!D79)),NA())</f>
        <v>#N/A</v>
      </c>
      <c r="BA85" s="537" t="e">
        <f ca="1">+IF(AND(ISNUMBER(OFFSET('Hygiene Data'!$D$7,0,10*ROW('Hygiene Data'!D79))),'Data Summary'!DP85="Yes"),OFFSET('Hygiene Data'!$D$7,0,10*ROW('Hygiene Data'!D79)),NA())</f>
        <v>#N/A</v>
      </c>
      <c r="BB85" s="537" t="e">
        <f ca="1">+IF(AND(ISNUMBER(OFFSET('Hygiene Data'!$D$9,0,10*ROW('Hygiene Data'!D79))),'Data Summary'!DQ85="Yes"),OFFSET('Hygiene Data'!$D$9,0,10*ROW('Hygiene Data'!D79)),NA())</f>
        <v>#N/A</v>
      </c>
      <c r="BC85" s="537" t="e">
        <f ca="1">+IF(AND(ISNUMBER(OFFSET('Hygiene Data'!$E$5,0,10*ROW('Hygiene Data'!E79))),'Data Summary'!DR85="Yes"),OFFSET('Hygiene Data'!$E$5,0,10*ROW('Hygiene Data'!E79)),NA())</f>
        <v>#N/A</v>
      </c>
      <c r="BD85" s="537" t="e">
        <f ca="1">+IF(AND(ISNUMBER(OFFSET('Hygiene Data'!$E$7,0,10*ROW('Hygiene Data'!E79))),'Data Summary'!DS85="Yes"),OFFSET('Hygiene Data'!$E$7,0,10*ROW('Hygiene Data'!E79)),NA())</f>
        <v>#N/A</v>
      </c>
      <c r="BE85" s="537" t="e">
        <f ca="1">+IF(AND(ISNUMBER(OFFSET('Hygiene Data'!$E$9,0,10*ROW('Hygiene Data'!E79))),'Data Summary'!DT85="Yes"),OFFSET('Hygiene Data'!$E$9,0,10*ROW('Hygiene Data'!E79)),NA())</f>
        <v>#N/A</v>
      </c>
      <c r="BF85" s="537" t="e">
        <f ca="1">+IF(AND(ISNUMBER(OFFSET('Hygiene Data'!$F$5,0,10*ROW('Hygiene Data'!F79))),'Data Summary'!DU85="Yes"),OFFSET('Hygiene Data'!$F$5,0,10*ROW('Hygiene Data'!F79)),NA())</f>
        <v>#N/A</v>
      </c>
      <c r="BG85" s="537" t="e">
        <f ca="1">+IF(AND(ISNUMBER(OFFSET('Hygiene Data'!$F$7,0,10*ROW('Hygiene Data'!F79))),'Data Summary'!DV85="Yes"),OFFSET('Hygiene Data'!$F$7,0,10*ROW('Hygiene Data'!F79)),NA())</f>
        <v>#N/A</v>
      </c>
      <c r="BH85" s="537" t="e">
        <f ca="1">+IF(AND(ISNUMBER(OFFSET('Hygiene Data'!$F$9,0,10*ROW('Hygiene Data'!F79))),'Data Summary'!DW85="Yes"),OFFSET('Hygiene Data'!$F$9,0,10*ROW('Hygiene Data'!F79)),NA())</f>
        <v>#N/A</v>
      </c>
      <c r="BI85" s="537" t="e">
        <f ca="1">+IF(AND(ISNUMBER(OFFSET('Hygiene Data'!$G$5,0,10*ROW('Hygiene Data'!G79))),'Data Summary'!DX85="Yes"),OFFSET('Hygiene Data'!$G$5,0,10*ROW('Hygiene Data'!G79)),NA())</f>
        <v>#N/A</v>
      </c>
      <c r="BJ85" s="537" t="e">
        <f ca="1">+IF(AND(ISNUMBER(OFFSET('Hygiene Data'!$G$7,0,10*ROW('Hygiene Data'!G79))),'Data Summary'!DY85="Yes"),OFFSET('Hygiene Data'!$G$7,0,10*ROW('Hygiene Data'!G79)),NA())</f>
        <v>#N/A</v>
      </c>
      <c r="BK85" s="537" t="e">
        <f ca="1">+IF(AND(ISNUMBER(OFFSET('Hygiene Data'!$G$9,0,10*ROW('Hygiene Data'!G79))),'Data Summary'!DZ85="Yes"),OFFSET('Hygiene Data'!$G$9,0,10*ROW('Hygiene Data'!G79)),NA())</f>
        <v>#N/A</v>
      </c>
      <c r="BL85" s="537" t="e">
        <f ca="1">+IF(AND(ISNUMBER(OFFSET('Hygiene Data'!$H$5,0,10*ROW('Hygiene Data'!H79))),'Data Summary'!EA85="Yes"),OFFSET('Hygiene Data'!$H$5,0,10*ROW('Hygiene Data'!H79)),NA())</f>
        <v>#N/A</v>
      </c>
      <c r="BM85" s="537" t="e">
        <f ca="1">+IF(AND(ISNUMBER(OFFSET('Hygiene Data'!$H$7,0,10*ROW('Hygiene Data'!H79))),'Data Summary'!EB85="Yes"),OFFSET('Hygiene Data'!$H$7,0,10*ROW('Hygiene Data'!H79)),NA())</f>
        <v>#N/A</v>
      </c>
      <c r="BN85" s="537" t="e">
        <f ca="1">+IF(AND(ISNUMBER(OFFSET('Hygiene Data'!$H$9,0,10*ROW('Hygiene Data'!H79))),'Data Summary'!EC85="Yes"),OFFSET('Hygiene Data'!$H$9,0,10*ROW('Hygiene Data'!H79)),NA())</f>
        <v>#N/A</v>
      </c>
      <c r="BO85" s="537" t="e">
        <f ca="1">+IF(AND(ISNUMBER(OFFSET('Hygiene Data'!$I$5,0,10*ROW('Hygiene Data'!I79))),'Data Summary'!ED85="Yes"),OFFSET('Hygiene Data'!$I$5,0,10*ROW('Hygiene Data'!I79)),NA())</f>
        <v>#N/A</v>
      </c>
      <c r="BP85" s="537" t="e">
        <f ca="1">+IF(AND(ISNUMBER(OFFSET('Hygiene Data'!$I$7,0,10*ROW('Hygiene Data'!I79))),'Data Summary'!EE85="Yes"),OFFSET('Hygiene Data'!$I$7,0,10*ROW('Hygiene Data'!I79)),NA())</f>
        <v>#N/A</v>
      </c>
      <c r="BQ85" s="537" t="e">
        <f ca="1">+IF(AND(ISNUMBER(OFFSET('Hygiene Data'!$I$9,0,10*ROW('Hygiene Data'!I79))),'Data Summary'!EF85="Yes"),OFFSET('Hygiene Data'!$I$9,0,10*ROW('Hygiene Data'!I79)),NA())</f>
        <v>#N/A</v>
      </c>
    </row>
    <row r="86" spans="1:69" x14ac:dyDescent="0.25">
      <c r="A86" s="533" t="e">
        <f ca="1">+RIGHT('Data Summary'!A86,LEN('Data Summary'!A86)-9)</f>
        <v>#VALUE!</v>
      </c>
      <c r="B86" s="507" t="str">
        <f ca="1">+IF(ISTEXT('Data Summary'!B86),'Data Summary'!B86,"")</f>
        <v/>
      </c>
      <c r="C86" s="534" t="e">
        <f ca="1">+VALUE('Data Summary'!C86)</f>
        <v>#VALUE!</v>
      </c>
      <c r="D86" s="535" t="e">
        <f ca="1">+IF(AND(ISNUMBER(OFFSET('Water Data'!$D$4,0,10*ROW('Water Data'!D80))),'Data Summary'!BS86="Yes"),100-OFFSET('Water Data'!$D$4,0,10*ROW('Water Data'!D80)),NA())</f>
        <v>#N/A</v>
      </c>
      <c r="E86" s="535" t="e">
        <f ca="1">+IF(AND(ISNUMBER(OFFSET('Water Data'!$D$6,0,10*ROW('Water Data'!D80))),'Data Summary'!BT86="Yes"),OFFSET('Water Data'!$D$6,0,10*ROW('Water Data'!D80)),NA())</f>
        <v>#N/A</v>
      </c>
      <c r="F86" s="535" t="e">
        <f ca="1">+IF(AND(ISNUMBER(OFFSET('Water Data'!$D$9,0,10*ROW('Water Data'!D80))),'Data Summary'!BU86="Yes"),OFFSET('Water Data'!$D$9,0,10*ROW('Water Data'!D80)),NA())</f>
        <v>#N/A</v>
      </c>
      <c r="G86" s="535" t="e">
        <f ca="1">+IF(AND(ISNUMBER(OFFSET('Water Data'!$E$4,0,10*ROW('Water Data'!E80))),'Data Summary'!BV86="Yes"),100-OFFSET('Water Data'!$E$4,0,10*ROW('Water Data'!E80)),NA())</f>
        <v>#N/A</v>
      </c>
      <c r="H86" s="535" t="e">
        <f ca="1">+IF(AND(ISNUMBER(OFFSET('Water Data'!$E$6,0,10*ROW('Water Data'!E80))),'Data Summary'!BW86="Yes"),OFFSET('Water Data'!$E$6,0,10*ROW('Water Data'!E80)),NA())</f>
        <v>#N/A</v>
      </c>
      <c r="I86" s="535" t="e">
        <f ca="1">+IF(AND(ISNUMBER(OFFSET('Water Data'!$E$9,0,10*ROW('Water Data'!E80))),'Data Summary'!BX86="Yes"),OFFSET('Water Data'!$E$9,0,10*ROW('Water Data'!E80)),NA())</f>
        <v>#N/A</v>
      </c>
      <c r="J86" s="535" t="e">
        <f ca="1">+IF(AND(ISNUMBER(OFFSET('Water Data'!$F$4,0,10*ROW('Water Data'!F80))),'Data Summary'!BY86="Yes"),100-OFFSET('Water Data'!$F$4,0,10*ROW('Water Data'!F80)),NA())</f>
        <v>#N/A</v>
      </c>
      <c r="K86" s="535" t="e">
        <f ca="1">+IF(AND(ISNUMBER(OFFSET('Water Data'!$F$6,0,10*ROW('Water Data'!F80))),'Data Summary'!BZ86="Yes"),OFFSET('Water Data'!$F$6,0,10*ROW('Water Data'!F80)),NA())</f>
        <v>#N/A</v>
      </c>
      <c r="L86" s="535" t="e">
        <f ca="1">+IF(AND(ISNUMBER(OFFSET('Water Data'!$F$9,0,10*ROW('Water Data'!F80))),'Data Summary'!CA86="Yes"),OFFSET('Water Data'!$F$9,0,10*ROW('Water Data'!F80)),NA())</f>
        <v>#N/A</v>
      </c>
      <c r="M86" s="535" t="e">
        <f ca="1">+IF(AND(ISNUMBER(OFFSET('Water Data'!$G$4,0,10*ROW('Water Data'!G80))),'Data Summary'!CB86="Yes"),100-OFFSET('Water Data'!$G$4,0,10*ROW('Water Data'!G80)),NA())</f>
        <v>#N/A</v>
      </c>
      <c r="N86" s="535" t="e">
        <f ca="1">+IF(AND(ISNUMBER(OFFSET('Water Data'!$G$6,0,10*ROW('Water Data'!G80))),'Data Summary'!CC86="Yes"),OFFSET('Water Data'!$G$6,0,10*ROW('Water Data'!G80)),NA())</f>
        <v>#N/A</v>
      </c>
      <c r="O86" s="535" t="e">
        <f ca="1">+IF(AND(ISNUMBER(OFFSET('Water Data'!$G$9,0,10*ROW('Water Data'!G80))),'Data Summary'!CD86="Yes"),OFFSET('Water Data'!$G$9,0,10*ROW('Water Data'!G80)),NA())</f>
        <v>#N/A</v>
      </c>
      <c r="P86" s="535" t="e">
        <f ca="1">+IF(AND(ISNUMBER(OFFSET('Water Data'!$H$4,0,10*ROW('Water Data'!H80))),'Data Summary'!CE86="Yes"),100-OFFSET('Water Data'!$H$4,0,10*ROW('Water Data'!H80)),NA())</f>
        <v>#N/A</v>
      </c>
      <c r="Q86" s="535" t="e">
        <f ca="1">+IF(AND(ISNUMBER(OFFSET('Water Data'!$H$6,0,10*ROW('Water Data'!H80))),'Data Summary'!CF86="Yes"),OFFSET('Water Data'!$H$6,0,10*ROW('Water Data'!H80)),NA())</f>
        <v>#N/A</v>
      </c>
      <c r="R86" s="535" t="e">
        <f ca="1">+IF(AND(ISNUMBER(OFFSET('Water Data'!$H$9,0,10*ROW('Water Data'!H80))),'Data Summary'!CG86="Yes"),OFFSET('Water Data'!$H$9,0,10*ROW('Water Data'!H80)),NA())</f>
        <v>#N/A</v>
      </c>
      <c r="S86" s="535" t="e">
        <f ca="1">+IF(AND(ISNUMBER(OFFSET('Water Data'!$I$4,0,10*ROW('Water Data'!I80))),'Data Summary'!CH86="Yes"),100-OFFSET('Water Data'!$I$4,0,10*ROW('Water Data'!I80)),NA())</f>
        <v>#N/A</v>
      </c>
      <c r="T86" s="535" t="e">
        <f ca="1">+IF(AND(ISNUMBER(OFFSET('Water Data'!$I$6,0,10*ROW('Water Data'!I80))),'Data Summary'!CI86="Yes"),OFFSET('Water Data'!$I$6,0,10*ROW('Water Data'!I80)),NA())</f>
        <v>#N/A</v>
      </c>
      <c r="U86" s="535" t="e">
        <f ca="1">+IF(AND(ISNUMBER(OFFSET('Water Data'!$I$9,0,10*ROW('Water Data'!I80))),'Data Summary'!CJ86="Yes"),OFFSET('Water Data'!$I$9,0,10*ROW('Water Data'!I80)),NA())</f>
        <v>#N/A</v>
      </c>
      <c r="V86" s="536" t="e">
        <f ca="1">+IF(AND(ISNUMBER(OFFSET('Sanitation Data'!$D$4,0,10*ROW('Sanitation Data'!D80))),'Data Summary'!CK86="Yes"),100-OFFSET('Sanitation Data'!$D$4,0,10*ROW('Sanitation Data'!D80)),NA())</f>
        <v>#N/A</v>
      </c>
      <c r="W86" s="536" t="e">
        <f ca="1">+IF(AND(ISNUMBER(OFFSET('Sanitation Data'!$D$6,0,10*ROW('Sanitation Data'!D80))),'Data Summary'!CL86="Yes"),OFFSET('Sanitation Data'!$D$6,0,10*ROW('Sanitation Data'!D80)),NA())</f>
        <v>#N/A</v>
      </c>
      <c r="X86" s="536" t="e">
        <f ca="1">+IF(AND(ISNUMBER(OFFSET('Sanitation Data'!$D$10,0,10*ROW('Sanitation Data'!D80))),'Data Summary'!CM86="Yes"),OFFSET('Sanitation Data'!$D$10,0,10*ROW('Sanitation Data'!D80)),NA())</f>
        <v>#N/A</v>
      </c>
      <c r="Y86" s="536" t="e">
        <f ca="1">+IF(AND(ISNUMBER(OFFSET('Sanitation Data'!$D$11,0,10*ROW('Sanitation Data'!D80))),'Data Summary'!CN86="Yes"),OFFSET('Sanitation Data'!$D$11,0,10*ROW('Sanitation Data'!D80)),NA())</f>
        <v>#N/A</v>
      </c>
      <c r="Z86" s="536" t="e">
        <f ca="1">+IF(AND(ISNUMBER(OFFSET('Sanitation Data'!$D$12,0,10*ROW('Sanitation Data'!D80))),'Data Summary'!CO86="Yes"),OFFSET('Sanitation Data'!$D$12,0,10*ROW('Sanitation Data'!D80)),NA())</f>
        <v>#N/A</v>
      </c>
      <c r="AA86" s="536" t="e">
        <f ca="1">+IF(AND(ISNUMBER(OFFSET('Sanitation Data'!$E$4,0,10*ROW('Sanitation Data'!E80))),'Data Summary'!CP86="Yes"),100-OFFSET('Sanitation Data'!$E$4,0,10*ROW('Sanitation Data'!E80)),NA())</f>
        <v>#N/A</v>
      </c>
      <c r="AB86" s="536" t="e">
        <f ca="1">+IF(AND(ISNUMBER(OFFSET('Sanitation Data'!$E$6,0,10*ROW('Sanitation Data'!E80))),'Data Summary'!CQ86="Yes"),OFFSET('Sanitation Data'!$E$6,0,10*ROW('Sanitation Data'!E80)),NA())</f>
        <v>#N/A</v>
      </c>
      <c r="AC86" s="536" t="e">
        <f ca="1">+IF(AND(ISNUMBER(OFFSET('Sanitation Data'!$E$10,0,10*ROW('Sanitation Data'!E80))),'Data Summary'!CR86="Yes"),OFFSET('Sanitation Data'!$E$10,0,10*ROW('Sanitation Data'!E80)),NA())</f>
        <v>#N/A</v>
      </c>
      <c r="AD86" s="536" t="e">
        <f ca="1">+IF(AND(ISNUMBER(OFFSET('Sanitation Data'!$E$11,0,10*ROW('Sanitation Data'!E80))),'Data Summary'!CS86="Yes"),OFFSET('Sanitation Data'!$E$11,0,10*ROW('Sanitation Data'!E80)),NA())</f>
        <v>#N/A</v>
      </c>
      <c r="AE86" s="536" t="e">
        <f ca="1">+IF(AND(ISNUMBER(OFFSET('Sanitation Data'!$E$12,0,10*ROW('Sanitation Data'!E80))),'Data Summary'!CT86="Yes"),OFFSET('Sanitation Data'!$E$12,0,10*ROW('Sanitation Data'!E80)),NA())</f>
        <v>#N/A</v>
      </c>
      <c r="AF86" s="536" t="e">
        <f ca="1">+IF(AND(ISNUMBER(OFFSET('Sanitation Data'!$F$4,0,10*ROW('Sanitation Data'!F80))),'Data Summary'!CU86="Yes"),100-OFFSET('Sanitation Data'!$F$4,0,10*ROW('Sanitation Data'!F80)),NA())</f>
        <v>#N/A</v>
      </c>
      <c r="AG86" s="536" t="e">
        <f ca="1">+IF(AND(ISNUMBER(OFFSET('Sanitation Data'!$F$6,0,10*ROW('Sanitation Data'!F80))),'Data Summary'!CV86="Yes"),OFFSET('Sanitation Data'!$F$6,0,10*ROW('Sanitation Data'!F80)),NA())</f>
        <v>#N/A</v>
      </c>
      <c r="AH86" s="536" t="e">
        <f ca="1">+IF(AND(ISNUMBER(OFFSET('Sanitation Data'!$F$10,0,10*ROW('Sanitation Data'!F80))),'Data Summary'!CW86="Yes"),OFFSET('Sanitation Data'!$F$10,0,10*ROW('Sanitation Data'!F80)),NA())</f>
        <v>#N/A</v>
      </c>
      <c r="AI86" s="536" t="e">
        <f ca="1">+IF(AND(ISNUMBER(OFFSET('Sanitation Data'!$F$11,0,10*ROW('Sanitation Data'!F80))),'Data Summary'!CX86="Yes"),OFFSET('Sanitation Data'!$F$11,0,10*ROW('Sanitation Data'!F80)),NA())</f>
        <v>#N/A</v>
      </c>
      <c r="AJ86" s="536" t="e">
        <f ca="1">+IF(AND(ISNUMBER(OFFSET('Sanitation Data'!$F$12,0,10*ROW('Sanitation Data'!F80))),'Data Summary'!CY86="Yes"),OFFSET('Sanitation Data'!$F$12,0,10*ROW('Sanitation Data'!F80)),NA())</f>
        <v>#N/A</v>
      </c>
      <c r="AK86" s="536" t="e">
        <f ca="1">+IF(AND(ISNUMBER(OFFSET('Sanitation Data'!$G$4,0,10*ROW('Sanitation Data'!G80))),'Data Summary'!CZ86="Yes"),100-OFFSET('Sanitation Data'!$G$4,0,10*ROW('Sanitation Data'!G80)),NA())</f>
        <v>#N/A</v>
      </c>
      <c r="AL86" s="536" t="e">
        <f ca="1">+IF(AND(ISNUMBER(OFFSET('Sanitation Data'!$G$6,0,10*ROW('Sanitation Data'!G80))),'Data Summary'!DA86="Yes"),OFFSET('Sanitation Data'!$G$6,0,10*ROW('Sanitation Data'!G80)),NA())</f>
        <v>#N/A</v>
      </c>
      <c r="AM86" s="536" t="e">
        <f ca="1">+IF(AND(ISNUMBER(OFFSET('Sanitation Data'!$G$10,0,10*ROW('Sanitation Data'!G80))),'Data Summary'!DB86="Yes"),OFFSET('Sanitation Data'!$G$10,0,10*ROW('Sanitation Data'!G80)),NA())</f>
        <v>#N/A</v>
      </c>
      <c r="AN86" s="536" t="e">
        <f ca="1">+IF(AND(ISNUMBER(OFFSET('Sanitation Data'!$G$11,0,10*ROW('Sanitation Data'!G80))),'Data Summary'!DC86="Yes"),OFFSET('Sanitation Data'!$G$11,0,10*ROW('Sanitation Data'!G80)),NA())</f>
        <v>#N/A</v>
      </c>
      <c r="AO86" s="536" t="e">
        <f ca="1">+IF(AND(ISNUMBER(OFFSET('Sanitation Data'!$G$12,0,10*ROW('Sanitation Data'!G80))),'Data Summary'!DD86="Yes"),OFFSET('Sanitation Data'!$G$12,0,10*ROW('Sanitation Data'!G80)),NA())</f>
        <v>#N/A</v>
      </c>
      <c r="AP86" s="536" t="e">
        <f ca="1">+IF(AND(ISNUMBER(OFFSET('Sanitation Data'!$H$4,0,10*ROW('Sanitation Data'!H80))),'Data Summary'!DE86="Yes"),100-OFFSET('Sanitation Data'!$H$4,0,10*ROW('Sanitation Data'!H80)),NA())</f>
        <v>#N/A</v>
      </c>
      <c r="AQ86" s="536" t="e">
        <f ca="1">+IF(AND(ISNUMBER(OFFSET('Sanitation Data'!$H$6,0,10*ROW('Sanitation Data'!H80))),'Data Summary'!DF86="Yes"),OFFSET('Sanitation Data'!$H$6,0,10*ROW('Sanitation Data'!H80)),NA())</f>
        <v>#N/A</v>
      </c>
      <c r="AR86" s="536" t="e">
        <f ca="1">+IF(AND(ISNUMBER(OFFSET('Sanitation Data'!$H$10,0,10*ROW('Sanitation Data'!H80))),'Data Summary'!DG86="Yes"),OFFSET('Sanitation Data'!$H$10,0,10*ROW('Sanitation Data'!H80)),NA())</f>
        <v>#N/A</v>
      </c>
      <c r="AS86" s="536" t="e">
        <f ca="1">+IF(AND(ISNUMBER(OFFSET('Sanitation Data'!$H$11,0,10*ROW('Sanitation Data'!H80))),'Data Summary'!DH86="Yes"),OFFSET('Sanitation Data'!$H$11,0,10*ROW('Sanitation Data'!H80)),NA())</f>
        <v>#N/A</v>
      </c>
      <c r="AT86" s="536" t="e">
        <f ca="1">+IF(AND(ISNUMBER(OFFSET('Sanitation Data'!$H$12,0,10*ROW('Sanitation Data'!H80))),'Data Summary'!DI86="Yes"),OFFSET('Sanitation Data'!$H$12,0,10*ROW('Sanitation Data'!H80)),NA())</f>
        <v>#N/A</v>
      </c>
      <c r="AU86" s="536" t="e">
        <f ca="1">+IF(AND(ISNUMBER(OFFSET('Sanitation Data'!$I$4,0,10*ROW('Sanitation Data'!I80))),'Data Summary'!DJ86="Yes"),100-OFFSET('Sanitation Data'!$I$4,0,10*ROW('Sanitation Data'!I80)),NA())</f>
        <v>#N/A</v>
      </c>
      <c r="AV86" s="536" t="e">
        <f ca="1">+IF(AND(ISNUMBER(OFFSET('Sanitation Data'!$I$6,0,10*ROW('Sanitation Data'!I80))),'Data Summary'!DK86="Yes"),OFFSET('Sanitation Data'!$I$6,0,10*ROW('Sanitation Data'!I80)),NA())</f>
        <v>#N/A</v>
      </c>
      <c r="AW86" s="536" t="e">
        <f ca="1">+IF(AND(ISNUMBER(OFFSET('Sanitation Data'!$I$10,0,10*ROW('Sanitation Data'!I80))),'Data Summary'!DL86="Yes"),OFFSET('Sanitation Data'!$I$10,0,10*ROW('Sanitation Data'!I80)),NA())</f>
        <v>#N/A</v>
      </c>
      <c r="AX86" s="536" t="e">
        <f ca="1">+IF(AND(ISNUMBER(OFFSET('Sanitation Data'!$I$11,0,10*ROW('Sanitation Data'!I80))),'Data Summary'!DM86="Yes"),OFFSET('Sanitation Data'!$I$11,0,10*ROW('Sanitation Data'!I80)),NA())</f>
        <v>#N/A</v>
      </c>
      <c r="AY86" s="536" t="e">
        <f ca="1">+IF(AND(ISNUMBER(OFFSET('Sanitation Data'!$I$12,0,10*ROW('Sanitation Data'!I80))),'Data Summary'!DN86="Yes"),OFFSET('Sanitation Data'!$I$12,0,10*ROW('Sanitation Data'!I80)),NA())</f>
        <v>#N/A</v>
      </c>
      <c r="AZ86" s="537" t="e">
        <f ca="1">+IF(AND(ISNUMBER(OFFSET('Hygiene Data'!$D$5,0,10*ROW('Hygiene Data'!D80))),'Data Summary'!DO86="Yes"),OFFSET('Hygiene Data'!$D$5,0,10*ROW('Hygiene Data'!D80)),NA())</f>
        <v>#N/A</v>
      </c>
      <c r="BA86" s="537" t="e">
        <f ca="1">+IF(AND(ISNUMBER(OFFSET('Hygiene Data'!$D$7,0,10*ROW('Hygiene Data'!D80))),'Data Summary'!DP86="Yes"),OFFSET('Hygiene Data'!$D$7,0,10*ROW('Hygiene Data'!D80)),NA())</f>
        <v>#N/A</v>
      </c>
      <c r="BB86" s="537" t="e">
        <f ca="1">+IF(AND(ISNUMBER(OFFSET('Hygiene Data'!$D$9,0,10*ROW('Hygiene Data'!D80))),'Data Summary'!DQ86="Yes"),OFFSET('Hygiene Data'!$D$9,0,10*ROW('Hygiene Data'!D80)),NA())</f>
        <v>#N/A</v>
      </c>
      <c r="BC86" s="537" t="e">
        <f ca="1">+IF(AND(ISNUMBER(OFFSET('Hygiene Data'!$E$5,0,10*ROW('Hygiene Data'!E80))),'Data Summary'!DR86="Yes"),OFFSET('Hygiene Data'!$E$5,0,10*ROW('Hygiene Data'!E80)),NA())</f>
        <v>#N/A</v>
      </c>
      <c r="BD86" s="537" t="e">
        <f ca="1">+IF(AND(ISNUMBER(OFFSET('Hygiene Data'!$E$7,0,10*ROW('Hygiene Data'!E80))),'Data Summary'!DS86="Yes"),OFFSET('Hygiene Data'!$E$7,0,10*ROW('Hygiene Data'!E80)),NA())</f>
        <v>#N/A</v>
      </c>
      <c r="BE86" s="537" t="e">
        <f ca="1">+IF(AND(ISNUMBER(OFFSET('Hygiene Data'!$E$9,0,10*ROW('Hygiene Data'!E80))),'Data Summary'!DT86="Yes"),OFFSET('Hygiene Data'!$E$9,0,10*ROW('Hygiene Data'!E80)),NA())</f>
        <v>#N/A</v>
      </c>
      <c r="BF86" s="537" t="e">
        <f ca="1">+IF(AND(ISNUMBER(OFFSET('Hygiene Data'!$F$5,0,10*ROW('Hygiene Data'!F80))),'Data Summary'!DU86="Yes"),OFFSET('Hygiene Data'!$F$5,0,10*ROW('Hygiene Data'!F80)),NA())</f>
        <v>#N/A</v>
      </c>
      <c r="BG86" s="537" t="e">
        <f ca="1">+IF(AND(ISNUMBER(OFFSET('Hygiene Data'!$F$7,0,10*ROW('Hygiene Data'!F80))),'Data Summary'!DV86="Yes"),OFFSET('Hygiene Data'!$F$7,0,10*ROW('Hygiene Data'!F80)),NA())</f>
        <v>#N/A</v>
      </c>
      <c r="BH86" s="537" t="e">
        <f ca="1">+IF(AND(ISNUMBER(OFFSET('Hygiene Data'!$F$9,0,10*ROW('Hygiene Data'!F80))),'Data Summary'!DW86="Yes"),OFFSET('Hygiene Data'!$F$9,0,10*ROW('Hygiene Data'!F80)),NA())</f>
        <v>#N/A</v>
      </c>
      <c r="BI86" s="537" t="e">
        <f ca="1">+IF(AND(ISNUMBER(OFFSET('Hygiene Data'!$G$5,0,10*ROW('Hygiene Data'!G80))),'Data Summary'!DX86="Yes"),OFFSET('Hygiene Data'!$G$5,0,10*ROW('Hygiene Data'!G80)),NA())</f>
        <v>#N/A</v>
      </c>
      <c r="BJ86" s="537" t="e">
        <f ca="1">+IF(AND(ISNUMBER(OFFSET('Hygiene Data'!$G$7,0,10*ROW('Hygiene Data'!G80))),'Data Summary'!DY86="Yes"),OFFSET('Hygiene Data'!$G$7,0,10*ROW('Hygiene Data'!G80)),NA())</f>
        <v>#N/A</v>
      </c>
      <c r="BK86" s="537" t="e">
        <f ca="1">+IF(AND(ISNUMBER(OFFSET('Hygiene Data'!$G$9,0,10*ROW('Hygiene Data'!G80))),'Data Summary'!DZ86="Yes"),OFFSET('Hygiene Data'!$G$9,0,10*ROW('Hygiene Data'!G80)),NA())</f>
        <v>#N/A</v>
      </c>
      <c r="BL86" s="537" t="e">
        <f ca="1">+IF(AND(ISNUMBER(OFFSET('Hygiene Data'!$H$5,0,10*ROW('Hygiene Data'!H80))),'Data Summary'!EA86="Yes"),OFFSET('Hygiene Data'!$H$5,0,10*ROW('Hygiene Data'!H80)),NA())</f>
        <v>#N/A</v>
      </c>
      <c r="BM86" s="537" t="e">
        <f ca="1">+IF(AND(ISNUMBER(OFFSET('Hygiene Data'!$H$7,0,10*ROW('Hygiene Data'!H80))),'Data Summary'!EB86="Yes"),OFFSET('Hygiene Data'!$H$7,0,10*ROW('Hygiene Data'!H80)),NA())</f>
        <v>#N/A</v>
      </c>
      <c r="BN86" s="537" t="e">
        <f ca="1">+IF(AND(ISNUMBER(OFFSET('Hygiene Data'!$H$9,0,10*ROW('Hygiene Data'!H80))),'Data Summary'!EC86="Yes"),OFFSET('Hygiene Data'!$H$9,0,10*ROW('Hygiene Data'!H80)),NA())</f>
        <v>#N/A</v>
      </c>
      <c r="BO86" s="537" t="e">
        <f ca="1">+IF(AND(ISNUMBER(OFFSET('Hygiene Data'!$I$5,0,10*ROW('Hygiene Data'!I80))),'Data Summary'!ED86="Yes"),OFFSET('Hygiene Data'!$I$5,0,10*ROW('Hygiene Data'!I80)),NA())</f>
        <v>#N/A</v>
      </c>
      <c r="BP86" s="537" t="e">
        <f ca="1">+IF(AND(ISNUMBER(OFFSET('Hygiene Data'!$I$7,0,10*ROW('Hygiene Data'!I80))),'Data Summary'!EE86="Yes"),OFFSET('Hygiene Data'!$I$7,0,10*ROW('Hygiene Data'!I80)),NA())</f>
        <v>#N/A</v>
      </c>
      <c r="BQ86" s="537" t="e">
        <f ca="1">+IF(AND(ISNUMBER(OFFSET('Hygiene Data'!$I$9,0,10*ROW('Hygiene Data'!I80))),'Data Summary'!EF86="Yes"),OFFSET('Hygiene Data'!$I$9,0,10*ROW('Hygiene Data'!I80)),NA())</f>
        <v>#N/A</v>
      </c>
    </row>
    <row r="87" spans="1:69" x14ac:dyDescent="0.25">
      <c r="A87" s="533" t="e">
        <f ca="1">+RIGHT('Data Summary'!A87,LEN('Data Summary'!A87)-9)</f>
        <v>#VALUE!</v>
      </c>
      <c r="B87" s="507" t="str">
        <f ca="1">+IF(ISTEXT('Data Summary'!B87),'Data Summary'!B87,"")</f>
        <v/>
      </c>
      <c r="C87" s="534" t="e">
        <f ca="1">+VALUE('Data Summary'!C87)</f>
        <v>#VALUE!</v>
      </c>
      <c r="D87" s="535" t="e">
        <f ca="1">+IF(AND(ISNUMBER(OFFSET('Water Data'!$D$4,0,10*ROW('Water Data'!D81))),'Data Summary'!BS87="Yes"),100-OFFSET('Water Data'!$D$4,0,10*ROW('Water Data'!D81)),NA())</f>
        <v>#N/A</v>
      </c>
      <c r="E87" s="535" t="e">
        <f ca="1">+IF(AND(ISNUMBER(OFFSET('Water Data'!$D$6,0,10*ROW('Water Data'!D81))),'Data Summary'!BT87="Yes"),OFFSET('Water Data'!$D$6,0,10*ROW('Water Data'!D81)),NA())</f>
        <v>#N/A</v>
      </c>
      <c r="F87" s="535" t="e">
        <f ca="1">+IF(AND(ISNUMBER(OFFSET('Water Data'!$D$9,0,10*ROW('Water Data'!D81))),'Data Summary'!BU87="Yes"),OFFSET('Water Data'!$D$9,0,10*ROW('Water Data'!D81)),NA())</f>
        <v>#N/A</v>
      </c>
      <c r="G87" s="535" t="e">
        <f ca="1">+IF(AND(ISNUMBER(OFFSET('Water Data'!$E$4,0,10*ROW('Water Data'!E81))),'Data Summary'!BV87="Yes"),100-OFFSET('Water Data'!$E$4,0,10*ROW('Water Data'!E81)),NA())</f>
        <v>#N/A</v>
      </c>
      <c r="H87" s="535" t="e">
        <f ca="1">+IF(AND(ISNUMBER(OFFSET('Water Data'!$E$6,0,10*ROW('Water Data'!E81))),'Data Summary'!BW87="Yes"),OFFSET('Water Data'!$E$6,0,10*ROW('Water Data'!E81)),NA())</f>
        <v>#N/A</v>
      </c>
      <c r="I87" s="535" t="e">
        <f ca="1">+IF(AND(ISNUMBER(OFFSET('Water Data'!$E$9,0,10*ROW('Water Data'!E81))),'Data Summary'!BX87="Yes"),OFFSET('Water Data'!$E$9,0,10*ROW('Water Data'!E81)),NA())</f>
        <v>#N/A</v>
      </c>
      <c r="J87" s="535" t="e">
        <f ca="1">+IF(AND(ISNUMBER(OFFSET('Water Data'!$F$4,0,10*ROW('Water Data'!F81))),'Data Summary'!BY87="Yes"),100-OFFSET('Water Data'!$F$4,0,10*ROW('Water Data'!F81)),NA())</f>
        <v>#N/A</v>
      </c>
      <c r="K87" s="535" t="e">
        <f ca="1">+IF(AND(ISNUMBER(OFFSET('Water Data'!$F$6,0,10*ROW('Water Data'!F81))),'Data Summary'!BZ87="Yes"),OFFSET('Water Data'!$F$6,0,10*ROW('Water Data'!F81)),NA())</f>
        <v>#N/A</v>
      </c>
      <c r="L87" s="535" t="e">
        <f ca="1">+IF(AND(ISNUMBER(OFFSET('Water Data'!$F$9,0,10*ROW('Water Data'!F81))),'Data Summary'!CA87="Yes"),OFFSET('Water Data'!$F$9,0,10*ROW('Water Data'!F81)),NA())</f>
        <v>#N/A</v>
      </c>
      <c r="M87" s="535" t="e">
        <f ca="1">+IF(AND(ISNUMBER(OFFSET('Water Data'!$G$4,0,10*ROW('Water Data'!G81))),'Data Summary'!CB87="Yes"),100-OFFSET('Water Data'!$G$4,0,10*ROW('Water Data'!G81)),NA())</f>
        <v>#N/A</v>
      </c>
      <c r="N87" s="535" t="e">
        <f ca="1">+IF(AND(ISNUMBER(OFFSET('Water Data'!$G$6,0,10*ROW('Water Data'!G81))),'Data Summary'!CC87="Yes"),OFFSET('Water Data'!$G$6,0,10*ROW('Water Data'!G81)),NA())</f>
        <v>#N/A</v>
      </c>
      <c r="O87" s="535" t="e">
        <f ca="1">+IF(AND(ISNUMBER(OFFSET('Water Data'!$G$9,0,10*ROW('Water Data'!G81))),'Data Summary'!CD87="Yes"),OFFSET('Water Data'!$G$9,0,10*ROW('Water Data'!G81)),NA())</f>
        <v>#N/A</v>
      </c>
      <c r="P87" s="535" t="e">
        <f ca="1">+IF(AND(ISNUMBER(OFFSET('Water Data'!$H$4,0,10*ROW('Water Data'!H81))),'Data Summary'!CE87="Yes"),100-OFFSET('Water Data'!$H$4,0,10*ROW('Water Data'!H81)),NA())</f>
        <v>#N/A</v>
      </c>
      <c r="Q87" s="535" t="e">
        <f ca="1">+IF(AND(ISNUMBER(OFFSET('Water Data'!$H$6,0,10*ROW('Water Data'!H81))),'Data Summary'!CF87="Yes"),OFFSET('Water Data'!$H$6,0,10*ROW('Water Data'!H81)),NA())</f>
        <v>#N/A</v>
      </c>
      <c r="R87" s="535" t="e">
        <f ca="1">+IF(AND(ISNUMBER(OFFSET('Water Data'!$H$9,0,10*ROW('Water Data'!H81))),'Data Summary'!CG87="Yes"),OFFSET('Water Data'!$H$9,0,10*ROW('Water Data'!H81)),NA())</f>
        <v>#N/A</v>
      </c>
      <c r="S87" s="535" t="e">
        <f ca="1">+IF(AND(ISNUMBER(OFFSET('Water Data'!$I$4,0,10*ROW('Water Data'!I81))),'Data Summary'!CH87="Yes"),100-OFFSET('Water Data'!$I$4,0,10*ROW('Water Data'!I81)),NA())</f>
        <v>#N/A</v>
      </c>
      <c r="T87" s="535" t="e">
        <f ca="1">+IF(AND(ISNUMBER(OFFSET('Water Data'!$I$6,0,10*ROW('Water Data'!I81))),'Data Summary'!CI87="Yes"),OFFSET('Water Data'!$I$6,0,10*ROW('Water Data'!I81)),NA())</f>
        <v>#N/A</v>
      </c>
      <c r="U87" s="535" t="e">
        <f ca="1">+IF(AND(ISNUMBER(OFFSET('Water Data'!$I$9,0,10*ROW('Water Data'!I81))),'Data Summary'!CJ87="Yes"),OFFSET('Water Data'!$I$9,0,10*ROW('Water Data'!I81)),NA())</f>
        <v>#N/A</v>
      </c>
      <c r="V87" s="536" t="e">
        <f ca="1">+IF(AND(ISNUMBER(OFFSET('Sanitation Data'!$D$4,0,10*ROW('Sanitation Data'!D81))),'Data Summary'!CK87="Yes"),100-OFFSET('Sanitation Data'!$D$4,0,10*ROW('Sanitation Data'!D81)),NA())</f>
        <v>#N/A</v>
      </c>
      <c r="W87" s="536" t="e">
        <f ca="1">+IF(AND(ISNUMBER(OFFSET('Sanitation Data'!$D$6,0,10*ROW('Sanitation Data'!D81))),'Data Summary'!CL87="Yes"),OFFSET('Sanitation Data'!$D$6,0,10*ROW('Sanitation Data'!D81)),NA())</f>
        <v>#N/A</v>
      </c>
      <c r="X87" s="536" t="e">
        <f ca="1">+IF(AND(ISNUMBER(OFFSET('Sanitation Data'!$D$10,0,10*ROW('Sanitation Data'!D81))),'Data Summary'!CM87="Yes"),OFFSET('Sanitation Data'!$D$10,0,10*ROW('Sanitation Data'!D81)),NA())</f>
        <v>#N/A</v>
      </c>
      <c r="Y87" s="536" t="e">
        <f ca="1">+IF(AND(ISNUMBER(OFFSET('Sanitation Data'!$D$11,0,10*ROW('Sanitation Data'!D81))),'Data Summary'!CN87="Yes"),OFFSET('Sanitation Data'!$D$11,0,10*ROW('Sanitation Data'!D81)),NA())</f>
        <v>#N/A</v>
      </c>
      <c r="Z87" s="536" t="e">
        <f ca="1">+IF(AND(ISNUMBER(OFFSET('Sanitation Data'!$D$12,0,10*ROW('Sanitation Data'!D81))),'Data Summary'!CO87="Yes"),OFFSET('Sanitation Data'!$D$12,0,10*ROW('Sanitation Data'!D81)),NA())</f>
        <v>#N/A</v>
      </c>
      <c r="AA87" s="536" t="e">
        <f ca="1">+IF(AND(ISNUMBER(OFFSET('Sanitation Data'!$E$4,0,10*ROW('Sanitation Data'!E81))),'Data Summary'!CP87="Yes"),100-OFFSET('Sanitation Data'!$E$4,0,10*ROW('Sanitation Data'!E81)),NA())</f>
        <v>#N/A</v>
      </c>
      <c r="AB87" s="536" t="e">
        <f ca="1">+IF(AND(ISNUMBER(OFFSET('Sanitation Data'!$E$6,0,10*ROW('Sanitation Data'!E81))),'Data Summary'!CQ87="Yes"),OFFSET('Sanitation Data'!$E$6,0,10*ROW('Sanitation Data'!E81)),NA())</f>
        <v>#N/A</v>
      </c>
      <c r="AC87" s="536" t="e">
        <f ca="1">+IF(AND(ISNUMBER(OFFSET('Sanitation Data'!$E$10,0,10*ROW('Sanitation Data'!E81))),'Data Summary'!CR87="Yes"),OFFSET('Sanitation Data'!$E$10,0,10*ROW('Sanitation Data'!E81)),NA())</f>
        <v>#N/A</v>
      </c>
      <c r="AD87" s="536" t="e">
        <f ca="1">+IF(AND(ISNUMBER(OFFSET('Sanitation Data'!$E$11,0,10*ROW('Sanitation Data'!E81))),'Data Summary'!CS87="Yes"),OFFSET('Sanitation Data'!$E$11,0,10*ROW('Sanitation Data'!E81)),NA())</f>
        <v>#N/A</v>
      </c>
      <c r="AE87" s="536" t="e">
        <f ca="1">+IF(AND(ISNUMBER(OFFSET('Sanitation Data'!$E$12,0,10*ROW('Sanitation Data'!E81))),'Data Summary'!CT87="Yes"),OFFSET('Sanitation Data'!$E$12,0,10*ROW('Sanitation Data'!E81)),NA())</f>
        <v>#N/A</v>
      </c>
      <c r="AF87" s="536" t="e">
        <f ca="1">+IF(AND(ISNUMBER(OFFSET('Sanitation Data'!$F$4,0,10*ROW('Sanitation Data'!F81))),'Data Summary'!CU87="Yes"),100-OFFSET('Sanitation Data'!$F$4,0,10*ROW('Sanitation Data'!F81)),NA())</f>
        <v>#N/A</v>
      </c>
      <c r="AG87" s="536" t="e">
        <f ca="1">+IF(AND(ISNUMBER(OFFSET('Sanitation Data'!$F$6,0,10*ROW('Sanitation Data'!F81))),'Data Summary'!CV87="Yes"),OFFSET('Sanitation Data'!$F$6,0,10*ROW('Sanitation Data'!F81)),NA())</f>
        <v>#N/A</v>
      </c>
      <c r="AH87" s="536" t="e">
        <f ca="1">+IF(AND(ISNUMBER(OFFSET('Sanitation Data'!$F$10,0,10*ROW('Sanitation Data'!F81))),'Data Summary'!CW87="Yes"),OFFSET('Sanitation Data'!$F$10,0,10*ROW('Sanitation Data'!F81)),NA())</f>
        <v>#N/A</v>
      </c>
      <c r="AI87" s="536" t="e">
        <f ca="1">+IF(AND(ISNUMBER(OFFSET('Sanitation Data'!$F$11,0,10*ROW('Sanitation Data'!F81))),'Data Summary'!CX87="Yes"),OFFSET('Sanitation Data'!$F$11,0,10*ROW('Sanitation Data'!F81)),NA())</f>
        <v>#N/A</v>
      </c>
      <c r="AJ87" s="536" t="e">
        <f ca="1">+IF(AND(ISNUMBER(OFFSET('Sanitation Data'!$F$12,0,10*ROW('Sanitation Data'!F81))),'Data Summary'!CY87="Yes"),OFFSET('Sanitation Data'!$F$12,0,10*ROW('Sanitation Data'!F81)),NA())</f>
        <v>#N/A</v>
      </c>
      <c r="AK87" s="536" t="e">
        <f ca="1">+IF(AND(ISNUMBER(OFFSET('Sanitation Data'!$G$4,0,10*ROW('Sanitation Data'!G81))),'Data Summary'!CZ87="Yes"),100-OFFSET('Sanitation Data'!$G$4,0,10*ROW('Sanitation Data'!G81)),NA())</f>
        <v>#N/A</v>
      </c>
      <c r="AL87" s="536" t="e">
        <f ca="1">+IF(AND(ISNUMBER(OFFSET('Sanitation Data'!$G$6,0,10*ROW('Sanitation Data'!G81))),'Data Summary'!DA87="Yes"),OFFSET('Sanitation Data'!$G$6,0,10*ROW('Sanitation Data'!G81)),NA())</f>
        <v>#N/A</v>
      </c>
      <c r="AM87" s="536" t="e">
        <f ca="1">+IF(AND(ISNUMBER(OFFSET('Sanitation Data'!$G$10,0,10*ROW('Sanitation Data'!G81))),'Data Summary'!DB87="Yes"),OFFSET('Sanitation Data'!$G$10,0,10*ROW('Sanitation Data'!G81)),NA())</f>
        <v>#N/A</v>
      </c>
      <c r="AN87" s="536" t="e">
        <f ca="1">+IF(AND(ISNUMBER(OFFSET('Sanitation Data'!$G$11,0,10*ROW('Sanitation Data'!G81))),'Data Summary'!DC87="Yes"),OFFSET('Sanitation Data'!$G$11,0,10*ROW('Sanitation Data'!G81)),NA())</f>
        <v>#N/A</v>
      </c>
      <c r="AO87" s="536" t="e">
        <f ca="1">+IF(AND(ISNUMBER(OFFSET('Sanitation Data'!$G$12,0,10*ROW('Sanitation Data'!G81))),'Data Summary'!DD87="Yes"),OFFSET('Sanitation Data'!$G$12,0,10*ROW('Sanitation Data'!G81)),NA())</f>
        <v>#N/A</v>
      </c>
      <c r="AP87" s="536" t="e">
        <f ca="1">+IF(AND(ISNUMBER(OFFSET('Sanitation Data'!$H$4,0,10*ROW('Sanitation Data'!H81))),'Data Summary'!DE87="Yes"),100-OFFSET('Sanitation Data'!$H$4,0,10*ROW('Sanitation Data'!H81)),NA())</f>
        <v>#N/A</v>
      </c>
      <c r="AQ87" s="536" t="e">
        <f ca="1">+IF(AND(ISNUMBER(OFFSET('Sanitation Data'!$H$6,0,10*ROW('Sanitation Data'!H81))),'Data Summary'!DF87="Yes"),OFFSET('Sanitation Data'!$H$6,0,10*ROW('Sanitation Data'!H81)),NA())</f>
        <v>#N/A</v>
      </c>
      <c r="AR87" s="536" t="e">
        <f ca="1">+IF(AND(ISNUMBER(OFFSET('Sanitation Data'!$H$10,0,10*ROW('Sanitation Data'!H81))),'Data Summary'!DG87="Yes"),OFFSET('Sanitation Data'!$H$10,0,10*ROW('Sanitation Data'!H81)),NA())</f>
        <v>#N/A</v>
      </c>
      <c r="AS87" s="536" t="e">
        <f ca="1">+IF(AND(ISNUMBER(OFFSET('Sanitation Data'!$H$11,0,10*ROW('Sanitation Data'!H81))),'Data Summary'!DH87="Yes"),OFFSET('Sanitation Data'!$H$11,0,10*ROW('Sanitation Data'!H81)),NA())</f>
        <v>#N/A</v>
      </c>
      <c r="AT87" s="536" t="e">
        <f ca="1">+IF(AND(ISNUMBER(OFFSET('Sanitation Data'!$H$12,0,10*ROW('Sanitation Data'!H81))),'Data Summary'!DI87="Yes"),OFFSET('Sanitation Data'!$H$12,0,10*ROW('Sanitation Data'!H81)),NA())</f>
        <v>#N/A</v>
      </c>
      <c r="AU87" s="536" t="e">
        <f ca="1">+IF(AND(ISNUMBER(OFFSET('Sanitation Data'!$I$4,0,10*ROW('Sanitation Data'!I81))),'Data Summary'!DJ87="Yes"),100-OFFSET('Sanitation Data'!$I$4,0,10*ROW('Sanitation Data'!I81)),NA())</f>
        <v>#N/A</v>
      </c>
      <c r="AV87" s="536" t="e">
        <f ca="1">+IF(AND(ISNUMBER(OFFSET('Sanitation Data'!$I$6,0,10*ROW('Sanitation Data'!I81))),'Data Summary'!DK87="Yes"),OFFSET('Sanitation Data'!$I$6,0,10*ROW('Sanitation Data'!I81)),NA())</f>
        <v>#N/A</v>
      </c>
      <c r="AW87" s="536" t="e">
        <f ca="1">+IF(AND(ISNUMBER(OFFSET('Sanitation Data'!$I$10,0,10*ROW('Sanitation Data'!I81))),'Data Summary'!DL87="Yes"),OFFSET('Sanitation Data'!$I$10,0,10*ROW('Sanitation Data'!I81)),NA())</f>
        <v>#N/A</v>
      </c>
      <c r="AX87" s="536" t="e">
        <f ca="1">+IF(AND(ISNUMBER(OFFSET('Sanitation Data'!$I$11,0,10*ROW('Sanitation Data'!I81))),'Data Summary'!DM87="Yes"),OFFSET('Sanitation Data'!$I$11,0,10*ROW('Sanitation Data'!I81)),NA())</f>
        <v>#N/A</v>
      </c>
      <c r="AY87" s="536" t="e">
        <f ca="1">+IF(AND(ISNUMBER(OFFSET('Sanitation Data'!$I$12,0,10*ROW('Sanitation Data'!I81))),'Data Summary'!DN87="Yes"),OFFSET('Sanitation Data'!$I$12,0,10*ROW('Sanitation Data'!I81)),NA())</f>
        <v>#N/A</v>
      </c>
      <c r="AZ87" s="537" t="e">
        <f ca="1">+IF(AND(ISNUMBER(OFFSET('Hygiene Data'!$D$5,0,10*ROW('Hygiene Data'!D81))),'Data Summary'!DO87="Yes"),OFFSET('Hygiene Data'!$D$5,0,10*ROW('Hygiene Data'!D81)),NA())</f>
        <v>#N/A</v>
      </c>
      <c r="BA87" s="537" t="e">
        <f ca="1">+IF(AND(ISNUMBER(OFFSET('Hygiene Data'!$D$7,0,10*ROW('Hygiene Data'!D81))),'Data Summary'!DP87="Yes"),OFFSET('Hygiene Data'!$D$7,0,10*ROW('Hygiene Data'!D81)),NA())</f>
        <v>#N/A</v>
      </c>
      <c r="BB87" s="537" t="e">
        <f ca="1">+IF(AND(ISNUMBER(OFFSET('Hygiene Data'!$D$9,0,10*ROW('Hygiene Data'!D81))),'Data Summary'!DQ87="Yes"),OFFSET('Hygiene Data'!$D$9,0,10*ROW('Hygiene Data'!D81)),NA())</f>
        <v>#N/A</v>
      </c>
      <c r="BC87" s="537" t="e">
        <f ca="1">+IF(AND(ISNUMBER(OFFSET('Hygiene Data'!$E$5,0,10*ROW('Hygiene Data'!E81))),'Data Summary'!DR87="Yes"),OFFSET('Hygiene Data'!$E$5,0,10*ROW('Hygiene Data'!E81)),NA())</f>
        <v>#N/A</v>
      </c>
      <c r="BD87" s="537" t="e">
        <f ca="1">+IF(AND(ISNUMBER(OFFSET('Hygiene Data'!$E$7,0,10*ROW('Hygiene Data'!E81))),'Data Summary'!DS87="Yes"),OFFSET('Hygiene Data'!$E$7,0,10*ROW('Hygiene Data'!E81)),NA())</f>
        <v>#N/A</v>
      </c>
      <c r="BE87" s="537" t="e">
        <f ca="1">+IF(AND(ISNUMBER(OFFSET('Hygiene Data'!$E$9,0,10*ROW('Hygiene Data'!E81))),'Data Summary'!DT87="Yes"),OFFSET('Hygiene Data'!$E$9,0,10*ROW('Hygiene Data'!E81)),NA())</f>
        <v>#N/A</v>
      </c>
      <c r="BF87" s="537" t="e">
        <f ca="1">+IF(AND(ISNUMBER(OFFSET('Hygiene Data'!$F$5,0,10*ROW('Hygiene Data'!F81))),'Data Summary'!DU87="Yes"),OFFSET('Hygiene Data'!$F$5,0,10*ROW('Hygiene Data'!F81)),NA())</f>
        <v>#N/A</v>
      </c>
      <c r="BG87" s="537" t="e">
        <f ca="1">+IF(AND(ISNUMBER(OFFSET('Hygiene Data'!$F$7,0,10*ROW('Hygiene Data'!F81))),'Data Summary'!DV87="Yes"),OFFSET('Hygiene Data'!$F$7,0,10*ROW('Hygiene Data'!F81)),NA())</f>
        <v>#N/A</v>
      </c>
      <c r="BH87" s="537" t="e">
        <f ca="1">+IF(AND(ISNUMBER(OFFSET('Hygiene Data'!$F$9,0,10*ROW('Hygiene Data'!F81))),'Data Summary'!DW87="Yes"),OFFSET('Hygiene Data'!$F$9,0,10*ROW('Hygiene Data'!F81)),NA())</f>
        <v>#N/A</v>
      </c>
      <c r="BI87" s="537" t="e">
        <f ca="1">+IF(AND(ISNUMBER(OFFSET('Hygiene Data'!$G$5,0,10*ROW('Hygiene Data'!G81))),'Data Summary'!DX87="Yes"),OFFSET('Hygiene Data'!$G$5,0,10*ROW('Hygiene Data'!G81)),NA())</f>
        <v>#N/A</v>
      </c>
      <c r="BJ87" s="537" t="e">
        <f ca="1">+IF(AND(ISNUMBER(OFFSET('Hygiene Data'!$G$7,0,10*ROW('Hygiene Data'!G81))),'Data Summary'!DY87="Yes"),OFFSET('Hygiene Data'!$G$7,0,10*ROW('Hygiene Data'!G81)),NA())</f>
        <v>#N/A</v>
      </c>
      <c r="BK87" s="537" t="e">
        <f ca="1">+IF(AND(ISNUMBER(OFFSET('Hygiene Data'!$G$9,0,10*ROW('Hygiene Data'!G81))),'Data Summary'!DZ87="Yes"),OFFSET('Hygiene Data'!$G$9,0,10*ROW('Hygiene Data'!G81)),NA())</f>
        <v>#N/A</v>
      </c>
      <c r="BL87" s="537" t="e">
        <f ca="1">+IF(AND(ISNUMBER(OFFSET('Hygiene Data'!$H$5,0,10*ROW('Hygiene Data'!H81))),'Data Summary'!EA87="Yes"),OFFSET('Hygiene Data'!$H$5,0,10*ROW('Hygiene Data'!H81)),NA())</f>
        <v>#N/A</v>
      </c>
      <c r="BM87" s="537" t="e">
        <f ca="1">+IF(AND(ISNUMBER(OFFSET('Hygiene Data'!$H$7,0,10*ROW('Hygiene Data'!H81))),'Data Summary'!EB87="Yes"),OFFSET('Hygiene Data'!$H$7,0,10*ROW('Hygiene Data'!H81)),NA())</f>
        <v>#N/A</v>
      </c>
      <c r="BN87" s="537" t="e">
        <f ca="1">+IF(AND(ISNUMBER(OFFSET('Hygiene Data'!$H$9,0,10*ROW('Hygiene Data'!H81))),'Data Summary'!EC87="Yes"),OFFSET('Hygiene Data'!$H$9,0,10*ROW('Hygiene Data'!H81)),NA())</f>
        <v>#N/A</v>
      </c>
      <c r="BO87" s="537" t="e">
        <f ca="1">+IF(AND(ISNUMBER(OFFSET('Hygiene Data'!$I$5,0,10*ROW('Hygiene Data'!I81))),'Data Summary'!ED87="Yes"),OFFSET('Hygiene Data'!$I$5,0,10*ROW('Hygiene Data'!I81)),NA())</f>
        <v>#N/A</v>
      </c>
      <c r="BP87" s="537" t="e">
        <f ca="1">+IF(AND(ISNUMBER(OFFSET('Hygiene Data'!$I$7,0,10*ROW('Hygiene Data'!I81))),'Data Summary'!EE87="Yes"),OFFSET('Hygiene Data'!$I$7,0,10*ROW('Hygiene Data'!I81)),NA())</f>
        <v>#N/A</v>
      </c>
      <c r="BQ87" s="537" t="e">
        <f ca="1">+IF(AND(ISNUMBER(OFFSET('Hygiene Data'!$I$9,0,10*ROW('Hygiene Data'!I81))),'Data Summary'!EF87="Yes"),OFFSET('Hygiene Data'!$I$9,0,10*ROW('Hygiene Data'!I81)),NA())</f>
        <v>#N/A</v>
      </c>
    </row>
    <row r="88" spans="1:69" x14ac:dyDescent="0.25">
      <c r="A88" s="533" t="e">
        <f ca="1">+RIGHT('Data Summary'!A88,LEN('Data Summary'!A88)-9)</f>
        <v>#VALUE!</v>
      </c>
      <c r="B88" s="507" t="str">
        <f ca="1">+IF(ISTEXT('Data Summary'!B88),'Data Summary'!B88,"")</f>
        <v/>
      </c>
      <c r="C88" s="534" t="e">
        <f ca="1">+VALUE('Data Summary'!C88)</f>
        <v>#VALUE!</v>
      </c>
      <c r="D88" s="535" t="e">
        <f ca="1">+IF(AND(ISNUMBER(OFFSET('Water Data'!$D$4,0,10*ROW('Water Data'!D82))),'Data Summary'!BS88="Yes"),100-OFFSET('Water Data'!$D$4,0,10*ROW('Water Data'!D82)),NA())</f>
        <v>#N/A</v>
      </c>
      <c r="E88" s="535" t="e">
        <f ca="1">+IF(AND(ISNUMBER(OFFSET('Water Data'!$D$6,0,10*ROW('Water Data'!D82))),'Data Summary'!BT88="Yes"),OFFSET('Water Data'!$D$6,0,10*ROW('Water Data'!D82)),NA())</f>
        <v>#N/A</v>
      </c>
      <c r="F88" s="535" t="e">
        <f ca="1">+IF(AND(ISNUMBER(OFFSET('Water Data'!$D$9,0,10*ROW('Water Data'!D82))),'Data Summary'!BU88="Yes"),OFFSET('Water Data'!$D$9,0,10*ROW('Water Data'!D82)),NA())</f>
        <v>#N/A</v>
      </c>
      <c r="G88" s="535" t="e">
        <f ca="1">+IF(AND(ISNUMBER(OFFSET('Water Data'!$E$4,0,10*ROW('Water Data'!E82))),'Data Summary'!BV88="Yes"),100-OFFSET('Water Data'!$E$4,0,10*ROW('Water Data'!E82)),NA())</f>
        <v>#N/A</v>
      </c>
      <c r="H88" s="535" t="e">
        <f ca="1">+IF(AND(ISNUMBER(OFFSET('Water Data'!$E$6,0,10*ROW('Water Data'!E82))),'Data Summary'!BW88="Yes"),OFFSET('Water Data'!$E$6,0,10*ROW('Water Data'!E82)),NA())</f>
        <v>#N/A</v>
      </c>
      <c r="I88" s="535" t="e">
        <f ca="1">+IF(AND(ISNUMBER(OFFSET('Water Data'!$E$9,0,10*ROW('Water Data'!E82))),'Data Summary'!BX88="Yes"),OFFSET('Water Data'!$E$9,0,10*ROW('Water Data'!E82)),NA())</f>
        <v>#N/A</v>
      </c>
      <c r="J88" s="535" t="e">
        <f ca="1">+IF(AND(ISNUMBER(OFFSET('Water Data'!$F$4,0,10*ROW('Water Data'!F82))),'Data Summary'!BY88="Yes"),100-OFFSET('Water Data'!$F$4,0,10*ROW('Water Data'!F82)),NA())</f>
        <v>#N/A</v>
      </c>
      <c r="K88" s="535" t="e">
        <f ca="1">+IF(AND(ISNUMBER(OFFSET('Water Data'!$F$6,0,10*ROW('Water Data'!F82))),'Data Summary'!BZ88="Yes"),OFFSET('Water Data'!$F$6,0,10*ROW('Water Data'!F82)),NA())</f>
        <v>#N/A</v>
      </c>
      <c r="L88" s="535" t="e">
        <f ca="1">+IF(AND(ISNUMBER(OFFSET('Water Data'!$F$9,0,10*ROW('Water Data'!F82))),'Data Summary'!CA88="Yes"),OFFSET('Water Data'!$F$9,0,10*ROW('Water Data'!F82)),NA())</f>
        <v>#N/A</v>
      </c>
      <c r="M88" s="535" t="e">
        <f ca="1">+IF(AND(ISNUMBER(OFFSET('Water Data'!$G$4,0,10*ROW('Water Data'!G82))),'Data Summary'!CB88="Yes"),100-OFFSET('Water Data'!$G$4,0,10*ROW('Water Data'!G82)),NA())</f>
        <v>#N/A</v>
      </c>
      <c r="N88" s="535" t="e">
        <f ca="1">+IF(AND(ISNUMBER(OFFSET('Water Data'!$G$6,0,10*ROW('Water Data'!G82))),'Data Summary'!CC88="Yes"),OFFSET('Water Data'!$G$6,0,10*ROW('Water Data'!G82)),NA())</f>
        <v>#N/A</v>
      </c>
      <c r="O88" s="535" t="e">
        <f ca="1">+IF(AND(ISNUMBER(OFFSET('Water Data'!$G$9,0,10*ROW('Water Data'!G82))),'Data Summary'!CD88="Yes"),OFFSET('Water Data'!$G$9,0,10*ROW('Water Data'!G82)),NA())</f>
        <v>#N/A</v>
      </c>
      <c r="P88" s="535" t="e">
        <f ca="1">+IF(AND(ISNUMBER(OFFSET('Water Data'!$H$4,0,10*ROW('Water Data'!H82))),'Data Summary'!CE88="Yes"),100-OFFSET('Water Data'!$H$4,0,10*ROW('Water Data'!H82)),NA())</f>
        <v>#N/A</v>
      </c>
      <c r="Q88" s="535" t="e">
        <f ca="1">+IF(AND(ISNUMBER(OFFSET('Water Data'!$H$6,0,10*ROW('Water Data'!H82))),'Data Summary'!CF88="Yes"),OFFSET('Water Data'!$H$6,0,10*ROW('Water Data'!H82)),NA())</f>
        <v>#N/A</v>
      </c>
      <c r="R88" s="535" t="e">
        <f ca="1">+IF(AND(ISNUMBER(OFFSET('Water Data'!$H$9,0,10*ROW('Water Data'!H82))),'Data Summary'!CG88="Yes"),OFFSET('Water Data'!$H$9,0,10*ROW('Water Data'!H82)),NA())</f>
        <v>#N/A</v>
      </c>
      <c r="S88" s="535" t="e">
        <f ca="1">+IF(AND(ISNUMBER(OFFSET('Water Data'!$I$4,0,10*ROW('Water Data'!I82))),'Data Summary'!CH88="Yes"),100-OFFSET('Water Data'!$I$4,0,10*ROW('Water Data'!I82)),NA())</f>
        <v>#N/A</v>
      </c>
      <c r="T88" s="535" t="e">
        <f ca="1">+IF(AND(ISNUMBER(OFFSET('Water Data'!$I$6,0,10*ROW('Water Data'!I82))),'Data Summary'!CI88="Yes"),OFFSET('Water Data'!$I$6,0,10*ROW('Water Data'!I82)),NA())</f>
        <v>#N/A</v>
      </c>
      <c r="U88" s="535" t="e">
        <f ca="1">+IF(AND(ISNUMBER(OFFSET('Water Data'!$I$9,0,10*ROW('Water Data'!I82))),'Data Summary'!CJ88="Yes"),OFFSET('Water Data'!$I$9,0,10*ROW('Water Data'!I82)),NA())</f>
        <v>#N/A</v>
      </c>
      <c r="V88" s="536" t="e">
        <f ca="1">+IF(AND(ISNUMBER(OFFSET('Sanitation Data'!$D$4,0,10*ROW('Sanitation Data'!D82))),'Data Summary'!CK88="Yes"),100-OFFSET('Sanitation Data'!$D$4,0,10*ROW('Sanitation Data'!D82)),NA())</f>
        <v>#N/A</v>
      </c>
      <c r="W88" s="536" t="e">
        <f ca="1">+IF(AND(ISNUMBER(OFFSET('Sanitation Data'!$D$6,0,10*ROW('Sanitation Data'!D82))),'Data Summary'!CL88="Yes"),OFFSET('Sanitation Data'!$D$6,0,10*ROW('Sanitation Data'!D82)),NA())</f>
        <v>#N/A</v>
      </c>
      <c r="X88" s="536" t="e">
        <f ca="1">+IF(AND(ISNUMBER(OFFSET('Sanitation Data'!$D$10,0,10*ROW('Sanitation Data'!D82))),'Data Summary'!CM88="Yes"),OFFSET('Sanitation Data'!$D$10,0,10*ROW('Sanitation Data'!D82)),NA())</f>
        <v>#N/A</v>
      </c>
      <c r="Y88" s="536" t="e">
        <f ca="1">+IF(AND(ISNUMBER(OFFSET('Sanitation Data'!$D$11,0,10*ROW('Sanitation Data'!D82))),'Data Summary'!CN88="Yes"),OFFSET('Sanitation Data'!$D$11,0,10*ROW('Sanitation Data'!D82)),NA())</f>
        <v>#N/A</v>
      </c>
      <c r="Z88" s="536" t="e">
        <f ca="1">+IF(AND(ISNUMBER(OFFSET('Sanitation Data'!$D$12,0,10*ROW('Sanitation Data'!D82))),'Data Summary'!CO88="Yes"),OFFSET('Sanitation Data'!$D$12,0,10*ROW('Sanitation Data'!D82)),NA())</f>
        <v>#N/A</v>
      </c>
      <c r="AA88" s="536" t="e">
        <f ca="1">+IF(AND(ISNUMBER(OFFSET('Sanitation Data'!$E$4,0,10*ROW('Sanitation Data'!E82))),'Data Summary'!CP88="Yes"),100-OFFSET('Sanitation Data'!$E$4,0,10*ROW('Sanitation Data'!E82)),NA())</f>
        <v>#N/A</v>
      </c>
      <c r="AB88" s="536" t="e">
        <f ca="1">+IF(AND(ISNUMBER(OFFSET('Sanitation Data'!$E$6,0,10*ROW('Sanitation Data'!E82))),'Data Summary'!CQ88="Yes"),OFFSET('Sanitation Data'!$E$6,0,10*ROW('Sanitation Data'!E82)),NA())</f>
        <v>#N/A</v>
      </c>
      <c r="AC88" s="536" t="e">
        <f ca="1">+IF(AND(ISNUMBER(OFFSET('Sanitation Data'!$E$10,0,10*ROW('Sanitation Data'!E82))),'Data Summary'!CR88="Yes"),OFFSET('Sanitation Data'!$E$10,0,10*ROW('Sanitation Data'!E82)),NA())</f>
        <v>#N/A</v>
      </c>
      <c r="AD88" s="536" t="e">
        <f ca="1">+IF(AND(ISNUMBER(OFFSET('Sanitation Data'!$E$11,0,10*ROW('Sanitation Data'!E82))),'Data Summary'!CS88="Yes"),OFFSET('Sanitation Data'!$E$11,0,10*ROW('Sanitation Data'!E82)),NA())</f>
        <v>#N/A</v>
      </c>
      <c r="AE88" s="536" t="e">
        <f ca="1">+IF(AND(ISNUMBER(OFFSET('Sanitation Data'!$E$12,0,10*ROW('Sanitation Data'!E82))),'Data Summary'!CT88="Yes"),OFFSET('Sanitation Data'!$E$12,0,10*ROW('Sanitation Data'!E82)),NA())</f>
        <v>#N/A</v>
      </c>
      <c r="AF88" s="536" t="e">
        <f ca="1">+IF(AND(ISNUMBER(OFFSET('Sanitation Data'!$F$4,0,10*ROW('Sanitation Data'!F82))),'Data Summary'!CU88="Yes"),100-OFFSET('Sanitation Data'!$F$4,0,10*ROW('Sanitation Data'!F82)),NA())</f>
        <v>#N/A</v>
      </c>
      <c r="AG88" s="536" t="e">
        <f ca="1">+IF(AND(ISNUMBER(OFFSET('Sanitation Data'!$F$6,0,10*ROW('Sanitation Data'!F82))),'Data Summary'!CV88="Yes"),OFFSET('Sanitation Data'!$F$6,0,10*ROW('Sanitation Data'!F82)),NA())</f>
        <v>#N/A</v>
      </c>
      <c r="AH88" s="536" t="e">
        <f ca="1">+IF(AND(ISNUMBER(OFFSET('Sanitation Data'!$F$10,0,10*ROW('Sanitation Data'!F82))),'Data Summary'!CW88="Yes"),OFFSET('Sanitation Data'!$F$10,0,10*ROW('Sanitation Data'!F82)),NA())</f>
        <v>#N/A</v>
      </c>
      <c r="AI88" s="536" t="e">
        <f ca="1">+IF(AND(ISNUMBER(OFFSET('Sanitation Data'!$F$11,0,10*ROW('Sanitation Data'!F82))),'Data Summary'!CX88="Yes"),OFFSET('Sanitation Data'!$F$11,0,10*ROW('Sanitation Data'!F82)),NA())</f>
        <v>#N/A</v>
      </c>
      <c r="AJ88" s="536" t="e">
        <f ca="1">+IF(AND(ISNUMBER(OFFSET('Sanitation Data'!$F$12,0,10*ROW('Sanitation Data'!F82))),'Data Summary'!CY88="Yes"),OFFSET('Sanitation Data'!$F$12,0,10*ROW('Sanitation Data'!F82)),NA())</f>
        <v>#N/A</v>
      </c>
      <c r="AK88" s="536" t="e">
        <f ca="1">+IF(AND(ISNUMBER(OFFSET('Sanitation Data'!$G$4,0,10*ROW('Sanitation Data'!G82))),'Data Summary'!CZ88="Yes"),100-OFFSET('Sanitation Data'!$G$4,0,10*ROW('Sanitation Data'!G82)),NA())</f>
        <v>#N/A</v>
      </c>
      <c r="AL88" s="536" t="e">
        <f ca="1">+IF(AND(ISNUMBER(OFFSET('Sanitation Data'!$G$6,0,10*ROW('Sanitation Data'!G82))),'Data Summary'!DA88="Yes"),OFFSET('Sanitation Data'!$G$6,0,10*ROW('Sanitation Data'!G82)),NA())</f>
        <v>#N/A</v>
      </c>
      <c r="AM88" s="536" t="e">
        <f ca="1">+IF(AND(ISNUMBER(OFFSET('Sanitation Data'!$G$10,0,10*ROW('Sanitation Data'!G82))),'Data Summary'!DB88="Yes"),OFFSET('Sanitation Data'!$G$10,0,10*ROW('Sanitation Data'!G82)),NA())</f>
        <v>#N/A</v>
      </c>
      <c r="AN88" s="536" t="e">
        <f ca="1">+IF(AND(ISNUMBER(OFFSET('Sanitation Data'!$G$11,0,10*ROW('Sanitation Data'!G82))),'Data Summary'!DC88="Yes"),OFFSET('Sanitation Data'!$G$11,0,10*ROW('Sanitation Data'!G82)),NA())</f>
        <v>#N/A</v>
      </c>
      <c r="AO88" s="536" t="e">
        <f ca="1">+IF(AND(ISNUMBER(OFFSET('Sanitation Data'!$G$12,0,10*ROW('Sanitation Data'!G82))),'Data Summary'!DD88="Yes"),OFFSET('Sanitation Data'!$G$12,0,10*ROW('Sanitation Data'!G82)),NA())</f>
        <v>#N/A</v>
      </c>
      <c r="AP88" s="536" t="e">
        <f ca="1">+IF(AND(ISNUMBER(OFFSET('Sanitation Data'!$H$4,0,10*ROW('Sanitation Data'!H82))),'Data Summary'!DE88="Yes"),100-OFFSET('Sanitation Data'!$H$4,0,10*ROW('Sanitation Data'!H82)),NA())</f>
        <v>#N/A</v>
      </c>
      <c r="AQ88" s="536" t="e">
        <f ca="1">+IF(AND(ISNUMBER(OFFSET('Sanitation Data'!$H$6,0,10*ROW('Sanitation Data'!H82))),'Data Summary'!DF88="Yes"),OFFSET('Sanitation Data'!$H$6,0,10*ROW('Sanitation Data'!H82)),NA())</f>
        <v>#N/A</v>
      </c>
      <c r="AR88" s="536" t="e">
        <f ca="1">+IF(AND(ISNUMBER(OFFSET('Sanitation Data'!$H$10,0,10*ROW('Sanitation Data'!H82))),'Data Summary'!DG88="Yes"),OFFSET('Sanitation Data'!$H$10,0,10*ROW('Sanitation Data'!H82)),NA())</f>
        <v>#N/A</v>
      </c>
      <c r="AS88" s="536" t="e">
        <f ca="1">+IF(AND(ISNUMBER(OFFSET('Sanitation Data'!$H$11,0,10*ROW('Sanitation Data'!H82))),'Data Summary'!DH88="Yes"),OFFSET('Sanitation Data'!$H$11,0,10*ROW('Sanitation Data'!H82)),NA())</f>
        <v>#N/A</v>
      </c>
      <c r="AT88" s="536" t="e">
        <f ca="1">+IF(AND(ISNUMBER(OFFSET('Sanitation Data'!$H$12,0,10*ROW('Sanitation Data'!H82))),'Data Summary'!DI88="Yes"),OFFSET('Sanitation Data'!$H$12,0,10*ROW('Sanitation Data'!H82)),NA())</f>
        <v>#N/A</v>
      </c>
      <c r="AU88" s="536" t="e">
        <f ca="1">+IF(AND(ISNUMBER(OFFSET('Sanitation Data'!$I$4,0,10*ROW('Sanitation Data'!I82))),'Data Summary'!DJ88="Yes"),100-OFFSET('Sanitation Data'!$I$4,0,10*ROW('Sanitation Data'!I82)),NA())</f>
        <v>#N/A</v>
      </c>
      <c r="AV88" s="536" t="e">
        <f ca="1">+IF(AND(ISNUMBER(OFFSET('Sanitation Data'!$I$6,0,10*ROW('Sanitation Data'!I82))),'Data Summary'!DK88="Yes"),OFFSET('Sanitation Data'!$I$6,0,10*ROW('Sanitation Data'!I82)),NA())</f>
        <v>#N/A</v>
      </c>
      <c r="AW88" s="536" t="e">
        <f ca="1">+IF(AND(ISNUMBER(OFFSET('Sanitation Data'!$I$10,0,10*ROW('Sanitation Data'!I82))),'Data Summary'!DL88="Yes"),OFFSET('Sanitation Data'!$I$10,0,10*ROW('Sanitation Data'!I82)),NA())</f>
        <v>#N/A</v>
      </c>
      <c r="AX88" s="536" t="e">
        <f ca="1">+IF(AND(ISNUMBER(OFFSET('Sanitation Data'!$I$11,0,10*ROW('Sanitation Data'!I82))),'Data Summary'!DM88="Yes"),OFFSET('Sanitation Data'!$I$11,0,10*ROW('Sanitation Data'!I82)),NA())</f>
        <v>#N/A</v>
      </c>
      <c r="AY88" s="536" t="e">
        <f ca="1">+IF(AND(ISNUMBER(OFFSET('Sanitation Data'!$I$12,0,10*ROW('Sanitation Data'!I82))),'Data Summary'!DN88="Yes"),OFFSET('Sanitation Data'!$I$12,0,10*ROW('Sanitation Data'!I82)),NA())</f>
        <v>#N/A</v>
      </c>
      <c r="AZ88" s="537" t="e">
        <f ca="1">+IF(AND(ISNUMBER(OFFSET('Hygiene Data'!$D$5,0,10*ROW('Hygiene Data'!D82))),'Data Summary'!DO88="Yes"),OFFSET('Hygiene Data'!$D$5,0,10*ROW('Hygiene Data'!D82)),NA())</f>
        <v>#N/A</v>
      </c>
      <c r="BA88" s="537" t="e">
        <f ca="1">+IF(AND(ISNUMBER(OFFSET('Hygiene Data'!$D$7,0,10*ROW('Hygiene Data'!D82))),'Data Summary'!DP88="Yes"),OFFSET('Hygiene Data'!$D$7,0,10*ROW('Hygiene Data'!D82)),NA())</f>
        <v>#N/A</v>
      </c>
      <c r="BB88" s="537" t="e">
        <f ca="1">+IF(AND(ISNUMBER(OFFSET('Hygiene Data'!$D$9,0,10*ROW('Hygiene Data'!D82))),'Data Summary'!DQ88="Yes"),OFFSET('Hygiene Data'!$D$9,0,10*ROW('Hygiene Data'!D82)),NA())</f>
        <v>#N/A</v>
      </c>
      <c r="BC88" s="537" t="e">
        <f ca="1">+IF(AND(ISNUMBER(OFFSET('Hygiene Data'!$E$5,0,10*ROW('Hygiene Data'!E82))),'Data Summary'!DR88="Yes"),OFFSET('Hygiene Data'!$E$5,0,10*ROW('Hygiene Data'!E82)),NA())</f>
        <v>#N/A</v>
      </c>
      <c r="BD88" s="537" t="e">
        <f ca="1">+IF(AND(ISNUMBER(OFFSET('Hygiene Data'!$E$7,0,10*ROW('Hygiene Data'!E82))),'Data Summary'!DS88="Yes"),OFFSET('Hygiene Data'!$E$7,0,10*ROW('Hygiene Data'!E82)),NA())</f>
        <v>#N/A</v>
      </c>
      <c r="BE88" s="537" t="e">
        <f ca="1">+IF(AND(ISNUMBER(OFFSET('Hygiene Data'!$E$9,0,10*ROW('Hygiene Data'!E82))),'Data Summary'!DT88="Yes"),OFFSET('Hygiene Data'!$E$9,0,10*ROW('Hygiene Data'!E82)),NA())</f>
        <v>#N/A</v>
      </c>
      <c r="BF88" s="537" t="e">
        <f ca="1">+IF(AND(ISNUMBER(OFFSET('Hygiene Data'!$F$5,0,10*ROW('Hygiene Data'!F82))),'Data Summary'!DU88="Yes"),OFFSET('Hygiene Data'!$F$5,0,10*ROW('Hygiene Data'!F82)),NA())</f>
        <v>#N/A</v>
      </c>
      <c r="BG88" s="537" t="e">
        <f ca="1">+IF(AND(ISNUMBER(OFFSET('Hygiene Data'!$F$7,0,10*ROW('Hygiene Data'!F82))),'Data Summary'!DV88="Yes"),OFFSET('Hygiene Data'!$F$7,0,10*ROW('Hygiene Data'!F82)),NA())</f>
        <v>#N/A</v>
      </c>
      <c r="BH88" s="537" t="e">
        <f ca="1">+IF(AND(ISNUMBER(OFFSET('Hygiene Data'!$F$9,0,10*ROW('Hygiene Data'!F82))),'Data Summary'!DW88="Yes"),OFFSET('Hygiene Data'!$F$9,0,10*ROW('Hygiene Data'!F82)),NA())</f>
        <v>#N/A</v>
      </c>
      <c r="BI88" s="537" t="e">
        <f ca="1">+IF(AND(ISNUMBER(OFFSET('Hygiene Data'!$G$5,0,10*ROW('Hygiene Data'!G82))),'Data Summary'!DX88="Yes"),OFFSET('Hygiene Data'!$G$5,0,10*ROW('Hygiene Data'!G82)),NA())</f>
        <v>#N/A</v>
      </c>
      <c r="BJ88" s="537" t="e">
        <f ca="1">+IF(AND(ISNUMBER(OFFSET('Hygiene Data'!$G$7,0,10*ROW('Hygiene Data'!G82))),'Data Summary'!DY88="Yes"),OFFSET('Hygiene Data'!$G$7,0,10*ROW('Hygiene Data'!G82)),NA())</f>
        <v>#N/A</v>
      </c>
      <c r="BK88" s="537" t="e">
        <f ca="1">+IF(AND(ISNUMBER(OFFSET('Hygiene Data'!$G$9,0,10*ROW('Hygiene Data'!G82))),'Data Summary'!DZ88="Yes"),OFFSET('Hygiene Data'!$G$9,0,10*ROW('Hygiene Data'!G82)),NA())</f>
        <v>#N/A</v>
      </c>
      <c r="BL88" s="537" t="e">
        <f ca="1">+IF(AND(ISNUMBER(OFFSET('Hygiene Data'!$H$5,0,10*ROW('Hygiene Data'!H82))),'Data Summary'!EA88="Yes"),OFFSET('Hygiene Data'!$H$5,0,10*ROW('Hygiene Data'!H82)),NA())</f>
        <v>#N/A</v>
      </c>
      <c r="BM88" s="537" t="e">
        <f ca="1">+IF(AND(ISNUMBER(OFFSET('Hygiene Data'!$H$7,0,10*ROW('Hygiene Data'!H82))),'Data Summary'!EB88="Yes"),OFFSET('Hygiene Data'!$H$7,0,10*ROW('Hygiene Data'!H82)),NA())</f>
        <v>#N/A</v>
      </c>
      <c r="BN88" s="537" t="e">
        <f ca="1">+IF(AND(ISNUMBER(OFFSET('Hygiene Data'!$H$9,0,10*ROW('Hygiene Data'!H82))),'Data Summary'!EC88="Yes"),OFFSET('Hygiene Data'!$H$9,0,10*ROW('Hygiene Data'!H82)),NA())</f>
        <v>#N/A</v>
      </c>
      <c r="BO88" s="537" t="e">
        <f ca="1">+IF(AND(ISNUMBER(OFFSET('Hygiene Data'!$I$5,0,10*ROW('Hygiene Data'!I82))),'Data Summary'!ED88="Yes"),OFFSET('Hygiene Data'!$I$5,0,10*ROW('Hygiene Data'!I82)),NA())</f>
        <v>#N/A</v>
      </c>
      <c r="BP88" s="537" t="e">
        <f ca="1">+IF(AND(ISNUMBER(OFFSET('Hygiene Data'!$I$7,0,10*ROW('Hygiene Data'!I82))),'Data Summary'!EE88="Yes"),OFFSET('Hygiene Data'!$I$7,0,10*ROW('Hygiene Data'!I82)),NA())</f>
        <v>#N/A</v>
      </c>
      <c r="BQ88" s="537" t="e">
        <f ca="1">+IF(AND(ISNUMBER(OFFSET('Hygiene Data'!$I$9,0,10*ROW('Hygiene Data'!I82))),'Data Summary'!EF88="Yes"),OFFSET('Hygiene Data'!$I$9,0,10*ROW('Hygiene Data'!I82)),NA())</f>
        <v>#N/A</v>
      </c>
    </row>
    <row r="89" spans="1:69" x14ac:dyDescent="0.25">
      <c r="A89" s="533" t="e">
        <f ca="1">+RIGHT('Data Summary'!A89,LEN('Data Summary'!A89)-9)</f>
        <v>#VALUE!</v>
      </c>
      <c r="B89" s="507" t="str">
        <f ca="1">+IF(ISTEXT('Data Summary'!B89),'Data Summary'!B89,"")</f>
        <v/>
      </c>
      <c r="C89" s="534" t="e">
        <f ca="1">+VALUE('Data Summary'!C89)</f>
        <v>#VALUE!</v>
      </c>
      <c r="D89" s="535" t="e">
        <f ca="1">+IF(AND(ISNUMBER(OFFSET('Water Data'!$D$4,0,10*ROW('Water Data'!D83))),'Data Summary'!BS89="Yes"),100-OFFSET('Water Data'!$D$4,0,10*ROW('Water Data'!D83)),NA())</f>
        <v>#N/A</v>
      </c>
      <c r="E89" s="535" t="e">
        <f ca="1">+IF(AND(ISNUMBER(OFFSET('Water Data'!$D$6,0,10*ROW('Water Data'!D83))),'Data Summary'!BT89="Yes"),OFFSET('Water Data'!$D$6,0,10*ROW('Water Data'!D83)),NA())</f>
        <v>#N/A</v>
      </c>
      <c r="F89" s="535" t="e">
        <f ca="1">+IF(AND(ISNUMBER(OFFSET('Water Data'!$D$9,0,10*ROW('Water Data'!D83))),'Data Summary'!BU89="Yes"),OFFSET('Water Data'!$D$9,0,10*ROW('Water Data'!D83)),NA())</f>
        <v>#N/A</v>
      </c>
      <c r="G89" s="535" t="e">
        <f ca="1">+IF(AND(ISNUMBER(OFFSET('Water Data'!$E$4,0,10*ROW('Water Data'!E83))),'Data Summary'!BV89="Yes"),100-OFFSET('Water Data'!$E$4,0,10*ROW('Water Data'!E83)),NA())</f>
        <v>#N/A</v>
      </c>
      <c r="H89" s="535" t="e">
        <f ca="1">+IF(AND(ISNUMBER(OFFSET('Water Data'!$E$6,0,10*ROW('Water Data'!E83))),'Data Summary'!BW89="Yes"),OFFSET('Water Data'!$E$6,0,10*ROW('Water Data'!E83)),NA())</f>
        <v>#N/A</v>
      </c>
      <c r="I89" s="535" t="e">
        <f ca="1">+IF(AND(ISNUMBER(OFFSET('Water Data'!$E$9,0,10*ROW('Water Data'!E83))),'Data Summary'!BX89="Yes"),OFFSET('Water Data'!$E$9,0,10*ROW('Water Data'!E83)),NA())</f>
        <v>#N/A</v>
      </c>
      <c r="J89" s="535" t="e">
        <f ca="1">+IF(AND(ISNUMBER(OFFSET('Water Data'!$F$4,0,10*ROW('Water Data'!F83))),'Data Summary'!BY89="Yes"),100-OFFSET('Water Data'!$F$4,0,10*ROW('Water Data'!F83)),NA())</f>
        <v>#N/A</v>
      </c>
      <c r="K89" s="535" t="e">
        <f ca="1">+IF(AND(ISNUMBER(OFFSET('Water Data'!$F$6,0,10*ROW('Water Data'!F83))),'Data Summary'!BZ89="Yes"),OFFSET('Water Data'!$F$6,0,10*ROW('Water Data'!F83)),NA())</f>
        <v>#N/A</v>
      </c>
      <c r="L89" s="535" t="e">
        <f ca="1">+IF(AND(ISNUMBER(OFFSET('Water Data'!$F$9,0,10*ROW('Water Data'!F83))),'Data Summary'!CA89="Yes"),OFFSET('Water Data'!$F$9,0,10*ROW('Water Data'!F83)),NA())</f>
        <v>#N/A</v>
      </c>
      <c r="M89" s="535" t="e">
        <f ca="1">+IF(AND(ISNUMBER(OFFSET('Water Data'!$G$4,0,10*ROW('Water Data'!G83))),'Data Summary'!CB89="Yes"),100-OFFSET('Water Data'!$G$4,0,10*ROW('Water Data'!G83)),NA())</f>
        <v>#N/A</v>
      </c>
      <c r="N89" s="535" t="e">
        <f ca="1">+IF(AND(ISNUMBER(OFFSET('Water Data'!$G$6,0,10*ROW('Water Data'!G83))),'Data Summary'!CC89="Yes"),OFFSET('Water Data'!$G$6,0,10*ROW('Water Data'!G83)),NA())</f>
        <v>#N/A</v>
      </c>
      <c r="O89" s="535" t="e">
        <f ca="1">+IF(AND(ISNUMBER(OFFSET('Water Data'!$G$9,0,10*ROW('Water Data'!G83))),'Data Summary'!CD89="Yes"),OFFSET('Water Data'!$G$9,0,10*ROW('Water Data'!G83)),NA())</f>
        <v>#N/A</v>
      </c>
      <c r="P89" s="535" t="e">
        <f ca="1">+IF(AND(ISNUMBER(OFFSET('Water Data'!$H$4,0,10*ROW('Water Data'!H83))),'Data Summary'!CE89="Yes"),100-OFFSET('Water Data'!$H$4,0,10*ROW('Water Data'!H83)),NA())</f>
        <v>#N/A</v>
      </c>
      <c r="Q89" s="535" t="e">
        <f ca="1">+IF(AND(ISNUMBER(OFFSET('Water Data'!$H$6,0,10*ROW('Water Data'!H83))),'Data Summary'!CF89="Yes"),OFFSET('Water Data'!$H$6,0,10*ROW('Water Data'!H83)),NA())</f>
        <v>#N/A</v>
      </c>
      <c r="R89" s="535" t="e">
        <f ca="1">+IF(AND(ISNUMBER(OFFSET('Water Data'!$H$9,0,10*ROW('Water Data'!H83))),'Data Summary'!CG89="Yes"),OFFSET('Water Data'!$H$9,0,10*ROW('Water Data'!H83)),NA())</f>
        <v>#N/A</v>
      </c>
      <c r="S89" s="535" t="e">
        <f ca="1">+IF(AND(ISNUMBER(OFFSET('Water Data'!$I$4,0,10*ROW('Water Data'!I83))),'Data Summary'!CH89="Yes"),100-OFFSET('Water Data'!$I$4,0,10*ROW('Water Data'!I83)),NA())</f>
        <v>#N/A</v>
      </c>
      <c r="T89" s="535" t="e">
        <f ca="1">+IF(AND(ISNUMBER(OFFSET('Water Data'!$I$6,0,10*ROW('Water Data'!I83))),'Data Summary'!CI89="Yes"),OFFSET('Water Data'!$I$6,0,10*ROW('Water Data'!I83)),NA())</f>
        <v>#N/A</v>
      </c>
      <c r="U89" s="535" t="e">
        <f ca="1">+IF(AND(ISNUMBER(OFFSET('Water Data'!$I$9,0,10*ROW('Water Data'!I83))),'Data Summary'!CJ89="Yes"),OFFSET('Water Data'!$I$9,0,10*ROW('Water Data'!I83)),NA())</f>
        <v>#N/A</v>
      </c>
      <c r="V89" s="536" t="e">
        <f ca="1">+IF(AND(ISNUMBER(OFFSET('Sanitation Data'!$D$4,0,10*ROW('Sanitation Data'!D83))),'Data Summary'!CK89="Yes"),100-OFFSET('Sanitation Data'!$D$4,0,10*ROW('Sanitation Data'!D83)),NA())</f>
        <v>#N/A</v>
      </c>
      <c r="W89" s="536" t="e">
        <f ca="1">+IF(AND(ISNUMBER(OFFSET('Sanitation Data'!$D$6,0,10*ROW('Sanitation Data'!D83))),'Data Summary'!CL89="Yes"),OFFSET('Sanitation Data'!$D$6,0,10*ROW('Sanitation Data'!D83)),NA())</f>
        <v>#N/A</v>
      </c>
      <c r="X89" s="536" t="e">
        <f ca="1">+IF(AND(ISNUMBER(OFFSET('Sanitation Data'!$D$10,0,10*ROW('Sanitation Data'!D83))),'Data Summary'!CM89="Yes"),OFFSET('Sanitation Data'!$D$10,0,10*ROW('Sanitation Data'!D83)),NA())</f>
        <v>#N/A</v>
      </c>
      <c r="Y89" s="536" t="e">
        <f ca="1">+IF(AND(ISNUMBER(OFFSET('Sanitation Data'!$D$11,0,10*ROW('Sanitation Data'!D83))),'Data Summary'!CN89="Yes"),OFFSET('Sanitation Data'!$D$11,0,10*ROW('Sanitation Data'!D83)),NA())</f>
        <v>#N/A</v>
      </c>
      <c r="Z89" s="536" t="e">
        <f ca="1">+IF(AND(ISNUMBER(OFFSET('Sanitation Data'!$D$12,0,10*ROW('Sanitation Data'!D83))),'Data Summary'!CO89="Yes"),OFFSET('Sanitation Data'!$D$12,0,10*ROW('Sanitation Data'!D83)),NA())</f>
        <v>#N/A</v>
      </c>
      <c r="AA89" s="536" t="e">
        <f ca="1">+IF(AND(ISNUMBER(OFFSET('Sanitation Data'!$E$4,0,10*ROW('Sanitation Data'!E83))),'Data Summary'!CP89="Yes"),100-OFFSET('Sanitation Data'!$E$4,0,10*ROW('Sanitation Data'!E83)),NA())</f>
        <v>#N/A</v>
      </c>
      <c r="AB89" s="536" t="e">
        <f ca="1">+IF(AND(ISNUMBER(OFFSET('Sanitation Data'!$E$6,0,10*ROW('Sanitation Data'!E83))),'Data Summary'!CQ89="Yes"),OFFSET('Sanitation Data'!$E$6,0,10*ROW('Sanitation Data'!E83)),NA())</f>
        <v>#N/A</v>
      </c>
      <c r="AC89" s="536" t="e">
        <f ca="1">+IF(AND(ISNUMBER(OFFSET('Sanitation Data'!$E$10,0,10*ROW('Sanitation Data'!E83))),'Data Summary'!CR89="Yes"),OFFSET('Sanitation Data'!$E$10,0,10*ROW('Sanitation Data'!E83)),NA())</f>
        <v>#N/A</v>
      </c>
      <c r="AD89" s="536" t="e">
        <f ca="1">+IF(AND(ISNUMBER(OFFSET('Sanitation Data'!$E$11,0,10*ROW('Sanitation Data'!E83))),'Data Summary'!CS89="Yes"),OFFSET('Sanitation Data'!$E$11,0,10*ROW('Sanitation Data'!E83)),NA())</f>
        <v>#N/A</v>
      </c>
      <c r="AE89" s="536" t="e">
        <f ca="1">+IF(AND(ISNUMBER(OFFSET('Sanitation Data'!$E$12,0,10*ROW('Sanitation Data'!E83))),'Data Summary'!CT89="Yes"),OFFSET('Sanitation Data'!$E$12,0,10*ROW('Sanitation Data'!E83)),NA())</f>
        <v>#N/A</v>
      </c>
      <c r="AF89" s="536" t="e">
        <f ca="1">+IF(AND(ISNUMBER(OFFSET('Sanitation Data'!$F$4,0,10*ROW('Sanitation Data'!F83))),'Data Summary'!CU89="Yes"),100-OFFSET('Sanitation Data'!$F$4,0,10*ROW('Sanitation Data'!F83)),NA())</f>
        <v>#N/A</v>
      </c>
      <c r="AG89" s="536" t="e">
        <f ca="1">+IF(AND(ISNUMBER(OFFSET('Sanitation Data'!$F$6,0,10*ROW('Sanitation Data'!F83))),'Data Summary'!CV89="Yes"),OFFSET('Sanitation Data'!$F$6,0,10*ROW('Sanitation Data'!F83)),NA())</f>
        <v>#N/A</v>
      </c>
      <c r="AH89" s="536" t="e">
        <f ca="1">+IF(AND(ISNUMBER(OFFSET('Sanitation Data'!$F$10,0,10*ROW('Sanitation Data'!F83))),'Data Summary'!CW89="Yes"),OFFSET('Sanitation Data'!$F$10,0,10*ROW('Sanitation Data'!F83)),NA())</f>
        <v>#N/A</v>
      </c>
      <c r="AI89" s="536" t="e">
        <f ca="1">+IF(AND(ISNUMBER(OFFSET('Sanitation Data'!$F$11,0,10*ROW('Sanitation Data'!F83))),'Data Summary'!CX89="Yes"),OFFSET('Sanitation Data'!$F$11,0,10*ROW('Sanitation Data'!F83)),NA())</f>
        <v>#N/A</v>
      </c>
      <c r="AJ89" s="536" t="e">
        <f ca="1">+IF(AND(ISNUMBER(OFFSET('Sanitation Data'!$F$12,0,10*ROW('Sanitation Data'!F83))),'Data Summary'!CY89="Yes"),OFFSET('Sanitation Data'!$F$12,0,10*ROW('Sanitation Data'!F83)),NA())</f>
        <v>#N/A</v>
      </c>
      <c r="AK89" s="536" t="e">
        <f ca="1">+IF(AND(ISNUMBER(OFFSET('Sanitation Data'!$G$4,0,10*ROW('Sanitation Data'!G83))),'Data Summary'!CZ89="Yes"),100-OFFSET('Sanitation Data'!$G$4,0,10*ROW('Sanitation Data'!G83)),NA())</f>
        <v>#N/A</v>
      </c>
      <c r="AL89" s="536" t="e">
        <f ca="1">+IF(AND(ISNUMBER(OFFSET('Sanitation Data'!$G$6,0,10*ROW('Sanitation Data'!G83))),'Data Summary'!DA89="Yes"),OFFSET('Sanitation Data'!$G$6,0,10*ROW('Sanitation Data'!G83)),NA())</f>
        <v>#N/A</v>
      </c>
      <c r="AM89" s="536" t="e">
        <f ca="1">+IF(AND(ISNUMBER(OFFSET('Sanitation Data'!$G$10,0,10*ROW('Sanitation Data'!G83))),'Data Summary'!DB89="Yes"),OFFSET('Sanitation Data'!$G$10,0,10*ROW('Sanitation Data'!G83)),NA())</f>
        <v>#N/A</v>
      </c>
      <c r="AN89" s="536" t="e">
        <f ca="1">+IF(AND(ISNUMBER(OFFSET('Sanitation Data'!$G$11,0,10*ROW('Sanitation Data'!G83))),'Data Summary'!DC89="Yes"),OFFSET('Sanitation Data'!$G$11,0,10*ROW('Sanitation Data'!G83)),NA())</f>
        <v>#N/A</v>
      </c>
      <c r="AO89" s="536" t="e">
        <f ca="1">+IF(AND(ISNUMBER(OFFSET('Sanitation Data'!$G$12,0,10*ROW('Sanitation Data'!G83))),'Data Summary'!DD89="Yes"),OFFSET('Sanitation Data'!$G$12,0,10*ROW('Sanitation Data'!G83)),NA())</f>
        <v>#N/A</v>
      </c>
      <c r="AP89" s="536" t="e">
        <f ca="1">+IF(AND(ISNUMBER(OFFSET('Sanitation Data'!$H$4,0,10*ROW('Sanitation Data'!H83))),'Data Summary'!DE89="Yes"),100-OFFSET('Sanitation Data'!$H$4,0,10*ROW('Sanitation Data'!H83)),NA())</f>
        <v>#N/A</v>
      </c>
      <c r="AQ89" s="536" t="e">
        <f ca="1">+IF(AND(ISNUMBER(OFFSET('Sanitation Data'!$H$6,0,10*ROW('Sanitation Data'!H83))),'Data Summary'!DF89="Yes"),OFFSET('Sanitation Data'!$H$6,0,10*ROW('Sanitation Data'!H83)),NA())</f>
        <v>#N/A</v>
      </c>
      <c r="AR89" s="536" t="e">
        <f ca="1">+IF(AND(ISNUMBER(OFFSET('Sanitation Data'!$H$10,0,10*ROW('Sanitation Data'!H83))),'Data Summary'!DG89="Yes"),OFFSET('Sanitation Data'!$H$10,0,10*ROW('Sanitation Data'!H83)),NA())</f>
        <v>#N/A</v>
      </c>
      <c r="AS89" s="536" t="e">
        <f ca="1">+IF(AND(ISNUMBER(OFFSET('Sanitation Data'!$H$11,0,10*ROW('Sanitation Data'!H83))),'Data Summary'!DH89="Yes"),OFFSET('Sanitation Data'!$H$11,0,10*ROW('Sanitation Data'!H83)),NA())</f>
        <v>#N/A</v>
      </c>
      <c r="AT89" s="536" t="e">
        <f ca="1">+IF(AND(ISNUMBER(OFFSET('Sanitation Data'!$H$12,0,10*ROW('Sanitation Data'!H83))),'Data Summary'!DI89="Yes"),OFFSET('Sanitation Data'!$H$12,0,10*ROW('Sanitation Data'!H83)),NA())</f>
        <v>#N/A</v>
      </c>
      <c r="AU89" s="536" t="e">
        <f ca="1">+IF(AND(ISNUMBER(OFFSET('Sanitation Data'!$I$4,0,10*ROW('Sanitation Data'!I83))),'Data Summary'!DJ89="Yes"),100-OFFSET('Sanitation Data'!$I$4,0,10*ROW('Sanitation Data'!I83)),NA())</f>
        <v>#N/A</v>
      </c>
      <c r="AV89" s="536" t="e">
        <f ca="1">+IF(AND(ISNUMBER(OFFSET('Sanitation Data'!$I$6,0,10*ROW('Sanitation Data'!I83))),'Data Summary'!DK89="Yes"),OFFSET('Sanitation Data'!$I$6,0,10*ROW('Sanitation Data'!I83)),NA())</f>
        <v>#N/A</v>
      </c>
      <c r="AW89" s="536" t="e">
        <f ca="1">+IF(AND(ISNUMBER(OFFSET('Sanitation Data'!$I$10,0,10*ROW('Sanitation Data'!I83))),'Data Summary'!DL89="Yes"),OFFSET('Sanitation Data'!$I$10,0,10*ROW('Sanitation Data'!I83)),NA())</f>
        <v>#N/A</v>
      </c>
      <c r="AX89" s="536" t="e">
        <f ca="1">+IF(AND(ISNUMBER(OFFSET('Sanitation Data'!$I$11,0,10*ROW('Sanitation Data'!I83))),'Data Summary'!DM89="Yes"),OFFSET('Sanitation Data'!$I$11,0,10*ROW('Sanitation Data'!I83)),NA())</f>
        <v>#N/A</v>
      </c>
      <c r="AY89" s="536" t="e">
        <f ca="1">+IF(AND(ISNUMBER(OFFSET('Sanitation Data'!$I$12,0,10*ROW('Sanitation Data'!I83))),'Data Summary'!DN89="Yes"),OFFSET('Sanitation Data'!$I$12,0,10*ROW('Sanitation Data'!I83)),NA())</f>
        <v>#N/A</v>
      </c>
      <c r="AZ89" s="537" t="e">
        <f ca="1">+IF(AND(ISNUMBER(OFFSET('Hygiene Data'!$D$5,0,10*ROW('Hygiene Data'!D83))),'Data Summary'!DO89="Yes"),OFFSET('Hygiene Data'!$D$5,0,10*ROW('Hygiene Data'!D83)),NA())</f>
        <v>#N/A</v>
      </c>
      <c r="BA89" s="537" t="e">
        <f ca="1">+IF(AND(ISNUMBER(OFFSET('Hygiene Data'!$D$7,0,10*ROW('Hygiene Data'!D83))),'Data Summary'!DP89="Yes"),OFFSET('Hygiene Data'!$D$7,0,10*ROW('Hygiene Data'!D83)),NA())</f>
        <v>#N/A</v>
      </c>
      <c r="BB89" s="537" t="e">
        <f ca="1">+IF(AND(ISNUMBER(OFFSET('Hygiene Data'!$D$9,0,10*ROW('Hygiene Data'!D83))),'Data Summary'!DQ89="Yes"),OFFSET('Hygiene Data'!$D$9,0,10*ROW('Hygiene Data'!D83)),NA())</f>
        <v>#N/A</v>
      </c>
      <c r="BC89" s="537" t="e">
        <f ca="1">+IF(AND(ISNUMBER(OFFSET('Hygiene Data'!$E$5,0,10*ROW('Hygiene Data'!E83))),'Data Summary'!DR89="Yes"),OFFSET('Hygiene Data'!$E$5,0,10*ROW('Hygiene Data'!E83)),NA())</f>
        <v>#N/A</v>
      </c>
      <c r="BD89" s="537" t="e">
        <f ca="1">+IF(AND(ISNUMBER(OFFSET('Hygiene Data'!$E$7,0,10*ROW('Hygiene Data'!E83))),'Data Summary'!DS89="Yes"),OFFSET('Hygiene Data'!$E$7,0,10*ROW('Hygiene Data'!E83)),NA())</f>
        <v>#N/A</v>
      </c>
      <c r="BE89" s="537" t="e">
        <f ca="1">+IF(AND(ISNUMBER(OFFSET('Hygiene Data'!$E$9,0,10*ROW('Hygiene Data'!E83))),'Data Summary'!DT89="Yes"),OFFSET('Hygiene Data'!$E$9,0,10*ROW('Hygiene Data'!E83)),NA())</f>
        <v>#N/A</v>
      </c>
      <c r="BF89" s="537" t="e">
        <f ca="1">+IF(AND(ISNUMBER(OFFSET('Hygiene Data'!$F$5,0,10*ROW('Hygiene Data'!F83))),'Data Summary'!DU89="Yes"),OFFSET('Hygiene Data'!$F$5,0,10*ROW('Hygiene Data'!F83)),NA())</f>
        <v>#N/A</v>
      </c>
      <c r="BG89" s="537" t="e">
        <f ca="1">+IF(AND(ISNUMBER(OFFSET('Hygiene Data'!$F$7,0,10*ROW('Hygiene Data'!F83))),'Data Summary'!DV89="Yes"),OFFSET('Hygiene Data'!$F$7,0,10*ROW('Hygiene Data'!F83)),NA())</f>
        <v>#N/A</v>
      </c>
      <c r="BH89" s="537" t="e">
        <f ca="1">+IF(AND(ISNUMBER(OFFSET('Hygiene Data'!$F$9,0,10*ROW('Hygiene Data'!F83))),'Data Summary'!DW89="Yes"),OFFSET('Hygiene Data'!$F$9,0,10*ROW('Hygiene Data'!F83)),NA())</f>
        <v>#N/A</v>
      </c>
      <c r="BI89" s="537" t="e">
        <f ca="1">+IF(AND(ISNUMBER(OFFSET('Hygiene Data'!$G$5,0,10*ROW('Hygiene Data'!G83))),'Data Summary'!DX89="Yes"),OFFSET('Hygiene Data'!$G$5,0,10*ROW('Hygiene Data'!G83)),NA())</f>
        <v>#N/A</v>
      </c>
      <c r="BJ89" s="537" t="e">
        <f ca="1">+IF(AND(ISNUMBER(OFFSET('Hygiene Data'!$G$7,0,10*ROW('Hygiene Data'!G83))),'Data Summary'!DY89="Yes"),OFFSET('Hygiene Data'!$G$7,0,10*ROW('Hygiene Data'!G83)),NA())</f>
        <v>#N/A</v>
      </c>
      <c r="BK89" s="537" t="e">
        <f ca="1">+IF(AND(ISNUMBER(OFFSET('Hygiene Data'!$G$9,0,10*ROW('Hygiene Data'!G83))),'Data Summary'!DZ89="Yes"),OFFSET('Hygiene Data'!$G$9,0,10*ROW('Hygiene Data'!G83)),NA())</f>
        <v>#N/A</v>
      </c>
      <c r="BL89" s="537" t="e">
        <f ca="1">+IF(AND(ISNUMBER(OFFSET('Hygiene Data'!$H$5,0,10*ROW('Hygiene Data'!H83))),'Data Summary'!EA89="Yes"),OFFSET('Hygiene Data'!$H$5,0,10*ROW('Hygiene Data'!H83)),NA())</f>
        <v>#N/A</v>
      </c>
      <c r="BM89" s="537" t="e">
        <f ca="1">+IF(AND(ISNUMBER(OFFSET('Hygiene Data'!$H$7,0,10*ROW('Hygiene Data'!H83))),'Data Summary'!EB89="Yes"),OFFSET('Hygiene Data'!$H$7,0,10*ROW('Hygiene Data'!H83)),NA())</f>
        <v>#N/A</v>
      </c>
      <c r="BN89" s="537" t="e">
        <f ca="1">+IF(AND(ISNUMBER(OFFSET('Hygiene Data'!$H$9,0,10*ROW('Hygiene Data'!H83))),'Data Summary'!EC89="Yes"),OFFSET('Hygiene Data'!$H$9,0,10*ROW('Hygiene Data'!H83)),NA())</f>
        <v>#N/A</v>
      </c>
      <c r="BO89" s="537" t="e">
        <f ca="1">+IF(AND(ISNUMBER(OFFSET('Hygiene Data'!$I$5,0,10*ROW('Hygiene Data'!I83))),'Data Summary'!ED89="Yes"),OFFSET('Hygiene Data'!$I$5,0,10*ROW('Hygiene Data'!I83)),NA())</f>
        <v>#N/A</v>
      </c>
      <c r="BP89" s="537" t="e">
        <f ca="1">+IF(AND(ISNUMBER(OFFSET('Hygiene Data'!$I$7,0,10*ROW('Hygiene Data'!I83))),'Data Summary'!EE89="Yes"),OFFSET('Hygiene Data'!$I$7,0,10*ROW('Hygiene Data'!I83)),NA())</f>
        <v>#N/A</v>
      </c>
      <c r="BQ89" s="537" t="e">
        <f ca="1">+IF(AND(ISNUMBER(OFFSET('Hygiene Data'!$I$9,0,10*ROW('Hygiene Data'!I83))),'Data Summary'!EF89="Yes"),OFFSET('Hygiene Data'!$I$9,0,10*ROW('Hygiene Data'!I83)),NA())</f>
        <v>#N/A</v>
      </c>
    </row>
    <row r="90" spans="1:69" x14ac:dyDescent="0.25">
      <c r="A90" s="533" t="e">
        <f ca="1">+RIGHT('Data Summary'!A90,LEN('Data Summary'!A90)-9)</f>
        <v>#VALUE!</v>
      </c>
      <c r="B90" s="507" t="str">
        <f ca="1">+IF(ISTEXT('Data Summary'!B90),'Data Summary'!B90,"")</f>
        <v/>
      </c>
      <c r="C90" s="534" t="e">
        <f ca="1">+VALUE('Data Summary'!C90)</f>
        <v>#VALUE!</v>
      </c>
      <c r="D90" s="535" t="e">
        <f ca="1">+IF(AND(ISNUMBER(OFFSET('Water Data'!$D$4,0,10*ROW('Water Data'!D84))),'Data Summary'!BS90="Yes"),100-OFFSET('Water Data'!$D$4,0,10*ROW('Water Data'!D84)),NA())</f>
        <v>#N/A</v>
      </c>
      <c r="E90" s="535" t="e">
        <f ca="1">+IF(AND(ISNUMBER(OFFSET('Water Data'!$D$6,0,10*ROW('Water Data'!D84))),'Data Summary'!BT90="Yes"),OFFSET('Water Data'!$D$6,0,10*ROW('Water Data'!D84)),NA())</f>
        <v>#N/A</v>
      </c>
      <c r="F90" s="535" t="e">
        <f ca="1">+IF(AND(ISNUMBER(OFFSET('Water Data'!$D$9,0,10*ROW('Water Data'!D84))),'Data Summary'!BU90="Yes"),OFFSET('Water Data'!$D$9,0,10*ROW('Water Data'!D84)),NA())</f>
        <v>#N/A</v>
      </c>
      <c r="G90" s="535" t="e">
        <f ca="1">+IF(AND(ISNUMBER(OFFSET('Water Data'!$E$4,0,10*ROW('Water Data'!E84))),'Data Summary'!BV90="Yes"),100-OFFSET('Water Data'!$E$4,0,10*ROW('Water Data'!E84)),NA())</f>
        <v>#N/A</v>
      </c>
      <c r="H90" s="535" t="e">
        <f ca="1">+IF(AND(ISNUMBER(OFFSET('Water Data'!$E$6,0,10*ROW('Water Data'!E84))),'Data Summary'!BW90="Yes"),OFFSET('Water Data'!$E$6,0,10*ROW('Water Data'!E84)),NA())</f>
        <v>#N/A</v>
      </c>
      <c r="I90" s="535" t="e">
        <f ca="1">+IF(AND(ISNUMBER(OFFSET('Water Data'!$E$9,0,10*ROW('Water Data'!E84))),'Data Summary'!BX90="Yes"),OFFSET('Water Data'!$E$9,0,10*ROW('Water Data'!E84)),NA())</f>
        <v>#N/A</v>
      </c>
      <c r="J90" s="535" t="e">
        <f ca="1">+IF(AND(ISNUMBER(OFFSET('Water Data'!$F$4,0,10*ROW('Water Data'!F84))),'Data Summary'!BY90="Yes"),100-OFFSET('Water Data'!$F$4,0,10*ROW('Water Data'!F84)),NA())</f>
        <v>#N/A</v>
      </c>
      <c r="K90" s="535" t="e">
        <f ca="1">+IF(AND(ISNUMBER(OFFSET('Water Data'!$F$6,0,10*ROW('Water Data'!F84))),'Data Summary'!BZ90="Yes"),OFFSET('Water Data'!$F$6,0,10*ROW('Water Data'!F84)),NA())</f>
        <v>#N/A</v>
      </c>
      <c r="L90" s="535" t="e">
        <f ca="1">+IF(AND(ISNUMBER(OFFSET('Water Data'!$F$9,0,10*ROW('Water Data'!F84))),'Data Summary'!CA90="Yes"),OFFSET('Water Data'!$F$9,0,10*ROW('Water Data'!F84)),NA())</f>
        <v>#N/A</v>
      </c>
      <c r="M90" s="535" t="e">
        <f ca="1">+IF(AND(ISNUMBER(OFFSET('Water Data'!$G$4,0,10*ROW('Water Data'!G84))),'Data Summary'!CB90="Yes"),100-OFFSET('Water Data'!$G$4,0,10*ROW('Water Data'!G84)),NA())</f>
        <v>#N/A</v>
      </c>
      <c r="N90" s="535" t="e">
        <f ca="1">+IF(AND(ISNUMBER(OFFSET('Water Data'!$G$6,0,10*ROW('Water Data'!G84))),'Data Summary'!CC90="Yes"),OFFSET('Water Data'!$G$6,0,10*ROW('Water Data'!G84)),NA())</f>
        <v>#N/A</v>
      </c>
      <c r="O90" s="535" t="e">
        <f ca="1">+IF(AND(ISNUMBER(OFFSET('Water Data'!$G$9,0,10*ROW('Water Data'!G84))),'Data Summary'!CD90="Yes"),OFFSET('Water Data'!$G$9,0,10*ROW('Water Data'!G84)),NA())</f>
        <v>#N/A</v>
      </c>
      <c r="P90" s="535" t="e">
        <f ca="1">+IF(AND(ISNUMBER(OFFSET('Water Data'!$H$4,0,10*ROW('Water Data'!H84))),'Data Summary'!CE90="Yes"),100-OFFSET('Water Data'!$H$4,0,10*ROW('Water Data'!H84)),NA())</f>
        <v>#N/A</v>
      </c>
      <c r="Q90" s="535" t="e">
        <f ca="1">+IF(AND(ISNUMBER(OFFSET('Water Data'!$H$6,0,10*ROW('Water Data'!H84))),'Data Summary'!CF90="Yes"),OFFSET('Water Data'!$H$6,0,10*ROW('Water Data'!H84)),NA())</f>
        <v>#N/A</v>
      </c>
      <c r="R90" s="535" t="e">
        <f ca="1">+IF(AND(ISNUMBER(OFFSET('Water Data'!$H$9,0,10*ROW('Water Data'!H84))),'Data Summary'!CG90="Yes"),OFFSET('Water Data'!$H$9,0,10*ROW('Water Data'!H84)),NA())</f>
        <v>#N/A</v>
      </c>
      <c r="S90" s="535" t="e">
        <f ca="1">+IF(AND(ISNUMBER(OFFSET('Water Data'!$I$4,0,10*ROW('Water Data'!I84))),'Data Summary'!CH90="Yes"),100-OFFSET('Water Data'!$I$4,0,10*ROW('Water Data'!I84)),NA())</f>
        <v>#N/A</v>
      </c>
      <c r="T90" s="535" t="e">
        <f ca="1">+IF(AND(ISNUMBER(OFFSET('Water Data'!$I$6,0,10*ROW('Water Data'!I84))),'Data Summary'!CI90="Yes"),OFFSET('Water Data'!$I$6,0,10*ROW('Water Data'!I84)),NA())</f>
        <v>#N/A</v>
      </c>
      <c r="U90" s="535" t="e">
        <f ca="1">+IF(AND(ISNUMBER(OFFSET('Water Data'!$I$9,0,10*ROW('Water Data'!I84))),'Data Summary'!CJ90="Yes"),OFFSET('Water Data'!$I$9,0,10*ROW('Water Data'!I84)),NA())</f>
        <v>#N/A</v>
      </c>
      <c r="V90" s="536" t="e">
        <f ca="1">+IF(AND(ISNUMBER(OFFSET('Sanitation Data'!$D$4,0,10*ROW('Sanitation Data'!D84))),'Data Summary'!CK90="Yes"),100-OFFSET('Sanitation Data'!$D$4,0,10*ROW('Sanitation Data'!D84)),NA())</f>
        <v>#N/A</v>
      </c>
      <c r="W90" s="536" t="e">
        <f ca="1">+IF(AND(ISNUMBER(OFFSET('Sanitation Data'!$D$6,0,10*ROW('Sanitation Data'!D84))),'Data Summary'!CL90="Yes"),OFFSET('Sanitation Data'!$D$6,0,10*ROW('Sanitation Data'!D84)),NA())</f>
        <v>#N/A</v>
      </c>
      <c r="X90" s="536" t="e">
        <f ca="1">+IF(AND(ISNUMBER(OFFSET('Sanitation Data'!$D$10,0,10*ROW('Sanitation Data'!D84))),'Data Summary'!CM90="Yes"),OFFSET('Sanitation Data'!$D$10,0,10*ROW('Sanitation Data'!D84)),NA())</f>
        <v>#N/A</v>
      </c>
      <c r="Y90" s="536" t="e">
        <f ca="1">+IF(AND(ISNUMBER(OFFSET('Sanitation Data'!$D$11,0,10*ROW('Sanitation Data'!D84))),'Data Summary'!CN90="Yes"),OFFSET('Sanitation Data'!$D$11,0,10*ROW('Sanitation Data'!D84)),NA())</f>
        <v>#N/A</v>
      </c>
      <c r="Z90" s="536" t="e">
        <f ca="1">+IF(AND(ISNUMBER(OFFSET('Sanitation Data'!$D$12,0,10*ROW('Sanitation Data'!D84))),'Data Summary'!CO90="Yes"),OFFSET('Sanitation Data'!$D$12,0,10*ROW('Sanitation Data'!D84)),NA())</f>
        <v>#N/A</v>
      </c>
      <c r="AA90" s="536" t="e">
        <f ca="1">+IF(AND(ISNUMBER(OFFSET('Sanitation Data'!$E$4,0,10*ROW('Sanitation Data'!E84))),'Data Summary'!CP90="Yes"),100-OFFSET('Sanitation Data'!$E$4,0,10*ROW('Sanitation Data'!E84)),NA())</f>
        <v>#N/A</v>
      </c>
      <c r="AB90" s="536" t="e">
        <f ca="1">+IF(AND(ISNUMBER(OFFSET('Sanitation Data'!$E$6,0,10*ROW('Sanitation Data'!E84))),'Data Summary'!CQ90="Yes"),OFFSET('Sanitation Data'!$E$6,0,10*ROW('Sanitation Data'!E84)),NA())</f>
        <v>#N/A</v>
      </c>
      <c r="AC90" s="536" t="e">
        <f ca="1">+IF(AND(ISNUMBER(OFFSET('Sanitation Data'!$E$10,0,10*ROW('Sanitation Data'!E84))),'Data Summary'!CR90="Yes"),OFFSET('Sanitation Data'!$E$10,0,10*ROW('Sanitation Data'!E84)),NA())</f>
        <v>#N/A</v>
      </c>
      <c r="AD90" s="536" t="e">
        <f ca="1">+IF(AND(ISNUMBER(OFFSET('Sanitation Data'!$E$11,0,10*ROW('Sanitation Data'!E84))),'Data Summary'!CS90="Yes"),OFFSET('Sanitation Data'!$E$11,0,10*ROW('Sanitation Data'!E84)),NA())</f>
        <v>#N/A</v>
      </c>
      <c r="AE90" s="536" t="e">
        <f ca="1">+IF(AND(ISNUMBER(OFFSET('Sanitation Data'!$E$12,0,10*ROW('Sanitation Data'!E84))),'Data Summary'!CT90="Yes"),OFFSET('Sanitation Data'!$E$12,0,10*ROW('Sanitation Data'!E84)),NA())</f>
        <v>#N/A</v>
      </c>
      <c r="AF90" s="536" t="e">
        <f ca="1">+IF(AND(ISNUMBER(OFFSET('Sanitation Data'!$F$4,0,10*ROW('Sanitation Data'!F84))),'Data Summary'!CU90="Yes"),100-OFFSET('Sanitation Data'!$F$4,0,10*ROW('Sanitation Data'!F84)),NA())</f>
        <v>#N/A</v>
      </c>
      <c r="AG90" s="536" t="e">
        <f ca="1">+IF(AND(ISNUMBER(OFFSET('Sanitation Data'!$F$6,0,10*ROW('Sanitation Data'!F84))),'Data Summary'!CV90="Yes"),OFFSET('Sanitation Data'!$F$6,0,10*ROW('Sanitation Data'!F84)),NA())</f>
        <v>#N/A</v>
      </c>
      <c r="AH90" s="536" t="e">
        <f ca="1">+IF(AND(ISNUMBER(OFFSET('Sanitation Data'!$F$10,0,10*ROW('Sanitation Data'!F84))),'Data Summary'!CW90="Yes"),OFFSET('Sanitation Data'!$F$10,0,10*ROW('Sanitation Data'!F84)),NA())</f>
        <v>#N/A</v>
      </c>
      <c r="AI90" s="536" t="e">
        <f ca="1">+IF(AND(ISNUMBER(OFFSET('Sanitation Data'!$F$11,0,10*ROW('Sanitation Data'!F84))),'Data Summary'!CX90="Yes"),OFFSET('Sanitation Data'!$F$11,0,10*ROW('Sanitation Data'!F84)),NA())</f>
        <v>#N/A</v>
      </c>
      <c r="AJ90" s="536" t="e">
        <f ca="1">+IF(AND(ISNUMBER(OFFSET('Sanitation Data'!$F$12,0,10*ROW('Sanitation Data'!F84))),'Data Summary'!CY90="Yes"),OFFSET('Sanitation Data'!$F$12,0,10*ROW('Sanitation Data'!F84)),NA())</f>
        <v>#N/A</v>
      </c>
      <c r="AK90" s="536" t="e">
        <f ca="1">+IF(AND(ISNUMBER(OFFSET('Sanitation Data'!$G$4,0,10*ROW('Sanitation Data'!G84))),'Data Summary'!CZ90="Yes"),100-OFFSET('Sanitation Data'!$G$4,0,10*ROW('Sanitation Data'!G84)),NA())</f>
        <v>#N/A</v>
      </c>
      <c r="AL90" s="536" t="e">
        <f ca="1">+IF(AND(ISNUMBER(OFFSET('Sanitation Data'!$G$6,0,10*ROW('Sanitation Data'!G84))),'Data Summary'!DA90="Yes"),OFFSET('Sanitation Data'!$G$6,0,10*ROW('Sanitation Data'!G84)),NA())</f>
        <v>#N/A</v>
      </c>
      <c r="AM90" s="536" t="e">
        <f ca="1">+IF(AND(ISNUMBER(OFFSET('Sanitation Data'!$G$10,0,10*ROW('Sanitation Data'!G84))),'Data Summary'!DB90="Yes"),OFFSET('Sanitation Data'!$G$10,0,10*ROW('Sanitation Data'!G84)),NA())</f>
        <v>#N/A</v>
      </c>
      <c r="AN90" s="536" t="e">
        <f ca="1">+IF(AND(ISNUMBER(OFFSET('Sanitation Data'!$G$11,0,10*ROW('Sanitation Data'!G84))),'Data Summary'!DC90="Yes"),OFFSET('Sanitation Data'!$G$11,0,10*ROW('Sanitation Data'!G84)),NA())</f>
        <v>#N/A</v>
      </c>
      <c r="AO90" s="536" t="e">
        <f ca="1">+IF(AND(ISNUMBER(OFFSET('Sanitation Data'!$G$12,0,10*ROW('Sanitation Data'!G84))),'Data Summary'!DD90="Yes"),OFFSET('Sanitation Data'!$G$12,0,10*ROW('Sanitation Data'!G84)),NA())</f>
        <v>#N/A</v>
      </c>
      <c r="AP90" s="536" t="e">
        <f ca="1">+IF(AND(ISNUMBER(OFFSET('Sanitation Data'!$H$4,0,10*ROW('Sanitation Data'!H84))),'Data Summary'!DE90="Yes"),100-OFFSET('Sanitation Data'!$H$4,0,10*ROW('Sanitation Data'!H84)),NA())</f>
        <v>#N/A</v>
      </c>
      <c r="AQ90" s="536" t="e">
        <f ca="1">+IF(AND(ISNUMBER(OFFSET('Sanitation Data'!$H$6,0,10*ROW('Sanitation Data'!H84))),'Data Summary'!DF90="Yes"),OFFSET('Sanitation Data'!$H$6,0,10*ROW('Sanitation Data'!H84)),NA())</f>
        <v>#N/A</v>
      </c>
      <c r="AR90" s="536" t="e">
        <f ca="1">+IF(AND(ISNUMBER(OFFSET('Sanitation Data'!$H$10,0,10*ROW('Sanitation Data'!H84))),'Data Summary'!DG90="Yes"),OFFSET('Sanitation Data'!$H$10,0,10*ROW('Sanitation Data'!H84)),NA())</f>
        <v>#N/A</v>
      </c>
      <c r="AS90" s="536" t="e">
        <f ca="1">+IF(AND(ISNUMBER(OFFSET('Sanitation Data'!$H$11,0,10*ROW('Sanitation Data'!H84))),'Data Summary'!DH90="Yes"),OFFSET('Sanitation Data'!$H$11,0,10*ROW('Sanitation Data'!H84)),NA())</f>
        <v>#N/A</v>
      </c>
      <c r="AT90" s="536" t="e">
        <f ca="1">+IF(AND(ISNUMBER(OFFSET('Sanitation Data'!$H$12,0,10*ROW('Sanitation Data'!H84))),'Data Summary'!DI90="Yes"),OFFSET('Sanitation Data'!$H$12,0,10*ROW('Sanitation Data'!H84)),NA())</f>
        <v>#N/A</v>
      </c>
      <c r="AU90" s="536" t="e">
        <f ca="1">+IF(AND(ISNUMBER(OFFSET('Sanitation Data'!$I$4,0,10*ROW('Sanitation Data'!I84))),'Data Summary'!DJ90="Yes"),100-OFFSET('Sanitation Data'!$I$4,0,10*ROW('Sanitation Data'!I84)),NA())</f>
        <v>#N/A</v>
      </c>
      <c r="AV90" s="536" t="e">
        <f ca="1">+IF(AND(ISNUMBER(OFFSET('Sanitation Data'!$I$6,0,10*ROW('Sanitation Data'!I84))),'Data Summary'!DK90="Yes"),OFFSET('Sanitation Data'!$I$6,0,10*ROW('Sanitation Data'!I84)),NA())</f>
        <v>#N/A</v>
      </c>
      <c r="AW90" s="536" t="e">
        <f ca="1">+IF(AND(ISNUMBER(OFFSET('Sanitation Data'!$I$10,0,10*ROW('Sanitation Data'!I84))),'Data Summary'!DL90="Yes"),OFFSET('Sanitation Data'!$I$10,0,10*ROW('Sanitation Data'!I84)),NA())</f>
        <v>#N/A</v>
      </c>
      <c r="AX90" s="536" t="e">
        <f ca="1">+IF(AND(ISNUMBER(OFFSET('Sanitation Data'!$I$11,0,10*ROW('Sanitation Data'!I84))),'Data Summary'!DM90="Yes"),OFFSET('Sanitation Data'!$I$11,0,10*ROW('Sanitation Data'!I84)),NA())</f>
        <v>#N/A</v>
      </c>
      <c r="AY90" s="536" t="e">
        <f ca="1">+IF(AND(ISNUMBER(OFFSET('Sanitation Data'!$I$12,0,10*ROW('Sanitation Data'!I84))),'Data Summary'!DN90="Yes"),OFFSET('Sanitation Data'!$I$12,0,10*ROW('Sanitation Data'!I84)),NA())</f>
        <v>#N/A</v>
      </c>
      <c r="AZ90" s="537" t="e">
        <f ca="1">+IF(AND(ISNUMBER(OFFSET('Hygiene Data'!$D$5,0,10*ROW('Hygiene Data'!D84))),'Data Summary'!DO90="Yes"),OFFSET('Hygiene Data'!$D$5,0,10*ROW('Hygiene Data'!D84)),NA())</f>
        <v>#N/A</v>
      </c>
      <c r="BA90" s="537" t="e">
        <f ca="1">+IF(AND(ISNUMBER(OFFSET('Hygiene Data'!$D$7,0,10*ROW('Hygiene Data'!D84))),'Data Summary'!DP90="Yes"),OFFSET('Hygiene Data'!$D$7,0,10*ROW('Hygiene Data'!D84)),NA())</f>
        <v>#N/A</v>
      </c>
      <c r="BB90" s="537" t="e">
        <f ca="1">+IF(AND(ISNUMBER(OFFSET('Hygiene Data'!$D$9,0,10*ROW('Hygiene Data'!D84))),'Data Summary'!DQ90="Yes"),OFFSET('Hygiene Data'!$D$9,0,10*ROW('Hygiene Data'!D84)),NA())</f>
        <v>#N/A</v>
      </c>
      <c r="BC90" s="537" t="e">
        <f ca="1">+IF(AND(ISNUMBER(OFFSET('Hygiene Data'!$E$5,0,10*ROW('Hygiene Data'!E84))),'Data Summary'!DR90="Yes"),OFFSET('Hygiene Data'!$E$5,0,10*ROW('Hygiene Data'!E84)),NA())</f>
        <v>#N/A</v>
      </c>
      <c r="BD90" s="537" t="e">
        <f ca="1">+IF(AND(ISNUMBER(OFFSET('Hygiene Data'!$E$7,0,10*ROW('Hygiene Data'!E84))),'Data Summary'!DS90="Yes"),OFFSET('Hygiene Data'!$E$7,0,10*ROW('Hygiene Data'!E84)),NA())</f>
        <v>#N/A</v>
      </c>
      <c r="BE90" s="537" t="e">
        <f ca="1">+IF(AND(ISNUMBER(OFFSET('Hygiene Data'!$E$9,0,10*ROW('Hygiene Data'!E84))),'Data Summary'!DT90="Yes"),OFFSET('Hygiene Data'!$E$9,0,10*ROW('Hygiene Data'!E84)),NA())</f>
        <v>#N/A</v>
      </c>
      <c r="BF90" s="537" t="e">
        <f ca="1">+IF(AND(ISNUMBER(OFFSET('Hygiene Data'!$F$5,0,10*ROW('Hygiene Data'!F84))),'Data Summary'!DU90="Yes"),OFFSET('Hygiene Data'!$F$5,0,10*ROW('Hygiene Data'!F84)),NA())</f>
        <v>#N/A</v>
      </c>
      <c r="BG90" s="537" t="e">
        <f ca="1">+IF(AND(ISNUMBER(OFFSET('Hygiene Data'!$F$7,0,10*ROW('Hygiene Data'!F84))),'Data Summary'!DV90="Yes"),OFFSET('Hygiene Data'!$F$7,0,10*ROW('Hygiene Data'!F84)),NA())</f>
        <v>#N/A</v>
      </c>
      <c r="BH90" s="537" t="e">
        <f ca="1">+IF(AND(ISNUMBER(OFFSET('Hygiene Data'!$F$9,0,10*ROW('Hygiene Data'!F84))),'Data Summary'!DW90="Yes"),OFFSET('Hygiene Data'!$F$9,0,10*ROW('Hygiene Data'!F84)),NA())</f>
        <v>#N/A</v>
      </c>
      <c r="BI90" s="537" t="e">
        <f ca="1">+IF(AND(ISNUMBER(OFFSET('Hygiene Data'!$G$5,0,10*ROW('Hygiene Data'!G84))),'Data Summary'!DX90="Yes"),OFFSET('Hygiene Data'!$G$5,0,10*ROW('Hygiene Data'!G84)),NA())</f>
        <v>#N/A</v>
      </c>
      <c r="BJ90" s="537" t="e">
        <f ca="1">+IF(AND(ISNUMBER(OFFSET('Hygiene Data'!$G$7,0,10*ROW('Hygiene Data'!G84))),'Data Summary'!DY90="Yes"),OFFSET('Hygiene Data'!$G$7,0,10*ROW('Hygiene Data'!G84)),NA())</f>
        <v>#N/A</v>
      </c>
      <c r="BK90" s="537" t="e">
        <f ca="1">+IF(AND(ISNUMBER(OFFSET('Hygiene Data'!$G$9,0,10*ROW('Hygiene Data'!G84))),'Data Summary'!DZ90="Yes"),OFFSET('Hygiene Data'!$G$9,0,10*ROW('Hygiene Data'!G84)),NA())</f>
        <v>#N/A</v>
      </c>
      <c r="BL90" s="537" t="e">
        <f ca="1">+IF(AND(ISNUMBER(OFFSET('Hygiene Data'!$H$5,0,10*ROW('Hygiene Data'!H84))),'Data Summary'!EA90="Yes"),OFFSET('Hygiene Data'!$H$5,0,10*ROW('Hygiene Data'!H84)),NA())</f>
        <v>#N/A</v>
      </c>
      <c r="BM90" s="537" t="e">
        <f ca="1">+IF(AND(ISNUMBER(OFFSET('Hygiene Data'!$H$7,0,10*ROW('Hygiene Data'!H84))),'Data Summary'!EB90="Yes"),OFFSET('Hygiene Data'!$H$7,0,10*ROW('Hygiene Data'!H84)),NA())</f>
        <v>#N/A</v>
      </c>
      <c r="BN90" s="537" t="e">
        <f ca="1">+IF(AND(ISNUMBER(OFFSET('Hygiene Data'!$H$9,0,10*ROW('Hygiene Data'!H84))),'Data Summary'!EC90="Yes"),OFFSET('Hygiene Data'!$H$9,0,10*ROW('Hygiene Data'!H84)),NA())</f>
        <v>#N/A</v>
      </c>
      <c r="BO90" s="537" t="e">
        <f ca="1">+IF(AND(ISNUMBER(OFFSET('Hygiene Data'!$I$5,0,10*ROW('Hygiene Data'!I84))),'Data Summary'!ED90="Yes"),OFFSET('Hygiene Data'!$I$5,0,10*ROW('Hygiene Data'!I84)),NA())</f>
        <v>#N/A</v>
      </c>
      <c r="BP90" s="537" t="e">
        <f ca="1">+IF(AND(ISNUMBER(OFFSET('Hygiene Data'!$I$7,0,10*ROW('Hygiene Data'!I84))),'Data Summary'!EE90="Yes"),OFFSET('Hygiene Data'!$I$7,0,10*ROW('Hygiene Data'!I84)),NA())</f>
        <v>#N/A</v>
      </c>
      <c r="BQ90" s="537" t="e">
        <f ca="1">+IF(AND(ISNUMBER(OFFSET('Hygiene Data'!$I$9,0,10*ROW('Hygiene Data'!I84))),'Data Summary'!EF90="Yes"),OFFSET('Hygiene Data'!$I$9,0,10*ROW('Hygiene Data'!I84)),NA())</f>
        <v>#N/A</v>
      </c>
    </row>
    <row r="91" spans="1:69" x14ac:dyDescent="0.25">
      <c r="A91" s="533" t="e">
        <f ca="1">+RIGHT('Data Summary'!A91,LEN('Data Summary'!A91)-9)</f>
        <v>#VALUE!</v>
      </c>
      <c r="B91" s="507" t="str">
        <f ca="1">+IF(ISTEXT('Data Summary'!B91),'Data Summary'!B91,"")</f>
        <v/>
      </c>
      <c r="C91" s="534" t="e">
        <f ca="1">+VALUE('Data Summary'!C91)</f>
        <v>#VALUE!</v>
      </c>
      <c r="D91" s="535" t="e">
        <f ca="1">+IF(AND(ISNUMBER(OFFSET('Water Data'!$D$4,0,10*ROW('Water Data'!D85))),'Data Summary'!BS91="Yes"),100-OFFSET('Water Data'!$D$4,0,10*ROW('Water Data'!D85)),NA())</f>
        <v>#N/A</v>
      </c>
      <c r="E91" s="535" t="e">
        <f ca="1">+IF(AND(ISNUMBER(OFFSET('Water Data'!$D$6,0,10*ROW('Water Data'!D85))),'Data Summary'!BT91="Yes"),OFFSET('Water Data'!$D$6,0,10*ROW('Water Data'!D85)),NA())</f>
        <v>#N/A</v>
      </c>
      <c r="F91" s="535" t="e">
        <f ca="1">+IF(AND(ISNUMBER(OFFSET('Water Data'!$D$9,0,10*ROW('Water Data'!D85))),'Data Summary'!BU91="Yes"),OFFSET('Water Data'!$D$9,0,10*ROW('Water Data'!D85)),NA())</f>
        <v>#N/A</v>
      </c>
      <c r="G91" s="535" t="e">
        <f ca="1">+IF(AND(ISNUMBER(OFFSET('Water Data'!$E$4,0,10*ROW('Water Data'!E85))),'Data Summary'!BV91="Yes"),100-OFFSET('Water Data'!$E$4,0,10*ROW('Water Data'!E85)),NA())</f>
        <v>#N/A</v>
      </c>
      <c r="H91" s="535" t="e">
        <f ca="1">+IF(AND(ISNUMBER(OFFSET('Water Data'!$E$6,0,10*ROW('Water Data'!E85))),'Data Summary'!BW91="Yes"),OFFSET('Water Data'!$E$6,0,10*ROW('Water Data'!E85)),NA())</f>
        <v>#N/A</v>
      </c>
      <c r="I91" s="535" t="e">
        <f ca="1">+IF(AND(ISNUMBER(OFFSET('Water Data'!$E$9,0,10*ROW('Water Data'!E85))),'Data Summary'!BX91="Yes"),OFFSET('Water Data'!$E$9,0,10*ROW('Water Data'!E85)),NA())</f>
        <v>#N/A</v>
      </c>
      <c r="J91" s="535" t="e">
        <f ca="1">+IF(AND(ISNUMBER(OFFSET('Water Data'!$F$4,0,10*ROW('Water Data'!F85))),'Data Summary'!BY91="Yes"),100-OFFSET('Water Data'!$F$4,0,10*ROW('Water Data'!F85)),NA())</f>
        <v>#N/A</v>
      </c>
      <c r="K91" s="535" t="e">
        <f ca="1">+IF(AND(ISNUMBER(OFFSET('Water Data'!$F$6,0,10*ROW('Water Data'!F85))),'Data Summary'!BZ91="Yes"),OFFSET('Water Data'!$F$6,0,10*ROW('Water Data'!F85)),NA())</f>
        <v>#N/A</v>
      </c>
      <c r="L91" s="535" t="e">
        <f ca="1">+IF(AND(ISNUMBER(OFFSET('Water Data'!$F$9,0,10*ROW('Water Data'!F85))),'Data Summary'!CA91="Yes"),OFFSET('Water Data'!$F$9,0,10*ROW('Water Data'!F85)),NA())</f>
        <v>#N/A</v>
      </c>
      <c r="M91" s="535" t="e">
        <f ca="1">+IF(AND(ISNUMBER(OFFSET('Water Data'!$G$4,0,10*ROW('Water Data'!G85))),'Data Summary'!CB91="Yes"),100-OFFSET('Water Data'!$G$4,0,10*ROW('Water Data'!G85)),NA())</f>
        <v>#N/A</v>
      </c>
      <c r="N91" s="535" t="e">
        <f ca="1">+IF(AND(ISNUMBER(OFFSET('Water Data'!$G$6,0,10*ROW('Water Data'!G85))),'Data Summary'!CC91="Yes"),OFFSET('Water Data'!$G$6,0,10*ROW('Water Data'!G85)),NA())</f>
        <v>#N/A</v>
      </c>
      <c r="O91" s="535" t="e">
        <f ca="1">+IF(AND(ISNUMBER(OFFSET('Water Data'!$G$9,0,10*ROW('Water Data'!G85))),'Data Summary'!CD91="Yes"),OFFSET('Water Data'!$G$9,0,10*ROW('Water Data'!G85)),NA())</f>
        <v>#N/A</v>
      </c>
      <c r="P91" s="535" t="e">
        <f ca="1">+IF(AND(ISNUMBER(OFFSET('Water Data'!$H$4,0,10*ROW('Water Data'!H85))),'Data Summary'!CE91="Yes"),100-OFFSET('Water Data'!$H$4,0,10*ROW('Water Data'!H85)),NA())</f>
        <v>#N/A</v>
      </c>
      <c r="Q91" s="535" t="e">
        <f ca="1">+IF(AND(ISNUMBER(OFFSET('Water Data'!$H$6,0,10*ROW('Water Data'!H85))),'Data Summary'!CF91="Yes"),OFFSET('Water Data'!$H$6,0,10*ROW('Water Data'!H85)),NA())</f>
        <v>#N/A</v>
      </c>
      <c r="R91" s="535" t="e">
        <f ca="1">+IF(AND(ISNUMBER(OFFSET('Water Data'!$H$9,0,10*ROW('Water Data'!H85))),'Data Summary'!CG91="Yes"),OFFSET('Water Data'!$H$9,0,10*ROW('Water Data'!H85)),NA())</f>
        <v>#N/A</v>
      </c>
      <c r="S91" s="535" t="e">
        <f ca="1">+IF(AND(ISNUMBER(OFFSET('Water Data'!$I$4,0,10*ROW('Water Data'!I85))),'Data Summary'!CH91="Yes"),100-OFFSET('Water Data'!$I$4,0,10*ROW('Water Data'!I85)),NA())</f>
        <v>#N/A</v>
      </c>
      <c r="T91" s="535" t="e">
        <f ca="1">+IF(AND(ISNUMBER(OFFSET('Water Data'!$I$6,0,10*ROW('Water Data'!I85))),'Data Summary'!CI91="Yes"),OFFSET('Water Data'!$I$6,0,10*ROW('Water Data'!I85)),NA())</f>
        <v>#N/A</v>
      </c>
      <c r="U91" s="535" t="e">
        <f ca="1">+IF(AND(ISNUMBER(OFFSET('Water Data'!$I$9,0,10*ROW('Water Data'!I85))),'Data Summary'!CJ91="Yes"),OFFSET('Water Data'!$I$9,0,10*ROW('Water Data'!I85)),NA())</f>
        <v>#N/A</v>
      </c>
      <c r="V91" s="536" t="e">
        <f ca="1">+IF(AND(ISNUMBER(OFFSET('Sanitation Data'!$D$4,0,10*ROW('Sanitation Data'!D85))),'Data Summary'!CK91="Yes"),100-OFFSET('Sanitation Data'!$D$4,0,10*ROW('Sanitation Data'!D85)),NA())</f>
        <v>#N/A</v>
      </c>
      <c r="W91" s="536" t="e">
        <f ca="1">+IF(AND(ISNUMBER(OFFSET('Sanitation Data'!$D$6,0,10*ROW('Sanitation Data'!D85))),'Data Summary'!CL91="Yes"),OFFSET('Sanitation Data'!$D$6,0,10*ROW('Sanitation Data'!D85)),NA())</f>
        <v>#N/A</v>
      </c>
      <c r="X91" s="536" t="e">
        <f ca="1">+IF(AND(ISNUMBER(OFFSET('Sanitation Data'!$D$10,0,10*ROW('Sanitation Data'!D85))),'Data Summary'!CM91="Yes"),OFFSET('Sanitation Data'!$D$10,0,10*ROW('Sanitation Data'!D85)),NA())</f>
        <v>#N/A</v>
      </c>
      <c r="Y91" s="536" t="e">
        <f ca="1">+IF(AND(ISNUMBER(OFFSET('Sanitation Data'!$D$11,0,10*ROW('Sanitation Data'!D85))),'Data Summary'!CN91="Yes"),OFFSET('Sanitation Data'!$D$11,0,10*ROW('Sanitation Data'!D85)),NA())</f>
        <v>#N/A</v>
      </c>
      <c r="Z91" s="536" t="e">
        <f ca="1">+IF(AND(ISNUMBER(OFFSET('Sanitation Data'!$D$12,0,10*ROW('Sanitation Data'!D85))),'Data Summary'!CO91="Yes"),OFFSET('Sanitation Data'!$D$12,0,10*ROW('Sanitation Data'!D85)),NA())</f>
        <v>#N/A</v>
      </c>
      <c r="AA91" s="536" t="e">
        <f ca="1">+IF(AND(ISNUMBER(OFFSET('Sanitation Data'!$E$4,0,10*ROW('Sanitation Data'!E85))),'Data Summary'!CP91="Yes"),100-OFFSET('Sanitation Data'!$E$4,0,10*ROW('Sanitation Data'!E85)),NA())</f>
        <v>#N/A</v>
      </c>
      <c r="AB91" s="536" t="e">
        <f ca="1">+IF(AND(ISNUMBER(OFFSET('Sanitation Data'!$E$6,0,10*ROW('Sanitation Data'!E85))),'Data Summary'!CQ91="Yes"),OFFSET('Sanitation Data'!$E$6,0,10*ROW('Sanitation Data'!E85)),NA())</f>
        <v>#N/A</v>
      </c>
      <c r="AC91" s="536" t="e">
        <f ca="1">+IF(AND(ISNUMBER(OFFSET('Sanitation Data'!$E$10,0,10*ROW('Sanitation Data'!E85))),'Data Summary'!CR91="Yes"),OFFSET('Sanitation Data'!$E$10,0,10*ROW('Sanitation Data'!E85)),NA())</f>
        <v>#N/A</v>
      </c>
      <c r="AD91" s="536" t="e">
        <f ca="1">+IF(AND(ISNUMBER(OFFSET('Sanitation Data'!$E$11,0,10*ROW('Sanitation Data'!E85))),'Data Summary'!CS91="Yes"),OFFSET('Sanitation Data'!$E$11,0,10*ROW('Sanitation Data'!E85)),NA())</f>
        <v>#N/A</v>
      </c>
      <c r="AE91" s="536" t="e">
        <f ca="1">+IF(AND(ISNUMBER(OFFSET('Sanitation Data'!$E$12,0,10*ROW('Sanitation Data'!E85))),'Data Summary'!CT91="Yes"),OFFSET('Sanitation Data'!$E$12,0,10*ROW('Sanitation Data'!E85)),NA())</f>
        <v>#N/A</v>
      </c>
      <c r="AF91" s="536" t="e">
        <f ca="1">+IF(AND(ISNUMBER(OFFSET('Sanitation Data'!$F$4,0,10*ROW('Sanitation Data'!F85))),'Data Summary'!CU91="Yes"),100-OFFSET('Sanitation Data'!$F$4,0,10*ROW('Sanitation Data'!F85)),NA())</f>
        <v>#N/A</v>
      </c>
      <c r="AG91" s="536" t="e">
        <f ca="1">+IF(AND(ISNUMBER(OFFSET('Sanitation Data'!$F$6,0,10*ROW('Sanitation Data'!F85))),'Data Summary'!CV91="Yes"),OFFSET('Sanitation Data'!$F$6,0,10*ROW('Sanitation Data'!F85)),NA())</f>
        <v>#N/A</v>
      </c>
      <c r="AH91" s="536" t="e">
        <f ca="1">+IF(AND(ISNUMBER(OFFSET('Sanitation Data'!$F$10,0,10*ROW('Sanitation Data'!F85))),'Data Summary'!CW91="Yes"),OFFSET('Sanitation Data'!$F$10,0,10*ROW('Sanitation Data'!F85)),NA())</f>
        <v>#N/A</v>
      </c>
      <c r="AI91" s="536" t="e">
        <f ca="1">+IF(AND(ISNUMBER(OFFSET('Sanitation Data'!$F$11,0,10*ROW('Sanitation Data'!F85))),'Data Summary'!CX91="Yes"),OFFSET('Sanitation Data'!$F$11,0,10*ROW('Sanitation Data'!F85)),NA())</f>
        <v>#N/A</v>
      </c>
      <c r="AJ91" s="536" t="e">
        <f ca="1">+IF(AND(ISNUMBER(OFFSET('Sanitation Data'!$F$12,0,10*ROW('Sanitation Data'!F85))),'Data Summary'!CY91="Yes"),OFFSET('Sanitation Data'!$F$12,0,10*ROW('Sanitation Data'!F85)),NA())</f>
        <v>#N/A</v>
      </c>
      <c r="AK91" s="536" t="e">
        <f ca="1">+IF(AND(ISNUMBER(OFFSET('Sanitation Data'!$G$4,0,10*ROW('Sanitation Data'!G85))),'Data Summary'!CZ91="Yes"),100-OFFSET('Sanitation Data'!$G$4,0,10*ROW('Sanitation Data'!G85)),NA())</f>
        <v>#N/A</v>
      </c>
      <c r="AL91" s="536" t="e">
        <f ca="1">+IF(AND(ISNUMBER(OFFSET('Sanitation Data'!$G$6,0,10*ROW('Sanitation Data'!G85))),'Data Summary'!DA91="Yes"),OFFSET('Sanitation Data'!$G$6,0,10*ROW('Sanitation Data'!G85)),NA())</f>
        <v>#N/A</v>
      </c>
      <c r="AM91" s="536" t="e">
        <f ca="1">+IF(AND(ISNUMBER(OFFSET('Sanitation Data'!$G$10,0,10*ROW('Sanitation Data'!G85))),'Data Summary'!DB91="Yes"),OFFSET('Sanitation Data'!$G$10,0,10*ROW('Sanitation Data'!G85)),NA())</f>
        <v>#N/A</v>
      </c>
      <c r="AN91" s="536" t="e">
        <f ca="1">+IF(AND(ISNUMBER(OFFSET('Sanitation Data'!$G$11,0,10*ROW('Sanitation Data'!G85))),'Data Summary'!DC91="Yes"),OFFSET('Sanitation Data'!$G$11,0,10*ROW('Sanitation Data'!G85)),NA())</f>
        <v>#N/A</v>
      </c>
      <c r="AO91" s="536" t="e">
        <f ca="1">+IF(AND(ISNUMBER(OFFSET('Sanitation Data'!$G$12,0,10*ROW('Sanitation Data'!G85))),'Data Summary'!DD91="Yes"),OFFSET('Sanitation Data'!$G$12,0,10*ROW('Sanitation Data'!G85)),NA())</f>
        <v>#N/A</v>
      </c>
      <c r="AP91" s="536" t="e">
        <f ca="1">+IF(AND(ISNUMBER(OFFSET('Sanitation Data'!$H$4,0,10*ROW('Sanitation Data'!H85))),'Data Summary'!DE91="Yes"),100-OFFSET('Sanitation Data'!$H$4,0,10*ROW('Sanitation Data'!H85)),NA())</f>
        <v>#N/A</v>
      </c>
      <c r="AQ91" s="536" t="e">
        <f ca="1">+IF(AND(ISNUMBER(OFFSET('Sanitation Data'!$H$6,0,10*ROW('Sanitation Data'!H85))),'Data Summary'!DF91="Yes"),OFFSET('Sanitation Data'!$H$6,0,10*ROW('Sanitation Data'!H85)),NA())</f>
        <v>#N/A</v>
      </c>
      <c r="AR91" s="536" t="e">
        <f ca="1">+IF(AND(ISNUMBER(OFFSET('Sanitation Data'!$H$10,0,10*ROW('Sanitation Data'!H85))),'Data Summary'!DG91="Yes"),OFFSET('Sanitation Data'!$H$10,0,10*ROW('Sanitation Data'!H85)),NA())</f>
        <v>#N/A</v>
      </c>
      <c r="AS91" s="536" t="e">
        <f ca="1">+IF(AND(ISNUMBER(OFFSET('Sanitation Data'!$H$11,0,10*ROW('Sanitation Data'!H85))),'Data Summary'!DH91="Yes"),OFFSET('Sanitation Data'!$H$11,0,10*ROW('Sanitation Data'!H85)),NA())</f>
        <v>#N/A</v>
      </c>
      <c r="AT91" s="536" t="e">
        <f ca="1">+IF(AND(ISNUMBER(OFFSET('Sanitation Data'!$H$12,0,10*ROW('Sanitation Data'!H85))),'Data Summary'!DI91="Yes"),OFFSET('Sanitation Data'!$H$12,0,10*ROW('Sanitation Data'!H85)),NA())</f>
        <v>#N/A</v>
      </c>
      <c r="AU91" s="536" t="e">
        <f ca="1">+IF(AND(ISNUMBER(OFFSET('Sanitation Data'!$I$4,0,10*ROW('Sanitation Data'!I85))),'Data Summary'!DJ91="Yes"),100-OFFSET('Sanitation Data'!$I$4,0,10*ROW('Sanitation Data'!I85)),NA())</f>
        <v>#N/A</v>
      </c>
      <c r="AV91" s="536" t="e">
        <f ca="1">+IF(AND(ISNUMBER(OFFSET('Sanitation Data'!$I$6,0,10*ROW('Sanitation Data'!I85))),'Data Summary'!DK91="Yes"),OFFSET('Sanitation Data'!$I$6,0,10*ROW('Sanitation Data'!I85)),NA())</f>
        <v>#N/A</v>
      </c>
      <c r="AW91" s="536" t="e">
        <f ca="1">+IF(AND(ISNUMBER(OFFSET('Sanitation Data'!$I$10,0,10*ROW('Sanitation Data'!I85))),'Data Summary'!DL91="Yes"),OFFSET('Sanitation Data'!$I$10,0,10*ROW('Sanitation Data'!I85)),NA())</f>
        <v>#N/A</v>
      </c>
      <c r="AX91" s="536" t="e">
        <f ca="1">+IF(AND(ISNUMBER(OFFSET('Sanitation Data'!$I$11,0,10*ROW('Sanitation Data'!I85))),'Data Summary'!DM91="Yes"),OFFSET('Sanitation Data'!$I$11,0,10*ROW('Sanitation Data'!I85)),NA())</f>
        <v>#N/A</v>
      </c>
      <c r="AY91" s="536" t="e">
        <f ca="1">+IF(AND(ISNUMBER(OFFSET('Sanitation Data'!$I$12,0,10*ROW('Sanitation Data'!I85))),'Data Summary'!DN91="Yes"),OFFSET('Sanitation Data'!$I$12,0,10*ROW('Sanitation Data'!I85)),NA())</f>
        <v>#N/A</v>
      </c>
      <c r="AZ91" s="537" t="e">
        <f ca="1">+IF(AND(ISNUMBER(OFFSET('Hygiene Data'!$D$5,0,10*ROW('Hygiene Data'!D85))),'Data Summary'!DO91="Yes"),OFFSET('Hygiene Data'!$D$5,0,10*ROW('Hygiene Data'!D85)),NA())</f>
        <v>#N/A</v>
      </c>
      <c r="BA91" s="537" t="e">
        <f ca="1">+IF(AND(ISNUMBER(OFFSET('Hygiene Data'!$D$7,0,10*ROW('Hygiene Data'!D85))),'Data Summary'!DP91="Yes"),OFFSET('Hygiene Data'!$D$7,0,10*ROW('Hygiene Data'!D85)),NA())</f>
        <v>#N/A</v>
      </c>
      <c r="BB91" s="537" t="e">
        <f ca="1">+IF(AND(ISNUMBER(OFFSET('Hygiene Data'!$D$9,0,10*ROW('Hygiene Data'!D85))),'Data Summary'!DQ91="Yes"),OFFSET('Hygiene Data'!$D$9,0,10*ROW('Hygiene Data'!D85)),NA())</f>
        <v>#N/A</v>
      </c>
      <c r="BC91" s="537" t="e">
        <f ca="1">+IF(AND(ISNUMBER(OFFSET('Hygiene Data'!$E$5,0,10*ROW('Hygiene Data'!E85))),'Data Summary'!DR91="Yes"),OFFSET('Hygiene Data'!$E$5,0,10*ROW('Hygiene Data'!E85)),NA())</f>
        <v>#N/A</v>
      </c>
      <c r="BD91" s="537" t="e">
        <f ca="1">+IF(AND(ISNUMBER(OFFSET('Hygiene Data'!$E$7,0,10*ROW('Hygiene Data'!E85))),'Data Summary'!DS91="Yes"),OFFSET('Hygiene Data'!$E$7,0,10*ROW('Hygiene Data'!E85)),NA())</f>
        <v>#N/A</v>
      </c>
      <c r="BE91" s="537" t="e">
        <f ca="1">+IF(AND(ISNUMBER(OFFSET('Hygiene Data'!$E$9,0,10*ROW('Hygiene Data'!E85))),'Data Summary'!DT91="Yes"),OFFSET('Hygiene Data'!$E$9,0,10*ROW('Hygiene Data'!E85)),NA())</f>
        <v>#N/A</v>
      </c>
      <c r="BF91" s="537" t="e">
        <f ca="1">+IF(AND(ISNUMBER(OFFSET('Hygiene Data'!$F$5,0,10*ROW('Hygiene Data'!F85))),'Data Summary'!DU91="Yes"),OFFSET('Hygiene Data'!$F$5,0,10*ROW('Hygiene Data'!F85)),NA())</f>
        <v>#N/A</v>
      </c>
      <c r="BG91" s="537" t="e">
        <f ca="1">+IF(AND(ISNUMBER(OFFSET('Hygiene Data'!$F$7,0,10*ROW('Hygiene Data'!F85))),'Data Summary'!DV91="Yes"),OFFSET('Hygiene Data'!$F$7,0,10*ROW('Hygiene Data'!F85)),NA())</f>
        <v>#N/A</v>
      </c>
      <c r="BH91" s="537" t="e">
        <f ca="1">+IF(AND(ISNUMBER(OFFSET('Hygiene Data'!$F$9,0,10*ROW('Hygiene Data'!F85))),'Data Summary'!DW91="Yes"),OFFSET('Hygiene Data'!$F$9,0,10*ROW('Hygiene Data'!F85)),NA())</f>
        <v>#N/A</v>
      </c>
      <c r="BI91" s="537" t="e">
        <f ca="1">+IF(AND(ISNUMBER(OFFSET('Hygiene Data'!$G$5,0,10*ROW('Hygiene Data'!G85))),'Data Summary'!DX91="Yes"),OFFSET('Hygiene Data'!$G$5,0,10*ROW('Hygiene Data'!G85)),NA())</f>
        <v>#N/A</v>
      </c>
      <c r="BJ91" s="537" t="e">
        <f ca="1">+IF(AND(ISNUMBER(OFFSET('Hygiene Data'!$G$7,0,10*ROW('Hygiene Data'!G85))),'Data Summary'!DY91="Yes"),OFFSET('Hygiene Data'!$G$7,0,10*ROW('Hygiene Data'!G85)),NA())</f>
        <v>#N/A</v>
      </c>
      <c r="BK91" s="537" t="e">
        <f ca="1">+IF(AND(ISNUMBER(OFFSET('Hygiene Data'!$G$9,0,10*ROW('Hygiene Data'!G85))),'Data Summary'!DZ91="Yes"),OFFSET('Hygiene Data'!$G$9,0,10*ROW('Hygiene Data'!G85)),NA())</f>
        <v>#N/A</v>
      </c>
      <c r="BL91" s="537" t="e">
        <f ca="1">+IF(AND(ISNUMBER(OFFSET('Hygiene Data'!$H$5,0,10*ROW('Hygiene Data'!H85))),'Data Summary'!EA91="Yes"),OFFSET('Hygiene Data'!$H$5,0,10*ROW('Hygiene Data'!H85)),NA())</f>
        <v>#N/A</v>
      </c>
      <c r="BM91" s="537" t="e">
        <f ca="1">+IF(AND(ISNUMBER(OFFSET('Hygiene Data'!$H$7,0,10*ROW('Hygiene Data'!H85))),'Data Summary'!EB91="Yes"),OFFSET('Hygiene Data'!$H$7,0,10*ROW('Hygiene Data'!H85)),NA())</f>
        <v>#N/A</v>
      </c>
      <c r="BN91" s="537" t="e">
        <f ca="1">+IF(AND(ISNUMBER(OFFSET('Hygiene Data'!$H$9,0,10*ROW('Hygiene Data'!H85))),'Data Summary'!EC91="Yes"),OFFSET('Hygiene Data'!$H$9,0,10*ROW('Hygiene Data'!H85)),NA())</f>
        <v>#N/A</v>
      </c>
      <c r="BO91" s="537" t="e">
        <f ca="1">+IF(AND(ISNUMBER(OFFSET('Hygiene Data'!$I$5,0,10*ROW('Hygiene Data'!I85))),'Data Summary'!ED91="Yes"),OFFSET('Hygiene Data'!$I$5,0,10*ROW('Hygiene Data'!I85)),NA())</f>
        <v>#N/A</v>
      </c>
      <c r="BP91" s="537" t="e">
        <f ca="1">+IF(AND(ISNUMBER(OFFSET('Hygiene Data'!$I$7,0,10*ROW('Hygiene Data'!I85))),'Data Summary'!EE91="Yes"),OFFSET('Hygiene Data'!$I$7,0,10*ROW('Hygiene Data'!I85)),NA())</f>
        <v>#N/A</v>
      </c>
      <c r="BQ91" s="537" t="e">
        <f ca="1">+IF(AND(ISNUMBER(OFFSET('Hygiene Data'!$I$9,0,10*ROW('Hygiene Data'!I85))),'Data Summary'!EF91="Yes"),OFFSET('Hygiene Data'!$I$9,0,10*ROW('Hygiene Data'!I85)),NA())</f>
        <v>#N/A</v>
      </c>
    </row>
    <row r="92" spans="1:69" x14ac:dyDescent="0.25">
      <c r="A92" s="533" t="e">
        <f ca="1">+RIGHT('Data Summary'!A92,LEN('Data Summary'!A92)-9)</f>
        <v>#VALUE!</v>
      </c>
      <c r="B92" s="507" t="str">
        <f ca="1">+IF(ISTEXT('Data Summary'!B92),'Data Summary'!B92,"")</f>
        <v/>
      </c>
      <c r="C92" s="534" t="e">
        <f ca="1">+VALUE('Data Summary'!C92)</f>
        <v>#VALUE!</v>
      </c>
      <c r="D92" s="535" t="e">
        <f ca="1">+IF(AND(ISNUMBER(OFFSET('Water Data'!$D$4,0,10*ROW('Water Data'!D86))),'Data Summary'!BS92="Yes"),100-OFFSET('Water Data'!$D$4,0,10*ROW('Water Data'!D86)),NA())</f>
        <v>#N/A</v>
      </c>
      <c r="E92" s="535" t="e">
        <f ca="1">+IF(AND(ISNUMBER(OFFSET('Water Data'!$D$6,0,10*ROW('Water Data'!D86))),'Data Summary'!BT92="Yes"),OFFSET('Water Data'!$D$6,0,10*ROW('Water Data'!D86)),NA())</f>
        <v>#N/A</v>
      </c>
      <c r="F92" s="535" t="e">
        <f ca="1">+IF(AND(ISNUMBER(OFFSET('Water Data'!$D$9,0,10*ROW('Water Data'!D86))),'Data Summary'!BU92="Yes"),OFFSET('Water Data'!$D$9,0,10*ROW('Water Data'!D86)),NA())</f>
        <v>#N/A</v>
      </c>
      <c r="G92" s="535" t="e">
        <f ca="1">+IF(AND(ISNUMBER(OFFSET('Water Data'!$E$4,0,10*ROW('Water Data'!E86))),'Data Summary'!BV92="Yes"),100-OFFSET('Water Data'!$E$4,0,10*ROW('Water Data'!E86)),NA())</f>
        <v>#N/A</v>
      </c>
      <c r="H92" s="535" t="e">
        <f ca="1">+IF(AND(ISNUMBER(OFFSET('Water Data'!$E$6,0,10*ROW('Water Data'!E86))),'Data Summary'!BW92="Yes"),OFFSET('Water Data'!$E$6,0,10*ROW('Water Data'!E86)),NA())</f>
        <v>#N/A</v>
      </c>
      <c r="I92" s="535" t="e">
        <f ca="1">+IF(AND(ISNUMBER(OFFSET('Water Data'!$E$9,0,10*ROW('Water Data'!E86))),'Data Summary'!BX92="Yes"),OFFSET('Water Data'!$E$9,0,10*ROW('Water Data'!E86)),NA())</f>
        <v>#N/A</v>
      </c>
      <c r="J92" s="535" t="e">
        <f ca="1">+IF(AND(ISNUMBER(OFFSET('Water Data'!$F$4,0,10*ROW('Water Data'!F86))),'Data Summary'!BY92="Yes"),100-OFFSET('Water Data'!$F$4,0,10*ROW('Water Data'!F86)),NA())</f>
        <v>#N/A</v>
      </c>
      <c r="K92" s="535" t="e">
        <f ca="1">+IF(AND(ISNUMBER(OFFSET('Water Data'!$F$6,0,10*ROW('Water Data'!F86))),'Data Summary'!BZ92="Yes"),OFFSET('Water Data'!$F$6,0,10*ROW('Water Data'!F86)),NA())</f>
        <v>#N/A</v>
      </c>
      <c r="L92" s="535" t="e">
        <f ca="1">+IF(AND(ISNUMBER(OFFSET('Water Data'!$F$9,0,10*ROW('Water Data'!F86))),'Data Summary'!CA92="Yes"),OFFSET('Water Data'!$F$9,0,10*ROW('Water Data'!F86)),NA())</f>
        <v>#N/A</v>
      </c>
      <c r="M92" s="535" t="e">
        <f ca="1">+IF(AND(ISNUMBER(OFFSET('Water Data'!$G$4,0,10*ROW('Water Data'!G86))),'Data Summary'!CB92="Yes"),100-OFFSET('Water Data'!$G$4,0,10*ROW('Water Data'!G86)),NA())</f>
        <v>#N/A</v>
      </c>
      <c r="N92" s="535" t="e">
        <f ca="1">+IF(AND(ISNUMBER(OFFSET('Water Data'!$G$6,0,10*ROW('Water Data'!G86))),'Data Summary'!CC92="Yes"),OFFSET('Water Data'!$G$6,0,10*ROW('Water Data'!G86)),NA())</f>
        <v>#N/A</v>
      </c>
      <c r="O92" s="535" t="e">
        <f ca="1">+IF(AND(ISNUMBER(OFFSET('Water Data'!$G$9,0,10*ROW('Water Data'!G86))),'Data Summary'!CD92="Yes"),OFFSET('Water Data'!$G$9,0,10*ROW('Water Data'!G86)),NA())</f>
        <v>#N/A</v>
      </c>
      <c r="P92" s="535" t="e">
        <f ca="1">+IF(AND(ISNUMBER(OFFSET('Water Data'!$H$4,0,10*ROW('Water Data'!H86))),'Data Summary'!CE92="Yes"),100-OFFSET('Water Data'!$H$4,0,10*ROW('Water Data'!H86)),NA())</f>
        <v>#N/A</v>
      </c>
      <c r="Q92" s="535" t="e">
        <f ca="1">+IF(AND(ISNUMBER(OFFSET('Water Data'!$H$6,0,10*ROW('Water Data'!H86))),'Data Summary'!CF92="Yes"),OFFSET('Water Data'!$H$6,0,10*ROW('Water Data'!H86)),NA())</f>
        <v>#N/A</v>
      </c>
      <c r="R92" s="535" t="e">
        <f ca="1">+IF(AND(ISNUMBER(OFFSET('Water Data'!$H$9,0,10*ROW('Water Data'!H86))),'Data Summary'!CG92="Yes"),OFFSET('Water Data'!$H$9,0,10*ROW('Water Data'!H86)),NA())</f>
        <v>#N/A</v>
      </c>
      <c r="S92" s="535" t="e">
        <f ca="1">+IF(AND(ISNUMBER(OFFSET('Water Data'!$I$4,0,10*ROW('Water Data'!I86))),'Data Summary'!CH92="Yes"),100-OFFSET('Water Data'!$I$4,0,10*ROW('Water Data'!I86)),NA())</f>
        <v>#N/A</v>
      </c>
      <c r="T92" s="535" t="e">
        <f ca="1">+IF(AND(ISNUMBER(OFFSET('Water Data'!$I$6,0,10*ROW('Water Data'!I86))),'Data Summary'!CI92="Yes"),OFFSET('Water Data'!$I$6,0,10*ROW('Water Data'!I86)),NA())</f>
        <v>#N/A</v>
      </c>
      <c r="U92" s="535" t="e">
        <f ca="1">+IF(AND(ISNUMBER(OFFSET('Water Data'!$I$9,0,10*ROW('Water Data'!I86))),'Data Summary'!CJ92="Yes"),OFFSET('Water Data'!$I$9,0,10*ROW('Water Data'!I86)),NA())</f>
        <v>#N/A</v>
      </c>
      <c r="V92" s="536" t="e">
        <f ca="1">+IF(AND(ISNUMBER(OFFSET('Sanitation Data'!$D$4,0,10*ROW('Sanitation Data'!D86))),'Data Summary'!CK92="Yes"),100-OFFSET('Sanitation Data'!$D$4,0,10*ROW('Sanitation Data'!D86)),NA())</f>
        <v>#N/A</v>
      </c>
      <c r="W92" s="536" t="e">
        <f ca="1">+IF(AND(ISNUMBER(OFFSET('Sanitation Data'!$D$6,0,10*ROW('Sanitation Data'!D86))),'Data Summary'!CL92="Yes"),OFFSET('Sanitation Data'!$D$6,0,10*ROW('Sanitation Data'!D86)),NA())</f>
        <v>#N/A</v>
      </c>
      <c r="X92" s="536" t="e">
        <f ca="1">+IF(AND(ISNUMBER(OFFSET('Sanitation Data'!$D$10,0,10*ROW('Sanitation Data'!D86))),'Data Summary'!CM92="Yes"),OFFSET('Sanitation Data'!$D$10,0,10*ROW('Sanitation Data'!D86)),NA())</f>
        <v>#N/A</v>
      </c>
      <c r="Y92" s="536" t="e">
        <f ca="1">+IF(AND(ISNUMBER(OFFSET('Sanitation Data'!$D$11,0,10*ROW('Sanitation Data'!D86))),'Data Summary'!CN92="Yes"),OFFSET('Sanitation Data'!$D$11,0,10*ROW('Sanitation Data'!D86)),NA())</f>
        <v>#N/A</v>
      </c>
      <c r="Z92" s="536" t="e">
        <f ca="1">+IF(AND(ISNUMBER(OFFSET('Sanitation Data'!$D$12,0,10*ROW('Sanitation Data'!D86))),'Data Summary'!CO92="Yes"),OFFSET('Sanitation Data'!$D$12,0,10*ROW('Sanitation Data'!D86)),NA())</f>
        <v>#N/A</v>
      </c>
      <c r="AA92" s="536" t="e">
        <f ca="1">+IF(AND(ISNUMBER(OFFSET('Sanitation Data'!$E$4,0,10*ROW('Sanitation Data'!E86))),'Data Summary'!CP92="Yes"),100-OFFSET('Sanitation Data'!$E$4,0,10*ROW('Sanitation Data'!E86)),NA())</f>
        <v>#N/A</v>
      </c>
      <c r="AB92" s="536" t="e">
        <f ca="1">+IF(AND(ISNUMBER(OFFSET('Sanitation Data'!$E$6,0,10*ROW('Sanitation Data'!E86))),'Data Summary'!CQ92="Yes"),OFFSET('Sanitation Data'!$E$6,0,10*ROW('Sanitation Data'!E86)),NA())</f>
        <v>#N/A</v>
      </c>
      <c r="AC92" s="536" t="e">
        <f ca="1">+IF(AND(ISNUMBER(OFFSET('Sanitation Data'!$E$10,0,10*ROW('Sanitation Data'!E86))),'Data Summary'!CR92="Yes"),OFFSET('Sanitation Data'!$E$10,0,10*ROW('Sanitation Data'!E86)),NA())</f>
        <v>#N/A</v>
      </c>
      <c r="AD92" s="536" t="e">
        <f ca="1">+IF(AND(ISNUMBER(OFFSET('Sanitation Data'!$E$11,0,10*ROW('Sanitation Data'!E86))),'Data Summary'!CS92="Yes"),OFFSET('Sanitation Data'!$E$11,0,10*ROW('Sanitation Data'!E86)),NA())</f>
        <v>#N/A</v>
      </c>
      <c r="AE92" s="536" t="e">
        <f ca="1">+IF(AND(ISNUMBER(OFFSET('Sanitation Data'!$E$12,0,10*ROW('Sanitation Data'!E86))),'Data Summary'!CT92="Yes"),OFFSET('Sanitation Data'!$E$12,0,10*ROW('Sanitation Data'!E86)),NA())</f>
        <v>#N/A</v>
      </c>
      <c r="AF92" s="536" t="e">
        <f ca="1">+IF(AND(ISNUMBER(OFFSET('Sanitation Data'!$F$4,0,10*ROW('Sanitation Data'!F86))),'Data Summary'!CU92="Yes"),100-OFFSET('Sanitation Data'!$F$4,0,10*ROW('Sanitation Data'!F86)),NA())</f>
        <v>#N/A</v>
      </c>
      <c r="AG92" s="536" t="e">
        <f ca="1">+IF(AND(ISNUMBER(OFFSET('Sanitation Data'!$F$6,0,10*ROW('Sanitation Data'!F86))),'Data Summary'!CV92="Yes"),OFFSET('Sanitation Data'!$F$6,0,10*ROW('Sanitation Data'!F86)),NA())</f>
        <v>#N/A</v>
      </c>
      <c r="AH92" s="536" t="e">
        <f ca="1">+IF(AND(ISNUMBER(OFFSET('Sanitation Data'!$F$10,0,10*ROW('Sanitation Data'!F86))),'Data Summary'!CW92="Yes"),OFFSET('Sanitation Data'!$F$10,0,10*ROW('Sanitation Data'!F86)),NA())</f>
        <v>#N/A</v>
      </c>
      <c r="AI92" s="536" t="e">
        <f ca="1">+IF(AND(ISNUMBER(OFFSET('Sanitation Data'!$F$11,0,10*ROW('Sanitation Data'!F86))),'Data Summary'!CX92="Yes"),OFFSET('Sanitation Data'!$F$11,0,10*ROW('Sanitation Data'!F86)),NA())</f>
        <v>#N/A</v>
      </c>
      <c r="AJ92" s="536" t="e">
        <f ca="1">+IF(AND(ISNUMBER(OFFSET('Sanitation Data'!$F$12,0,10*ROW('Sanitation Data'!F86))),'Data Summary'!CY92="Yes"),OFFSET('Sanitation Data'!$F$12,0,10*ROW('Sanitation Data'!F86)),NA())</f>
        <v>#N/A</v>
      </c>
      <c r="AK92" s="536" t="e">
        <f ca="1">+IF(AND(ISNUMBER(OFFSET('Sanitation Data'!$G$4,0,10*ROW('Sanitation Data'!G86))),'Data Summary'!CZ92="Yes"),100-OFFSET('Sanitation Data'!$G$4,0,10*ROW('Sanitation Data'!G86)),NA())</f>
        <v>#N/A</v>
      </c>
      <c r="AL92" s="536" t="e">
        <f ca="1">+IF(AND(ISNUMBER(OFFSET('Sanitation Data'!$G$6,0,10*ROW('Sanitation Data'!G86))),'Data Summary'!DA92="Yes"),OFFSET('Sanitation Data'!$G$6,0,10*ROW('Sanitation Data'!G86)),NA())</f>
        <v>#N/A</v>
      </c>
      <c r="AM92" s="536" t="e">
        <f ca="1">+IF(AND(ISNUMBER(OFFSET('Sanitation Data'!$G$10,0,10*ROW('Sanitation Data'!G86))),'Data Summary'!DB92="Yes"),OFFSET('Sanitation Data'!$G$10,0,10*ROW('Sanitation Data'!G86)),NA())</f>
        <v>#N/A</v>
      </c>
      <c r="AN92" s="536" t="e">
        <f ca="1">+IF(AND(ISNUMBER(OFFSET('Sanitation Data'!$G$11,0,10*ROW('Sanitation Data'!G86))),'Data Summary'!DC92="Yes"),OFFSET('Sanitation Data'!$G$11,0,10*ROW('Sanitation Data'!G86)),NA())</f>
        <v>#N/A</v>
      </c>
      <c r="AO92" s="536" t="e">
        <f ca="1">+IF(AND(ISNUMBER(OFFSET('Sanitation Data'!$G$12,0,10*ROW('Sanitation Data'!G86))),'Data Summary'!DD92="Yes"),OFFSET('Sanitation Data'!$G$12,0,10*ROW('Sanitation Data'!G86)),NA())</f>
        <v>#N/A</v>
      </c>
      <c r="AP92" s="536" t="e">
        <f ca="1">+IF(AND(ISNUMBER(OFFSET('Sanitation Data'!$H$4,0,10*ROW('Sanitation Data'!H86))),'Data Summary'!DE92="Yes"),100-OFFSET('Sanitation Data'!$H$4,0,10*ROW('Sanitation Data'!H86)),NA())</f>
        <v>#N/A</v>
      </c>
      <c r="AQ92" s="536" t="e">
        <f ca="1">+IF(AND(ISNUMBER(OFFSET('Sanitation Data'!$H$6,0,10*ROW('Sanitation Data'!H86))),'Data Summary'!DF92="Yes"),OFFSET('Sanitation Data'!$H$6,0,10*ROW('Sanitation Data'!H86)),NA())</f>
        <v>#N/A</v>
      </c>
      <c r="AR92" s="536" t="e">
        <f ca="1">+IF(AND(ISNUMBER(OFFSET('Sanitation Data'!$H$10,0,10*ROW('Sanitation Data'!H86))),'Data Summary'!DG92="Yes"),OFFSET('Sanitation Data'!$H$10,0,10*ROW('Sanitation Data'!H86)),NA())</f>
        <v>#N/A</v>
      </c>
      <c r="AS92" s="536" t="e">
        <f ca="1">+IF(AND(ISNUMBER(OFFSET('Sanitation Data'!$H$11,0,10*ROW('Sanitation Data'!H86))),'Data Summary'!DH92="Yes"),OFFSET('Sanitation Data'!$H$11,0,10*ROW('Sanitation Data'!H86)),NA())</f>
        <v>#N/A</v>
      </c>
      <c r="AT92" s="536" t="e">
        <f ca="1">+IF(AND(ISNUMBER(OFFSET('Sanitation Data'!$H$12,0,10*ROW('Sanitation Data'!H86))),'Data Summary'!DI92="Yes"),OFFSET('Sanitation Data'!$H$12,0,10*ROW('Sanitation Data'!H86)),NA())</f>
        <v>#N/A</v>
      </c>
      <c r="AU92" s="536" t="e">
        <f ca="1">+IF(AND(ISNUMBER(OFFSET('Sanitation Data'!$I$4,0,10*ROW('Sanitation Data'!I86))),'Data Summary'!DJ92="Yes"),100-OFFSET('Sanitation Data'!$I$4,0,10*ROW('Sanitation Data'!I86)),NA())</f>
        <v>#N/A</v>
      </c>
      <c r="AV92" s="536" t="e">
        <f ca="1">+IF(AND(ISNUMBER(OFFSET('Sanitation Data'!$I$6,0,10*ROW('Sanitation Data'!I86))),'Data Summary'!DK92="Yes"),OFFSET('Sanitation Data'!$I$6,0,10*ROW('Sanitation Data'!I86)),NA())</f>
        <v>#N/A</v>
      </c>
      <c r="AW92" s="536" t="e">
        <f ca="1">+IF(AND(ISNUMBER(OFFSET('Sanitation Data'!$I$10,0,10*ROW('Sanitation Data'!I86))),'Data Summary'!DL92="Yes"),OFFSET('Sanitation Data'!$I$10,0,10*ROW('Sanitation Data'!I86)),NA())</f>
        <v>#N/A</v>
      </c>
      <c r="AX92" s="536" t="e">
        <f ca="1">+IF(AND(ISNUMBER(OFFSET('Sanitation Data'!$I$11,0,10*ROW('Sanitation Data'!I86))),'Data Summary'!DM92="Yes"),OFFSET('Sanitation Data'!$I$11,0,10*ROW('Sanitation Data'!I86)),NA())</f>
        <v>#N/A</v>
      </c>
      <c r="AY92" s="536" t="e">
        <f ca="1">+IF(AND(ISNUMBER(OFFSET('Sanitation Data'!$I$12,0,10*ROW('Sanitation Data'!I86))),'Data Summary'!DN92="Yes"),OFFSET('Sanitation Data'!$I$12,0,10*ROW('Sanitation Data'!I86)),NA())</f>
        <v>#N/A</v>
      </c>
      <c r="AZ92" s="537" t="e">
        <f ca="1">+IF(AND(ISNUMBER(OFFSET('Hygiene Data'!$D$5,0,10*ROW('Hygiene Data'!D86))),'Data Summary'!DO92="Yes"),OFFSET('Hygiene Data'!$D$5,0,10*ROW('Hygiene Data'!D86)),NA())</f>
        <v>#N/A</v>
      </c>
      <c r="BA92" s="537" t="e">
        <f ca="1">+IF(AND(ISNUMBER(OFFSET('Hygiene Data'!$D$7,0,10*ROW('Hygiene Data'!D86))),'Data Summary'!DP92="Yes"),OFFSET('Hygiene Data'!$D$7,0,10*ROW('Hygiene Data'!D86)),NA())</f>
        <v>#N/A</v>
      </c>
      <c r="BB92" s="537" t="e">
        <f ca="1">+IF(AND(ISNUMBER(OFFSET('Hygiene Data'!$D$9,0,10*ROW('Hygiene Data'!D86))),'Data Summary'!DQ92="Yes"),OFFSET('Hygiene Data'!$D$9,0,10*ROW('Hygiene Data'!D86)),NA())</f>
        <v>#N/A</v>
      </c>
      <c r="BC92" s="537" t="e">
        <f ca="1">+IF(AND(ISNUMBER(OFFSET('Hygiene Data'!$E$5,0,10*ROW('Hygiene Data'!E86))),'Data Summary'!DR92="Yes"),OFFSET('Hygiene Data'!$E$5,0,10*ROW('Hygiene Data'!E86)),NA())</f>
        <v>#N/A</v>
      </c>
      <c r="BD92" s="537" t="e">
        <f ca="1">+IF(AND(ISNUMBER(OFFSET('Hygiene Data'!$E$7,0,10*ROW('Hygiene Data'!E86))),'Data Summary'!DS92="Yes"),OFFSET('Hygiene Data'!$E$7,0,10*ROW('Hygiene Data'!E86)),NA())</f>
        <v>#N/A</v>
      </c>
      <c r="BE92" s="537" t="e">
        <f ca="1">+IF(AND(ISNUMBER(OFFSET('Hygiene Data'!$E$9,0,10*ROW('Hygiene Data'!E86))),'Data Summary'!DT92="Yes"),OFFSET('Hygiene Data'!$E$9,0,10*ROW('Hygiene Data'!E86)),NA())</f>
        <v>#N/A</v>
      </c>
      <c r="BF92" s="537" t="e">
        <f ca="1">+IF(AND(ISNUMBER(OFFSET('Hygiene Data'!$F$5,0,10*ROW('Hygiene Data'!F86))),'Data Summary'!DU92="Yes"),OFFSET('Hygiene Data'!$F$5,0,10*ROW('Hygiene Data'!F86)),NA())</f>
        <v>#N/A</v>
      </c>
      <c r="BG92" s="537" t="e">
        <f ca="1">+IF(AND(ISNUMBER(OFFSET('Hygiene Data'!$F$7,0,10*ROW('Hygiene Data'!F86))),'Data Summary'!DV92="Yes"),OFFSET('Hygiene Data'!$F$7,0,10*ROW('Hygiene Data'!F86)),NA())</f>
        <v>#N/A</v>
      </c>
      <c r="BH92" s="537" t="e">
        <f ca="1">+IF(AND(ISNUMBER(OFFSET('Hygiene Data'!$F$9,0,10*ROW('Hygiene Data'!F86))),'Data Summary'!DW92="Yes"),OFFSET('Hygiene Data'!$F$9,0,10*ROW('Hygiene Data'!F86)),NA())</f>
        <v>#N/A</v>
      </c>
      <c r="BI92" s="537" t="e">
        <f ca="1">+IF(AND(ISNUMBER(OFFSET('Hygiene Data'!$G$5,0,10*ROW('Hygiene Data'!G86))),'Data Summary'!DX92="Yes"),OFFSET('Hygiene Data'!$G$5,0,10*ROW('Hygiene Data'!G86)),NA())</f>
        <v>#N/A</v>
      </c>
      <c r="BJ92" s="537" t="e">
        <f ca="1">+IF(AND(ISNUMBER(OFFSET('Hygiene Data'!$G$7,0,10*ROW('Hygiene Data'!G86))),'Data Summary'!DY92="Yes"),OFFSET('Hygiene Data'!$G$7,0,10*ROW('Hygiene Data'!G86)),NA())</f>
        <v>#N/A</v>
      </c>
      <c r="BK92" s="537" t="e">
        <f ca="1">+IF(AND(ISNUMBER(OFFSET('Hygiene Data'!$G$9,0,10*ROW('Hygiene Data'!G86))),'Data Summary'!DZ92="Yes"),OFFSET('Hygiene Data'!$G$9,0,10*ROW('Hygiene Data'!G86)),NA())</f>
        <v>#N/A</v>
      </c>
      <c r="BL92" s="537" t="e">
        <f ca="1">+IF(AND(ISNUMBER(OFFSET('Hygiene Data'!$H$5,0,10*ROW('Hygiene Data'!H86))),'Data Summary'!EA92="Yes"),OFFSET('Hygiene Data'!$H$5,0,10*ROW('Hygiene Data'!H86)),NA())</f>
        <v>#N/A</v>
      </c>
      <c r="BM92" s="537" t="e">
        <f ca="1">+IF(AND(ISNUMBER(OFFSET('Hygiene Data'!$H$7,0,10*ROW('Hygiene Data'!H86))),'Data Summary'!EB92="Yes"),OFFSET('Hygiene Data'!$H$7,0,10*ROW('Hygiene Data'!H86)),NA())</f>
        <v>#N/A</v>
      </c>
      <c r="BN92" s="537" t="e">
        <f ca="1">+IF(AND(ISNUMBER(OFFSET('Hygiene Data'!$H$9,0,10*ROW('Hygiene Data'!H86))),'Data Summary'!EC92="Yes"),OFFSET('Hygiene Data'!$H$9,0,10*ROW('Hygiene Data'!H86)),NA())</f>
        <v>#N/A</v>
      </c>
      <c r="BO92" s="537" t="e">
        <f ca="1">+IF(AND(ISNUMBER(OFFSET('Hygiene Data'!$I$5,0,10*ROW('Hygiene Data'!I86))),'Data Summary'!ED92="Yes"),OFFSET('Hygiene Data'!$I$5,0,10*ROW('Hygiene Data'!I86)),NA())</f>
        <v>#N/A</v>
      </c>
      <c r="BP92" s="537" t="e">
        <f ca="1">+IF(AND(ISNUMBER(OFFSET('Hygiene Data'!$I$7,0,10*ROW('Hygiene Data'!I86))),'Data Summary'!EE92="Yes"),OFFSET('Hygiene Data'!$I$7,0,10*ROW('Hygiene Data'!I86)),NA())</f>
        <v>#N/A</v>
      </c>
      <c r="BQ92" s="537" t="e">
        <f ca="1">+IF(AND(ISNUMBER(OFFSET('Hygiene Data'!$I$9,0,10*ROW('Hygiene Data'!I86))),'Data Summary'!EF92="Yes"),OFFSET('Hygiene Data'!$I$9,0,10*ROW('Hygiene Data'!I86)),NA())</f>
        <v>#N/A</v>
      </c>
    </row>
    <row r="93" spans="1:69" x14ac:dyDescent="0.25">
      <c r="A93" s="533" t="e">
        <f ca="1">+RIGHT('Data Summary'!A93,LEN('Data Summary'!A93)-9)</f>
        <v>#VALUE!</v>
      </c>
      <c r="B93" s="507" t="str">
        <f ca="1">+IF(ISTEXT('Data Summary'!B93),'Data Summary'!B93,"")</f>
        <v/>
      </c>
      <c r="C93" s="534" t="e">
        <f ca="1">+VALUE('Data Summary'!C93)</f>
        <v>#VALUE!</v>
      </c>
      <c r="D93" s="535" t="e">
        <f ca="1">+IF(AND(ISNUMBER(OFFSET('Water Data'!$D$4,0,10*ROW('Water Data'!D87))),'Data Summary'!BS93="Yes"),100-OFFSET('Water Data'!$D$4,0,10*ROW('Water Data'!D87)),NA())</f>
        <v>#N/A</v>
      </c>
      <c r="E93" s="535" t="e">
        <f ca="1">+IF(AND(ISNUMBER(OFFSET('Water Data'!$D$6,0,10*ROW('Water Data'!D87))),'Data Summary'!BT93="Yes"),OFFSET('Water Data'!$D$6,0,10*ROW('Water Data'!D87)),NA())</f>
        <v>#N/A</v>
      </c>
      <c r="F93" s="535" t="e">
        <f ca="1">+IF(AND(ISNUMBER(OFFSET('Water Data'!$D$9,0,10*ROW('Water Data'!D87))),'Data Summary'!BU93="Yes"),OFFSET('Water Data'!$D$9,0,10*ROW('Water Data'!D87)),NA())</f>
        <v>#N/A</v>
      </c>
      <c r="G93" s="535" t="e">
        <f ca="1">+IF(AND(ISNUMBER(OFFSET('Water Data'!$E$4,0,10*ROW('Water Data'!E87))),'Data Summary'!BV93="Yes"),100-OFFSET('Water Data'!$E$4,0,10*ROW('Water Data'!E87)),NA())</f>
        <v>#N/A</v>
      </c>
      <c r="H93" s="535" t="e">
        <f ca="1">+IF(AND(ISNUMBER(OFFSET('Water Data'!$E$6,0,10*ROW('Water Data'!E87))),'Data Summary'!BW93="Yes"),OFFSET('Water Data'!$E$6,0,10*ROW('Water Data'!E87)),NA())</f>
        <v>#N/A</v>
      </c>
      <c r="I93" s="535" t="e">
        <f ca="1">+IF(AND(ISNUMBER(OFFSET('Water Data'!$E$9,0,10*ROW('Water Data'!E87))),'Data Summary'!BX93="Yes"),OFFSET('Water Data'!$E$9,0,10*ROW('Water Data'!E87)),NA())</f>
        <v>#N/A</v>
      </c>
      <c r="J93" s="535" t="e">
        <f ca="1">+IF(AND(ISNUMBER(OFFSET('Water Data'!$F$4,0,10*ROW('Water Data'!F87))),'Data Summary'!BY93="Yes"),100-OFFSET('Water Data'!$F$4,0,10*ROW('Water Data'!F87)),NA())</f>
        <v>#N/A</v>
      </c>
      <c r="K93" s="535" t="e">
        <f ca="1">+IF(AND(ISNUMBER(OFFSET('Water Data'!$F$6,0,10*ROW('Water Data'!F87))),'Data Summary'!BZ93="Yes"),OFFSET('Water Data'!$F$6,0,10*ROW('Water Data'!F87)),NA())</f>
        <v>#N/A</v>
      </c>
      <c r="L93" s="535" t="e">
        <f ca="1">+IF(AND(ISNUMBER(OFFSET('Water Data'!$F$9,0,10*ROW('Water Data'!F87))),'Data Summary'!CA93="Yes"),OFFSET('Water Data'!$F$9,0,10*ROW('Water Data'!F87)),NA())</f>
        <v>#N/A</v>
      </c>
      <c r="M93" s="535" t="e">
        <f ca="1">+IF(AND(ISNUMBER(OFFSET('Water Data'!$G$4,0,10*ROW('Water Data'!G87))),'Data Summary'!CB93="Yes"),100-OFFSET('Water Data'!$G$4,0,10*ROW('Water Data'!G87)),NA())</f>
        <v>#N/A</v>
      </c>
      <c r="N93" s="535" t="e">
        <f ca="1">+IF(AND(ISNUMBER(OFFSET('Water Data'!$G$6,0,10*ROW('Water Data'!G87))),'Data Summary'!CC93="Yes"),OFFSET('Water Data'!$G$6,0,10*ROW('Water Data'!G87)),NA())</f>
        <v>#N/A</v>
      </c>
      <c r="O93" s="535" t="e">
        <f ca="1">+IF(AND(ISNUMBER(OFFSET('Water Data'!$G$9,0,10*ROW('Water Data'!G87))),'Data Summary'!CD93="Yes"),OFFSET('Water Data'!$G$9,0,10*ROW('Water Data'!G87)),NA())</f>
        <v>#N/A</v>
      </c>
      <c r="P93" s="535" t="e">
        <f ca="1">+IF(AND(ISNUMBER(OFFSET('Water Data'!$H$4,0,10*ROW('Water Data'!H87))),'Data Summary'!CE93="Yes"),100-OFFSET('Water Data'!$H$4,0,10*ROW('Water Data'!H87)),NA())</f>
        <v>#N/A</v>
      </c>
      <c r="Q93" s="535" t="e">
        <f ca="1">+IF(AND(ISNUMBER(OFFSET('Water Data'!$H$6,0,10*ROW('Water Data'!H87))),'Data Summary'!CF93="Yes"),OFFSET('Water Data'!$H$6,0,10*ROW('Water Data'!H87)),NA())</f>
        <v>#N/A</v>
      </c>
      <c r="R93" s="535" t="e">
        <f ca="1">+IF(AND(ISNUMBER(OFFSET('Water Data'!$H$9,0,10*ROW('Water Data'!H87))),'Data Summary'!CG93="Yes"),OFFSET('Water Data'!$H$9,0,10*ROW('Water Data'!H87)),NA())</f>
        <v>#N/A</v>
      </c>
      <c r="S93" s="535" t="e">
        <f ca="1">+IF(AND(ISNUMBER(OFFSET('Water Data'!$I$4,0,10*ROW('Water Data'!I87))),'Data Summary'!CH93="Yes"),100-OFFSET('Water Data'!$I$4,0,10*ROW('Water Data'!I87)),NA())</f>
        <v>#N/A</v>
      </c>
      <c r="T93" s="535" t="e">
        <f ca="1">+IF(AND(ISNUMBER(OFFSET('Water Data'!$I$6,0,10*ROW('Water Data'!I87))),'Data Summary'!CI93="Yes"),OFFSET('Water Data'!$I$6,0,10*ROW('Water Data'!I87)),NA())</f>
        <v>#N/A</v>
      </c>
      <c r="U93" s="535" t="e">
        <f ca="1">+IF(AND(ISNUMBER(OFFSET('Water Data'!$I$9,0,10*ROW('Water Data'!I87))),'Data Summary'!CJ93="Yes"),OFFSET('Water Data'!$I$9,0,10*ROW('Water Data'!I87)),NA())</f>
        <v>#N/A</v>
      </c>
      <c r="V93" s="536" t="e">
        <f ca="1">+IF(AND(ISNUMBER(OFFSET('Sanitation Data'!$D$4,0,10*ROW('Sanitation Data'!D87))),'Data Summary'!CK93="Yes"),100-OFFSET('Sanitation Data'!$D$4,0,10*ROW('Sanitation Data'!D87)),NA())</f>
        <v>#N/A</v>
      </c>
      <c r="W93" s="536" t="e">
        <f ca="1">+IF(AND(ISNUMBER(OFFSET('Sanitation Data'!$D$6,0,10*ROW('Sanitation Data'!D87))),'Data Summary'!CL93="Yes"),OFFSET('Sanitation Data'!$D$6,0,10*ROW('Sanitation Data'!D87)),NA())</f>
        <v>#N/A</v>
      </c>
      <c r="X93" s="536" t="e">
        <f ca="1">+IF(AND(ISNUMBER(OFFSET('Sanitation Data'!$D$10,0,10*ROW('Sanitation Data'!D87))),'Data Summary'!CM93="Yes"),OFFSET('Sanitation Data'!$D$10,0,10*ROW('Sanitation Data'!D87)),NA())</f>
        <v>#N/A</v>
      </c>
      <c r="Y93" s="536" t="e">
        <f ca="1">+IF(AND(ISNUMBER(OFFSET('Sanitation Data'!$D$11,0,10*ROW('Sanitation Data'!D87))),'Data Summary'!CN93="Yes"),OFFSET('Sanitation Data'!$D$11,0,10*ROW('Sanitation Data'!D87)),NA())</f>
        <v>#N/A</v>
      </c>
      <c r="Z93" s="536" t="e">
        <f ca="1">+IF(AND(ISNUMBER(OFFSET('Sanitation Data'!$D$12,0,10*ROW('Sanitation Data'!D87))),'Data Summary'!CO93="Yes"),OFFSET('Sanitation Data'!$D$12,0,10*ROW('Sanitation Data'!D87)),NA())</f>
        <v>#N/A</v>
      </c>
      <c r="AA93" s="536" t="e">
        <f ca="1">+IF(AND(ISNUMBER(OFFSET('Sanitation Data'!$E$4,0,10*ROW('Sanitation Data'!E87))),'Data Summary'!CP93="Yes"),100-OFFSET('Sanitation Data'!$E$4,0,10*ROW('Sanitation Data'!E87)),NA())</f>
        <v>#N/A</v>
      </c>
      <c r="AB93" s="536" t="e">
        <f ca="1">+IF(AND(ISNUMBER(OFFSET('Sanitation Data'!$E$6,0,10*ROW('Sanitation Data'!E87))),'Data Summary'!CQ93="Yes"),OFFSET('Sanitation Data'!$E$6,0,10*ROW('Sanitation Data'!E87)),NA())</f>
        <v>#N/A</v>
      </c>
      <c r="AC93" s="536" t="e">
        <f ca="1">+IF(AND(ISNUMBER(OFFSET('Sanitation Data'!$E$10,0,10*ROW('Sanitation Data'!E87))),'Data Summary'!CR93="Yes"),OFFSET('Sanitation Data'!$E$10,0,10*ROW('Sanitation Data'!E87)),NA())</f>
        <v>#N/A</v>
      </c>
      <c r="AD93" s="536" t="e">
        <f ca="1">+IF(AND(ISNUMBER(OFFSET('Sanitation Data'!$E$11,0,10*ROW('Sanitation Data'!E87))),'Data Summary'!CS93="Yes"),OFFSET('Sanitation Data'!$E$11,0,10*ROW('Sanitation Data'!E87)),NA())</f>
        <v>#N/A</v>
      </c>
      <c r="AE93" s="536" t="e">
        <f ca="1">+IF(AND(ISNUMBER(OFFSET('Sanitation Data'!$E$12,0,10*ROW('Sanitation Data'!E87))),'Data Summary'!CT93="Yes"),OFFSET('Sanitation Data'!$E$12,0,10*ROW('Sanitation Data'!E87)),NA())</f>
        <v>#N/A</v>
      </c>
      <c r="AF93" s="536" t="e">
        <f ca="1">+IF(AND(ISNUMBER(OFFSET('Sanitation Data'!$F$4,0,10*ROW('Sanitation Data'!F87))),'Data Summary'!CU93="Yes"),100-OFFSET('Sanitation Data'!$F$4,0,10*ROW('Sanitation Data'!F87)),NA())</f>
        <v>#N/A</v>
      </c>
      <c r="AG93" s="536" t="e">
        <f ca="1">+IF(AND(ISNUMBER(OFFSET('Sanitation Data'!$F$6,0,10*ROW('Sanitation Data'!F87))),'Data Summary'!CV93="Yes"),OFFSET('Sanitation Data'!$F$6,0,10*ROW('Sanitation Data'!F87)),NA())</f>
        <v>#N/A</v>
      </c>
      <c r="AH93" s="536" t="e">
        <f ca="1">+IF(AND(ISNUMBER(OFFSET('Sanitation Data'!$F$10,0,10*ROW('Sanitation Data'!F87))),'Data Summary'!CW93="Yes"),OFFSET('Sanitation Data'!$F$10,0,10*ROW('Sanitation Data'!F87)),NA())</f>
        <v>#N/A</v>
      </c>
      <c r="AI93" s="536" t="e">
        <f ca="1">+IF(AND(ISNUMBER(OFFSET('Sanitation Data'!$F$11,0,10*ROW('Sanitation Data'!F87))),'Data Summary'!CX93="Yes"),OFFSET('Sanitation Data'!$F$11,0,10*ROW('Sanitation Data'!F87)),NA())</f>
        <v>#N/A</v>
      </c>
      <c r="AJ93" s="536" t="e">
        <f ca="1">+IF(AND(ISNUMBER(OFFSET('Sanitation Data'!$F$12,0,10*ROW('Sanitation Data'!F87))),'Data Summary'!CY93="Yes"),OFFSET('Sanitation Data'!$F$12,0,10*ROW('Sanitation Data'!F87)),NA())</f>
        <v>#N/A</v>
      </c>
      <c r="AK93" s="536" t="e">
        <f ca="1">+IF(AND(ISNUMBER(OFFSET('Sanitation Data'!$G$4,0,10*ROW('Sanitation Data'!G87))),'Data Summary'!CZ93="Yes"),100-OFFSET('Sanitation Data'!$G$4,0,10*ROW('Sanitation Data'!G87)),NA())</f>
        <v>#N/A</v>
      </c>
      <c r="AL93" s="536" t="e">
        <f ca="1">+IF(AND(ISNUMBER(OFFSET('Sanitation Data'!$G$6,0,10*ROW('Sanitation Data'!G87))),'Data Summary'!DA93="Yes"),OFFSET('Sanitation Data'!$G$6,0,10*ROW('Sanitation Data'!G87)),NA())</f>
        <v>#N/A</v>
      </c>
      <c r="AM93" s="536" t="e">
        <f ca="1">+IF(AND(ISNUMBER(OFFSET('Sanitation Data'!$G$10,0,10*ROW('Sanitation Data'!G87))),'Data Summary'!DB93="Yes"),OFFSET('Sanitation Data'!$G$10,0,10*ROW('Sanitation Data'!G87)),NA())</f>
        <v>#N/A</v>
      </c>
      <c r="AN93" s="536" t="e">
        <f ca="1">+IF(AND(ISNUMBER(OFFSET('Sanitation Data'!$G$11,0,10*ROW('Sanitation Data'!G87))),'Data Summary'!DC93="Yes"),OFFSET('Sanitation Data'!$G$11,0,10*ROW('Sanitation Data'!G87)),NA())</f>
        <v>#N/A</v>
      </c>
      <c r="AO93" s="536" t="e">
        <f ca="1">+IF(AND(ISNUMBER(OFFSET('Sanitation Data'!$G$12,0,10*ROW('Sanitation Data'!G87))),'Data Summary'!DD93="Yes"),OFFSET('Sanitation Data'!$G$12,0,10*ROW('Sanitation Data'!G87)),NA())</f>
        <v>#N/A</v>
      </c>
      <c r="AP93" s="536" t="e">
        <f ca="1">+IF(AND(ISNUMBER(OFFSET('Sanitation Data'!$H$4,0,10*ROW('Sanitation Data'!H87))),'Data Summary'!DE93="Yes"),100-OFFSET('Sanitation Data'!$H$4,0,10*ROW('Sanitation Data'!H87)),NA())</f>
        <v>#N/A</v>
      </c>
      <c r="AQ93" s="536" t="e">
        <f ca="1">+IF(AND(ISNUMBER(OFFSET('Sanitation Data'!$H$6,0,10*ROW('Sanitation Data'!H87))),'Data Summary'!DF93="Yes"),OFFSET('Sanitation Data'!$H$6,0,10*ROW('Sanitation Data'!H87)),NA())</f>
        <v>#N/A</v>
      </c>
      <c r="AR93" s="536" t="e">
        <f ca="1">+IF(AND(ISNUMBER(OFFSET('Sanitation Data'!$H$10,0,10*ROW('Sanitation Data'!H87))),'Data Summary'!DG93="Yes"),OFFSET('Sanitation Data'!$H$10,0,10*ROW('Sanitation Data'!H87)),NA())</f>
        <v>#N/A</v>
      </c>
      <c r="AS93" s="536" t="e">
        <f ca="1">+IF(AND(ISNUMBER(OFFSET('Sanitation Data'!$H$11,0,10*ROW('Sanitation Data'!H87))),'Data Summary'!DH93="Yes"),OFFSET('Sanitation Data'!$H$11,0,10*ROW('Sanitation Data'!H87)),NA())</f>
        <v>#N/A</v>
      </c>
      <c r="AT93" s="536" t="e">
        <f ca="1">+IF(AND(ISNUMBER(OFFSET('Sanitation Data'!$H$12,0,10*ROW('Sanitation Data'!H87))),'Data Summary'!DI93="Yes"),OFFSET('Sanitation Data'!$H$12,0,10*ROW('Sanitation Data'!H87)),NA())</f>
        <v>#N/A</v>
      </c>
      <c r="AU93" s="536" t="e">
        <f ca="1">+IF(AND(ISNUMBER(OFFSET('Sanitation Data'!$I$4,0,10*ROW('Sanitation Data'!I87))),'Data Summary'!DJ93="Yes"),100-OFFSET('Sanitation Data'!$I$4,0,10*ROW('Sanitation Data'!I87)),NA())</f>
        <v>#N/A</v>
      </c>
      <c r="AV93" s="536" t="e">
        <f ca="1">+IF(AND(ISNUMBER(OFFSET('Sanitation Data'!$I$6,0,10*ROW('Sanitation Data'!I87))),'Data Summary'!DK93="Yes"),OFFSET('Sanitation Data'!$I$6,0,10*ROW('Sanitation Data'!I87)),NA())</f>
        <v>#N/A</v>
      </c>
      <c r="AW93" s="536" t="e">
        <f ca="1">+IF(AND(ISNUMBER(OFFSET('Sanitation Data'!$I$10,0,10*ROW('Sanitation Data'!I87))),'Data Summary'!DL93="Yes"),OFFSET('Sanitation Data'!$I$10,0,10*ROW('Sanitation Data'!I87)),NA())</f>
        <v>#N/A</v>
      </c>
      <c r="AX93" s="536" t="e">
        <f ca="1">+IF(AND(ISNUMBER(OFFSET('Sanitation Data'!$I$11,0,10*ROW('Sanitation Data'!I87))),'Data Summary'!DM93="Yes"),OFFSET('Sanitation Data'!$I$11,0,10*ROW('Sanitation Data'!I87)),NA())</f>
        <v>#N/A</v>
      </c>
      <c r="AY93" s="536" t="e">
        <f ca="1">+IF(AND(ISNUMBER(OFFSET('Sanitation Data'!$I$12,0,10*ROW('Sanitation Data'!I87))),'Data Summary'!DN93="Yes"),OFFSET('Sanitation Data'!$I$12,0,10*ROW('Sanitation Data'!I87)),NA())</f>
        <v>#N/A</v>
      </c>
      <c r="AZ93" s="537" t="e">
        <f ca="1">+IF(AND(ISNUMBER(OFFSET('Hygiene Data'!$D$5,0,10*ROW('Hygiene Data'!D87))),'Data Summary'!DO93="Yes"),OFFSET('Hygiene Data'!$D$5,0,10*ROW('Hygiene Data'!D87)),NA())</f>
        <v>#N/A</v>
      </c>
      <c r="BA93" s="537" t="e">
        <f ca="1">+IF(AND(ISNUMBER(OFFSET('Hygiene Data'!$D$7,0,10*ROW('Hygiene Data'!D87))),'Data Summary'!DP93="Yes"),OFFSET('Hygiene Data'!$D$7,0,10*ROW('Hygiene Data'!D87)),NA())</f>
        <v>#N/A</v>
      </c>
      <c r="BB93" s="537" t="e">
        <f ca="1">+IF(AND(ISNUMBER(OFFSET('Hygiene Data'!$D$9,0,10*ROW('Hygiene Data'!D87))),'Data Summary'!DQ93="Yes"),OFFSET('Hygiene Data'!$D$9,0,10*ROW('Hygiene Data'!D87)),NA())</f>
        <v>#N/A</v>
      </c>
      <c r="BC93" s="537" t="e">
        <f ca="1">+IF(AND(ISNUMBER(OFFSET('Hygiene Data'!$E$5,0,10*ROW('Hygiene Data'!E87))),'Data Summary'!DR93="Yes"),OFFSET('Hygiene Data'!$E$5,0,10*ROW('Hygiene Data'!E87)),NA())</f>
        <v>#N/A</v>
      </c>
      <c r="BD93" s="537" t="e">
        <f ca="1">+IF(AND(ISNUMBER(OFFSET('Hygiene Data'!$E$7,0,10*ROW('Hygiene Data'!E87))),'Data Summary'!DS93="Yes"),OFFSET('Hygiene Data'!$E$7,0,10*ROW('Hygiene Data'!E87)),NA())</f>
        <v>#N/A</v>
      </c>
      <c r="BE93" s="537" t="e">
        <f ca="1">+IF(AND(ISNUMBER(OFFSET('Hygiene Data'!$E$9,0,10*ROW('Hygiene Data'!E87))),'Data Summary'!DT93="Yes"),OFFSET('Hygiene Data'!$E$9,0,10*ROW('Hygiene Data'!E87)),NA())</f>
        <v>#N/A</v>
      </c>
      <c r="BF93" s="537" t="e">
        <f ca="1">+IF(AND(ISNUMBER(OFFSET('Hygiene Data'!$F$5,0,10*ROW('Hygiene Data'!F87))),'Data Summary'!DU93="Yes"),OFFSET('Hygiene Data'!$F$5,0,10*ROW('Hygiene Data'!F87)),NA())</f>
        <v>#N/A</v>
      </c>
      <c r="BG93" s="537" t="e">
        <f ca="1">+IF(AND(ISNUMBER(OFFSET('Hygiene Data'!$F$7,0,10*ROW('Hygiene Data'!F87))),'Data Summary'!DV93="Yes"),OFFSET('Hygiene Data'!$F$7,0,10*ROW('Hygiene Data'!F87)),NA())</f>
        <v>#N/A</v>
      </c>
      <c r="BH93" s="537" t="e">
        <f ca="1">+IF(AND(ISNUMBER(OFFSET('Hygiene Data'!$F$9,0,10*ROW('Hygiene Data'!F87))),'Data Summary'!DW93="Yes"),OFFSET('Hygiene Data'!$F$9,0,10*ROW('Hygiene Data'!F87)),NA())</f>
        <v>#N/A</v>
      </c>
      <c r="BI93" s="537" t="e">
        <f ca="1">+IF(AND(ISNUMBER(OFFSET('Hygiene Data'!$G$5,0,10*ROW('Hygiene Data'!G87))),'Data Summary'!DX93="Yes"),OFFSET('Hygiene Data'!$G$5,0,10*ROW('Hygiene Data'!G87)),NA())</f>
        <v>#N/A</v>
      </c>
      <c r="BJ93" s="537" t="e">
        <f ca="1">+IF(AND(ISNUMBER(OFFSET('Hygiene Data'!$G$7,0,10*ROW('Hygiene Data'!G87))),'Data Summary'!DY93="Yes"),OFFSET('Hygiene Data'!$G$7,0,10*ROW('Hygiene Data'!G87)),NA())</f>
        <v>#N/A</v>
      </c>
      <c r="BK93" s="537" t="e">
        <f ca="1">+IF(AND(ISNUMBER(OFFSET('Hygiene Data'!$G$9,0,10*ROW('Hygiene Data'!G87))),'Data Summary'!DZ93="Yes"),OFFSET('Hygiene Data'!$G$9,0,10*ROW('Hygiene Data'!G87)),NA())</f>
        <v>#N/A</v>
      </c>
      <c r="BL93" s="537" t="e">
        <f ca="1">+IF(AND(ISNUMBER(OFFSET('Hygiene Data'!$H$5,0,10*ROW('Hygiene Data'!H87))),'Data Summary'!EA93="Yes"),OFFSET('Hygiene Data'!$H$5,0,10*ROW('Hygiene Data'!H87)),NA())</f>
        <v>#N/A</v>
      </c>
      <c r="BM93" s="537" t="e">
        <f ca="1">+IF(AND(ISNUMBER(OFFSET('Hygiene Data'!$H$7,0,10*ROW('Hygiene Data'!H87))),'Data Summary'!EB93="Yes"),OFFSET('Hygiene Data'!$H$7,0,10*ROW('Hygiene Data'!H87)),NA())</f>
        <v>#N/A</v>
      </c>
      <c r="BN93" s="537" t="e">
        <f ca="1">+IF(AND(ISNUMBER(OFFSET('Hygiene Data'!$H$9,0,10*ROW('Hygiene Data'!H87))),'Data Summary'!EC93="Yes"),OFFSET('Hygiene Data'!$H$9,0,10*ROW('Hygiene Data'!H87)),NA())</f>
        <v>#N/A</v>
      </c>
      <c r="BO93" s="537" t="e">
        <f ca="1">+IF(AND(ISNUMBER(OFFSET('Hygiene Data'!$I$5,0,10*ROW('Hygiene Data'!I87))),'Data Summary'!ED93="Yes"),OFFSET('Hygiene Data'!$I$5,0,10*ROW('Hygiene Data'!I87)),NA())</f>
        <v>#N/A</v>
      </c>
      <c r="BP93" s="537" t="e">
        <f ca="1">+IF(AND(ISNUMBER(OFFSET('Hygiene Data'!$I$7,0,10*ROW('Hygiene Data'!I87))),'Data Summary'!EE93="Yes"),OFFSET('Hygiene Data'!$I$7,0,10*ROW('Hygiene Data'!I87)),NA())</f>
        <v>#N/A</v>
      </c>
      <c r="BQ93" s="537" t="e">
        <f ca="1">+IF(AND(ISNUMBER(OFFSET('Hygiene Data'!$I$9,0,10*ROW('Hygiene Data'!I87))),'Data Summary'!EF93="Yes"),OFFSET('Hygiene Data'!$I$9,0,10*ROW('Hygiene Data'!I87)),NA())</f>
        <v>#N/A</v>
      </c>
    </row>
    <row r="94" spans="1:69" x14ac:dyDescent="0.25">
      <c r="A94" s="533" t="e">
        <f ca="1">+RIGHT('Data Summary'!A94,LEN('Data Summary'!A94)-9)</f>
        <v>#VALUE!</v>
      </c>
      <c r="B94" s="507" t="str">
        <f ca="1">+IF(ISTEXT('Data Summary'!B94),'Data Summary'!B94,"")</f>
        <v/>
      </c>
      <c r="C94" s="534" t="e">
        <f ca="1">+VALUE('Data Summary'!C94)</f>
        <v>#VALUE!</v>
      </c>
      <c r="D94" s="535" t="e">
        <f ca="1">+IF(AND(ISNUMBER(OFFSET('Water Data'!$D$4,0,10*ROW('Water Data'!D88))),'Data Summary'!BS94="Yes"),100-OFFSET('Water Data'!$D$4,0,10*ROW('Water Data'!D88)),NA())</f>
        <v>#N/A</v>
      </c>
      <c r="E94" s="535" t="e">
        <f ca="1">+IF(AND(ISNUMBER(OFFSET('Water Data'!$D$6,0,10*ROW('Water Data'!D88))),'Data Summary'!BT94="Yes"),OFFSET('Water Data'!$D$6,0,10*ROW('Water Data'!D88)),NA())</f>
        <v>#N/A</v>
      </c>
      <c r="F94" s="535" t="e">
        <f ca="1">+IF(AND(ISNUMBER(OFFSET('Water Data'!$D$9,0,10*ROW('Water Data'!D88))),'Data Summary'!BU94="Yes"),OFFSET('Water Data'!$D$9,0,10*ROW('Water Data'!D88)),NA())</f>
        <v>#N/A</v>
      </c>
      <c r="G94" s="535" t="e">
        <f ca="1">+IF(AND(ISNUMBER(OFFSET('Water Data'!$E$4,0,10*ROW('Water Data'!E88))),'Data Summary'!BV94="Yes"),100-OFFSET('Water Data'!$E$4,0,10*ROW('Water Data'!E88)),NA())</f>
        <v>#N/A</v>
      </c>
      <c r="H94" s="535" t="e">
        <f ca="1">+IF(AND(ISNUMBER(OFFSET('Water Data'!$E$6,0,10*ROW('Water Data'!E88))),'Data Summary'!BW94="Yes"),OFFSET('Water Data'!$E$6,0,10*ROW('Water Data'!E88)),NA())</f>
        <v>#N/A</v>
      </c>
      <c r="I94" s="535" t="e">
        <f ca="1">+IF(AND(ISNUMBER(OFFSET('Water Data'!$E$9,0,10*ROW('Water Data'!E88))),'Data Summary'!BX94="Yes"),OFFSET('Water Data'!$E$9,0,10*ROW('Water Data'!E88)),NA())</f>
        <v>#N/A</v>
      </c>
      <c r="J94" s="535" t="e">
        <f ca="1">+IF(AND(ISNUMBER(OFFSET('Water Data'!$F$4,0,10*ROW('Water Data'!F88))),'Data Summary'!BY94="Yes"),100-OFFSET('Water Data'!$F$4,0,10*ROW('Water Data'!F88)),NA())</f>
        <v>#N/A</v>
      </c>
      <c r="K94" s="535" t="e">
        <f ca="1">+IF(AND(ISNUMBER(OFFSET('Water Data'!$F$6,0,10*ROW('Water Data'!F88))),'Data Summary'!BZ94="Yes"),OFFSET('Water Data'!$F$6,0,10*ROW('Water Data'!F88)),NA())</f>
        <v>#N/A</v>
      </c>
      <c r="L94" s="535" t="e">
        <f ca="1">+IF(AND(ISNUMBER(OFFSET('Water Data'!$F$9,0,10*ROW('Water Data'!F88))),'Data Summary'!CA94="Yes"),OFFSET('Water Data'!$F$9,0,10*ROW('Water Data'!F88)),NA())</f>
        <v>#N/A</v>
      </c>
      <c r="M94" s="535" t="e">
        <f ca="1">+IF(AND(ISNUMBER(OFFSET('Water Data'!$G$4,0,10*ROW('Water Data'!G88))),'Data Summary'!CB94="Yes"),100-OFFSET('Water Data'!$G$4,0,10*ROW('Water Data'!G88)),NA())</f>
        <v>#N/A</v>
      </c>
      <c r="N94" s="535" t="e">
        <f ca="1">+IF(AND(ISNUMBER(OFFSET('Water Data'!$G$6,0,10*ROW('Water Data'!G88))),'Data Summary'!CC94="Yes"),OFFSET('Water Data'!$G$6,0,10*ROW('Water Data'!G88)),NA())</f>
        <v>#N/A</v>
      </c>
      <c r="O94" s="535" t="e">
        <f ca="1">+IF(AND(ISNUMBER(OFFSET('Water Data'!$G$9,0,10*ROW('Water Data'!G88))),'Data Summary'!CD94="Yes"),OFFSET('Water Data'!$G$9,0,10*ROW('Water Data'!G88)),NA())</f>
        <v>#N/A</v>
      </c>
      <c r="P94" s="535" t="e">
        <f ca="1">+IF(AND(ISNUMBER(OFFSET('Water Data'!$H$4,0,10*ROW('Water Data'!H88))),'Data Summary'!CE94="Yes"),100-OFFSET('Water Data'!$H$4,0,10*ROW('Water Data'!H88)),NA())</f>
        <v>#N/A</v>
      </c>
      <c r="Q94" s="535" t="e">
        <f ca="1">+IF(AND(ISNUMBER(OFFSET('Water Data'!$H$6,0,10*ROW('Water Data'!H88))),'Data Summary'!CF94="Yes"),OFFSET('Water Data'!$H$6,0,10*ROW('Water Data'!H88)),NA())</f>
        <v>#N/A</v>
      </c>
      <c r="R94" s="535" t="e">
        <f ca="1">+IF(AND(ISNUMBER(OFFSET('Water Data'!$H$9,0,10*ROW('Water Data'!H88))),'Data Summary'!CG94="Yes"),OFFSET('Water Data'!$H$9,0,10*ROW('Water Data'!H88)),NA())</f>
        <v>#N/A</v>
      </c>
      <c r="S94" s="535" t="e">
        <f ca="1">+IF(AND(ISNUMBER(OFFSET('Water Data'!$I$4,0,10*ROW('Water Data'!I88))),'Data Summary'!CH94="Yes"),100-OFFSET('Water Data'!$I$4,0,10*ROW('Water Data'!I88)),NA())</f>
        <v>#N/A</v>
      </c>
      <c r="T94" s="535" t="e">
        <f ca="1">+IF(AND(ISNUMBER(OFFSET('Water Data'!$I$6,0,10*ROW('Water Data'!I88))),'Data Summary'!CI94="Yes"),OFFSET('Water Data'!$I$6,0,10*ROW('Water Data'!I88)),NA())</f>
        <v>#N/A</v>
      </c>
      <c r="U94" s="535" t="e">
        <f ca="1">+IF(AND(ISNUMBER(OFFSET('Water Data'!$I$9,0,10*ROW('Water Data'!I88))),'Data Summary'!CJ94="Yes"),OFFSET('Water Data'!$I$9,0,10*ROW('Water Data'!I88)),NA())</f>
        <v>#N/A</v>
      </c>
      <c r="V94" s="536" t="e">
        <f ca="1">+IF(AND(ISNUMBER(OFFSET('Sanitation Data'!$D$4,0,10*ROW('Sanitation Data'!D88))),'Data Summary'!CK94="Yes"),100-OFFSET('Sanitation Data'!$D$4,0,10*ROW('Sanitation Data'!D88)),NA())</f>
        <v>#N/A</v>
      </c>
      <c r="W94" s="536" t="e">
        <f ca="1">+IF(AND(ISNUMBER(OFFSET('Sanitation Data'!$D$6,0,10*ROW('Sanitation Data'!D88))),'Data Summary'!CL94="Yes"),OFFSET('Sanitation Data'!$D$6,0,10*ROW('Sanitation Data'!D88)),NA())</f>
        <v>#N/A</v>
      </c>
      <c r="X94" s="536" t="e">
        <f ca="1">+IF(AND(ISNUMBER(OFFSET('Sanitation Data'!$D$10,0,10*ROW('Sanitation Data'!D88))),'Data Summary'!CM94="Yes"),OFFSET('Sanitation Data'!$D$10,0,10*ROW('Sanitation Data'!D88)),NA())</f>
        <v>#N/A</v>
      </c>
      <c r="Y94" s="536" t="e">
        <f ca="1">+IF(AND(ISNUMBER(OFFSET('Sanitation Data'!$D$11,0,10*ROW('Sanitation Data'!D88))),'Data Summary'!CN94="Yes"),OFFSET('Sanitation Data'!$D$11,0,10*ROW('Sanitation Data'!D88)),NA())</f>
        <v>#N/A</v>
      </c>
      <c r="Z94" s="536" t="e">
        <f ca="1">+IF(AND(ISNUMBER(OFFSET('Sanitation Data'!$D$12,0,10*ROW('Sanitation Data'!D88))),'Data Summary'!CO94="Yes"),OFFSET('Sanitation Data'!$D$12,0,10*ROW('Sanitation Data'!D88)),NA())</f>
        <v>#N/A</v>
      </c>
      <c r="AA94" s="536" t="e">
        <f ca="1">+IF(AND(ISNUMBER(OFFSET('Sanitation Data'!$E$4,0,10*ROW('Sanitation Data'!E88))),'Data Summary'!CP94="Yes"),100-OFFSET('Sanitation Data'!$E$4,0,10*ROW('Sanitation Data'!E88)),NA())</f>
        <v>#N/A</v>
      </c>
      <c r="AB94" s="536" t="e">
        <f ca="1">+IF(AND(ISNUMBER(OFFSET('Sanitation Data'!$E$6,0,10*ROW('Sanitation Data'!E88))),'Data Summary'!CQ94="Yes"),OFFSET('Sanitation Data'!$E$6,0,10*ROW('Sanitation Data'!E88)),NA())</f>
        <v>#N/A</v>
      </c>
      <c r="AC94" s="536" t="e">
        <f ca="1">+IF(AND(ISNUMBER(OFFSET('Sanitation Data'!$E$10,0,10*ROW('Sanitation Data'!E88))),'Data Summary'!CR94="Yes"),OFFSET('Sanitation Data'!$E$10,0,10*ROW('Sanitation Data'!E88)),NA())</f>
        <v>#N/A</v>
      </c>
      <c r="AD94" s="536" t="e">
        <f ca="1">+IF(AND(ISNUMBER(OFFSET('Sanitation Data'!$E$11,0,10*ROW('Sanitation Data'!E88))),'Data Summary'!CS94="Yes"),OFFSET('Sanitation Data'!$E$11,0,10*ROW('Sanitation Data'!E88)),NA())</f>
        <v>#N/A</v>
      </c>
      <c r="AE94" s="536" t="e">
        <f ca="1">+IF(AND(ISNUMBER(OFFSET('Sanitation Data'!$E$12,0,10*ROW('Sanitation Data'!E88))),'Data Summary'!CT94="Yes"),OFFSET('Sanitation Data'!$E$12,0,10*ROW('Sanitation Data'!E88)),NA())</f>
        <v>#N/A</v>
      </c>
      <c r="AF94" s="536" t="e">
        <f ca="1">+IF(AND(ISNUMBER(OFFSET('Sanitation Data'!$F$4,0,10*ROW('Sanitation Data'!F88))),'Data Summary'!CU94="Yes"),100-OFFSET('Sanitation Data'!$F$4,0,10*ROW('Sanitation Data'!F88)),NA())</f>
        <v>#N/A</v>
      </c>
      <c r="AG94" s="536" t="e">
        <f ca="1">+IF(AND(ISNUMBER(OFFSET('Sanitation Data'!$F$6,0,10*ROW('Sanitation Data'!F88))),'Data Summary'!CV94="Yes"),OFFSET('Sanitation Data'!$F$6,0,10*ROW('Sanitation Data'!F88)),NA())</f>
        <v>#N/A</v>
      </c>
      <c r="AH94" s="536" t="e">
        <f ca="1">+IF(AND(ISNUMBER(OFFSET('Sanitation Data'!$F$10,0,10*ROW('Sanitation Data'!F88))),'Data Summary'!CW94="Yes"),OFFSET('Sanitation Data'!$F$10,0,10*ROW('Sanitation Data'!F88)),NA())</f>
        <v>#N/A</v>
      </c>
      <c r="AI94" s="536" t="e">
        <f ca="1">+IF(AND(ISNUMBER(OFFSET('Sanitation Data'!$F$11,0,10*ROW('Sanitation Data'!F88))),'Data Summary'!CX94="Yes"),OFFSET('Sanitation Data'!$F$11,0,10*ROW('Sanitation Data'!F88)),NA())</f>
        <v>#N/A</v>
      </c>
      <c r="AJ94" s="536" t="e">
        <f ca="1">+IF(AND(ISNUMBER(OFFSET('Sanitation Data'!$F$12,0,10*ROW('Sanitation Data'!F88))),'Data Summary'!CY94="Yes"),OFFSET('Sanitation Data'!$F$12,0,10*ROW('Sanitation Data'!F88)),NA())</f>
        <v>#N/A</v>
      </c>
      <c r="AK94" s="536" t="e">
        <f ca="1">+IF(AND(ISNUMBER(OFFSET('Sanitation Data'!$G$4,0,10*ROW('Sanitation Data'!G88))),'Data Summary'!CZ94="Yes"),100-OFFSET('Sanitation Data'!$G$4,0,10*ROW('Sanitation Data'!G88)),NA())</f>
        <v>#N/A</v>
      </c>
      <c r="AL94" s="536" t="e">
        <f ca="1">+IF(AND(ISNUMBER(OFFSET('Sanitation Data'!$G$6,0,10*ROW('Sanitation Data'!G88))),'Data Summary'!DA94="Yes"),OFFSET('Sanitation Data'!$G$6,0,10*ROW('Sanitation Data'!G88)),NA())</f>
        <v>#N/A</v>
      </c>
      <c r="AM94" s="536" t="e">
        <f ca="1">+IF(AND(ISNUMBER(OFFSET('Sanitation Data'!$G$10,0,10*ROW('Sanitation Data'!G88))),'Data Summary'!DB94="Yes"),OFFSET('Sanitation Data'!$G$10,0,10*ROW('Sanitation Data'!G88)),NA())</f>
        <v>#N/A</v>
      </c>
      <c r="AN94" s="536" t="e">
        <f ca="1">+IF(AND(ISNUMBER(OFFSET('Sanitation Data'!$G$11,0,10*ROW('Sanitation Data'!G88))),'Data Summary'!DC94="Yes"),OFFSET('Sanitation Data'!$G$11,0,10*ROW('Sanitation Data'!G88)),NA())</f>
        <v>#N/A</v>
      </c>
      <c r="AO94" s="536" t="e">
        <f ca="1">+IF(AND(ISNUMBER(OFFSET('Sanitation Data'!$G$12,0,10*ROW('Sanitation Data'!G88))),'Data Summary'!DD94="Yes"),OFFSET('Sanitation Data'!$G$12,0,10*ROW('Sanitation Data'!G88)),NA())</f>
        <v>#N/A</v>
      </c>
      <c r="AP94" s="536" t="e">
        <f ca="1">+IF(AND(ISNUMBER(OFFSET('Sanitation Data'!$H$4,0,10*ROW('Sanitation Data'!H88))),'Data Summary'!DE94="Yes"),100-OFFSET('Sanitation Data'!$H$4,0,10*ROW('Sanitation Data'!H88)),NA())</f>
        <v>#N/A</v>
      </c>
      <c r="AQ94" s="536" t="e">
        <f ca="1">+IF(AND(ISNUMBER(OFFSET('Sanitation Data'!$H$6,0,10*ROW('Sanitation Data'!H88))),'Data Summary'!DF94="Yes"),OFFSET('Sanitation Data'!$H$6,0,10*ROW('Sanitation Data'!H88)),NA())</f>
        <v>#N/A</v>
      </c>
      <c r="AR94" s="536" t="e">
        <f ca="1">+IF(AND(ISNUMBER(OFFSET('Sanitation Data'!$H$10,0,10*ROW('Sanitation Data'!H88))),'Data Summary'!DG94="Yes"),OFFSET('Sanitation Data'!$H$10,0,10*ROW('Sanitation Data'!H88)),NA())</f>
        <v>#N/A</v>
      </c>
      <c r="AS94" s="536" t="e">
        <f ca="1">+IF(AND(ISNUMBER(OFFSET('Sanitation Data'!$H$11,0,10*ROW('Sanitation Data'!H88))),'Data Summary'!DH94="Yes"),OFFSET('Sanitation Data'!$H$11,0,10*ROW('Sanitation Data'!H88)),NA())</f>
        <v>#N/A</v>
      </c>
      <c r="AT94" s="536" t="e">
        <f ca="1">+IF(AND(ISNUMBER(OFFSET('Sanitation Data'!$H$12,0,10*ROW('Sanitation Data'!H88))),'Data Summary'!DI94="Yes"),OFFSET('Sanitation Data'!$H$12,0,10*ROW('Sanitation Data'!H88)),NA())</f>
        <v>#N/A</v>
      </c>
      <c r="AU94" s="536" t="e">
        <f ca="1">+IF(AND(ISNUMBER(OFFSET('Sanitation Data'!$I$4,0,10*ROW('Sanitation Data'!I88))),'Data Summary'!DJ94="Yes"),100-OFFSET('Sanitation Data'!$I$4,0,10*ROW('Sanitation Data'!I88)),NA())</f>
        <v>#N/A</v>
      </c>
      <c r="AV94" s="536" t="e">
        <f ca="1">+IF(AND(ISNUMBER(OFFSET('Sanitation Data'!$I$6,0,10*ROW('Sanitation Data'!I88))),'Data Summary'!DK94="Yes"),OFFSET('Sanitation Data'!$I$6,0,10*ROW('Sanitation Data'!I88)),NA())</f>
        <v>#N/A</v>
      </c>
      <c r="AW94" s="536" t="e">
        <f ca="1">+IF(AND(ISNUMBER(OFFSET('Sanitation Data'!$I$10,0,10*ROW('Sanitation Data'!I88))),'Data Summary'!DL94="Yes"),OFFSET('Sanitation Data'!$I$10,0,10*ROW('Sanitation Data'!I88)),NA())</f>
        <v>#N/A</v>
      </c>
      <c r="AX94" s="536" t="e">
        <f ca="1">+IF(AND(ISNUMBER(OFFSET('Sanitation Data'!$I$11,0,10*ROW('Sanitation Data'!I88))),'Data Summary'!DM94="Yes"),OFFSET('Sanitation Data'!$I$11,0,10*ROW('Sanitation Data'!I88)),NA())</f>
        <v>#N/A</v>
      </c>
      <c r="AY94" s="536" t="e">
        <f ca="1">+IF(AND(ISNUMBER(OFFSET('Sanitation Data'!$I$12,0,10*ROW('Sanitation Data'!I88))),'Data Summary'!DN94="Yes"),OFFSET('Sanitation Data'!$I$12,0,10*ROW('Sanitation Data'!I88)),NA())</f>
        <v>#N/A</v>
      </c>
      <c r="AZ94" s="537" t="e">
        <f ca="1">+IF(AND(ISNUMBER(OFFSET('Hygiene Data'!$D$5,0,10*ROW('Hygiene Data'!D88))),'Data Summary'!DO94="Yes"),OFFSET('Hygiene Data'!$D$5,0,10*ROW('Hygiene Data'!D88)),NA())</f>
        <v>#N/A</v>
      </c>
      <c r="BA94" s="537" t="e">
        <f ca="1">+IF(AND(ISNUMBER(OFFSET('Hygiene Data'!$D$7,0,10*ROW('Hygiene Data'!D88))),'Data Summary'!DP94="Yes"),OFFSET('Hygiene Data'!$D$7,0,10*ROW('Hygiene Data'!D88)),NA())</f>
        <v>#N/A</v>
      </c>
      <c r="BB94" s="537" t="e">
        <f ca="1">+IF(AND(ISNUMBER(OFFSET('Hygiene Data'!$D$9,0,10*ROW('Hygiene Data'!D88))),'Data Summary'!DQ94="Yes"),OFFSET('Hygiene Data'!$D$9,0,10*ROW('Hygiene Data'!D88)),NA())</f>
        <v>#N/A</v>
      </c>
      <c r="BC94" s="537" t="e">
        <f ca="1">+IF(AND(ISNUMBER(OFFSET('Hygiene Data'!$E$5,0,10*ROW('Hygiene Data'!E88))),'Data Summary'!DR94="Yes"),OFFSET('Hygiene Data'!$E$5,0,10*ROW('Hygiene Data'!E88)),NA())</f>
        <v>#N/A</v>
      </c>
      <c r="BD94" s="537" t="e">
        <f ca="1">+IF(AND(ISNUMBER(OFFSET('Hygiene Data'!$E$7,0,10*ROW('Hygiene Data'!E88))),'Data Summary'!DS94="Yes"),OFFSET('Hygiene Data'!$E$7,0,10*ROW('Hygiene Data'!E88)),NA())</f>
        <v>#N/A</v>
      </c>
      <c r="BE94" s="537" t="e">
        <f ca="1">+IF(AND(ISNUMBER(OFFSET('Hygiene Data'!$E$9,0,10*ROW('Hygiene Data'!E88))),'Data Summary'!DT94="Yes"),OFFSET('Hygiene Data'!$E$9,0,10*ROW('Hygiene Data'!E88)),NA())</f>
        <v>#N/A</v>
      </c>
      <c r="BF94" s="537" t="e">
        <f ca="1">+IF(AND(ISNUMBER(OFFSET('Hygiene Data'!$F$5,0,10*ROW('Hygiene Data'!F88))),'Data Summary'!DU94="Yes"),OFFSET('Hygiene Data'!$F$5,0,10*ROW('Hygiene Data'!F88)),NA())</f>
        <v>#N/A</v>
      </c>
      <c r="BG94" s="537" t="e">
        <f ca="1">+IF(AND(ISNUMBER(OFFSET('Hygiene Data'!$F$7,0,10*ROW('Hygiene Data'!F88))),'Data Summary'!DV94="Yes"),OFFSET('Hygiene Data'!$F$7,0,10*ROW('Hygiene Data'!F88)),NA())</f>
        <v>#N/A</v>
      </c>
      <c r="BH94" s="537" t="e">
        <f ca="1">+IF(AND(ISNUMBER(OFFSET('Hygiene Data'!$F$9,0,10*ROW('Hygiene Data'!F88))),'Data Summary'!DW94="Yes"),OFFSET('Hygiene Data'!$F$9,0,10*ROW('Hygiene Data'!F88)),NA())</f>
        <v>#N/A</v>
      </c>
      <c r="BI94" s="537" t="e">
        <f ca="1">+IF(AND(ISNUMBER(OFFSET('Hygiene Data'!$G$5,0,10*ROW('Hygiene Data'!G88))),'Data Summary'!DX94="Yes"),OFFSET('Hygiene Data'!$G$5,0,10*ROW('Hygiene Data'!G88)),NA())</f>
        <v>#N/A</v>
      </c>
      <c r="BJ94" s="537" t="e">
        <f ca="1">+IF(AND(ISNUMBER(OFFSET('Hygiene Data'!$G$7,0,10*ROW('Hygiene Data'!G88))),'Data Summary'!DY94="Yes"),OFFSET('Hygiene Data'!$G$7,0,10*ROW('Hygiene Data'!G88)),NA())</f>
        <v>#N/A</v>
      </c>
      <c r="BK94" s="537" t="e">
        <f ca="1">+IF(AND(ISNUMBER(OFFSET('Hygiene Data'!$G$9,0,10*ROW('Hygiene Data'!G88))),'Data Summary'!DZ94="Yes"),OFFSET('Hygiene Data'!$G$9,0,10*ROW('Hygiene Data'!G88)),NA())</f>
        <v>#N/A</v>
      </c>
      <c r="BL94" s="537" t="e">
        <f ca="1">+IF(AND(ISNUMBER(OFFSET('Hygiene Data'!$H$5,0,10*ROW('Hygiene Data'!H88))),'Data Summary'!EA94="Yes"),OFFSET('Hygiene Data'!$H$5,0,10*ROW('Hygiene Data'!H88)),NA())</f>
        <v>#N/A</v>
      </c>
      <c r="BM94" s="537" t="e">
        <f ca="1">+IF(AND(ISNUMBER(OFFSET('Hygiene Data'!$H$7,0,10*ROW('Hygiene Data'!H88))),'Data Summary'!EB94="Yes"),OFFSET('Hygiene Data'!$H$7,0,10*ROW('Hygiene Data'!H88)),NA())</f>
        <v>#N/A</v>
      </c>
      <c r="BN94" s="537" t="e">
        <f ca="1">+IF(AND(ISNUMBER(OFFSET('Hygiene Data'!$H$9,0,10*ROW('Hygiene Data'!H88))),'Data Summary'!EC94="Yes"),OFFSET('Hygiene Data'!$H$9,0,10*ROW('Hygiene Data'!H88)),NA())</f>
        <v>#N/A</v>
      </c>
      <c r="BO94" s="537" t="e">
        <f ca="1">+IF(AND(ISNUMBER(OFFSET('Hygiene Data'!$I$5,0,10*ROW('Hygiene Data'!I88))),'Data Summary'!ED94="Yes"),OFFSET('Hygiene Data'!$I$5,0,10*ROW('Hygiene Data'!I88)),NA())</f>
        <v>#N/A</v>
      </c>
      <c r="BP94" s="537" t="e">
        <f ca="1">+IF(AND(ISNUMBER(OFFSET('Hygiene Data'!$I$7,0,10*ROW('Hygiene Data'!I88))),'Data Summary'!EE94="Yes"),OFFSET('Hygiene Data'!$I$7,0,10*ROW('Hygiene Data'!I88)),NA())</f>
        <v>#N/A</v>
      </c>
      <c r="BQ94" s="537" t="e">
        <f ca="1">+IF(AND(ISNUMBER(OFFSET('Hygiene Data'!$I$9,0,10*ROW('Hygiene Data'!I88))),'Data Summary'!EF94="Yes"),OFFSET('Hygiene Data'!$I$9,0,10*ROW('Hygiene Data'!I88)),NA())</f>
        <v>#N/A</v>
      </c>
    </row>
    <row r="95" spans="1:69" x14ac:dyDescent="0.25">
      <c r="A95" s="533" t="e">
        <f ca="1">+RIGHT('Data Summary'!A95,LEN('Data Summary'!A95)-9)</f>
        <v>#VALUE!</v>
      </c>
      <c r="B95" s="507" t="str">
        <f ca="1">+IF(ISTEXT('Data Summary'!B95),'Data Summary'!B95,"")</f>
        <v/>
      </c>
      <c r="C95" s="534" t="e">
        <f ca="1">+VALUE('Data Summary'!C95)</f>
        <v>#VALUE!</v>
      </c>
      <c r="D95" s="535" t="e">
        <f ca="1">+IF(AND(ISNUMBER(OFFSET('Water Data'!$D$4,0,10*ROW('Water Data'!D89))),'Data Summary'!BS95="Yes"),100-OFFSET('Water Data'!$D$4,0,10*ROW('Water Data'!D89)),NA())</f>
        <v>#N/A</v>
      </c>
      <c r="E95" s="535" t="e">
        <f ca="1">+IF(AND(ISNUMBER(OFFSET('Water Data'!$D$6,0,10*ROW('Water Data'!D89))),'Data Summary'!BT95="Yes"),OFFSET('Water Data'!$D$6,0,10*ROW('Water Data'!D89)),NA())</f>
        <v>#N/A</v>
      </c>
      <c r="F95" s="535" t="e">
        <f ca="1">+IF(AND(ISNUMBER(OFFSET('Water Data'!$D$9,0,10*ROW('Water Data'!D89))),'Data Summary'!BU95="Yes"),OFFSET('Water Data'!$D$9,0,10*ROW('Water Data'!D89)),NA())</f>
        <v>#N/A</v>
      </c>
      <c r="G95" s="535" t="e">
        <f ca="1">+IF(AND(ISNUMBER(OFFSET('Water Data'!$E$4,0,10*ROW('Water Data'!E89))),'Data Summary'!BV95="Yes"),100-OFFSET('Water Data'!$E$4,0,10*ROW('Water Data'!E89)),NA())</f>
        <v>#N/A</v>
      </c>
      <c r="H95" s="535" t="e">
        <f ca="1">+IF(AND(ISNUMBER(OFFSET('Water Data'!$E$6,0,10*ROW('Water Data'!E89))),'Data Summary'!BW95="Yes"),OFFSET('Water Data'!$E$6,0,10*ROW('Water Data'!E89)),NA())</f>
        <v>#N/A</v>
      </c>
      <c r="I95" s="535" t="e">
        <f ca="1">+IF(AND(ISNUMBER(OFFSET('Water Data'!$E$9,0,10*ROW('Water Data'!E89))),'Data Summary'!BX95="Yes"),OFFSET('Water Data'!$E$9,0,10*ROW('Water Data'!E89)),NA())</f>
        <v>#N/A</v>
      </c>
      <c r="J95" s="535" t="e">
        <f ca="1">+IF(AND(ISNUMBER(OFFSET('Water Data'!$F$4,0,10*ROW('Water Data'!F89))),'Data Summary'!BY95="Yes"),100-OFFSET('Water Data'!$F$4,0,10*ROW('Water Data'!F89)),NA())</f>
        <v>#N/A</v>
      </c>
      <c r="K95" s="535" t="e">
        <f ca="1">+IF(AND(ISNUMBER(OFFSET('Water Data'!$F$6,0,10*ROW('Water Data'!F89))),'Data Summary'!BZ95="Yes"),OFFSET('Water Data'!$F$6,0,10*ROW('Water Data'!F89)),NA())</f>
        <v>#N/A</v>
      </c>
      <c r="L95" s="535" t="e">
        <f ca="1">+IF(AND(ISNUMBER(OFFSET('Water Data'!$F$9,0,10*ROW('Water Data'!F89))),'Data Summary'!CA95="Yes"),OFFSET('Water Data'!$F$9,0,10*ROW('Water Data'!F89)),NA())</f>
        <v>#N/A</v>
      </c>
      <c r="M95" s="535" t="e">
        <f ca="1">+IF(AND(ISNUMBER(OFFSET('Water Data'!$G$4,0,10*ROW('Water Data'!G89))),'Data Summary'!CB95="Yes"),100-OFFSET('Water Data'!$G$4,0,10*ROW('Water Data'!G89)),NA())</f>
        <v>#N/A</v>
      </c>
      <c r="N95" s="535" t="e">
        <f ca="1">+IF(AND(ISNUMBER(OFFSET('Water Data'!$G$6,0,10*ROW('Water Data'!G89))),'Data Summary'!CC95="Yes"),OFFSET('Water Data'!$G$6,0,10*ROW('Water Data'!G89)),NA())</f>
        <v>#N/A</v>
      </c>
      <c r="O95" s="535" t="e">
        <f ca="1">+IF(AND(ISNUMBER(OFFSET('Water Data'!$G$9,0,10*ROW('Water Data'!G89))),'Data Summary'!CD95="Yes"),OFFSET('Water Data'!$G$9,0,10*ROW('Water Data'!G89)),NA())</f>
        <v>#N/A</v>
      </c>
      <c r="P95" s="535" t="e">
        <f ca="1">+IF(AND(ISNUMBER(OFFSET('Water Data'!$H$4,0,10*ROW('Water Data'!H89))),'Data Summary'!CE95="Yes"),100-OFFSET('Water Data'!$H$4,0,10*ROW('Water Data'!H89)),NA())</f>
        <v>#N/A</v>
      </c>
      <c r="Q95" s="535" t="e">
        <f ca="1">+IF(AND(ISNUMBER(OFFSET('Water Data'!$H$6,0,10*ROW('Water Data'!H89))),'Data Summary'!CF95="Yes"),OFFSET('Water Data'!$H$6,0,10*ROW('Water Data'!H89)),NA())</f>
        <v>#N/A</v>
      </c>
      <c r="R95" s="535" t="e">
        <f ca="1">+IF(AND(ISNUMBER(OFFSET('Water Data'!$H$9,0,10*ROW('Water Data'!H89))),'Data Summary'!CG95="Yes"),OFFSET('Water Data'!$H$9,0,10*ROW('Water Data'!H89)),NA())</f>
        <v>#N/A</v>
      </c>
      <c r="S95" s="535" t="e">
        <f ca="1">+IF(AND(ISNUMBER(OFFSET('Water Data'!$I$4,0,10*ROW('Water Data'!I89))),'Data Summary'!CH95="Yes"),100-OFFSET('Water Data'!$I$4,0,10*ROW('Water Data'!I89)),NA())</f>
        <v>#N/A</v>
      </c>
      <c r="T95" s="535" t="e">
        <f ca="1">+IF(AND(ISNUMBER(OFFSET('Water Data'!$I$6,0,10*ROW('Water Data'!I89))),'Data Summary'!CI95="Yes"),OFFSET('Water Data'!$I$6,0,10*ROW('Water Data'!I89)),NA())</f>
        <v>#N/A</v>
      </c>
      <c r="U95" s="535" t="e">
        <f ca="1">+IF(AND(ISNUMBER(OFFSET('Water Data'!$I$9,0,10*ROW('Water Data'!I89))),'Data Summary'!CJ95="Yes"),OFFSET('Water Data'!$I$9,0,10*ROW('Water Data'!I89)),NA())</f>
        <v>#N/A</v>
      </c>
      <c r="V95" s="536" t="e">
        <f ca="1">+IF(AND(ISNUMBER(OFFSET('Sanitation Data'!$D$4,0,10*ROW('Sanitation Data'!D89))),'Data Summary'!CK95="Yes"),100-OFFSET('Sanitation Data'!$D$4,0,10*ROW('Sanitation Data'!D89)),NA())</f>
        <v>#N/A</v>
      </c>
      <c r="W95" s="536" t="e">
        <f ca="1">+IF(AND(ISNUMBER(OFFSET('Sanitation Data'!$D$6,0,10*ROW('Sanitation Data'!D89))),'Data Summary'!CL95="Yes"),OFFSET('Sanitation Data'!$D$6,0,10*ROW('Sanitation Data'!D89)),NA())</f>
        <v>#N/A</v>
      </c>
      <c r="X95" s="536" t="e">
        <f ca="1">+IF(AND(ISNUMBER(OFFSET('Sanitation Data'!$D$10,0,10*ROW('Sanitation Data'!D89))),'Data Summary'!CM95="Yes"),OFFSET('Sanitation Data'!$D$10,0,10*ROW('Sanitation Data'!D89)),NA())</f>
        <v>#N/A</v>
      </c>
      <c r="Y95" s="536" t="e">
        <f ca="1">+IF(AND(ISNUMBER(OFFSET('Sanitation Data'!$D$11,0,10*ROW('Sanitation Data'!D89))),'Data Summary'!CN95="Yes"),OFFSET('Sanitation Data'!$D$11,0,10*ROW('Sanitation Data'!D89)),NA())</f>
        <v>#N/A</v>
      </c>
      <c r="Z95" s="536" t="e">
        <f ca="1">+IF(AND(ISNUMBER(OFFSET('Sanitation Data'!$D$12,0,10*ROW('Sanitation Data'!D89))),'Data Summary'!CO95="Yes"),OFFSET('Sanitation Data'!$D$12,0,10*ROW('Sanitation Data'!D89)),NA())</f>
        <v>#N/A</v>
      </c>
      <c r="AA95" s="536" t="e">
        <f ca="1">+IF(AND(ISNUMBER(OFFSET('Sanitation Data'!$E$4,0,10*ROW('Sanitation Data'!E89))),'Data Summary'!CP95="Yes"),100-OFFSET('Sanitation Data'!$E$4,0,10*ROW('Sanitation Data'!E89)),NA())</f>
        <v>#N/A</v>
      </c>
      <c r="AB95" s="536" t="e">
        <f ca="1">+IF(AND(ISNUMBER(OFFSET('Sanitation Data'!$E$6,0,10*ROW('Sanitation Data'!E89))),'Data Summary'!CQ95="Yes"),OFFSET('Sanitation Data'!$E$6,0,10*ROW('Sanitation Data'!E89)),NA())</f>
        <v>#N/A</v>
      </c>
      <c r="AC95" s="536" t="e">
        <f ca="1">+IF(AND(ISNUMBER(OFFSET('Sanitation Data'!$E$10,0,10*ROW('Sanitation Data'!E89))),'Data Summary'!CR95="Yes"),OFFSET('Sanitation Data'!$E$10,0,10*ROW('Sanitation Data'!E89)),NA())</f>
        <v>#N/A</v>
      </c>
      <c r="AD95" s="536" t="e">
        <f ca="1">+IF(AND(ISNUMBER(OFFSET('Sanitation Data'!$E$11,0,10*ROW('Sanitation Data'!E89))),'Data Summary'!CS95="Yes"),OFFSET('Sanitation Data'!$E$11,0,10*ROW('Sanitation Data'!E89)),NA())</f>
        <v>#N/A</v>
      </c>
      <c r="AE95" s="536" t="e">
        <f ca="1">+IF(AND(ISNUMBER(OFFSET('Sanitation Data'!$E$12,0,10*ROW('Sanitation Data'!E89))),'Data Summary'!CT95="Yes"),OFFSET('Sanitation Data'!$E$12,0,10*ROW('Sanitation Data'!E89)),NA())</f>
        <v>#N/A</v>
      </c>
      <c r="AF95" s="536" t="e">
        <f ca="1">+IF(AND(ISNUMBER(OFFSET('Sanitation Data'!$F$4,0,10*ROW('Sanitation Data'!F89))),'Data Summary'!CU95="Yes"),100-OFFSET('Sanitation Data'!$F$4,0,10*ROW('Sanitation Data'!F89)),NA())</f>
        <v>#N/A</v>
      </c>
      <c r="AG95" s="536" t="e">
        <f ca="1">+IF(AND(ISNUMBER(OFFSET('Sanitation Data'!$F$6,0,10*ROW('Sanitation Data'!F89))),'Data Summary'!CV95="Yes"),OFFSET('Sanitation Data'!$F$6,0,10*ROW('Sanitation Data'!F89)),NA())</f>
        <v>#N/A</v>
      </c>
      <c r="AH95" s="536" t="e">
        <f ca="1">+IF(AND(ISNUMBER(OFFSET('Sanitation Data'!$F$10,0,10*ROW('Sanitation Data'!F89))),'Data Summary'!CW95="Yes"),OFFSET('Sanitation Data'!$F$10,0,10*ROW('Sanitation Data'!F89)),NA())</f>
        <v>#N/A</v>
      </c>
      <c r="AI95" s="536" t="e">
        <f ca="1">+IF(AND(ISNUMBER(OFFSET('Sanitation Data'!$F$11,0,10*ROW('Sanitation Data'!F89))),'Data Summary'!CX95="Yes"),OFFSET('Sanitation Data'!$F$11,0,10*ROW('Sanitation Data'!F89)),NA())</f>
        <v>#N/A</v>
      </c>
      <c r="AJ95" s="536" t="e">
        <f ca="1">+IF(AND(ISNUMBER(OFFSET('Sanitation Data'!$F$12,0,10*ROW('Sanitation Data'!F89))),'Data Summary'!CY95="Yes"),OFFSET('Sanitation Data'!$F$12,0,10*ROW('Sanitation Data'!F89)),NA())</f>
        <v>#N/A</v>
      </c>
      <c r="AK95" s="536" t="e">
        <f ca="1">+IF(AND(ISNUMBER(OFFSET('Sanitation Data'!$G$4,0,10*ROW('Sanitation Data'!G89))),'Data Summary'!CZ95="Yes"),100-OFFSET('Sanitation Data'!$G$4,0,10*ROW('Sanitation Data'!G89)),NA())</f>
        <v>#N/A</v>
      </c>
      <c r="AL95" s="536" t="e">
        <f ca="1">+IF(AND(ISNUMBER(OFFSET('Sanitation Data'!$G$6,0,10*ROW('Sanitation Data'!G89))),'Data Summary'!DA95="Yes"),OFFSET('Sanitation Data'!$G$6,0,10*ROW('Sanitation Data'!G89)),NA())</f>
        <v>#N/A</v>
      </c>
      <c r="AM95" s="536" t="e">
        <f ca="1">+IF(AND(ISNUMBER(OFFSET('Sanitation Data'!$G$10,0,10*ROW('Sanitation Data'!G89))),'Data Summary'!DB95="Yes"),OFFSET('Sanitation Data'!$G$10,0,10*ROW('Sanitation Data'!G89)),NA())</f>
        <v>#N/A</v>
      </c>
      <c r="AN95" s="536" t="e">
        <f ca="1">+IF(AND(ISNUMBER(OFFSET('Sanitation Data'!$G$11,0,10*ROW('Sanitation Data'!G89))),'Data Summary'!DC95="Yes"),OFFSET('Sanitation Data'!$G$11,0,10*ROW('Sanitation Data'!G89)),NA())</f>
        <v>#N/A</v>
      </c>
      <c r="AO95" s="536" t="e">
        <f ca="1">+IF(AND(ISNUMBER(OFFSET('Sanitation Data'!$G$12,0,10*ROW('Sanitation Data'!G89))),'Data Summary'!DD95="Yes"),OFFSET('Sanitation Data'!$G$12,0,10*ROW('Sanitation Data'!G89)),NA())</f>
        <v>#N/A</v>
      </c>
      <c r="AP95" s="536" t="e">
        <f ca="1">+IF(AND(ISNUMBER(OFFSET('Sanitation Data'!$H$4,0,10*ROW('Sanitation Data'!H89))),'Data Summary'!DE95="Yes"),100-OFFSET('Sanitation Data'!$H$4,0,10*ROW('Sanitation Data'!H89)),NA())</f>
        <v>#N/A</v>
      </c>
      <c r="AQ95" s="536" t="e">
        <f ca="1">+IF(AND(ISNUMBER(OFFSET('Sanitation Data'!$H$6,0,10*ROW('Sanitation Data'!H89))),'Data Summary'!DF95="Yes"),OFFSET('Sanitation Data'!$H$6,0,10*ROW('Sanitation Data'!H89)),NA())</f>
        <v>#N/A</v>
      </c>
      <c r="AR95" s="536" t="e">
        <f ca="1">+IF(AND(ISNUMBER(OFFSET('Sanitation Data'!$H$10,0,10*ROW('Sanitation Data'!H89))),'Data Summary'!DG95="Yes"),OFFSET('Sanitation Data'!$H$10,0,10*ROW('Sanitation Data'!H89)),NA())</f>
        <v>#N/A</v>
      </c>
      <c r="AS95" s="536" t="e">
        <f ca="1">+IF(AND(ISNUMBER(OFFSET('Sanitation Data'!$H$11,0,10*ROW('Sanitation Data'!H89))),'Data Summary'!DH95="Yes"),OFFSET('Sanitation Data'!$H$11,0,10*ROW('Sanitation Data'!H89)),NA())</f>
        <v>#N/A</v>
      </c>
      <c r="AT95" s="536" t="e">
        <f ca="1">+IF(AND(ISNUMBER(OFFSET('Sanitation Data'!$H$12,0,10*ROW('Sanitation Data'!H89))),'Data Summary'!DI95="Yes"),OFFSET('Sanitation Data'!$H$12,0,10*ROW('Sanitation Data'!H89)),NA())</f>
        <v>#N/A</v>
      </c>
      <c r="AU95" s="536" t="e">
        <f ca="1">+IF(AND(ISNUMBER(OFFSET('Sanitation Data'!$I$4,0,10*ROW('Sanitation Data'!I89))),'Data Summary'!DJ95="Yes"),100-OFFSET('Sanitation Data'!$I$4,0,10*ROW('Sanitation Data'!I89)),NA())</f>
        <v>#N/A</v>
      </c>
      <c r="AV95" s="536" t="e">
        <f ca="1">+IF(AND(ISNUMBER(OFFSET('Sanitation Data'!$I$6,0,10*ROW('Sanitation Data'!I89))),'Data Summary'!DK95="Yes"),OFFSET('Sanitation Data'!$I$6,0,10*ROW('Sanitation Data'!I89)),NA())</f>
        <v>#N/A</v>
      </c>
      <c r="AW95" s="536" t="e">
        <f ca="1">+IF(AND(ISNUMBER(OFFSET('Sanitation Data'!$I$10,0,10*ROW('Sanitation Data'!I89))),'Data Summary'!DL95="Yes"),OFFSET('Sanitation Data'!$I$10,0,10*ROW('Sanitation Data'!I89)),NA())</f>
        <v>#N/A</v>
      </c>
      <c r="AX95" s="536" t="e">
        <f ca="1">+IF(AND(ISNUMBER(OFFSET('Sanitation Data'!$I$11,0,10*ROW('Sanitation Data'!I89))),'Data Summary'!DM95="Yes"),OFFSET('Sanitation Data'!$I$11,0,10*ROW('Sanitation Data'!I89)),NA())</f>
        <v>#N/A</v>
      </c>
      <c r="AY95" s="536" t="e">
        <f ca="1">+IF(AND(ISNUMBER(OFFSET('Sanitation Data'!$I$12,0,10*ROW('Sanitation Data'!I89))),'Data Summary'!DN95="Yes"),OFFSET('Sanitation Data'!$I$12,0,10*ROW('Sanitation Data'!I89)),NA())</f>
        <v>#N/A</v>
      </c>
      <c r="AZ95" s="537" t="e">
        <f ca="1">+IF(AND(ISNUMBER(OFFSET('Hygiene Data'!$D$5,0,10*ROW('Hygiene Data'!D89))),'Data Summary'!DO95="Yes"),OFFSET('Hygiene Data'!$D$5,0,10*ROW('Hygiene Data'!D89)),NA())</f>
        <v>#N/A</v>
      </c>
      <c r="BA95" s="537" t="e">
        <f ca="1">+IF(AND(ISNUMBER(OFFSET('Hygiene Data'!$D$7,0,10*ROW('Hygiene Data'!D89))),'Data Summary'!DP95="Yes"),OFFSET('Hygiene Data'!$D$7,0,10*ROW('Hygiene Data'!D89)),NA())</f>
        <v>#N/A</v>
      </c>
      <c r="BB95" s="537" t="e">
        <f ca="1">+IF(AND(ISNUMBER(OFFSET('Hygiene Data'!$D$9,0,10*ROW('Hygiene Data'!D89))),'Data Summary'!DQ95="Yes"),OFFSET('Hygiene Data'!$D$9,0,10*ROW('Hygiene Data'!D89)),NA())</f>
        <v>#N/A</v>
      </c>
      <c r="BC95" s="537" t="e">
        <f ca="1">+IF(AND(ISNUMBER(OFFSET('Hygiene Data'!$E$5,0,10*ROW('Hygiene Data'!E89))),'Data Summary'!DR95="Yes"),OFFSET('Hygiene Data'!$E$5,0,10*ROW('Hygiene Data'!E89)),NA())</f>
        <v>#N/A</v>
      </c>
      <c r="BD95" s="537" t="e">
        <f ca="1">+IF(AND(ISNUMBER(OFFSET('Hygiene Data'!$E$7,0,10*ROW('Hygiene Data'!E89))),'Data Summary'!DS95="Yes"),OFFSET('Hygiene Data'!$E$7,0,10*ROW('Hygiene Data'!E89)),NA())</f>
        <v>#N/A</v>
      </c>
      <c r="BE95" s="537" t="e">
        <f ca="1">+IF(AND(ISNUMBER(OFFSET('Hygiene Data'!$E$9,0,10*ROW('Hygiene Data'!E89))),'Data Summary'!DT95="Yes"),OFFSET('Hygiene Data'!$E$9,0,10*ROW('Hygiene Data'!E89)),NA())</f>
        <v>#N/A</v>
      </c>
      <c r="BF95" s="537" t="e">
        <f ca="1">+IF(AND(ISNUMBER(OFFSET('Hygiene Data'!$F$5,0,10*ROW('Hygiene Data'!F89))),'Data Summary'!DU95="Yes"),OFFSET('Hygiene Data'!$F$5,0,10*ROW('Hygiene Data'!F89)),NA())</f>
        <v>#N/A</v>
      </c>
      <c r="BG95" s="537" t="e">
        <f ca="1">+IF(AND(ISNUMBER(OFFSET('Hygiene Data'!$F$7,0,10*ROW('Hygiene Data'!F89))),'Data Summary'!DV95="Yes"),OFFSET('Hygiene Data'!$F$7,0,10*ROW('Hygiene Data'!F89)),NA())</f>
        <v>#N/A</v>
      </c>
      <c r="BH95" s="537" t="e">
        <f ca="1">+IF(AND(ISNUMBER(OFFSET('Hygiene Data'!$F$9,0,10*ROW('Hygiene Data'!F89))),'Data Summary'!DW95="Yes"),OFFSET('Hygiene Data'!$F$9,0,10*ROW('Hygiene Data'!F89)),NA())</f>
        <v>#N/A</v>
      </c>
      <c r="BI95" s="537" t="e">
        <f ca="1">+IF(AND(ISNUMBER(OFFSET('Hygiene Data'!$G$5,0,10*ROW('Hygiene Data'!G89))),'Data Summary'!DX95="Yes"),OFFSET('Hygiene Data'!$G$5,0,10*ROW('Hygiene Data'!G89)),NA())</f>
        <v>#N/A</v>
      </c>
      <c r="BJ95" s="537" t="e">
        <f ca="1">+IF(AND(ISNUMBER(OFFSET('Hygiene Data'!$G$7,0,10*ROW('Hygiene Data'!G89))),'Data Summary'!DY95="Yes"),OFFSET('Hygiene Data'!$G$7,0,10*ROW('Hygiene Data'!G89)),NA())</f>
        <v>#N/A</v>
      </c>
      <c r="BK95" s="537" t="e">
        <f ca="1">+IF(AND(ISNUMBER(OFFSET('Hygiene Data'!$G$9,0,10*ROW('Hygiene Data'!G89))),'Data Summary'!DZ95="Yes"),OFFSET('Hygiene Data'!$G$9,0,10*ROW('Hygiene Data'!G89)),NA())</f>
        <v>#N/A</v>
      </c>
      <c r="BL95" s="537" t="e">
        <f ca="1">+IF(AND(ISNUMBER(OFFSET('Hygiene Data'!$H$5,0,10*ROW('Hygiene Data'!H89))),'Data Summary'!EA95="Yes"),OFFSET('Hygiene Data'!$H$5,0,10*ROW('Hygiene Data'!H89)),NA())</f>
        <v>#N/A</v>
      </c>
      <c r="BM95" s="537" t="e">
        <f ca="1">+IF(AND(ISNUMBER(OFFSET('Hygiene Data'!$H$7,0,10*ROW('Hygiene Data'!H89))),'Data Summary'!EB95="Yes"),OFFSET('Hygiene Data'!$H$7,0,10*ROW('Hygiene Data'!H89)),NA())</f>
        <v>#N/A</v>
      </c>
      <c r="BN95" s="537" t="e">
        <f ca="1">+IF(AND(ISNUMBER(OFFSET('Hygiene Data'!$H$9,0,10*ROW('Hygiene Data'!H89))),'Data Summary'!EC95="Yes"),OFFSET('Hygiene Data'!$H$9,0,10*ROW('Hygiene Data'!H89)),NA())</f>
        <v>#N/A</v>
      </c>
      <c r="BO95" s="537" t="e">
        <f ca="1">+IF(AND(ISNUMBER(OFFSET('Hygiene Data'!$I$5,0,10*ROW('Hygiene Data'!I89))),'Data Summary'!ED95="Yes"),OFFSET('Hygiene Data'!$I$5,0,10*ROW('Hygiene Data'!I89)),NA())</f>
        <v>#N/A</v>
      </c>
      <c r="BP95" s="537" t="e">
        <f ca="1">+IF(AND(ISNUMBER(OFFSET('Hygiene Data'!$I$7,0,10*ROW('Hygiene Data'!I89))),'Data Summary'!EE95="Yes"),OFFSET('Hygiene Data'!$I$7,0,10*ROW('Hygiene Data'!I89)),NA())</f>
        <v>#N/A</v>
      </c>
      <c r="BQ95" s="537" t="e">
        <f ca="1">+IF(AND(ISNUMBER(OFFSET('Hygiene Data'!$I$9,0,10*ROW('Hygiene Data'!I89))),'Data Summary'!EF95="Yes"),OFFSET('Hygiene Data'!$I$9,0,10*ROW('Hygiene Data'!I89)),NA())</f>
        <v>#N/A</v>
      </c>
    </row>
    <row r="96" spans="1:69" x14ac:dyDescent="0.25">
      <c r="A96" s="533" t="e">
        <f ca="1">+RIGHT('Data Summary'!A96,LEN('Data Summary'!A96)-9)</f>
        <v>#VALUE!</v>
      </c>
      <c r="B96" s="507" t="str">
        <f ca="1">+IF(ISTEXT('Data Summary'!B96),'Data Summary'!B96,"")</f>
        <v/>
      </c>
      <c r="C96" s="534" t="e">
        <f ca="1">+VALUE('Data Summary'!C96)</f>
        <v>#VALUE!</v>
      </c>
      <c r="D96" s="535" t="e">
        <f ca="1">+IF(AND(ISNUMBER(OFFSET('Water Data'!$D$4,0,10*ROW('Water Data'!D90))),'Data Summary'!BS96="Yes"),100-OFFSET('Water Data'!$D$4,0,10*ROW('Water Data'!D90)),NA())</f>
        <v>#N/A</v>
      </c>
      <c r="E96" s="535" t="e">
        <f ca="1">+IF(AND(ISNUMBER(OFFSET('Water Data'!$D$6,0,10*ROW('Water Data'!D90))),'Data Summary'!BT96="Yes"),OFFSET('Water Data'!$D$6,0,10*ROW('Water Data'!D90)),NA())</f>
        <v>#N/A</v>
      </c>
      <c r="F96" s="535" t="e">
        <f ca="1">+IF(AND(ISNUMBER(OFFSET('Water Data'!$D$9,0,10*ROW('Water Data'!D90))),'Data Summary'!BU96="Yes"),OFFSET('Water Data'!$D$9,0,10*ROW('Water Data'!D90)),NA())</f>
        <v>#N/A</v>
      </c>
      <c r="G96" s="535" t="e">
        <f ca="1">+IF(AND(ISNUMBER(OFFSET('Water Data'!$E$4,0,10*ROW('Water Data'!E90))),'Data Summary'!BV96="Yes"),100-OFFSET('Water Data'!$E$4,0,10*ROW('Water Data'!E90)),NA())</f>
        <v>#N/A</v>
      </c>
      <c r="H96" s="535" t="e">
        <f ca="1">+IF(AND(ISNUMBER(OFFSET('Water Data'!$E$6,0,10*ROW('Water Data'!E90))),'Data Summary'!BW96="Yes"),OFFSET('Water Data'!$E$6,0,10*ROW('Water Data'!E90)),NA())</f>
        <v>#N/A</v>
      </c>
      <c r="I96" s="535" t="e">
        <f ca="1">+IF(AND(ISNUMBER(OFFSET('Water Data'!$E$9,0,10*ROW('Water Data'!E90))),'Data Summary'!BX96="Yes"),OFFSET('Water Data'!$E$9,0,10*ROW('Water Data'!E90)),NA())</f>
        <v>#N/A</v>
      </c>
      <c r="J96" s="535" t="e">
        <f ca="1">+IF(AND(ISNUMBER(OFFSET('Water Data'!$F$4,0,10*ROW('Water Data'!F90))),'Data Summary'!BY96="Yes"),100-OFFSET('Water Data'!$F$4,0,10*ROW('Water Data'!F90)),NA())</f>
        <v>#N/A</v>
      </c>
      <c r="K96" s="535" t="e">
        <f ca="1">+IF(AND(ISNUMBER(OFFSET('Water Data'!$F$6,0,10*ROW('Water Data'!F90))),'Data Summary'!BZ96="Yes"),OFFSET('Water Data'!$F$6,0,10*ROW('Water Data'!F90)),NA())</f>
        <v>#N/A</v>
      </c>
      <c r="L96" s="535" t="e">
        <f ca="1">+IF(AND(ISNUMBER(OFFSET('Water Data'!$F$9,0,10*ROW('Water Data'!F90))),'Data Summary'!CA96="Yes"),OFFSET('Water Data'!$F$9,0,10*ROW('Water Data'!F90)),NA())</f>
        <v>#N/A</v>
      </c>
      <c r="M96" s="535" t="e">
        <f ca="1">+IF(AND(ISNUMBER(OFFSET('Water Data'!$G$4,0,10*ROW('Water Data'!G90))),'Data Summary'!CB96="Yes"),100-OFFSET('Water Data'!$G$4,0,10*ROW('Water Data'!G90)),NA())</f>
        <v>#N/A</v>
      </c>
      <c r="N96" s="535" t="e">
        <f ca="1">+IF(AND(ISNUMBER(OFFSET('Water Data'!$G$6,0,10*ROW('Water Data'!G90))),'Data Summary'!CC96="Yes"),OFFSET('Water Data'!$G$6,0,10*ROW('Water Data'!G90)),NA())</f>
        <v>#N/A</v>
      </c>
      <c r="O96" s="535" t="e">
        <f ca="1">+IF(AND(ISNUMBER(OFFSET('Water Data'!$G$9,0,10*ROW('Water Data'!G90))),'Data Summary'!CD96="Yes"),OFFSET('Water Data'!$G$9,0,10*ROW('Water Data'!G90)),NA())</f>
        <v>#N/A</v>
      </c>
      <c r="P96" s="535" t="e">
        <f ca="1">+IF(AND(ISNUMBER(OFFSET('Water Data'!$H$4,0,10*ROW('Water Data'!H90))),'Data Summary'!CE96="Yes"),100-OFFSET('Water Data'!$H$4,0,10*ROW('Water Data'!H90)),NA())</f>
        <v>#N/A</v>
      </c>
      <c r="Q96" s="535" t="e">
        <f ca="1">+IF(AND(ISNUMBER(OFFSET('Water Data'!$H$6,0,10*ROW('Water Data'!H90))),'Data Summary'!CF96="Yes"),OFFSET('Water Data'!$H$6,0,10*ROW('Water Data'!H90)),NA())</f>
        <v>#N/A</v>
      </c>
      <c r="R96" s="535" t="e">
        <f ca="1">+IF(AND(ISNUMBER(OFFSET('Water Data'!$H$9,0,10*ROW('Water Data'!H90))),'Data Summary'!CG96="Yes"),OFFSET('Water Data'!$H$9,0,10*ROW('Water Data'!H90)),NA())</f>
        <v>#N/A</v>
      </c>
      <c r="S96" s="535" t="e">
        <f ca="1">+IF(AND(ISNUMBER(OFFSET('Water Data'!$I$4,0,10*ROW('Water Data'!I90))),'Data Summary'!CH96="Yes"),100-OFFSET('Water Data'!$I$4,0,10*ROW('Water Data'!I90)),NA())</f>
        <v>#N/A</v>
      </c>
      <c r="T96" s="535" t="e">
        <f ca="1">+IF(AND(ISNUMBER(OFFSET('Water Data'!$I$6,0,10*ROW('Water Data'!I90))),'Data Summary'!CI96="Yes"),OFFSET('Water Data'!$I$6,0,10*ROW('Water Data'!I90)),NA())</f>
        <v>#N/A</v>
      </c>
      <c r="U96" s="535" t="e">
        <f ca="1">+IF(AND(ISNUMBER(OFFSET('Water Data'!$I$9,0,10*ROW('Water Data'!I90))),'Data Summary'!CJ96="Yes"),OFFSET('Water Data'!$I$9,0,10*ROW('Water Data'!I90)),NA())</f>
        <v>#N/A</v>
      </c>
      <c r="V96" s="536" t="e">
        <f ca="1">+IF(AND(ISNUMBER(OFFSET('Sanitation Data'!$D$4,0,10*ROW('Sanitation Data'!D90))),'Data Summary'!CK96="Yes"),100-OFFSET('Sanitation Data'!$D$4,0,10*ROW('Sanitation Data'!D90)),NA())</f>
        <v>#N/A</v>
      </c>
      <c r="W96" s="536" t="e">
        <f ca="1">+IF(AND(ISNUMBER(OFFSET('Sanitation Data'!$D$6,0,10*ROW('Sanitation Data'!D90))),'Data Summary'!CL96="Yes"),OFFSET('Sanitation Data'!$D$6,0,10*ROW('Sanitation Data'!D90)),NA())</f>
        <v>#N/A</v>
      </c>
      <c r="X96" s="536" t="e">
        <f ca="1">+IF(AND(ISNUMBER(OFFSET('Sanitation Data'!$D$10,0,10*ROW('Sanitation Data'!D90))),'Data Summary'!CM96="Yes"),OFFSET('Sanitation Data'!$D$10,0,10*ROW('Sanitation Data'!D90)),NA())</f>
        <v>#N/A</v>
      </c>
      <c r="Y96" s="536" t="e">
        <f ca="1">+IF(AND(ISNUMBER(OFFSET('Sanitation Data'!$D$11,0,10*ROW('Sanitation Data'!D90))),'Data Summary'!CN96="Yes"),OFFSET('Sanitation Data'!$D$11,0,10*ROW('Sanitation Data'!D90)),NA())</f>
        <v>#N/A</v>
      </c>
      <c r="Z96" s="536" t="e">
        <f ca="1">+IF(AND(ISNUMBER(OFFSET('Sanitation Data'!$D$12,0,10*ROW('Sanitation Data'!D90))),'Data Summary'!CO96="Yes"),OFFSET('Sanitation Data'!$D$12,0,10*ROW('Sanitation Data'!D90)),NA())</f>
        <v>#N/A</v>
      </c>
      <c r="AA96" s="536" t="e">
        <f ca="1">+IF(AND(ISNUMBER(OFFSET('Sanitation Data'!$E$4,0,10*ROW('Sanitation Data'!E90))),'Data Summary'!CP96="Yes"),100-OFFSET('Sanitation Data'!$E$4,0,10*ROW('Sanitation Data'!E90)),NA())</f>
        <v>#N/A</v>
      </c>
      <c r="AB96" s="536" t="e">
        <f ca="1">+IF(AND(ISNUMBER(OFFSET('Sanitation Data'!$E$6,0,10*ROW('Sanitation Data'!E90))),'Data Summary'!CQ96="Yes"),OFFSET('Sanitation Data'!$E$6,0,10*ROW('Sanitation Data'!E90)),NA())</f>
        <v>#N/A</v>
      </c>
      <c r="AC96" s="536" t="e">
        <f ca="1">+IF(AND(ISNUMBER(OFFSET('Sanitation Data'!$E$10,0,10*ROW('Sanitation Data'!E90))),'Data Summary'!CR96="Yes"),OFFSET('Sanitation Data'!$E$10,0,10*ROW('Sanitation Data'!E90)),NA())</f>
        <v>#N/A</v>
      </c>
      <c r="AD96" s="536" t="e">
        <f ca="1">+IF(AND(ISNUMBER(OFFSET('Sanitation Data'!$E$11,0,10*ROW('Sanitation Data'!E90))),'Data Summary'!CS96="Yes"),OFFSET('Sanitation Data'!$E$11,0,10*ROW('Sanitation Data'!E90)),NA())</f>
        <v>#N/A</v>
      </c>
      <c r="AE96" s="536" t="e">
        <f ca="1">+IF(AND(ISNUMBER(OFFSET('Sanitation Data'!$E$12,0,10*ROW('Sanitation Data'!E90))),'Data Summary'!CT96="Yes"),OFFSET('Sanitation Data'!$E$12,0,10*ROW('Sanitation Data'!E90)),NA())</f>
        <v>#N/A</v>
      </c>
      <c r="AF96" s="536" t="e">
        <f ca="1">+IF(AND(ISNUMBER(OFFSET('Sanitation Data'!$F$4,0,10*ROW('Sanitation Data'!F90))),'Data Summary'!CU96="Yes"),100-OFFSET('Sanitation Data'!$F$4,0,10*ROW('Sanitation Data'!F90)),NA())</f>
        <v>#N/A</v>
      </c>
      <c r="AG96" s="536" t="e">
        <f ca="1">+IF(AND(ISNUMBER(OFFSET('Sanitation Data'!$F$6,0,10*ROW('Sanitation Data'!F90))),'Data Summary'!CV96="Yes"),OFFSET('Sanitation Data'!$F$6,0,10*ROW('Sanitation Data'!F90)),NA())</f>
        <v>#N/A</v>
      </c>
      <c r="AH96" s="536" t="e">
        <f ca="1">+IF(AND(ISNUMBER(OFFSET('Sanitation Data'!$F$10,0,10*ROW('Sanitation Data'!F90))),'Data Summary'!CW96="Yes"),OFFSET('Sanitation Data'!$F$10,0,10*ROW('Sanitation Data'!F90)),NA())</f>
        <v>#N/A</v>
      </c>
      <c r="AI96" s="536" t="e">
        <f ca="1">+IF(AND(ISNUMBER(OFFSET('Sanitation Data'!$F$11,0,10*ROW('Sanitation Data'!F90))),'Data Summary'!CX96="Yes"),OFFSET('Sanitation Data'!$F$11,0,10*ROW('Sanitation Data'!F90)),NA())</f>
        <v>#N/A</v>
      </c>
      <c r="AJ96" s="536" t="e">
        <f ca="1">+IF(AND(ISNUMBER(OFFSET('Sanitation Data'!$F$12,0,10*ROW('Sanitation Data'!F90))),'Data Summary'!CY96="Yes"),OFFSET('Sanitation Data'!$F$12,0,10*ROW('Sanitation Data'!F90)),NA())</f>
        <v>#N/A</v>
      </c>
      <c r="AK96" s="536" t="e">
        <f ca="1">+IF(AND(ISNUMBER(OFFSET('Sanitation Data'!$G$4,0,10*ROW('Sanitation Data'!G90))),'Data Summary'!CZ96="Yes"),100-OFFSET('Sanitation Data'!$G$4,0,10*ROW('Sanitation Data'!G90)),NA())</f>
        <v>#N/A</v>
      </c>
      <c r="AL96" s="536" t="e">
        <f ca="1">+IF(AND(ISNUMBER(OFFSET('Sanitation Data'!$G$6,0,10*ROW('Sanitation Data'!G90))),'Data Summary'!DA96="Yes"),OFFSET('Sanitation Data'!$G$6,0,10*ROW('Sanitation Data'!G90)),NA())</f>
        <v>#N/A</v>
      </c>
      <c r="AM96" s="536" t="e">
        <f ca="1">+IF(AND(ISNUMBER(OFFSET('Sanitation Data'!$G$10,0,10*ROW('Sanitation Data'!G90))),'Data Summary'!DB96="Yes"),OFFSET('Sanitation Data'!$G$10,0,10*ROW('Sanitation Data'!G90)),NA())</f>
        <v>#N/A</v>
      </c>
      <c r="AN96" s="536" t="e">
        <f ca="1">+IF(AND(ISNUMBER(OFFSET('Sanitation Data'!$G$11,0,10*ROW('Sanitation Data'!G90))),'Data Summary'!DC96="Yes"),OFFSET('Sanitation Data'!$G$11,0,10*ROW('Sanitation Data'!G90)),NA())</f>
        <v>#N/A</v>
      </c>
      <c r="AO96" s="536" t="e">
        <f ca="1">+IF(AND(ISNUMBER(OFFSET('Sanitation Data'!$G$12,0,10*ROW('Sanitation Data'!G90))),'Data Summary'!DD96="Yes"),OFFSET('Sanitation Data'!$G$12,0,10*ROW('Sanitation Data'!G90)),NA())</f>
        <v>#N/A</v>
      </c>
      <c r="AP96" s="536" t="e">
        <f ca="1">+IF(AND(ISNUMBER(OFFSET('Sanitation Data'!$H$4,0,10*ROW('Sanitation Data'!H90))),'Data Summary'!DE96="Yes"),100-OFFSET('Sanitation Data'!$H$4,0,10*ROW('Sanitation Data'!H90)),NA())</f>
        <v>#N/A</v>
      </c>
      <c r="AQ96" s="536" t="e">
        <f ca="1">+IF(AND(ISNUMBER(OFFSET('Sanitation Data'!$H$6,0,10*ROW('Sanitation Data'!H90))),'Data Summary'!DF96="Yes"),OFFSET('Sanitation Data'!$H$6,0,10*ROW('Sanitation Data'!H90)),NA())</f>
        <v>#N/A</v>
      </c>
      <c r="AR96" s="536" t="e">
        <f ca="1">+IF(AND(ISNUMBER(OFFSET('Sanitation Data'!$H$10,0,10*ROW('Sanitation Data'!H90))),'Data Summary'!DG96="Yes"),OFFSET('Sanitation Data'!$H$10,0,10*ROW('Sanitation Data'!H90)),NA())</f>
        <v>#N/A</v>
      </c>
      <c r="AS96" s="536" t="e">
        <f ca="1">+IF(AND(ISNUMBER(OFFSET('Sanitation Data'!$H$11,0,10*ROW('Sanitation Data'!H90))),'Data Summary'!DH96="Yes"),OFFSET('Sanitation Data'!$H$11,0,10*ROW('Sanitation Data'!H90)),NA())</f>
        <v>#N/A</v>
      </c>
      <c r="AT96" s="536" t="e">
        <f ca="1">+IF(AND(ISNUMBER(OFFSET('Sanitation Data'!$H$12,0,10*ROW('Sanitation Data'!H90))),'Data Summary'!DI96="Yes"),OFFSET('Sanitation Data'!$H$12,0,10*ROW('Sanitation Data'!H90)),NA())</f>
        <v>#N/A</v>
      </c>
      <c r="AU96" s="536" t="e">
        <f ca="1">+IF(AND(ISNUMBER(OFFSET('Sanitation Data'!$I$4,0,10*ROW('Sanitation Data'!I90))),'Data Summary'!DJ96="Yes"),100-OFFSET('Sanitation Data'!$I$4,0,10*ROW('Sanitation Data'!I90)),NA())</f>
        <v>#N/A</v>
      </c>
      <c r="AV96" s="536" t="e">
        <f ca="1">+IF(AND(ISNUMBER(OFFSET('Sanitation Data'!$I$6,0,10*ROW('Sanitation Data'!I90))),'Data Summary'!DK96="Yes"),OFFSET('Sanitation Data'!$I$6,0,10*ROW('Sanitation Data'!I90)),NA())</f>
        <v>#N/A</v>
      </c>
      <c r="AW96" s="536" t="e">
        <f ca="1">+IF(AND(ISNUMBER(OFFSET('Sanitation Data'!$I$10,0,10*ROW('Sanitation Data'!I90))),'Data Summary'!DL96="Yes"),OFFSET('Sanitation Data'!$I$10,0,10*ROW('Sanitation Data'!I90)),NA())</f>
        <v>#N/A</v>
      </c>
      <c r="AX96" s="536" t="e">
        <f ca="1">+IF(AND(ISNUMBER(OFFSET('Sanitation Data'!$I$11,0,10*ROW('Sanitation Data'!I90))),'Data Summary'!DM96="Yes"),OFFSET('Sanitation Data'!$I$11,0,10*ROW('Sanitation Data'!I90)),NA())</f>
        <v>#N/A</v>
      </c>
      <c r="AY96" s="536" t="e">
        <f ca="1">+IF(AND(ISNUMBER(OFFSET('Sanitation Data'!$I$12,0,10*ROW('Sanitation Data'!I90))),'Data Summary'!DN96="Yes"),OFFSET('Sanitation Data'!$I$12,0,10*ROW('Sanitation Data'!I90)),NA())</f>
        <v>#N/A</v>
      </c>
      <c r="AZ96" s="537" t="e">
        <f ca="1">+IF(AND(ISNUMBER(OFFSET('Hygiene Data'!$D$5,0,10*ROW('Hygiene Data'!D90))),'Data Summary'!DO96="Yes"),OFFSET('Hygiene Data'!$D$5,0,10*ROW('Hygiene Data'!D90)),NA())</f>
        <v>#N/A</v>
      </c>
      <c r="BA96" s="537" t="e">
        <f ca="1">+IF(AND(ISNUMBER(OFFSET('Hygiene Data'!$D$7,0,10*ROW('Hygiene Data'!D90))),'Data Summary'!DP96="Yes"),OFFSET('Hygiene Data'!$D$7,0,10*ROW('Hygiene Data'!D90)),NA())</f>
        <v>#N/A</v>
      </c>
      <c r="BB96" s="537" t="e">
        <f ca="1">+IF(AND(ISNUMBER(OFFSET('Hygiene Data'!$D$9,0,10*ROW('Hygiene Data'!D90))),'Data Summary'!DQ96="Yes"),OFFSET('Hygiene Data'!$D$9,0,10*ROW('Hygiene Data'!D90)),NA())</f>
        <v>#N/A</v>
      </c>
      <c r="BC96" s="537" t="e">
        <f ca="1">+IF(AND(ISNUMBER(OFFSET('Hygiene Data'!$E$5,0,10*ROW('Hygiene Data'!E90))),'Data Summary'!DR96="Yes"),OFFSET('Hygiene Data'!$E$5,0,10*ROW('Hygiene Data'!E90)),NA())</f>
        <v>#N/A</v>
      </c>
      <c r="BD96" s="537" t="e">
        <f ca="1">+IF(AND(ISNUMBER(OFFSET('Hygiene Data'!$E$7,0,10*ROW('Hygiene Data'!E90))),'Data Summary'!DS96="Yes"),OFFSET('Hygiene Data'!$E$7,0,10*ROW('Hygiene Data'!E90)),NA())</f>
        <v>#N/A</v>
      </c>
      <c r="BE96" s="537" t="e">
        <f ca="1">+IF(AND(ISNUMBER(OFFSET('Hygiene Data'!$E$9,0,10*ROW('Hygiene Data'!E90))),'Data Summary'!DT96="Yes"),OFFSET('Hygiene Data'!$E$9,0,10*ROW('Hygiene Data'!E90)),NA())</f>
        <v>#N/A</v>
      </c>
      <c r="BF96" s="537" t="e">
        <f ca="1">+IF(AND(ISNUMBER(OFFSET('Hygiene Data'!$F$5,0,10*ROW('Hygiene Data'!F90))),'Data Summary'!DU96="Yes"),OFFSET('Hygiene Data'!$F$5,0,10*ROW('Hygiene Data'!F90)),NA())</f>
        <v>#N/A</v>
      </c>
      <c r="BG96" s="537" t="e">
        <f ca="1">+IF(AND(ISNUMBER(OFFSET('Hygiene Data'!$F$7,0,10*ROW('Hygiene Data'!F90))),'Data Summary'!DV96="Yes"),OFFSET('Hygiene Data'!$F$7,0,10*ROW('Hygiene Data'!F90)),NA())</f>
        <v>#N/A</v>
      </c>
      <c r="BH96" s="537" t="e">
        <f ca="1">+IF(AND(ISNUMBER(OFFSET('Hygiene Data'!$F$9,0,10*ROW('Hygiene Data'!F90))),'Data Summary'!DW96="Yes"),OFFSET('Hygiene Data'!$F$9,0,10*ROW('Hygiene Data'!F90)),NA())</f>
        <v>#N/A</v>
      </c>
      <c r="BI96" s="537" t="e">
        <f ca="1">+IF(AND(ISNUMBER(OFFSET('Hygiene Data'!$G$5,0,10*ROW('Hygiene Data'!G90))),'Data Summary'!DX96="Yes"),OFFSET('Hygiene Data'!$G$5,0,10*ROW('Hygiene Data'!G90)),NA())</f>
        <v>#N/A</v>
      </c>
      <c r="BJ96" s="537" t="e">
        <f ca="1">+IF(AND(ISNUMBER(OFFSET('Hygiene Data'!$G$7,0,10*ROW('Hygiene Data'!G90))),'Data Summary'!DY96="Yes"),OFFSET('Hygiene Data'!$G$7,0,10*ROW('Hygiene Data'!G90)),NA())</f>
        <v>#N/A</v>
      </c>
      <c r="BK96" s="537" t="e">
        <f ca="1">+IF(AND(ISNUMBER(OFFSET('Hygiene Data'!$G$9,0,10*ROW('Hygiene Data'!G90))),'Data Summary'!DZ96="Yes"),OFFSET('Hygiene Data'!$G$9,0,10*ROW('Hygiene Data'!G90)),NA())</f>
        <v>#N/A</v>
      </c>
      <c r="BL96" s="537" t="e">
        <f ca="1">+IF(AND(ISNUMBER(OFFSET('Hygiene Data'!$H$5,0,10*ROW('Hygiene Data'!H90))),'Data Summary'!EA96="Yes"),OFFSET('Hygiene Data'!$H$5,0,10*ROW('Hygiene Data'!H90)),NA())</f>
        <v>#N/A</v>
      </c>
      <c r="BM96" s="537" t="e">
        <f ca="1">+IF(AND(ISNUMBER(OFFSET('Hygiene Data'!$H$7,0,10*ROW('Hygiene Data'!H90))),'Data Summary'!EB96="Yes"),OFFSET('Hygiene Data'!$H$7,0,10*ROW('Hygiene Data'!H90)),NA())</f>
        <v>#N/A</v>
      </c>
      <c r="BN96" s="537" t="e">
        <f ca="1">+IF(AND(ISNUMBER(OFFSET('Hygiene Data'!$H$9,0,10*ROW('Hygiene Data'!H90))),'Data Summary'!EC96="Yes"),OFFSET('Hygiene Data'!$H$9,0,10*ROW('Hygiene Data'!H90)),NA())</f>
        <v>#N/A</v>
      </c>
      <c r="BO96" s="537" t="e">
        <f ca="1">+IF(AND(ISNUMBER(OFFSET('Hygiene Data'!$I$5,0,10*ROW('Hygiene Data'!I90))),'Data Summary'!ED96="Yes"),OFFSET('Hygiene Data'!$I$5,0,10*ROW('Hygiene Data'!I90)),NA())</f>
        <v>#N/A</v>
      </c>
      <c r="BP96" s="537" t="e">
        <f ca="1">+IF(AND(ISNUMBER(OFFSET('Hygiene Data'!$I$7,0,10*ROW('Hygiene Data'!I90))),'Data Summary'!EE96="Yes"),OFFSET('Hygiene Data'!$I$7,0,10*ROW('Hygiene Data'!I90)),NA())</f>
        <v>#N/A</v>
      </c>
      <c r="BQ96" s="537" t="e">
        <f ca="1">+IF(AND(ISNUMBER(OFFSET('Hygiene Data'!$I$9,0,10*ROW('Hygiene Data'!I90))),'Data Summary'!EF96="Yes"),OFFSET('Hygiene Data'!$I$9,0,10*ROW('Hygiene Data'!I90)),NA())</f>
        <v>#N/A</v>
      </c>
    </row>
    <row r="97" spans="1:69" x14ac:dyDescent="0.25">
      <c r="A97" s="533" t="e">
        <f ca="1">+RIGHT('Data Summary'!A97,LEN('Data Summary'!A97)-9)</f>
        <v>#VALUE!</v>
      </c>
      <c r="B97" s="507" t="str">
        <f ca="1">+IF(ISTEXT('Data Summary'!B97),'Data Summary'!B97,"")</f>
        <v/>
      </c>
      <c r="C97" s="534" t="e">
        <f ca="1">+VALUE('Data Summary'!C97)</f>
        <v>#VALUE!</v>
      </c>
      <c r="D97" s="535" t="e">
        <f ca="1">+IF(AND(ISNUMBER(OFFSET('Water Data'!$D$4,0,10*ROW('Water Data'!D91))),'Data Summary'!BS97="Yes"),100-OFFSET('Water Data'!$D$4,0,10*ROW('Water Data'!D91)),NA())</f>
        <v>#N/A</v>
      </c>
      <c r="E97" s="535" t="e">
        <f ca="1">+IF(AND(ISNUMBER(OFFSET('Water Data'!$D$6,0,10*ROW('Water Data'!D91))),'Data Summary'!BT97="Yes"),OFFSET('Water Data'!$D$6,0,10*ROW('Water Data'!D91)),NA())</f>
        <v>#N/A</v>
      </c>
      <c r="F97" s="535" t="e">
        <f ca="1">+IF(AND(ISNUMBER(OFFSET('Water Data'!$D$9,0,10*ROW('Water Data'!D91))),'Data Summary'!BU97="Yes"),OFFSET('Water Data'!$D$9,0,10*ROW('Water Data'!D91)),NA())</f>
        <v>#N/A</v>
      </c>
      <c r="G97" s="535" t="e">
        <f ca="1">+IF(AND(ISNUMBER(OFFSET('Water Data'!$E$4,0,10*ROW('Water Data'!E91))),'Data Summary'!BV97="Yes"),100-OFFSET('Water Data'!$E$4,0,10*ROW('Water Data'!E91)),NA())</f>
        <v>#N/A</v>
      </c>
      <c r="H97" s="535" t="e">
        <f ca="1">+IF(AND(ISNUMBER(OFFSET('Water Data'!$E$6,0,10*ROW('Water Data'!E91))),'Data Summary'!BW97="Yes"),OFFSET('Water Data'!$E$6,0,10*ROW('Water Data'!E91)),NA())</f>
        <v>#N/A</v>
      </c>
      <c r="I97" s="535" t="e">
        <f ca="1">+IF(AND(ISNUMBER(OFFSET('Water Data'!$E$9,0,10*ROW('Water Data'!E91))),'Data Summary'!BX97="Yes"),OFFSET('Water Data'!$E$9,0,10*ROW('Water Data'!E91)),NA())</f>
        <v>#N/A</v>
      </c>
      <c r="J97" s="535" t="e">
        <f ca="1">+IF(AND(ISNUMBER(OFFSET('Water Data'!$F$4,0,10*ROW('Water Data'!F91))),'Data Summary'!BY97="Yes"),100-OFFSET('Water Data'!$F$4,0,10*ROW('Water Data'!F91)),NA())</f>
        <v>#N/A</v>
      </c>
      <c r="K97" s="535" t="e">
        <f ca="1">+IF(AND(ISNUMBER(OFFSET('Water Data'!$F$6,0,10*ROW('Water Data'!F91))),'Data Summary'!BZ97="Yes"),OFFSET('Water Data'!$F$6,0,10*ROW('Water Data'!F91)),NA())</f>
        <v>#N/A</v>
      </c>
      <c r="L97" s="535" t="e">
        <f ca="1">+IF(AND(ISNUMBER(OFFSET('Water Data'!$F$9,0,10*ROW('Water Data'!F91))),'Data Summary'!CA97="Yes"),OFFSET('Water Data'!$F$9,0,10*ROW('Water Data'!F91)),NA())</f>
        <v>#N/A</v>
      </c>
      <c r="M97" s="535" t="e">
        <f ca="1">+IF(AND(ISNUMBER(OFFSET('Water Data'!$G$4,0,10*ROW('Water Data'!G91))),'Data Summary'!CB97="Yes"),100-OFFSET('Water Data'!$G$4,0,10*ROW('Water Data'!G91)),NA())</f>
        <v>#N/A</v>
      </c>
      <c r="N97" s="535" t="e">
        <f ca="1">+IF(AND(ISNUMBER(OFFSET('Water Data'!$G$6,0,10*ROW('Water Data'!G91))),'Data Summary'!CC97="Yes"),OFFSET('Water Data'!$G$6,0,10*ROW('Water Data'!G91)),NA())</f>
        <v>#N/A</v>
      </c>
      <c r="O97" s="535" t="e">
        <f ca="1">+IF(AND(ISNUMBER(OFFSET('Water Data'!$G$9,0,10*ROW('Water Data'!G91))),'Data Summary'!CD97="Yes"),OFFSET('Water Data'!$G$9,0,10*ROW('Water Data'!G91)),NA())</f>
        <v>#N/A</v>
      </c>
      <c r="P97" s="535" t="e">
        <f ca="1">+IF(AND(ISNUMBER(OFFSET('Water Data'!$H$4,0,10*ROW('Water Data'!H91))),'Data Summary'!CE97="Yes"),100-OFFSET('Water Data'!$H$4,0,10*ROW('Water Data'!H91)),NA())</f>
        <v>#N/A</v>
      </c>
      <c r="Q97" s="535" t="e">
        <f ca="1">+IF(AND(ISNUMBER(OFFSET('Water Data'!$H$6,0,10*ROW('Water Data'!H91))),'Data Summary'!CF97="Yes"),OFFSET('Water Data'!$H$6,0,10*ROW('Water Data'!H91)),NA())</f>
        <v>#N/A</v>
      </c>
      <c r="R97" s="535" t="e">
        <f ca="1">+IF(AND(ISNUMBER(OFFSET('Water Data'!$H$9,0,10*ROW('Water Data'!H91))),'Data Summary'!CG97="Yes"),OFFSET('Water Data'!$H$9,0,10*ROW('Water Data'!H91)),NA())</f>
        <v>#N/A</v>
      </c>
      <c r="S97" s="535" t="e">
        <f ca="1">+IF(AND(ISNUMBER(OFFSET('Water Data'!$I$4,0,10*ROW('Water Data'!I91))),'Data Summary'!CH97="Yes"),100-OFFSET('Water Data'!$I$4,0,10*ROW('Water Data'!I91)),NA())</f>
        <v>#N/A</v>
      </c>
      <c r="T97" s="535" t="e">
        <f ca="1">+IF(AND(ISNUMBER(OFFSET('Water Data'!$I$6,0,10*ROW('Water Data'!I91))),'Data Summary'!CI97="Yes"),OFFSET('Water Data'!$I$6,0,10*ROW('Water Data'!I91)),NA())</f>
        <v>#N/A</v>
      </c>
      <c r="U97" s="535" t="e">
        <f ca="1">+IF(AND(ISNUMBER(OFFSET('Water Data'!$I$9,0,10*ROW('Water Data'!I91))),'Data Summary'!CJ97="Yes"),OFFSET('Water Data'!$I$9,0,10*ROW('Water Data'!I91)),NA())</f>
        <v>#N/A</v>
      </c>
      <c r="V97" s="536" t="e">
        <f ca="1">+IF(AND(ISNUMBER(OFFSET('Sanitation Data'!$D$4,0,10*ROW('Sanitation Data'!D91))),'Data Summary'!CK97="Yes"),100-OFFSET('Sanitation Data'!$D$4,0,10*ROW('Sanitation Data'!D91)),NA())</f>
        <v>#N/A</v>
      </c>
      <c r="W97" s="536" t="e">
        <f ca="1">+IF(AND(ISNUMBER(OFFSET('Sanitation Data'!$D$6,0,10*ROW('Sanitation Data'!D91))),'Data Summary'!CL97="Yes"),OFFSET('Sanitation Data'!$D$6,0,10*ROW('Sanitation Data'!D91)),NA())</f>
        <v>#N/A</v>
      </c>
      <c r="X97" s="536" t="e">
        <f ca="1">+IF(AND(ISNUMBER(OFFSET('Sanitation Data'!$D$10,0,10*ROW('Sanitation Data'!D91))),'Data Summary'!CM97="Yes"),OFFSET('Sanitation Data'!$D$10,0,10*ROW('Sanitation Data'!D91)),NA())</f>
        <v>#N/A</v>
      </c>
      <c r="Y97" s="536" t="e">
        <f ca="1">+IF(AND(ISNUMBER(OFFSET('Sanitation Data'!$D$11,0,10*ROW('Sanitation Data'!D91))),'Data Summary'!CN97="Yes"),OFFSET('Sanitation Data'!$D$11,0,10*ROW('Sanitation Data'!D91)),NA())</f>
        <v>#N/A</v>
      </c>
      <c r="Z97" s="536" t="e">
        <f ca="1">+IF(AND(ISNUMBER(OFFSET('Sanitation Data'!$D$12,0,10*ROW('Sanitation Data'!D91))),'Data Summary'!CO97="Yes"),OFFSET('Sanitation Data'!$D$12,0,10*ROW('Sanitation Data'!D91)),NA())</f>
        <v>#N/A</v>
      </c>
      <c r="AA97" s="536" t="e">
        <f ca="1">+IF(AND(ISNUMBER(OFFSET('Sanitation Data'!$E$4,0,10*ROW('Sanitation Data'!E91))),'Data Summary'!CP97="Yes"),100-OFFSET('Sanitation Data'!$E$4,0,10*ROW('Sanitation Data'!E91)),NA())</f>
        <v>#N/A</v>
      </c>
      <c r="AB97" s="536" t="e">
        <f ca="1">+IF(AND(ISNUMBER(OFFSET('Sanitation Data'!$E$6,0,10*ROW('Sanitation Data'!E91))),'Data Summary'!CQ97="Yes"),OFFSET('Sanitation Data'!$E$6,0,10*ROW('Sanitation Data'!E91)),NA())</f>
        <v>#N/A</v>
      </c>
      <c r="AC97" s="536" t="e">
        <f ca="1">+IF(AND(ISNUMBER(OFFSET('Sanitation Data'!$E$10,0,10*ROW('Sanitation Data'!E91))),'Data Summary'!CR97="Yes"),OFFSET('Sanitation Data'!$E$10,0,10*ROW('Sanitation Data'!E91)),NA())</f>
        <v>#N/A</v>
      </c>
      <c r="AD97" s="536" t="e">
        <f ca="1">+IF(AND(ISNUMBER(OFFSET('Sanitation Data'!$E$11,0,10*ROW('Sanitation Data'!E91))),'Data Summary'!CS97="Yes"),OFFSET('Sanitation Data'!$E$11,0,10*ROW('Sanitation Data'!E91)),NA())</f>
        <v>#N/A</v>
      </c>
      <c r="AE97" s="536" t="e">
        <f ca="1">+IF(AND(ISNUMBER(OFFSET('Sanitation Data'!$E$12,0,10*ROW('Sanitation Data'!E91))),'Data Summary'!CT97="Yes"),OFFSET('Sanitation Data'!$E$12,0,10*ROW('Sanitation Data'!E91)),NA())</f>
        <v>#N/A</v>
      </c>
      <c r="AF97" s="536" t="e">
        <f ca="1">+IF(AND(ISNUMBER(OFFSET('Sanitation Data'!$F$4,0,10*ROW('Sanitation Data'!F91))),'Data Summary'!CU97="Yes"),100-OFFSET('Sanitation Data'!$F$4,0,10*ROW('Sanitation Data'!F91)),NA())</f>
        <v>#N/A</v>
      </c>
      <c r="AG97" s="536" t="e">
        <f ca="1">+IF(AND(ISNUMBER(OFFSET('Sanitation Data'!$F$6,0,10*ROW('Sanitation Data'!F91))),'Data Summary'!CV97="Yes"),OFFSET('Sanitation Data'!$F$6,0,10*ROW('Sanitation Data'!F91)),NA())</f>
        <v>#N/A</v>
      </c>
      <c r="AH97" s="536" t="e">
        <f ca="1">+IF(AND(ISNUMBER(OFFSET('Sanitation Data'!$F$10,0,10*ROW('Sanitation Data'!F91))),'Data Summary'!CW97="Yes"),OFFSET('Sanitation Data'!$F$10,0,10*ROW('Sanitation Data'!F91)),NA())</f>
        <v>#N/A</v>
      </c>
      <c r="AI97" s="536" t="e">
        <f ca="1">+IF(AND(ISNUMBER(OFFSET('Sanitation Data'!$F$11,0,10*ROW('Sanitation Data'!F91))),'Data Summary'!CX97="Yes"),OFFSET('Sanitation Data'!$F$11,0,10*ROW('Sanitation Data'!F91)),NA())</f>
        <v>#N/A</v>
      </c>
      <c r="AJ97" s="536" t="e">
        <f ca="1">+IF(AND(ISNUMBER(OFFSET('Sanitation Data'!$F$12,0,10*ROW('Sanitation Data'!F91))),'Data Summary'!CY97="Yes"),OFFSET('Sanitation Data'!$F$12,0,10*ROW('Sanitation Data'!F91)),NA())</f>
        <v>#N/A</v>
      </c>
      <c r="AK97" s="536" t="e">
        <f ca="1">+IF(AND(ISNUMBER(OFFSET('Sanitation Data'!$G$4,0,10*ROW('Sanitation Data'!G91))),'Data Summary'!CZ97="Yes"),100-OFFSET('Sanitation Data'!$G$4,0,10*ROW('Sanitation Data'!G91)),NA())</f>
        <v>#N/A</v>
      </c>
      <c r="AL97" s="536" t="e">
        <f ca="1">+IF(AND(ISNUMBER(OFFSET('Sanitation Data'!$G$6,0,10*ROW('Sanitation Data'!G91))),'Data Summary'!DA97="Yes"),OFFSET('Sanitation Data'!$G$6,0,10*ROW('Sanitation Data'!G91)),NA())</f>
        <v>#N/A</v>
      </c>
      <c r="AM97" s="536" t="e">
        <f ca="1">+IF(AND(ISNUMBER(OFFSET('Sanitation Data'!$G$10,0,10*ROW('Sanitation Data'!G91))),'Data Summary'!DB97="Yes"),OFFSET('Sanitation Data'!$G$10,0,10*ROW('Sanitation Data'!G91)),NA())</f>
        <v>#N/A</v>
      </c>
      <c r="AN97" s="536" t="e">
        <f ca="1">+IF(AND(ISNUMBER(OFFSET('Sanitation Data'!$G$11,0,10*ROW('Sanitation Data'!G91))),'Data Summary'!DC97="Yes"),OFFSET('Sanitation Data'!$G$11,0,10*ROW('Sanitation Data'!G91)),NA())</f>
        <v>#N/A</v>
      </c>
      <c r="AO97" s="536" t="e">
        <f ca="1">+IF(AND(ISNUMBER(OFFSET('Sanitation Data'!$G$12,0,10*ROW('Sanitation Data'!G91))),'Data Summary'!DD97="Yes"),OFFSET('Sanitation Data'!$G$12,0,10*ROW('Sanitation Data'!G91)),NA())</f>
        <v>#N/A</v>
      </c>
      <c r="AP97" s="536" t="e">
        <f ca="1">+IF(AND(ISNUMBER(OFFSET('Sanitation Data'!$H$4,0,10*ROW('Sanitation Data'!H91))),'Data Summary'!DE97="Yes"),100-OFFSET('Sanitation Data'!$H$4,0,10*ROW('Sanitation Data'!H91)),NA())</f>
        <v>#N/A</v>
      </c>
      <c r="AQ97" s="536" t="e">
        <f ca="1">+IF(AND(ISNUMBER(OFFSET('Sanitation Data'!$H$6,0,10*ROW('Sanitation Data'!H91))),'Data Summary'!DF97="Yes"),OFFSET('Sanitation Data'!$H$6,0,10*ROW('Sanitation Data'!H91)),NA())</f>
        <v>#N/A</v>
      </c>
      <c r="AR97" s="536" t="e">
        <f ca="1">+IF(AND(ISNUMBER(OFFSET('Sanitation Data'!$H$10,0,10*ROW('Sanitation Data'!H91))),'Data Summary'!DG97="Yes"),OFFSET('Sanitation Data'!$H$10,0,10*ROW('Sanitation Data'!H91)),NA())</f>
        <v>#N/A</v>
      </c>
      <c r="AS97" s="536" t="e">
        <f ca="1">+IF(AND(ISNUMBER(OFFSET('Sanitation Data'!$H$11,0,10*ROW('Sanitation Data'!H91))),'Data Summary'!DH97="Yes"),OFFSET('Sanitation Data'!$H$11,0,10*ROW('Sanitation Data'!H91)),NA())</f>
        <v>#N/A</v>
      </c>
      <c r="AT97" s="536" t="e">
        <f ca="1">+IF(AND(ISNUMBER(OFFSET('Sanitation Data'!$H$12,0,10*ROW('Sanitation Data'!H91))),'Data Summary'!DI97="Yes"),OFFSET('Sanitation Data'!$H$12,0,10*ROW('Sanitation Data'!H91)),NA())</f>
        <v>#N/A</v>
      </c>
      <c r="AU97" s="536" t="e">
        <f ca="1">+IF(AND(ISNUMBER(OFFSET('Sanitation Data'!$I$4,0,10*ROW('Sanitation Data'!I91))),'Data Summary'!DJ97="Yes"),100-OFFSET('Sanitation Data'!$I$4,0,10*ROW('Sanitation Data'!I91)),NA())</f>
        <v>#N/A</v>
      </c>
      <c r="AV97" s="536" t="e">
        <f ca="1">+IF(AND(ISNUMBER(OFFSET('Sanitation Data'!$I$6,0,10*ROW('Sanitation Data'!I91))),'Data Summary'!DK97="Yes"),OFFSET('Sanitation Data'!$I$6,0,10*ROW('Sanitation Data'!I91)),NA())</f>
        <v>#N/A</v>
      </c>
      <c r="AW97" s="536" t="e">
        <f ca="1">+IF(AND(ISNUMBER(OFFSET('Sanitation Data'!$I$10,0,10*ROW('Sanitation Data'!I91))),'Data Summary'!DL97="Yes"),OFFSET('Sanitation Data'!$I$10,0,10*ROW('Sanitation Data'!I91)),NA())</f>
        <v>#N/A</v>
      </c>
      <c r="AX97" s="536" t="e">
        <f ca="1">+IF(AND(ISNUMBER(OFFSET('Sanitation Data'!$I$11,0,10*ROW('Sanitation Data'!I91))),'Data Summary'!DM97="Yes"),OFFSET('Sanitation Data'!$I$11,0,10*ROW('Sanitation Data'!I91)),NA())</f>
        <v>#N/A</v>
      </c>
      <c r="AY97" s="536" t="e">
        <f ca="1">+IF(AND(ISNUMBER(OFFSET('Sanitation Data'!$I$12,0,10*ROW('Sanitation Data'!I91))),'Data Summary'!DN97="Yes"),OFFSET('Sanitation Data'!$I$12,0,10*ROW('Sanitation Data'!I91)),NA())</f>
        <v>#N/A</v>
      </c>
      <c r="AZ97" s="537" t="e">
        <f ca="1">+IF(AND(ISNUMBER(OFFSET('Hygiene Data'!$D$5,0,10*ROW('Hygiene Data'!D91))),'Data Summary'!DO97="Yes"),OFFSET('Hygiene Data'!$D$5,0,10*ROW('Hygiene Data'!D91)),NA())</f>
        <v>#N/A</v>
      </c>
      <c r="BA97" s="537" t="e">
        <f ca="1">+IF(AND(ISNUMBER(OFFSET('Hygiene Data'!$D$7,0,10*ROW('Hygiene Data'!D91))),'Data Summary'!DP97="Yes"),OFFSET('Hygiene Data'!$D$7,0,10*ROW('Hygiene Data'!D91)),NA())</f>
        <v>#N/A</v>
      </c>
      <c r="BB97" s="537" t="e">
        <f ca="1">+IF(AND(ISNUMBER(OFFSET('Hygiene Data'!$D$9,0,10*ROW('Hygiene Data'!D91))),'Data Summary'!DQ97="Yes"),OFFSET('Hygiene Data'!$D$9,0,10*ROW('Hygiene Data'!D91)),NA())</f>
        <v>#N/A</v>
      </c>
      <c r="BC97" s="537" t="e">
        <f ca="1">+IF(AND(ISNUMBER(OFFSET('Hygiene Data'!$E$5,0,10*ROW('Hygiene Data'!E91))),'Data Summary'!DR97="Yes"),OFFSET('Hygiene Data'!$E$5,0,10*ROW('Hygiene Data'!E91)),NA())</f>
        <v>#N/A</v>
      </c>
      <c r="BD97" s="537" t="e">
        <f ca="1">+IF(AND(ISNUMBER(OFFSET('Hygiene Data'!$E$7,0,10*ROW('Hygiene Data'!E91))),'Data Summary'!DS97="Yes"),OFFSET('Hygiene Data'!$E$7,0,10*ROW('Hygiene Data'!E91)),NA())</f>
        <v>#N/A</v>
      </c>
      <c r="BE97" s="537" t="e">
        <f ca="1">+IF(AND(ISNUMBER(OFFSET('Hygiene Data'!$E$9,0,10*ROW('Hygiene Data'!E91))),'Data Summary'!DT97="Yes"),OFFSET('Hygiene Data'!$E$9,0,10*ROW('Hygiene Data'!E91)),NA())</f>
        <v>#N/A</v>
      </c>
      <c r="BF97" s="537" t="e">
        <f ca="1">+IF(AND(ISNUMBER(OFFSET('Hygiene Data'!$F$5,0,10*ROW('Hygiene Data'!F91))),'Data Summary'!DU97="Yes"),OFFSET('Hygiene Data'!$F$5,0,10*ROW('Hygiene Data'!F91)),NA())</f>
        <v>#N/A</v>
      </c>
      <c r="BG97" s="537" t="e">
        <f ca="1">+IF(AND(ISNUMBER(OFFSET('Hygiene Data'!$F$7,0,10*ROW('Hygiene Data'!F91))),'Data Summary'!DV97="Yes"),OFFSET('Hygiene Data'!$F$7,0,10*ROW('Hygiene Data'!F91)),NA())</f>
        <v>#N/A</v>
      </c>
      <c r="BH97" s="537" t="e">
        <f ca="1">+IF(AND(ISNUMBER(OFFSET('Hygiene Data'!$F$9,0,10*ROW('Hygiene Data'!F91))),'Data Summary'!DW97="Yes"),OFFSET('Hygiene Data'!$F$9,0,10*ROW('Hygiene Data'!F91)),NA())</f>
        <v>#N/A</v>
      </c>
      <c r="BI97" s="537" t="e">
        <f ca="1">+IF(AND(ISNUMBER(OFFSET('Hygiene Data'!$G$5,0,10*ROW('Hygiene Data'!G91))),'Data Summary'!DX97="Yes"),OFFSET('Hygiene Data'!$G$5,0,10*ROW('Hygiene Data'!G91)),NA())</f>
        <v>#N/A</v>
      </c>
      <c r="BJ97" s="537" t="e">
        <f ca="1">+IF(AND(ISNUMBER(OFFSET('Hygiene Data'!$G$7,0,10*ROW('Hygiene Data'!G91))),'Data Summary'!DY97="Yes"),OFFSET('Hygiene Data'!$G$7,0,10*ROW('Hygiene Data'!G91)),NA())</f>
        <v>#N/A</v>
      </c>
      <c r="BK97" s="537" t="e">
        <f ca="1">+IF(AND(ISNUMBER(OFFSET('Hygiene Data'!$G$9,0,10*ROW('Hygiene Data'!G91))),'Data Summary'!DZ97="Yes"),OFFSET('Hygiene Data'!$G$9,0,10*ROW('Hygiene Data'!G91)),NA())</f>
        <v>#N/A</v>
      </c>
      <c r="BL97" s="537" t="e">
        <f ca="1">+IF(AND(ISNUMBER(OFFSET('Hygiene Data'!$H$5,0,10*ROW('Hygiene Data'!H91))),'Data Summary'!EA97="Yes"),OFFSET('Hygiene Data'!$H$5,0,10*ROW('Hygiene Data'!H91)),NA())</f>
        <v>#N/A</v>
      </c>
      <c r="BM97" s="537" t="e">
        <f ca="1">+IF(AND(ISNUMBER(OFFSET('Hygiene Data'!$H$7,0,10*ROW('Hygiene Data'!H91))),'Data Summary'!EB97="Yes"),OFFSET('Hygiene Data'!$H$7,0,10*ROW('Hygiene Data'!H91)),NA())</f>
        <v>#N/A</v>
      </c>
      <c r="BN97" s="537" t="e">
        <f ca="1">+IF(AND(ISNUMBER(OFFSET('Hygiene Data'!$H$9,0,10*ROW('Hygiene Data'!H91))),'Data Summary'!EC97="Yes"),OFFSET('Hygiene Data'!$H$9,0,10*ROW('Hygiene Data'!H91)),NA())</f>
        <v>#N/A</v>
      </c>
      <c r="BO97" s="537" t="e">
        <f ca="1">+IF(AND(ISNUMBER(OFFSET('Hygiene Data'!$I$5,0,10*ROW('Hygiene Data'!I91))),'Data Summary'!ED97="Yes"),OFFSET('Hygiene Data'!$I$5,0,10*ROW('Hygiene Data'!I91)),NA())</f>
        <v>#N/A</v>
      </c>
      <c r="BP97" s="537" t="e">
        <f ca="1">+IF(AND(ISNUMBER(OFFSET('Hygiene Data'!$I$7,0,10*ROW('Hygiene Data'!I91))),'Data Summary'!EE97="Yes"),OFFSET('Hygiene Data'!$I$7,0,10*ROW('Hygiene Data'!I91)),NA())</f>
        <v>#N/A</v>
      </c>
      <c r="BQ97" s="537" t="e">
        <f ca="1">+IF(AND(ISNUMBER(OFFSET('Hygiene Data'!$I$9,0,10*ROW('Hygiene Data'!I91))),'Data Summary'!EF97="Yes"),OFFSET('Hygiene Data'!$I$9,0,10*ROW('Hygiene Data'!I91)),NA())</f>
        <v>#N/A</v>
      </c>
    </row>
    <row r="98" spans="1:69" x14ac:dyDescent="0.25">
      <c r="A98" s="533" t="e">
        <f ca="1">+RIGHT('Data Summary'!A98,LEN('Data Summary'!A98)-9)</f>
        <v>#VALUE!</v>
      </c>
      <c r="B98" s="507" t="str">
        <f ca="1">+IF(ISTEXT('Data Summary'!B98),'Data Summary'!B98,"")</f>
        <v/>
      </c>
      <c r="C98" s="534" t="e">
        <f ca="1">+VALUE('Data Summary'!C98)</f>
        <v>#VALUE!</v>
      </c>
      <c r="D98" s="535" t="e">
        <f ca="1">+IF(AND(ISNUMBER(OFFSET('Water Data'!$D$4,0,10*ROW('Water Data'!D92))),'Data Summary'!BS98="Yes"),100-OFFSET('Water Data'!$D$4,0,10*ROW('Water Data'!D92)),NA())</f>
        <v>#N/A</v>
      </c>
      <c r="E98" s="535" t="e">
        <f ca="1">+IF(AND(ISNUMBER(OFFSET('Water Data'!$D$6,0,10*ROW('Water Data'!D92))),'Data Summary'!BT98="Yes"),OFFSET('Water Data'!$D$6,0,10*ROW('Water Data'!D92)),NA())</f>
        <v>#N/A</v>
      </c>
      <c r="F98" s="535" t="e">
        <f ca="1">+IF(AND(ISNUMBER(OFFSET('Water Data'!$D$9,0,10*ROW('Water Data'!D92))),'Data Summary'!BU98="Yes"),OFFSET('Water Data'!$D$9,0,10*ROW('Water Data'!D92)),NA())</f>
        <v>#N/A</v>
      </c>
      <c r="G98" s="535" t="e">
        <f ca="1">+IF(AND(ISNUMBER(OFFSET('Water Data'!$E$4,0,10*ROW('Water Data'!E92))),'Data Summary'!BV98="Yes"),100-OFFSET('Water Data'!$E$4,0,10*ROW('Water Data'!E92)),NA())</f>
        <v>#N/A</v>
      </c>
      <c r="H98" s="535" t="e">
        <f ca="1">+IF(AND(ISNUMBER(OFFSET('Water Data'!$E$6,0,10*ROW('Water Data'!E92))),'Data Summary'!BW98="Yes"),OFFSET('Water Data'!$E$6,0,10*ROW('Water Data'!E92)),NA())</f>
        <v>#N/A</v>
      </c>
      <c r="I98" s="535" t="e">
        <f ca="1">+IF(AND(ISNUMBER(OFFSET('Water Data'!$E$9,0,10*ROW('Water Data'!E92))),'Data Summary'!BX98="Yes"),OFFSET('Water Data'!$E$9,0,10*ROW('Water Data'!E92)),NA())</f>
        <v>#N/A</v>
      </c>
      <c r="J98" s="535" t="e">
        <f ca="1">+IF(AND(ISNUMBER(OFFSET('Water Data'!$F$4,0,10*ROW('Water Data'!F92))),'Data Summary'!BY98="Yes"),100-OFFSET('Water Data'!$F$4,0,10*ROW('Water Data'!F92)),NA())</f>
        <v>#N/A</v>
      </c>
      <c r="K98" s="535" t="e">
        <f ca="1">+IF(AND(ISNUMBER(OFFSET('Water Data'!$F$6,0,10*ROW('Water Data'!F92))),'Data Summary'!BZ98="Yes"),OFFSET('Water Data'!$F$6,0,10*ROW('Water Data'!F92)),NA())</f>
        <v>#N/A</v>
      </c>
      <c r="L98" s="535" t="e">
        <f ca="1">+IF(AND(ISNUMBER(OFFSET('Water Data'!$F$9,0,10*ROW('Water Data'!F92))),'Data Summary'!CA98="Yes"),OFFSET('Water Data'!$F$9,0,10*ROW('Water Data'!F92)),NA())</f>
        <v>#N/A</v>
      </c>
      <c r="M98" s="535" t="e">
        <f ca="1">+IF(AND(ISNUMBER(OFFSET('Water Data'!$G$4,0,10*ROW('Water Data'!G92))),'Data Summary'!CB98="Yes"),100-OFFSET('Water Data'!$G$4,0,10*ROW('Water Data'!G92)),NA())</f>
        <v>#N/A</v>
      </c>
      <c r="N98" s="535" t="e">
        <f ca="1">+IF(AND(ISNUMBER(OFFSET('Water Data'!$G$6,0,10*ROW('Water Data'!G92))),'Data Summary'!CC98="Yes"),OFFSET('Water Data'!$G$6,0,10*ROW('Water Data'!G92)),NA())</f>
        <v>#N/A</v>
      </c>
      <c r="O98" s="535" t="e">
        <f ca="1">+IF(AND(ISNUMBER(OFFSET('Water Data'!$G$9,0,10*ROW('Water Data'!G92))),'Data Summary'!CD98="Yes"),OFFSET('Water Data'!$G$9,0,10*ROW('Water Data'!G92)),NA())</f>
        <v>#N/A</v>
      </c>
      <c r="P98" s="535" t="e">
        <f ca="1">+IF(AND(ISNUMBER(OFFSET('Water Data'!$H$4,0,10*ROW('Water Data'!H92))),'Data Summary'!CE98="Yes"),100-OFFSET('Water Data'!$H$4,0,10*ROW('Water Data'!H92)),NA())</f>
        <v>#N/A</v>
      </c>
      <c r="Q98" s="535" t="e">
        <f ca="1">+IF(AND(ISNUMBER(OFFSET('Water Data'!$H$6,0,10*ROW('Water Data'!H92))),'Data Summary'!CF98="Yes"),OFFSET('Water Data'!$H$6,0,10*ROW('Water Data'!H92)),NA())</f>
        <v>#N/A</v>
      </c>
      <c r="R98" s="535" t="e">
        <f ca="1">+IF(AND(ISNUMBER(OFFSET('Water Data'!$H$9,0,10*ROW('Water Data'!H92))),'Data Summary'!CG98="Yes"),OFFSET('Water Data'!$H$9,0,10*ROW('Water Data'!H92)),NA())</f>
        <v>#N/A</v>
      </c>
      <c r="S98" s="535" t="e">
        <f ca="1">+IF(AND(ISNUMBER(OFFSET('Water Data'!$I$4,0,10*ROW('Water Data'!I92))),'Data Summary'!CH98="Yes"),100-OFFSET('Water Data'!$I$4,0,10*ROW('Water Data'!I92)),NA())</f>
        <v>#N/A</v>
      </c>
      <c r="T98" s="535" t="e">
        <f ca="1">+IF(AND(ISNUMBER(OFFSET('Water Data'!$I$6,0,10*ROW('Water Data'!I92))),'Data Summary'!CI98="Yes"),OFFSET('Water Data'!$I$6,0,10*ROW('Water Data'!I92)),NA())</f>
        <v>#N/A</v>
      </c>
      <c r="U98" s="535" t="e">
        <f ca="1">+IF(AND(ISNUMBER(OFFSET('Water Data'!$I$9,0,10*ROW('Water Data'!I92))),'Data Summary'!CJ98="Yes"),OFFSET('Water Data'!$I$9,0,10*ROW('Water Data'!I92)),NA())</f>
        <v>#N/A</v>
      </c>
      <c r="V98" s="536" t="e">
        <f ca="1">+IF(AND(ISNUMBER(OFFSET('Sanitation Data'!$D$4,0,10*ROW('Sanitation Data'!D92))),'Data Summary'!CK98="Yes"),100-OFFSET('Sanitation Data'!$D$4,0,10*ROW('Sanitation Data'!D92)),NA())</f>
        <v>#N/A</v>
      </c>
      <c r="W98" s="536" t="e">
        <f ca="1">+IF(AND(ISNUMBER(OFFSET('Sanitation Data'!$D$6,0,10*ROW('Sanitation Data'!D92))),'Data Summary'!CL98="Yes"),OFFSET('Sanitation Data'!$D$6,0,10*ROW('Sanitation Data'!D92)),NA())</f>
        <v>#N/A</v>
      </c>
      <c r="X98" s="536" t="e">
        <f ca="1">+IF(AND(ISNUMBER(OFFSET('Sanitation Data'!$D$10,0,10*ROW('Sanitation Data'!D92))),'Data Summary'!CM98="Yes"),OFFSET('Sanitation Data'!$D$10,0,10*ROW('Sanitation Data'!D92)),NA())</f>
        <v>#N/A</v>
      </c>
      <c r="Y98" s="536" t="e">
        <f ca="1">+IF(AND(ISNUMBER(OFFSET('Sanitation Data'!$D$11,0,10*ROW('Sanitation Data'!D92))),'Data Summary'!CN98="Yes"),OFFSET('Sanitation Data'!$D$11,0,10*ROW('Sanitation Data'!D92)),NA())</f>
        <v>#N/A</v>
      </c>
      <c r="Z98" s="536" t="e">
        <f ca="1">+IF(AND(ISNUMBER(OFFSET('Sanitation Data'!$D$12,0,10*ROW('Sanitation Data'!D92))),'Data Summary'!CO98="Yes"),OFFSET('Sanitation Data'!$D$12,0,10*ROW('Sanitation Data'!D92)),NA())</f>
        <v>#N/A</v>
      </c>
      <c r="AA98" s="536" t="e">
        <f ca="1">+IF(AND(ISNUMBER(OFFSET('Sanitation Data'!$E$4,0,10*ROW('Sanitation Data'!E92))),'Data Summary'!CP98="Yes"),100-OFFSET('Sanitation Data'!$E$4,0,10*ROW('Sanitation Data'!E92)),NA())</f>
        <v>#N/A</v>
      </c>
      <c r="AB98" s="536" t="e">
        <f ca="1">+IF(AND(ISNUMBER(OFFSET('Sanitation Data'!$E$6,0,10*ROW('Sanitation Data'!E92))),'Data Summary'!CQ98="Yes"),OFFSET('Sanitation Data'!$E$6,0,10*ROW('Sanitation Data'!E92)),NA())</f>
        <v>#N/A</v>
      </c>
      <c r="AC98" s="536" t="e">
        <f ca="1">+IF(AND(ISNUMBER(OFFSET('Sanitation Data'!$E$10,0,10*ROW('Sanitation Data'!E92))),'Data Summary'!CR98="Yes"),OFFSET('Sanitation Data'!$E$10,0,10*ROW('Sanitation Data'!E92)),NA())</f>
        <v>#N/A</v>
      </c>
      <c r="AD98" s="536" t="e">
        <f ca="1">+IF(AND(ISNUMBER(OFFSET('Sanitation Data'!$E$11,0,10*ROW('Sanitation Data'!E92))),'Data Summary'!CS98="Yes"),OFFSET('Sanitation Data'!$E$11,0,10*ROW('Sanitation Data'!E92)),NA())</f>
        <v>#N/A</v>
      </c>
      <c r="AE98" s="536" t="e">
        <f ca="1">+IF(AND(ISNUMBER(OFFSET('Sanitation Data'!$E$12,0,10*ROW('Sanitation Data'!E92))),'Data Summary'!CT98="Yes"),OFFSET('Sanitation Data'!$E$12,0,10*ROW('Sanitation Data'!E92)),NA())</f>
        <v>#N/A</v>
      </c>
      <c r="AF98" s="536" t="e">
        <f ca="1">+IF(AND(ISNUMBER(OFFSET('Sanitation Data'!$F$4,0,10*ROW('Sanitation Data'!F92))),'Data Summary'!CU98="Yes"),100-OFFSET('Sanitation Data'!$F$4,0,10*ROW('Sanitation Data'!F92)),NA())</f>
        <v>#N/A</v>
      </c>
      <c r="AG98" s="536" t="e">
        <f ca="1">+IF(AND(ISNUMBER(OFFSET('Sanitation Data'!$F$6,0,10*ROW('Sanitation Data'!F92))),'Data Summary'!CV98="Yes"),OFFSET('Sanitation Data'!$F$6,0,10*ROW('Sanitation Data'!F92)),NA())</f>
        <v>#N/A</v>
      </c>
      <c r="AH98" s="536" t="e">
        <f ca="1">+IF(AND(ISNUMBER(OFFSET('Sanitation Data'!$F$10,0,10*ROW('Sanitation Data'!F92))),'Data Summary'!CW98="Yes"),OFFSET('Sanitation Data'!$F$10,0,10*ROW('Sanitation Data'!F92)),NA())</f>
        <v>#N/A</v>
      </c>
      <c r="AI98" s="536" t="e">
        <f ca="1">+IF(AND(ISNUMBER(OFFSET('Sanitation Data'!$F$11,0,10*ROW('Sanitation Data'!F92))),'Data Summary'!CX98="Yes"),OFFSET('Sanitation Data'!$F$11,0,10*ROW('Sanitation Data'!F92)),NA())</f>
        <v>#N/A</v>
      </c>
      <c r="AJ98" s="536" t="e">
        <f ca="1">+IF(AND(ISNUMBER(OFFSET('Sanitation Data'!$F$12,0,10*ROW('Sanitation Data'!F92))),'Data Summary'!CY98="Yes"),OFFSET('Sanitation Data'!$F$12,0,10*ROW('Sanitation Data'!F92)),NA())</f>
        <v>#N/A</v>
      </c>
      <c r="AK98" s="536" t="e">
        <f ca="1">+IF(AND(ISNUMBER(OFFSET('Sanitation Data'!$G$4,0,10*ROW('Sanitation Data'!G92))),'Data Summary'!CZ98="Yes"),100-OFFSET('Sanitation Data'!$G$4,0,10*ROW('Sanitation Data'!G92)),NA())</f>
        <v>#N/A</v>
      </c>
      <c r="AL98" s="536" t="e">
        <f ca="1">+IF(AND(ISNUMBER(OFFSET('Sanitation Data'!$G$6,0,10*ROW('Sanitation Data'!G92))),'Data Summary'!DA98="Yes"),OFFSET('Sanitation Data'!$G$6,0,10*ROW('Sanitation Data'!G92)),NA())</f>
        <v>#N/A</v>
      </c>
      <c r="AM98" s="536" t="e">
        <f ca="1">+IF(AND(ISNUMBER(OFFSET('Sanitation Data'!$G$10,0,10*ROW('Sanitation Data'!G92))),'Data Summary'!DB98="Yes"),OFFSET('Sanitation Data'!$G$10,0,10*ROW('Sanitation Data'!G92)),NA())</f>
        <v>#N/A</v>
      </c>
      <c r="AN98" s="536" t="e">
        <f ca="1">+IF(AND(ISNUMBER(OFFSET('Sanitation Data'!$G$11,0,10*ROW('Sanitation Data'!G92))),'Data Summary'!DC98="Yes"),OFFSET('Sanitation Data'!$G$11,0,10*ROW('Sanitation Data'!G92)),NA())</f>
        <v>#N/A</v>
      </c>
      <c r="AO98" s="536" t="e">
        <f ca="1">+IF(AND(ISNUMBER(OFFSET('Sanitation Data'!$G$12,0,10*ROW('Sanitation Data'!G92))),'Data Summary'!DD98="Yes"),OFFSET('Sanitation Data'!$G$12,0,10*ROW('Sanitation Data'!G92)),NA())</f>
        <v>#N/A</v>
      </c>
      <c r="AP98" s="536" t="e">
        <f ca="1">+IF(AND(ISNUMBER(OFFSET('Sanitation Data'!$H$4,0,10*ROW('Sanitation Data'!H92))),'Data Summary'!DE98="Yes"),100-OFFSET('Sanitation Data'!$H$4,0,10*ROW('Sanitation Data'!H92)),NA())</f>
        <v>#N/A</v>
      </c>
      <c r="AQ98" s="536" t="e">
        <f ca="1">+IF(AND(ISNUMBER(OFFSET('Sanitation Data'!$H$6,0,10*ROW('Sanitation Data'!H92))),'Data Summary'!DF98="Yes"),OFFSET('Sanitation Data'!$H$6,0,10*ROW('Sanitation Data'!H92)),NA())</f>
        <v>#N/A</v>
      </c>
      <c r="AR98" s="536" t="e">
        <f ca="1">+IF(AND(ISNUMBER(OFFSET('Sanitation Data'!$H$10,0,10*ROW('Sanitation Data'!H92))),'Data Summary'!DG98="Yes"),OFFSET('Sanitation Data'!$H$10,0,10*ROW('Sanitation Data'!H92)),NA())</f>
        <v>#N/A</v>
      </c>
      <c r="AS98" s="536" t="e">
        <f ca="1">+IF(AND(ISNUMBER(OFFSET('Sanitation Data'!$H$11,0,10*ROW('Sanitation Data'!H92))),'Data Summary'!DH98="Yes"),OFFSET('Sanitation Data'!$H$11,0,10*ROW('Sanitation Data'!H92)),NA())</f>
        <v>#N/A</v>
      </c>
      <c r="AT98" s="536" t="e">
        <f ca="1">+IF(AND(ISNUMBER(OFFSET('Sanitation Data'!$H$12,0,10*ROW('Sanitation Data'!H92))),'Data Summary'!DI98="Yes"),OFFSET('Sanitation Data'!$H$12,0,10*ROW('Sanitation Data'!H92)),NA())</f>
        <v>#N/A</v>
      </c>
      <c r="AU98" s="536" t="e">
        <f ca="1">+IF(AND(ISNUMBER(OFFSET('Sanitation Data'!$I$4,0,10*ROW('Sanitation Data'!I92))),'Data Summary'!DJ98="Yes"),100-OFFSET('Sanitation Data'!$I$4,0,10*ROW('Sanitation Data'!I92)),NA())</f>
        <v>#N/A</v>
      </c>
      <c r="AV98" s="536" t="e">
        <f ca="1">+IF(AND(ISNUMBER(OFFSET('Sanitation Data'!$I$6,0,10*ROW('Sanitation Data'!I92))),'Data Summary'!DK98="Yes"),OFFSET('Sanitation Data'!$I$6,0,10*ROW('Sanitation Data'!I92)),NA())</f>
        <v>#N/A</v>
      </c>
      <c r="AW98" s="536" t="e">
        <f ca="1">+IF(AND(ISNUMBER(OFFSET('Sanitation Data'!$I$10,0,10*ROW('Sanitation Data'!I92))),'Data Summary'!DL98="Yes"),OFFSET('Sanitation Data'!$I$10,0,10*ROW('Sanitation Data'!I92)),NA())</f>
        <v>#N/A</v>
      </c>
      <c r="AX98" s="536" t="e">
        <f ca="1">+IF(AND(ISNUMBER(OFFSET('Sanitation Data'!$I$11,0,10*ROW('Sanitation Data'!I92))),'Data Summary'!DM98="Yes"),OFFSET('Sanitation Data'!$I$11,0,10*ROW('Sanitation Data'!I92)),NA())</f>
        <v>#N/A</v>
      </c>
      <c r="AY98" s="536" t="e">
        <f ca="1">+IF(AND(ISNUMBER(OFFSET('Sanitation Data'!$I$12,0,10*ROW('Sanitation Data'!I92))),'Data Summary'!DN98="Yes"),OFFSET('Sanitation Data'!$I$12,0,10*ROW('Sanitation Data'!I92)),NA())</f>
        <v>#N/A</v>
      </c>
      <c r="AZ98" s="537" t="e">
        <f ca="1">+IF(AND(ISNUMBER(OFFSET('Hygiene Data'!$D$5,0,10*ROW('Hygiene Data'!D92))),'Data Summary'!DO98="Yes"),OFFSET('Hygiene Data'!$D$5,0,10*ROW('Hygiene Data'!D92)),NA())</f>
        <v>#N/A</v>
      </c>
      <c r="BA98" s="537" t="e">
        <f ca="1">+IF(AND(ISNUMBER(OFFSET('Hygiene Data'!$D$7,0,10*ROW('Hygiene Data'!D92))),'Data Summary'!DP98="Yes"),OFFSET('Hygiene Data'!$D$7,0,10*ROW('Hygiene Data'!D92)),NA())</f>
        <v>#N/A</v>
      </c>
      <c r="BB98" s="537" t="e">
        <f ca="1">+IF(AND(ISNUMBER(OFFSET('Hygiene Data'!$D$9,0,10*ROW('Hygiene Data'!D92))),'Data Summary'!DQ98="Yes"),OFFSET('Hygiene Data'!$D$9,0,10*ROW('Hygiene Data'!D92)),NA())</f>
        <v>#N/A</v>
      </c>
      <c r="BC98" s="537" t="e">
        <f ca="1">+IF(AND(ISNUMBER(OFFSET('Hygiene Data'!$E$5,0,10*ROW('Hygiene Data'!E92))),'Data Summary'!DR98="Yes"),OFFSET('Hygiene Data'!$E$5,0,10*ROW('Hygiene Data'!E92)),NA())</f>
        <v>#N/A</v>
      </c>
      <c r="BD98" s="537" t="e">
        <f ca="1">+IF(AND(ISNUMBER(OFFSET('Hygiene Data'!$E$7,0,10*ROW('Hygiene Data'!E92))),'Data Summary'!DS98="Yes"),OFFSET('Hygiene Data'!$E$7,0,10*ROW('Hygiene Data'!E92)),NA())</f>
        <v>#N/A</v>
      </c>
      <c r="BE98" s="537" t="e">
        <f ca="1">+IF(AND(ISNUMBER(OFFSET('Hygiene Data'!$E$9,0,10*ROW('Hygiene Data'!E92))),'Data Summary'!DT98="Yes"),OFFSET('Hygiene Data'!$E$9,0,10*ROW('Hygiene Data'!E92)),NA())</f>
        <v>#N/A</v>
      </c>
      <c r="BF98" s="537" t="e">
        <f ca="1">+IF(AND(ISNUMBER(OFFSET('Hygiene Data'!$F$5,0,10*ROW('Hygiene Data'!F92))),'Data Summary'!DU98="Yes"),OFFSET('Hygiene Data'!$F$5,0,10*ROW('Hygiene Data'!F92)),NA())</f>
        <v>#N/A</v>
      </c>
      <c r="BG98" s="537" t="e">
        <f ca="1">+IF(AND(ISNUMBER(OFFSET('Hygiene Data'!$F$7,0,10*ROW('Hygiene Data'!F92))),'Data Summary'!DV98="Yes"),OFFSET('Hygiene Data'!$F$7,0,10*ROW('Hygiene Data'!F92)),NA())</f>
        <v>#N/A</v>
      </c>
      <c r="BH98" s="537" t="e">
        <f ca="1">+IF(AND(ISNUMBER(OFFSET('Hygiene Data'!$F$9,0,10*ROW('Hygiene Data'!F92))),'Data Summary'!DW98="Yes"),OFFSET('Hygiene Data'!$F$9,0,10*ROW('Hygiene Data'!F92)),NA())</f>
        <v>#N/A</v>
      </c>
      <c r="BI98" s="537" t="e">
        <f ca="1">+IF(AND(ISNUMBER(OFFSET('Hygiene Data'!$G$5,0,10*ROW('Hygiene Data'!G92))),'Data Summary'!DX98="Yes"),OFFSET('Hygiene Data'!$G$5,0,10*ROW('Hygiene Data'!G92)),NA())</f>
        <v>#N/A</v>
      </c>
      <c r="BJ98" s="537" t="e">
        <f ca="1">+IF(AND(ISNUMBER(OFFSET('Hygiene Data'!$G$7,0,10*ROW('Hygiene Data'!G92))),'Data Summary'!DY98="Yes"),OFFSET('Hygiene Data'!$G$7,0,10*ROW('Hygiene Data'!G92)),NA())</f>
        <v>#N/A</v>
      </c>
      <c r="BK98" s="537" t="e">
        <f ca="1">+IF(AND(ISNUMBER(OFFSET('Hygiene Data'!$G$9,0,10*ROW('Hygiene Data'!G92))),'Data Summary'!DZ98="Yes"),OFFSET('Hygiene Data'!$G$9,0,10*ROW('Hygiene Data'!G92)),NA())</f>
        <v>#N/A</v>
      </c>
      <c r="BL98" s="537" t="e">
        <f ca="1">+IF(AND(ISNUMBER(OFFSET('Hygiene Data'!$H$5,0,10*ROW('Hygiene Data'!H92))),'Data Summary'!EA98="Yes"),OFFSET('Hygiene Data'!$H$5,0,10*ROW('Hygiene Data'!H92)),NA())</f>
        <v>#N/A</v>
      </c>
      <c r="BM98" s="537" t="e">
        <f ca="1">+IF(AND(ISNUMBER(OFFSET('Hygiene Data'!$H$7,0,10*ROW('Hygiene Data'!H92))),'Data Summary'!EB98="Yes"),OFFSET('Hygiene Data'!$H$7,0,10*ROW('Hygiene Data'!H92)),NA())</f>
        <v>#N/A</v>
      </c>
      <c r="BN98" s="537" t="e">
        <f ca="1">+IF(AND(ISNUMBER(OFFSET('Hygiene Data'!$H$9,0,10*ROW('Hygiene Data'!H92))),'Data Summary'!EC98="Yes"),OFFSET('Hygiene Data'!$H$9,0,10*ROW('Hygiene Data'!H92)),NA())</f>
        <v>#N/A</v>
      </c>
      <c r="BO98" s="537" t="e">
        <f ca="1">+IF(AND(ISNUMBER(OFFSET('Hygiene Data'!$I$5,0,10*ROW('Hygiene Data'!I92))),'Data Summary'!ED98="Yes"),OFFSET('Hygiene Data'!$I$5,0,10*ROW('Hygiene Data'!I92)),NA())</f>
        <v>#N/A</v>
      </c>
      <c r="BP98" s="537" t="e">
        <f ca="1">+IF(AND(ISNUMBER(OFFSET('Hygiene Data'!$I$7,0,10*ROW('Hygiene Data'!I92))),'Data Summary'!EE98="Yes"),OFFSET('Hygiene Data'!$I$7,0,10*ROW('Hygiene Data'!I92)),NA())</f>
        <v>#N/A</v>
      </c>
      <c r="BQ98" s="537" t="e">
        <f ca="1">+IF(AND(ISNUMBER(OFFSET('Hygiene Data'!$I$9,0,10*ROW('Hygiene Data'!I92))),'Data Summary'!EF98="Yes"),OFFSET('Hygiene Data'!$I$9,0,10*ROW('Hygiene Data'!I92)),NA())</f>
        <v>#N/A</v>
      </c>
    </row>
    <row r="99" spans="1:69" x14ac:dyDescent="0.25">
      <c r="A99" s="533" t="e">
        <f ca="1">+RIGHT('Data Summary'!A99,LEN('Data Summary'!A99)-9)</f>
        <v>#VALUE!</v>
      </c>
      <c r="B99" s="507" t="str">
        <f ca="1">+IF(ISTEXT('Data Summary'!B99),'Data Summary'!B99,"")</f>
        <v/>
      </c>
      <c r="C99" s="534" t="e">
        <f ca="1">+VALUE('Data Summary'!C99)</f>
        <v>#VALUE!</v>
      </c>
      <c r="D99" s="535" t="e">
        <f ca="1">+IF(AND(ISNUMBER(OFFSET('Water Data'!$D$4,0,10*ROW('Water Data'!D93))),'Data Summary'!BS99="Yes"),100-OFFSET('Water Data'!$D$4,0,10*ROW('Water Data'!D93)),NA())</f>
        <v>#N/A</v>
      </c>
      <c r="E99" s="535" t="e">
        <f ca="1">+IF(AND(ISNUMBER(OFFSET('Water Data'!$D$6,0,10*ROW('Water Data'!D93))),'Data Summary'!BT99="Yes"),OFFSET('Water Data'!$D$6,0,10*ROW('Water Data'!D93)),NA())</f>
        <v>#N/A</v>
      </c>
      <c r="F99" s="535" t="e">
        <f ca="1">+IF(AND(ISNUMBER(OFFSET('Water Data'!$D$9,0,10*ROW('Water Data'!D93))),'Data Summary'!BU99="Yes"),OFFSET('Water Data'!$D$9,0,10*ROW('Water Data'!D93)),NA())</f>
        <v>#N/A</v>
      </c>
      <c r="G99" s="535" t="e">
        <f ca="1">+IF(AND(ISNUMBER(OFFSET('Water Data'!$E$4,0,10*ROW('Water Data'!E93))),'Data Summary'!BV99="Yes"),100-OFFSET('Water Data'!$E$4,0,10*ROW('Water Data'!E93)),NA())</f>
        <v>#N/A</v>
      </c>
      <c r="H99" s="535" t="e">
        <f ca="1">+IF(AND(ISNUMBER(OFFSET('Water Data'!$E$6,0,10*ROW('Water Data'!E93))),'Data Summary'!BW99="Yes"),OFFSET('Water Data'!$E$6,0,10*ROW('Water Data'!E93)),NA())</f>
        <v>#N/A</v>
      </c>
      <c r="I99" s="535" t="e">
        <f ca="1">+IF(AND(ISNUMBER(OFFSET('Water Data'!$E$9,0,10*ROW('Water Data'!E93))),'Data Summary'!BX99="Yes"),OFFSET('Water Data'!$E$9,0,10*ROW('Water Data'!E93)),NA())</f>
        <v>#N/A</v>
      </c>
      <c r="J99" s="535" t="e">
        <f ca="1">+IF(AND(ISNUMBER(OFFSET('Water Data'!$F$4,0,10*ROW('Water Data'!F93))),'Data Summary'!BY99="Yes"),100-OFFSET('Water Data'!$F$4,0,10*ROW('Water Data'!F93)),NA())</f>
        <v>#N/A</v>
      </c>
      <c r="K99" s="535" t="e">
        <f ca="1">+IF(AND(ISNUMBER(OFFSET('Water Data'!$F$6,0,10*ROW('Water Data'!F93))),'Data Summary'!BZ99="Yes"),OFFSET('Water Data'!$F$6,0,10*ROW('Water Data'!F93)),NA())</f>
        <v>#N/A</v>
      </c>
      <c r="L99" s="535" t="e">
        <f ca="1">+IF(AND(ISNUMBER(OFFSET('Water Data'!$F$9,0,10*ROW('Water Data'!F93))),'Data Summary'!CA99="Yes"),OFFSET('Water Data'!$F$9,0,10*ROW('Water Data'!F93)),NA())</f>
        <v>#N/A</v>
      </c>
      <c r="M99" s="535" t="e">
        <f ca="1">+IF(AND(ISNUMBER(OFFSET('Water Data'!$G$4,0,10*ROW('Water Data'!G93))),'Data Summary'!CB99="Yes"),100-OFFSET('Water Data'!$G$4,0,10*ROW('Water Data'!G93)),NA())</f>
        <v>#N/A</v>
      </c>
      <c r="N99" s="535" t="e">
        <f ca="1">+IF(AND(ISNUMBER(OFFSET('Water Data'!$G$6,0,10*ROW('Water Data'!G93))),'Data Summary'!CC99="Yes"),OFFSET('Water Data'!$G$6,0,10*ROW('Water Data'!G93)),NA())</f>
        <v>#N/A</v>
      </c>
      <c r="O99" s="535" t="e">
        <f ca="1">+IF(AND(ISNUMBER(OFFSET('Water Data'!$G$9,0,10*ROW('Water Data'!G93))),'Data Summary'!CD99="Yes"),OFFSET('Water Data'!$G$9,0,10*ROW('Water Data'!G93)),NA())</f>
        <v>#N/A</v>
      </c>
      <c r="P99" s="535" t="e">
        <f ca="1">+IF(AND(ISNUMBER(OFFSET('Water Data'!$H$4,0,10*ROW('Water Data'!H93))),'Data Summary'!CE99="Yes"),100-OFFSET('Water Data'!$H$4,0,10*ROW('Water Data'!H93)),NA())</f>
        <v>#N/A</v>
      </c>
      <c r="Q99" s="535" t="e">
        <f ca="1">+IF(AND(ISNUMBER(OFFSET('Water Data'!$H$6,0,10*ROW('Water Data'!H93))),'Data Summary'!CF99="Yes"),OFFSET('Water Data'!$H$6,0,10*ROW('Water Data'!H93)),NA())</f>
        <v>#N/A</v>
      </c>
      <c r="R99" s="535" t="e">
        <f ca="1">+IF(AND(ISNUMBER(OFFSET('Water Data'!$H$9,0,10*ROW('Water Data'!H93))),'Data Summary'!CG99="Yes"),OFFSET('Water Data'!$H$9,0,10*ROW('Water Data'!H93)),NA())</f>
        <v>#N/A</v>
      </c>
      <c r="S99" s="535" t="e">
        <f ca="1">+IF(AND(ISNUMBER(OFFSET('Water Data'!$I$4,0,10*ROW('Water Data'!I93))),'Data Summary'!CH99="Yes"),100-OFFSET('Water Data'!$I$4,0,10*ROW('Water Data'!I93)),NA())</f>
        <v>#N/A</v>
      </c>
      <c r="T99" s="535" t="e">
        <f ca="1">+IF(AND(ISNUMBER(OFFSET('Water Data'!$I$6,0,10*ROW('Water Data'!I93))),'Data Summary'!CI99="Yes"),OFFSET('Water Data'!$I$6,0,10*ROW('Water Data'!I93)),NA())</f>
        <v>#N/A</v>
      </c>
      <c r="U99" s="535" t="e">
        <f ca="1">+IF(AND(ISNUMBER(OFFSET('Water Data'!$I$9,0,10*ROW('Water Data'!I93))),'Data Summary'!CJ99="Yes"),OFFSET('Water Data'!$I$9,0,10*ROW('Water Data'!I93)),NA())</f>
        <v>#N/A</v>
      </c>
      <c r="V99" s="536" t="e">
        <f ca="1">+IF(AND(ISNUMBER(OFFSET('Sanitation Data'!$D$4,0,10*ROW('Sanitation Data'!D93))),'Data Summary'!CK99="Yes"),100-OFFSET('Sanitation Data'!$D$4,0,10*ROW('Sanitation Data'!D93)),NA())</f>
        <v>#N/A</v>
      </c>
      <c r="W99" s="536" t="e">
        <f ca="1">+IF(AND(ISNUMBER(OFFSET('Sanitation Data'!$D$6,0,10*ROW('Sanitation Data'!D93))),'Data Summary'!CL99="Yes"),OFFSET('Sanitation Data'!$D$6,0,10*ROW('Sanitation Data'!D93)),NA())</f>
        <v>#N/A</v>
      </c>
      <c r="X99" s="536" t="e">
        <f ca="1">+IF(AND(ISNUMBER(OFFSET('Sanitation Data'!$D$10,0,10*ROW('Sanitation Data'!D93))),'Data Summary'!CM99="Yes"),OFFSET('Sanitation Data'!$D$10,0,10*ROW('Sanitation Data'!D93)),NA())</f>
        <v>#N/A</v>
      </c>
      <c r="Y99" s="536" t="e">
        <f ca="1">+IF(AND(ISNUMBER(OFFSET('Sanitation Data'!$D$11,0,10*ROW('Sanitation Data'!D93))),'Data Summary'!CN99="Yes"),OFFSET('Sanitation Data'!$D$11,0,10*ROW('Sanitation Data'!D93)),NA())</f>
        <v>#N/A</v>
      </c>
      <c r="Z99" s="536" t="e">
        <f ca="1">+IF(AND(ISNUMBER(OFFSET('Sanitation Data'!$D$12,0,10*ROW('Sanitation Data'!D93))),'Data Summary'!CO99="Yes"),OFFSET('Sanitation Data'!$D$12,0,10*ROW('Sanitation Data'!D93)),NA())</f>
        <v>#N/A</v>
      </c>
      <c r="AA99" s="536" t="e">
        <f ca="1">+IF(AND(ISNUMBER(OFFSET('Sanitation Data'!$E$4,0,10*ROW('Sanitation Data'!E93))),'Data Summary'!CP99="Yes"),100-OFFSET('Sanitation Data'!$E$4,0,10*ROW('Sanitation Data'!E93)),NA())</f>
        <v>#N/A</v>
      </c>
      <c r="AB99" s="536" t="e">
        <f ca="1">+IF(AND(ISNUMBER(OFFSET('Sanitation Data'!$E$6,0,10*ROW('Sanitation Data'!E93))),'Data Summary'!CQ99="Yes"),OFFSET('Sanitation Data'!$E$6,0,10*ROW('Sanitation Data'!E93)),NA())</f>
        <v>#N/A</v>
      </c>
      <c r="AC99" s="536" t="e">
        <f ca="1">+IF(AND(ISNUMBER(OFFSET('Sanitation Data'!$E$10,0,10*ROW('Sanitation Data'!E93))),'Data Summary'!CR99="Yes"),OFFSET('Sanitation Data'!$E$10,0,10*ROW('Sanitation Data'!E93)),NA())</f>
        <v>#N/A</v>
      </c>
      <c r="AD99" s="536" t="e">
        <f ca="1">+IF(AND(ISNUMBER(OFFSET('Sanitation Data'!$E$11,0,10*ROW('Sanitation Data'!E93))),'Data Summary'!CS99="Yes"),OFFSET('Sanitation Data'!$E$11,0,10*ROW('Sanitation Data'!E93)),NA())</f>
        <v>#N/A</v>
      </c>
      <c r="AE99" s="536" t="e">
        <f ca="1">+IF(AND(ISNUMBER(OFFSET('Sanitation Data'!$E$12,0,10*ROW('Sanitation Data'!E93))),'Data Summary'!CT99="Yes"),OFFSET('Sanitation Data'!$E$12,0,10*ROW('Sanitation Data'!E93)),NA())</f>
        <v>#N/A</v>
      </c>
      <c r="AF99" s="536" t="e">
        <f ca="1">+IF(AND(ISNUMBER(OFFSET('Sanitation Data'!$F$4,0,10*ROW('Sanitation Data'!F93))),'Data Summary'!CU99="Yes"),100-OFFSET('Sanitation Data'!$F$4,0,10*ROW('Sanitation Data'!F93)),NA())</f>
        <v>#N/A</v>
      </c>
      <c r="AG99" s="536" t="e">
        <f ca="1">+IF(AND(ISNUMBER(OFFSET('Sanitation Data'!$F$6,0,10*ROW('Sanitation Data'!F93))),'Data Summary'!CV99="Yes"),OFFSET('Sanitation Data'!$F$6,0,10*ROW('Sanitation Data'!F93)),NA())</f>
        <v>#N/A</v>
      </c>
      <c r="AH99" s="536" t="e">
        <f ca="1">+IF(AND(ISNUMBER(OFFSET('Sanitation Data'!$F$10,0,10*ROW('Sanitation Data'!F93))),'Data Summary'!CW99="Yes"),OFFSET('Sanitation Data'!$F$10,0,10*ROW('Sanitation Data'!F93)),NA())</f>
        <v>#N/A</v>
      </c>
      <c r="AI99" s="536" t="e">
        <f ca="1">+IF(AND(ISNUMBER(OFFSET('Sanitation Data'!$F$11,0,10*ROW('Sanitation Data'!F93))),'Data Summary'!CX99="Yes"),OFFSET('Sanitation Data'!$F$11,0,10*ROW('Sanitation Data'!F93)),NA())</f>
        <v>#N/A</v>
      </c>
      <c r="AJ99" s="536" t="e">
        <f ca="1">+IF(AND(ISNUMBER(OFFSET('Sanitation Data'!$F$12,0,10*ROW('Sanitation Data'!F93))),'Data Summary'!CY99="Yes"),OFFSET('Sanitation Data'!$F$12,0,10*ROW('Sanitation Data'!F93)),NA())</f>
        <v>#N/A</v>
      </c>
      <c r="AK99" s="536" t="e">
        <f ca="1">+IF(AND(ISNUMBER(OFFSET('Sanitation Data'!$G$4,0,10*ROW('Sanitation Data'!G93))),'Data Summary'!CZ99="Yes"),100-OFFSET('Sanitation Data'!$G$4,0,10*ROW('Sanitation Data'!G93)),NA())</f>
        <v>#N/A</v>
      </c>
      <c r="AL99" s="536" t="e">
        <f ca="1">+IF(AND(ISNUMBER(OFFSET('Sanitation Data'!$G$6,0,10*ROW('Sanitation Data'!G93))),'Data Summary'!DA99="Yes"),OFFSET('Sanitation Data'!$G$6,0,10*ROW('Sanitation Data'!G93)),NA())</f>
        <v>#N/A</v>
      </c>
      <c r="AM99" s="536" t="e">
        <f ca="1">+IF(AND(ISNUMBER(OFFSET('Sanitation Data'!$G$10,0,10*ROW('Sanitation Data'!G93))),'Data Summary'!DB99="Yes"),OFFSET('Sanitation Data'!$G$10,0,10*ROW('Sanitation Data'!G93)),NA())</f>
        <v>#N/A</v>
      </c>
      <c r="AN99" s="536" t="e">
        <f ca="1">+IF(AND(ISNUMBER(OFFSET('Sanitation Data'!$G$11,0,10*ROW('Sanitation Data'!G93))),'Data Summary'!DC99="Yes"),OFFSET('Sanitation Data'!$G$11,0,10*ROW('Sanitation Data'!G93)),NA())</f>
        <v>#N/A</v>
      </c>
      <c r="AO99" s="536" t="e">
        <f ca="1">+IF(AND(ISNUMBER(OFFSET('Sanitation Data'!$G$12,0,10*ROW('Sanitation Data'!G93))),'Data Summary'!DD99="Yes"),OFFSET('Sanitation Data'!$G$12,0,10*ROW('Sanitation Data'!G93)),NA())</f>
        <v>#N/A</v>
      </c>
      <c r="AP99" s="536" t="e">
        <f ca="1">+IF(AND(ISNUMBER(OFFSET('Sanitation Data'!$H$4,0,10*ROW('Sanitation Data'!H93))),'Data Summary'!DE99="Yes"),100-OFFSET('Sanitation Data'!$H$4,0,10*ROW('Sanitation Data'!H93)),NA())</f>
        <v>#N/A</v>
      </c>
      <c r="AQ99" s="536" t="e">
        <f ca="1">+IF(AND(ISNUMBER(OFFSET('Sanitation Data'!$H$6,0,10*ROW('Sanitation Data'!H93))),'Data Summary'!DF99="Yes"),OFFSET('Sanitation Data'!$H$6,0,10*ROW('Sanitation Data'!H93)),NA())</f>
        <v>#N/A</v>
      </c>
      <c r="AR99" s="536" t="e">
        <f ca="1">+IF(AND(ISNUMBER(OFFSET('Sanitation Data'!$H$10,0,10*ROW('Sanitation Data'!H93))),'Data Summary'!DG99="Yes"),OFFSET('Sanitation Data'!$H$10,0,10*ROW('Sanitation Data'!H93)),NA())</f>
        <v>#N/A</v>
      </c>
      <c r="AS99" s="536" t="e">
        <f ca="1">+IF(AND(ISNUMBER(OFFSET('Sanitation Data'!$H$11,0,10*ROW('Sanitation Data'!H93))),'Data Summary'!DH99="Yes"),OFFSET('Sanitation Data'!$H$11,0,10*ROW('Sanitation Data'!H93)),NA())</f>
        <v>#N/A</v>
      </c>
      <c r="AT99" s="536" t="e">
        <f ca="1">+IF(AND(ISNUMBER(OFFSET('Sanitation Data'!$H$12,0,10*ROW('Sanitation Data'!H93))),'Data Summary'!DI99="Yes"),OFFSET('Sanitation Data'!$H$12,0,10*ROW('Sanitation Data'!H93)),NA())</f>
        <v>#N/A</v>
      </c>
      <c r="AU99" s="536" t="e">
        <f ca="1">+IF(AND(ISNUMBER(OFFSET('Sanitation Data'!$I$4,0,10*ROW('Sanitation Data'!I93))),'Data Summary'!DJ99="Yes"),100-OFFSET('Sanitation Data'!$I$4,0,10*ROW('Sanitation Data'!I93)),NA())</f>
        <v>#N/A</v>
      </c>
      <c r="AV99" s="536" t="e">
        <f ca="1">+IF(AND(ISNUMBER(OFFSET('Sanitation Data'!$I$6,0,10*ROW('Sanitation Data'!I93))),'Data Summary'!DK99="Yes"),OFFSET('Sanitation Data'!$I$6,0,10*ROW('Sanitation Data'!I93)),NA())</f>
        <v>#N/A</v>
      </c>
      <c r="AW99" s="536" t="e">
        <f ca="1">+IF(AND(ISNUMBER(OFFSET('Sanitation Data'!$I$10,0,10*ROW('Sanitation Data'!I93))),'Data Summary'!DL99="Yes"),OFFSET('Sanitation Data'!$I$10,0,10*ROW('Sanitation Data'!I93)),NA())</f>
        <v>#N/A</v>
      </c>
      <c r="AX99" s="536" t="e">
        <f ca="1">+IF(AND(ISNUMBER(OFFSET('Sanitation Data'!$I$11,0,10*ROW('Sanitation Data'!I93))),'Data Summary'!DM99="Yes"),OFFSET('Sanitation Data'!$I$11,0,10*ROW('Sanitation Data'!I93)),NA())</f>
        <v>#N/A</v>
      </c>
      <c r="AY99" s="536" t="e">
        <f ca="1">+IF(AND(ISNUMBER(OFFSET('Sanitation Data'!$I$12,0,10*ROW('Sanitation Data'!I93))),'Data Summary'!DN99="Yes"),OFFSET('Sanitation Data'!$I$12,0,10*ROW('Sanitation Data'!I93)),NA())</f>
        <v>#N/A</v>
      </c>
      <c r="AZ99" s="537" t="e">
        <f ca="1">+IF(AND(ISNUMBER(OFFSET('Hygiene Data'!$D$5,0,10*ROW('Hygiene Data'!D93))),'Data Summary'!DO99="Yes"),OFFSET('Hygiene Data'!$D$5,0,10*ROW('Hygiene Data'!D93)),NA())</f>
        <v>#N/A</v>
      </c>
      <c r="BA99" s="537" t="e">
        <f ca="1">+IF(AND(ISNUMBER(OFFSET('Hygiene Data'!$D$7,0,10*ROW('Hygiene Data'!D93))),'Data Summary'!DP99="Yes"),OFFSET('Hygiene Data'!$D$7,0,10*ROW('Hygiene Data'!D93)),NA())</f>
        <v>#N/A</v>
      </c>
      <c r="BB99" s="537" t="e">
        <f ca="1">+IF(AND(ISNUMBER(OFFSET('Hygiene Data'!$D$9,0,10*ROW('Hygiene Data'!D93))),'Data Summary'!DQ99="Yes"),OFFSET('Hygiene Data'!$D$9,0,10*ROW('Hygiene Data'!D93)),NA())</f>
        <v>#N/A</v>
      </c>
      <c r="BC99" s="537" t="e">
        <f ca="1">+IF(AND(ISNUMBER(OFFSET('Hygiene Data'!$E$5,0,10*ROW('Hygiene Data'!E93))),'Data Summary'!DR99="Yes"),OFFSET('Hygiene Data'!$E$5,0,10*ROW('Hygiene Data'!E93)),NA())</f>
        <v>#N/A</v>
      </c>
      <c r="BD99" s="537" t="e">
        <f ca="1">+IF(AND(ISNUMBER(OFFSET('Hygiene Data'!$E$7,0,10*ROW('Hygiene Data'!E93))),'Data Summary'!DS99="Yes"),OFFSET('Hygiene Data'!$E$7,0,10*ROW('Hygiene Data'!E93)),NA())</f>
        <v>#N/A</v>
      </c>
      <c r="BE99" s="537" t="e">
        <f ca="1">+IF(AND(ISNUMBER(OFFSET('Hygiene Data'!$E$9,0,10*ROW('Hygiene Data'!E93))),'Data Summary'!DT99="Yes"),OFFSET('Hygiene Data'!$E$9,0,10*ROW('Hygiene Data'!E93)),NA())</f>
        <v>#N/A</v>
      </c>
      <c r="BF99" s="537" t="e">
        <f ca="1">+IF(AND(ISNUMBER(OFFSET('Hygiene Data'!$F$5,0,10*ROW('Hygiene Data'!F93))),'Data Summary'!DU99="Yes"),OFFSET('Hygiene Data'!$F$5,0,10*ROW('Hygiene Data'!F93)),NA())</f>
        <v>#N/A</v>
      </c>
      <c r="BG99" s="537" t="e">
        <f ca="1">+IF(AND(ISNUMBER(OFFSET('Hygiene Data'!$F$7,0,10*ROW('Hygiene Data'!F93))),'Data Summary'!DV99="Yes"),OFFSET('Hygiene Data'!$F$7,0,10*ROW('Hygiene Data'!F93)),NA())</f>
        <v>#N/A</v>
      </c>
      <c r="BH99" s="537" t="e">
        <f ca="1">+IF(AND(ISNUMBER(OFFSET('Hygiene Data'!$F$9,0,10*ROW('Hygiene Data'!F93))),'Data Summary'!DW99="Yes"),OFFSET('Hygiene Data'!$F$9,0,10*ROW('Hygiene Data'!F93)),NA())</f>
        <v>#N/A</v>
      </c>
      <c r="BI99" s="537" t="e">
        <f ca="1">+IF(AND(ISNUMBER(OFFSET('Hygiene Data'!$G$5,0,10*ROW('Hygiene Data'!G93))),'Data Summary'!DX99="Yes"),OFFSET('Hygiene Data'!$G$5,0,10*ROW('Hygiene Data'!G93)),NA())</f>
        <v>#N/A</v>
      </c>
      <c r="BJ99" s="537" t="e">
        <f ca="1">+IF(AND(ISNUMBER(OFFSET('Hygiene Data'!$G$7,0,10*ROW('Hygiene Data'!G93))),'Data Summary'!DY99="Yes"),OFFSET('Hygiene Data'!$G$7,0,10*ROW('Hygiene Data'!G93)),NA())</f>
        <v>#N/A</v>
      </c>
      <c r="BK99" s="537" t="e">
        <f ca="1">+IF(AND(ISNUMBER(OFFSET('Hygiene Data'!$G$9,0,10*ROW('Hygiene Data'!G93))),'Data Summary'!DZ99="Yes"),OFFSET('Hygiene Data'!$G$9,0,10*ROW('Hygiene Data'!G93)),NA())</f>
        <v>#N/A</v>
      </c>
      <c r="BL99" s="537" t="e">
        <f ca="1">+IF(AND(ISNUMBER(OFFSET('Hygiene Data'!$H$5,0,10*ROW('Hygiene Data'!H93))),'Data Summary'!EA99="Yes"),OFFSET('Hygiene Data'!$H$5,0,10*ROW('Hygiene Data'!H93)),NA())</f>
        <v>#N/A</v>
      </c>
      <c r="BM99" s="537" t="e">
        <f ca="1">+IF(AND(ISNUMBER(OFFSET('Hygiene Data'!$H$7,0,10*ROW('Hygiene Data'!H93))),'Data Summary'!EB99="Yes"),OFFSET('Hygiene Data'!$H$7,0,10*ROW('Hygiene Data'!H93)),NA())</f>
        <v>#N/A</v>
      </c>
      <c r="BN99" s="537" t="e">
        <f ca="1">+IF(AND(ISNUMBER(OFFSET('Hygiene Data'!$H$9,0,10*ROW('Hygiene Data'!H93))),'Data Summary'!EC99="Yes"),OFFSET('Hygiene Data'!$H$9,0,10*ROW('Hygiene Data'!H93)),NA())</f>
        <v>#N/A</v>
      </c>
      <c r="BO99" s="537" t="e">
        <f ca="1">+IF(AND(ISNUMBER(OFFSET('Hygiene Data'!$I$5,0,10*ROW('Hygiene Data'!I93))),'Data Summary'!ED99="Yes"),OFFSET('Hygiene Data'!$I$5,0,10*ROW('Hygiene Data'!I93)),NA())</f>
        <v>#N/A</v>
      </c>
      <c r="BP99" s="537" t="e">
        <f ca="1">+IF(AND(ISNUMBER(OFFSET('Hygiene Data'!$I$7,0,10*ROW('Hygiene Data'!I93))),'Data Summary'!EE99="Yes"),OFFSET('Hygiene Data'!$I$7,0,10*ROW('Hygiene Data'!I93)),NA())</f>
        <v>#N/A</v>
      </c>
      <c r="BQ99" s="537" t="e">
        <f ca="1">+IF(AND(ISNUMBER(OFFSET('Hygiene Data'!$I$9,0,10*ROW('Hygiene Data'!I93))),'Data Summary'!EF99="Yes"),OFFSET('Hygiene Data'!$I$9,0,10*ROW('Hygiene Data'!I93)),NA())</f>
        <v>#N/A</v>
      </c>
    </row>
    <row r="100" spans="1:69" x14ac:dyDescent="0.25">
      <c r="A100" s="533" t="e">
        <f ca="1">+RIGHT('Data Summary'!A100,LEN('Data Summary'!A100)-9)</f>
        <v>#VALUE!</v>
      </c>
      <c r="B100" s="507" t="str">
        <f ca="1">+IF(ISTEXT('Data Summary'!B100),'Data Summary'!B100,"")</f>
        <v/>
      </c>
      <c r="C100" s="534" t="e">
        <f ca="1">+VALUE('Data Summary'!C100)</f>
        <v>#VALUE!</v>
      </c>
      <c r="D100" s="535" t="e">
        <f ca="1">+IF(AND(ISNUMBER(OFFSET('Water Data'!$D$4,0,10*ROW('Water Data'!D94))),'Data Summary'!BS100="Yes"),100-OFFSET('Water Data'!$D$4,0,10*ROW('Water Data'!D94)),NA())</f>
        <v>#N/A</v>
      </c>
      <c r="E100" s="535" t="e">
        <f ca="1">+IF(AND(ISNUMBER(OFFSET('Water Data'!$D$6,0,10*ROW('Water Data'!D94))),'Data Summary'!BT100="Yes"),OFFSET('Water Data'!$D$6,0,10*ROW('Water Data'!D94)),NA())</f>
        <v>#N/A</v>
      </c>
      <c r="F100" s="535" t="e">
        <f ca="1">+IF(AND(ISNUMBER(OFFSET('Water Data'!$D$9,0,10*ROW('Water Data'!D94))),'Data Summary'!BU100="Yes"),OFFSET('Water Data'!$D$9,0,10*ROW('Water Data'!D94)),NA())</f>
        <v>#N/A</v>
      </c>
      <c r="G100" s="535" t="e">
        <f ca="1">+IF(AND(ISNUMBER(OFFSET('Water Data'!$E$4,0,10*ROW('Water Data'!E94))),'Data Summary'!BV100="Yes"),100-OFFSET('Water Data'!$E$4,0,10*ROW('Water Data'!E94)),NA())</f>
        <v>#N/A</v>
      </c>
      <c r="H100" s="535" t="e">
        <f ca="1">+IF(AND(ISNUMBER(OFFSET('Water Data'!$E$6,0,10*ROW('Water Data'!E94))),'Data Summary'!BW100="Yes"),OFFSET('Water Data'!$E$6,0,10*ROW('Water Data'!E94)),NA())</f>
        <v>#N/A</v>
      </c>
      <c r="I100" s="535" t="e">
        <f ca="1">+IF(AND(ISNUMBER(OFFSET('Water Data'!$E$9,0,10*ROW('Water Data'!E94))),'Data Summary'!BX100="Yes"),OFFSET('Water Data'!$E$9,0,10*ROW('Water Data'!E94)),NA())</f>
        <v>#N/A</v>
      </c>
      <c r="J100" s="535" t="e">
        <f ca="1">+IF(AND(ISNUMBER(OFFSET('Water Data'!$F$4,0,10*ROW('Water Data'!F94))),'Data Summary'!BY100="Yes"),100-OFFSET('Water Data'!$F$4,0,10*ROW('Water Data'!F94)),NA())</f>
        <v>#N/A</v>
      </c>
      <c r="K100" s="535" t="e">
        <f ca="1">+IF(AND(ISNUMBER(OFFSET('Water Data'!$F$6,0,10*ROW('Water Data'!F94))),'Data Summary'!BZ100="Yes"),OFFSET('Water Data'!$F$6,0,10*ROW('Water Data'!F94)),NA())</f>
        <v>#N/A</v>
      </c>
      <c r="L100" s="535" t="e">
        <f ca="1">+IF(AND(ISNUMBER(OFFSET('Water Data'!$F$9,0,10*ROW('Water Data'!F94))),'Data Summary'!CA100="Yes"),OFFSET('Water Data'!$F$9,0,10*ROW('Water Data'!F94)),NA())</f>
        <v>#N/A</v>
      </c>
      <c r="M100" s="535" t="e">
        <f ca="1">+IF(AND(ISNUMBER(OFFSET('Water Data'!$G$4,0,10*ROW('Water Data'!G94))),'Data Summary'!CB100="Yes"),100-OFFSET('Water Data'!$G$4,0,10*ROW('Water Data'!G94)),NA())</f>
        <v>#N/A</v>
      </c>
      <c r="N100" s="535" t="e">
        <f ca="1">+IF(AND(ISNUMBER(OFFSET('Water Data'!$G$6,0,10*ROW('Water Data'!G94))),'Data Summary'!CC100="Yes"),OFFSET('Water Data'!$G$6,0,10*ROW('Water Data'!G94)),NA())</f>
        <v>#N/A</v>
      </c>
      <c r="O100" s="535" t="e">
        <f ca="1">+IF(AND(ISNUMBER(OFFSET('Water Data'!$G$9,0,10*ROW('Water Data'!G94))),'Data Summary'!CD100="Yes"),OFFSET('Water Data'!$G$9,0,10*ROW('Water Data'!G94)),NA())</f>
        <v>#N/A</v>
      </c>
      <c r="P100" s="535" t="e">
        <f ca="1">+IF(AND(ISNUMBER(OFFSET('Water Data'!$H$4,0,10*ROW('Water Data'!H94))),'Data Summary'!CE100="Yes"),100-OFFSET('Water Data'!$H$4,0,10*ROW('Water Data'!H94)),NA())</f>
        <v>#N/A</v>
      </c>
      <c r="Q100" s="535" t="e">
        <f ca="1">+IF(AND(ISNUMBER(OFFSET('Water Data'!$H$6,0,10*ROW('Water Data'!H94))),'Data Summary'!CF100="Yes"),OFFSET('Water Data'!$H$6,0,10*ROW('Water Data'!H94)),NA())</f>
        <v>#N/A</v>
      </c>
      <c r="R100" s="535" t="e">
        <f ca="1">+IF(AND(ISNUMBER(OFFSET('Water Data'!$H$9,0,10*ROW('Water Data'!H94))),'Data Summary'!CG100="Yes"),OFFSET('Water Data'!$H$9,0,10*ROW('Water Data'!H94)),NA())</f>
        <v>#N/A</v>
      </c>
      <c r="S100" s="535" t="e">
        <f ca="1">+IF(AND(ISNUMBER(OFFSET('Water Data'!$I$4,0,10*ROW('Water Data'!I94))),'Data Summary'!CH100="Yes"),100-OFFSET('Water Data'!$I$4,0,10*ROW('Water Data'!I94)),NA())</f>
        <v>#N/A</v>
      </c>
      <c r="T100" s="535" t="e">
        <f ca="1">+IF(AND(ISNUMBER(OFFSET('Water Data'!$I$6,0,10*ROW('Water Data'!I94))),'Data Summary'!CI100="Yes"),OFFSET('Water Data'!$I$6,0,10*ROW('Water Data'!I94)),NA())</f>
        <v>#N/A</v>
      </c>
      <c r="U100" s="535" t="e">
        <f ca="1">+IF(AND(ISNUMBER(OFFSET('Water Data'!$I$9,0,10*ROW('Water Data'!I94))),'Data Summary'!CJ100="Yes"),OFFSET('Water Data'!$I$9,0,10*ROW('Water Data'!I94)),NA())</f>
        <v>#N/A</v>
      </c>
      <c r="V100" s="536" t="e">
        <f ca="1">+IF(AND(ISNUMBER(OFFSET('Sanitation Data'!$D$4,0,10*ROW('Sanitation Data'!D94))),'Data Summary'!CK100="Yes"),100-OFFSET('Sanitation Data'!$D$4,0,10*ROW('Sanitation Data'!D94)),NA())</f>
        <v>#N/A</v>
      </c>
      <c r="W100" s="536" t="e">
        <f ca="1">+IF(AND(ISNUMBER(OFFSET('Sanitation Data'!$D$6,0,10*ROW('Sanitation Data'!D94))),'Data Summary'!CL100="Yes"),OFFSET('Sanitation Data'!$D$6,0,10*ROW('Sanitation Data'!D94)),NA())</f>
        <v>#N/A</v>
      </c>
      <c r="X100" s="536" t="e">
        <f ca="1">+IF(AND(ISNUMBER(OFFSET('Sanitation Data'!$D$10,0,10*ROW('Sanitation Data'!D94))),'Data Summary'!CM100="Yes"),OFFSET('Sanitation Data'!$D$10,0,10*ROW('Sanitation Data'!D94)),NA())</f>
        <v>#N/A</v>
      </c>
      <c r="Y100" s="536" t="e">
        <f ca="1">+IF(AND(ISNUMBER(OFFSET('Sanitation Data'!$D$11,0,10*ROW('Sanitation Data'!D94))),'Data Summary'!CN100="Yes"),OFFSET('Sanitation Data'!$D$11,0,10*ROW('Sanitation Data'!D94)),NA())</f>
        <v>#N/A</v>
      </c>
      <c r="Z100" s="536" t="e">
        <f ca="1">+IF(AND(ISNUMBER(OFFSET('Sanitation Data'!$D$12,0,10*ROW('Sanitation Data'!D94))),'Data Summary'!CO100="Yes"),OFFSET('Sanitation Data'!$D$12,0,10*ROW('Sanitation Data'!D94)),NA())</f>
        <v>#N/A</v>
      </c>
      <c r="AA100" s="536" t="e">
        <f ca="1">+IF(AND(ISNUMBER(OFFSET('Sanitation Data'!$E$4,0,10*ROW('Sanitation Data'!E94))),'Data Summary'!CP100="Yes"),100-OFFSET('Sanitation Data'!$E$4,0,10*ROW('Sanitation Data'!E94)),NA())</f>
        <v>#N/A</v>
      </c>
      <c r="AB100" s="536" t="e">
        <f ca="1">+IF(AND(ISNUMBER(OFFSET('Sanitation Data'!$E$6,0,10*ROW('Sanitation Data'!E94))),'Data Summary'!CQ100="Yes"),OFFSET('Sanitation Data'!$E$6,0,10*ROW('Sanitation Data'!E94)),NA())</f>
        <v>#N/A</v>
      </c>
      <c r="AC100" s="536" t="e">
        <f ca="1">+IF(AND(ISNUMBER(OFFSET('Sanitation Data'!$E$10,0,10*ROW('Sanitation Data'!E94))),'Data Summary'!CR100="Yes"),OFFSET('Sanitation Data'!$E$10,0,10*ROW('Sanitation Data'!E94)),NA())</f>
        <v>#N/A</v>
      </c>
      <c r="AD100" s="536" t="e">
        <f ca="1">+IF(AND(ISNUMBER(OFFSET('Sanitation Data'!$E$11,0,10*ROW('Sanitation Data'!E94))),'Data Summary'!CS100="Yes"),OFFSET('Sanitation Data'!$E$11,0,10*ROW('Sanitation Data'!E94)),NA())</f>
        <v>#N/A</v>
      </c>
      <c r="AE100" s="536" t="e">
        <f ca="1">+IF(AND(ISNUMBER(OFFSET('Sanitation Data'!$E$12,0,10*ROW('Sanitation Data'!E94))),'Data Summary'!CT100="Yes"),OFFSET('Sanitation Data'!$E$12,0,10*ROW('Sanitation Data'!E94)),NA())</f>
        <v>#N/A</v>
      </c>
      <c r="AF100" s="536" t="e">
        <f ca="1">+IF(AND(ISNUMBER(OFFSET('Sanitation Data'!$F$4,0,10*ROW('Sanitation Data'!F94))),'Data Summary'!CU100="Yes"),100-OFFSET('Sanitation Data'!$F$4,0,10*ROW('Sanitation Data'!F94)),NA())</f>
        <v>#N/A</v>
      </c>
      <c r="AG100" s="536" t="e">
        <f ca="1">+IF(AND(ISNUMBER(OFFSET('Sanitation Data'!$F$6,0,10*ROW('Sanitation Data'!F94))),'Data Summary'!CV100="Yes"),OFFSET('Sanitation Data'!$F$6,0,10*ROW('Sanitation Data'!F94)),NA())</f>
        <v>#N/A</v>
      </c>
      <c r="AH100" s="536" t="e">
        <f ca="1">+IF(AND(ISNUMBER(OFFSET('Sanitation Data'!$F$10,0,10*ROW('Sanitation Data'!F94))),'Data Summary'!CW100="Yes"),OFFSET('Sanitation Data'!$F$10,0,10*ROW('Sanitation Data'!F94)),NA())</f>
        <v>#N/A</v>
      </c>
      <c r="AI100" s="536" t="e">
        <f ca="1">+IF(AND(ISNUMBER(OFFSET('Sanitation Data'!$F$11,0,10*ROW('Sanitation Data'!F94))),'Data Summary'!CX100="Yes"),OFFSET('Sanitation Data'!$F$11,0,10*ROW('Sanitation Data'!F94)),NA())</f>
        <v>#N/A</v>
      </c>
      <c r="AJ100" s="536" t="e">
        <f ca="1">+IF(AND(ISNUMBER(OFFSET('Sanitation Data'!$F$12,0,10*ROW('Sanitation Data'!F94))),'Data Summary'!CY100="Yes"),OFFSET('Sanitation Data'!$F$12,0,10*ROW('Sanitation Data'!F94)),NA())</f>
        <v>#N/A</v>
      </c>
      <c r="AK100" s="536" t="e">
        <f ca="1">+IF(AND(ISNUMBER(OFFSET('Sanitation Data'!$G$4,0,10*ROW('Sanitation Data'!G94))),'Data Summary'!CZ100="Yes"),100-OFFSET('Sanitation Data'!$G$4,0,10*ROW('Sanitation Data'!G94)),NA())</f>
        <v>#N/A</v>
      </c>
      <c r="AL100" s="536" t="e">
        <f ca="1">+IF(AND(ISNUMBER(OFFSET('Sanitation Data'!$G$6,0,10*ROW('Sanitation Data'!G94))),'Data Summary'!DA100="Yes"),OFFSET('Sanitation Data'!$G$6,0,10*ROW('Sanitation Data'!G94)),NA())</f>
        <v>#N/A</v>
      </c>
      <c r="AM100" s="536" t="e">
        <f ca="1">+IF(AND(ISNUMBER(OFFSET('Sanitation Data'!$G$10,0,10*ROW('Sanitation Data'!G94))),'Data Summary'!DB100="Yes"),OFFSET('Sanitation Data'!$G$10,0,10*ROW('Sanitation Data'!G94)),NA())</f>
        <v>#N/A</v>
      </c>
      <c r="AN100" s="536" t="e">
        <f ca="1">+IF(AND(ISNUMBER(OFFSET('Sanitation Data'!$G$11,0,10*ROW('Sanitation Data'!G94))),'Data Summary'!DC100="Yes"),OFFSET('Sanitation Data'!$G$11,0,10*ROW('Sanitation Data'!G94)),NA())</f>
        <v>#N/A</v>
      </c>
      <c r="AO100" s="536" t="e">
        <f ca="1">+IF(AND(ISNUMBER(OFFSET('Sanitation Data'!$G$12,0,10*ROW('Sanitation Data'!G94))),'Data Summary'!DD100="Yes"),OFFSET('Sanitation Data'!$G$12,0,10*ROW('Sanitation Data'!G94)),NA())</f>
        <v>#N/A</v>
      </c>
      <c r="AP100" s="536" t="e">
        <f ca="1">+IF(AND(ISNUMBER(OFFSET('Sanitation Data'!$H$4,0,10*ROW('Sanitation Data'!H94))),'Data Summary'!DE100="Yes"),100-OFFSET('Sanitation Data'!$H$4,0,10*ROW('Sanitation Data'!H94)),NA())</f>
        <v>#N/A</v>
      </c>
      <c r="AQ100" s="536" t="e">
        <f ca="1">+IF(AND(ISNUMBER(OFFSET('Sanitation Data'!$H$6,0,10*ROW('Sanitation Data'!H94))),'Data Summary'!DF100="Yes"),OFFSET('Sanitation Data'!$H$6,0,10*ROW('Sanitation Data'!H94)),NA())</f>
        <v>#N/A</v>
      </c>
      <c r="AR100" s="536" t="e">
        <f ca="1">+IF(AND(ISNUMBER(OFFSET('Sanitation Data'!$H$10,0,10*ROW('Sanitation Data'!H94))),'Data Summary'!DG100="Yes"),OFFSET('Sanitation Data'!$H$10,0,10*ROW('Sanitation Data'!H94)),NA())</f>
        <v>#N/A</v>
      </c>
      <c r="AS100" s="536" t="e">
        <f ca="1">+IF(AND(ISNUMBER(OFFSET('Sanitation Data'!$H$11,0,10*ROW('Sanitation Data'!H94))),'Data Summary'!DH100="Yes"),OFFSET('Sanitation Data'!$H$11,0,10*ROW('Sanitation Data'!H94)),NA())</f>
        <v>#N/A</v>
      </c>
      <c r="AT100" s="536" t="e">
        <f ca="1">+IF(AND(ISNUMBER(OFFSET('Sanitation Data'!$H$12,0,10*ROW('Sanitation Data'!H94))),'Data Summary'!DI100="Yes"),OFFSET('Sanitation Data'!$H$12,0,10*ROW('Sanitation Data'!H94)),NA())</f>
        <v>#N/A</v>
      </c>
      <c r="AU100" s="536" t="e">
        <f ca="1">+IF(AND(ISNUMBER(OFFSET('Sanitation Data'!$I$4,0,10*ROW('Sanitation Data'!I94))),'Data Summary'!DJ100="Yes"),100-OFFSET('Sanitation Data'!$I$4,0,10*ROW('Sanitation Data'!I94)),NA())</f>
        <v>#N/A</v>
      </c>
      <c r="AV100" s="536" t="e">
        <f ca="1">+IF(AND(ISNUMBER(OFFSET('Sanitation Data'!$I$6,0,10*ROW('Sanitation Data'!I94))),'Data Summary'!DK100="Yes"),OFFSET('Sanitation Data'!$I$6,0,10*ROW('Sanitation Data'!I94)),NA())</f>
        <v>#N/A</v>
      </c>
      <c r="AW100" s="536" t="e">
        <f ca="1">+IF(AND(ISNUMBER(OFFSET('Sanitation Data'!$I$10,0,10*ROW('Sanitation Data'!I94))),'Data Summary'!DL100="Yes"),OFFSET('Sanitation Data'!$I$10,0,10*ROW('Sanitation Data'!I94)),NA())</f>
        <v>#N/A</v>
      </c>
      <c r="AX100" s="536" t="e">
        <f ca="1">+IF(AND(ISNUMBER(OFFSET('Sanitation Data'!$I$11,0,10*ROW('Sanitation Data'!I94))),'Data Summary'!DM100="Yes"),OFFSET('Sanitation Data'!$I$11,0,10*ROW('Sanitation Data'!I94)),NA())</f>
        <v>#N/A</v>
      </c>
      <c r="AY100" s="536" t="e">
        <f ca="1">+IF(AND(ISNUMBER(OFFSET('Sanitation Data'!$I$12,0,10*ROW('Sanitation Data'!I94))),'Data Summary'!DN100="Yes"),OFFSET('Sanitation Data'!$I$12,0,10*ROW('Sanitation Data'!I94)),NA())</f>
        <v>#N/A</v>
      </c>
      <c r="AZ100" s="537" t="e">
        <f ca="1">+IF(AND(ISNUMBER(OFFSET('Hygiene Data'!$D$5,0,10*ROW('Hygiene Data'!D94))),'Data Summary'!DO100="Yes"),OFFSET('Hygiene Data'!$D$5,0,10*ROW('Hygiene Data'!D94)),NA())</f>
        <v>#N/A</v>
      </c>
      <c r="BA100" s="537" t="e">
        <f ca="1">+IF(AND(ISNUMBER(OFFSET('Hygiene Data'!$D$7,0,10*ROW('Hygiene Data'!D94))),'Data Summary'!DP100="Yes"),OFFSET('Hygiene Data'!$D$7,0,10*ROW('Hygiene Data'!D94)),NA())</f>
        <v>#N/A</v>
      </c>
      <c r="BB100" s="537" t="e">
        <f ca="1">+IF(AND(ISNUMBER(OFFSET('Hygiene Data'!$D$9,0,10*ROW('Hygiene Data'!D94))),'Data Summary'!DQ100="Yes"),OFFSET('Hygiene Data'!$D$9,0,10*ROW('Hygiene Data'!D94)),NA())</f>
        <v>#N/A</v>
      </c>
      <c r="BC100" s="537" t="e">
        <f ca="1">+IF(AND(ISNUMBER(OFFSET('Hygiene Data'!$E$5,0,10*ROW('Hygiene Data'!E94))),'Data Summary'!DR100="Yes"),OFFSET('Hygiene Data'!$E$5,0,10*ROW('Hygiene Data'!E94)),NA())</f>
        <v>#N/A</v>
      </c>
      <c r="BD100" s="537" t="e">
        <f ca="1">+IF(AND(ISNUMBER(OFFSET('Hygiene Data'!$E$7,0,10*ROW('Hygiene Data'!E94))),'Data Summary'!DS100="Yes"),OFFSET('Hygiene Data'!$E$7,0,10*ROW('Hygiene Data'!E94)),NA())</f>
        <v>#N/A</v>
      </c>
      <c r="BE100" s="537" t="e">
        <f ca="1">+IF(AND(ISNUMBER(OFFSET('Hygiene Data'!$E$9,0,10*ROW('Hygiene Data'!E94))),'Data Summary'!DT100="Yes"),OFFSET('Hygiene Data'!$E$9,0,10*ROW('Hygiene Data'!E94)),NA())</f>
        <v>#N/A</v>
      </c>
      <c r="BF100" s="537" t="e">
        <f ca="1">+IF(AND(ISNUMBER(OFFSET('Hygiene Data'!$F$5,0,10*ROW('Hygiene Data'!F94))),'Data Summary'!DU100="Yes"),OFFSET('Hygiene Data'!$F$5,0,10*ROW('Hygiene Data'!F94)),NA())</f>
        <v>#N/A</v>
      </c>
      <c r="BG100" s="537" t="e">
        <f ca="1">+IF(AND(ISNUMBER(OFFSET('Hygiene Data'!$F$7,0,10*ROW('Hygiene Data'!F94))),'Data Summary'!DV100="Yes"),OFFSET('Hygiene Data'!$F$7,0,10*ROW('Hygiene Data'!F94)),NA())</f>
        <v>#N/A</v>
      </c>
      <c r="BH100" s="537" t="e">
        <f ca="1">+IF(AND(ISNUMBER(OFFSET('Hygiene Data'!$F$9,0,10*ROW('Hygiene Data'!F94))),'Data Summary'!DW100="Yes"),OFFSET('Hygiene Data'!$F$9,0,10*ROW('Hygiene Data'!F94)),NA())</f>
        <v>#N/A</v>
      </c>
      <c r="BI100" s="537" t="e">
        <f ca="1">+IF(AND(ISNUMBER(OFFSET('Hygiene Data'!$G$5,0,10*ROW('Hygiene Data'!G94))),'Data Summary'!DX100="Yes"),OFFSET('Hygiene Data'!$G$5,0,10*ROW('Hygiene Data'!G94)),NA())</f>
        <v>#N/A</v>
      </c>
      <c r="BJ100" s="537" t="e">
        <f ca="1">+IF(AND(ISNUMBER(OFFSET('Hygiene Data'!$G$7,0,10*ROW('Hygiene Data'!G94))),'Data Summary'!DY100="Yes"),OFFSET('Hygiene Data'!$G$7,0,10*ROW('Hygiene Data'!G94)),NA())</f>
        <v>#N/A</v>
      </c>
      <c r="BK100" s="537" t="e">
        <f ca="1">+IF(AND(ISNUMBER(OFFSET('Hygiene Data'!$G$9,0,10*ROW('Hygiene Data'!G94))),'Data Summary'!DZ100="Yes"),OFFSET('Hygiene Data'!$G$9,0,10*ROW('Hygiene Data'!G94)),NA())</f>
        <v>#N/A</v>
      </c>
      <c r="BL100" s="537" t="e">
        <f ca="1">+IF(AND(ISNUMBER(OFFSET('Hygiene Data'!$H$5,0,10*ROW('Hygiene Data'!H94))),'Data Summary'!EA100="Yes"),OFFSET('Hygiene Data'!$H$5,0,10*ROW('Hygiene Data'!H94)),NA())</f>
        <v>#N/A</v>
      </c>
      <c r="BM100" s="537" t="e">
        <f ca="1">+IF(AND(ISNUMBER(OFFSET('Hygiene Data'!$H$7,0,10*ROW('Hygiene Data'!H94))),'Data Summary'!EB100="Yes"),OFFSET('Hygiene Data'!$H$7,0,10*ROW('Hygiene Data'!H94)),NA())</f>
        <v>#N/A</v>
      </c>
      <c r="BN100" s="537" t="e">
        <f ca="1">+IF(AND(ISNUMBER(OFFSET('Hygiene Data'!$H$9,0,10*ROW('Hygiene Data'!H94))),'Data Summary'!EC100="Yes"),OFFSET('Hygiene Data'!$H$9,0,10*ROW('Hygiene Data'!H94)),NA())</f>
        <v>#N/A</v>
      </c>
      <c r="BO100" s="537" t="e">
        <f ca="1">+IF(AND(ISNUMBER(OFFSET('Hygiene Data'!$I$5,0,10*ROW('Hygiene Data'!I94))),'Data Summary'!ED100="Yes"),OFFSET('Hygiene Data'!$I$5,0,10*ROW('Hygiene Data'!I94)),NA())</f>
        <v>#N/A</v>
      </c>
      <c r="BP100" s="537" t="e">
        <f ca="1">+IF(AND(ISNUMBER(OFFSET('Hygiene Data'!$I$7,0,10*ROW('Hygiene Data'!I94))),'Data Summary'!EE100="Yes"),OFFSET('Hygiene Data'!$I$7,0,10*ROW('Hygiene Data'!I94)),NA())</f>
        <v>#N/A</v>
      </c>
      <c r="BQ100" s="537" t="e">
        <f ca="1">+IF(AND(ISNUMBER(OFFSET('Hygiene Data'!$I$9,0,10*ROW('Hygiene Data'!I94))),'Data Summary'!EF100="Yes"),OFFSET('Hygiene Data'!$I$9,0,10*ROW('Hygiene Data'!I94)),NA())</f>
        <v>#N/A</v>
      </c>
    </row>
    <row r="101" spans="1:69" x14ac:dyDescent="0.25">
      <c r="A101" s="533" t="e">
        <f ca="1">+RIGHT('Data Summary'!A101,LEN('Data Summary'!A101)-9)</f>
        <v>#VALUE!</v>
      </c>
      <c r="B101" s="507" t="str">
        <f ca="1">+IF(ISTEXT('Data Summary'!B101),'Data Summary'!B101,"")</f>
        <v/>
      </c>
      <c r="C101" s="534" t="e">
        <f ca="1">+VALUE('Data Summary'!C101)</f>
        <v>#VALUE!</v>
      </c>
      <c r="D101" s="535" t="e">
        <f ca="1">+IF(AND(ISNUMBER(OFFSET('Water Data'!$D$4,0,10*ROW('Water Data'!D95))),'Data Summary'!BS101="Yes"),100-OFFSET('Water Data'!$D$4,0,10*ROW('Water Data'!D95)),NA())</f>
        <v>#N/A</v>
      </c>
      <c r="E101" s="535" t="e">
        <f ca="1">+IF(AND(ISNUMBER(OFFSET('Water Data'!$D$6,0,10*ROW('Water Data'!D95))),'Data Summary'!BT101="Yes"),OFFSET('Water Data'!$D$6,0,10*ROW('Water Data'!D95)),NA())</f>
        <v>#N/A</v>
      </c>
      <c r="F101" s="535" t="e">
        <f ca="1">+IF(AND(ISNUMBER(OFFSET('Water Data'!$D$9,0,10*ROW('Water Data'!D95))),'Data Summary'!BU101="Yes"),OFFSET('Water Data'!$D$9,0,10*ROW('Water Data'!D95)),NA())</f>
        <v>#N/A</v>
      </c>
      <c r="G101" s="535" t="e">
        <f ca="1">+IF(AND(ISNUMBER(OFFSET('Water Data'!$E$4,0,10*ROW('Water Data'!E95))),'Data Summary'!BV101="Yes"),100-OFFSET('Water Data'!$E$4,0,10*ROW('Water Data'!E95)),NA())</f>
        <v>#N/A</v>
      </c>
      <c r="H101" s="535" t="e">
        <f ca="1">+IF(AND(ISNUMBER(OFFSET('Water Data'!$E$6,0,10*ROW('Water Data'!E95))),'Data Summary'!BW101="Yes"),OFFSET('Water Data'!$E$6,0,10*ROW('Water Data'!E95)),NA())</f>
        <v>#N/A</v>
      </c>
      <c r="I101" s="535" t="e">
        <f ca="1">+IF(AND(ISNUMBER(OFFSET('Water Data'!$E$9,0,10*ROW('Water Data'!E95))),'Data Summary'!BX101="Yes"),OFFSET('Water Data'!$E$9,0,10*ROW('Water Data'!E95)),NA())</f>
        <v>#N/A</v>
      </c>
      <c r="J101" s="535" t="e">
        <f ca="1">+IF(AND(ISNUMBER(OFFSET('Water Data'!$F$4,0,10*ROW('Water Data'!F95))),'Data Summary'!BY101="Yes"),100-OFFSET('Water Data'!$F$4,0,10*ROW('Water Data'!F95)),NA())</f>
        <v>#N/A</v>
      </c>
      <c r="K101" s="535" t="e">
        <f ca="1">+IF(AND(ISNUMBER(OFFSET('Water Data'!$F$6,0,10*ROW('Water Data'!F95))),'Data Summary'!BZ101="Yes"),OFFSET('Water Data'!$F$6,0,10*ROW('Water Data'!F95)),NA())</f>
        <v>#N/A</v>
      </c>
      <c r="L101" s="535" t="e">
        <f ca="1">+IF(AND(ISNUMBER(OFFSET('Water Data'!$F$9,0,10*ROW('Water Data'!F95))),'Data Summary'!CA101="Yes"),OFFSET('Water Data'!$F$9,0,10*ROW('Water Data'!F95)),NA())</f>
        <v>#N/A</v>
      </c>
      <c r="M101" s="535" t="e">
        <f ca="1">+IF(AND(ISNUMBER(OFFSET('Water Data'!$G$4,0,10*ROW('Water Data'!G95))),'Data Summary'!CB101="Yes"),100-OFFSET('Water Data'!$G$4,0,10*ROW('Water Data'!G95)),NA())</f>
        <v>#N/A</v>
      </c>
      <c r="N101" s="535" t="e">
        <f ca="1">+IF(AND(ISNUMBER(OFFSET('Water Data'!$G$6,0,10*ROW('Water Data'!G95))),'Data Summary'!CC101="Yes"),OFFSET('Water Data'!$G$6,0,10*ROW('Water Data'!G95)),NA())</f>
        <v>#N/A</v>
      </c>
      <c r="O101" s="535" t="e">
        <f ca="1">+IF(AND(ISNUMBER(OFFSET('Water Data'!$G$9,0,10*ROW('Water Data'!G95))),'Data Summary'!CD101="Yes"),OFFSET('Water Data'!$G$9,0,10*ROW('Water Data'!G95)),NA())</f>
        <v>#N/A</v>
      </c>
      <c r="P101" s="535" t="e">
        <f ca="1">+IF(AND(ISNUMBER(OFFSET('Water Data'!$H$4,0,10*ROW('Water Data'!H95))),'Data Summary'!CE101="Yes"),100-OFFSET('Water Data'!$H$4,0,10*ROW('Water Data'!H95)),NA())</f>
        <v>#N/A</v>
      </c>
      <c r="Q101" s="535" t="e">
        <f ca="1">+IF(AND(ISNUMBER(OFFSET('Water Data'!$H$6,0,10*ROW('Water Data'!H95))),'Data Summary'!CF101="Yes"),OFFSET('Water Data'!$H$6,0,10*ROW('Water Data'!H95)),NA())</f>
        <v>#N/A</v>
      </c>
      <c r="R101" s="535" t="e">
        <f ca="1">+IF(AND(ISNUMBER(OFFSET('Water Data'!$H$9,0,10*ROW('Water Data'!H95))),'Data Summary'!CG101="Yes"),OFFSET('Water Data'!$H$9,0,10*ROW('Water Data'!H95)),NA())</f>
        <v>#N/A</v>
      </c>
      <c r="S101" s="535" t="e">
        <f ca="1">+IF(AND(ISNUMBER(OFFSET('Water Data'!$I$4,0,10*ROW('Water Data'!I95))),'Data Summary'!CH101="Yes"),100-OFFSET('Water Data'!$I$4,0,10*ROW('Water Data'!I95)),NA())</f>
        <v>#N/A</v>
      </c>
      <c r="T101" s="535" t="e">
        <f ca="1">+IF(AND(ISNUMBER(OFFSET('Water Data'!$I$6,0,10*ROW('Water Data'!I95))),'Data Summary'!CI101="Yes"),OFFSET('Water Data'!$I$6,0,10*ROW('Water Data'!I95)),NA())</f>
        <v>#N/A</v>
      </c>
      <c r="U101" s="535" t="e">
        <f ca="1">+IF(AND(ISNUMBER(OFFSET('Water Data'!$I$9,0,10*ROW('Water Data'!I95))),'Data Summary'!CJ101="Yes"),OFFSET('Water Data'!$I$9,0,10*ROW('Water Data'!I95)),NA())</f>
        <v>#N/A</v>
      </c>
      <c r="V101" s="536" t="e">
        <f ca="1">+IF(AND(ISNUMBER(OFFSET('Sanitation Data'!$D$4,0,10*ROW('Sanitation Data'!D95))),'Data Summary'!CK101="Yes"),100-OFFSET('Sanitation Data'!$D$4,0,10*ROW('Sanitation Data'!D95)),NA())</f>
        <v>#N/A</v>
      </c>
      <c r="W101" s="536" t="e">
        <f ca="1">+IF(AND(ISNUMBER(OFFSET('Sanitation Data'!$D$6,0,10*ROW('Sanitation Data'!D95))),'Data Summary'!CL101="Yes"),OFFSET('Sanitation Data'!$D$6,0,10*ROW('Sanitation Data'!D95)),NA())</f>
        <v>#N/A</v>
      </c>
      <c r="X101" s="536" t="e">
        <f ca="1">+IF(AND(ISNUMBER(OFFSET('Sanitation Data'!$D$10,0,10*ROW('Sanitation Data'!D95))),'Data Summary'!CM101="Yes"),OFFSET('Sanitation Data'!$D$10,0,10*ROW('Sanitation Data'!D95)),NA())</f>
        <v>#N/A</v>
      </c>
      <c r="Y101" s="536" t="e">
        <f ca="1">+IF(AND(ISNUMBER(OFFSET('Sanitation Data'!$D$11,0,10*ROW('Sanitation Data'!D95))),'Data Summary'!CN101="Yes"),OFFSET('Sanitation Data'!$D$11,0,10*ROW('Sanitation Data'!D95)),NA())</f>
        <v>#N/A</v>
      </c>
      <c r="Z101" s="536" t="e">
        <f ca="1">+IF(AND(ISNUMBER(OFFSET('Sanitation Data'!$D$12,0,10*ROW('Sanitation Data'!D95))),'Data Summary'!CO101="Yes"),OFFSET('Sanitation Data'!$D$12,0,10*ROW('Sanitation Data'!D95)),NA())</f>
        <v>#N/A</v>
      </c>
      <c r="AA101" s="536" t="e">
        <f ca="1">+IF(AND(ISNUMBER(OFFSET('Sanitation Data'!$E$4,0,10*ROW('Sanitation Data'!E95))),'Data Summary'!CP101="Yes"),100-OFFSET('Sanitation Data'!$E$4,0,10*ROW('Sanitation Data'!E95)),NA())</f>
        <v>#N/A</v>
      </c>
      <c r="AB101" s="536" t="e">
        <f ca="1">+IF(AND(ISNUMBER(OFFSET('Sanitation Data'!$E$6,0,10*ROW('Sanitation Data'!E95))),'Data Summary'!CQ101="Yes"),OFFSET('Sanitation Data'!$E$6,0,10*ROW('Sanitation Data'!E95)),NA())</f>
        <v>#N/A</v>
      </c>
      <c r="AC101" s="536" t="e">
        <f ca="1">+IF(AND(ISNUMBER(OFFSET('Sanitation Data'!$E$10,0,10*ROW('Sanitation Data'!E95))),'Data Summary'!CR101="Yes"),OFFSET('Sanitation Data'!$E$10,0,10*ROW('Sanitation Data'!E95)),NA())</f>
        <v>#N/A</v>
      </c>
      <c r="AD101" s="536" t="e">
        <f ca="1">+IF(AND(ISNUMBER(OFFSET('Sanitation Data'!$E$11,0,10*ROW('Sanitation Data'!E95))),'Data Summary'!CS101="Yes"),OFFSET('Sanitation Data'!$E$11,0,10*ROW('Sanitation Data'!E95)),NA())</f>
        <v>#N/A</v>
      </c>
      <c r="AE101" s="536" t="e">
        <f ca="1">+IF(AND(ISNUMBER(OFFSET('Sanitation Data'!$E$12,0,10*ROW('Sanitation Data'!E95))),'Data Summary'!CT101="Yes"),OFFSET('Sanitation Data'!$E$12,0,10*ROW('Sanitation Data'!E95)),NA())</f>
        <v>#N/A</v>
      </c>
      <c r="AF101" s="536" t="e">
        <f ca="1">+IF(AND(ISNUMBER(OFFSET('Sanitation Data'!$F$4,0,10*ROW('Sanitation Data'!F95))),'Data Summary'!CU101="Yes"),100-OFFSET('Sanitation Data'!$F$4,0,10*ROW('Sanitation Data'!F95)),NA())</f>
        <v>#N/A</v>
      </c>
      <c r="AG101" s="536" t="e">
        <f ca="1">+IF(AND(ISNUMBER(OFFSET('Sanitation Data'!$F$6,0,10*ROW('Sanitation Data'!F95))),'Data Summary'!CV101="Yes"),OFFSET('Sanitation Data'!$F$6,0,10*ROW('Sanitation Data'!F95)),NA())</f>
        <v>#N/A</v>
      </c>
      <c r="AH101" s="536" t="e">
        <f ca="1">+IF(AND(ISNUMBER(OFFSET('Sanitation Data'!$F$10,0,10*ROW('Sanitation Data'!F95))),'Data Summary'!CW101="Yes"),OFFSET('Sanitation Data'!$F$10,0,10*ROW('Sanitation Data'!F95)),NA())</f>
        <v>#N/A</v>
      </c>
      <c r="AI101" s="536" t="e">
        <f ca="1">+IF(AND(ISNUMBER(OFFSET('Sanitation Data'!$F$11,0,10*ROW('Sanitation Data'!F95))),'Data Summary'!CX101="Yes"),OFFSET('Sanitation Data'!$F$11,0,10*ROW('Sanitation Data'!F95)),NA())</f>
        <v>#N/A</v>
      </c>
      <c r="AJ101" s="536" t="e">
        <f ca="1">+IF(AND(ISNUMBER(OFFSET('Sanitation Data'!$F$12,0,10*ROW('Sanitation Data'!F95))),'Data Summary'!CY101="Yes"),OFFSET('Sanitation Data'!$F$12,0,10*ROW('Sanitation Data'!F95)),NA())</f>
        <v>#N/A</v>
      </c>
      <c r="AK101" s="536" t="e">
        <f ca="1">+IF(AND(ISNUMBER(OFFSET('Sanitation Data'!$G$4,0,10*ROW('Sanitation Data'!G95))),'Data Summary'!CZ101="Yes"),100-OFFSET('Sanitation Data'!$G$4,0,10*ROW('Sanitation Data'!G95)),NA())</f>
        <v>#N/A</v>
      </c>
      <c r="AL101" s="536" t="e">
        <f ca="1">+IF(AND(ISNUMBER(OFFSET('Sanitation Data'!$G$6,0,10*ROW('Sanitation Data'!G95))),'Data Summary'!DA101="Yes"),OFFSET('Sanitation Data'!$G$6,0,10*ROW('Sanitation Data'!G95)),NA())</f>
        <v>#N/A</v>
      </c>
      <c r="AM101" s="536" t="e">
        <f ca="1">+IF(AND(ISNUMBER(OFFSET('Sanitation Data'!$G$10,0,10*ROW('Sanitation Data'!G95))),'Data Summary'!DB101="Yes"),OFFSET('Sanitation Data'!$G$10,0,10*ROW('Sanitation Data'!G95)),NA())</f>
        <v>#N/A</v>
      </c>
      <c r="AN101" s="536" t="e">
        <f ca="1">+IF(AND(ISNUMBER(OFFSET('Sanitation Data'!$G$11,0,10*ROW('Sanitation Data'!G95))),'Data Summary'!DC101="Yes"),OFFSET('Sanitation Data'!$G$11,0,10*ROW('Sanitation Data'!G95)),NA())</f>
        <v>#N/A</v>
      </c>
      <c r="AO101" s="536" t="e">
        <f ca="1">+IF(AND(ISNUMBER(OFFSET('Sanitation Data'!$G$12,0,10*ROW('Sanitation Data'!G95))),'Data Summary'!DD101="Yes"),OFFSET('Sanitation Data'!$G$12,0,10*ROW('Sanitation Data'!G95)),NA())</f>
        <v>#N/A</v>
      </c>
      <c r="AP101" s="536" t="e">
        <f ca="1">+IF(AND(ISNUMBER(OFFSET('Sanitation Data'!$H$4,0,10*ROW('Sanitation Data'!H95))),'Data Summary'!DE101="Yes"),100-OFFSET('Sanitation Data'!$H$4,0,10*ROW('Sanitation Data'!H95)),NA())</f>
        <v>#N/A</v>
      </c>
      <c r="AQ101" s="536" t="e">
        <f ca="1">+IF(AND(ISNUMBER(OFFSET('Sanitation Data'!$H$6,0,10*ROW('Sanitation Data'!H95))),'Data Summary'!DF101="Yes"),OFFSET('Sanitation Data'!$H$6,0,10*ROW('Sanitation Data'!H95)),NA())</f>
        <v>#N/A</v>
      </c>
      <c r="AR101" s="536" t="e">
        <f ca="1">+IF(AND(ISNUMBER(OFFSET('Sanitation Data'!$H$10,0,10*ROW('Sanitation Data'!H95))),'Data Summary'!DG101="Yes"),OFFSET('Sanitation Data'!$H$10,0,10*ROW('Sanitation Data'!H95)),NA())</f>
        <v>#N/A</v>
      </c>
      <c r="AS101" s="536" t="e">
        <f ca="1">+IF(AND(ISNUMBER(OFFSET('Sanitation Data'!$H$11,0,10*ROW('Sanitation Data'!H95))),'Data Summary'!DH101="Yes"),OFFSET('Sanitation Data'!$H$11,0,10*ROW('Sanitation Data'!H95)),NA())</f>
        <v>#N/A</v>
      </c>
      <c r="AT101" s="536" t="e">
        <f ca="1">+IF(AND(ISNUMBER(OFFSET('Sanitation Data'!$H$12,0,10*ROW('Sanitation Data'!H95))),'Data Summary'!DI101="Yes"),OFFSET('Sanitation Data'!$H$12,0,10*ROW('Sanitation Data'!H95)),NA())</f>
        <v>#N/A</v>
      </c>
      <c r="AU101" s="536" t="e">
        <f ca="1">+IF(AND(ISNUMBER(OFFSET('Sanitation Data'!$I$4,0,10*ROW('Sanitation Data'!I95))),'Data Summary'!DJ101="Yes"),100-OFFSET('Sanitation Data'!$I$4,0,10*ROW('Sanitation Data'!I95)),NA())</f>
        <v>#N/A</v>
      </c>
      <c r="AV101" s="536" t="e">
        <f ca="1">+IF(AND(ISNUMBER(OFFSET('Sanitation Data'!$I$6,0,10*ROW('Sanitation Data'!I95))),'Data Summary'!DK101="Yes"),OFFSET('Sanitation Data'!$I$6,0,10*ROW('Sanitation Data'!I95)),NA())</f>
        <v>#N/A</v>
      </c>
      <c r="AW101" s="536" t="e">
        <f ca="1">+IF(AND(ISNUMBER(OFFSET('Sanitation Data'!$I$10,0,10*ROW('Sanitation Data'!I95))),'Data Summary'!DL101="Yes"),OFFSET('Sanitation Data'!$I$10,0,10*ROW('Sanitation Data'!I95)),NA())</f>
        <v>#N/A</v>
      </c>
      <c r="AX101" s="536" t="e">
        <f ca="1">+IF(AND(ISNUMBER(OFFSET('Sanitation Data'!$I$11,0,10*ROW('Sanitation Data'!I95))),'Data Summary'!DM101="Yes"),OFFSET('Sanitation Data'!$I$11,0,10*ROW('Sanitation Data'!I95)),NA())</f>
        <v>#N/A</v>
      </c>
      <c r="AY101" s="536" t="e">
        <f ca="1">+IF(AND(ISNUMBER(OFFSET('Sanitation Data'!$I$12,0,10*ROW('Sanitation Data'!I95))),'Data Summary'!DN101="Yes"),OFFSET('Sanitation Data'!$I$12,0,10*ROW('Sanitation Data'!I95)),NA())</f>
        <v>#N/A</v>
      </c>
      <c r="AZ101" s="537" t="e">
        <f ca="1">+IF(AND(ISNUMBER(OFFSET('Hygiene Data'!$D$5,0,10*ROW('Hygiene Data'!D95))),'Data Summary'!DO101="Yes"),OFFSET('Hygiene Data'!$D$5,0,10*ROW('Hygiene Data'!D95)),NA())</f>
        <v>#N/A</v>
      </c>
      <c r="BA101" s="537" t="e">
        <f ca="1">+IF(AND(ISNUMBER(OFFSET('Hygiene Data'!$D$7,0,10*ROW('Hygiene Data'!D95))),'Data Summary'!DP101="Yes"),OFFSET('Hygiene Data'!$D$7,0,10*ROW('Hygiene Data'!D95)),NA())</f>
        <v>#N/A</v>
      </c>
      <c r="BB101" s="537" t="e">
        <f ca="1">+IF(AND(ISNUMBER(OFFSET('Hygiene Data'!$D$9,0,10*ROW('Hygiene Data'!D95))),'Data Summary'!DQ101="Yes"),OFFSET('Hygiene Data'!$D$9,0,10*ROW('Hygiene Data'!D95)),NA())</f>
        <v>#N/A</v>
      </c>
      <c r="BC101" s="537" t="e">
        <f ca="1">+IF(AND(ISNUMBER(OFFSET('Hygiene Data'!$E$5,0,10*ROW('Hygiene Data'!E95))),'Data Summary'!DR101="Yes"),OFFSET('Hygiene Data'!$E$5,0,10*ROW('Hygiene Data'!E95)),NA())</f>
        <v>#N/A</v>
      </c>
      <c r="BD101" s="537" t="e">
        <f ca="1">+IF(AND(ISNUMBER(OFFSET('Hygiene Data'!$E$7,0,10*ROW('Hygiene Data'!E95))),'Data Summary'!DS101="Yes"),OFFSET('Hygiene Data'!$E$7,0,10*ROW('Hygiene Data'!E95)),NA())</f>
        <v>#N/A</v>
      </c>
      <c r="BE101" s="537" t="e">
        <f ca="1">+IF(AND(ISNUMBER(OFFSET('Hygiene Data'!$E$9,0,10*ROW('Hygiene Data'!E95))),'Data Summary'!DT101="Yes"),OFFSET('Hygiene Data'!$E$9,0,10*ROW('Hygiene Data'!E95)),NA())</f>
        <v>#N/A</v>
      </c>
      <c r="BF101" s="537" t="e">
        <f ca="1">+IF(AND(ISNUMBER(OFFSET('Hygiene Data'!$F$5,0,10*ROW('Hygiene Data'!F95))),'Data Summary'!DU101="Yes"),OFFSET('Hygiene Data'!$F$5,0,10*ROW('Hygiene Data'!F95)),NA())</f>
        <v>#N/A</v>
      </c>
      <c r="BG101" s="537" t="e">
        <f ca="1">+IF(AND(ISNUMBER(OFFSET('Hygiene Data'!$F$7,0,10*ROW('Hygiene Data'!F95))),'Data Summary'!DV101="Yes"),OFFSET('Hygiene Data'!$F$7,0,10*ROW('Hygiene Data'!F95)),NA())</f>
        <v>#N/A</v>
      </c>
      <c r="BH101" s="537" t="e">
        <f ca="1">+IF(AND(ISNUMBER(OFFSET('Hygiene Data'!$F$9,0,10*ROW('Hygiene Data'!F95))),'Data Summary'!DW101="Yes"),OFFSET('Hygiene Data'!$F$9,0,10*ROW('Hygiene Data'!F95)),NA())</f>
        <v>#N/A</v>
      </c>
      <c r="BI101" s="537" t="e">
        <f ca="1">+IF(AND(ISNUMBER(OFFSET('Hygiene Data'!$G$5,0,10*ROW('Hygiene Data'!G95))),'Data Summary'!DX101="Yes"),OFFSET('Hygiene Data'!$G$5,0,10*ROW('Hygiene Data'!G95)),NA())</f>
        <v>#N/A</v>
      </c>
      <c r="BJ101" s="537" t="e">
        <f ca="1">+IF(AND(ISNUMBER(OFFSET('Hygiene Data'!$G$7,0,10*ROW('Hygiene Data'!G95))),'Data Summary'!DY101="Yes"),OFFSET('Hygiene Data'!$G$7,0,10*ROW('Hygiene Data'!G95)),NA())</f>
        <v>#N/A</v>
      </c>
      <c r="BK101" s="537" t="e">
        <f ca="1">+IF(AND(ISNUMBER(OFFSET('Hygiene Data'!$G$9,0,10*ROW('Hygiene Data'!G95))),'Data Summary'!DZ101="Yes"),OFFSET('Hygiene Data'!$G$9,0,10*ROW('Hygiene Data'!G95)),NA())</f>
        <v>#N/A</v>
      </c>
      <c r="BL101" s="537" t="e">
        <f ca="1">+IF(AND(ISNUMBER(OFFSET('Hygiene Data'!$H$5,0,10*ROW('Hygiene Data'!H95))),'Data Summary'!EA101="Yes"),OFFSET('Hygiene Data'!$H$5,0,10*ROW('Hygiene Data'!H95)),NA())</f>
        <v>#N/A</v>
      </c>
      <c r="BM101" s="537" t="e">
        <f ca="1">+IF(AND(ISNUMBER(OFFSET('Hygiene Data'!$H$7,0,10*ROW('Hygiene Data'!H95))),'Data Summary'!EB101="Yes"),OFFSET('Hygiene Data'!$H$7,0,10*ROW('Hygiene Data'!H95)),NA())</f>
        <v>#N/A</v>
      </c>
      <c r="BN101" s="537" t="e">
        <f ca="1">+IF(AND(ISNUMBER(OFFSET('Hygiene Data'!$H$9,0,10*ROW('Hygiene Data'!H95))),'Data Summary'!EC101="Yes"),OFFSET('Hygiene Data'!$H$9,0,10*ROW('Hygiene Data'!H95)),NA())</f>
        <v>#N/A</v>
      </c>
      <c r="BO101" s="537" t="e">
        <f ca="1">+IF(AND(ISNUMBER(OFFSET('Hygiene Data'!$I$5,0,10*ROW('Hygiene Data'!I95))),'Data Summary'!ED101="Yes"),OFFSET('Hygiene Data'!$I$5,0,10*ROW('Hygiene Data'!I95)),NA())</f>
        <v>#N/A</v>
      </c>
      <c r="BP101" s="537" t="e">
        <f ca="1">+IF(AND(ISNUMBER(OFFSET('Hygiene Data'!$I$7,0,10*ROW('Hygiene Data'!I95))),'Data Summary'!EE101="Yes"),OFFSET('Hygiene Data'!$I$7,0,10*ROW('Hygiene Data'!I95)),NA())</f>
        <v>#N/A</v>
      </c>
      <c r="BQ101" s="537" t="e">
        <f ca="1">+IF(AND(ISNUMBER(OFFSET('Hygiene Data'!$I$9,0,10*ROW('Hygiene Data'!I95))),'Data Summary'!EF101="Yes"),OFFSET('Hygiene Data'!$I$9,0,10*ROW('Hygiene Data'!I95)),NA())</f>
        <v>#N/A</v>
      </c>
    </row>
    <row r="102" spans="1:69" x14ac:dyDescent="0.25">
      <c r="A102" s="533" t="e">
        <f ca="1">+RIGHT('Data Summary'!A102,LEN('Data Summary'!A102)-9)</f>
        <v>#VALUE!</v>
      </c>
      <c r="B102" s="507" t="str">
        <f ca="1">+IF(ISTEXT('Data Summary'!B102),'Data Summary'!B102,"")</f>
        <v/>
      </c>
      <c r="C102" s="534" t="e">
        <f ca="1">+VALUE('Data Summary'!C102)</f>
        <v>#VALUE!</v>
      </c>
      <c r="D102" s="535" t="e">
        <f ca="1">+IF(AND(ISNUMBER(OFFSET('Water Data'!$D$4,0,10*ROW('Water Data'!D96))),'Data Summary'!BS102="Yes"),100-OFFSET('Water Data'!$D$4,0,10*ROW('Water Data'!D96)),NA())</f>
        <v>#N/A</v>
      </c>
      <c r="E102" s="535" t="e">
        <f ca="1">+IF(AND(ISNUMBER(OFFSET('Water Data'!$D$6,0,10*ROW('Water Data'!D96))),'Data Summary'!BT102="Yes"),OFFSET('Water Data'!$D$6,0,10*ROW('Water Data'!D96)),NA())</f>
        <v>#N/A</v>
      </c>
      <c r="F102" s="535" t="e">
        <f ca="1">+IF(AND(ISNUMBER(OFFSET('Water Data'!$D$9,0,10*ROW('Water Data'!D96))),'Data Summary'!BU102="Yes"),OFFSET('Water Data'!$D$9,0,10*ROW('Water Data'!D96)),NA())</f>
        <v>#N/A</v>
      </c>
      <c r="G102" s="535" t="e">
        <f ca="1">+IF(AND(ISNUMBER(OFFSET('Water Data'!$E$4,0,10*ROW('Water Data'!E96))),'Data Summary'!BV102="Yes"),100-OFFSET('Water Data'!$E$4,0,10*ROW('Water Data'!E96)),NA())</f>
        <v>#N/A</v>
      </c>
      <c r="H102" s="535" t="e">
        <f ca="1">+IF(AND(ISNUMBER(OFFSET('Water Data'!$E$6,0,10*ROW('Water Data'!E96))),'Data Summary'!BW102="Yes"),OFFSET('Water Data'!$E$6,0,10*ROW('Water Data'!E96)),NA())</f>
        <v>#N/A</v>
      </c>
      <c r="I102" s="535" t="e">
        <f ca="1">+IF(AND(ISNUMBER(OFFSET('Water Data'!$E$9,0,10*ROW('Water Data'!E96))),'Data Summary'!BX102="Yes"),OFFSET('Water Data'!$E$9,0,10*ROW('Water Data'!E96)),NA())</f>
        <v>#N/A</v>
      </c>
      <c r="J102" s="535" t="e">
        <f ca="1">+IF(AND(ISNUMBER(OFFSET('Water Data'!$F$4,0,10*ROW('Water Data'!F96))),'Data Summary'!BY102="Yes"),100-OFFSET('Water Data'!$F$4,0,10*ROW('Water Data'!F96)),NA())</f>
        <v>#N/A</v>
      </c>
      <c r="K102" s="535" t="e">
        <f ca="1">+IF(AND(ISNUMBER(OFFSET('Water Data'!$F$6,0,10*ROW('Water Data'!F96))),'Data Summary'!BZ102="Yes"),OFFSET('Water Data'!$F$6,0,10*ROW('Water Data'!F96)),NA())</f>
        <v>#N/A</v>
      </c>
      <c r="L102" s="535" t="e">
        <f ca="1">+IF(AND(ISNUMBER(OFFSET('Water Data'!$F$9,0,10*ROW('Water Data'!F96))),'Data Summary'!CA102="Yes"),OFFSET('Water Data'!$F$9,0,10*ROW('Water Data'!F96)),NA())</f>
        <v>#N/A</v>
      </c>
      <c r="M102" s="535" t="e">
        <f ca="1">+IF(AND(ISNUMBER(OFFSET('Water Data'!$G$4,0,10*ROW('Water Data'!G96))),'Data Summary'!CB102="Yes"),100-OFFSET('Water Data'!$G$4,0,10*ROW('Water Data'!G96)),NA())</f>
        <v>#N/A</v>
      </c>
      <c r="N102" s="535" t="e">
        <f ca="1">+IF(AND(ISNUMBER(OFFSET('Water Data'!$G$6,0,10*ROW('Water Data'!G96))),'Data Summary'!CC102="Yes"),OFFSET('Water Data'!$G$6,0,10*ROW('Water Data'!G96)),NA())</f>
        <v>#N/A</v>
      </c>
      <c r="O102" s="535" t="e">
        <f ca="1">+IF(AND(ISNUMBER(OFFSET('Water Data'!$G$9,0,10*ROW('Water Data'!G96))),'Data Summary'!CD102="Yes"),OFFSET('Water Data'!$G$9,0,10*ROW('Water Data'!G96)),NA())</f>
        <v>#N/A</v>
      </c>
      <c r="P102" s="535" t="e">
        <f ca="1">+IF(AND(ISNUMBER(OFFSET('Water Data'!$H$4,0,10*ROW('Water Data'!H96))),'Data Summary'!CE102="Yes"),100-OFFSET('Water Data'!$H$4,0,10*ROW('Water Data'!H96)),NA())</f>
        <v>#N/A</v>
      </c>
      <c r="Q102" s="535" t="e">
        <f ca="1">+IF(AND(ISNUMBER(OFFSET('Water Data'!$H$6,0,10*ROW('Water Data'!H96))),'Data Summary'!CF102="Yes"),OFFSET('Water Data'!$H$6,0,10*ROW('Water Data'!H96)),NA())</f>
        <v>#N/A</v>
      </c>
      <c r="R102" s="535" t="e">
        <f ca="1">+IF(AND(ISNUMBER(OFFSET('Water Data'!$H$9,0,10*ROW('Water Data'!H96))),'Data Summary'!CG102="Yes"),OFFSET('Water Data'!$H$9,0,10*ROW('Water Data'!H96)),NA())</f>
        <v>#N/A</v>
      </c>
      <c r="S102" s="535" t="e">
        <f ca="1">+IF(AND(ISNUMBER(OFFSET('Water Data'!$I$4,0,10*ROW('Water Data'!I96))),'Data Summary'!CH102="Yes"),100-OFFSET('Water Data'!$I$4,0,10*ROW('Water Data'!I96)),NA())</f>
        <v>#N/A</v>
      </c>
      <c r="T102" s="535" t="e">
        <f ca="1">+IF(AND(ISNUMBER(OFFSET('Water Data'!$I$6,0,10*ROW('Water Data'!I96))),'Data Summary'!CI102="Yes"),OFFSET('Water Data'!$I$6,0,10*ROW('Water Data'!I96)),NA())</f>
        <v>#N/A</v>
      </c>
      <c r="U102" s="535" t="e">
        <f ca="1">+IF(AND(ISNUMBER(OFFSET('Water Data'!$I$9,0,10*ROW('Water Data'!I96))),'Data Summary'!CJ102="Yes"),OFFSET('Water Data'!$I$9,0,10*ROW('Water Data'!I96)),NA())</f>
        <v>#N/A</v>
      </c>
      <c r="V102" s="536" t="e">
        <f ca="1">+IF(AND(ISNUMBER(OFFSET('Sanitation Data'!$D$4,0,10*ROW('Sanitation Data'!D96))),'Data Summary'!CK102="Yes"),100-OFFSET('Sanitation Data'!$D$4,0,10*ROW('Sanitation Data'!D96)),NA())</f>
        <v>#N/A</v>
      </c>
      <c r="W102" s="536" t="e">
        <f ca="1">+IF(AND(ISNUMBER(OFFSET('Sanitation Data'!$D$6,0,10*ROW('Sanitation Data'!D96))),'Data Summary'!CL102="Yes"),OFFSET('Sanitation Data'!$D$6,0,10*ROW('Sanitation Data'!D96)),NA())</f>
        <v>#N/A</v>
      </c>
      <c r="X102" s="536" t="e">
        <f ca="1">+IF(AND(ISNUMBER(OFFSET('Sanitation Data'!$D$10,0,10*ROW('Sanitation Data'!D96))),'Data Summary'!CM102="Yes"),OFFSET('Sanitation Data'!$D$10,0,10*ROW('Sanitation Data'!D96)),NA())</f>
        <v>#N/A</v>
      </c>
      <c r="Y102" s="536" t="e">
        <f ca="1">+IF(AND(ISNUMBER(OFFSET('Sanitation Data'!$D$11,0,10*ROW('Sanitation Data'!D96))),'Data Summary'!CN102="Yes"),OFFSET('Sanitation Data'!$D$11,0,10*ROW('Sanitation Data'!D96)),NA())</f>
        <v>#N/A</v>
      </c>
      <c r="Z102" s="536" t="e">
        <f ca="1">+IF(AND(ISNUMBER(OFFSET('Sanitation Data'!$D$12,0,10*ROW('Sanitation Data'!D96))),'Data Summary'!CO102="Yes"),OFFSET('Sanitation Data'!$D$12,0,10*ROW('Sanitation Data'!D96)),NA())</f>
        <v>#N/A</v>
      </c>
      <c r="AA102" s="536" t="e">
        <f ca="1">+IF(AND(ISNUMBER(OFFSET('Sanitation Data'!$E$4,0,10*ROW('Sanitation Data'!E96))),'Data Summary'!CP102="Yes"),100-OFFSET('Sanitation Data'!$E$4,0,10*ROW('Sanitation Data'!E96)),NA())</f>
        <v>#N/A</v>
      </c>
      <c r="AB102" s="536" t="e">
        <f ca="1">+IF(AND(ISNUMBER(OFFSET('Sanitation Data'!$E$6,0,10*ROW('Sanitation Data'!E96))),'Data Summary'!CQ102="Yes"),OFFSET('Sanitation Data'!$E$6,0,10*ROW('Sanitation Data'!E96)),NA())</f>
        <v>#N/A</v>
      </c>
      <c r="AC102" s="536" t="e">
        <f ca="1">+IF(AND(ISNUMBER(OFFSET('Sanitation Data'!$E$10,0,10*ROW('Sanitation Data'!E96))),'Data Summary'!CR102="Yes"),OFFSET('Sanitation Data'!$E$10,0,10*ROW('Sanitation Data'!E96)),NA())</f>
        <v>#N/A</v>
      </c>
      <c r="AD102" s="536" t="e">
        <f ca="1">+IF(AND(ISNUMBER(OFFSET('Sanitation Data'!$E$11,0,10*ROW('Sanitation Data'!E96))),'Data Summary'!CS102="Yes"),OFFSET('Sanitation Data'!$E$11,0,10*ROW('Sanitation Data'!E96)),NA())</f>
        <v>#N/A</v>
      </c>
      <c r="AE102" s="536" t="e">
        <f ca="1">+IF(AND(ISNUMBER(OFFSET('Sanitation Data'!$E$12,0,10*ROW('Sanitation Data'!E96))),'Data Summary'!CT102="Yes"),OFFSET('Sanitation Data'!$E$12,0,10*ROW('Sanitation Data'!E96)),NA())</f>
        <v>#N/A</v>
      </c>
      <c r="AF102" s="536" t="e">
        <f ca="1">+IF(AND(ISNUMBER(OFFSET('Sanitation Data'!$F$4,0,10*ROW('Sanitation Data'!F96))),'Data Summary'!CU102="Yes"),100-OFFSET('Sanitation Data'!$F$4,0,10*ROW('Sanitation Data'!F96)),NA())</f>
        <v>#N/A</v>
      </c>
      <c r="AG102" s="536" t="e">
        <f ca="1">+IF(AND(ISNUMBER(OFFSET('Sanitation Data'!$F$6,0,10*ROW('Sanitation Data'!F96))),'Data Summary'!CV102="Yes"),OFFSET('Sanitation Data'!$F$6,0,10*ROW('Sanitation Data'!F96)),NA())</f>
        <v>#N/A</v>
      </c>
      <c r="AH102" s="536" t="e">
        <f ca="1">+IF(AND(ISNUMBER(OFFSET('Sanitation Data'!$F$10,0,10*ROW('Sanitation Data'!F96))),'Data Summary'!CW102="Yes"),OFFSET('Sanitation Data'!$F$10,0,10*ROW('Sanitation Data'!F96)),NA())</f>
        <v>#N/A</v>
      </c>
      <c r="AI102" s="536" t="e">
        <f ca="1">+IF(AND(ISNUMBER(OFFSET('Sanitation Data'!$F$11,0,10*ROW('Sanitation Data'!F96))),'Data Summary'!CX102="Yes"),OFFSET('Sanitation Data'!$F$11,0,10*ROW('Sanitation Data'!F96)),NA())</f>
        <v>#N/A</v>
      </c>
      <c r="AJ102" s="536" t="e">
        <f ca="1">+IF(AND(ISNUMBER(OFFSET('Sanitation Data'!$F$12,0,10*ROW('Sanitation Data'!F96))),'Data Summary'!CY102="Yes"),OFFSET('Sanitation Data'!$F$12,0,10*ROW('Sanitation Data'!F96)),NA())</f>
        <v>#N/A</v>
      </c>
      <c r="AK102" s="536" t="e">
        <f ca="1">+IF(AND(ISNUMBER(OFFSET('Sanitation Data'!$G$4,0,10*ROW('Sanitation Data'!G96))),'Data Summary'!CZ102="Yes"),100-OFFSET('Sanitation Data'!$G$4,0,10*ROW('Sanitation Data'!G96)),NA())</f>
        <v>#N/A</v>
      </c>
      <c r="AL102" s="536" t="e">
        <f ca="1">+IF(AND(ISNUMBER(OFFSET('Sanitation Data'!$G$6,0,10*ROW('Sanitation Data'!G96))),'Data Summary'!DA102="Yes"),OFFSET('Sanitation Data'!$G$6,0,10*ROW('Sanitation Data'!G96)),NA())</f>
        <v>#N/A</v>
      </c>
      <c r="AM102" s="536" t="e">
        <f ca="1">+IF(AND(ISNUMBER(OFFSET('Sanitation Data'!$G$10,0,10*ROW('Sanitation Data'!G96))),'Data Summary'!DB102="Yes"),OFFSET('Sanitation Data'!$G$10,0,10*ROW('Sanitation Data'!G96)),NA())</f>
        <v>#N/A</v>
      </c>
      <c r="AN102" s="536" t="e">
        <f ca="1">+IF(AND(ISNUMBER(OFFSET('Sanitation Data'!$G$11,0,10*ROW('Sanitation Data'!G96))),'Data Summary'!DC102="Yes"),OFFSET('Sanitation Data'!$G$11,0,10*ROW('Sanitation Data'!G96)),NA())</f>
        <v>#N/A</v>
      </c>
      <c r="AO102" s="536" t="e">
        <f ca="1">+IF(AND(ISNUMBER(OFFSET('Sanitation Data'!$G$12,0,10*ROW('Sanitation Data'!G96))),'Data Summary'!DD102="Yes"),OFFSET('Sanitation Data'!$G$12,0,10*ROW('Sanitation Data'!G96)),NA())</f>
        <v>#N/A</v>
      </c>
      <c r="AP102" s="536" t="e">
        <f ca="1">+IF(AND(ISNUMBER(OFFSET('Sanitation Data'!$H$4,0,10*ROW('Sanitation Data'!H96))),'Data Summary'!DE102="Yes"),100-OFFSET('Sanitation Data'!$H$4,0,10*ROW('Sanitation Data'!H96)),NA())</f>
        <v>#N/A</v>
      </c>
      <c r="AQ102" s="536" t="e">
        <f ca="1">+IF(AND(ISNUMBER(OFFSET('Sanitation Data'!$H$6,0,10*ROW('Sanitation Data'!H96))),'Data Summary'!DF102="Yes"),OFFSET('Sanitation Data'!$H$6,0,10*ROW('Sanitation Data'!H96)),NA())</f>
        <v>#N/A</v>
      </c>
      <c r="AR102" s="536" t="e">
        <f ca="1">+IF(AND(ISNUMBER(OFFSET('Sanitation Data'!$H$10,0,10*ROW('Sanitation Data'!H96))),'Data Summary'!DG102="Yes"),OFFSET('Sanitation Data'!$H$10,0,10*ROW('Sanitation Data'!H96)),NA())</f>
        <v>#N/A</v>
      </c>
      <c r="AS102" s="536" t="e">
        <f ca="1">+IF(AND(ISNUMBER(OFFSET('Sanitation Data'!$H$11,0,10*ROW('Sanitation Data'!H96))),'Data Summary'!DH102="Yes"),OFFSET('Sanitation Data'!$H$11,0,10*ROW('Sanitation Data'!H96)),NA())</f>
        <v>#N/A</v>
      </c>
      <c r="AT102" s="536" t="e">
        <f ca="1">+IF(AND(ISNUMBER(OFFSET('Sanitation Data'!$H$12,0,10*ROW('Sanitation Data'!H96))),'Data Summary'!DI102="Yes"),OFFSET('Sanitation Data'!$H$12,0,10*ROW('Sanitation Data'!H96)),NA())</f>
        <v>#N/A</v>
      </c>
      <c r="AU102" s="536" t="e">
        <f ca="1">+IF(AND(ISNUMBER(OFFSET('Sanitation Data'!$I$4,0,10*ROW('Sanitation Data'!I96))),'Data Summary'!DJ102="Yes"),100-OFFSET('Sanitation Data'!$I$4,0,10*ROW('Sanitation Data'!I96)),NA())</f>
        <v>#N/A</v>
      </c>
      <c r="AV102" s="536" t="e">
        <f ca="1">+IF(AND(ISNUMBER(OFFSET('Sanitation Data'!$I$6,0,10*ROW('Sanitation Data'!I96))),'Data Summary'!DK102="Yes"),OFFSET('Sanitation Data'!$I$6,0,10*ROW('Sanitation Data'!I96)),NA())</f>
        <v>#N/A</v>
      </c>
      <c r="AW102" s="536" t="e">
        <f ca="1">+IF(AND(ISNUMBER(OFFSET('Sanitation Data'!$I$10,0,10*ROW('Sanitation Data'!I96))),'Data Summary'!DL102="Yes"),OFFSET('Sanitation Data'!$I$10,0,10*ROW('Sanitation Data'!I96)),NA())</f>
        <v>#N/A</v>
      </c>
      <c r="AX102" s="536" t="e">
        <f ca="1">+IF(AND(ISNUMBER(OFFSET('Sanitation Data'!$I$11,0,10*ROW('Sanitation Data'!I96))),'Data Summary'!DM102="Yes"),OFFSET('Sanitation Data'!$I$11,0,10*ROW('Sanitation Data'!I96)),NA())</f>
        <v>#N/A</v>
      </c>
      <c r="AY102" s="536" t="e">
        <f ca="1">+IF(AND(ISNUMBER(OFFSET('Sanitation Data'!$I$12,0,10*ROW('Sanitation Data'!I96))),'Data Summary'!DN102="Yes"),OFFSET('Sanitation Data'!$I$12,0,10*ROW('Sanitation Data'!I96)),NA())</f>
        <v>#N/A</v>
      </c>
      <c r="AZ102" s="537" t="e">
        <f ca="1">+IF(AND(ISNUMBER(OFFSET('Hygiene Data'!$D$5,0,10*ROW('Hygiene Data'!D96))),'Data Summary'!DO102="Yes"),OFFSET('Hygiene Data'!$D$5,0,10*ROW('Hygiene Data'!D96)),NA())</f>
        <v>#N/A</v>
      </c>
      <c r="BA102" s="537" t="e">
        <f ca="1">+IF(AND(ISNUMBER(OFFSET('Hygiene Data'!$D$7,0,10*ROW('Hygiene Data'!D96))),'Data Summary'!DP102="Yes"),OFFSET('Hygiene Data'!$D$7,0,10*ROW('Hygiene Data'!D96)),NA())</f>
        <v>#N/A</v>
      </c>
      <c r="BB102" s="537" t="e">
        <f ca="1">+IF(AND(ISNUMBER(OFFSET('Hygiene Data'!$D$9,0,10*ROW('Hygiene Data'!D96))),'Data Summary'!DQ102="Yes"),OFFSET('Hygiene Data'!$D$9,0,10*ROW('Hygiene Data'!D96)),NA())</f>
        <v>#N/A</v>
      </c>
      <c r="BC102" s="537" t="e">
        <f ca="1">+IF(AND(ISNUMBER(OFFSET('Hygiene Data'!$E$5,0,10*ROW('Hygiene Data'!E96))),'Data Summary'!DR102="Yes"),OFFSET('Hygiene Data'!$E$5,0,10*ROW('Hygiene Data'!E96)),NA())</f>
        <v>#N/A</v>
      </c>
      <c r="BD102" s="537" t="e">
        <f ca="1">+IF(AND(ISNUMBER(OFFSET('Hygiene Data'!$E$7,0,10*ROW('Hygiene Data'!E96))),'Data Summary'!DS102="Yes"),OFFSET('Hygiene Data'!$E$7,0,10*ROW('Hygiene Data'!E96)),NA())</f>
        <v>#N/A</v>
      </c>
      <c r="BE102" s="537" t="e">
        <f ca="1">+IF(AND(ISNUMBER(OFFSET('Hygiene Data'!$E$9,0,10*ROW('Hygiene Data'!E96))),'Data Summary'!DT102="Yes"),OFFSET('Hygiene Data'!$E$9,0,10*ROW('Hygiene Data'!E96)),NA())</f>
        <v>#N/A</v>
      </c>
      <c r="BF102" s="537" t="e">
        <f ca="1">+IF(AND(ISNUMBER(OFFSET('Hygiene Data'!$F$5,0,10*ROW('Hygiene Data'!F96))),'Data Summary'!DU102="Yes"),OFFSET('Hygiene Data'!$F$5,0,10*ROW('Hygiene Data'!F96)),NA())</f>
        <v>#N/A</v>
      </c>
      <c r="BG102" s="537" t="e">
        <f ca="1">+IF(AND(ISNUMBER(OFFSET('Hygiene Data'!$F$7,0,10*ROW('Hygiene Data'!F96))),'Data Summary'!DV102="Yes"),OFFSET('Hygiene Data'!$F$7,0,10*ROW('Hygiene Data'!F96)),NA())</f>
        <v>#N/A</v>
      </c>
      <c r="BH102" s="537" t="e">
        <f ca="1">+IF(AND(ISNUMBER(OFFSET('Hygiene Data'!$F$9,0,10*ROW('Hygiene Data'!F96))),'Data Summary'!DW102="Yes"),OFFSET('Hygiene Data'!$F$9,0,10*ROW('Hygiene Data'!F96)),NA())</f>
        <v>#N/A</v>
      </c>
      <c r="BI102" s="537" t="e">
        <f ca="1">+IF(AND(ISNUMBER(OFFSET('Hygiene Data'!$G$5,0,10*ROW('Hygiene Data'!G96))),'Data Summary'!DX102="Yes"),OFFSET('Hygiene Data'!$G$5,0,10*ROW('Hygiene Data'!G96)),NA())</f>
        <v>#N/A</v>
      </c>
      <c r="BJ102" s="537" t="e">
        <f ca="1">+IF(AND(ISNUMBER(OFFSET('Hygiene Data'!$G$7,0,10*ROW('Hygiene Data'!G96))),'Data Summary'!DY102="Yes"),OFFSET('Hygiene Data'!$G$7,0,10*ROW('Hygiene Data'!G96)),NA())</f>
        <v>#N/A</v>
      </c>
      <c r="BK102" s="537" t="e">
        <f ca="1">+IF(AND(ISNUMBER(OFFSET('Hygiene Data'!$G$9,0,10*ROW('Hygiene Data'!G96))),'Data Summary'!DZ102="Yes"),OFFSET('Hygiene Data'!$G$9,0,10*ROW('Hygiene Data'!G96)),NA())</f>
        <v>#N/A</v>
      </c>
      <c r="BL102" s="537" t="e">
        <f ca="1">+IF(AND(ISNUMBER(OFFSET('Hygiene Data'!$H$5,0,10*ROW('Hygiene Data'!H96))),'Data Summary'!EA102="Yes"),OFFSET('Hygiene Data'!$H$5,0,10*ROW('Hygiene Data'!H96)),NA())</f>
        <v>#N/A</v>
      </c>
      <c r="BM102" s="537" t="e">
        <f ca="1">+IF(AND(ISNUMBER(OFFSET('Hygiene Data'!$H$7,0,10*ROW('Hygiene Data'!H96))),'Data Summary'!EB102="Yes"),OFFSET('Hygiene Data'!$H$7,0,10*ROW('Hygiene Data'!H96)),NA())</f>
        <v>#N/A</v>
      </c>
      <c r="BN102" s="537" t="e">
        <f ca="1">+IF(AND(ISNUMBER(OFFSET('Hygiene Data'!$H$9,0,10*ROW('Hygiene Data'!H96))),'Data Summary'!EC102="Yes"),OFFSET('Hygiene Data'!$H$9,0,10*ROW('Hygiene Data'!H96)),NA())</f>
        <v>#N/A</v>
      </c>
      <c r="BO102" s="537" t="e">
        <f ca="1">+IF(AND(ISNUMBER(OFFSET('Hygiene Data'!$I$5,0,10*ROW('Hygiene Data'!I96))),'Data Summary'!ED102="Yes"),OFFSET('Hygiene Data'!$I$5,0,10*ROW('Hygiene Data'!I96)),NA())</f>
        <v>#N/A</v>
      </c>
      <c r="BP102" s="537" t="e">
        <f ca="1">+IF(AND(ISNUMBER(OFFSET('Hygiene Data'!$I$7,0,10*ROW('Hygiene Data'!I96))),'Data Summary'!EE102="Yes"),OFFSET('Hygiene Data'!$I$7,0,10*ROW('Hygiene Data'!I96)),NA())</f>
        <v>#N/A</v>
      </c>
      <c r="BQ102" s="537" t="e">
        <f ca="1">+IF(AND(ISNUMBER(OFFSET('Hygiene Data'!$I$9,0,10*ROW('Hygiene Data'!I96))),'Data Summary'!EF102="Yes"),OFFSET('Hygiene Data'!$I$9,0,10*ROW('Hygiene Data'!I96)),NA())</f>
        <v>#N/A</v>
      </c>
    </row>
    <row r="103" spans="1:69" x14ac:dyDescent="0.25">
      <c r="A103" s="533" t="e">
        <f ca="1">+RIGHT('Data Summary'!A103,LEN('Data Summary'!A103)-9)</f>
        <v>#VALUE!</v>
      </c>
      <c r="B103" s="507" t="str">
        <f ca="1">+IF(ISTEXT('Data Summary'!B103),'Data Summary'!B103,"")</f>
        <v/>
      </c>
      <c r="C103" s="534" t="e">
        <f ca="1">+VALUE('Data Summary'!C103)</f>
        <v>#VALUE!</v>
      </c>
      <c r="D103" s="535" t="e">
        <f ca="1">+IF(AND(ISNUMBER(OFFSET('Water Data'!$D$4,0,10*ROW('Water Data'!D97))),'Data Summary'!BS103="Yes"),100-OFFSET('Water Data'!$D$4,0,10*ROW('Water Data'!D97)),NA())</f>
        <v>#N/A</v>
      </c>
      <c r="E103" s="535" t="e">
        <f ca="1">+IF(AND(ISNUMBER(OFFSET('Water Data'!$D$6,0,10*ROW('Water Data'!D97))),'Data Summary'!BT103="Yes"),OFFSET('Water Data'!$D$6,0,10*ROW('Water Data'!D97)),NA())</f>
        <v>#N/A</v>
      </c>
      <c r="F103" s="535" t="e">
        <f ca="1">+IF(AND(ISNUMBER(OFFSET('Water Data'!$D$9,0,10*ROW('Water Data'!D97))),'Data Summary'!BU103="Yes"),OFFSET('Water Data'!$D$9,0,10*ROW('Water Data'!D97)),NA())</f>
        <v>#N/A</v>
      </c>
      <c r="G103" s="535" t="e">
        <f ca="1">+IF(AND(ISNUMBER(OFFSET('Water Data'!$E$4,0,10*ROW('Water Data'!E97))),'Data Summary'!BV103="Yes"),100-OFFSET('Water Data'!$E$4,0,10*ROW('Water Data'!E97)),NA())</f>
        <v>#N/A</v>
      </c>
      <c r="H103" s="535" t="e">
        <f ca="1">+IF(AND(ISNUMBER(OFFSET('Water Data'!$E$6,0,10*ROW('Water Data'!E97))),'Data Summary'!BW103="Yes"),OFFSET('Water Data'!$E$6,0,10*ROW('Water Data'!E97)),NA())</f>
        <v>#N/A</v>
      </c>
      <c r="I103" s="535" t="e">
        <f ca="1">+IF(AND(ISNUMBER(OFFSET('Water Data'!$E$9,0,10*ROW('Water Data'!E97))),'Data Summary'!BX103="Yes"),OFFSET('Water Data'!$E$9,0,10*ROW('Water Data'!E97)),NA())</f>
        <v>#N/A</v>
      </c>
      <c r="J103" s="535" t="e">
        <f ca="1">+IF(AND(ISNUMBER(OFFSET('Water Data'!$F$4,0,10*ROW('Water Data'!F97))),'Data Summary'!BY103="Yes"),100-OFFSET('Water Data'!$F$4,0,10*ROW('Water Data'!F97)),NA())</f>
        <v>#N/A</v>
      </c>
      <c r="K103" s="535" t="e">
        <f ca="1">+IF(AND(ISNUMBER(OFFSET('Water Data'!$F$6,0,10*ROW('Water Data'!F97))),'Data Summary'!BZ103="Yes"),OFFSET('Water Data'!$F$6,0,10*ROW('Water Data'!F97)),NA())</f>
        <v>#N/A</v>
      </c>
      <c r="L103" s="535" t="e">
        <f ca="1">+IF(AND(ISNUMBER(OFFSET('Water Data'!$F$9,0,10*ROW('Water Data'!F97))),'Data Summary'!CA103="Yes"),OFFSET('Water Data'!$F$9,0,10*ROW('Water Data'!F97)),NA())</f>
        <v>#N/A</v>
      </c>
      <c r="M103" s="535" t="e">
        <f ca="1">+IF(AND(ISNUMBER(OFFSET('Water Data'!$G$4,0,10*ROW('Water Data'!G97))),'Data Summary'!CB103="Yes"),100-OFFSET('Water Data'!$G$4,0,10*ROW('Water Data'!G97)),NA())</f>
        <v>#N/A</v>
      </c>
      <c r="N103" s="535" t="e">
        <f ca="1">+IF(AND(ISNUMBER(OFFSET('Water Data'!$G$6,0,10*ROW('Water Data'!G97))),'Data Summary'!CC103="Yes"),OFFSET('Water Data'!$G$6,0,10*ROW('Water Data'!G97)),NA())</f>
        <v>#N/A</v>
      </c>
      <c r="O103" s="535" t="e">
        <f ca="1">+IF(AND(ISNUMBER(OFFSET('Water Data'!$G$9,0,10*ROW('Water Data'!G97))),'Data Summary'!CD103="Yes"),OFFSET('Water Data'!$G$9,0,10*ROW('Water Data'!G97)),NA())</f>
        <v>#N/A</v>
      </c>
      <c r="P103" s="535" t="e">
        <f ca="1">+IF(AND(ISNUMBER(OFFSET('Water Data'!$H$4,0,10*ROW('Water Data'!H97))),'Data Summary'!CE103="Yes"),100-OFFSET('Water Data'!$H$4,0,10*ROW('Water Data'!H97)),NA())</f>
        <v>#N/A</v>
      </c>
      <c r="Q103" s="535" t="e">
        <f ca="1">+IF(AND(ISNUMBER(OFFSET('Water Data'!$H$6,0,10*ROW('Water Data'!H97))),'Data Summary'!CF103="Yes"),OFFSET('Water Data'!$H$6,0,10*ROW('Water Data'!H97)),NA())</f>
        <v>#N/A</v>
      </c>
      <c r="R103" s="535" t="e">
        <f ca="1">+IF(AND(ISNUMBER(OFFSET('Water Data'!$H$9,0,10*ROW('Water Data'!H97))),'Data Summary'!CG103="Yes"),OFFSET('Water Data'!$H$9,0,10*ROW('Water Data'!H97)),NA())</f>
        <v>#N/A</v>
      </c>
      <c r="S103" s="535" t="e">
        <f ca="1">+IF(AND(ISNUMBER(OFFSET('Water Data'!$I$4,0,10*ROW('Water Data'!I97))),'Data Summary'!CH103="Yes"),100-OFFSET('Water Data'!$I$4,0,10*ROW('Water Data'!I97)),NA())</f>
        <v>#N/A</v>
      </c>
      <c r="T103" s="535" t="e">
        <f ca="1">+IF(AND(ISNUMBER(OFFSET('Water Data'!$I$6,0,10*ROW('Water Data'!I97))),'Data Summary'!CI103="Yes"),OFFSET('Water Data'!$I$6,0,10*ROW('Water Data'!I97)),NA())</f>
        <v>#N/A</v>
      </c>
      <c r="U103" s="535" t="e">
        <f ca="1">+IF(AND(ISNUMBER(OFFSET('Water Data'!$I$9,0,10*ROW('Water Data'!I97))),'Data Summary'!CJ103="Yes"),OFFSET('Water Data'!$I$9,0,10*ROW('Water Data'!I97)),NA())</f>
        <v>#N/A</v>
      </c>
      <c r="V103" s="536" t="e">
        <f ca="1">+IF(AND(ISNUMBER(OFFSET('Sanitation Data'!$D$4,0,10*ROW('Sanitation Data'!D97))),'Data Summary'!CK103="Yes"),100-OFFSET('Sanitation Data'!$D$4,0,10*ROW('Sanitation Data'!D97)),NA())</f>
        <v>#N/A</v>
      </c>
      <c r="W103" s="536" t="e">
        <f ca="1">+IF(AND(ISNUMBER(OFFSET('Sanitation Data'!$D$6,0,10*ROW('Sanitation Data'!D97))),'Data Summary'!CL103="Yes"),OFFSET('Sanitation Data'!$D$6,0,10*ROW('Sanitation Data'!D97)),NA())</f>
        <v>#N/A</v>
      </c>
      <c r="X103" s="536" t="e">
        <f ca="1">+IF(AND(ISNUMBER(OFFSET('Sanitation Data'!$D$10,0,10*ROW('Sanitation Data'!D97))),'Data Summary'!CM103="Yes"),OFFSET('Sanitation Data'!$D$10,0,10*ROW('Sanitation Data'!D97)),NA())</f>
        <v>#N/A</v>
      </c>
      <c r="Y103" s="536" t="e">
        <f ca="1">+IF(AND(ISNUMBER(OFFSET('Sanitation Data'!$D$11,0,10*ROW('Sanitation Data'!D97))),'Data Summary'!CN103="Yes"),OFFSET('Sanitation Data'!$D$11,0,10*ROW('Sanitation Data'!D97)),NA())</f>
        <v>#N/A</v>
      </c>
      <c r="Z103" s="536" t="e">
        <f ca="1">+IF(AND(ISNUMBER(OFFSET('Sanitation Data'!$D$12,0,10*ROW('Sanitation Data'!D97))),'Data Summary'!CO103="Yes"),OFFSET('Sanitation Data'!$D$12,0,10*ROW('Sanitation Data'!D97)),NA())</f>
        <v>#N/A</v>
      </c>
      <c r="AA103" s="536" t="e">
        <f ca="1">+IF(AND(ISNUMBER(OFFSET('Sanitation Data'!$E$4,0,10*ROW('Sanitation Data'!E97))),'Data Summary'!CP103="Yes"),100-OFFSET('Sanitation Data'!$E$4,0,10*ROW('Sanitation Data'!E97)),NA())</f>
        <v>#N/A</v>
      </c>
      <c r="AB103" s="536" t="e">
        <f ca="1">+IF(AND(ISNUMBER(OFFSET('Sanitation Data'!$E$6,0,10*ROW('Sanitation Data'!E97))),'Data Summary'!CQ103="Yes"),OFFSET('Sanitation Data'!$E$6,0,10*ROW('Sanitation Data'!E97)),NA())</f>
        <v>#N/A</v>
      </c>
      <c r="AC103" s="536" t="e">
        <f ca="1">+IF(AND(ISNUMBER(OFFSET('Sanitation Data'!$E$10,0,10*ROW('Sanitation Data'!E97))),'Data Summary'!CR103="Yes"),OFFSET('Sanitation Data'!$E$10,0,10*ROW('Sanitation Data'!E97)),NA())</f>
        <v>#N/A</v>
      </c>
      <c r="AD103" s="536" t="e">
        <f ca="1">+IF(AND(ISNUMBER(OFFSET('Sanitation Data'!$E$11,0,10*ROW('Sanitation Data'!E97))),'Data Summary'!CS103="Yes"),OFFSET('Sanitation Data'!$E$11,0,10*ROW('Sanitation Data'!E97)),NA())</f>
        <v>#N/A</v>
      </c>
      <c r="AE103" s="536" t="e">
        <f ca="1">+IF(AND(ISNUMBER(OFFSET('Sanitation Data'!$E$12,0,10*ROW('Sanitation Data'!E97))),'Data Summary'!CT103="Yes"),OFFSET('Sanitation Data'!$E$12,0,10*ROW('Sanitation Data'!E97)),NA())</f>
        <v>#N/A</v>
      </c>
      <c r="AF103" s="536" t="e">
        <f ca="1">+IF(AND(ISNUMBER(OFFSET('Sanitation Data'!$F$4,0,10*ROW('Sanitation Data'!F97))),'Data Summary'!CU103="Yes"),100-OFFSET('Sanitation Data'!$F$4,0,10*ROW('Sanitation Data'!F97)),NA())</f>
        <v>#N/A</v>
      </c>
      <c r="AG103" s="536" t="e">
        <f ca="1">+IF(AND(ISNUMBER(OFFSET('Sanitation Data'!$F$6,0,10*ROW('Sanitation Data'!F97))),'Data Summary'!CV103="Yes"),OFFSET('Sanitation Data'!$F$6,0,10*ROW('Sanitation Data'!F97)),NA())</f>
        <v>#N/A</v>
      </c>
      <c r="AH103" s="536" t="e">
        <f ca="1">+IF(AND(ISNUMBER(OFFSET('Sanitation Data'!$F$10,0,10*ROW('Sanitation Data'!F97))),'Data Summary'!CW103="Yes"),OFFSET('Sanitation Data'!$F$10,0,10*ROW('Sanitation Data'!F97)),NA())</f>
        <v>#N/A</v>
      </c>
      <c r="AI103" s="536" t="e">
        <f ca="1">+IF(AND(ISNUMBER(OFFSET('Sanitation Data'!$F$11,0,10*ROW('Sanitation Data'!F97))),'Data Summary'!CX103="Yes"),OFFSET('Sanitation Data'!$F$11,0,10*ROW('Sanitation Data'!F97)),NA())</f>
        <v>#N/A</v>
      </c>
      <c r="AJ103" s="536" t="e">
        <f ca="1">+IF(AND(ISNUMBER(OFFSET('Sanitation Data'!$F$12,0,10*ROW('Sanitation Data'!F97))),'Data Summary'!CY103="Yes"),OFFSET('Sanitation Data'!$F$12,0,10*ROW('Sanitation Data'!F97)),NA())</f>
        <v>#N/A</v>
      </c>
      <c r="AK103" s="536" t="e">
        <f ca="1">+IF(AND(ISNUMBER(OFFSET('Sanitation Data'!$G$4,0,10*ROW('Sanitation Data'!G97))),'Data Summary'!CZ103="Yes"),100-OFFSET('Sanitation Data'!$G$4,0,10*ROW('Sanitation Data'!G97)),NA())</f>
        <v>#N/A</v>
      </c>
      <c r="AL103" s="536" t="e">
        <f ca="1">+IF(AND(ISNUMBER(OFFSET('Sanitation Data'!$G$6,0,10*ROW('Sanitation Data'!G97))),'Data Summary'!DA103="Yes"),OFFSET('Sanitation Data'!$G$6,0,10*ROW('Sanitation Data'!G97)),NA())</f>
        <v>#N/A</v>
      </c>
      <c r="AM103" s="536" t="e">
        <f ca="1">+IF(AND(ISNUMBER(OFFSET('Sanitation Data'!$G$10,0,10*ROW('Sanitation Data'!G97))),'Data Summary'!DB103="Yes"),OFFSET('Sanitation Data'!$G$10,0,10*ROW('Sanitation Data'!G97)),NA())</f>
        <v>#N/A</v>
      </c>
      <c r="AN103" s="536" t="e">
        <f ca="1">+IF(AND(ISNUMBER(OFFSET('Sanitation Data'!$G$11,0,10*ROW('Sanitation Data'!G97))),'Data Summary'!DC103="Yes"),OFFSET('Sanitation Data'!$G$11,0,10*ROW('Sanitation Data'!G97)),NA())</f>
        <v>#N/A</v>
      </c>
      <c r="AO103" s="536" t="e">
        <f ca="1">+IF(AND(ISNUMBER(OFFSET('Sanitation Data'!$G$12,0,10*ROW('Sanitation Data'!G97))),'Data Summary'!DD103="Yes"),OFFSET('Sanitation Data'!$G$12,0,10*ROW('Sanitation Data'!G97)),NA())</f>
        <v>#N/A</v>
      </c>
      <c r="AP103" s="536" t="e">
        <f ca="1">+IF(AND(ISNUMBER(OFFSET('Sanitation Data'!$H$4,0,10*ROW('Sanitation Data'!H97))),'Data Summary'!DE103="Yes"),100-OFFSET('Sanitation Data'!$H$4,0,10*ROW('Sanitation Data'!H97)),NA())</f>
        <v>#N/A</v>
      </c>
      <c r="AQ103" s="536" t="e">
        <f ca="1">+IF(AND(ISNUMBER(OFFSET('Sanitation Data'!$H$6,0,10*ROW('Sanitation Data'!H97))),'Data Summary'!DF103="Yes"),OFFSET('Sanitation Data'!$H$6,0,10*ROW('Sanitation Data'!H97)),NA())</f>
        <v>#N/A</v>
      </c>
      <c r="AR103" s="536" t="e">
        <f ca="1">+IF(AND(ISNUMBER(OFFSET('Sanitation Data'!$H$10,0,10*ROW('Sanitation Data'!H97))),'Data Summary'!DG103="Yes"),OFFSET('Sanitation Data'!$H$10,0,10*ROW('Sanitation Data'!H97)),NA())</f>
        <v>#N/A</v>
      </c>
      <c r="AS103" s="536" t="e">
        <f ca="1">+IF(AND(ISNUMBER(OFFSET('Sanitation Data'!$H$11,0,10*ROW('Sanitation Data'!H97))),'Data Summary'!DH103="Yes"),OFFSET('Sanitation Data'!$H$11,0,10*ROW('Sanitation Data'!H97)),NA())</f>
        <v>#N/A</v>
      </c>
      <c r="AT103" s="536" t="e">
        <f ca="1">+IF(AND(ISNUMBER(OFFSET('Sanitation Data'!$H$12,0,10*ROW('Sanitation Data'!H97))),'Data Summary'!DI103="Yes"),OFFSET('Sanitation Data'!$H$12,0,10*ROW('Sanitation Data'!H97)),NA())</f>
        <v>#N/A</v>
      </c>
      <c r="AU103" s="536" t="e">
        <f ca="1">+IF(AND(ISNUMBER(OFFSET('Sanitation Data'!$I$4,0,10*ROW('Sanitation Data'!I97))),'Data Summary'!DJ103="Yes"),100-OFFSET('Sanitation Data'!$I$4,0,10*ROW('Sanitation Data'!I97)),NA())</f>
        <v>#N/A</v>
      </c>
      <c r="AV103" s="536" t="e">
        <f ca="1">+IF(AND(ISNUMBER(OFFSET('Sanitation Data'!$I$6,0,10*ROW('Sanitation Data'!I97))),'Data Summary'!DK103="Yes"),OFFSET('Sanitation Data'!$I$6,0,10*ROW('Sanitation Data'!I97)),NA())</f>
        <v>#N/A</v>
      </c>
      <c r="AW103" s="536" t="e">
        <f ca="1">+IF(AND(ISNUMBER(OFFSET('Sanitation Data'!$I$10,0,10*ROW('Sanitation Data'!I97))),'Data Summary'!DL103="Yes"),OFFSET('Sanitation Data'!$I$10,0,10*ROW('Sanitation Data'!I97)),NA())</f>
        <v>#N/A</v>
      </c>
      <c r="AX103" s="536" t="e">
        <f ca="1">+IF(AND(ISNUMBER(OFFSET('Sanitation Data'!$I$11,0,10*ROW('Sanitation Data'!I97))),'Data Summary'!DM103="Yes"),OFFSET('Sanitation Data'!$I$11,0,10*ROW('Sanitation Data'!I97)),NA())</f>
        <v>#N/A</v>
      </c>
      <c r="AY103" s="536" t="e">
        <f ca="1">+IF(AND(ISNUMBER(OFFSET('Sanitation Data'!$I$12,0,10*ROW('Sanitation Data'!I97))),'Data Summary'!DN103="Yes"),OFFSET('Sanitation Data'!$I$12,0,10*ROW('Sanitation Data'!I97)),NA())</f>
        <v>#N/A</v>
      </c>
      <c r="AZ103" s="537" t="e">
        <f ca="1">+IF(AND(ISNUMBER(OFFSET('Hygiene Data'!$D$5,0,10*ROW('Hygiene Data'!D97))),'Data Summary'!DO103="Yes"),OFFSET('Hygiene Data'!$D$5,0,10*ROW('Hygiene Data'!D97)),NA())</f>
        <v>#N/A</v>
      </c>
      <c r="BA103" s="537" t="e">
        <f ca="1">+IF(AND(ISNUMBER(OFFSET('Hygiene Data'!$D$7,0,10*ROW('Hygiene Data'!D97))),'Data Summary'!DP103="Yes"),OFFSET('Hygiene Data'!$D$7,0,10*ROW('Hygiene Data'!D97)),NA())</f>
        <v>#N/A</v>
      </c>
      <c r="BB103" s="537" t="e">
        <f ca="1">+IF(AND(ISNUMBER(OFFSET('Hygiene Data'!$D$9,0,10*ROW('Hygiene Data'!D97))),'Data Summary'!DQ103="Yes"),OFFSET('Hygiene Data'!$D$9,0,10*ROW('Hygiene Data'!D97)),NA())</f>
        <v>#N/A</v>
      </c>
      <c r="BC103" s="537" t="e">
        <f ca="1">+IF(AND(ISNUMBER(OFFSET('Hygiene Data'!$E$5,0,10*ROW('Hygiene Data'!E97))),'Data Summary'!DR103="Yes"),OFFSET('Hygiene Data'!$E$5,0,10*ROW('Hygiene Data'!E97)),NA())</f>
        <v>#N/A</v>
      </c>
      <c r="BD103" s="537" t="e">
        <f ca="1">+IF(AND(ISNUMBER(OFFSET('Hygiene Data'!$E$7,0,10*ROW('Hygiene Data'!E97))),'Data Summary'!DS103="Yes"),OFFSET('Hygiene Data'!$E$7,0,10*ROW('Hygiene Data'!E97)),NA())</f>
        <v>#N/A</v>
      </c>
      <c r="BE103" s="537" t="e">
        <f ca="1">+IF(AND(ISNUMBER(OFFSET('Hygiene Data'!$E$9,0,10*ROW('Hygiene Data'!E97))),'Data Summary'!DT103="Yes"),OFFSET('Hygiene Data'!$E$9,0,10*ROW('Hygiene Data'!E97)),NA())</f>
        <v>#N/A</v>
      </c>
      <c r="BF103" s="537" t="e">
        <f ca="1">+IF(AND(ISNUMBER(OFFSET('Hygiene Data'!$F$5,0,10*ROW('Hygiene Data'!F97))),'Data Summary'!DU103="Yes"),OFFSET('Hygiene Data'!$F$5,0,10*ROW('Hygiene Data'!F97)),NA())</f>
        <v>#N/A</v>
      </c>
      <c r="BG103" s="537" t="e">
        <f ca="1">+IF(AND(ISNUMBER(OFFSET('Hygiene Data'!$F$7,0,10*ROW('Hygiene Data'!F97))),'Data Summary'!DV103="Yes"),OFFSET('Hygiene Data'!$F$7,0,10*ROW('Hygiene Data'!F97)),NA())</f>
        <v>#N/A</v>
      </c>
      <c r="BH103" s="537" t="e">
        <f ca="1">+IF(AND(ISNUMBER(OFFSET('Hygiene Data'!$F$9,0,10*ROW('Hygiene Data'!F97))),'Data Summary'!DW103="Yes"),OFFSET('Hygiene Data'!$F$9,0,10*ROW('Hygiene Data'!F97)),NA())</f>
        <v>#N/A</v>
      </c>
      <c r="BI103" s="537" t="e">
        <f ca="1">+IF(AND(ISNUMBER(OFFSET('Hygiene Data'!$G$5,0,10*ROW('Hygiene Data'!G97))),'Data Summary'!DX103="Yes"),OFFSET('Hygiene Data'!$G$5,0,10*ROW('Hygiene Data'!G97)),NA())</f>
        <v>#N/A</v>
      </c>
      <c r="BJ103" s="537" t="e">
        <f ca="1">+IF(AND(ISNUMBER(OFFSET('Hygiene Data'!$G$7,0,10*ROW('Hygiene Data'!G97))),'Data Summary'!DY103="Yes"),OFFSET('Hygiene Data'!$G$7,0,10*ROW('Hygiene Data'!G97)),NA())</f>
        <v>#N/A</v>
      </c>
      <c r="BK103" s="537" t="e">
        <f ca="1">+IF(AND(ISNUMBER(OFFSET('Hygiene Data'!$G$9,0,10*ROW('Hygiene Data'!G97))),'Data Summary'!DZ103="Yes"),OFFSET('Hygiene Data'!$G$9,0,10*ROW('Hygiene Data'!G97)),NA())</f>
        <v>#N/A</v>
      </c>
      <c r="BL103" s="537" t="e">
        <f ca="1">+IF(AND(ISNUMBER(OFFSET('Hygiene Data'!$H$5,0,10*ROW('Hygiene Data'!H97))),'Data Summary'!EA103="Yes"),OFFSET('Hygiene Data'!$H$5,0,10*ROW('Hygiene Data'!H97)),NA())</f>
        <v>#N/A</v>
      </c>
      <c r="BM103" s="537" t="e">
        <f ca="1">+IF(AND(ISNUMBER(OFFSET('Hygiene Data'!$H$7,0,10*ROW('Hygiene Data'!H97))),'Data Summary'!EB103="Yes"),OFFSET('Hygiene Data'!$H$7,0,10*ROW('Hygiene Data'!H97)),NA())</f>
        <v>#N/A</v>
      </c>
      <c r="BN103" s="537" t="e">
        <f ca="1">+IF(AND(ISNUMBER(OFFSET('Hygiene Data'!$H$9,0,10*ROW('Hygiene Data'!H97))),'Data Summary'!EC103="Yes"),OFFSET('Hygiene Data'!$H$9,0,10*ROW('Hygiene Data'!H97)),NA())</f>
        <v>#N/A</v>
      </c>
      <c r="BO103" s="537" t="e">
        <f ca="1">+IF(AND(ISNUMBER(OFFSET('Hygiene Data'!$I$5,0,10*ROW('Hygiene Data'!I97))),'Data Summary'!ED103="Yes"),OFFSET('Hygiene Data'!$I$5,0,10*ROW('Hygiene Data'!I97)),NA())</f>
        <v>#N/A</v>
      </c>
      <c r="BP103" s="537" t="e">
        <f ca="1">+IF(AND(ISNUMBER(OFFSET('Hygiene Data'!$I$7,0,10*ROW('Hygiene Data'!I97))),'Data Summary'!EE103="Yes"),OFFSET('Hygiene Data'!$I$7,0,10*ROW('Hygiene Data'!I97)),NA())</f>
        <v>#N/A</v>
      </c>
      <c r="BQ103" s="537" t="e">
        <f ca="1">+IF(AND(ISNUMBER(OFFSET('Hygiene Data'!$I$9,0,10*ROW('Hygiene Data'!I97))),'Data Summary'!EF103="Yes"),OFFSET('Hygiene Data'!$I$9,0,10*ROW('Hygiene Data'!I97)),NA())</f>
        <v>#N/A</v>
      </c>
    </row>
    <row r="104" spans="1:69" x14ac:dyDescent="0.25">
      <c r="A104" s="533" t="e">
        <f ca="1">+RIGHT('Data Summary'!A104,LEN('Data Summary'!A104)-9)</f>
        <v>#VALUE!</v>
      </c>
      <c r="B104" s="507" t="str">
        <f ca="1">+IF(ISTEXT('Data Summary'!B104),'Data Summary'!B104,"")</f>
        <v/>
      </c>
      <c r="C104" s="534" t="e">
        <f ca="1">+VALUE('Data Summary'!C104)</f>
        <v>#VALUE!</v>
      </c>
      <c r="D104" s="535" t="e">
        <f ca="1">+IF(AND(ISNUMBER(OFFSET('Water Data'!$D$4,0,10*ROW('Water Data'!D98))),'Data Summary'!BS104="Yes"),100-OFFSET('Water Data'!$D$4,0,10*ROW('Water Data'!D98)),NA())</f>
        <v>#N/A</v>
      </c>
      <c r="E104" s="535" t="e">
        <f ca="1">+IF(AND(ISNUMBER(OFFSET('Water Data'!$D$6,0,10*ROW('Water Data'!D98))),'Data Summary'!BT104="Yes"),OFFSET('Water Data'!$D$6,0,10*ROW('Water Data'!D98)),NA())</f>
        <v>#N/A</v>
      </c>
      <c r="F104" s="535" t="e">
        <f ca="1">+IF(AND(ISNUMBER(OFFSET('Water Data'!$D$9,0,10*ROW('Water Data'!D98))),'Data Summary'!BU104="Yes"),OFFSET('Water Data'!$D$9,0,10*ROW('Water Data'!D98)),NA())</f>
        <v>#N/A</v>
      </c>
      <c r="G104" s="535" t="e">
        <f ca="1">+IF(AND(ISNUMBER(OFFSET('Water Data'!$E$4,0,10*ROW('Water Data'!E98))),'Data Summary'!BV104="Yes"),100-OFFSET('Water Data'!$E$4,0,10*ROW('Water Data'!E98)),NA())</f>
        <v>#N/A</v>
      </c>
      <c r="H104" s="535" t="e">
        <f ca="1">+IF(AND(ISNUMBER(OFFSET('Water Data'!$E$6,0,10*ROW('Water Data'!E98))),'Data Summary'!BW104="Yes"),OFFSET('Water Data'!$E$6,0,10*ROW('Water Data'!E98)),NA())</f>
        <v>#N/A</v>
      </c>
      <c r="I104" s="535" t="e">
        <f ca="1">+IF(AND(ISNUMBER(OFFSET('Water Data'!$E$9,0,10*ROW('Water Data'!E98))),'Data Summary'!BX104="Yes"),OFFSET('Water Data'!$E$9,0,10*ROW('Water Data'!E98)),NA())</f>
        <v>#N/A</v>
      </c>
      <c r="J104" s="535" t="e">
        <f ca="1">+IF(AND(ISNUMBER(OFFSET('Water Data'!$F$4,0,10*ROW('Water Data'!F98))),'Data Summary'!BY104="Yes"),100-OFFSET('Water Data'!$F$4,0,10*ROW('Water Data'!F98)),NA())</f>
        <v>#N/A</v>
      </c>
      <c r="K104" s="535" t="e">
        <f ca="1">+IF(AND(ISNUMBER(OFFSET('Water Data'!$F$6,0,10*ROW('Water Data'!F98))),'Data Summary'!BZ104="Yes"),OFFSET('Water Data'!$F$6,0,10*ROW('Water Data'!F98)),NA())</f>
        <v>#N/A</v>
      </c>
      <c r="L104" s="535" t="e">
        <f ca="1">+IF(AND(ISNUMBER(OFFSET('Water Data'!$F$9,0,10*ROW('Water Data'!F98))),'Data Summary'!CA104="Yes"),OFFSET('Water Data'!$F$9,0,10*ROW('Water Data'!F98)),NA())</f>
        <v>#N/A</v>
      </c>
      <c r="M104" s="535" t="e">
        <f ca="1">+IF(AND(ISNUMBER(OFFSET('Water Data'!$G$4,0,10*ROW('Water Data'!G98))),'Data Summary'!CB104="Yes"),100-OFFSET('Water Data'!$G$4,0,10*ROW('Water Data'!G98)),NA())</f>
        <v>#N/A</v>
      </c>
      <c r="N104" s="535" t="e">
        <f ca="1">+IF(AND(ISNUMBER(OFFSET('Water Data'!$G$6,0,10*ROW('Water Data'!G98))),'Data Summary'!CC104="Yes"),OFFSET('Water Data'!$G$6,0,10*ROW('Water Data'!G98)),NA())</f>
        <v>#N/A</v>
      </c>
      <c r="O104" s="535" t="e">
        <f ca="1">+IF(AND(ISNUMBER(OFFSET('Water Data'!$G$9,0,10*ROW('Water Data'!G98))),'Data Summary'!CD104="Yes"),OFFSET('Water Data'!$G$9,0,10*ROW('Water Data'!G98)),NA())</f>
        <v>#N/A</v>
      </c>
      <c r="P104" s="535" t="e">
        <f ca="1">+IF(AND(ISNUMBER(OFFSET('Water Data'!$H$4,0,10*ROW('Water Data'!H98))),'Data Summary'!CE104="Yes"),100-OFFSET('Water Data'!$H$4,0,10*ROW('Water Data'!H98)),NA())</f>
        <v>#N/A</v>
      </c>
      <c r="Q104" s="535" t="e">
        <f ca="1">+IF(AND(ISNUMBER(OFFSET('Water Data'!$H$6,0,10*ROW('Water Data'!H98))),'Data Summary'!CF104="Yes"),OFFSET('Water Data'!$H$6,0,10*ROW('Water Data'!H98)),NA())</f>
        <v>#N/A</v>
      </c>
      <c r="R104" s="535" t="e">
        <f ca="1">+IF(AND(ISNUMBER(OFFSET('Water Data'!$H$9,0,10*ROW('Water Data'!H98))),'Data Summary'!CG104="Yes"),OFFSET('Water Data'!$H$9,0,10*ROW('Water Data'!H98)),NA())</f>
        <v>#N/A</v>
      </c>
      <c r="S104" s="535" t="e">
        <f ca="1">+IF(AND(ISNUMBER(OFFSET('Water Data'!$I$4,0,10*ROW('Water Data'!I98))),'Data Summary'!CH104="Yes"),100-OFFSET('Water Data'!$I$4,0,10*ROW('Water Data'!I98)),NA())</f>
        <v>#N/A</v>
      </c>
      <c r="T104" s="535" t="e">
        <f ca="1">+IF(AND(ISNUMBER(OFFSET('Water Data'!$I$6,0,10*ROW('Water Data'!I98))),'Data Summary'!CI104="Yes"),OFFSET('Water Data'!$I$6,0,10*ROW('Water Data'!I98)),NA())</f>
        <v>#N/A</v>
      </c>
      <c r="U104" s="535" t="e">
        <f ca="1">+IF(AND(ISNUMBER(OFFSET('Water Data'!$I$9,0,10*ROW('Water Data'!I98))),'Data Summary'!CJ104="Yes"),OFFSET('Water Data'!$I$9,0,10*ROW('Water Data'!I98)),NA())</f>
        <v>#N/A</v>
      </c>
      <c r="V104" s="536" t="e">
        <f ca="1">+IF(AND(ISNUMBER(OFFSET('Sanitation Data'!$D$4,0,10*ROW('Sanitation Data'!D98))),'Data Summary'!CK104="Yes"),100-OFFSET('Sanitation Data'!$D$4,0,10*ROW('Sanitation Data'!D98)),NA())</f>
        <v>#N/A</v>
      </c>
      <c r="W104" s="536" t="e">
        <f ca="1">+IF(AND(ISNUMBER(OFFSET('Sanitation Data'!$D$6,0,10*ROW('Sanitation Data'!D98))),'Data Summary'!CL104="Yes"),OFFSET('Sanitation Data'!$D$6,0,10*ROW('Sanitation Data'!D98)),NA())</f>
        <v>#N/A</v>
      </c>
      <c r="X104" s="536" t="e">
        <f ca="1">+IF(AND(ISNUMBER(OFFSET('Sanitation Data'!$D$10,0,10*ROW('Sanitation Data'!D98))),'Data Summary'!CM104="Yes"),OFFSET('Sanitation Data'!$D$10,0,10*ROW('Sanitation Data'!D98)),NA())</f>
        <v>#N/A</v>
      </c>
      <c r="Y104" s="536" t="e">
        <f ca="1">+IF(AND(ISNUMBER(OFFSET('Sanitation Data'!$D$11,0,10*ROW('Sanitation Data'!D98))),'Data Summary'!CN104="Yes"),OFFSET('Sanitation Data'!$D$11,0,10*ROW('Sanitation Data'!D98)),NA())</f>
        <v>#N/A</v>
      </c>
      <c r="Z104" s="536" t="e">
        <f ca="1">+IF(AND(ISNUMBER(OFFSET('Sanitation Data'!$D$12,0,10*ROW('Sanitation Data'!D98))),'Data Summary'!CO104="Yes"),OFFSET('Sanitation Data'!$D$12,0,10*ROW('Sanitation Data'!D98)),NA())</f>
        <v>#N/A</v>
      </c>
      <c r="AA104" s="536" t="e">
        <f ca="1">+IF(AND(ISNUMBER(OFFSET('Sanitation Data'!$E$4,0,10*ROW('Sanitation Data'!E98))),'Data Summary'!CP104="Yes"),100-OFFSET('Sanitation Data'!$E$4,0,10*ROW('Sanitation Data'!E98)),NA())</f>
        <v>#N/A</v>
      </c>
      <c r="AB104" s="536" t="e">
        <f ca="1">+IF(AND(ISNUMBER(OFFSET('Sanitation Data'!$E$6,0,10*ROW('Sanitation Data'!E98))),'Data Summary'!CQ104="Yes"),OFFSET('Sanitation Data'!$E$6,0,10*ROW('Sanitation Data'!E98)),NA())</f>
        <v>#N/A</v>
      </c>
      <c r="AC104" s="536" t="e">
        <f ca="1">+IF(AND(ISNUMBER(OFFSET('Sanitation Data'!$E$10,0,10*ROW('Sanitation Data'!E98))),'Data Summary'!CR104="Yes"),OFFSET('Sanitation Data'!$E$10,0,10*ROW('Sanitation Data'!E98)),NA())</f>
        <v>#N/A</v>
      </c>
      <c r="AD104" s="536" t="e">
        <f ca="1">+IF(AND(ISNUMBER(OFFSET('Sanitation Data'!$E$11,0,10*ROW('Sanitation Data'!E98))),'Data Summary'!CS104="Yes"),OFFSET('Sanitation Data'!$E$11,0,10*ROW('Sanitation Data'!E98)),NA())</f>
        <v>#N/A</v>
      </c>
      <c r="AE104" s="536" t="e">
        <f ca="1">+IF(AND(ISNUMBER(OFFSET('Sanitation Data'!$E$12,0,10*ROW('Sanitation Data'!E98))),'Data Summary'!CT104="Yes"),OFFSET('Sanitation Data'!$E$12,0,10*ROW('Sanitation Data'!E98)),NA())</f>
        <v>#N/A</v>
      </c>
      <c r="AF104" s="536" t="e">
        <f ca="1">+IF(AND(ISNUMBER(OFFSET('Sanitation Data'!$F$4,0,10*ROW('Sanitation Data'!F98))),'Data Summary'!CU104="Yes"),100-OFFSET('Sanitation Data'!$F$4,0,10*ROW('Sanitation Data'!F98)),NA())</f>
        <v>#N/A</v>
      </c>
      <c r="AG104" s="536" t="e">
        <f ca="1">+IF(AND(ISNUMBER(OFFSET('Sanitation Data'!$F$6,0,10*ROW('Sanitation Data'!F98))),'Data Summary'!CV104="Yes"),OFFSET('Sanitation Data'!$F$6,0,10*ROW('Sanitation Data'!F98)),NA())</f>
        <v>#N/A</v>
      </c>
      <c r="AH104" s="536" t="e">
        <f ca="1">+IF(AND(ISNUMBER(OFFSET('Sanitation Data'!$F$10,0,10*ROW('Sanitation Data'!F98))),'Data Summary'!CW104="Yes"),OFFSET('Sanitation Data'!$F$10,0,10*ROW('Sanitation Data'!F98)),NA())</f>
        <v>#N/A</v>
      </c>
      <c r="AI104" s="536" t="e">
        <f ca="1">+IF(AND(ISNUMBER(OFFSET('Sanitation Data'!$F$11,0,10*ROW('Sanitation Data'!F98))),'Data Summary'!CX104="Yes"),OFFSET('Sanitation Data'!$F$11,0,10*ROW('Sanitation Data'!F98)),NA())</f>
        <v>#N/A</v>
      </c>
      <c r="AJ104" s="536" t="e">
        <f ca="1">+IF(AND(ISNUMBER(OFFSET('Sanitation Data'!$F$12,0,10*ROW('Sanitation Data'!F98))),'Data Summary'!CY104="Yes"),OFFSET('Sanitation Data'!$F$12,0,10*ROW('Sanitation Data'!F98)),NA())</f>
        <v>#N/A</v>
      </c>
      <c r="AK104" s="536" t="e">
        <f ca="1">+IF(AND(ISNUMBER(OFFSET('Sanitation Data'!$G$4,0,10*ROW('Sanitation Data'!G98))),'Data Summary'!CZ104="Yes"),100-OFFSET('Sanitation Data'!$G$4,0,10*ROW('Sanitation Data'!G98)),NA())</f>
        <v>#N/A</v>
      </c>
      <c r="AL104" s="536" t="e">
        <f ca="1">+IF(AND(ISNUMBER(OFFSET('Sanitation Data'!$G$6,0,10*ROW('Sanitation Data'!G98))),'Data Summary'!DA104="Yes"),OFFSET('Sanitation Data'!$G$6,0,10*ROW('Sanitation Data'!G98)),NA())</f>
        <v>#N/A</v>
      </c>
      <c r="AM104" s="536" t="e">
        <f ca="1">+IF(AND(ISNUMBER(OFFSET('Sanitation Data'!$G$10,0,10*ROW('Sanitation Data'!G98))),'Data Summary'!DB104="Yes"),OFFSET('Sanitation Data'!$G$10,0,10*ROW('Sanitation Data'!G98)),NA())</f>
        <v>#N/A</v>
      </c>
      <c r="AN104" s="536" t="e">
        <f ca="1">+IF(AND(ISNUMBER(OFFSET('Sanitation Data'!$G$11,0,10*ROW('Sanitation Data'!G98))),'Data Summary'!DC104="Yes"),OFFSET('Sanitation Data'!$G$11,0,10*ROW('Sanitation Data'!G98)),NA())</f>
        <v>#N/A</v>
      </c>
      <c r="AO104" s="536" t="e">
        <f ca="1">+IF(AND(ISNUMBER(OFFSET('Sanitation Data'!$G$12,0,10*ROW('Sanitation Data'!G98))),'Data Summary'!DD104="Yes"),OFFSET('Sanitation Data'!$G$12,0,10*ROW('Sanitation Data'!G98)),NA())</f>
        <v>#N/A</v>
      </c>
      <c r="AP104" s="536" t="e">
        <f ca="1">+IF(AND(ISNUMBER(OFFSET('Sanitation Data'!$H$4,0,10*ROW('Sanitation Data'!H98))),'Data Summary'!DE104="Yes"),100-OFFSET('Sanitation Data'!$H$4,0,10*ROW('Sanitation Data'!H98)),NA())</f>
        <v>#N/A</v>
      </c>
      <c r="AQ104" s="536" t="e">
        <f ca="1">+IF(AND(ISNUMBER(OFFSET('Sanitation Data'!$H$6,0,10*ROW('Sanitation Data'!H98))),'Data Summary'!DF104="Yes"),OFFSET('Sanitation Data'!$H$6,0,10*ROW('Sanitation Data'!H98)),NA())</f>
        <v>#N/A</v>
      </c>
      <c r="AR104" s="536" t="e">
        <f ca="1">+IF(AND(ISNUMBER(OFFSET('Sanitation Data'!$H$10,0,10*ROW('Sanitation Data'!H98))),'Data Summary'!DG104="Yes"),OFFSET('Sanitation Data'!$H$10,0,10*ROW('Sanitation Data'!H98)),NA())</f>
        <v>#N/A</v>
      </c>
      <c r="AS104" s="536" t="e">
        <f ca="1">+IF(AND(ISNUMBER(OFFSET('Sanitation Data'!$H$11,0,10*ROW('Sanitation Data'!H98))),'Data Summary'!DH104="Yes"),OFFSET('Sanitation Data'!$H$11,0,10*ROW('Sanitation Data'!H98)),NA())</f>
        <v>#N/A</v>
      </c>
      <c r="AT104" s="536" t="e">
        <f ca="1">+IF(AND(ISNUMBER(OFFSET('Sanitation Data'!$H$12,0,10*ROW('Sanitation Data'!H98))),'Data Summary'!DI104="Yes"),OFFSET('Sanitation Data'!$H$12,0,10*ROW('Sanitation Data'!H98)),NA())</f>
        <v>#N/A</v>
      </c>
      <c r="AU104" s="536" t="e">
        <f ca="1">+IF(AND(ISNUMBER(OFFSET('Sanitation Data'!$I$4,0,10*ROW('Sanitation Data'!I98))),'Data Summary'!DJ104="Yes"),100-OFFSET('Sanitation Data'!$I$4,0,10*ROW('Sanitation Data'!I98)),NA())</f>
        <v>#N/A</v>
      </c>
      <c r="AV104" s="536" t="e">
        <f ca="1">+IF(AND(ISNUMBER(OFFSET('Sanitation Data'!$I$6,0,10*ROW('Sanitation Data'!I98))),'Data Summary'!DK104="Yes"),OFFSET('Sanitation Data'!$I$6,0,10*ROW('Sanitation Data'!I98)),NA())</f>
        <v>#N/A</v>
      </c>
      <c r="AW104" s="536" t="e">
        <f ca="1">+IF(AND(ISNUMBER(OFFSET('Sanitation Data'!$I$10,0,10*ROW('Sanitation Data'!I98))),'Data Summary'!DL104="Yes"),OFFSET('Sanitation Data'!$I$10,0,10*ROW('Sanitation Data'!I98)),NA())</f>
        <v>#N/A</v>
      </c>
      <c r="AX104" s="536" t="e">
        <f ca="1">+IF(AND(ISNUMBER(OFFSET('Sanitation Data'!$I$11,0,10*ROW('Sanitation Data'!I98))),'Data Summary'!DM104="Yes"),OFFSET('Sanitation Data'!$I$11,0,10*ROW('Sanitation Data'!I98)),NA())</f>
        <v>#N/A</v>
      </c>
      <c r="AY104" s="536" t="e">
        <f ca="1">+IF(AND(ISNUMBER(OFFSET('Sanitation Data'!$I$12,0,10*ROW('Sanitation Data'!I98))),'Data Summary'!DN104="Yes"),OFFSET('Sanitation Data'!$I$12,0,10*ROW('Sanitation Data'!I98)),NA())</f>
        <v>#N/A</v>
      </c>
      <c r="AZ104" s="537" t="e">
        <f ca="1">+IF(AND(ISNUMBER(OFFSET('Hygiene Data'!$D$5,0,10*ROW('Hygiene Data'!D98))),'Data Summary'!DO104="Yes"),OFFSET('Hygiene Data'!$D$5,0,10*ROW('Hygiene Data'!D98)),NA())</f>
        <v>#N/A</v>
      </c>
      <c r="BA104" s="537" t="e">
        <f ca="1">+IF(AND(ISNUMBER(OFFSET('Hygiene Data'!$D$7,0,10*ROW('Hygiene Data'!D98))),'Data Summary'!DP104="Yes"),OFFSET('Hygiene Data'!$D$7,0,10*ROW('Hygiene Data'!D98)),NA())</f>
        <v>#N/A</v>
      </c>
      <c r="BB104" s="537" t="e">
        <f ca="1">+IF(AND(ISNUMBER(OFFSET('Hygiene Data'!$D$9,0,10*ROW('Hygiene Data'!D98))),'Data Summary'!DQ104="Yes"),OFFSET('Hygiene Data'!$D$9,0,10*ROW('Hygiene Data'!D98)),NA())</f>
        <v>#N/A</v>
      </c>
      <c r="BC104" s="537" t="e">
        <f ca="1">+IF(AND(ISNUMBER(OFFSET('Hygiene Data'!$E$5,0,10*ROW('Hygiene Data'!E98))),'Data Summary'!DR104="Yes"),OFFSET('Hygiene Data'!$E$5,0,10*ROW('Hygiene Data'!E98)),NA())</f>
        <v>#N/A</v>
      </c>
      <c r="BD104" s="537" t="e">
        <f ca="1">+IF(AND(ISNUMBER(OFFSET('Hygiene Data'!$E$7,0,10*ROW('Hygiene Data'!E98))),'Data Summary'!DS104="Yes"),OFFSET('Hygiene Data'!$E$7,0,10*ROW('Hygiene Data'!E98)),NA())</f>
        <v>#N/A</v>
      </c>
      <c r="BE104" s="537" t="e">
        <f ca="1">+IF(AND(ISNUMBER(OFFSET('Hygiene Data'!$E$9,0,10*ROW('Hygiene Data'!E98))),'Data Summary'!DT104="Yes"),OFFSET('Hygiene Data'!$E$9,0,10*ROW('Hygiene Data'!E98)),NA())</f>
        <v>#N/A</v>
      </c>
      <c r="BF104" s="537" t="e">
        <f ca="1">+IF(AND(ISNUMBER(OFFSET('Hygiene Data'!$F$5,0,10*ROW('Hygiene Data'!F98))),'Data Summary'!DU104="Yes"),OFFSET('Hygiene Data'!$F$5,0,10*ROW('Hygiene Data'!F98)),NA())</f>
        <v>#N/A</v>
      </c>
      <c r="BG104" s="537" t="e">
        <f ca="1">+IF(AND(ISNUMBER(OFFSET('Hygiene Data'!$F$7,0,10*ROW('Hygiene Data'!F98))),'Data Summary'!DV104="Yes"),OFFSET('Hygiene Data'!$F$7,0,10*ROW('Hygiene Data'!F98)),NA())</f>
        <v>#N/A</v>
      </c>
      <c r="BH104" s="537" t="e">
        <f ca="1">+IF(AND(ISNUMBER(OFFSET('Hygiene Data'!$F$9,0,10*ROW('Hygiene Data'!F98))),'Data Summary'!DW104="Yes"),OFFSET('Hygiene Data'!$F$9,0,10*ROW('Hygiene Data'!F98)),NA())</f>
        <v>#N/A</v>
      </c>
      <c r="BI104" s="537" t="e">
        <f ca="1">+IF(AND(ISNUMBER(OFFSET('Hygiene Data'!$G$5,0,10*ROW('Hygiene Data'!G98))),'Data Summary'!DX104="Yes"),OFFSET('Hygiene Data'!$G$5,0,10*ROW('Hygiene Data'!G98)),NA())</f>
        <v>#N/A</v>
      </c>
      <c r="BJ104" s="537" t="e">
        <f ca="1">+IF(AND(ISNUMBER(OFFSET('Hygiene Data'!$G$7,0,10*ROW('Hygiene Data'!G98))),'Data Summary'!DY104="Yes"),OFFSET('Hygiene Data'!$G$7,0,10*ROW('Hygiene Data'!G98)),NA())</f>
        <v>#N/A</v>
      </c>
      <c r="BK104" s="537" t="e">
        <f ca="1">+IF(AND(ISNUMBER(OFFSET('Hygiene Data'!$G$9,0,10*ROW('Hygiene Data'!G98))),'Data Summary'!DZ104="Yes"),OFFSET('Hygiene Data'!$G$9,0,10*ROW('Hygiene Data'!G98)),NA())</f>
        <v>#N/A</v>
      </c>
      <c r="BL104" s="537" t="e">
        <f ca="1">+IF(AND(ISNUMBER(OFFSET('Hygiene Data'!$H$5,0,10*ROW('Hygiene Data'!H98))),'Data Summary'!EA104="Yes"),OFFSET('Hygiene Data'!$H$5,0,10*ROW('Hygiene Data'!H98)),NA())</f>
        <v>#N/A</v>
      </c>
      <c r="BM104" s="537" t="e">
        <f ca="1">+IF(AND(ISNUMBER(OFFSET('Hygiene Data'!$H$7,0,10*ROW('Hygiene Data'!H98))),'Data Summary'!EB104="Yes"),OFFSET('Hygiene Data'!$H$7,0,10*ROW('Hygiene Data'!H98)),NA())</f>
        <v>#N/A</v>
      </c>
      <c r="BN104" s="537" t="e">
        <f ca="1">+IF(AND(ISNUMBER(OFFSET('Hygiene Data'!$H$9,0,10*ROW('Hygiene Data'!H98))),'Data Summary'!EC104="Yes"),OFFSET('Hygiene Data'!$H$9,0,10*ROW('Hygiene Data'!H98)),NA())</f>
        <v>#N/A</v>
      </c>
      <c r="BO104" s="537" t="e">
        <f ca="1">+IF(AND(ISNUMBER(OFFSET('Hygiene Data'!$I$5,0,10*ROW('Hygiene Data'!I98))),'Data Summary'!ED104="Yes"),OFFSET('Hygiene Data'!$I$5,0,10*ROW('Hygiene Data'!I98)),NA())</f>
        <v>#N/A</v>
      </c>
      <c r="BP104" s="537" t="e">
        <f ca="1">+IF(AND(ISNUMBER(OFFSET('Hygiene Data'!$I$7,0,10*ROW('Hygiene Data'!I98))),'Data Summary'!EE104="Yes"),OFFSET('Hygiene Data'!$I$7,0,10*ROW('Hygiene Data'!I98)),NA())</f>
        <v>#N/A</v>
      </c>
      <c r="BQ104" s="537" t="e">
        <f ca="1">+IF(AND(ISNUMBER(OFFSET('Hygiene Data'!$I$9,0,10*ROW('Hygiene Data'!I98))),'Data Summary'!EF104="Yes"),OFFSET('Hygiene Data'!$I$9,0,10*ROW('Hygiene Data'!I98)),NA())</f>
        <v>#N/A</v>
      </c>
    </row>
    <row r="105" spans="1:69" x14ac:dyDescent="0.25">
      <c r="A105" s="533" t="e">
        <f ca="1">+RIGHT('Data Summary'!A105,LEN('Data Summary'!A105)-9)</f>
        <v>#VALUE!</v>
      </c>
      <c r="B105" s="507" t="str">
        <f ca="1">+IF(ISTEXT('Data Summary'!B105),'Data Summary'!B105,"")</f>
        <v/>
      </c>
      <c r="C105" s="534" t="e">
        <f ca="1">+VALUE('Data Summary'!C105)</f>
        <v>#VALUE!</v>
      </c>
      <c r="D105" s="535" t="e">
        <f ca="1">+IF(AND(ISNUMBER(OFFSET('Water Data'!$D$4,0,10*ROW('Water Data'!D99))),'Data Summary'!BS105="Yes"),100-OFFSET('Water Data'!$D$4,0,10*ROW('Water Data'!D99)),NA())</f>
        <v>#N/A</v>
      </c>
      <c r="E105" s="535" t="e">
        <f ca="1">+IF(AND(ISNUMBER(OFFSET('Water Data'!$D$6,0,10*ROW('Water Data'!D99))),'Data Summary'!BT105="Yes"),OFFSET('Water Data'!$D$6,0,10*ROW('Water Data'!D99)),NA())</f>
        <v>#N/A</v>
      </c>
      <c r="F105" s="535" t="e">
        <f ca="1">+IF(AND(ISNUMBER(OFFSET('Water Data'!$D$9,0,10*ROW('Water Data'!D99))),'Data Summary'!BU105="Yes"),OFFSET('Water Data'!$D$9,0,10*ROW('Water Data'!D99)),NA())</f>
        <v>#N/A</v>
      </c>
      <c r="G105" s="535" t="e">
        <f ca="1">+IF(AND(ISNUMBER(OFFSET('Water Data'!$E$4,0,10*ROW('Water Data'!E99))),'Data Summary'!BV105="Yes"),100-OFFSET('Water Data'!$E$4,0,10*ROW('Water Data'!E99)),NA())</f>
        <v>#N/A</v>
      </c>
      <c r="H105" s="535" t="e">
        <f ca="1">+IF(AND(ISNUMBER(OFFSET('Water Data'!$E$6,0,10*ROW('Water Data'!E99))),'Data Summary'!BW105="Yes"),OFFSET('Water Data'!$E$6,0,10*ROW('Water Data'!E99)),NA())</f>
        <v>#N/A</v>
      </c>
      <c r="I105" s="535" t="e">
        <f ca="1">+IF(AND(ISNUMBER(OFFSET('Water Data'!$E$9,0,10*ROW('Water Data'!E99))),'Data Summary'!BX105="Yes"),OFFSET('Water Data'!$E$9,0,10*ROW('Water Data'!E99)),NA())</f>
        <v>#N/A</v>
      </c>
      <c r="J105" s="535" t="e">
        <f ca="1">+IF(AND(ISNUMBER(OFFSET('Water Data'!$F$4,0,10*ROW('Water Data'!F99))),'Data Summary'!BY105="Yes"),100-OFFSET('Water Data'!$F$4,0,10*ROW('Water Data'!F99)),NA())</f>
        <v>#N/A</v>
      </c>
      <c r="K105" s="535" t="e">
        <f ca="1">+IF(AND(ISNUMBER(OFFSET('Water Data'!$F$6,0,10*ROW('Water Data'!F99))),'Data Summary'!BZ105="Yes"),OFFSET('Water Data'!$F$6,0,10*ROW('Water Data'!F99)),NA())</f>
        <v>#N/A</v>
      </c>
      <c r="L105" s="535" t="e">
        <f ca="1">+IF(AND(ISNUMBER(OFFSET('Water Data'!$F$9,0,10*ROW('Water Data'!F99))),'Data Summary'!CA105="Yes"),OFFSET('Water Data'!$F$9,0,10*ROW('Water Data'!F99)),NA())</f>
        <v>#N/A</v>
      </c>
      <c r="M105" s="535" t="e">
        <f ca="1">+IF(AND(ISNUMBER(OFFSET('Water Data'!$G$4,0,10*ROW('Water Data'!G99))),'Data Summary'!CB105="Yes"),100-OFFSET('Water Data'!$G$4,0,10*ROW('Water Data'!G99)),NA())</f>
        <v>#N/A</v>
      </c>
      <c r="N105" s="535" t="e">
        <f ca="1">+IF(AND(ISNUMBER(OFFSET('Water Data'!$G$6,0,10*ROW('Water Data'!G99))),'Data Summary'!CC105="Yes"),OFFSET('Water Data'!$G$6,0,10*ROW('Water Data'!G99)),NA())</f>
        <v>#N/A</v>
      </c>
      <c r="O105" s="535" t="e">
        <f ca="1">+IF(AND(ISNUMBER(OFFSET('Water Data'!$G$9,0,10*ROW('Water Data'!G99))),'Data Summary'!CD105="Yes"),OFFSET('Water Data'!$G$9,0,10*ROW('Water Data'!G99)),NA())</f>
        <v>#N/A</v>
      </c>
      <c r="P105" s="535" t="e">
        <f ca="1">+IF(AND(ISNUMBER(OFFSET('Water Data'!$H$4,0,10*ROW('Water Data'!H99))),'Data Summary'!CE105="Yes"),100-OFFSET('Water Data'!$H$4,0,10*ROW('Water Data'!H99)),NA())</f>
        <v>#N/A</v>
      </c>
      <c r="Q105" s="535" t="e">
        <f ca="1">+IF(AND(ISNUMBER(OFFSET('Water Data'!$H$6,0,10*ROW('Water Data'!H99))),'Data Summary'!CF105="Yes"),OFFSET('Water Data'!$H$6,0,10*ROW('Water Data'!H99)),NA())</f>
        <v>#N/A</v>
      </c>
      <c r="R105" s="535" t="e">
        <f ca="1">+IF(AND(ISNUMBER(OFFSET('Water Data'!$H$9,0,10*ROW('Water Data'!H99))),'Data Summary'!CG105="Yes"),OFFSET('Water Data'!$H$9,0,10*ROW('Water Data'!H99)),NA())</f>
        <v>#N/A</v>
      </c>
      <c r="S105" s="535" t="e">
        <f ca="1">+IF(AND(ISNUMBER(OFFSET('Water Data'!$I$4,0,10*ROW('Water Data'!I99))),'Data Summary'!CH105="Yes"),100-OFFSET('Water Data'!$I$4,0,10*ROW('Water Data'!I99)),NA())</f>
        <v>#N/A</v>
      </c>
      <c r="T105" s="535" t="e">
        <f ca="1">+IF(AND(ISNUMBER(OFFSET('Water Data'!$I$6,0,10*ROW('Water Data'!I99))),'Data Summary'!CI105="Yes"),OFFSET('Water Data'!$I$6,0,10*ROW('Water Data'!I99)),NA())</f>
        <v>#N/A</v>
      </c>
      <c r="U105" s="535" t="e">
        <f ca="1">+IF(AND(ISNUMBER(OFFSET('Water Data'!$I$9,0,10*ROW('Water Data'!I99))),'Data Summary'!CJ105="Yes"),OFFSET('Water Data'!$I$9,0,10*ROW('Water Data'!I99)),NA())</f>
        <v>#N/A</v>
      </c>
      <c r="V105" s="536" t="e">
        <f ca="1">+IF(AND(ISNUMBER(OFFSET('Sanitation Data'!$D$4,0,10*ROW('Sanitation Data'!D99))),'Data Summary'!CK105="Yes"),100-OFFSET('Sanitation Data'!$D$4,0,10*ROW('Sanitation Data'!D99)),NA())</f>
        <v>#N/A</v>
      </c>
      <c r="W105" s="536" t="e">
        <f ca="1">+IF(AND(ISNUMBER(OFFSET('Sanitation Data'!$D$6,0,10*ROW('Sanitation Data'!D99))),'Data Summary'!CL105="Yes"),OFFSET('Sanitation Data'!$D$6,0,10*ROW('Sanitation Data'!D99)),NA())</f>
        <v>#N/A</v>
      </c>
      <c r="X105" s="536" t="e">
        <f ca="1">+IF(AND(ISNUMBER(OFFSET('Sanitation Data'!$D$10,0,10*ROW('Sanitation Data'!D99))),'Data Summary'!CM105="Yes"),OFFSET('Sanitation Data'!$D$10,0,10*ROW('Sanitation Data'!D99)),NA())</f>
        <v>#N/A</v>
      </c>
      <c r="Y105" s="536" t="e">
        <f ca="1">+IF(AND(ISNUMBER(OFFSET('Sanitation Data'!$D$11,0,10*ROW('Sanitation Data'!D99))),'Data Summary'!CN105="Yes"),OFFSET('Sanitation Data'!$D$11,0,10*ROW('Sanitation Data'!D99)),NA())</f>
        <v>#N/A</v>
      </c>
      <c r="Z105" s="536" t="e">
        <f ca="1">+IF(AND(ISNUMBER(OFFSET('Sanitation Data'!$D$12,0,10*ROW('Sanitation Data'!D99))),'Data Summary'!CO105="Yes"),OFFSET('Sanitation Data'!$D$12,0,10*ROW('Sanitation Data'!D99)),NA())</f>
        <v>#N/A</v>
      </c>
      <c r="AA105" s="536" t="e">
        <f ca="1">+IF(AND(ISNUMBER(OFFSET('Sanitation Data'!$E$4,0,10*ROW('Sanitation Data'!E99))),'Data Summary'!CP105="Yes"),100-OFFSET('Sanitation Data'!$E$4,0,10*ROW('Sanitation Data'!E99)),NA())</f>
        <v>#N/A</v>
      </c>
      <c r="AB105" s="536" t="e">
        <f ca="1">+IF(AND(ISNUMBER(OFFSET('Sanitation Data'!$E$6,0,10*ROW('Sanitation Data'!E99))),'Data Summary'!CQ105="Yes"),OFFSET('Sanitation Data'!$E$6,0,10*ROW('Sanitation Data'!E99)),NA())</f>
        <v>#N/A</v>
      </c>
      <c r="AC105" s="536" t="e">
        <f ca="1">+IF(AND(ISNUMBER(OFFSET('Sanitation Data'!$E$10,0,10*ROW('Sanitation Data'!E99))),'Data Summary'!CR105="Yes"),OFFSET('Sanitation Data'!$E$10,0,10*ROW('Sanitation Data'!E99)),NA())</f>
        <v>#N/A</v>
      </c>
      <c r="AD105" s="536" t="e">
        <f ca="1">+IF(AND(ISNUMBER(OFFSET('Sanitation Data'!$E$11,0,10*ROW('Sanitation Data'!E99))),'Data Summary'!CS105="Yes"),OFFSET('Sanitation Data'!$E$11,0,10*ROW('Sanitation Data'!E99)),NA())</f>
        <v>#N/A</v>
      </c>
      <c r="AE105" s="536" t="e">
        <f ca="1">+IF(AND(ISNUMBER(OFFSET('Sanitation Data'!$E$12,0,10*ROW('Sanitation Data'!E99))),'Data Summary'!CT105="Yes"),OFFSET('Sanitation Data'!$E$12,0,10*ROW('Sanitation Data'!E99)),NA())</f>
        <v>#N/A</v>
      </c>
      <c r="AF105" s="536" t="e">
        <f ca="1">+IF(AND(ISNUMBER(OFFSET('Sanitation Data'!$F$4,0,10*ROW('Sanitation Data'!F99))),'Data Summary'!CU105="Yes"),100-OFFSET('Sanitation Data'!$F$4,0,10*ROW('Sanitation Data'!F99)),NA())</f>
        <v>#N/A</v>
      </c>
      <c r="AG105" s="536" t="e">
        <f ca="1">+IF(AND(ISNUMBER(OFFSET('Sanitation Data'!$F$6,0,10*ROW('Sanitation Data'!F99))),'Data Summary'!CV105="Yes"),OFFSET('Sanitation Data'!$F$6,0,10*ROW('Sanitation Data'!F99)),NA())</f>
        <v>#N/A</v>
      </c>
      <c r="AH105" s="536" t="e">
        <f ca="1">+IF(AND(ISNUMBER(OFFSET('Sanitation Data'!$F$10,0,10*ROW('Sanitation Data'!F99))),'Data Summary'!CW105="Yes"),OFFSET('Sanitation Data'!$F$10,0,10*ROW('Sanitation Data'!F99)),NA())</f>
        <v>#N/A</v>
      </c>
      <c r="AI105" s="536" t="e">
        <f ca="1">+IF(AND(ISNUMBER(OFFSET('Sanitation Data'!$F$11,0,10*ROW('Sanitation Data'!F99))),'Data Summary'!CX105="Yes"),OFFSET('Sanitation Data'!$F$11,0,10*ROW('Sanitation Data'!F99)),NA())</f>
        <v>#N/A</v>
      </c>
      <c r="AJ105" s="536" t="e">
        <f ca="1">+IF(AND(ISNUMBER(OFFSET('Sanitation Data'!$F$12,0,10*ROW('Sanitation Data'!F99))),'Data Summary'!CY105="Yes"),OFFSET('Sanitation Data'!$F$12,0,10*ROW('Sanitation Data'!F99)),NA())</f>
        <v>#N/A</v>
      </c>
      <c r="AK105" s="536" t="e">
        <f ca="1">+IF(AND(ISNUMBER(OFFSET('Sanitation Data'!$G$4,0,10*ROW('Sanitation Data'!G99))),'Data Summary'!CZ105="Yes"),100-OFFSET('Sanitation Data'!$G$4,0,10*ROW('Sanitation Data'!G99)),NA())</f>
        <v>#N/A</v>
      </c>
      <c r="AL105" s="536" t="e">
        <f ca="1">+IF(AND(ISNUMBER(OFFSET('Sanitation Data'!$G$6,0,10*ROW('Sanitation Data'!G99))),'Data Summary'!DA105="Yes"),OFFSET('Sanitation Data'!$G$6,0,10*ROW('Sanitation Data'!G99)),NA())</f>
        <v>#N/A</v>
      </c>
      <c r="AM105" s="536" t="e">
        <f ca="1">+IF(AND(ISNUMBER(OFFSET('Sanitation Data'!$G$10,0,10*ROW('Sanitation Data'!G99))),'Data Summary'!DB105="Yes"),OFFSET('Sanitation Data'!$G$10,0,10*ROW('Sanitation Data'!G99)),NA())</f>
        <v>#N/A</v>
      </c>
      <c r="AN105" s="536" t="e">
        <f ca="1">+IF(AND(ISNUMBER(OFFSET('Sanitation Data'!$G$11,0,10*ROW('Sanitation Data'!G99))),'Data Summary'!DC105="Yes"),OFFSET('Sanitation Data'!$G$11,0,10*ROW('Sanitation Data'!G99)),NA())</f>
        <v>#N/A</v>
      </c>
      <c r="AO105" s="536" t="e">
        <f ca="1">+IF(AND(ISNUMBER(OFFSET('Sanitation Data'!$G$12,0,10*ROW('Sanitation Data'!G99))),'Data Summary'!DD105="Yes"),OFFSET('Sanitation Data'!$G$12,0,10*ROW('Sanitation Data'!G99)),NA())</f>
        <v>#N/A</v>
      </c>
      <c r="AP105" s="536" t="e">
        <f ca="1">+IF(AND(ISNUMBER(OFFSET('Sanitation Data'!$H$4,0,10*ROW('Sanitation Data'!H99))),'Data Summary'!DE105="Yes"),100-OFFSET('Sanitation Data'!$H$4,0,10*ROW('Sanitation Data'!H99)),NA())</f>
        <v>#N/A</v>
      </c>
      <c r="AQ105" s="536" t="e">
        <f ca="1">+IF(AND(ISNUMBER(OFFSET('Sanitation Data'!$H$6,0,10*ROW('Sanitation Data'!H99))),'Data Summary'!DF105="Yes"),OFFSET('Sanitation Data'!$H$6,0,10*ROW('Sanitation Data'!H99)),NA())</f>
        <v>#N/A</v>
      </c>
      <c r="AR105" s="536" t="e">
        <f ca="1">+IF(AND(ISNUMBER(OFFSET('Sanitation Data'!$H$10,0,10*ROW('Sanitation Data'!H99))),'Data Summary'!DG105="Yes"),OFFSET('Sanitation Data'!$H$10,0,10*ROW('Sanitation Data'!H99)),NA())</f>
        <v>#N/A</v>
      </c>
      <c r="AS105" s="536" t="e">
        <f ca="1">+IF(AND(ISNUMBER(OFFSET('Sanitation Data'!$H$11,0,10*ROW('Sanitation Data'!H99))),'Data Summary'!DH105="Yes"),OFFSET('Sanitation Data'!$H$11,0,10*ROW('Sanitation Data'!H99)),NA())</f>
        <v>#N/A</v>
      </c>
      <c r="AT105" s="536" t="e">
        <f ca="1">+IF(AND(ISNUMBER(OFFSET('Sanitation Data'!$H$12,0,10*ROW('Sanitation Data'!H99))),'Data Summary'!DI105="Yes"),OFFSET('Sanitation Data'!$H$12,0,10*ROW('Sanitation Data'!H99)),NA())</f>
        <v>#N/A</v>
      </c>
      <c r="AU105" s="536" t="e">
        <f ca="1">+IF(AND(ISNUMBER(OFFSET('Sanitation Data'!$I$4,0,10*ROW('Sanitation Data'!I99))),'Data Summary'!DJ105="Yes"),100-OFFSET('Sanitation Data'!$I$4,0,10*ROW('Sanitation Data'!I99)),NA())</f>
        <v>#N/A</v>
      </c>
      <c r="AV105" s="536" t="e">
        <f ca="1">+IF(AND(ISNUMBER(OFFSET('Sanitation Data'!$I$6,0,10*ROW('Sanitation Data'!I99))),'Data Summary'!DK105="Yes"),OFFSET('Sanitation Data'!$I$6,0,10*ROW('Sanitation Data'!I99)),NA())</f>
        <v>#N/A</v>
      </c>
      <c r="AW105" s="536" t="e">
        <f ca="1">+IF(AND(ISNUMBER(OFFSET('Sanitation Data'!$I$10,0,10*ROW('Sanitation Data'!I99))),'Data Summary'!DL105="Yes"),OFFSET('Sanitation Data'!$I$10,0,10*ROW('Sanitation Data'!I99)),NA())</f>
        <v>#N/A</v>
      </c>
      <c r="AX105" s="536" t="e">
        <f ca="1">+IF(AND(ISNUMBER(OFFSET('Sanitation Data'!$I$11,0,10*ROW('Sanitation Data'!I99))),'Data Summary'!DM105="Yes"),OFFSET('Sanitation Data'!$I$11,0,10*ROW('Sanitation Data'!I99)),NA())</f>
        <v>#N/A</v>
      </c>
      <c r="AY105" s="536" t="e">
        <f ca="1">+IF(AND(ISNUMBER(OFFSET('Sanitation Data'!$I$12,0,10*ROW('Sanitation Data'!I99))),'Data Summary'!DN105="Yes"),OFFSET('Sanitation Data'!$I$12,0,10*ROW('Sanitation Data'!I99)),NA())</f>
        <v>#N/A</v>
      </c>
      <c r="AZ105" s="537" t="e">
        <f ca="1">+IF(AND(ISNUMBER(OFFSET('Hygiene Data'!$D$5,0,10*ROW('Hygiene Data'!D99))),'Data Summary'!DO105="Yes"),OFFSET('Hygiene Data'!$D$5,0,10*ROW('Hygiene Data'!D99)),NA())</f>
        <v>#N/A</v>
      </c>
      <c r="BA105" s="537" t="e">
        <f ca="1">+IF(AND(ISNUMBER(OFFSET('Hygiene Data'!$D$7,0,10*ROW('Hygiene Data'!D99))),'Data Summary'!DP105="Yes"),OFFSET('Hygiene Data'!$D$7,0,10*ROW('Hygiene Data'!D99)),NA())</f>
        <v>#N/A</v>
      </c>
      <c r="BB105" s="537" t="e">
        <f ca="1">+IF(AND(ISNUMBER(OFFSET('Hygiene Data'!$D$9,0,10*ROW('Hygiene Data'!D99))),'Data Summary'!DQ105="Yes"),OFFSET('Hygiene Data'!$D$9,0,10*ROW('Hygiene Data'!D99)),NA())</f>
        <v>#N/A</v>
      </c>
      <c r="BC105" s="537" t="e">
        <f ca="1">+IF(AND(ISNUMBER(OFFSET('Hygiene Data'!$E$5,0,10*ROW('Hygiene Data'!E99))),'Data Summary'!DR105="Yes"),OFFSET('Hygiene Data'!$E$5,0,10*ROW('Hygiene Data'!E99)),NA())</f>
        <v>#N/A</v>
      </c>
      <c r="BD105" s="537" t="e">
        <f ca="1">+IF(AND(ISNUMBER(OFFSET('Hygiene Data'!$E$7,0,10*ROW('Hygiene Data'!E99))),'Data Summary'!DS105="Yes"),OFFSET('Hygiene Data'!$E$7,0,10*ROW('Hygiene Data'!E99)),NA())</f>
        <v>#N/A</v>
      </c>
      <c r="BE105" s="537" t="e">
        <f ca="1">+IF(AND(ISNUMBER(OFFSET('Hygiene Data'!$E$9,0,10*ROW('Hygiene Data'!E99))),'Data Summary'!DT105="Yes"),OFFSET('Hygiene Data'!$E$9,0,10*ROW('Hygiene Data'!E99)),NA())</f>
        <v>#N/A</v>
      </c>
      <c r="BF105" s="537" t="e">
        <f ca="1">+IF(AND(ISNUMBER(OFFSET('Hygiene Data'!$F$5,0,10*ROW('Hygiene Data'!F99))),'Data Summary'!DU105="Yes"),OFFSET('Hygiene Data'!$F$5,0,10*ROW('Hygiene Data'!F99)),NA())</f>
        <v>#N/A</v>
      </c>
      <c r="BG105" s="537" t="e">
        <f ca="1">+IF(AND(ISNUMBER(OFFSET('Hygiene Data'!$F$7,0,10*ROW('Hygiene Data'!F99))),'Data Summary'!DV105="Yes"),OFFSET('Hygiene Data'!$F$7,0,10*ROW('Hygiene Data'!F99)),NA())</f>
        <v>#N/A</v>
      </c>
      <c r="BH105" s="537" t="e">
        <f ca="1">+IF(AND(ISNUMBER(OFFSET('Hygiene Data'!$F$9,0,10*ROW('Hygiene Data'!F99))),'Data Summary'!DW105="Yes"),OFFSET('Hygiene Data'!$F$9,0,10*ROW('Hygiene Data'!F99)),NA())</f>
        <v>#N/A</v>
      </c>
      <c r="BI105" s="537" t="e">
        <f ca="1">+IF(AND(ISNUMBER(OFFSET('Hygiene Data'!$G$5,0,10*ROW('Hygiene Data'!G99))),'Data Summary'!DX105="Yes"),OFFSET('Hygiene Data'!$G$5,0,10*ROW('Hygiene Data'!G99)),NA())</f>
        <v>#N/A</v>
      </c>
      <c r="BJ105" s="537" t="e">
        <f ca="1">+IF(AND(ISNUMBER(OFFSET('Hygiene Data'!$G$7,0,10*ROW('Hygiene Data'!G99))),'Data Summary'!DY105="Yes"),OFFSET('Hygiene Data'!$G$7,0,10*ROW('Hygiene Data'!G99)),NA())</f>
        <v>#N/A</v>
      </c>
      <c r="BK105" s="537" t="e">
        <f ca="1">+IF(AND(ISNUMBER(OFFSET('Hygiene Data'!$G$9,0,10*ROW('Hygiene Data'!G99))),'Data Summary'!DZ105="Yes"),OFFSET('Hygiene Data'!$G$9,0,10*ROW('Hygiene Data'!G99)),NA())</f>
        <v>#N/A</v>
      </c>
      <c r="BL105" s="537" t="e">
        <f ca="1">+IF(AND(ISNUMBER(OFFSET('Hygiene Data'!$H$5,0,10*ROW('Hygiene Data'!H99))),'Data Summary'!EA105="Yes"),OFFSET('Hygiene Data'!$H$5,0,10*ROW('Hygiene Data'!H99)),NA())</f>
        <v>#N/A</v>
      </c>
      <c r="BM105" s="537" t="e">
        <f ca="1">+IF(AND(ISNUMBER(OFFSET('Hygiene Data'!$H$7,0,10*ROW('Hygiene Data'!H99))),'Data Summary'!EB105="Yes"),OFFSET('Hygiene Data'!$H$7,0,10*ROW('Hygiene Data'!H99)),NA())</f>
        <v>#N/A</v>
      </c>
      <c r="BN105" s="537" t="e">
        <f ca="1">+IF(AND(ISNUMBER(OFFSET('Hygiene Data'!$H$9,0,10*ROW('Hygiene Data'!H99))),'Data Summary'!EC105="Yes"),OFFSET('Hygiene Data'!$H$9,0,10*ROW('Hygiene Data'!H99)),NA())</f>
        <v>#N/A</v>
      </c>
      <c r="BO105" s="537" t="e">
        <f ca="1">+IF(AND(ISNUMBER(OFFSET('Hygiene Data'!$I$5,0,10*ROW('Hygiene Data'!I99))),'Data Summary'!ED105="Yes"),OFFSET('Hygiene Data'!$I$5,0,10*ROW('Hygiene Data'!I99)),NA())</f>
        <v>#N/A</v>
      </c>
      <c r="BP105" s="537" t="e">
        <f ca="1">+IF(AND(ISNUMBER(OFFSET('Hygiene Data'!$I$7,0,10*ROW('Hygiene Data'!I99))),'Data Summary'!EE105="Yes"),OFFSET('Hygiene Data'!$I$7,0,10*ROW('Hygiene Data'!I99)),NA())</f>
        <v>#N/A</v>
      </c>
      <c r="BQ105" s="537" t="e">
        <f ca="1">+IF(AND(ISNUMBER(OFFSET('Hygiene Data'!$I$9,0,10*ROW('Hygiene Data'!I99))),'Data Summary'!EF105="Yes"),OFFSET('Hygiene Data'!$I$9,0,10*ROW('Hygiene Data'!I99)),NA())</f>
        <v>#N/A</v>
      </c>
    </row>
    <row r="106" spans="1:69" x14ac:dyDescent="0.25">
      <c r="A106" s="533" t="e">
        <f ca="1">+RIGHT('Data Summary'!A106,LEN('Data Summary'!A106)-9)</f>
        <v>#VALUE!</v>
      </c>
      <c r="B106" s="507" t="str">
        <f ca="1">+IF(ISTEXT('Data Summary'!B106),'Data Summary'!B106,"")</f>
        <v/>
      </c>
      <c r="C106" s="534" t="e">
        <f ca="1">+VALUE('Data Summary'!C106)</f>
        <v>#VALUE!</v>
      </c>
      <c r="D106" s="535" t="e">
        <f ca="1">+IF(AND(ISNUMBER(OFFSET('Water Data'!$D$4,0,10*ROW('Water Data'!D100))),'Data Summary'!BS106="Yes"),100-OFFSET('Water Data'!$D$4,0,10*ROW('Water Data'!D100)),NA())</f>
        <v>#N/A</v>
      </c>
      <c r="E106" s="535" t="e">
        <f ca="1">+IF(AND(ISNUMBER(OFFSET('Water Data'!$D$6,0,10*ROW('Water Data'!D100))),'Data Summary'!BT106="Yes"),OFFSET('Water Data'!$D$6,0,10*ROW('Water Data'!D100)),NA())</f>
        <v>#N/A</v>
      </c>
      <c r="F106" s="535" t="e">
        <f ca="1">+IF(AND(ISNUMBER(OFFSET('Water Data'!$D$9,0,10*ROW('Water Data'!D100))),'Data Summary'!BU106="Yes"),OFFSET('Water Data'!$D$9,0,10*ROW('Water Data'!D100)),NA())</f>
        <v>#N/A</v>
      </c>
      <c r="G106" s="535" t="e">
        <f ca="1">+IF(AND(ISNUMBER(OFFSET('Water Data'!$E$4,0,10*ROW('Water Data'!E100))),'Data Summary'!BV106="Yes"),100-OFFSET('Water Data'!$E$4,0,10*ROW('Water Data'!E100)),NA())</f>
        <v>#N/A</v>
      </c>
      <c r="H106" s="535" t="e">
        <f ca="1">+IF(AND(ISNUMBER(OFFSET('Water Data'!$E$6,0,10*ROW('Water Data'!E100))),'Data Summary'!BW106="Yes"),OFFSET('Water Data'!$E$6,0,10*ROW('Water Data'!E100)),NA())</f>
        <v>#N/A</v>
      </c>
      <c r="I106" s="535" t="e">
        <f ca="1">+IF(AND(ISNUMBER(OFFSET('Water Data'!$E$9,0,10*ROW('Water Data'!E100))),'Data Summary'!BX106="Yes"),OFFSET('Water Data'!$E$9,0,10*ROW('Water Data'!E100)),NA())</f>
        <v>#N/A</v>
      </c>
      <c r="J106" s="535" t="e">
        <f ca="1">+IF(AND(ISNUMBER(OFFSET('Water Data'!$F$4,0,10*ROW('Water Data'!F100))),'Data Summary'!BY106="Yes"),100-OFFSET('Water Data'!$F$4,0,10*ROW('Water Data'!F100)),NA())</f>
        <v>#N/A</v>
      </c>
      <c r="K106" s="535" t="e">
        <f ca="1">+IF(AND(ISNUMBER(OFFSET('Water Data'!$F$6,0,10*ROW('Water Data'!F100))),'Data Summary'!BZ106="Yes"),OFFSET('Water Data'!$F$6,0,10*ROW('Water Data'!F100)),NA())</f>
        <v>#N/A</v>
      </c>
      <c r="L106" s="535" t="e">
        <f ca="1">+IF(AND(ISNUMBER(OFFSET('Water Data'!$F$9,0,10*ROW('Water Data'!F100))),'Data Summary'!CA106="Yes"),OFFSET('Water Data'!$F$9,0,10*ROW('Water Data'!F100)),NA())</f>
        <v>#N/A</v>
      </c>
      <c r="M106" s="535" t="e">
        <f ca="1">+IF(AND(ISNUMBER(OFFSET('Water Data'!$G$4,0,10*ROW('Water Data'!G100))),'Data Summary'!CB106="Yes"),100-OFFSET('Water Data'!$G$4,0,10*ROW('Water Data'!G100)),NA())</f>
        <v>#N/A</v>
      </c>
      <c r="N106" s="535" t="e">
        <f ca="1">+IF(AND(ISNUMBER(OFFSET('Water Data'!$G$6,0,10*ROW('Water Data'!G100))),'Data Summary'!CC106="Yes"),OFFSET('Water Data'!$G$6,0,10*ROW('Water Data'!G100)),NA())</f>
        <v>#N/A</v>
      </c>
      <c r="O106" s="535" t="e">
        <f ca="1">+IF(AND(ISNUMBER(OFFSET('Water Data'!$G$9,0,10*ROW('Water Data'!G100))),'Data Summary'!CD106="Yes"),OFFSET('Water Data'!$G$9,0,10*ROW('Water Data'!G100)),NA())</f>
        <v>#N/A</v>
      </c>
      <c r="P106" s="535" t="e">
        <f ca="1">+IF(AND(ISNUMBER(OFFSET('Water Data'!$H$4,0,10*ROW('Water Data'!H100))),'Data Summary'!CE106="Yes"),100-OFFSET('Water Data'!$H$4,0,10*ROW('Water Data'!H100)),NA())</f>
        <v>#N/A</v>
      </c>
      <c r="Q106" s="535" t="e">
        <f ca="1">+IF(AND(ISNUMBER(OFFSET('Water Data'!$H$6,0,10*ROW('Water Data'!H100))),'Data Summary'!CF106="Yes"),OFFSET('Water Data'!$H$6,0,10*ROW('Water Data'!H100)),NA())</f>
        <v>#N/A</v>
      </c>
      <c r="R106" s="535" t="e">
        <f ca="1">+IF(AND(ISNUMBER(OFFSET('Water Data'!$H$9,0,10*ROW('Water Data'!H100))),'Data Summary'!CG106="Yes"),OFFSET('Water Data'!$H$9,0,10*ROW('Water Data'!H100)),NA())</f>
        <v>#N/A</v>
      </c>
      <c r="S106" s="535" t="e">
        <f ca="1">+IF(AND(ISNUMBER(OFFSET('Water Data'!$I$4,0,10*ROW('Water Data'!I100))),'Data Summary'!CH106="Yes"),100-OFFSET('Water Data'!$I$4,0,10*ROW('Water Data'!I100)),NA())</f>
        <v>#N/A</v>
      </c>
      <c r="T106" s="535" t="e">
        <f ca="1">+IF(AND(ISNUMBER(OFFSET('Water Data'!$I$6,0,10*ROW('Water Data'!I100))),'Data Summary'!CI106="Yes"),OFFSET('Water Data'!$I$6,0,10*ROW('Water Data'!I100)),NA())</f>
        <v>#N/A</v>
      </c>
      <c r="U106" s="535" t="e">
        <f ca="1">+IF(AND(ISNUMBER(OFFSET('Water Data'!$I$9,0,10*ROW('Water Data'!I100))),'Data Summary'!CJ106="Yes"),OFFSET('Water Data'!$I$9,0,10*ROW('Water Data'!I100)),NA())</f>
        <v>#N/A</v>
      </c>
      <c r="V106" s="536" t="e">
        <f ca="1">+IF(AND(ISNUMBER(OFFSET('Sanitation Data'!$D$4,0,10*ROW('Sanitation Data'!D100))),'Data Summary'!CK106="Yes"),100-OFFSET('Sanitation Data'!$D$4,0,10*ROW('Sanitation Data'!D100)),NA())</f>
        <v>#N/A</v>
      </c>
      <c r="W106" s="536" t="e">
        <f ca="1">+IF(AND(ISNUMBER(OFFSET('Sanitation Data'!$D$6,0,10*ROW('Sanitation Data'!D100))),'Data Summary'!CL106="Yes"),OFFSET('Sanitation Data'!$D$6,0,10*ROW('Sanitation Data'!D100)),NA())</f>
        <v>#N/A</v>
      </c>
      <c r="X106" s="536" t="e">
        <f ca="1">+IF(AND(ISNUMBER(OFFSET('Sanitation Data'!$D$10,0,10*ROW('Sanitation Data'!D100))),'Data Summary'!CM106="Yes"),OFFSET('Sanitation Data'!$D$10,0,10*ROW('Sanitation Data'!D100)),NA())</f>
        <v>#N/A</v>
      </c>
      <c r="Y106" s="536" t="e">
        <f ca="1">+IF(AND(ISNUMBER(OFFSET('Sanitation Data'!$D$11,0,10*ROW('Sanitation Data'!D100))),'Data Summary'!CN106="Yes"),OFFSET('Sanitation Data'!$D$11,0,10*ROW('Sanitation Data'!D100)),NA())</f>
        <v>#N/A</v>
      </c>
      <c r="Z106" s="536" t="e">
        <f ca="1">+IF(AND(ISNUMBER(OFFSET('Sanitation Data'!$D$12,0,10*ROW('Sanitation Data'!D100))),'Data Summary'!CO106="Yes"),OFFSET('Sanitation Data'!$D$12,0,10*ROW('Sanitation Data'!D100)),NA())</f>
        <v>#N/A</v>
      </c>
      <c r="AA106" s="536" t="e">
        <f ca="1">+IF(AND(ISNUMBER(OFFSET('Sanitation Data'!$E$4,0,10*ROW('Sanitation Data'!E100))),'Data Summary'!CP106="Yes"),100-OFFSET('Sanitation Data'!$E$4,0,10*ROW('Sanitation Data'!E100)),NA())</f>
        <v>#N/A</v>
      </c>
      <c r="AB106" s="536" t="e">
        <f ca="1">+IF(AND(ISNUMBER(OFFSET('Sanitation Data'!$E$6,0,10*ROW('Sanitation Data'!E100))),'Data Summary'!CQ106="Yes"),OFFSET('Sanitation Data'!$E$6,0,10*ROW('Sanitation Data'!E100)),NA())</f>
        <v>#N/A</v>
      </c>
      <c r="AC106" s="536" t="e">
        <f ca="1">+IF(AND(ISNUMBER(OFFSET('Sanitation Data'!$E$10,0,10*ROW('Sanitation Data'!E100))),'Data Summary'!CR106="Yes"),OFFSET('Sanitation Data'!$E$10,0,10*ROW('Sanitation Data'!E100)),NA())</f>
        <v>#N/A</v>
      </c>
      <c r="AD106" s="536" t="e">
        <f ca="1">+IF(AND(ISNUMBER(OFFSET('Sanitation Data'!$E$11,0,10*ROW('Sanitation Data'!E100))),'Data Summary'!CS106="Yes"),OFFSET('Sanitation Data'!$E$11,0,10*ROW('Sanitation Data'!E100)),NA())</f>
        <v>#N/A</v>
      </c>
      <c r="AE106" s="536" t="e">
        <f ca="1">+IF(AND(ISNUMBER(OFFSET('Sanitation Data'!$E$12,0,10*ROW('Sanitation Data'!E100))),'Data Summary'!CT106="Yes"),OFFSET('Sanitation Data'!$E$12,0,10*ROW('Sanitation Data'!E100)),NA())</f>
        <v>#N/A</v>
      </c>
      <c r="AF106" s="536" t="e">
        <f ca="1">+IF(AND(ISNUMBER(OFFSET('Sanitation Data'!$F$4,0,10*ROW('Sanitation Data'!F100))),'Data Summary'!CU106="Yes"),100-OFFSET('Sanitation Data'!$F$4,0,10*ROW('Sanitation Data'!F100)),NA())</f>
        <v>#N/A</v>
      </c>
      <c r="AG106" s="536" t="e">
        <f ca="1">+IF(AND(ISNUMBER(OFFSET('Sanitation Data'!$F$6,0,10*ROW('Sanitation Data'!F100))),'Data Summary'!CV106="Yes"),OFFSET('Sanitation Data'!$F$6,0,10*ROW('Sanitation Data'!F100)),NA())</f>
        <v>#N/A</v>
      </c>
      <c r="AH106" s="536" t="e">
        <f ca="1">+IF(AND(ISNUMBER(OFFSET('Sanitation Data'!$F$10,0,10*ROW('Sanitation Data'!F100))),'Data Summary'!CW106="Yes"),OFFSET('Sanitation Data'!$F$10,0,10*ROW('Sanitation Data'!F100)),NA())</f>
        <v>#N/A</v>
      </c>
      <c r="AI106" s="536" t="e">
        <f ca="1">+IF(AND(ISNUMBER(OFFSET('Sanitation Data'!$F$11,0,10*ROW('Sanitation Data'!F100))),'Data Summary'!CX106="Yes"),OFFSET('Sanitation Data'!$F$11,0,10*ROW('Sanitation Data'!F100)),NA())</f>
        <v>#N/A</v>
      </c>
      <c r="AJ106" s="536" t="e">
        <f ca="1">+IF(AND(ISNUMBER(OFFSET('Sanitation Data'!$F$12,0,10*ROW('Sanitation Data'!F100))),'Data Summary'!CY106="Yes"),OFFSET('Sanitation Data'!$F$12,0,10*ROW('Sanitation Data'!F100)),NA())</f>
        <v>#N/A</v>
      </c>
      <c r="AK106" s="536" t="e">
        <f ca="1">+IF(AND(ISNUMBER(OFFSET('Sanitation Data'!$G$4,0,10*ROW('Sanitation Data'!G100))),'Data Summary'!CZ106="Yes"),100-OFFSET('Sanitation Data'!$G$4,0,10*ROW('Sanitation Data'!G100)),NA())</f>
        <v>#N/A</v>
      </c>
      <c r="AL106" s="536" t="e">
        <f ca="1">+IF(AND(ISNUMBER(OFFSET('Sanitation Data'!$G$6,0,10*ROW('Sanitation Data'!G100))),'Data Summary'!DA106="Yes"),OFFSET('Sanitation Data'!$G$6,0,10*ROW('Sanitation Data'!G100)),NA())</f>
        <v>#N/A</v>
      </c>
      <c r="AM106" s="536" t="e">
        <f ca="1">+IF(AND(ISNUMBER(OFFSET('Sanitation Data'!$G$10,0,10*ROW('Sanitation Data'!G100))),'Data Summary'!DB106="Yes"),OFFSET('Sanitation Data'!$G$10,0,10*ROW('Sanitation Data'!G100)),NA())</f>
        <v>#N/A</v>
      </c>
      <c r="AN106" s="536" t="e">
        <f ca="1">+IF(AND(ISNUMBER(OFFSET('Sanitation Data'!$G$11,0,10*ROW('Sanitation Data'!G100))),'Data Summary'!DC106="Yes"),OFFSET('Sanitation Data'!$G$11,0,10*ROW('Sanitation Data'!G100)),NA())</f>
        <v>#N/A</v>
      </c>
      <c r="AO106" s="536" t="e">
        <f ca="1">+IF(AND(ISNUMBER(OFFSET('Sanitation Data'!$G$12,0,10*ROW('Sanitation Data'!G100))),'Data Summary'!DD106="Yes"),OFFSET('Sanitation Data'!$G$12,0,10*ROW('Sanitation Data'!G100)),NA())</f>
        <v>#N/A</v>
      </c>
      <c r="AP106" s="536" t="e">
        <f ca="1">+IF(AND(ISNUMBER(OFFSET('Sanitation Data'!$H$4,0,10*ROW('Sanitation Data'!H100))),'Data Summary'!DE106="Yes"),100-OFFSET('Sanitation Data'!$H$4,0,10*ROW('Sanitation Data'!H100)),NA())</f>
        <v>#N/A</v>
      </c>
      <c r="AQ106" s="536" t="e">
        <f ca="1">+IF(AND(ISNUMBER(OFFSET('Sanitation Data'!$H$6,0,10*ROW('Sanitation Data'!H100))),'Data Summary'!DF106="Yes"),OFFSET('Sanitation Data'!$H$6,0,10*ROW('Sanitation Data'!H100)),NA())</f>
        <v>#N/A</v>
      </c>
      <c r="AR106" s="536" t="e">
        <f ca="1">+IF(AND(ISNUMBER(OFFSET('Sanitation Data'!$H$10,0,10*ROW('Sanitation Data'!H100))),'Data Summary'!DG106="Yes"),OFFSET('Sanitation Data'!$H$10,0,10*ROW('Sanitation Data'!H100)),NA())</f>
        <v>#N/A</v>
      </c>
      <c r="AS106" s="536" t="e">
        <f ca="1">+IF(AND(ISNUMBER(OFFSET('Sanitation Data'!$H$11,0,10*ROW('Sanitation Data'!H100))),'Data Summary'!DH106="Yes"),OFFSET('Sanitation Data'!$H$11,0,10*ROW('Sanitation Data'!H100)),NA())</f>
        <v>#N/A</v>
      </c>
      <c r="AT106" s="536" t="e">
        <f ca="1">+IF(AND(ISNUMBER(OFFSET('Sanitation Data'!$H$12,0,10*ROW('Sanitation Data'!H100))),'Data Summary'!DI106="Yes"),OFFSET('Sanitation Data'!$H$12,0,10*ROW('Sanitation Data'!H100)),NA())</f>
        <v>#N/A</v>
      </c>
      <c r="AU106" s="536" t="e">
        <f ca="1">+IF(AND(ISNUMBER(OFFSET('Sanitation Data'!$I$4,0,10*ROW('Sanitation Data'!I100))),'Data Summary'!DJ106="Yes"),100-OFFSET('Sanitation Data'!$I$4,0,10*ROW('Sanitation Data'!I100)),NA())</f>
        <v>#N/A</v>
      </c>
      <c r="AV106" s="536" t="e">
        <f ca="1">+IF(AND(ISNUMBER(OFFSET('Sanitation Data'!$I$6,0,10*ROW('Sanitation Data'!I100))),'Data Summary'!DK106="Yes"),OFFSET('Sanitation Data'!$I$6,0,10*ROW('Sanitation Data'!I100)),NA())</f>
        <v>#N/A</v>
      </c>
      <c r="AW106" s="536" t="e">
        <f ca="1">+IF(AND(ISNUMBER(OFFSET('Sanitation Data'!$I$10,0,10*ROW('Sanitation Data'!I100))),'Data Summary'!DL106="Yes"),OFFSET('Sanitation Data'!$I$10,0,10*ROW('Sanitation Data'!I100)),NA())</f>
        <v>#N/A</v>
      </c>
      <c r="AX106" s="536" t="e">
        <f ca="1">+IF(AND(ISNUMBER(OFFSET('Sanitation Data'!$I$11,0,10*ROW('Sanitation Data'!I100))),'Data Summary'!DM106="Yes"),OFFSET('Sanitation Data'!$I$11,0,10*ROW('Sanitation Data'!I100)),NA())</f>
        <v>#N/A</v>
      </c>
      <c r="AY106" s="536" t="e">
        <f ca="1">+IF(AND(ISNUMBER(OFFSET('Sanitation Data'!$I$12,0,10*ROW('Sanitation Data'!I100))),'Data Summary'!DN106="Yes"),OFFSET('Sanitation Data'!$I$12,0,10*ROW('Sanitation Data'!I100)),NA())</f>
        <v>#N/A</v>
      </c>
      <c r="AZ106" s="537" t="e">
        <f ca="1">+IF(AND(ISNUMBER(OFFSET('Hygiene Data'!$D$5,0,10*ROW('Hygiene Data'!D100))),'Data Summary'!DO106="Yes"),OFFSET('Hygiene Data'!$D$5,0,10*ROW('Hygiene Data'!D100)),NA())</f>
        <v>#N/A</v>
      </c>
      <c r="BA106" s="537" t="e">
        <f ca="1">+IF(AND(ISNUMBER(OFFSET('Hygiene Data'!$D$7,0,10*ROW('Hygiene Data'!D100))),'Data Summary'!DP106="Yes"),OFFSET('Hygiene Data'!$D$7,0,10*ROW('Hygiene Data'!D100)),NA())</f>
        <v>#N/A</v>
      </c>
      <c r="BB106" s="537" t="e">
        <f ca="1">+IF(AND(ISNUMBER(OFFSET('Hygiene Data'!$D$9,0,10*ROW('Hygiene Data'!D100))),'Data Summary'!DQ106="Yes"),OFFSET('Hygiene Data'!$D$9,0,10*ROW('Hygiene Data'!D100)),NA())</f>
        <v>#N/A</v>
      </c>
      <c r="BC106" s="537" t="e">
        <f ca="1">+IF(AND(ISNUMBER(OFFSET('Hygiene Data'!$E$5,0,10*ROW('Hygiene Data'!E100))),'Data Summary'!DR106="Yes"),OFFSET('Hygiene Data'!$E$5,0,10*ROW('Hygiene Data'!E100)),NA())</f>
        <v>#N/A</v>
      </c>
      <c r="BD106" s="537" t="e">
        <f ca="1">+IF(AND(ISNUMBER(OFFSET('Hygiene Data'!$E$7,0,10*ROW('Hygiene Data'!E100))),'Data Summary'!DS106="Yes"),OFFSET('Hygiene Data'!$E$7,0,10*ROW('Hygiene Data'!E100)),NA())</f>
        <v>#N/A</v>
      </c>
      <c r="BE106" s="537" t="e">
        <f ca="1">+IF(AND(ISNUMBER(OFFSET('Hygiene Data'!$E$9,0,10*ROW('Hygiene Data'!E100))),'Data Summary'!DT106="Yes"),OFFSET('Hygiene Data'!$E$9,0,10*ROW('Hygiene Data'!E100)),NA())</f>
        <v>#N/A</v>
      </c>
      <c r="BF106" s="537" t="e">
        <f ca="1">+IF(AND(ISNUMBER(OFFSET('Hygiene Data'!$F$5,0,10*ROW('Hygiene Data'!F100))),'Data Summary'!DU106="Yes"),OFFSET('Hygiene Data'!$F$5,0,10*ROW('Hygiene Data'!F100)),NA())</f>
        <v>#N/A</v>
      </c>
      <c r="BG106" s="537" t="e">
        <f ca="1">+IF(AND(ISNUMBER(OFFSET('Hygiene Data'!$F$7,0,10*ROW('Hygiene Data'!F100))),'Data Summary'!DV106="Yes"),OFFSET('Hygiene Data'!$F$7,0,10*ROW('Hygiene Data'!F100)),NA())</f>
        <v>#N/A</v>
      </c>
      <c r="BH106" s="537" t="e">
        <f ca="1">+IF(AND(ISNUMBER(OFFSET('Hygiene Data'!$F$9,0,10*ROW('Hygiene Data'!F100))),'Data Summary'!DW106="Yes"),OFFSET('Hygiene Data'!$F$9,0,10*ROW('Hygiene Data'!F100)),NA())</f>
        <v>#N/A</v>
      </c>
      <c r="BI106" s="537" t="e">
        <f ca="1">+IF(AND(ISNUMBER(OFFSET('Hygiene Data'!$G$5,0,10*ROW('Hygiene Data'!G100))),'Data Summary'!DX106="Yes"),OFFSET('Hygiene Data'!$G$5,0,10*ROW('Hygiene Data'!G100)),NA())</f>
        <v>#N/A</v>
      </c>
      <c r="BJ106" s="537" t="e">
        <f ca="1">+IF(AND(ISNUMBER(OFFSET('Hygiene Data'!$G$7,0,10*ROW('Hygiene Data'!G100))),'Data Summary'!DY106="Yes"),OFFSET('Hygiene Data'!$G$7,0,10*ROW('Hygiene Data'!G100)),NA())</f>
        <v>#N/A</v>
      </c>
      <c r="BK106" s="537" t="e">
        <f ca="1">+IF(AND(ISNUMBER(OFFSET('Hygiene Data'!$G$9,0,10*ROW('Hygiene Data'!G100))),'Data Summary'!DZ106="Yes"),OFFSET('Hygiene Data'!$G$9,0,10*ROW('Hygiene Data'!G100)),NA())</f>
        <v>#N/A</v>
      </c>
      <c r="BL106" s="537" t="e">
        <f ca="1">+IF(AND(ISNUMBER(OFFSET('Hygiene Data'!$H$5,0,10*ROW('Hygiene Data'!H100))),'Data Summary'!EA106="Yes"),OFFSET('Hygiene Data'!$H$5,0,10*ROW('Hygiene Data'!H100)),NA())</f>
        <v>#N/A</v>
      </c>
      <c r="BM106" s="537" t="e">
        <f ca="1">+IF(AND(ISNUMBER(OFFSET('Hygiene Data'!$H$7,0,10*ROW('Hygiene Data'!H100))),'Data Summary'!EB106="Yes"),OFFSET('Hygiene Data'!$H$7,0,10*ROW('Hygiene Data'!H100)),NA())</f>
        <v>#N/A</v>
      </c>
      <c r="BN106" s="537" t="e">
        <f ca="1">+IF(AND(ISNUMBER(OFFSET('Hygiene Data'!$H$9,0,10*ROW('Hygiene Data'!H100))),'Data Summary'!EC106="Yes"),OFFSET('Hygiene Data'!$H$9,0,10*ROW('Hygiene Data'!H100)),NA())</f>
        <v>#N/A</v>
      </c>
      <c r="BO106" s="537" t="e">
        <f ca="1">+IF(AND(ISNUMBER(OFFSET('Hygiene Data'!$I$5,0,10*ROW('Hygiene Data'!I100))),'Data Summary'!ED106="Yes"),OFFSET('Hygiene Data'!$I$5,0,10*ROW('Hygiene Data'!I100)),NA())</f>
        <v>#N/A</v>
      </c>
      <c r="BP106" s="537" t="e">
        <f ca="1">+IF(AND(ISNUMBER(OFFSET('Hygiene Data'!$I$7,0,10*ROW('Hygiene Data'!I100))),'Data Summary'!EE106="Yes"),OFFSET('Hygiene Data'!$I$7,0,10*ROW('Hygiene Data'!I100)),NA())</f>
        <v>#N/A</v>
      </c>
      <c r="BQ106" s="537" t="e">
        <f ca="1">+IF(AND(ISNUMBER(OFFSET('Hygiene Data'!$I$9,0,10*ROW('Hygiene Data'!I100))),'Data Summary'!EF106="Yes"),OFFSET('Hygiene Data'!$I$9,0,10*ROW('Hygiene Data'!I100)),NA())</f>
        <v>#N/A</v>
      </c>
    </row>
    <row r="107" spans="1:69" x14ac:dyDescent="0.25">
      <c r="A107" s="533" t="e">
        <f ca="1">+RIGHT('Data Summary'!A107,LEN('Data Summary'!A107)-9)</f>
        <v>#VALUE!</v>
      </c>
      <c r="B107" s="507" t="str">
        <f ca="1">+IF(ISTEXT('Data Summary'!B107),'Data Summary'!B107,"")</f>
        <v/>
      </c>
      <c r="C107" s="534" t="e">
        <f ca="1">+VALUE('Data Summary'!C107)</f>
        <v>#VALUE!</v>
      </c>
      <c r="D107" s="535" t="e">
        <f ca="1">+IF(AND(ISNUMBER(OFFSET('Water Data'!$D$4,0,10*ROW('Water Data'!D101))),'Data Summary'!BS107="Yes"),100-OFFSET('Water Data'!$D$4,0,10*ROW('Water Data'!D101)),NA())</f>
        <v>#N/A</v>
      </c>
      <c r="E107" s="535" t="e">
        <f ca="1">+IF(AND(ISNUMBER(OFFSET('Water Data'!$D$6,0,10*ROW('Water Data'!D101))),'Data Summary'!BT107="Yes"),OFFSET('Water Data'!$D$6,0,10*ROW('Water Data'!D101)),NA())</f>
        <v>#N/A</v>
      </c>
      <c r="F107" s="535" t="e">
        <f ca="1">+IF(AND(ISNUMBER(OFFSET('Water Data'!$D$9,0,10*ROW('Water Data'!D101))),'Data Summary'!BU107="Yes"),OFFSET('Water Data'!$D$9,0,10*ROW('Water Data'!D101)),NA())</f>
        <v>#N/A</v>
      </c>
      <c r="G107" s="535" t="e">
        <f ca="1">+IF(AND(ISNUMBER(OFFSET('Water Data'!$E$4,0,10*ROW('Water Data'!E101))),'Data Summary'!BV107="Yes"),100-OFFSET('Water Data'!$E$4,0,10*ROW('Water Data'!E101)),NA())</f>
        <v>#N/A</v>
      </c>
      <c r="H107" s="535" t="e">
        <f ca="1">+IF(AND(ISNUMBER(OFFSET('Water Data'!$E$6,0,10*ROW('Water Data'!E101))),'Data Summary'!BW107="Yes"),OFFSET('Water Data'!$E$6,0,10*ROW('Water Data'!E101)),NA())</f>
        <v>#N/A</v>
      </c>
      <c r="I107" s="535" t="e">
        <f ca="1">+IF(AND(ISNUMBER(OFFSET('Water Data'!$E$9,0,10*ROW('Water Data'!E101))),'Data Summary'!BX107="Yes"),OFFSET('Water Data'!$E$9,0,10*ROW('Water Data'!E101)),NA())</f>
        <v>#N/A</v>
      </c>
      <c r="J107" s="535" t="e">
        <f ca="1">+IF(AND(ISNUMBER(OFFSET('Water Data'!$F$4,0,10*ROW('Water Data'!F101))),'Data Summary'!BY107="Yes"),100-OFFSET('Water Data'!$F$4,0,10*ROW('Water Data'!F101)),NA())</f>
        <v>#N/A</v>
      </c>
      <c r="K107" s="535" t="e">
        <f ca="1">+IF(AND(ISNUMBER(OFFSET('Water Data'!$F$6,0,10*ROW('Water Data'!F101))),'Data Summary'!BZ107="Yes"),OFFSET('Water Data'!$F$6,0,10*ROW('Water Data'!F101)),NA())</f>
        <v>#N/A</v>
      </c>
      <c r="L107" s="535" t="e">
        <f ca="1">+IF(AND(ISNUMBER(OFFSET('Water Data'!$F$9,0,10*ROW('Water Data'!F101))),'Data Summary'!CA107="Yes"),OFFSET('Water Data'!$F$9,0,10*ROW('Water Data'!F101)),NA())</f>
        <v>#N/A</v>
      </c>
      <c r="M107" s="535" t="e">
        <f ca="1">+IF(AND(ISNUMBER(OFFSET('Water Data'!$G$4,0,10*ROW('Water Data'!G101))),'Data Summary'!CB107="Yes"),100-OFFSET('Water Data'!$G$4,0,10*ROW('Water Data'!G101)),NA())</f>
        <v>#N/A</v>
      </c>
      <c r="N107" s="535" t="e">
        <f ca="1">+IF(AND(ISNUMBER(OFFSET('Water Data'!$G$6,0,10*ROW('Water Data'!G101))),'Data Summary'!CC107="Yes"),OFFSET('Water Data'!$G$6,0,10*ROW('Water Data'!G101)),NA())</f>
        <v>#N/A</v>
      </c>
      <c r="O107" s="535" t="e">
        <f ca="1">+IF(AND(ISNUMBER(OFFSET('Water Data'!$G$9,0,10*ROW('Water Data'!G101))),'Data Summary'!CD107="Yes"),OFFSET('Water Data'!$G$9,0,10*ROW('Water Data'!G101)),NA())</f>
        <v>#N/A</v>
      </c>
      <c r="P107" s="535" t="e">
        <f ca="1">+IF(AND(ISNUMBER(OFFSET('Water Data'!$H$4,0,10*ROW('Water Data'!H101))),'Data Summary'!CE107="Yes"),100-OFFSET('Water Data'!$H$4,0,10*ROW('Water Data'!H101)),NA())</f>
        <v>#N/A</v>
      </c>
      <c r="Q107" s="535" t="e">
        <f ca="1">+IF(AND(ISNUMBER(OFFSET('Water Data'!$H$6,0,10*ROW('Water Data'!H101))),'Data Summary'!CF107="Yes"),OFFSET('Water Data'!$H$6,0,10*ROW('Water Data'!H101)),NA())</f>
        <v>#N/A</v>
      </c>
      <c r="R107" s="535" t="e">
        <f ca="1">+IF(AND(ISNUMBER(OFFSET('Water Data'!$H$9,0,10*ROW('Water Data'!H101))),'Data Summary'!CG107="Yes"),OFFSET('Water Data'!$H$9,0,10*ROW('Water Data'!H101)),NA())</f>
        <v>#N/A</v>
      </c>
      <c r="S107" s="535" t="e">
        <f ca="1">+IF(AND(ISNUMBER(OFFSET('Water Data'!$I$4,0,10*ROW('Water Data'!I101))),'Data Summary'!CH107="Yes"),100-OFFSET('Water Data'!$I$4,0,10*ROW('Water Data'!I101)),NA())</f>
        <v>#N/A</v>
      </c>
      <c r="T107" s="535" t="e">
        <f ca="1">+IF(AND(ISNUMBER(OFFSET('Water Data'!$I$6,0,10*ROW('Water Data'!I101))),'Data Summary'!CI107="Yes"),OFFSET('Water Data'!$I$6,0,10*ROW('Water Data'!I101)),NA())</f>
        <v>#N/A</v>
      </c>
      <c r="U107" s="535" t="e">
        <f ca="1">+IF(AND(ISNUMBER(OFFSET('Water Data'!$I$9,0,10*ROW('Water Data'!I101))),'Data Summary'!CJ107="Yes"),OFFSET('Water Data'!$I$9,0,10*ROW('Water Data'!I101)),NA())</f>
        <v>#N/A</v>
      </c>
      <c r="V107" s="536" t="e">
        <f ca="1">+IF(AND(ISNUMBER(OFFSET('Sanitation Data'!$D$4,0,10*ROW('Sanitation Data'!D101))),'Data Summary'!CK107="Yes"),100-OFFSET('Sanitation Data'!$D$4,0,10*ROW('Sanitation Data'!D101)),NA())</f>
        <v>#N/A</v>
      </c>
      <c r="W107" s="536" t="e">
        <f ca="1">+IF(AND(ISNUMBER(OFFSET('Sanitation Data'!$D$6,0,10*ROW('Sanitation Data'!D101))),'Data Summary'!CL107="Yes"),OFFSET('Sanitation Data'!$D$6,0,10*ROW('Sanitation Data'!D101)),NA())</f>
        <v>#N/A</v>
      </c>
      <c r="X107" s="536" t="e">
        <f ca="1">+IF(AND(ISNUMBER(OFFSET('Sanitation Data'!$D$10,0,10*ROW('Sanitation Data'!D101))),'Data Summary'!CM107="Yes"),OFFSET('Sanitation Data'!$D$10,0,10*ROW('Sanitation Data'!D101)),NA())</f>
        <v>#N/A</v>
      </c>
      <c r="Y107" s="536" t="e">
        <f ca="1">+IF(AND(ISNUMBER(OFFSET('Sanitation Data'!$D$11,0,10*ROW('Sanitation Data'!D101))),'Data Summary'!CN107="Yes"),OFFSET('Sanitation Data'!$D$11,0,10*ROW('Sanitation Data'!D101)),NA())</f>
        <v>#N/A</v>
      </c>
      <c r="Z107" s="536" t="e">
        <f ca="1">+IF(AND(ISNUMBER(OFFSET('Sanitation Data'!$D$12,0,10*ROW('Sanitation Data'!D101))),'Data Summary'!CO107="Yes"),OFFSET('Sanitation Data'!$D$12,0,10*ROW('Sanitation Data'!D101)),NA())</f>
        <v>#N/A</v>
      </c>
      <c r="AA107" s="536" t="e">
        <f ca="1">+IF(AND(ISNUMBER(OFFSET('Sanitation Data'!$E$4,0,10*ROW('Sanitation Data'!E101))),'Data Summary'!CP107="Yes"),100-OFFSET('Sanitation Data'!$E$4,0,10*ROW('Sanitation Data'!E101)),NA())</f>
        <v>#N/A</v>
      </c>
      <c r="AB107" s="536" t="e">
        <f ca="1">+IF(AND(ISNUMBER(OFFSET('Sanitation Data'!$E$6,0,10*ROW('Sanitation Data'!E101))),'Data Summary'!CQ107="Yes"),OFFSET('Sanitation Data'!$E$6,0,10*ROW('Sanitation Data'!E101)),NA())</f>
        <v>#N/A</v>
      </c>
      <c r="AC107" s="536" t="e">
        <f ca="1">+IF(AND(ISNUMBER(OFFSET('Sanitation Data'!$E$10,0,10*ROW('Sanitation Data'!E101))),'Data Summary'!CR107="Yes"),OFFSET('Sanitation Data'!$E$10,0,10*ROW('Sanitation Data'!E101)),NA())</f>
        <v>#N/A</v>
      </c>
      <c r="AD107" s="536" t="e">
        <f ca="1">+IF(AND(ISNUMBER(OFFSET('Sanitation Data'!$E$11,0,10*ROW('Sanitation Data'!E101))),'Data Summary'!CS107="Yes"),OFFSET('Sanitation Data'!$E$11,0,10*ROW('Sanitation Data'!E101)),NA())</f>
        <v>#N/A</v>
      </c>
      <c r="AE107" s="536" t="e">
        <f ca="1">+IF(AND(ISNUMBER(OFFSET('Sanitation Data'!$E$12,0,10*ROW('Sanitation Data'!E101))),'Data Summary'!CT107="Yes"),OFFSET('Sanitation Data'!$E$12,0,10*ROW('Sanitation Data'!E101)),NA())</f>
        <v>#N/A</v>
      </c>
      <c r="AF107" s="536" t="e">
        <f ca="1">+IF(AND(ISNUMBER(OFFSET('Sanitation Data'!$F$4,0,10*ROW('Sanitation Data'!F101))),'Data Summary'!CU107="Yes"),100-OFFSET('Sanitation Data'!$F$4,0,10*ROW('Sanitation Data'!F101)),NA())</f>
        <v>#N/A</v>
      </c>
      <c r="AG107" s="536" t="e">
        <f ca="1">+IF(AND(ISNUMBER(OFFSET('Sanitation Data'!$F$6,0,10*ROW('Sanitation Data'!F101))),'Data Summary'!CV107="Yes"),OFFSET('Sanitation Data'!$F$6,0,10*ROW('Sanitation Data'!F101)),NA())</f>
        <v>#N/A</v>
      </c>
      <c r="AH107" s="536" t="e">
        <f ca="1">+IF(AND(ISNUMBER(OFFSET('Sanitation Data'!$F$10,0,10*ROW('Sanitation Data'!F101))),'Data Summary'!CW107="Yes"),OFFSET('Sanitation Data'!$F$10,0,10*ROW('Sanitation Data'!F101)),NA())</f>
        <v>#N/A</v>
      </c>
      <c r="AI107" s="536" t="e">
        <f ca="1">+IF(AND(ISNUMBER(OFFSET('Sanitation Data'!$F$11,0,10*ROW('Sanitation Data'!F101))),'Data Summary'!CX107="Yes"),OFFSET('Sanitation Data'!$F$11,0,10*ROW('Sanitation Data'!F101)),NA())</f>
        <v>#N/A</v>
      </c>
      <c r="AJ107" s="536" t="e">
        <f ca="1">+IF(AND(ISNUMBER(OFFSET('Sanitation Data'!$F$12,0,10*ROW('Sanitation Data'!F101))),'Data Summary'!CY107="Yes"),OFFSET('Sanitation Data'!$F$12,0,10*ROW('Sanitation Data'!F101)),NA())</f>
        <v>#N/A</v>
      </c>
      <c r="AK107" s="536" t="e">
        <f ca="1">+IF(AND(ISNUMBER(OFFSET('Sanitation Data'!$G$4,0,10*ROW('Sanitation Data'!G101))),'Data Summary'!CZ107="Yes"),100-OFFSET('Sanitation Data'!$G$4,0,10*ROW('Sanitation Data'!G101)),NA())</f>
        <v>#N/A</v>
      </c>
      <c r="AL107" s="536" t="e">
        <f ca="1">+IF(AND(ISNUMBER(OFFSET('Sanitation Data'!$G$6,0,10*ROW('Sanitation Data'!G101))),'Data Summary'!DA107="Yes"),OFFSET('Sanitation Data'!$G$6,0,10*ROW('Sanitation Data'!G101)),NA())</f>
        <v>#N/A</v>
      </c>
      <c r="AM107" s="536" t="e">
        <f ca="1">+IF(AND(ISNUMBER(OFFSET('Sanitation Data'!$G$10,0,10*ROW('Sanitation Data'!G101))),'Data Summary'!DB107="Yes"),OFFSET('Sanitation Data'!$G$10,0,10*ROW('Sanitation Data'!G101)),NA())</f>
        <v>#N/A</v>
      </c>
      <c r="AN107" s="536" t="e">
        <f ca="1">+IF(AND(ISNUMBER(OFFSET('Sanitation Data'!$G$11,0,10*ROW('Sanitation Data'!G101))),'Data Summary'!DC107="Yes"),OFFSET('Sanitation Data'!$G$11,0,10*ROW('Sanitation Data'!G101)),NA())</f>
        <v>#N/A</v>
      </c>
      <c r="AO107" s="536" t="e">
        <f ca="1">+IF(AND(ISNUMBER(OFFSET('Sanitation Data'!$G$12,0,10*ROW('Sanitation Data'!G101))),'Data Summary'!DD107="Yes"),OFFSET('Sanitation Data'!$G$12,0,10*ROW('Sanitation Data'!G101)),NA())</f>
        <v>#N/A</v>
      </c>
      <c r="AP107" s="536" t="e">
        <f ca="1">+IF(AND(ISNUMBER(OFFSET('Sanitation Data'!$H$4,0,10*ROW('Sanitation Data'!H101))),'Data Summary'!DE107="Yes"),100-OFFSET('Sanitation Data'!$H$4,0,10*ROW('Sanitation Data'!H101)),NA())</f>
        <v>#N/A</v>
      </c>
      <c r="AQ107" s="536" t="e">
        <f ca="1">+IF(AND(ISNUMBER(OFFSET('Sanitation Data'!$H$6,0,10*ROW('Sanitation Data'!H101))),'Data Summary'!DF107="Yes"),OFFSET('Sanitation Data'!$H$6,0,10*ROW('Sanitation Data'!H101)),NA())</f>
        <v>#N/A</v>
      </c>
      <c r="AR107" s="536" t="e">
        <f ca="1">+IF(AND(ISNUMBER(OFFSET('Sanitation Data'!$H$10,0,10*ROW('Sanitation Data'!H101))),'Data Summary'!DG107="Yes"),OFFSET('Sanitation Data'!$H$10,0,10*ROW('Sanitation Data'!H101)),NA())</f>
        <v>#N/A</v>
      </c>
      <c r="AS107" s="536" t="e">
        <f ca="1">+IF(AND(ISNUMBER(OFFSET('Sanitation Data'!$H$11,0,10*ROW('Sanitation Data'!H101))),'Data Summary'!DH107="Yes"),OFFSET('Sanitation Data'!$H$11,0,10*ROW('Sanitation Data'!H101)),NA())</f>
        <v>#N/A</v>
      </c>
      <c r="AT107" s="536" t="e">
        <f ca="1">+IF(AND(ISNUMBER(OFFSET('Sanitation Data'!$H$12,0,10*ROW('Sanitation Data'!H101))),'Data Summary'!DI107="Yes"),OFFSET('Sanitation Data'!$H$12,0,10*ROW('Sanitation Data'!H101)),NA())</f>
        <v>#N/A</v>
      </c>
      <c r="AU107" s="536" t="e">
        <f ca="1">+IF(AND(ISNUMBER(OFFSET('Sanitation Data'!$I$4,0,10*ROW('Sanitation Data'!I101))),'Data Summary'!DJ107="Yes"),100-OFFSET('Sanitation Data'!$I$4,0,10*ROW('Sanitation Data'!I101)),NA())</f>
        <v>#N/A</v>
      </c>
      <c r="AV107" s="536" t="e">
        <f ca="1">+IF(AND(ISNUMBER(OFFSET('Sanitation Data'!$I$6,0,10*ROW('Sanitation Data'!I101))),'Data Summary'!DK107="Yes"),OFFSET('Sanitation Data'!$I$6,0,10*ROW('Sanitation Data'!I101)),NA())</f>
        <v>#N/A</v>
      </c>
      <c r="AW107" s="536" t="e">
        <f ca="1">+IF(AND(ISNUMBER(OFFSET('Sanitation Data'!$I$10,0,10*ROW('Sanitation Data'!I101))),'Data Summary'!DL107="Yes"),OFFSET('Sanitation Data'!$I$10,0,10*ROW('Sanitation Data'!I101)),NA())</f>
        <v>#N/A</v>
      </c>
      <c r="AX107" s="536" t="e">
        <f ca="1">+IF(AND(ISNUMBER(OFFSET('Sanitation Data'!$I$11,0,10*ROW('Sanitation Data'!I101))),'Data Summary'!DM107="Yes"),OFFSET('Sanitation Data'!$I$11,0,10*ROW('Sanitation Data'!I101)),NA())</f>
        <v>#N/A</v>
      </c>
      <c r="AY107" s="536" t="e">
        <f ca="1">+IF(AND(ISNUMBER(OFFSET('Sanitation Data'!$I$12,0,10*ROW('Sanitation Data'!I101))),'Data Summary'!DN107="Yes"),OFFSET('Sanitation Data'!$I$12,0,10*ROW('Sanitation Data'!I101)),NA())</f>
        <v>#N/A</v>
      </c>
      <c r="AZ107" s="537" t="e">
        <f ca="1">+IF(AND(ISNUMBER(OFFSET('Hygiene Data'!$D$5,0,10*ROW('Hygiene Data'!D101))),'Data Summary'!DO107="Yes"),OFFSET('Hygiene Data'!$D$5,0,10*ROW('Hygiene Data'!D101)),NA())</f>
        <v>#N/A</v>
      </c>
      <c r="BA107" s="537" t="e">
        <f ca="1">+IF(AND(ISNUMBER(OFFSET('Hygiene Data'!$D$7,0,10*ROW('Hygiene Data'!D101))),'Data Summary'!DP107="Yes"),OFFSET('Hygiene Data'!$D$7,0,10*ROW('Hygiene Data'!D101)),NA())</f>
        <v>#N/A</v>
      </c>
      <c r="BB107" s="537" t="e">
        <f ca="1">+IF(AND(ISNUMBER(OFFSET('Hygiene Data'!$D$9,0,10*ROW('Hygiene Data'!D101))),'Data Summary'!DQ107="Yes"),OFFSET('Hygiene Data'!$D$9,0,10*ROW('Hygiene Data'!D101)),NA())</f>
        <v>#N/A</v>
      </c>
      <c r="BC107" s="537" t="e">
        <f ca="1">+IF(AND(ISNUMBER(OFFSET('Hygiene Data'!$E$5,0,10*ROW('Hygiene Data'!E101))),'Data Summary'!DR107="Yes"),OFFSET('Hygiene Data'!$E$5,0,10*ROW('Hygiene Data'!E101)),NA())</f>
        <v>#N/A</v>
      </c>
      <c r="BD107" s="537" t="e">
        <f ca="1">+IF(AND(ISNUMBER(OFFSET('Hygiene Data'!$E$7,0,10*ROW('Hygiene Data'!E101))),'Data Summary'!DS107="Yes"),OFFSET('Hygiene Data'!$E$7,0,10*ROW('Hygiene Data'!E101)),NA())</f>
        <v>#N/A</v>
      </c>
      <c r="BE107" s="537" t="e">
        <f ca="1">+IF(AND(ISNUMBER(OFFSET('Hygiene Data'!$E$9,0,10*ROW('Hygiene Data'!E101))),'Data Summary'!DT107="Yes"),OFFSET('Hygiene Data'!$E$9,0,10*ROW('Hygiene Data'!E101)),NA())</f>
        <v>#N/A</v>
      </c>
      <c r="BF107" s="537" t="e">
        <f ca="1">+IF(AND(ISNUMBER(OFFSET('Hygiene Data'!$F$5,0,10*ROW('Hygiene Data'!F101))),'Data Summary'!DU107="Yes"),OFFSET('Hygiene Data'!$F$5,0,10*ROW('Hygiene Data'!F101)),NA())</f>
        <v>#N/A</v>
      </c>
      <c r="BG107" s="537" t="e">
        <f ca="1">+IF(AND(ISNUMBER(OFFSET('Hygiene Data'!$F$7,0,10*ROW('Hygiene Data'!F101))),'Data Summary'!DV107="Yes"),OFFSET('Hygiene Data'!$F$7,0,10*ROW('Hygiene Data'!F101)),NA())</f>
        <v>#N/A</v>
      </c>
      <c r="BH107" s="537" t="e">
        <f ca="1">+IF(AND(ISNUMBER(OFFSET('Hygiene Data'!$F$9,0,10*ROW('Hygiene Data'!F101))),'Data Summary'!DW107="Yes"),OFFSET('Hygiene Data'!$F$9,0,10*ROW('Hygiene Data'!F101)),NA())</f>
        <v>#N/A</v>
      </c>
      <c r="BI107" s="537" t="e">
        <f ca="1">+IF(AND(ISNUMBER(OFFSET('Hygiene Data'!$G$5,0,10*ROW('Hygiene Data'!G101))),'Data Summary'!DX107="Yes"),OFFSET('Hygiene Data'!$G$5,0,10*ROW('Hygiene Data'!G101)),NA())</f>
        <v>#N/A</v>
      </c>
      <c r="BJ107" s="537" t="e">
        <f ca="1">+IF(AND(ISNUMBER(OFFSET('Hygiene Data'!$G$7,0,10*ROW('Hygiene Data'!G101))),'Data Summary'!DY107="Yes"),OFFSET('Hygiene Data'!$G$7,0,10*ROW('Hygiene Data'!G101)),NA())</f>
        <v>#N/A</v>
      </c>
      <c r="BK107" s="537" t="e">
        <f ca="1">+IF(AND(ISNUMBER(OFFSET('Hygiene Data'!$G$9,0,10*ROW('Hygiene Data'!G101))),'Data Summary'!DZ107="Yes"),OFFSET('Hygiene Data'!$G$9,0,10*ROW('Hygiene Data'!G101)),NA())</f>
        <v>#N/A</v>
      </c>
      <c r="BL107" s="537" t="e">
        <f ca="1">+IF(AND(ISNUMBER(OFFSET('Hygiene Data'!$H$5,0,10*ROW('Hygiene Data'!H101))),'Data Summary'!EA107="Yes"),OFFSET('Hygiene Data'!$H$5,0,10*ROW('Hygiene Data'!H101)),NA())</f>
        <v>#N/A</v>
      </c>
      <c r="BM107" s="537" t="e">
        <f ca="1">+IF(AND(ISNUMBER(OFFSET('Hygiene Data'!$H$7,0,10*ROW('Hygiene Data'!H101))),'Data Summary'!EB107="Yes"),OFFSET('Hygiene Data'!$H$7,0,10*ROW('Hygiene Data'!H101)),NA())</f>
        <v>#N/A</v>
      </c>
      <c r="BN107" s="537" t="e">
        <f ca="1">+IF(AND(ISNUMBER(OFFSET('Hygiene Data'!$H$9,0,10*ROW('Hygiene Data'!H101))),'Data Summary'!EC107="Yes"),OFFSET('Hygiene Data'!$H$9,0,10*ROW('Hygiene Data'!H101)),NA())</f>
        <v>#N/A</v>
      </c>
      <c r="BO107" s="537" t="e">
        <f ca="1">+IF(AND(ISNUMBER(OFFSET('Hygiene Data'!$I$5,0,10*ROW('Hygiene Data'!I101))),'Data Summary'!ED107="Yes"),OFFSET('Hygiene Data'!$I$5,0,10*ROW('Hygiene Data'!I101)),NA())</f>
        <v>#N/A</v>
      </c>
      <c r="BP107" s="537" t="e">
        <f ca="1">+IF(AND(ISNUMBER(OFFSET('Hygiene Data'!$I$7,0,10*ROW('Hygiene Data'!I101))),'Data Summary'!EE107="Yes"),OFFSET('Hygiene Data'!$I$7,0,10*ROW('Hygiene Data'!I101)),NA())</f>
        <v>#N/A</v>
      </c>
      <c r="BQ107" s="537" t="e">
        <f ca="1">+IF(AND(ISNUMBER(OFFSET('Hygiene Data'!$I$9,0,10*ROW('Hygiene Data'!I101))),'Data Summary'!EF107="Yes"),OFFSET('Hygiene Data'!$I$9,0,10*ROW('Hygiene Data'!I101)),NA())</f>
        <v>#N/A</v>
      </c>
    </row>
    <row r="108" spans="1:69" x14ac:dyDescent="0.25">
      <c r="A108" s="533" t="e">
        <f ca="1">+RIGHT('Data Summary'!A108,LEN('Data Summary'!A108)-9)</f>
        <v>#VALUE!</v>
      </c>
      <c r="B108" s="507" t="str">
        <f ca="1">+IF(ISTEXT('Data Summary'!B108),'Data Summary'!B108,"")</f>
        <v/>
      </c>
      <c r="C108" s="534" t="e">
        <f ca="1">+VALUE('Data Summary'!C108)</f>
        <v>#VALUE!</v>
      </c>
      <c r="D108" s="535" t="e">
        <f ca="1">+IF(AND(ISNUMBER(OFFSET('Water Data'!$D$4,0,10*ROW('Water Data'!D102))),'Data Summary'!BS108="Yes"),100-OFFSET('Water Data'!$D$4,0,10*ROW('Water Data'!D102)),NA())</f>
        <v>#N/A</v>
      </c>
      <c r="E108" s="535" t="e">
        <f ca="1">+IF(AND(ISNUMBER(OFFSET('Water Data'!$D$6,0,10*ROW('Water Data'!D102))),'Data Summary'!BT108="Yes"),OFFSET('Water Data'!$D$6,0,10*ROW('Water Data'!D102)),NA())</f>
        <v>#N/A</v>
      </c>
      <c r="F108" s="535" t="e">
        <f ca="1">+IF(AND(ISNUMBER(OFFSET('Water Data'!$D$9,0,10*ROW('Water Data'!D102))),'Data Summary'!BU108="Yes"),OFFSET('Water Data'!$D$9,0,10*ROW('Water Data'!D102)),NA())</f>
        <v>#N/A</v>
      </c>
      <c r="G108" s="535" t="e">
        <f ca="1">+IF(AND(ISNUMBER(OFFSET('Water Data'!$E$4,0,10*ROW('Water Data'!E102))),'Data Summary'!BV108="Yes"),100-OFFSET('Water Data'!$E$4,0,10*ROW('Water Data'!E102)),NA())</f>
        <v>#N/A</v>
      </c>
      <c r="H108" s="535" t="e">
        <f ca="1">+IF(AND(ISNUMBER(OFFSET('Water Data'!$E$6,0,10*ROW('Water Data'!E102))),'Data Summary'!BW108="Yes"),OFFSET('Water Data'!$E$6,0,10*ROW('Water Data'!E102)),NA())</f>
        <v>#N/A</v>
      </c>
      <c r="I108" s="535" t="e">
        <f ca="1">+IF(AND(ISNUMBER(OFFSET('Water Data'!$E$9,0,10*ROW('Water Data'!E102))),'Data Summary'!BX108="Yes"),OFFSET('Water Data'!$E$9,0,10*ROW('Water Data'!E102)),NA())</f>
        <v>#N/A</v>
      </c>
      <c r="J108" s="535" t="e">
        <f ca="1">+IF(AND(ISNUMBER(OFFSET('Water Data'!$F$4,0,10*ROW('Water Data'!F102))),'Data Summary'!BY108="Yes"),100-OFFSET('Water Data'!$F$4,0,10*ROW('Water Data'!F102)),NA())</f>
        <v>#N/A</v>
      </c>
      <c r="K108" s="535" t="e">
        <f ca="1">+IF(AND(ISNUMBER(OFFSET('Water Data'!$F$6,0,10*ROW('Water Data'!F102))),'Data Summary'!BZ108="Yes"),OFFSET('Water Data'!$F$6,0,10*ROW('Water Data'!F102)),NA())</f>
        <v>#N/A</v>
      </c>
      <c r="L108" s="535" t="e">
        <f ca="1">+IF(AND(ISNUMBER(OFFSET('Water Data'!$F$9,0,10*ROW('Water Data'!F102))),'Data Summary'!CA108="Yes"),OFFSET('Water Data'!$F$9,0,10*ROW('Water Data'!F102)),NA())</f>
        <v>#N/A</v>
      </c>
      <c r="M108" s="535" t="e">
        <f ca="1">+IF(AND(ISNUMBER(OFFSET('Water Data'!$G$4,0,10*ROW('Water Data'!G102))),'Data Summary'!CB108="Yes"),100-OFFSET('Water Data'!$G$4,0,10*ROW('Water Data'!G102)),NA())</f>
        <v>#N/A</v>
      </c>
      <c r="N108" s="535" t="e">
        <f ca="1">+IF(AND(ISNUMBER(OFFSET('Water Data'!$G$6,0,10*ROW('Water Data'!G102))),'Data Summary'!CC108="Yes"),OFFSET('Water Data'!$G$6,0,10*ROW('Water Data'!G102)),NA())</f>
        <v>#N/A</v>
      </c>
      <c r="O108" s="535" t="e">
        <f ca="1">+IF(AND(ISNUMBER(OFFSET('Water Data'!$G$9,0,10*ROW('Water Data'!G102))),'Data Summary'!CD108="Yes"),OFFSET('Water Data'!$G$9,0,10*ROW('Water Data'!G102)),NA())</f>
        <v>#N/A</v>
      </c>
      <c r="P108" s="535" t="e">
        <f ca="1">+IF(AND(ISNUMBER(OFFSET('Water Data'!$H$4,0,10*ROW('Water Data'!H102))),'Data Summary'!CE108="Yes"),100-OFFSET('Water Data'!$H$4,0,10*ROW('Water Data'!H102)),NA())</f>
        <v>#N/A</v>
      </c>
      <c r="Q108" s="535" t="e">
        <f ca="1">+IF(AND(ISNUMBER(OFFSET('Water Data'!$H$6,0,10*ROW('Water Data'!H102))),'Data Summary'!CF108="Yes"),OFFSET('Water Data'!$H$6,0,10*ROW('Water Data'!H102)),NA())</f>
        <v>#N/A</v>
      </c>
      <c r="R108" s="535" t="e">
        <f ca="1">+IF(AND(ISNUMBER(OFFSET('Water Data'!$H$9,0,10*ROW('Water Data'!H102))),'Data Summary'!CG108="Yes"),OFFSET('Water Data'!$H$9,0,10*ROW('Water Data'!H102)),NA())</f>
        <v>#N/A</v>
      </c>
      <c r="S108" s="535" t="e">
        <f ca="1">+IF(AND(ISNUMBER(OFFSET('Water Data'!$I$4,0,10*ROW('Water Data'!I102))),'Data Summary'!CH108="Yes"),100-OFFSET('Water Data'!$I$4,0,10*ROW('Water Data'!I102)),NA())</f>
        <v>#N/A</v>
      </c>
      <c r="T108" s="535" t="e">
        <f ca="1">+IF(AND(ISNUMBER(OFFSET('Water Data'!$I$6,0,10*ROW('Water Data'!I102))),'Data Summary'!CI108="Yes"),OFFSET('Water Data'!$I$6,0,10*ROW('Water Data'!I102)),NA())</f>
        <v>#N/A</v>
      </c>
      <c r="U108" s="535" t="e">
        <f ca="1">+IF(AND(ISNUMBER(OFFSET('Water Data'!$I$9,0,10*ROW('Water Data'!I102))),'Data Summary'!CJ108="Yes"),OFFSET('Water Data'!$I$9,0,10*ROW('Water Data'!I102)),NA())</f>
        <v>#N/A</v>
      </c>
      <c r="V108" s="536" t="e">
        <f ca="1">+IF(AND(ISNUMBER(OFFSET('Sanitation Data'!$D$4,0,10*ROW('Sanitation Data'!D102))),'Data Summary'!CK108="Yes"),100-OFFSET('Sanitation Data'!$D$4,0,10*ROW('Sanitation Data'!D102)),NA())</f>
        <v>#N/A</v>
      </c>
      <c r="W108" s="536" t="e">
        <f ca="1">+IF(AND(ISNUMBER(OFFSET('Sanitation Data'!$D$6,0,10*ROW('Sanitation Data'!D102))),'Data Summary'!CL108="Yes"),OFFSET('Sanitation Data'!$D$6,0,10*ROW('Sanitation Data'!D102)),NA())</f>
        <v>#N/A</v>
      </c>
      <c r="X108" s="536" t="e">
        <f ca="1">+IF(AND(ISNUMBER(OFFSET('Sanitation Data'!$D$10,0,10*ROW('Sanitation Data'!D102))),'Data Summary'!CM108="Yes"),OFFSET('Sanitation Data'!$D$10,0,10*ROW('Sanitation Data'!D102)),NA())</f>
        <v>#N/A</v>
      </c>
      <c r="Y108" s="536" t="e">
        <f ca="1">+IF(AND(ISNUMBER(OFFSET('Sanitation Data'!$D$11,0,10*ROW('Sanitation Data'!D102))),'Data Summary'!CN108="Yes"),OFFSET('Sanitation Data'!$D$11,0,10*ROW('Sanitation Data'!D102)),NA())</f>
        <v>#N/A</v>
      </c>
      <c r="Z108" s="536" t="e">
        <f ca="1">+IF(AND(ISNUMBER(OFFSET('Sanitation Data'!$D$12,0,10*ROW('Sanitation Data'!D102))),'Data Summary'!CO108="Yes"),OFFSET('Sanitation Data'!$D$12,0,10*ROW('Sanitation Data'!D102)),NA())</f>
        <v>#N/A</v>
      </c>
      <c r="AA108" s="536" t="e">
        <f ca="1">+IF(AND(ISNUMBER(OFFSET('Sanitation Data'!$E$4,0,10*ROW('Sanitation Data'!E102))),'Data Summary'!CP108="Yes"),100-OFFSET('Sanitation Data'!$E$4,0,10*ROW('Sanitation Data'!E102)),NA())</f>
        <v>#N/A</v>
      </c>
      <c r="AB108" s="536" t="e">
        <f ca="1">+IF(AND(ISNUMBER(OFFSET('Sanitation Data'!$E$6,0,10*ROW('Sanitation Data'!E102))),'Data Summary'!CQ108="Yes"),OFFSET('Sanitation Data'!$E$6,0,10*ROW('Sanitation Data'!E102)),NA())</f>
        <v>#N/A</v>
      </c>
      <c r="AC108" s="536" t="e">
        <f ca="1">+IF(AND(ISNUMBER(OFFSET('Sanitation Data'!$E$10,0,10*ROW('Sanitation Data'!E102))),'Data Summary'!CR108="Yes"),OFFSET('Sanitation Data'!$E$10,0,10*ROW('Sanitation Data'!E102)),NA())</f>
        <v>#N/A</v>
      </c>
      <c r="AD108" s="536" t="e">
        <f ca="1">+IF(AND(ISNUMBER(OFFSET('Sanitation Data'!$E$11,0,10*ROW('Sanitation Data'!E102))),'Data Summary'!CS108="Yes"),OFFSET('Sanitation Data'!$E$11,0,10*ROW('Sanitation Data'!E102)),NA())</f>
        <v>#N/A</v>
      </c>
      <c r="AE108" s="536" t="e">
        <f ca="1">+IF(AND(ISNUMBER(OFFSET('Sanitation Data'!$E$12,0,10*ROW('Sanitation Data'!E102))),'Data Summary'!CT108="Yes"),OFFSET('Sanitation Data'!$E$12,0,10*ROW('Sanitation Data'!E102)),NA())</f>
        <v>#N/A</v>
      </c>
      <c r="AF108" s="536" t="e">
        <f ca="1">+IF(AND(ISNUMBER(OFFSET('Sanitation Data'!$F$4,0,10*ROW('Sanitation Data'!F102))),'Data Summary'!CU108="Yes"),100-OFFSET('Sanitation Data'!$F$4,0,10*ROW('Sanitation Data'!F102)),NA())</f>
        <v>#N/A</v>
      </c>
      <c r="AG108" s="536" t="e">
        <f ca="1">+IF(AND(ISNUMBER(OFFSET('Sanitation Data'!$F$6,0,10*ROW('Sanitation Data'!F102))),'Data Summary'!CV108="Yes"),OFFSET('Sanitation Data'!$F$6,0,10*ROW('Sanitation Data'!F102)),NA())</f>
        <v>#N/A</v>
      </c>
      <c r="AH108" s="536" t="e">
        <f ca="1">+IF(AND(ISNUMBER(OFFSET('Sanitation Data'!$F$10,0,10*ROW('Sanitation Data'!F102))),'Data Summary'!CW108="Yes"),OFFSET('Sanitation Data'!$F$10,0,10*ROW('Sanitation Data'!F102)),NA())</f>
        <v>#N/A</v>
      </c>
      <c r="AI108" s="536" t="e">
        <f ca="1">+IF(AND(ISNUMBER(OFFSET('Sanitation Data'!$F$11,0,10*ROW('Sanitation Data'!F102))),'Data Summary'!CX108="Yes"),OFFSET('Sanitation Data'!$F$11,0,10*ROW('Sanitation Data'!F102)),NA())</f>
        <v>#N/A</v>
      </c>
      <c r="AJ108" s="536" t="e">
        <f ca="1">+IF(AND(ISNUMBER(OFFSET('Sanitation Data'!$F$12,0,10*ROW('Sanitation Data'!F102))),'Data Summary'!CY108="Yes"),OFFSET('Sanitation Data'!$F$12,0,10*ROW('Sanitation Data'!F102)),NA())</f>
        <v>#N/A</v>
      </c>
      <c r="AK108" s="536" t="e">
        <f ca="1">+IF(AND(ISNUMBER(OFFSET('Sanitation Data'!$G$4,0,10*ROW('Sanitation Data'!G102))),'Data Summary'!CZ108="Yes"),100-OFFSET('Sanitation Data'!$G$4,0,10*ROW('Sanitation Data'!G102)),NA())</f>
        <v>#N/A</v>
      </c>
      <c r="AL108" s="536" t="e">
        <f ca="1">+IF(AND(ISNUMBER(OFFSET('Sanitation Data'!$G$6,0,10*ROW('Sanitation Data'!G102))),'Data Summary'!DA108="Yes"),OFFSET('Sanitation Data'!$G$6,0,10*ROW('Sanitation Data'!G102)),NA())</f>
        <v>#N/A</v>
      </c>
      <c r="AM108" s="536" t="e">
        <f ca="1">+IF(AND(ISNUMBER(OFFSET('Sanitation Data'!$G$10,0,10*ROW('Sanitation Data'!G102))),'Data Summary'!DB108="Yes"),OFFSET('Sanitation Data'!$G$10,0,10*ROW('Sanitation Data'!G102)),NA())</f>
        <v>#N/A</v>
      </c>
      <c r="AN108" s="536" t="e">
        <f ca="1">+IF(AND(ISNUMBER(OFFSET('Sanitation Data'!$G$11,0,10*ROW('Sanitation Data'!G102))),'Data Summary'!DC108="Yes"),OFFSET('Sanitation Data'!$G$11,0,10*ROW('Sanitation Data'!G102)),NA())</f>
        <v>#N/A</v>
      </c>
      <c r="AO108" s="536" t="e">
        <f ca="1">+IF(AND(ISNUMBER(OFFSET('Sanitation Data'!$G$12,0,10*ROW('Sanitation Data'!G102))),'Data Summary'!DD108="Yes"),OFFSET('Sanitation Data'!$G$12,0,10*ROW('Sanitation Data'!G102)),NA())</f>
        <v>#N/A</v>
      </c>
      <c r="AP108" s="536" t="e">
        <f ca="1">+IF(AND(ISNUMBER(OFFSET('Sanitation Data'!$H$4,0,10*ROW('Sanitation Data'!H102))),'Data Summary'!DE108="Yes"),100-OFFSET('Sanitation Data'!$H$4,0,10*ROW('Sanitation Data'!H102)),NA())</f>
        <v>#N/A</v>
      </c>
      <c r="AQ108" s="536" t="e">
        <f ca="1">+IF(AND(ISNUMBER(OFFSET('Sanitation Data'!$H$6,0,10*ROW('Sanitation Data'!H102))),'Data Summary'!DF108="Yes"),OFFSET('Sanitation Data'!$H$6,0,10*ROW('Sanitation Data'!H102)),NA())</f>
        <v>#N/A</v>
      </c>
      <c r="AR108" s="536" t="e">
        <f ca="1">+IF(AND(ISNUMBER(OFFSET('Sanitation Data'!$H$10,0,10*ROW('Sanitation Data'!H102))),'Data Summary'!DG108="Yes"),OFFSET('Sanitation Data'!$H$10,0,10*ROW('Sanitation Data'!H102)),NA())</f>
        <v>#N/A</v>
      </c>
      <c r="AS108" s="536" t="e">
        <f ca="1">+IF(AND(ISNUMBER(OFFSET('Sanitation Data'!$H$11,0,10*ROW('Sanitation Data'!H102))),'Data Summary'!DH108="Yes"),OFFSET('Sanitation Data'!$H$11,0,10*ROW('Sanitation Data'!H102)),NA())</f>
        <v>#N/A</v>
      </c>
      <c r="AT108" s="536" t="e">
        <f ca="1">+IF(AND(ISNUMBER(OFFSET('Sanitation Data'!$H$12,0,10*ROW('Sanitation Data'!H102))),'Data Summary'!DI108="Yes"),OFFSET('Sanitation Data'!$H$12,0,10*ROW('Sanitation Data'!H102)),NA())</f>
        <v>#N/A</v>
      </c>
      <c r="AU108" s="536" t="e">
        <f ca="1">+IF(AND(ISNUMBER(OFFSET('Sanitation Data'!$I$4,0,10*ROW('Sanitation Data'!I102))),'Data Summary'!DJ108="Yes"),100-OFFSET('Sanitation Data'!$I$4,0,10*ROW('Sanitation Data'!I102)),NA())</f>
        <v>#N/A</v>
      </c>
      <c r="AV108" s="536" t="e">
        <f ca="1">+IF(AND(ISNUMBER(OFFSET('Sanitation Data'!$I$6,0,10*ROW('Sanitation Data'!I102))),'Data Summary'!DK108="Yes"),OFFSET('Sanitation Data'!$I$6,0,10*ROW('Sanitation Data'!I102)),NA())</f>
        <v>#N/A</v>
      </c>
      <c r="AW108" s="536" t="e">
        <f ca="1">+IF(AND(ISNUMBER(OFFSET('Sanitation Data'!$I$10,0,10*ROW('Sanitation Data'!I102))),'Data Summary'!DL108="Yes"),OFFSET('Sanitation Data'!$I$10,0,10*ROW('Sanitation Data'!I102)),NA())</f>
        <v>#N/A</v>
      </c>
      <c r="AX108" s="536" t="e">
        <f ca="1">+IF(AND(ISNUMBER(OFFSET('Sanitation Data'!$I$11,0,10*ROW('Sanitation Data'!I102))),'Data Summary'!DM108="Yes"),OFFSET('Sanitation Data'!$I$11,0,10*ROW('Sanitation Data'!I102)),NA())</f>
        <v>#N/A</v>
      </c>
      <c r="AY108" s="536" t="e">
        <f ca="1">+IF(AND(ISNUMBER(OFFSET('Sanitation Data'!$I$12,0,10*ROW('Sanitation Data'!I102))),'Data Summary'!DN108="Yes"),OFFSET('Sanitation Data'!$I$12,0,10*ROW('Sanitation Data'!I102)),NA())</f>
        <v>#N/A</v>
      </c>
      <c r="AZ108" s="537" t="e">
        <f ca="1">+IF(AND(ISNUMBER(OFFSET('Hygiene Data'!$D$5,0,10*ROW('Hygiene Data'!D102))),'Data Summary'!DO108="Yes"),OFFSET('Hygiene Data'!$D$5,0,10*ROW('Hygiene Data'!D102)),NA())</f>
        <v>#N/A</v>
      </c>
      <c r="BA108" s="537" t="e">
        <f ca="1">+IF(AND(ISNUMBER(OFFSET('Hygiene Data'!$D$7,0,10*ROW('Hygiene Data'!D102))),'Data Summary'!DP108="Yes"),OFFSET('Hygiene Data'!$D$7,0,10*ROW('Hygiene Data'!D102)),NA())</f>
        <v>#N/A</v>
      </c>
      <c r="BB108" s="537" t="e">
        <f ca="1">+IF(AND(ISNUMBER(OFFSET('Hygiene Data'!$D$9,0,10*ROW('Hygiene Data'!D102))),'Data Summary'!DQ108="Yes"),OFFSET('Hygiene Data'!$D$9,0,10*ROW('Hygiene Data'!D102)),NA())</f>
        <v>#N/A</v>
      </c>
      <c r="BC108" s="537" t="e">
        <f ca="1">+IF(AND(ISNUMBER(OFFSET('Hygiene Data'!$E$5,0,10*ROW('Hygiene Data'!E102))),'Data Summary'!DR108="Yes"),OFFSET('Hygiene Data'!$E$5,0,10*ROW('Hygiene Data'!E102)),NA())</f>
        <v>#N/A</v>
      </c>
      <c r="BD108" s="537" t="e">
        <f ca="1">+IF(AND(ISNUMBER(OFFSET('Hygiene Data'!$E$7,0,10*ROW('Hygiene Data'!E102))),'Data Summary'!DS108="Yes"),OFFSET('Hygiene Data'!$E$7,0,10*ROW('Hygiene Data'!E102)),NA())</f>
        <v>#N/A</v>
      </c>
      <c r="BE108" s="537" t="e">
        <f ca="1">+IF(AND(ISNUMBER(OFFSET('Hygiene Data'!$E$9,0,10*ROW('Hygiene Data'!E102))),'Data Summary'!DT108="Yes"),OFFSET('Hygiene Data'!$E$9,0,10*ROW('Hygiene Data'!E102)),NA())</f>
        <v>#N/A</v>
      </c>
      <c r="BF108" s="537" t="e">
        <f ca="1">+IF(AND(ISNUMBER(OFFSET('Hygiene Data'!$F$5,0,10*ROW('Hygiene Data'!F102))),'Data Summary'!DU108="Yes"),OFFSET('Hygiene Data'!$F$5,0,10*ROW('Hygiene Data'!F102)),NA())</f>
        <v>#N/A</v>
      </c>
      <c r="BG108" s="537" t="e">
        <f ca="1">+IF(AND(ISNUMBER(OFFSET('Hygiene Data'!$F$7,0,10*ROW('Hygiene Data'!F102))),'Data Summary'!DV108="Yes"),OFFSET('Hygiene Data'!$F$7,0,10*ROW('Hygiene Data'!F102)),NA())</f>
        <v>#N/A</v>
      </c>
      <c r="BH108" s="537" t="e">
        <f ca="1">+IF(AND(ISNUMBER(OFFSET('Hygiene Data'!$F$9,0,10*ROW('Hygiene Data'!F102))),'Data Summary'!DW108="Yes"),OFFSET('Hygiene Data'!$F$9,0,10*ROW('Hygiene Data'!F102)),NA())</f>
        <v>#N/A</v>
      </c>
      <c r="BI108" s="537" t="e">
        <f ca="1">+IF(AND(ISNUMBER(OFFSET('Hygiene Data'!$G$5,0,10*ROW('Hygiene Data'!G102))),'Data Summary'!DX108="Yes"),OFFSET('Hygiene Data'!$G$5,0,10*ROW('Hygiene Data'!G102)),NA())</f>
        <v>#N/A</v>
      </c>
      <c r="BJ108" s="537" t="e">
        <f ca="1">+IF(AND(ISNUMBER(OFFSET('Hygiene Data'!$G$7,0,10*ROW('Hygiene Data'!G102))),'Data Summary'!DY108="Yes"),OFFSET('Hygiene Data'!$G$7,0,10*ROW('Hygiene Data'!G102)),NA())</f>
        <v>#N/A</v>
      </c>
      <c r="BK108" s="537" t="e">
        <f ca="1">+IF(AND(ISNUMBER(OFFSET('Hygiene Data'!$G$9,0,10*ROW('Hygiene Data'!G102))),'Data Summary'!DZ108="Yes"),OFFSET('Hygiene Data'!$G$9,0,10*ROW('Hygiene Data'!G102)),NA())</f>
        <v>#N/A</v>
      </c>
      <c r="BL108" s="537" t="e">
        <f ca="1">+IF(AND(ISNUMBER(OFFSET('Hygiene Data'!$H$5,0,10*ROW('Hygiene Data'!H102))),'Data Summary'!EA108="Yes"),OFFSET('Hygiene Data'!$H$5,0,10*ROW('Hygiene Data'!H102)),NA())</f>
        <v>#N/A</v>
      </c>
      <c r="BM108" s="537" t="e">
        <f ca="1">+IF(AND(ISNUMBER(OFFSET('Hygiene Data'!$H$7,0,10*ROW('Hygiene Data'!H102))),'Data Summary'!EB108="Yes"),OFFSET('Hygiene Data'!$H$7,0,10*ROW('Hygiene Data'!H102)),NA())</f>
        <v>#N/A</v>
      </c>
      <c r="BN108" s="537" t="e">
        <f ca="1">+IF(AND(ISNUMBER(OFFSET('Hygiene Data'!$H$9,0,10*ROW('Hygiene Data'!H102))),'Data Summary'!EC108="Yes"),OFFSET('Hygiene Data'!$H$9,0,10*ROW('Hygiene Data'!H102)),NA())</f>
        <v>#N/A</v>
      </c>
      <c r="BO108" s="537" t="e">
        <f ca="1">+IF(AND(ISNUMBER(OFFSET('Hygiene Data'!$I$5,0,10*ROW('Hygiene Data'!I102))),'Data Summary'!ED108="Yes"),OFFSET('Hygiene Data'!$I$5,0,10*ROW('Hygiene Data'!I102)),NA())</f>
        <v>#N/A</v>
      </c>
      <c r="BP108" s="537" t="e">
        <f ca="1">+IF(AND(ISNUMBER(OFFSET('Hygiene Data'!$I$7,0,10*ROW('Hygiene Data'!I102))),'Data Summary'!EE108="Yes"),OFFSET('Hygiene Data'!$I$7,0,10*ROW('Hygiene Data'!I102)),NA())</f>
        <v>#N/A</v>
      </c>
      <c r="BQ108" s="537" t="e">
        <f ca="1">+IF(AND(ISNUMBER(OFFSET('Hygiene Data'!$I$9,0,10*ROW('Hygiene Data'!I102))),'Data Summary'!EF108="Yes"),OFFSET('Hygiene Data'!$I$9,0,10*ROW('Hygiene Data'!I102)),NA())</f>
        <v>#N/A</v>
      </c>
    </row>
    <row r="109" spans="1:69" x14ac:dyDescent="0.25">
      <c r="A109" s="533" t="e">
        <f ca="1">+RIGHT('Data Summary'!A109,LEN('Data Summary'!A109)-9)</f>
        <v>#VALUE!</v>
      </c>
      <c r="B109" s="507" t="str">
        <f ca="1">+IF(ISTEXT('Data Summary'!B109),'Data Summary'!B109,"")</f>
        <v/>
      </c>
      <c r="C109" s="534" t="e">
        <f ca="1">+VALUE('Data Summary'!C109)</f>
        <v>#VALUE!</v>
      </c>
      <c r="D109" s="535" t="e">
        <f ca="1">+IF(AND(ISNUMBER(OFFSET('Water Data'!$D$4,0,10*ROW('Water Data'!D103))),'Data Summary'!BS109="Yes"),100-OFFSET('Water Data'!$D$4,0,10*ROW('Water Data'!D103)),NA())</f>
        <v>#N/A</v>
      </c>
      <c r="E109" s="535" t="e">
        <f ca="1">+IF(AND(ISNUMBER(OFFSET('Water Data'!$D$6,0,10*ROW('Water Data'!D103))),'Data Summary'!BT109="Yes"),OFFSET('Water Data'!$D$6,0,10*ROW('Water Data'!D103)),NA())</f>
        <v>#N/A</v>
      </c>
      <c r="F109" s="535" t="e">
        <f ca="1">+IF(AND(ISNUMBER(OFFSET('Water Data'!$D$9,0,10*ROW('Water Data'!D103))),'Data Summary'!BU109="Yes"),OFFSET('Water Data'!$D$9,0,10*ROW('Water Data'!D103)),NA())</f>
        <v>#N/A</v>
      </c>
      <c r="G109" s="535" t="e">
        <f ca="1">+IF(AND(ISNUMBER(OFFSET('Water Data'!$E$4,0,10*ROW('Water Data'!E103))),'Data Summary'!BV109="Yes"),100-OFFSET('Water Data'!$E$4,0,10*ROW('Water Data'!E103)),NA())</f>
        <v>#N/A</v>
      </c>
      <c r="H109" s="535" t="e">
        <f ca="1">+IF(AND(ISNUMBER(OFFSET('Water Data'!$E$6,0,10*ROW('Water Data'!E103))),'Data Summary'!BW109="Yes"),OFFSET('Water Data'!$E$6,0,10*ROW('Water Data'!E103)),NA())</f>
        <v>#N/A</v>
      </c>
      <c r="I109" s="535" t="e">
        <f ca="1">+IF(AND(ISNUMBER(OFFSET('Water Data'!$E$9,0,10*ROW('Water Data'!E103))),'Data Summary'!BX109="Yes"),OFFSET('Water Data'!$E$9,0,10*ROW('Water Data'!E103)),NA())</f>
        <v>#N/A</v>
      </c>
      <c r="J109" s="535" t="e">
        <f ca="1">+IF(AND(ISNUMBER(OFFSET('Water Data'!$F$4,0,10*ROW('Water Data'!F103))),'Data Summary'!BY109="Yes"),100-OFFSET('Water Data'!$F$4,0,10*ROW('Water Data'!F103)),NA())</f>
        <v>#N/A</v>
      </c>
      <c r="K109" s="535" t="e">
        <f ca="1">+IF(AND(ISNUMBER(OFFSET('Water Data'!$F$6,0,10*ROW('Water Data'!F103))),'Data Summary'!BZ109="Yes"),OFFSET('Water Data'!$F$6,0,10*ROW('Water Data'!F103)),NA())</f>
        <v>#N/A</v>
      </c>
      <c r="L109" s="535" t="e">
        <f ca="1">+IF(AND(ISNUMBER(OFFSET('Water Data'!$F$9,0,10*ROW('Water Data'!F103))),'Data Summary'!CA109="Yes"),OFFSET('Water Data'!$F$9,0,10*ROW('Water Data'!F103)),NA())</f>
        <v>#N/A</v>
      </c>
      <c r="M109" s="535" t="e">
        <f ca="1">+IF(AND(ISNUMBER(OFFSET('Water Data'!$G$4,0,10*ROW('Water Data'!G103))),'Data Summary'!CB109="Yes"),100-OFFSET('Water Data'!$G$4,0,10*ROW('Water Data'!G103)),NA())</f>
        <v>#N/A</v>
      </c>
      <c r="N109" s="535" t="e">
        <f ca="1">+IF(AND(ISNUMBER(OFFSET('Water Data'!$G$6,0,10*ROW('Water Data'!G103))),'Data Summary'!CC109="Yes"),OFFSET('Water Data'!$G$6,0,10*ROW('Water Data'!G103)),NA())</f>
        <v>#N/A</v>
      </c>
      <c r="O109" s="535" t="e">
        <f ca="1">+IF(AND(ISNUMBER(OFFSET('Water Data'!$G$9,0,10*ROW('Water Data'!G103))),'Data Summary'!CD109="Yes"),OFFSET('Water Data'!$G$9,0,10*ROW('Water Data'!G103)),NA())</f>
        <v>#N/A</v>
      </c>
      <c r="P109" s="535" t="e">
        <f ca="1">+IF(AND(ISNUMBER(OFFSET('Water Data'!$H$4,0,10*ROW('Water Data'!H103))),'Data Summary'!CE109="Yes"),100-OFFSET('Water Data'!$H$4,0,10*ROW('Water Data'!H103)),NA())</f>
        <v>#N/A</v>
      </c>
      <c r="Q109" s="535" t="e">
        <f ca="1">+IF(AND(ISNUMBER(OFFSET('Water Data'!$H$6,0,10*ROW('Water Data'!H103))),'Data Summary'!CF109="Yes"),OFFSET('Water Data'!$H$6,0,10*ROW('Water Data'!H103)),NA())</f>
        <v>#N/A</v>
      </c>
      <c r="R109" s="535" t="e">
        <f ca="1">+IF(AND(ISNUMBER(OFFSET('Water Data'!$H$9,0,10*ROW('Water Data'!H103))),'Data Summary'!CG109="Yes"),OFFSET('Water Data'!$H$9,0,10*ROW('Water Data'!H103)),NA())</f>
        <v>#N/A</v>
      </c>
      <c r="S109" s="535" t="e">
        <f ca="1">+IF(AND(ISNUMBER(OFFSET('Water Data'!$I$4,0,10*ROW('Water Data'!I103))),'Data Summary'!CH109="Yes"),100-OFFSET('Water Data'!$I$4,0,10*ROW('Water Data'!I103)),NA())</f>
        <v>#N/A</v>
      </c>
      <c r="T109" s="535" t="e">
        <f ca="1">+IF(AND(ISNUMBER(OFFSET('Water Data'!$I$6,0,10*ROW('Water Data'!I103))),'Data Summary'!CI109="Yes"),OFFSET('Water Data'!$I$6,0,10*ROW('Water Data'!I103)),NA())</f>
        <v>#N/A</v>
      </c>
      <c r="U109" s="535" t="e">
        <f ca="1">+IF(AND(ISNUMBER(OFFSET('Water Data'!$I$9,0,10*ROW('Water Data'!I103))),'Data Summary'!CJ109="Yes"),OFFSET('Water Data'!$I$9,0,10*ROW('Water Data'!I103)),NA())</f>
        <v>#N/A</v>
      </c>
      <c r="V109" s="536" t="e">
        <f ca="1">+IF(AND(ISNUMBER(OFFSET('Sanitation Data'!$D$4,0,10*ROW('Sanitation Data'!D103))),'Data Summary'!CK109="Yes"),100-OFFSET('Sanitation Data'!$D$4,0,10*ROW('Sanitation Data'!D103)),NA())</f>
        <v>#N/A</v>
      </c>
      <c r="W109" s="536" t="e">
        <f ca="1">+IF(AND(ISNUMBER(OFFSET('Sanitation Data'!$D$6,0,10*ROW('Sanitation Data'!D103))),'Data Summary'!CL109="Yes"),OFFSET('Sanitation Data'!$D$6,0,10*ROW('Sanitation Data'!D103)),NA())</f>
        <v>#N/A</v>
      </c>
      <c r="X109" s="536" t="e">
        <f ca="1">+IF(AND(ISNUMBER(OFFSET('Sanitation Data'!$D$10,0,10*ROW('Sanitation Data'!D103))),'Data Summary'!CM109="Yes"),OFFSET('Sanitation Data'!$D$10,0,10*ROW('Sanitation Data'!D103)),NA())</f>
        <v>#N/A</v>
      </c>
      <c r="Y109" s="536" t="e">
        <f ca="1">+IF(AND(ISNUMBER(OFFSET('Sanitation Data'!$D$11,0,10*ROW('Sanitation Data'!D103))),'Data Summary'!CN109="Yes"),OFFSET('Sanitation Data'!$D$11,0,10*ROW('Sanitation Data'!D103)),NA())</f>
        <v>#N/A</v>
      </c>
      <c r="Z109" s="536" t="e">
        <f ca="1">+IF(AND(ISNUMBER(OFFSET('Sanitation Data'!$D$12,0,10*ROW('Sanitation Data'!D103))),'Data Summary'!CO109="Yes"),OFFSET('Sanitation Data'!$D$12,0,10*ROW('Sanitation Data'!D103)),NA())</f>
        <v>#N/A</v>
      </c>
      <c r="AA109" s="536" t="e">
        <f ca="1">+IF(AND(ISNUMBER(OFFSET('Sanitation Data'!$E$4,0,10*ROW('Sanitation Data'!E103))),'Data Summary'!CP109="Yes"),100-OFFSET('Sanitation Data'!$E$4,0,10*ROW('Sanitation Data'!E103)),NA())</f>
        <v>#N/A</v>
      </c>
      <c r="AB109" s="536" t="e">
        <f ca="1">+IF(AND(ISNUMBER(OFFSET('Sanitation Data'!$E$6,0,10*ROW('Sanitation Data'!E103))),'Data Summary'!CQ109="Yes"),OFFSET('Sanitation Data'!$E$6,0,10*ROW('Sanitation Data'!E103)),NA())</f>
        <v>#N/A</v>
      </c>
      <c r="AC109" s="536" t="e">
        <f ca="1">+IF(AND(ISNUMBER(OFFSET('Sanitation Data'!$E$10,0,10*ROW('Sanitation Data'!E103))),'Data Summary'!CR109="Yes"),OFFSET('Sanitation Data'!$E$10,0,10*ROW('Sanitation Data'!E103)),NA())</f>
        <v>#N/A</v>
      </c>
      <c r="AD109" s="536" t="e">
        <f ca="1">+IF(AND(ISNUMBER(OFFSET('Sanitation Data'!$E$11,0,10*ROW('Sanitation Data'!E103))),'Data Summary'!CS109="Yes"),OFFSET('Sanitation Data'!$E$11,0,10*ROW('Sanitation Data'!E103)),NA())</f>
        <v>#N/A</v>
      </c>
      <c r="AE109" s="536" t="e">
        <f ca="1">+IF(AND(ISNUMBER(OFFSET('Sanitation Data'!$E$12,0,10*ROW('Sanitation Data'!E103))),'Data Summary'!CT109="Yes"),OFFSET('Sanitation Data'!$E$12,0,10*ROW('Sanitation Data'!E103)),NA())</f>
        <v>#N/A</v>
      </c>
      <c r="AF109" s="536" t="e">
        <f ca="1">+IF(AND(ISNUMBER(OFFSET('Sanitation Data'!$F$4,0,10*ROW('Sanitation Data'!F103))),'Data Summary'!CU109="Yes"),100-OFFSET('Sanitation Data'!$F$4,0,10*ROW('Sanitation Data'!F103)),NA())</f>
        <v>#N/A</v>
      </c>
      <c r="AG109" s="536" t="e">
        <f ca="1">+IF(AND(ISNUMBER(OFFSET('Sanitation Data'!$F$6,0,10*ROW('Sanitation Data'!F103))),'Data Summary'!CV109="Yes"),OFFSET('Sanitation Data'!$F$6,0,10*ROW('Sanitation Data'!F103)),NA())</f>
        <v>#N/A</v>
      </c>
      <c r="AH109" s="536" t="e">
        <f ca="1">+IF(AND(ISNUMBER(OFFSET('Sanitation Data'!$F$10,0,10*ROW('Sanitation Data'!F103))),'Data Summary'!CW109="Yes"),OFFSET('Sanitation Data'!$F$10,0,10*ROW('Sanitation Data'!F103)),NA())</f>
        <v>#N/A</v>
      </c>
      <c r="AI109" s="536" t="e">
        <f ca="1">+IF(AND(ISNUMBER(OFFSET('Sanitation Data'!$F$11,0,10*ROW('Sanitation Data'!F103))),'Data Summary'!CX109="Yes"),OFFSET('Sanitation Data'!$F$11,0,10*ROW('Sanitation Data'!F103)),NA())</f>
        <v>#N/A</v>
      </c>
      <c r="AJ109" s="536" t="e">
        <f ca="1">+IF(AND(ISNUMBER(OFFSET('Sanitation Data'!$F$12,0,10*ROW('Sanitation Data'!F103))),'Data Summary'!CY109="Yes"),OFFSET('Sanitation Data'!$F$12,0,10*ROW('Sanitation Data'!F103)),NA())</f>
        <v>#N/A</v>
      </c>
      <c r="AK109" s="536" t="e">
        <f ca="1">+IF(AND(ISNUMBER(OFFSET('Sanitation Data'!$G$4,0,10*ROW('Sanitation Data'!G103))),'Data Summary'!CZ109="Yes"),100-OFFSET('Sanitation Data'!$G$4,0,10*ROW('Sanitation Data'!G103)),NA())</f>
        <v>#N/A</v>
      </c>
      <c r="AL109" s="536" t="e">
        <f ca="1">+IF(AND(ISNUMBER(OFFSET('Sanitation Data'!$G$6,0,10*ROW('Sanitation Data'!G103))),'Data Summary'!DA109="Yes"),OFFSET('Sanitation Data'!$G$6,0,10*ROW('Sanitation Data'!G103)),NA())</f>
        <v>#N/A</v>
      </c>
      <c r="AM109" s="536" t="e">
        <f ca="1">+IF(AND(ISNUMBER(OFFSET('Sanitation Data'!$G$10,0,10*ROW('Sanitation Data'!G103))),'Data Summary'!DB109="Yes"),OFFSET('Sanitation Data'!$G$10,0,10*ROW('Sanitation Data'!G103)),NA())</f>
        <v>#N/A</v>
      </c>
      <c r="AN109" s="536" t="e">
        <f ca="1">+IF(AND(ISNUMBER(OFFSET('Sanitation Data'!$G$11,0,10*ROW('Sanitation Data'!G103))),'Data Summary'!DC109="Yes"),OFFSET('Sanitation Data'!$G$11,0,10*ROW('Sanitation Data'!G103)),NA())</f>
        <v>#N/A</v>
      </c>
      <c r="AO109" s="536" t="e">
        <f ca="1">+IF(AND(ISNUMBER(OFFSET('Sanitation Data'!$G$12,0,10*ROW('Sanitation Data'!G103))),'Data Summary'!DD109="Yes"),OFFSET('Sanitation Data'!$G$12,0,10*ROW('Sanitation Data'!G103)),NA())</f>
        <v>#N/A</v>
      </c>
      <c r="AP109" s="536" t="e">
        <f ca="1">+IF(AND(ISNUMBER(OFFSET('Sanitation Data'!$H$4,0,10*ROW('Sanitation Data'!H103))),'Data Summary'!DE109="Yes"),100-OFFSET('Sanitation Data'!$H$4,0,10*ROW('Sanitation Data'!H103)),NA())</f>
        <v>#N/A</v>
      </c>
      <c r="AQ109" s="536" t="e">
        <f ca="1">+IF(AND(ISNUMBER(OFFSET('Sanitation Data'!$H$6,0,10*ROW('Sanitation Data'!H103))),'Data Summary'!DF109="Yes"),OFFSET('Sanitation Data'!$H$6,0,10*ROW('Sanitation Data'!H103)),NA())</f>
        <v>#N/A</v>
      </c>
      <c r="AR109" s="536" t="e">
        <f ca="1">+IF(AND(ISNUMBER(OFFSET('Sanitation Data'!$H$10,0,10*ROW('Sanitation Data'!H103))),'Data Summary'!DG109="Yes"),OFFSET('Sanitation Data'!$H$10,0,10*ROW('Sanitation Data'!H103)),NA())</f>
        <v>#N/A</v>
      </c>
      <c r="AS109" s="536" t="e">
        <f ca="1">+IF(AND(ISNUMBER(OFFSET('Sanitation Data'!$H$11,0,10*ROW('Sanitation Data'!H103))),'Data Summary'!DH109="Yes"),OFFSET('Sanitation Data'!$H$11,0,10*ROW('Sanitation Data'!H103)),NA())</f>
        <v>#N/A</v>
      </c>
      <c r="AT109" s="536" t="e">
        <f ca="1">+IF(AND(ISNUMBER(OFFSET('Sanitation Data'!$H$12,0,10*ROW('Sanitation Data'!H103))),'Data Summary'!DI109="Yes"),OFFSET('Sanitation Data'!$H$12,0,10*ROW('Sanitation Data'!H103)),NA())</f>
        <v>#N/A</v>
      </c>
      <c r="AU109" s="536" t="e">
        <f ca="1">+IF(AND(ISNUMBER(OFFSET('Sanitation Data'!$I$4,0,10*ROW('Sanitation Data'!I103))),'Data Summary'!DJ109="Yes"),100-OFFSET('Sanitation Data'!$I$4,0,10*ROW('Sanitation Data'!I103)),NA())</f>
        <v>#N/A</v>
      </c>
      <c r="AV109" s="536" t="e">
        <f ca="1">+IF(AND(ISNUMBER(OFFSET('Sanitation Data'!$I$6,0,10*ROW('Sanitation Data'!I103))),'Data Summary'!DK109="Yes"),OFFSET('Sanitation Data'!$I$6,0,10*ROW('Sanitation Data'!I103)),NA())</f>
        <v>#N/A</v>
      </c>
      <c r="AW109" s="536" t="e">
        <f ca="1">+IF(AND(ISNUMBER(OFFSET('Sanitation Data'!$I$10,0,10*ROW('Sanitation Data'!I103))),'Data Summary'!DL109="Yes"),OFFSET('Sanitation Data'!$I$10,0,10*ROW('Sanitation Data'!I103)),NA())</f>
        <v>#N/A</v>
      </c>
      <c r="AX109" s="536" t="e">
        <f ca="1">+IF(AND(ISNUMBER(OFFSET('Sanitation Data'!$I$11,0,10*ROW('Sanitation Data'!I103))),'Data Summary'!DM109="Yes"),OFFSET('Sanitation Data'!$I$11,0,10*ROW('Sanitation Data'!I103)),NA())</f>
        <v>#N/A</v>
      </c>
      <c r="AY109" s="536" t="e">
        <f ca="1">+IF(AND(ISNUMBER(OFFSET('Sanitation Data'!$I$12,0,10*ROW('Sanitation Data'!I103))),'Data Summary'!DN109="Yes"),OFFSET('Sanitation Data'!$I$12,0,10*ROW('Sanitation Data'!I103)),NA())</f>
        <v>#N/A</v>
      </c>
      <c r="AZ109" s="537" t="e">
        <f ca="1">+IF(AND(ISNUMBER(OFFSET('Hygiene Data'!$D$5,0,10*ROW('Hygiene Data'!D103))),'Data Summary'!DO109="Yes"),OFFSET('Hygiene Data'!$D$5,0,10*ROW('Hygiene Data'!D103)),NA())</f>
        <v>#N/A</v>
      </c>
      <c r="BA109" s="537" t="e">
        <f ca="1">+IF(AND(ISNUMBER(OFFSET('Hygiene Data'!$D$7,0,10*ROW('Hygiene Data'!D103))),'Data Summary'!DP109="Yes"),OFFSET('Hygiene Data'!$D$7,0,10*ROW('Hygiene Data'!D103)),NA())</f>
        <v>#N/A</v>
      </c>
      <c r="BB109" s="537" t="e">
        <f ca="1">+IF(AND(ISNUMBER(OFFSET('Hygiene Data'!$D$9,0,10*ROW('Hygiene Data'!D103))),'Data Summary'!DQ109="Yes"),OFFSET('Hygiene Data'!$D$9,0,10*ROW('Hygiene Data'!D103)),NA())</f>
        <v>#N/A</v>
      </c>
      <c r="BC109" s="537" t="e">
        <f ca="1">+IF(AND(ISNUMBER(OFFSET('Hygiene Data'!$E$5,0,10*ROW('Hygiene Data'!E103))),'Data Summary'!DR109="Yes"),OFFSET('Hygiene Data'!$E$5,0,10*ROW('Hygiene Data'!E103)),NA())</f>
        <v>#N/A</v>
      </c>
      <c r="BD109" s="537" t="e">
        <f ca="1">+IF(AND(ISNUMBER(OFFSET('Hygiene Data'!$E$7,0,10*ROW('Hygiene Data'!E103))),'Data Summary'!DS109="Yes"),OFFSET('Hygiene Data'!$E$7,0,10*ROW('Hygiene Data'!E103)),NA())</f>
        <v>#N/A</v>
      </c>
      <c r="BE109" s="537" t="e">
        <f ca="1">+IF(AND(ISNUMBER(OFFSET('Hygiene Data'!$E$9,0,10*ROW('Hygiene Data'!E103))),'Data Summary'!DT109="Yes"),OFFSET('Hygiene Data'!$E$9,0,10*ROW('Hygiene Data'!E103)),NA())</f>
        <v>#N/A</v>
      </c>
      <c r="BF109" s="537" t="e">
        <f ca="1">+IF(AND(ISNUMBER(OFFSET('Hygiene Data'!$F$5,0,10*ROW('Hygiene Data'!F103))),'Data Summary'!DU109="Yes"),OFFSET('Hygiene Data'!$F$5,0,10*ROW('Hygiene Data'!F103)),NA())</f>
        <v>#N/A</v>
      </c>
      <c r="BG109" s="537" t="e">
        <f ca="1">+IF(AND(ISNUMBER(OFFSET('Hygiene Data'!$F$7,0,10*ROW('Hygiene Data'!F103))),'Data Summary'!DV109="Yes"),OFFSET('Hygiene Data'!$F$7,0,10*ROW('Hygiene Data'!F103)),NA())</f>
        <v>#N/A</v>
      </c>
      <c r="BH109" s="537" t="e">
        <f ca="1">+IF(AND(ISNUMBER(OFFSET('Hygiene Data'!$F$9,0,10*ROW('Hygiene Data'!F103))),'Data Summary'!DW109="Yes"),OFFSET('Hygiene Data'!$F$9,0,10*ROW('Hygiene Data'!F103)),NA())</f>
        <v>#N/A</v>
      </c>
      <c r="BI109" s="537" t="e">
        <f ca="1">+IF(AND(ISNUMBER(OFFSET('Hygiene Data'!$G$5,0,10*ROW('Hygiene Data'!G103))),'Data Summary'!DX109="Yes"),OFFSET('Hygiene Data'!$G$5,0,10*ROW('Hygiene Data'!G103)),NA())</f>
        <v>#N/A</v>
      </c>
      <c r="BJ109" s="537" t="e">
        <f ca="1">+IF(AND(ISNUMBER(OFFSET('Hygiene Data'!$G$7,0,10*ROW('Hygiene Data'!G103))),'Data Summary'!DY109="Yes"),OFFSET('Hygiene Data'!$G$7,0,10*ROW('Hygiene Data'!G103)),NA())</f>
        <v>#N/A</v>
      </c>
      <c r="BK109" s="537" t="e">
        <f ca="1">+IF(AND(ISNUMBER(OFFSET('Hygiene Data'!$G$9,0,10*ROW('Hygiene Data'!G103))),'Data Summary'!DZ109="Yes"),OFFSET('Hygiene Data'!$G$9,0,10*ROW('Hygiene Data'!G103)),NA())</f>
        <v>#N/A</v>
      </c>
      <c r="BL109" s="537" t="e">
        <f ca="1">+IF(AND(ISNUMBER(OFFSET('Hygiene Data'!$H$5,0,10*ROW('Hygiene Data'!H103))),'Data Summary'!EA109="Yes"),OFFSET('Hygiene Data'!$H$5,0,10*ROW('Hygiene Data'!H103)),NA())</f>
        <v>#N/A</v>
      </c>
      <c r="BM109" s="537" t="e">
        <f ca="1">+IF(AND(ISNUMBER(OFFSET('Hygiene Data'!$H$7,0,10*ROW('Hygiene Data'!H103))),'Data Summary'!EB109="Yes"),OFFSET('Hygiene Data'!$H$7,0,10*ROW('Hygiene Data'!H103)),NA())</f>
        <v>#N/A</v>
      </c>
      <c r="BN109" s="537" t="e">
        <f ca="1">+IF(AND(ISNUMBER(OFFSET('Hygiene Data'!$H$9,0,10*ROW('Hygiene Data'!H103))),'Data Summary'!EC109="Yes"),OFFSET('Hygiene Data'!$H$9,0,10*ROW('Hygiene Data'!H103)),NA())</f>
        <v>#N/A</v>
      </c>
      <c r="BO109" s="537" t="e">
        <f ca="1">+IF(AND(ISNUMBER(OFFSET('Hygiene Data'!$I$5,0,10*ROW('Hygiene Data'!I103))),'Data Summary'!ED109="Yes"),OFFSET('Hygiene Data'!$I$5,0,10*ROW('Hygiene Data'!I103)),NA())</f>
        <v>#N/A</v>
      </c>
      <c r="BP109" s="537" t="e">
        <f ca="1">+IF(AND(ISNUMBER(OFFSET('Hygiene Data'!$I$7,0,10*ROW('Hygiene Data'!I103))),'Data Summary'!EE109="Yes"),OFFSET('Hygiene Data'!$I$7,0,10*ROW('Hygiene Data'!I103)),NA())</f>
        <v>#N/A</v>
      </c>
      <c r="BQ109" s="537" t="e">
        <f ca="1">+IF(AND(ISNUMBER(OFFSET('Hygiene Data'!$I$9,0,10*ROW('Hygiene Data'!I103))),'Data Summary'!EF109="Yes"),OFFSET('Hygiene Data'!$I$9,0,10*ROW('Hygiene Data'!I103)),NA())</f>
        <v>#N/A</v>
      </c>
    </row>
    <row r="110" spans="1:69" x14ac:dyDescent="0.25">
      <c r="A110" s="533" t="e">
        <f ca="1">+RIGHT('Data Summary'!A110,LEN('Data Summary'!A110)-9)</f>
        <v>#VALUE!</v>
      </c>
      <c r="B110" s="507" t="str">
        <f ca="1">+IF(ISTEXT('Data Summary'!B110),'Data Summary'!B110,"")</f>
        <v/>
      </c>
      <c r="C110" s="534" t="e">
        <f ca="1">+VALUE('Data Summary'!C110)</f>
        <v>#VALUE!</v>
      </c>
      <c r="D110" s="535" t="e">
        <f ca="1">+IF(AND(ISNUMBER(OFFSET('Water Data'!$D$4,0,10*ROW('Water Data'!D104))),'Data Summary'!BS110="Yes"),100-OFFSET('Water Data'!$D$4,0,10*ROW('Water Data'!D104)),NA())</f>
        <v>#N/A</v>
      </c>
      <c r="E110" s="535" t="e">
        <f ca="1">+IF(AND(ISNUMBER(OFFSET('Water Data'!$D$6,0,10*ROW('Water Data'!D104))),'Data Summary'!BT110="Yes"),OFFSET('Water Data'!$D$6,0,10*ROW('Water Data'!D104)),NA())</f>
        <v>#N/A</v>
      </c>
      <c r="F110" s="535" t="e">
        <f ca="1">+IF(AND(ISNUMBER(OFFSET('Water Data'!$D$9,0,10*ROW('Water Data'!D104))),'Data Summary'!BU110="Yes"),OFFSET('Water Data'!$D$9,0,10*ROW('Water Data'!D104)),NA())</f>
        <v>#N/A</v>
      </c>
      <c r="G110" s="535" t="e">
        <f ca="1">+IF(AND(ISNUMBER(OFFSET('Water Data'!$E$4,0,10*ROW('Water Data'!E104))),'Data Summary'!BV110="Yes"),100-OFFSET('Water Data'!$E$4,0,10*ROW('Water Data'!E104)),NA())</f>
        <v>#N/A</v>
      </c>
      <c r="H110" s="535" t="e">
        <f ca="1">+IF(AND(ISNUMBER(OFFSET('Water Data'!$E$6,0,10*ROW('Water Data'!E104))),'Data Summary'!BW110="Yes"),OFFSET('Water Data'!$E$6,0,10*ROW('Water Data'!E104)),NA())</f>
        <v>#N/A</v>
      </c>
      <c r="I110" s="535" t="e">
        <f ca="1">+IF(AND(ISNUMBER(OFFSET('Water Data'!$E$9,0,10*ROW('Water Data'!E104))),'Data Summary'!BX110="Yes"),OFFSET('Water Data'!$E$9,0,10*ROW('Water Data'!E104)),NA())</f>
        <v>#N/A</v>
      </c>
      <c r="J110" s="535" t="e">
        <f ca="1">+IF(AND(ISNUMBER(OFFSET('Water Data'!$F$4,0,10*ROW('Water Data'!F104))),'Data Summary'!BY110="Yes"),100-OFFSET('Water Data'!$F$4,0,10*ROW('Water Data'!F104)),NA())</f>
        <v>#N/A</v>
      </c>
      <c r="K110" s="535" t="e">
        <f ca="1">+IF(AND(ISNUMBER(OFFSET('Water Data'!$F$6,0,10*ROW('Water Data'!F104))),'Data Summary'!BZ110="Yes"),OFFSET('Water Data'!$F$6,0,10*ROW('Water Data'!F104)),NA())</f>
        <v>#N/A</v>
      </c>
      <c r="L110" s="535" t="e">
        <f ca="1">+IF(AND(ISNUMBER(OFFSET('Water Data'!$F$9,0,10*ROW('Water Data'!F104))),'Data Summary'!CA110="Yes"),OFFSET('Water Data'!$F$9,0,10*ROW('Water Data'!F104)),NA())</f>
        <v>#N/A</v>
      </c>
      <c r="M110" s="535" t="e">
        <f ca="1">+IF(AND(ISNUMBER(OFFSET('Water Data'!$G$4,0,10*ROW('Water Data'!G104))),'Data Summary'!CB110="Yes"),100-OFFSET('Water Data'!$G$4,0,10*ROW('Water Data'!G104)),NA())</f>
        <v>#N/A</v>
      </c>
      <c r="N110" s="535" t="e">
        <f ca="1">+IF(AND(ISNUMBER(OFFSET('Water Data'!$G$6,0,10*ROW('Water Data'!G104))),'Data Summary'!CC110="Yes"),OFFSET('Water Data'!$G$6,0,10*ROW('Water Data'!G104)),NA())</f>
        <v>#N/A</v>
      </c>
      <c r="O110" s="535" t="e">
        <f ca="1">+IF(AND(ISNUMBER(OFFSET('Water Data'!$G$9,0,10*ROW('Water Data'!G104))),'Data Summary'!CD110="Yes"),OFFSET('Water Data'!$G$9,0,10*ROW('Water Data'!G104)),NA())</f>
        <v>#N/A</v>
      </c>
      <c r="P110" s="535" t="e">
        <f ca="1">+IF(AND(ISNUMBER(OFFSET('Water Data'!$H$4,0,10*ROW('Water Data'!H104))),'Data Summary'!CE110="Yes"),100-OFFSET('Water Data'!$H$4,0,10*ROW('Water Data'!H104)),NA())</f>
        <v>#N/A</v>
      </c>
      <c r="Q110" s="535" t="e">
        <f ca="1">+IF(AND(ISNUMBER(OFFSET('Water Data'!$H$6,0,10*ROW('Water Data'!H104))),'Data Summary'!CF110="Yes"),OFFSET('Water Data'!$H$6,0,10*ROW('Water Data'!H104)),NA())</f>
        <v>#N/A</v>
      </c>
      <c r="R110" s="535" t="e">
        <f ca="1">+IF(AND(ISNUMBER(OFFSET('Water Data'!$H$9,0,10*ROW('Water Data'!H104))),'Data Summary'!CG110="Yes"),OFFSET('Water Data'!$H$9,0,10*ROW('Water Data'!H104)),NA())</f>
        <v>#N/A</v>
      </c>
      <c r="S110" s="535" t="e">
        <f ca="1">+IF(AND(ISNUMBER(OFFSET('Water Data'!$I$4,0,10*ROW('Water Data'!I104))),'Data Summary'!CH110="Yes"),100-OFFSET('Water Data'!$I$4,0,10*ROW('Water Data'!I104)),NA())</f>
        <v>#N/A</v>
      </c>
      <c r="T110" s="535" t="e">
        <f ca="1">+IF(AND(ISNUMBER(OFFSET('Water Data'!$I$6,0,10*ROW('Water Data'!I104))),'Data Summary'!CI110="Yes"),OFFSET('Water Data'!$I$6,0,10*ROW('Water Data'!I104)),NA())</f>
        <v>#N/A</v>
      </c>
      <c r="U110" s="535" t="e">
        <f ca="1">+IF(AND(ISNUMBER(OFFSET('Water Data'!$I$9,0,10*ROW('Water Data'!I104))),'Data Summary'!CJ110="Yes"),OFFSET('Water Data'!$I$9,0,10*ROW('Water Data'!I104)),NA())</f>
        <v>#N/A</v>
      </c>
      <c r="V110" s="536" t="e">
        <f ca="1">+IF(AND(ISNUMBER(OFFSET('Sanitation Data'!$D$4,0,10*ROW('Sanitation Data'!D104))),'Data Summary'!CK110="Yes"),100-OFFSET('Sanitation Data'!$D$4,0,10*ROW('Sanitation Data'!D104)),NA())</f>
        <v>#N/A</v>
      </c>
      <c r="W110" s="536" t="e">
        <f ca="1">+IF(AND(ISNUMBER(OFFSET('Sanitation Data'!$D$6,0,10*ROW('Sanitation Data'!D104))),'Data Summary'!CL110="Yes"),OFFSET('Sanitation Data'!$D$6,0,10*ROW('Sanitation Data'!D104)),NA())</f>
        <v>#N/A</v>
      </c>
      <c r="X110" s="536" t="e">
        <f ca="1">+IF(AND(ISNUMBER(OFFSET('Sanitation Data'!$D$10,0,10*ROW('Sanitation Data'!D104))),'Data Summary'!CM110="Yes"),OFFSET('Sanitation Data'!$D$10,0,10*ROW('Sanitation Data'!D104)),NA())</f>
        <v>#N/A</v>
      </c>
      <c r="Y110" s="536" t="e">
        <f ca="1">+IF(AND(ISNUMBER(OFFSET('Sanitation Data'!$D$11,0,10*ROW('Sanitation Data'!D104))),'Data Summary'!CN110="Yes"),OFFSET('Sanitation Data'!$D$11,0,10*ROW('Sanitation Data'!D104)),NA())</f>
        <v>#N/A</v>
      </c>
      <c r="Z110" s="536" t="e">
        <f ca="1">+IF(AND(ISNUMBER(OFFSET('Sanitation Data'!$D$12,0,10*ROW('Sanitation Data'!D104))),'Data Summary'!CO110="Yes"),OFFSET('Sanitation Data'!$D$12,0,10*ROW('Sanitation Data'!D104)),NA())</f>
        <v>#N/A</v>
      </c>
      <c r="AA110" s="536" t="e">
        <f ca="1">+IF(AND(ISNUMBER(OFFSET('Sanitation Data'!$E$4,0,10*ROW('Sanitation Data'!E104))),'Data Summary'!CP110="Yes"),100-OFFSET('Sanitation Data'!$E$4,0,10*ROW('Sanitation Data'!E104)),NA())</f>
        <v>#N/A</v>
      </c>
      <c r="AB110" s="536" t="e">
        <f ca="1">+IF(AND(ISNUMBER(OFFSET('Sanitation Data'!$E$6,0,10*ROW('Sanitation Data'!E104))),'Data Summary'!CQ110="Yes"),OFFSET('Sanitation Data'!$E$6,0,10*ROW('Sanitation Data'!E104)),NA())</f>
        <v>#N/A</v>
      </c>
      <c r="AC110" s="536" t="e">
        <f ca="1">+IF(AND(ISNUMBER(OFFSET('Sanitation Data'!$E$10,0,10*ROW('Sanitation Data'!E104))),'Data Summary'!CR110="Yes"),OFFSET('Sanitation Data'!$E$10,0,10*ROW('Sanitation Data'!E104)),NA())</f>
        <v>#N/A</v>
      </c>
      <c r="AD110" s="536" t="e">
        <f ca="1">+IF(AND(ISNUMBER(OFFSET('Sanitation Data'!$E$11,0,10*ROW('Sanitation Data'!E104))),'Data Summary'!CS110="Yes"),OFFSET('Sanitation Data'!$E$11,0,10*ROW('Sanitation Data'!E104)),NA())</f>
        <v>#N/A</v>
      </c>
      <c r="AE110" s="536" t="e">
        <f ca="1">+IF(AND(ISNUMBER(OFFSET('Sanitation Data'!$E$12,0,10*ROW('Sanitation Data'!E104))),'Data Summary'!CT110="Yes"),OFFSET('Sanitation Data'!$E$12,0,10*ROW('Sanitation Data'!E104)),NA())</f>
        <v>#N/A</v>
      </c>
      <c r="AF110" s="536" t="e">
        <f ca="1">+IF(AND(ISNUMBER(OFFSET('Sanitation Data'!$F$4,0,10*ROW('Sanitation Data'!F104))),'Data Summary'!CU110="Yes"),100-OFFSET('Sanitation Data'!$F$4,0,10*ROW('Sanitation Data'!F104)),NA())</f>
        <v>#N/A</v>
      </c>
      <c r="AG110" s="536" t="e">
        <f ca="1">+IF(AND(ISNUMBER(OFFSET('Sanitation Data'!$F$6,0,10*ROW('Sanitation Data'!F104))),'Data Summary'!CV110="Yes"),OFFSET('Sanitation Data'!$F$6,0,10*ROW('Sanitation Data'!F104)),NA())</f>
        <v>#N/A</v>
      </c>
      <c r="AH110" s="536" t="e">
        <f ca="1">+IF(AND(ISNUMBER(OFFSET('Sanitation Data'!$F$10,0,10*ROW('Sanitation Data'!F104))),'Data Summary'!CW110="Yes"),OFFSET('Sanitation Data'!$F$10,0,10*ROW('Sanitation Data'!F104)),NA())</f>
        <v>#N/A</v>
      </c>
      <c r="AI110" s="536" t="e">
        <f ca="1">+IF(AND(ISNUMBER(OFFSET('Sanitation Data'!$F$11,0,10*ROW('Sanitation Data'!F104))),'Data Summary'!CX110="Yes"),OFFSET('Sanitation Data'!$F$11,0,10*ROW('Sanitation Data'!F104)),NA())</f>
        <v>#N/A</v>
      </c>
      <c r="AJ110" s="536" t="e">
        <f ca="1">+IF(AND(ISNUMBER(OFFSET('Sanitation Data'!$F$12,0,10*ROW('Sanitation Data'!F104))),'Data Summary'!CY110="Yes"),OFFSET('Sanitation Data'!$F$12,0,10*ROW('Sanitation Data'!F104)),NA())</f>
        <v>#N/A</v>
      </c>
      <c r="AK110" s="536" t="e">
        <f ca="1">+IF(AND(ISNUMBER(OFFSET('Sanitation Data'!$G$4,0,10*ROW('Sanitation Data'!G104))),'Data Summary'!CZ110="Yes"),100-OFFSET('Sanitation Data'!$G$4,0,10*ROW('Sanitation Data'!G104)),NA())</f>
        <v>#N/A</v>
      </c>
      <c r="AL110" s="536" t="e">
        <f ca="1">+IF(AND(ISNUMBER(OFFSET('Sanitation Data'!$G$6,0,10*ROW('Sanitation Data'!G104))),'Data Summary'!DA110="Yes"),OFFSET('Sanitation Data'!$G$6,0,10*ROW('Sanitation Data'!G104)),NA())</f>
        <v>#N/A</v>
      </c>
      <c r="AM110" s="536" t="e">
        <f ca="1">+IF(AND(ISNUMBER(OFFSET('Sanitation Data'!$G$10,0,10*ROW('Sanitation Data'!G104))),'Data Summary'!DB110="Yes"),OFFSET('Sanitation Data'!$G$10,0,10*ROW('Sanitation Data'!G104)),NA())</f>
        <v>#N/A</v>
      </c>
      <c r="AN110" s="536" t="e">
        <f ca="1">+IF(AND(ISNUMBER(OFFSET('Sanitation Data'!$G$11,0,10*ROW('Sanitation Data'!G104))),'Data Summary'!DC110="Yes"),OFFSET('Sanitation Data'!$G$11,0,10*ROW('Sanitation Data'!G104)),NA())</f>
        <v>#N/A</v>
      </c>
      <c r="AO110" s="536" t="e">
        <f ca="1">+IF(AND(ISNUMBER(OFFSET('Sanitation Data'!$G$12,0,10*ROW('Sanitation Data'!G104))),'Data Summary'!DD110="Yes"),OFFSET('Sanitation Data'!$G$12,0,10*ROW('Sanitation Data'!G104)),NA())</f>
        <v>#N/A</v>
      </c>
      <c r="AP110" s="536" t="e">
        <f ca="1">+IF(AND(ISNUMBER(OFFSET('Sanitation Data'!$H$4,0,10*ROW('Sanitation Data'!H104))),'Data Summary'!DE110="Yes"),100-OFFSET('Sanitation Data'!$H$4,0,10*ROW('Sanitation Data'!H104)),NA())</f>
        <v>#N/A</v>
      </c>
      <c r="AQ110" s="536" t="e">
        <f ca="1">+IF(AND(ISNUMBER(OFFSET('Sanitation Data'!$H$6,0,10*ROW('Sanitation Data'!H104))),'Data Summary'!DF110="Yes"),OFFSET('Sanitation Data'!$H$6,0,10*ROW('Sanitation Data'!H104)),NA())</f>
        <v>#N/A</v>
      </c>
      <c r="AR110" s="536" t="e">
        <f ca="1">+IF(AND(ISNUMBER(OFFSET('Sanitation Data'!$H$10,0,10*ROW('Sanitation Data'!H104))),'Data Summary'!DG110="Yes"),OFFSET('Sanitation Data'!$H$10,0,10*ROW('Sanitation Data'!H104)),NA())</f>
        <v>#N/A</v>
      </c>
      <c r="AS110" s="536" t="e">
        <f ca="1">+IF(AND(ISNUMBER(OFFSET('Sanitation Data'!$H$11,0,10*ROW('Sanitation Data'!H104))),'Data Summary'!DH110="Yes"),OFFSET('Sanitation Data'!$H$11,0,10*ROW('Sanitation Data'!H104)),NA())</f>
        <v>#N/A</v>
      </c>
      <c r="AT110" s="536" t="e">
        <f ca="1">+IF(AND(ISNUMBER(OFFSET('Sanitation Data'!$H$12,0,10*ROW('Sanitation Data'!H104))),'Data Summary'!DI110="Yes"),OFFSET('Sanitation Data'!$H$12,0,10*ROW('Sanitation Data'!H104)),NA())</f>
        <v>#N/A</v>
      </c>
      <c r="AU110" s="536" t="e">
        <f ca="1">+IF(AND(ISNUMBER(OFFSET('Sanitation Data'!$I$4,0,10*ROW('Sanitation Data'!I104))),'Data Summary'!DJ110="Yes"),100-OFFSET('Sanitation Data'!$I$4,0,10*ROW('Sanitation Data'!I104)),NA())</f>
        <v>#N/A</v>
      </c>
      <c r="AV110" s="536" t="e">
        <f ca="1">+IF(AND(ISNUMBER(OFFSET('Sanitation Data'!$I$6,0,10*ROW('Sanitation Data'!I104))),'Data Summary'!DK110="Yes"),OFFSET('Sanitation Data'!$I$6,0,10*ROW('Sanitation Data'!I104)),NA())</f>
        <v>#N/A</v>
      </c>
      <c r="AW110" s="536" t="e">
        <f ca="1">+IF(AND(ISNUMBER(OFFSET('Sanitation Data'!$I$10,0,10*ROW('Sanitation Data'!I104))),'Data Summary'!DL110="Yes"),OFFSET('Sanitation Data'!$I$10,0,10*ROW('Sanitation Data'!I104)),NA())</f>
        <v>#N/A</v>
      </c>
      <c r="AX110" s="536" t="e">
        <f ca="1">+IF(AND(ISNUMBER(OFFSET('Sanitation Data'!$I$11,0,10*ROW('Sanitation Data'!I104))),'Data Summary'!DM110="Yes"),OFFSET('Sanitation Data'!$I$11,0,10*ROW('Sanitation Data'!I104)),NA())</f>
        <v>#N/A</v>
      </c>
      <c r="AY110" s="536" t="e">
        <f ca="1">+IF(AND(ISNUMBER(OFFSET('Sanitation Data'!$I$12,0,10*ROW('Sanitation Data'!I104))),'Data Summary'!DN110="Yes"),OFFSET('Sanitation Data'!$I$12,0,10*ROW('Sanitation Data'!I104)),NA())</f>
        <v>#N/A</v>
      </c>
      <c r="AZ110" s="537" t="e">
        <f ca="1">+IF(AND(ISNUMBER(OFFSET('Hygiene Data'!$D$5,0,10*ROW('Hygiene Data'!D104))),'Data Summary'!DO110="Yes"),OFFSET('Hygiene Data'!$D$5,0,10*ROW('Hygiene Data'!D104)),NA())</f>
        <v>#N/A</v>
      </c>
      <c r="BA110" s="537" t="e">
        <f ca="1">+IF(AND(ISNUMBER(OFFSET('Hygiene Data'!$D$7,0,10*ROW('Hygiene Data'!D104))),'Data Summary'!DP110="Yes"),OFFSET('Hygiene Data'!$D$7,0,10*ROW('Hygiene Data'!D104)),NA())</f>
        <v>#N/A</v>
      </c>
      <c r="BB110" s="537" t="e">
        <f ca="1">+IF(AND(ISNUMBER(OFFSET('Hygiene Data'!$D$9,0,10*ROW('Hygiene Data'!D104))),'Data Summary'!DQ110="Yes"),OFFSET('Hygiene Data'!$D$9,0,10*ROW('Hygiene Data'!D104)),NA())</f>
        <v>#N/A</v>
      </c>
      <c r="BC110" s="537" t="e">
        <f ca="1">+IF(AND(ISNUMBER(OFFSET('Hygiene Data'!$E$5,0,10*ROW('Hygiene Data'!E104))),'Data Summary'!DR110="Yes"),OFFSET('Hygiene Data'!$E$5,0,10*ROW('Hygiene Data'!E104)),NA())</f>
        <v>#N/A</v>
      </c>
      <c r="BD110" s="537" t="e">
        <f ca="1">+IF(AND(ISNUMBER(OFFSET('Hygiene Data'!$E$7,0,10*ROW('Hygiene Data'!E104))),'Data Summary'!DS110="Yes"),OFFSET('Hygiene Data'!$E$7,0,10*ROW('Hygiene Data'!E104)),NA())</f>
        <v>#N/A</v>
      </c>
      <c r="BE110" s="537" t="e">
        <f ca="1">+IF(AND(ISNUMBER(OFFSET('Hygiene Data'!$E$9,0,10*ROW('Hygiene Data'!E104))),'Data Summary'!DT110="Yes"),OFFSET('Hygiene Data'!$E$9,0,10*ROW('Hygiene Data'!E104)),NA())</f>
        <v>#N/A</v>
      </c>
      <c r="BF110" s="537" t="e">
        <f ca="1">+IF(AND(ISNUMBER(OFFSET('Hygiene Data'!$F$5,0,10*ROW('Hygiene Data'!F104))),'Data Summary'!DU110="Yes"),OFFSET('Hygiene Data'!$F$5,0,10*ROW('Hygiene Data'!F104)),NA())</f>
        <v>#N/A</v>
      </c>
      <c r="BG110" s="537" t="e">
        <f ca="1">+IF(AND(ISNUMBER(OFFSET('Hygiene Data'!$F$7,0,10*ROW('Hygiene Data'!F104))),'Data Summary'!DV110="Yes"),OFFSET('Hygiene Data'!$F$7,0,10*ROW('Hygiene Data'!F104)),NA())</f>
        <v>#N/A</v>
      </c>
      <c r="BH110" s="537" t="e">
        <f ca="1">+IF(AND(ISNUMBER(OFFSET('Hygiene Data'!$F$9,0,10*ROW('Hygiene Data'!F104))),'Data Summary'!DW110="Yes"),OFFSET('Hygiene Data'!$F$9,0,10*ROW('Hygiene Data'!F104)),NA())</f>
        <v>#N/A</v>
      </c>
      <c r="BI110" s="537" t="e">
        <f ca="1">+IF(AND(ISNUMBER(OFFSET('Hygiene Data'!$G$5,0,10*ROW('Hygiene Data'!G104))),'Data Summary'!DX110="Yes"),OFFSET('Hygiene Data'!$G$5,0,10*ROW('Hygiene Data'!G104)),NA())</f>
        <v>#N/A</v>
      </c>
      <c r="BJ110" s="537" t="e">
        <f ca="1">+IF(AND(ISNUMBER(OFFSET('Hygiene Data'!$G$7,0,10*ROW('Hygiene Data'!G104))),'Data Summary'!DY110="Yes"),OFFSET('Hygiene Data'!$G$7,0,10*ROW('Hygiene Data'!G104)),NA())</f>
        <v>#N/A</v>
      </c>
      <c r="BK110" s="537" t="e">
        <f ca="1">+IF(AND(ISNUMBER(OFFSET('Hygiene Data'!$G$9,0,10*ROW('Hygiene Data'!G104))),'Data Summary'!DZ110="Yes"),OFFSET('Hygiene Data'!$G$9,0,10*ROW('Hygiene Data'!G104)),NA())</f>
        <v>#N/A</v>
      </c>
      <c r="BL110" s="537" t="e">
        <f ca="1">+IF(AND(ISNUMBER(OFFSET('Hygiene Data'!$H$5,0,10*ROW('Hygiene Data'!H104))),'Data Summary'!EA110="Yes"),OFFSET('Hygiene Data'!$H$5,0,10*ROW('Hygiene Data'!H104)),NA())</f>
        <v>#N/A</v>
      </c>
      <c r="BM110" s="537" t="e">
        <f ca="1">+IF(AND(ISNUMBER(OFFSET('Hygiene Data'!$H$7,0,10*ROW('Hygiene Data'!H104))),'Data Summary'!EB110="Yes"),OFFSET('Hygiene Data'!$H$7,0,10*ROW('Hygiene Data'!H104)),NA())</f>
        <v>#N/A</v>
      </c>
      <c r="BN110" s="537" t="e">
        <f ca="1">+IF(AND(ISNUMBER(OFFSET('Hygiene Data'!$H$9,0,10*ROW('Hygiene Data'!H104))),'Data Summary'!EC110="Yes"),OFFSET('Hygiene Data'!$H$9,0,10*ROW('Hygiene Data'!H104)),NA())</f>
        <v>#N/A</v>
      </c>
      <c r="BO110" s="537" t="e">
        <f ca="1">+IF(AND(ISNUMBER(OFFSET('Hygiene Data'!$I$5,0,10*ROW('Hygiene Data'!I104))),'Data Summary'!ED110="Yes"),OFFSET('Hygiene Data'!$I$5,0,10*ROW('Hygiene Data'!I104)),NA())</f>
        <v>#N/A</v>
      </c>
      <c r="BP110" s="537" t="e">
        <f ca="1">+IF(AND(ISNUMBER(OFFSET('Hygiene Data'!$I$7,0,10*ROW('Hygiene Data'!I104))),'Data Summary'!EE110="Yes"),OFFSET('Hygiene Data'!$I$7,0,10*ROW('Hygiene Data'!I104)),NA())</f>
        <v>#N/A</v>
      </c>
      <c r="BQ110" s="537" t="e">
        <f ca="1">+IF(AND(ISNUMBER(OFFSET('Hygiene Data'!$I$9,0,10*ROW('Hygiene Data'!I104))),'Data Summary'!EF110="Yes"),OFFSET('Hygiene Data'!$I$9,0,10*ROW('Hygiene Data'!I104)),NA())</f>
        <v>#N/A</v>
      </c>
    </row>
    <row r="111" spans="1:69" x14ac:dyDescent="0.25">
      <c r="A111" s="533" t="e">
        <f ca="1">+RIGHT('Data Summary'!A111,LEN('Data Summary'!A111)-9)</f>
        <v>#VALUE!</v>
      </c>
      <c r="B111" s="507" t="str">
        <f ca="1">+IF(ISTEXT('Data Summary'!B111),'Data Summary'!B111,"")</f>
        <v/>
      </c>
      <c r="C111" s="534" t="e">
        <f ca="1">+VALUE('Data Summary'!C111)</f>
        <v>#VALUE!</v>
      </c>
      <c r="D111" s="535" t="e">
        <f ca="1">+IF(AND(ISNUMBER(OFFSET('Water Data'!$D$4,0,10*ROW('Water Data'!D105))),'Data Summary'!BS111="Yes"),100-OFFSET('Water Data'!$D$4,0,10*ROW('Water Data'!D105)),NA())</f>
        <v>#N/A</v>
      </c>
      <c r="E111" s="535" t="e">
        <f ca="1">+IF(AND(ISNUMBER(OFFSET('Water Data'!$D$6,0,10*ROW('Water Data'!D105))),'Data Summary'!BT111="Yes"),OFFSET('Water Data'!$D$6,0,10*ROW('Water Data'!D105)),NA())</f>
        <v>#N/A</v>
      </c>
      <c r="F111" s="535" t="e">
        <f ca="1">+IF(AND(ISNUMBER(OFFSET('Water Data'!$D$9,0,10*ROW('Water Data'!D105))),'Data Summary'!BU111="Yes"),OFFSET('Water Data'!$D$9,0,10*ROW('Water Data'!D105)),NA())</f>
        <v>#N/A</v>
      </c>
      <c r="G111" s="535" t="e">
        <f ca="1">+IF(AND(ISNUMBER(OFFSET('Water Data'!$E$4,0,10*ROW('Water Data'!E105))),'Data Summary'!BV111="Yes"),100-OFFSET('Water Data'!$E$4,0,10*ROW('Water Data'!E105)),NA())</f>
        <v>#N/A</v>
      </c>
      <c r="H111" s="535" t="e">
        <f ca="1">+IF(AND(ISNUMBER(OFFSET('Water Data'!$E$6,0,10*ROW('Water Data'!E105))),'Data Summary'!BW111="Yes"),OFFSET('Water Data'!$E$6,0,10*ROW('Water Data'!E105)),NA())</f>
        <v>#N/A</v>
      </c>
      <c r="I111" s="535" t="e">
        <f ca="1">+IF(AND(ISNUMBER(OFFSET('Water Data'!$E$9,0,10*ROW('Water Data'!E105))),'Data Summary'!BX111="Yes"),OFFSET('Water Data'!$E$9,0,10*ROW('Water Data'!E105)),NA())</f>
        <v>#N/A</v>
      </c>
      <c r="J111" s="535" t="e">
        <f ca="1">+IF(AND(ISNUMBER(OFFSET('Water Data'!$F$4,0,10*ROW('Water Data'!F105))),'Data Summary'!BY111="Yes"),100-OFFSET('Water Data'!$F$4,0,10*ROW('Water Data'!F105)),NA())</f>
        <v>#N/A</v>
      </c>
      <c r="K111" s="535" t="e">
        <f ca="1">+IF(AND(ISNUMBER(OFFSET('Water Data'!$F$6,0,10*ROW('Water Data'!F105))),'Data Summary'!BZ111="Yes"),OFFSET('Water Data'!$F$6,0,10*ROW('Water Data'!F105)),NA())</f>
        <v>#N/A</v>
      </c>
      <c r="L111" s="535" t="e">
        <f ca="1">+IF(AND(ISNUMBER(OFFSET('Water Data'!$F$9,0,10*ROW('Water Data'!F105))),'Data Summary'!CA111="Yes"),OFFSET('Water Data'!$F$9,0,10*ROW('Water Data'!F105)),NA())</f>
        <v>#N/A</v>
      </c>
      <c r="M111" s="535" t="e">
        <f ca="1">+IF(AND(ISNUMBER(OFFSET('Water Data'!$G$4,0,10*ROW('Water Data'!G105))),'Data Summary'!CB111="Yes"),100-OFFSET('Water Data'!$G$4,0,10*ROW('Water Data'!G105)),NA())</f>
        <v>#N/A</v>
      </c>
      <c r="N111" s="535" t="e">
        <f ca="1">+IF(AND(ISNUMBER(OFFSET('Water Data'!$G$6,0,10*ROW('Water Data'!G105))),'Data Summary'!CC111="Yes"),OFFSET('Water Data'!$G$6,0,10*ROW('Water Data'!G105)),NA())</f>
        <v>#N/A</v>
      </c>
      <c r="O111" s="535" t="e">
        <f ca="1">+IF(AND(ISNUMBER(OFFSET('Water Data'!$G$9,0,10*ROW('Water Data'!G105))),'Data Summary'!CD111="Yes"),OFFSET('Water Data'!$G$9,0,10*ROW('Water Data'!G105)),NA())</f>
        <v>#N/A</v>
      </c>
      <c r="P111" s="535" t="e">
        <f ca="1">+IF(AND(ISNUMBER(OFFSET('Water Data'!$H$4,0,10*ROW('Water Data'!H105))),'Data Summary'!CE111="Yes"),100-OFFSET('Water Data'!$H$4,0,10*ROW('Water Data'!H105)),NA())</f>
        <v>#N/A</v>
      </c>
      <c r="Q111" s="535" t="e">
        <f ca="1">+IF(AND(ISNUMBER(OFFSET('Water Data'!$H$6,0,10*ROW('Water Data'!H105))),'Data Summary'!CF111="Yes"),OFFSET('Water Data'!$H$6,0,10*ROW('Water Data'!H105)),NA())</f>
        <v>#N/A</v>
      </c>
      <c r="R111" s="535" t="e">
        <f ca="1">+IF(AND(ISNUMBER(OFFSET('Water Data'!$H$9,0,10*ROW('Water Data'!H105))),'Data Summary'!CG111="Yes"),OFFSET('Water Data'!$H$9,0,10*ROW('Water Data'!H105)),NA())</f>
        <v>#N/A</v>
      </c>
      <c r="S111" s="535" t="e">
        <f ca="1">+IF(AND(ISNUMBER(OFFSET('Water Data'!$I$4,0,10*ROW('Water Data'!I105))),'Data Summary'!CH111="Yes"),100-OFFSET('Water Data'!$I$4,0,10*ROW('Water Data'!I105)),NA())</f>
        <v>#N/A</v>
      </c>
      <c r="T111" s="535" t="e">
        <f ca="1">+IF(AND(ISNUMBER(OFFSET('Water Data'!$I$6,0,10*ROW('Water Data'!I105))),'Data Summary'!CI111="Yes"),OFFSET('Water Data'!$I$6,0,10*ROW('Water Data'!I105)),NA())</f>
        <v>#N/A</v>
      </c>
      <c r="U111" s="535" t="e">
        <f ca="1">+IF(AND(ISNUMBER(OFFSET('Water Data'!$I$9,0,10*ROW('Water Data'!I105))),'Data Summary'!CJ111="Yes"),OFFSET('Water Data'!$I$9,0,10*ROW('Water Data'!I105)),NA())</f>
        <v>#N/A</v>
      </c>
      <c r="V111" s="536" t="e">
        <f ca="1">+IF(AND(ISNUMBER(OFFSET('Sanitation Data'!$D$4,0,10*ROW('Sanitation Data'!D105))),'Data Summary'!CK111="Yes"),100-OFFSET('Sanitation Data'!$D$4,0,10*ROW('Sanitation Data'!D105)),NA())</f>
        <v>#N/A</v>
      </c>
      <c r="W111" s="536" t="e">
        <f ca="1">+IF(AND(ISNUMBER(OFFSET('Sanitation Data'!$D$6,0,10*ROW('Sanitation Data'!D105))),'Data Summary'!CL111="Yes"),OFFSET('Sanitation Data'!$D$6,0,10*ROW('Sanitation Data'!D105)),NA())</f>
        <v>#N/A</v>
      </c>
      <c r="X111" s="536" t="e">
        <f ca="1">+IF(AND(ISNUMBER(OFFSET('Sanitation Data'!$D$10,0,10*ROW('Sanitation Data'!D105))),'Data Summary'!CM111="Yes"),OFFSET('Sanitation Data'!$D$10,0,10*ROW('Sanitation Data'!D105)),NA())</f>
        <v>#N/A</v>
      </c>
      <c r="Y111" s="536" t="e">
        <f ca="1">+IF(AND(ISNUMBER(OFFSET('Sanitation Data'!$D$11,0,10*ROW('Sanitation Data'!D105))),'Data Summary'!CN111="Yes"),OFFSET('Sanitation Data'!$D$11,0,10*ROW('Sanitation Data'!D105)),NA())</f>
        <v>#N/A</v>
      </c>
      <c r="Z111" s="536" t="e">
        <f ca="1">+IF(AND(ISNUMBER(OFFSET('Sanitation Data'!$D$12,0,10*ROW('Sanitation Data'!D105))),'Data Summary'!CO111="Yes"),OFFSET('Sanitation Data'!$D$12,0,10*ROW('Sanitation Data'!D105)),NA())</f>
        <v>#N/A</v>
      </c>
      <c r="AA111" s="536" t="e">
        <f ca="1">+IF(AND(ISNUMBER(OFFSET('Sanitation Data'!$E$4,0,10*ROW('Sanitation Data'!E105))),'Data Summary'!CP111="Yes"),100-OFFSET('Sanitation Data'!$E$4,0,10*ROW('Sanitation Data'!E105)),NA())</f>
        <v>#N/A</v>
      </c>
      <c r="AB111" s="536" t="e">
        <f ca="1">+IF(AND(ISNUMBER(OFFSET('Sanitation Data'!$E$6,0,10*ROW('Sanitation Data'!E105))),'Data Summary'!CQ111="Yes"),OFFSET('Sanitation Data'!$E$6,0,10*ROW('Sanitation Data'!E105)),NA())</f>
        <v>#N/A</v>
      </c>
      <c r="AC111" s="536" t="e">
        <f ca="1">+IF(AND(ISNUMBER(OFFSET('Sanitation Data'!$E$10,0,10*ROW('Sanitation Data'!E105))),'Data Summary'!CR111="Yes"),OFFSET('Sanitation Data'!$E$10,0,10*ROW('Sanitation Data'!E105)),NA())</f>
        <v>#N/A</v>
      </c>
      <c r="AD111" s="536" t="e">
        <f ca="1">+IF(AND(ISNUMBER(OFFSET('Sanitation Data'!$E$11,0,10*ROW('Sanitation Data'!E105))),'Data Summary'!CS111="Yes"),OFFSET('Sanitation Data'!$E$11,0,10*ROW('Sanitation Data'!E105)),NA())</f>
        <v>#N/A</v>
      </c>
      <c r="AE111" s="536" t="e">
        <f ca="1">+IF(AND(ISNUMBER(OFFSET('Sanitation Data'!$E$12,0,10*ROW('Sanitation Data'!E105))),'Data Summary'!CT111="Yes"),OFFSET('Sanitation Data'!$E$12,0,10*ROW('Sanitation Data'!E105)),NA())</f>
        <v>#N/A</v>
      </c>
      <c r="AF111" s="536" t="e">
        <f ca="1">+IF(AND(ISNUMBER(OFFSET('Sanitation Data'!$F$4,0,10*ROW('Sanitation Data'!F105))),'Data Summary'!CU111="Yes"),100-OFFSET('Sanitation Data'!$F$4,0,10*ROW('Sanitation Data'!F105)),NA())</f>
        <v>#N/A</v>
      </c>
      <c r="AG111" s="536" t="e">
        <f ca="1">+IF(AND(ISNUMBER(OFFSET('Sanitation Data'!$F$6,0,10*ROW('Sanitation Data'!F105))),'Data Summary'!CV111="Yes"),OFFSET('Sanitation Data'!$F$6,0,10*ROW('Sanitation Data'!F105)),NA())</f>
        <v>#N/A</v>
      </c>
      <c r="AH111" s="536" t="e">
        <f ca="1">+IF(AND(ISNUMBER(OFFSET('Sanitation Data'!$F$10,0,10*ROW('Sanitation Data'!F105))),'Data Summary'!CW111="Yes"),OFFSET('Sanitation Data'!$F$10,0,10*ROW('Sanitation Data'!F105)),NA())</f>
        <v>#N/A</v>
      </c>
      <c r="AI111" s="536" t="e">
        <f ca="1">+IF(AND(ISNUMBER(OFFSET('Sanitation Data'!$F$11,0,10*ROW('Sanitation Data'!F105))),'Data Summary'!CX111="Yes"),OFFSET('Sanitation Data'!$F$11,0,10*ROW('Sanitation Data'!F105)),NA())</f>
        <v>#N/A</v>
      </c>
      <c r="AJ111" s="536" t="e">
        <f ca="1">+IF(AND(ISNUMBER(OFFSET('Sanitation Data'!$F$12,0,10*ROW('Sanitation Data'!F105))),'Data Summary'!CY111="Yes"),OFFSET('Sanitation Data'!$F$12,0,10*ROW('Sanitation Data'!F105)),NA())</f>
        <v>#N/A</v>
      </c>
      <c r="AK111" s="536" t="e">
        <f ca="1">+IF(AND(ISNUMBER(OFFSET('Sanitation Data'!$G$4,0,10*ROW('Sanitation Data'!G105))),'Data Summary'!CZ111="Yes"),100-OFFSET('Sanitation Data'!$G$4,0,10*ROW('Sanitation Data'!G105)),NA())</f>
        <v>#N/A</v>
      </c>
      <c r="AL111" s="536" t="e">
        <f ca="1">+IF(AND(ISNUMBER(OFFSET('Sanitation Data'!$G$6,0,10*ROW('Sanitation Data'!G105))),'Data Summary'!DA111="Yes"),OFFSET('Sanitation Data'!$G$6,0,10*ROW('Sanitation Data'!G105)),NA())</f>
        <v>#N/A</v>
      </c>
      <c r="AM111" s="536" t="e">
        <f ca="1">+IF(AND(ISNUMBER(OFFSET('Sanitation Data'!$G$10,0,10*ROW('Sanitation Data'!G105))),'Data Summary'!DB111="Yes"),OFFSET('Sanitation Data'!$G$10,0,10*ROW('Sanitation Data'!G105)),NA())</f>
        <v>#N/A</v>
      </c>
      <c r="AN111" s="536" t="e">
        <f ca="1">+IF(AND(ISNUMBER(OFFSET('Sanitation Data'!$G$11,0,10*ROW('Sanitation Data'!G105))),'Data Summary'!DC111="Yes"),OFFSET('Sanitation Data'!$G$11,0,10*ROW('Sanitation Data'!G105)),NA())</f>
        <v>#N/A</v>
      </c>
      <c r="AO111" s="536" t="e">
        <f ca="1">+IF(AND(ISNUMBER(OFFSET('Sanitation Data'!$G$12,0,10*ROW('Sanitation Data'!G105))),'Data Summary'!DD111="Yes"),OFFSET('Sanitation Data'!$G$12,0,10*ROW('Sanitation Data'!G105)),NA())</f>
        <v>#N/A</v>
      </c>
      <c r="AP111" s="536" t="e">
        <f ca="1">+IF(AND(ISNUMBER(OFFSET('Sanitation Data'!$H$4,0,10*ROW('Sanitation Data'!H105))),'Data Summary'!DE111="Yes"),100-OFFSET('Sanitation Data'!$H$4,0,10*ROW('Sanitation Data'!H105)),NA())</f>
        <v>#N/A</v>
      </c>
      <c r="AQ111" s="536" t="e">
        <f ca="1">+IF(AND(ISNUMBER(OFFSET('Sanitation Data'!$H$6,0,10*ROW('Sanitation Data'!H105))),'Data Summary'!DF111="Yes"),OFFSET('Sanitation Data'!$H$6,0,10*ROW('Sanitation Data'!H105)),NA())</f>
        <v>#N/A</v>
      </c>
      <c r="AR111" s="536" t="e">
        <f ca="1">+IF(AND(ISNUMBER(OFFSET('Sanitation Data'!$H$10,0,10*ROW('Sanitation Data'!H105))),'Data Summary'!DG111="Yes"),OFFSET('Sanitation Data'!$H$10,0,10*ROW('Sanitation Data'!H105)),NA())</f>
        <v>#N/A</v>
      </c>
      <c r="AS111" s="536" t="e">
        <f ca="1">+IF(AND(ISNUMBER(OFFSET('Sanitation Data'!$H$11,0,10*ROW('Sanitation Data'!H105))),'Data Summary'!DH111="Yes"),OFFSET('Sanitation Data'!$H$11,0,10*ROW('Sanitation Data'!H105)),NA())</f>
        <v>#N/A</v>
      </c>
      <c r="AT111" s="536" t="e">
        <f ca="1">+IF(AND(ISNUMBER(OFFSET('Sanitation Data'!$H$12,0,10*ROW('Sanitation Data'!H105))),'Data Summary'!DI111="Yes"),OFFSET('Sanitation Data'!$H$12,0,10*ROW('Sanitation Data'!H105)),NA())</f>
        <v>#N/A</v>
      </c>
      <c r="AU111" s="536" t="e">
        <f ca="1">+IF(AND(ISNUMBER(OFFSET('Sanitation Data'!$I$4,0,10*ROW('Sanitation Data'!I105))),'Data Summary'!DJ111="Yes"),100-OFFSET('Sanitation Data'!$I$4,0,10*ROW('Sanitation Data'!I105)),NA())</f>
        <v>#N/A</v>
      </c>
      <c r="AV111" s="536" t="e">
        <f ca="1">+IF(AND(ISNUMBER(OFFSET('Sanitation Data'!$I$6,0,10*ROW('Sanitation Data'!I105))),'Data Summary'!DK111="Yes"),OFFSET('Sanitation Data'!$I$6,0,10*ROW('Sanitation Data'!I105)),NA())</f>
        <v>#N/A</v>
      </c>
      <c r="AW111" s="536" t="e">
        <f ca="1">+IF(AND(ISNUMBER(OFFSET('Sanitation Data'!$I$10,0,10*ROW('Sanitation Data'!I105))),'Data Summary'!DL111="Yes"),OFFSET('Sanitation Data'!$I$10,0,10*ROW('Sanitation Data'!I105)),NA())</f>
        <v>#N/A</v>
      </c>
      <c r="AX111" s="536" t="e">
        <f ca="1">+IF(AND(ISNUMBER(OFFSET('Sanitation Data'!$I$11,0,10*ROW('Sanitation Data'!I105))),'Data Summary'!DM111="Yes"),OFFSET('Sanitation Data'!$I$11,0,10*ROW('Sanitation Data'!I105)),NA())</f>
        <v>#N/A</v>
      </c>
      <c r="AY111" s="536" t="e">
        <f ca="1">+IF(AND(ISNUMBER(OFFSET('Sanitation Data'!$I$12,0,10*ROW('Sanitation Data'!I105))),'Data Summary'!DN111="Yes"),OFFSET('Sanitation Data'!$I$12,0,10*ROW('Sanitation Data'!I105)),NA())</f>
        <v>#N/A</v>
      </c>
      <c r="AZ111" s="537" t="e">
        <f ca="1">+IF(AND(ISNUMBER(OFFSET('Hygiene Data'!$D$5,0,10*ROW('Hygiene Data'!D105))),'Data Summary'!DO111="Yes"),OFFSET('Hygiene Data'!$D$5,0,10*ROW('Hygiene Data'!D105)),NA())</f>
        <v>#N/A</v>
      </c>
      <c r="BA111" s="537" t="e">
        <f ca="1">+IF(AND(ISNUMBER(OFFSET('Hygiene Data'!$D$7,0,10*ROW('Hygiene Data'!D105))),'Data Summary'!DP111="Yes"),OFFSET('Hygiene Data'!$D$7,0,10*ROW('Hygiene Data'!D105)),NA())</f>
        <v>#N/A</v>
      </c>
      <c r="BB111" s="537" t="e">
        <f ca="1">+IF(AND(ISNUMBER(OFFSET('Hygiene Data'!$D$9,0,10*ROW('Hygiene Data'!D105))),'Data Summary'!DQ111="Yes"),OFFSET('Hygiene Data'!$D$9,0,10*ROW('Hygiene Data'!D105)),NA())</f>
        <v>#N/A</v>
      </c>
      <c r="BC111" s="537" t="e">
        <f ca="1">+IF(AND(ISNUMBER(OFFSET('Hygiene Data'!$E$5,0,10*ROW('Hygiene Data'!E105))),'Data Summary'!DR111="Yes"),OFFSET('Hygiene Data'!$E$5,0,10*ROW('Hygiene Data'!E105)),NA())</f>
        <v>#N/A</v>
      </c>
      <c r="BD111" s="537" t="e">
        <f ca="1">+IF(AND(ISNUMBER(OFFSET('Hygiene Data'!$E$7,0,10*ROW('Hygiene Data'!E105))),'Data Summary'!DS111="Yes"),OFFSET('Hygiene Data'!$E$7,0,10*ROW('Hygiene Data'!E105)),NA())</f>
        <v>#N/A</v>
      </c>
      <c r="BE111" s="537" t="e">
        <f ca="1">+IF(AND(ISNUMBER(OFFSET('Hygiene Data'!$E$9,0,10*ROW('Hygiene Data'!E105))),'Data Summary'!DT111="Yes"),OFFSET('Hygiene Data'!$E$9,0,10*ROW('Hygiene Data'!E105)),NA())</f>
        <v>#N/A</v>
      </c>
      <c r="BF111" s="537" t="e">
        <f ca="1">+IF(AND(ISNUMBER(OFFSET('Hygiene Data'!$F$5,0,10*ROW('Hygiene Data'!F105))),'Data Summary'!DU111="Yes"),OFFSET('Hygiene Data'!$F$5,0,10*ROW('Hygiene Data'!F105)),NA())</f>
        <v>#N/A</v>
      </c>
      <c r="BG111" s="537" t="e">
        <f ca="1">+IF(AND(ISNUMBER(OFFSET('Hygiene Data'!$F$7,0,10*ROW('Hygiene Data'!F105))),'Data Summary'!DV111="Yes"),OFFSET('Hygiene Data'!$F$7,0,10*ROW('Hygiene Data'!F105)),NA())</f>
        <v>#N/A</v>
      </c>
      <c r="BH111" s="537" t="e">
        <f ca="1">+IF(AND(ISNUMBER(OFFSET('Hygiene Data'!$F$9,0,10*ROW('Hygiene Data'!F105))),'Data Summary'!DW111="Yes"),OFFSET('Hygiene Data'!$F$9,0,10*ROW('Hygiene Data'!F105)),NA())</f>
        <v>#N/A</v>
      </c>
      <c r="BI111" s="537" t="e">
        <f ca="1">+IF(AND(ISNUMBER(OFFSET('Hygiene Data'!$G$5,0,10*ROW('Hygiene Data'!G105))),'Data Summary'!DX111="Yes"),OFFSET('Hygiene Data'!$G$5,0,10*ROW('Hygiene Data'!G105)),NA())</f>
        <v>#N/A</v>
      </c>
      <c r="BJ111" s="537" t="e">
        <f ca="1">+IF(AND(ISNUMBER(OFFSET('Hygiene Data'!$G$7,0,10*ROW('Hygiene Data'!G105))),'Data Summary'!DY111="Yes"),OFFSET('Hygiene Data'!$G$7,0,10*ROW('Hygiene Data'!G105)),NA())</f>
        <v>#N/A</v>
      </c>
      <c r="BK111" s="537" t="e">
        <f ca="1">+IF(AND(ISNUMBER(OFFSET('Hygiene Data'!$G$9,0,10*ROW('Hygiene Data'!G105))),'Data Summary'!DZ111="Yes"),OFFSET('Hygiene Data'!$G$9,0,10*ROW('Hygiene Data'!G105)),NA())</f>
        <v>#N/A</v>
      </c>
      <c r="BL111" s="537" t="e">
        <f ca="1">+IF(AND(ISNUMBER(OFFSET('Hygiene Data'!$H$5,0,10*ROW('Hygiene Data'!H105))),'Data Summary'!EA111="Yes"),OFFSET('Hygiene Data'!$H$5,0,10*ROW('Hygiene Data'!H105)),NA())</f>
        <v>#N/A</v>
      </c>
      <c r="BM111" s="537" t="e">
        <f ca="1">+IF(AND(ISNUMBER(OFFSET('Hygiene Data'!$H$7,0,10*ROW('Hygiene Data'!H105))),'Data Summary'!EB111="Yes"),OFFSET('Hygiene Data'!$H$7,0,10*ROW('Hygiene Data'!H105)),NA())</f>
        <v>#N/A</v>
      </c>
      <c r="BN111" s="537" t="e">
        <f ca="1">+IF(AND(ISNUMBER(OFFSET('Hygiene Data'!$H$9,0,10*ROW('Hygiene Data'!H105))),'Data Summary'!EC111="Yes"),OFFSET('Hygiene Data'!$H$9,0,10*ROW('Hygiene Data'!H105)),NA())</f>
        <v>#N/A</v>
      </c>
      <c r="BO111" s="537" t="e">
        <f ca="1">+IF(AND(ISNUMBER(OFFSET('Hygiene Data'!$I$5,0,10*ROW('Hygiene Data'!I105))),'Data Summary'!ED111="Yes"),OFFSET('Hygiene Data'!$I$5,0,10*ROW('Hygiene Data'!I105)),NA())</f>
        <v>#N/A</v>
      </c>
      <c r="BP111" s="537" t="e">
        <f ca="1">+IF(AND(ISNUMBER(OFFSET('Hygiene Data'!$I$7,0,10*ROW('Hygiene Data'!I105))),'Data Summary'!EE111="Yes"),OFFSET('Hygiene Data'!$I$7,0,10*ROW('Hygiene Data'!I105)),NA())</f>
        <v>#N/A</v>
      </c>
      <c r="BQ111" s="537" t="e">
        <f ca="1">+IF(AND(ISNUMBER(OFFSET('Hygiene Data'!$I$9,0,10*ROW('Hygiene Data'!I105))),'Data Summary'!EF111="Yes"),OFFSET('Hygiene Data'!$I$9,0,10*ROW('Hygiene Data'!I105)),NA())</f>
        <v>#N/A</v>
      </c>
    </row>
    <row r="112" spans="1:69" x14ac:dyDescent="0.25">
      <c r="A112" s="533" t="e">
        <f ca="1">+RIGHT('Data Summary'!A112,LEN('Data Summary'!A112)-9)</f>
        <v>#VALUE!</v>
      </c>
      <c r="B112" s="507" t="str">
        <f ca="1">+IF(ISTEXT('Data Summary'!B112),'Data Summary'!B112,"")</f>
        <v/>
      </c>
      <c r="C112" s="534" t="e">
        <f ca="1">+VALUE('Data Summary'!C112)</f>
        <v>#VALUE!</v>
      </c>
      <c r="D112" s="535" t="e">
        <f ca="1">+IF(AND(ISNUMBER(OFFSET('Water Data'!$D$4,0,10*ROW('Water Data'!D106))),'Data Summary'!BS112="Yes"),100-OFFSET('Water Data'!$D$4,0,10*ROW('Water Data'!D106)),NA())</f>
        <v>#N/A</v>
      </c>
      <c r="E112" s="535" t="e">
        <f ca="1">+IF(AND(ISNUMBER(OFFSET('Water Data'!$D$6,0,10*ROW('Water Data'!D106))),'Data Summary'!BT112="Yes"),OFFSET('Water Data'!$D$6,0,10*ROW('Water Data'!D106)),NA())</f>
        <v>#N/A</v>
      </c>
      <c r="F112" s="535" t="e">
        <f ca="1">+IF(AND(ISNUMBER(OFFSET('Water Data'!$D$9,0,10*ROW('Water Data'!D106))),'Data Summary'!BU112="Yes"),OFFSET('Water Data'!$D$9,0,10*ROW('Water Data'!D106)),NA())</f>
        <v>#N/A</v>
      </c>
      <c r="G112" s="535" t="e">
        <f ca="1">+IF(AND(ISNUMBER(OFFSET('Water Data'!$E$4,0,10*ROW('Water Data'!E106))),'Data Summary'!BV112="Yes"),100-OFFSET('Water Data'!$E$4,0,10*ROW('Water Data'!E106)),NA())</f>
        <v>#N/A</v>
      </c>
      <c r="H112" s="535" t="e">
        <f ca="1">+IF(AND(ISNUMBER(OFFSET('Water Data'!$E$6,0,10*ROW('Water Data'!E106))),'Data Summary'!BW112="Yes"),OFFSET('Water Data'!$E$6,0,10*ROW('Water Data'!E106)),NA())</f>
        <v>#N/A</v>
      </c>
      <c r="I112" s="535" t="e">
        <f ca="1">+IF(AND(ISNUMBER(OFFSET('Water Data'!$E$9,0,10*ROW('Water Data'!E106))),'Data Summary'!BX112="Yes"),OFFSET('Water Data'!$E$9,0,10*ROW('Water Data'!E106)),NA())</f>
        <v>#N/A</v>
      </c>
      <c r="J112" s="535" t="e">
        <f ca="1">+IF(AND(ISNUMBER(OFFSET('Water Data'!$F$4,0,10*ROW('Water Data'!F106))),'Data Summary'!BY112="Yes"),100-OFFSET('Water Data'!$F$4,0,10*ROW('Water Data'!F106)),NA())</f>
        <v>#N/A</v>
      </c>
      <c r="K112" s="535" t="e">
        <f ca="1">+IF(AND(ISNUMBER(OFFSET('Water Data'!$F$6,0,10*ROW('Water Data'!F106))),'Data Summary'!BZ112="Yes"),OFFSET('Water Data'!$F$6,0,10*ROW('Water Data'!F106)),NA())</f>
        <v>#N/A</v>
      </c>
      <c r="L112" s="535" t="e">
        <f ca="1">+IF(AND(ISNUMBER(OFFSET('Water Data'!$F$9,0,10*ROW('Water Data'!F106))),'Data Summary'!CA112="Yes"),OFFSET('Water Data'!$F$9,0,10*ROW('Water Data'!F106)),NA())</f>
        <v>#N/A</v>
      </c>
      <c r="M112" s="535" t="e">
        <f ca="1">+IF(AND(ISNUMBER(OFFSET('Water Data'!$G$4,0,10*ROW('Water Data'!G106))),'Data Summary'!CB112="Yes"),100-OFFSET('Water Data'!$G$4,0,10*ROW('Water Data'!G106)),NA())</f>
        <v>#N/A</v>
      </c>
      <c r="N112" s="535" t="e">
        <f ca="1">+IF(AND(ISNUMBER(OFFSET('Water Data'!$G$6,0,10*ROW('Water Data'!G106))),'Data Summary'!CC112="Yes"),OFFSET('Water Data'!$G$6,0,10*ROW('Water Data'!G106)),NA())</f>
        <v>#N/A</v>
      </c>
      <c r="O112" s="535" t="e">
        <f ca="1">+IF(AND(ISNUMBER(OFFSET('Water Data'!$G$9,0,10*ROW('Water Data'!G106))),'Data Summary'!CD112="Yes"),OFFSET('Water Data'!$G$9,0,10*ROW('Water Data'!G106)),NA())</f>
        <v>#N/A</v>
      </c>
      <c r="P112" s="535" t="e">
        <f ca="1">+IF(AND(ISNUMBER(OFFSET('Water Data'!$H$4,0,10*ROW('Water Data'!H106))),'Data Summary'!CE112="Yes"),100-OFFSET('Water Data'!$H$4,0,10*ROW('Water Data'!H106)),NA())</f>
        <v>#N/A</v>
      </c>
      <c r="Q112" s="535" t="e">
        <f ca="1">+IF(AND(ISNUMBER(OFFSET('Water Data'!$H$6,0,10*ROW('Water Data'!H106))),'Data Summary'!CF112="Yes"),OFFSET('Water Data'!$H$6,0,10*ROW('Water Data'!H106)),NA())</f>
        <v>#N/A</v>
      </c>
      <c r="R112" s="535" t="e">
        <f ca="1">+IF(AND(ISNUMBER(OFFSET('Water Data'!$H$9,0,10*ROW('Water Data'!H106))),'Data Summary'!CG112="Yes"),OFFSET('Water Data'!$H$9,0,10*ROW('Water Data'!H106)),NA())</f>
        <v>#N/A</v>
      </c>
      <c r="S112" s="535" t="e">
        <f ca="1">+IF(AND(ISNUMBER(OFFSET('Water Data'!$I$4,0,10*ROW('Water Data'!I106))),'Data Summary'!CH112="Yes"),100-OFFSET('Water Data'!$I$4,0,10*ROW('Water Data'!I106)),NA())</f>
        <v>#N/A</v>
      </c>
      <c r="T112" s="535" t="e">
        <f ca="1">+IF(AND(ISNUMBER(OFFSET('Water Data'!$I$6,0,10*ROW('Water Data'!I106))),'Data Summary'!CI112="Yes"),OFFSET('Water Data'!$I$6,0,10*ROW('Water Data'!I106)),NA())</f>
        <v>#N/A</v>
      </c>
      <c r="U112" s="535" t="e">
        <f ca="1">+IF(AND(ISNUMBER(OFFSET('Water Data'!$I$9,0,10*ROW('Water Data'!I106))),'Data Summary'!CJ112="Yes"),OFFSET('Water Data'!$I$9,0,10*ROW('Water Data'!I106)),NA())</f>
        <v>#N/A</v>
      </c>
      <c r="V112" s="536" t="e">
        <f ca="1">+IF(AND(ISNUMBER(OFFSET('Sanitation Data'!$D$4,0,10*ROW('Sanitation Data'!D106))),'Data Summary'!CK112="Yes"),100-OFFSET('Sanitation Data'!$D$4,0,10*ROW('Sanitation Data'!D106)),NA())</f>
        <v>#N/A</v>
      </c>
      <c r="W112" s="536" t="e">
        <f ca="1">+IF(AND(ISNUMBER(OFFSET('Sanitation Data'!$D$6,0,10*ROW('Sanitation Data'!D106))),'Data Summary'!CL112="Yes"),OFFSET('Sanitation Data'!$D$6,0,10*ROW('Sanitation Data'!D106)),NA())</f>
        <v>#N/A</v>
      </c>
      <c r="X112" s="536" t="e">
        <f ca="1">+IF(AND(ISNUMBER(OFFSET('Sanitation Data'!$D$10,0,10*ROW('Sanitation Data'!D106))),'Data Summary'!CM112="Yes"),OFFSET('Sanitation Data'!$D$10,0,10*ROW('Sanitation Data'!D106)),NA())</f>
        <v>#N/A</v>
      </c>
      <c r="Y112" s="536" t="e">
        <f ca="1">+IF(AND(ISNUMBER(OFFSET('Sanitation Data'!$D$11,0,10*ROW('Sanitation Data'!D106))),'Data Summary'!CN112="Yes"),OFFSET('Sanitation Data'!$D$11,0,10*ROW('Sanitation Data'!D106)),NA())</f>
        <v>#N/A</v>
      </c>
      <c r="Z112" s="536" t="e">
        <f ca="1">+IF(AND(ISNUMBER(OFFSET('Sanitation Data'!$D$12,0,10*ROW('Sanitation Data'!D106))),'Data Summary'!CO112="Yes"),OFFSET('Sanitation Data'!$D$12,0,10*ROW('Sanitation Data'!D106)),NA())</f>
        <v>#N/A</v>
      </c>
      <c r="AA112" s="536" t="e">
        <f ca="1">+IF(AND(ISNUMBER(OFFSET('Sanitation Data'!$E$4,0,10*ROW('Sanitation Data'!E106))),'Data Summary'!CP112="Yes"),100-OFFSET('Sanitation Data'!$E$4,0,10*ROW('Sanitation Data'!E106)),NA())</f>
        <v>#N/A</v>
      </c>
      <c r="AB112" s="536" t="e">
        <f ca="1">+IF(AND(ISNUMBER(OFFSET('Sanitation Data'!$E$6,0,10*ROW('Sanitation Data'!E106))),'Data Summary'!CQ112="Yes"),OFFSET('Sanitation Data'!$E$6,0,10*ROW('Sanitation Data'!E106)),NA())</f>
        <v>#N/A</v>
      </c>
      <c r="AC112" s="536" t="e">
        <f ca="1">+IF(AND(ISNUMBER(OFFSET('Sanitation Data'!$E$10,0,10*ROW('Sanitation Data'!E106))),'Data Summary'!CR112="Yes"),OFFSET('Sanitation Data'!$E$10,0,10*ROW('Sanitation Data'!E106)),NA())</f>
        <v>#N/A</v>
      </c>
      <c r="AD112" s="536" t="e">
        <f ca="1">+IF(AND(ISNUMBER(OFFSET('Sanitation Data'!$E$11,0,10*ROW('Sanitation Data'!E106))),'Data Summary'!CS112="Yes"),OFFSET('Sanitation Data'!$E$11,0,10*ROW('Sanitation Data'!E106)),NA())</f>
        <v>#N/A</v>
      </c>
      <c r="AE112" s="536" t="e">
        <f ca="1">+IF(AND(ISNUMBER(OFFSET('Sanitation Data'!$E$12,0,10*ROW('Sanitation Data'!E106))),'Data Summary'!CT112="Yes"),OFFSET('Sanitation Data'!$E$12,0,10*ROW('Sanitation Data'!E106)),NA())</f>
        <v>#N/A</v>
      </c>
      <c r="AF112" s="536" t="e">
        <f ca="1">+IF(AND(ISNUMBER(OFFSET('Sanitation Data'!$F$4,0,10*ROW('Sanitation Data'!F106))),'Data Summary'!CU112="Yes"),100-OFFSET('Sanitation Data'!$F$4,0,10*ROW('Sanitation Data'!F106)),NA())</f>
        <v>#N/A</v>
      </c>
      <c r="AG112" s="536" t="e">
        <f ca="1">+IF(AND(ISNUMBER(OFFSET('Sanitation Data'!$F$6,0,10*ROW('Sanitation Data'!F106))),'Data Summary'!CV112="Yes"),OFFSET('Sanitation Data'!$F$6,0,10*ROW('Sanitation Data'!F106)),NA())</f>
        <v>#N/A</v>
      </c>
      <c r="AH112" s="536" t="e">
        <f ca="1">+IF(AND(ISNUMBER(OFFSET('Sanitation Data'!$F$10,0,10*ROW('Sanitation Data'!F106))),'Data Summary'!CW112="Yes"),OFFSET('Sanitation Data'!$F$10,0,10*ROW('Sanitation Data'!F106)),NA())</f>
        <v>#N/A</v>
      </c>
      <c r="AI112" s="536" t="e">
        <f ca="1">+IF(AND(ISNUMBER(OFFSET('Sanitation Data'!$F$11,0,10*ROW('Sanitation Data'!F106))),'Data Summary'!CX112="Yes"),OFFSET('Sanitation Data'!$F$11,0,10*ROW('Sanitation Data'!F106)),NA())</f>
        <v>#N/A</v>
      </c>
      <c r="AJ112" s="536" t="e">
        <f ca="1">+IF(AND(ISNUMBER(OFFSET('Sanitation Data'!$F$12,0,10*ROW('Sanitation Data'!F106))),'Data Summary'!CY112="Yes"),OFFSET('Sanitation Data'!$F$12,0,10*ROW('Sanitation Data'!F106)),NA())</f>
        <v>#N/A</v>
      </c>
      <c r="AK112" s="536" t="e">
        <f ca="1">+IF(AND(ISNUMBER(OFFSET('Sanitation Data'!$G$4,0,10*ROW('Sanitation Data'!G106))),'Data Summary'!CZ112="Yes"),100-OFFSET('Sanitation Data'!$G$4,0,10*ROW('Sanitation Data'!G106)),NA())</f>
        <v>#N/A</v>
      </c>
      <c r="AL112" s="536" t="e">
        <f ca="1">+IF(AND(ISNUMBER(OFFSET('Sanitation Data'!$G$6,0,10*ROW('Sanitation Data'!G106))),'Data Summary'!DA112="Yes"),OFFSET('Sanitation Data'!$G$6,0,10*ROW('Sanitation Data'!G106)),NA())</f>
        <v>#N/A</v>
      </c>
      <c r="AM112" s="536" t="e">
        <f ca="1">+IF(AND(ISNUMBER(OFFSET('Sanitation Data'!$G$10,0,10*ROW('Sanitation Data'!G106))),'Data Summary'!DB112="Yes"),OFFSET('Sanitation Data'!$G$10,0,10*ROW('Sanitation Data'!G106)),NA())</f>
        <v>#N/A</v>
      </c>
      <c r="AN112" s="536" t="e">
        <f ca="1">+IF(AND(ISNUMBER(OFFSET('Sanitation Data'!$G$11,0,10*ROW('Sanitation Data'!G106))),'Data Summary'!DC112="Yes"),OFFSET('Sanitation Data'!$G$11,0,10*ROW('Sanitation Data'!G106)),NA())</f>
        <v>#N/A</v>
      </c>
      <c r="AO112" s="536" t="e">
        <f ca="1">+IF(AND(ISNUMBER(OFFSET('Sanitation Data'!$G$12,0,10*ROW('Sanitation Data'!G106))),'Data Summary'!DD112="Yes"),OFFSET('Sanitation Data'!$G$12,0,10*ROW('Sanitation Data'!G106)),NA())</f>
        <v>#N/A</v>
      </c>
      <c r="AP112" s="536" t="e">
        <f ca="1">+IF(AND(ISNUMBER(OFFSET('Sanitation Data'!$H$4,0,10*ROW('Sanitation Data'!H106))),'Data Summary'!DE112="Yes"),100-OFFSET('Sanitation Data'!$H$4,0,10*ROW('Sanitation Data'!H106)),NA())</f>
        <v>#N/A</v>
      </c>
      <c r="AQ112" s="536" t="e">
        <f ca="1">+IF(AND(ISNUMBER(OFFSET('Sanitation Data'!$H$6,0,10*ROW('Sanitation Data'!H106))),'Data Summary'!DF112="Yes"),OFFSET('Sanitation Data'!$H$6,0,10*ROW('Sanitation Data'!H106)),NA())</f>
        <v>#N/A</v>
      </c>
      <c r="AR112" s="536" t="e">
        <f ca="1">+IF(AND(ISNUMBER(OFFSET('Sanitation Data'!$H$10,0,10*ROW('Sanitation Data'!H106))),'Data Summary'!DG112="Yes"),OFFSET('Sanitation Data'!$H$10,0,10*ROW('Sanitation Data'!H106)),NA())</f>
        <v>#N/A</v>
      </c>
      <c r="AS112" s="536" t="e">
        <f ca="1">+IF(AND(ISNUMBER(OFFSET('Sanitation Data'!$H$11,0,10*ROW('Sanitation Data'!H106))),'Data Summary'!DH112="Yes"),OFFSET('Sanitation Data'!$H$11,0,10*ROW('Sanitation Data'!H106)),NA())</f>
        <v>#N/A</v>
      </c>
      <c r="AT112" s="536" t="e">
        <f ca="1">+IF(AND(ISNUMBER(OFFSET('Sanitation Data'!$H$12,0,10*ROW('Sanitation Data'!H106))),'Data Summary'!DI112="Yes"),OFFSET('Sanitation Data'!$H$12,0,10*ROW('Sanitation Data'!H106)),NA())</f>
        <v>#N/A</v>
      </c>
      <c r="AU112" s="536" t="e">
        <f ca="1">+IF(AND(ISNUMBER(OFFSET('Sanitation Data'!$I$4,0,10*ROW('Sanitation Data'!I106))),'Data Summary'!DJ112="Yes"),100-OFFSET('Sanitation Data'!$I$4,0,10*ROW('Sanitation Data'!I106)),NA())</f>
        <v>#N/A</v>
      </c>
      <c r="AV112" s="536" t="e">
        <f ca="1">+IF(AND(ISNUMBER(OFFSET('Sanitation Data'!$I$6,0,10*ROW('Sanitation Data'!I106))),'Data Summary'!DK112="Yes"),OFFSET('Sanitation Data'!$I$6,0,10*ROW('Sanitation Data'!I106)),NA())</f>
        <v>#N/A</v>
      </c>
      <c r="AW112" s="536" t="e">
        <f ca="1">+IF(AND(ISNUMBER(OFFSET('Sanitation Data'!$I$10,0,10*ROW('Sanitation Data'!I106))),'Data Summary'!DL112="Yes"),OFFSET('Sanitation Data'!$I$10,0,10*ROW('Sanitation Data'!I106)),NA())</f>
        <v>#N/A</v>
      </c>
      <c r="AX112" s="536" t="e">
        <f ca="1">+IF(AND(ISNUMBER(OFFSET('Sanitation Data'!$I$11,0,10*ROW('Sanitation Data'!I106))),'Data Summary'!DM112="Yes"),OFFSET('Sanitation Data'!$I$11,0,10*ROW('Sanitation Data'!I106)),NA())</f>
        <v>#N/A</v>
      </c>
      <c r="AY112" s="536" t="e">
        <f ca="1">+IF(AND(ISNUMBER(OFFSET('Sanitation Data'!$I$12,0,10*ROW('Sanitation Data'!I106))),'Data Summary'!DN112="Yes"),OFFSET('Sanitation Data'!$I$12,0,10*ROW('Sanitation Data'!I106)),NA())</f>
        <v>#N/A</v>
      </c>
      <c r="AZ112" s="537" t="e">
        <f ca="1">+IF(AND(ISNUMBER(OFFSET('Hygiene Data'!$D$5,0,10*ROW('Hygiene Data'!D106))),'Data Summary'!DO112="Yes"),OFFSET('Hygiene Data'!$D$5,0,10*ROW('Hygiene Data'!D106)),NA())</f>
        <v>#N/A</v>
      </c>
      <c r="BA112" s="537" t="e">
        <f ca="1">+IF(AND(ISNUMBER(OFFSET('Hygiene Data'!$D$7,0,10*ROW('Hygiene Data'!D106))),'Data Summary'!DP112="Yes"),OFFSET('Hygiene Data'!$D$7,0,10*ROW('Hygiene Data'!D106)),NA())</f>
        <v>#N/A</v>
      </c>
      <c r="BB112" s="537" t="e">
        <f ca="1">+IF(AND(ISNUMBER(OFFSET('Hygiene Data'!$D$9,0,10*ROW('Hygiene Data'!D106))),'Data Summary'!DQ112="Yes"),OFFSET('Hygiene Data'!$D$9,0,10*ROW('Hygiene Data'!D106)),NA())</f>
        <v>#N/A</v>
      </c>
      <c r="BC112" s="537" t="e">
        <f ca="1">+IF(AND(ISNUMBER(OFFSET('Hygiene Data'!$E$5,0,10*ROW('Hygiene Data'!E106))),'Data Summary'!DR112="Yes"),OFFSET('Hygiene Data'!$E$5,0,10*ROW('Hygiene Data'!E106)),NA())</f>
        <v>#N/A</v>
      </c>
      <c r="BD112" s="537" t="e">
        <f ca="1">+IF(AND(ISNUMBER(OFFSET('Hygiene Data'!$E$7,0,10*ROW('Hygiene Data'!E106))),'Data Summary'!DS112="Yes"),OFFSET('Hygiene Data'!$E$7,0,10*ROW('Hygiene Data'!E106)),NA())</f>
        <v>#N/A</v>
      </c>
      <c r="BE112" s="537" t="e">
        <f ca="1">+IF(AND(ISNUMBER(OFFSET('Hygiene Data'!$E$9,0,10*ROW('Hygiene Data'!E106))),'Data Summary'!DT112="Yes"),OFFSET('Hygiene Data'!$E$9,0,10*ROW('Hygiene Data'!E106)),NA())</f>
        <v>#N/A</v>
      </c>
      <c r="BF112" s="537" t="e">
        <f ca="1">+IF(AND(ISNUMBER(OFFSET('Hygiene Data'!$F$5,0,10*ROW('Hygiene Data'!F106))),'Data Summary'!DU112="Yes"),OFFSET('Hygiene Data'!$F$5,0,10*ROW('Hygiene Data'!F106)),NA())</f>
        <v>#N/A</v>
      </c>
      <c r="BG112" s="537" t="e">
        <f ca="1">+IF(AND(ISNUMBER(OFFSET('Hygiene Data'!$F$7,0,10*ROW('Hygiene Data'!F106))),'Data Summary'!DV112="Yes"),OFFSET('Hygiene Data'!$F$7,0,10*ROW('Hygiene Data'!F106)),NA())</f>
        <v>#N/A</v>
      </c>
      <c r="BH112" s="537" t="e">
        <f ca="1">+IF(AND(ISNUMBER(OFFSET('Hygiene Data'!$F$9,0,10*ROW('Hygiene Data'!F106))),'Data Summary'!DW112="Yes"),OFFSET('Hygiene Data'!$F$9,0,10*ROW('Hygiene Data'!F106)),NA())</f>
        <v>#N/A</v>
      </c>
      <c r="BI112" s="537" t="e">
        <f ca="1">+IF(AND(ISNUMBER(OFFSET('Hygiene Data'!$G$5,0,10*ROW('Hygiene Data'!G106))),'Data Summary'!DX112="Yes"),OFFSET('Hygiene Data'!$G$5,0,10*ROW('Hygiene Data'!G106)),NA())</f>
        <v>#N/A</v>
      </c>
      <c r="BJ112" s="537" t="e">
        <f ca="1">+IF(AND(ISNUMBER(OFFSET('Hygiene Data'!$G$7,0,10*ROW('Hygiene Data'!G106))),'Data Summary'!DY112="Yes"),OFFSET('Hygiene Data'!$G$7,0,10*ROW('Hygiene Data'!G106)),NA())</f>
        <v>#N/A</v>
      </c>
      <c r="BK112" s="537" t="e">
        <f ca="1">+IF(AND(ISNUMBER(OFFSET('Hygiene Data'!$G$9,0,10*ROW('Hygiene Data'!G106))),'Data Summary'!DZ112="Yes"),OFFSET('Hygiene Data'!$G$9,0,10*ROW('Hygiene Data'!G106)),NA())</f>
        <v>#N/A</v>
      </c>
      <c r="BL112" s="537" t="e">
        <f ca="1">+IF(AND(ISNUMBER(OFFSET('Hygiene Data'!$H$5,0,10*ROW('Hygiene Data'!H106))),'Data Summary'!EA112="Yes"),OFFSET('Hygiene Data'!$H$5,0,10*ROW('Hygiene Data'!H106)),NA())</f>
        <v>#N/A</v>
      </c>
      <c r="BM112" s="537" t="e">
        <f ca="1">+IF(AND(ISNUMBER(OFFSET('Hygiene Data'!$H$7,0,10*ROW('Hygiene Data'!H106))),'Data Summary'!EB112="Yes"),OFFSET('Hygiene Data'!$H$7,0,10*ROW('Hygiene Data'!H106)),NA())</f>
        <v>#N/A</v>
      </c>
      <c r="BN112" s="537" t="e">
        <f ca="1">+IF(AND(ISNUMBER(OFFSET('Hygiene Data'!$H$9,0,10*ROW('Hygiene Data'!H106))),'Data Summary'!EC112="Yes"),OFFSET('Hygiene Data'!$H$9,0,10*ROW('Hygiene Data'!H106)),NA())</f>
        <v>#N/A</v>
      </c>
      <c r="BO112" s="537" t="e">
        <f ca="1">+IF(AND(ISNUMBER(OFFSET('Hygiene Data'!$I$5,0,10*ROW('Hygiene Data'!I106))),'Data Summary'!ED112="Yes"),OFFSET('Hygiene Data'!$I$5,0,10*ROW('Hygiene Data'!I106)),NA())</f>
        <v>#N/A</v>
      </c>
      <c r="BP112" s="537" t="e">
        <f ca="1">+IF(AND(ISNUMBER(OFFSET('Hygiene Data'!$I$7,0,10*ROW('Hygiene Data'!I106))),'Data Summary'!EE112="Yes"),OFFSET('Hygiene Data'!$I$7,0,10*ROW('Hygiene Data'!I106)),NA())</f>
        <v>#N/A</v>
      </c>
      <c r="BQ112" s="537" t="e">
        <f ca="1">+IF(AND(ISNUMBER(OFFSET('Hygiene Data'!$I$9,0,10*ROW('Hygiene Data'!I106))),'Data Summary'!EF112="Yes"),OFFSET('Hygiene Data'!$I$9,0,10*ROW('Hygiene Data'!I106)),NA())</f>
        <v>#N/A</v>
      </c>
    </row>
    <row r="113" spans="1:69" x14ac:dyDescent="0.25">
      <c r="A113" s="533" t="e">
        <f ca="1">+RIGHT('Data Summary'!A113,LEN('Data Summary'!A113)-9)</f>
        <v>#VALUE!</v>
      </c>
      <c r="B113" s="507" t="str">
        <f ca="1">+IF(ISTEXT('Data Summary'!B113),'Data Summary'!B113,"")</f>
        <v/>
      </c>
      <c r="C113" s="534" t="e">
        <f ca="1">+VALUE('Data Summary'!C113)</f>
        <v>#VALUE!</v>
      </c>
      <c r="D113" s="535" t="e">
        <f ca="1">+IF(AND(ISNUMBER(OFFSET('Water Data'!$D$4,0,10*ROW('Water Data'!D107))),'Data Summary'!BS113="Yes"),100-OFFSET('Water Data'!$D$4,0,10*ROW('Water Data'!D107)),NA())</f>
        <v>#N/A</v>
      </c>
      <c r="E113" s="535" t="e">
        <f ca="1">+IF(AND(ISNUMBER(OFFSET('Water Data'!$D$6,0,10*ROW('Water Data'!D107))),'Data Summary'!BT113="Yes"),OFFSET('Water Data'!$D$6,0,10*ROW('Water Data'!D107)),NA())</f>
        <v>#N/A</v>
      </c>
      <c r="F113" s="535" t="e">
        <f ca="1">+IF(AND(ISNUMBER(OFFSET('Water Data'!$D$9,0,10*ROW('Water Data'!D107))),'Data Summary'!BU113="Yes"),OFFSET('Water Data'!$D$9,0,10*ROW('Water Data'!D107)),NA())</f>
        <v>#N/A</v>
      </c>
      <c r="G113" s="535" t="e">
        <f ca="1">+IF(AND(ISNUMBER(OFFSET('Water Data'!$E$4,0,10*ROW('Water Data'!E107))),'Data Summary'!BV113="Yes"),100-OFFSET('Water Data'!$E$4,0,10*ROW('Water Data'!E107)),NA())</f>
        <v>#N/A</v>
      </c>
      <c r="H113" s="535" t="e">
        <f ca="1">+IF(AND(ISNUMBER(OFFSET('Water Data'!$E$6,0,10*ROW('Water Data'!E107))),'Data Summary'!BW113="Yes"),OFFSET('Water Data'!$E$6,0,10*ROW('Water Data'!E107)),NA())</f>
        <v>#N/A</v>
      </c>
      <c r="I113" s="535" t="e">
        <f ca="1">+IF(AND(ISNUMBER(OFFSET('Water Data'!$E$9,0,10*ROW('Water Data'!E107))),'Data Summary'!BX113="Yes"),OFFSET('Water Data'!$E$9,0,10*ROW('Water Data'!E107)),NA())</f>
        <v>#N/A</v>
      </c>
      <c r="J113" s="535" t="e">
        <f ca="1">+IF(AND(ISNUMBER(OFFSET('Water Data'!$F$4,0,10*ROW('Water Data'!F107))),'Data Summary'!BY113="Yes"),100-OFFSET('Water Data'!$F$4,0,10*ROW('Water Data'!F107)),NA())</f>
        <v>#N/A</v>
      </c>
      <c r="K113" s="535" t="e">
        <f ca="1">+IF(AND(ISNUMBER(OFFSET('Water Data'!$F$6,0,10*ROW('Water Data'!F107))),'Data Summary'!BZ113="Yes"),OFFSET('Water Data'!$F$6,0,10*ROW('Water Data'!F107)),NA())</f>
        <v>#N/A</v>
      </c>
      <c r="L113" s="535" t="e">
        <f ca="1">+IF(AND(ISNUMBER(OFFSET('Water Data'!$F$9,0,10*ROW('Water Data'!F107))),'Data Summary'!CA113="Yes"),OFFSET('Water Data'!$F$9,0,10*ROW('Water Data'!F107)),NA())</f>
        <v>#N/A</v>
      </c>
      <c r="M113" s="535" t="e">
        <f ca="1">+IF(AND(ISNUMBER(OFFSET('Water Data'!$G$4,0,10*ROW('Water Data'!G107))),'Data Summary'!CB113="Yes"),100-OFFSET('Water Data'!$G$4,0,10*ROW('Water Data'!G107)),NA())</f>
        <v>#N/A</v>
      </c>
      <c r="N113" s="535" t="e">
        <f ca="1">+IF(AND(ISNUMBER(OFFSET('Water Data'!$G$6,0,10*ROW('Water Data'!G107))),'Data Summary'!CC113="Yes"),OFFSET('Water Data'!$G$6,0,10*ROW('Water Data'!G107)),NA())</f>
        <v>#N/A</v>
      </c>
      <c r="O113" s="535" t="e">
        <f ca="1">+IF(AND(ISNUMBER(OFFSET('Water Data'!$G$9,0,10*ROW('Water Data'!G107))),'Data Summary'!CD113="Yes"),OFFSET('Water Data'!$G$9,0,10*ROW('Water Data'!G107)),NA())</f>
        <v>#N/A</v>
      </c>
      <c r="P113" s="535" t="e">
        <f ca="1">+IF(AND(ISNUMBER(OFFSET('Water Data'!$H$4,0,10*ROW('Water Data'!H107))),'Data Summary'!CE113="Yes"),100-OFFSET('Water Data'!$H$4,0,10*ROW('Water Data'!H107)),NA())</f>
        <v>#N/A</v>
      </c>
      <c r="Q113" s="535" t="e">
        <f ca="1">+IF(AND(ISNUMBER(OFFSET('Water Data'!$H$6,0,10*ROW('Water Data'!H107))),'Data Summary'!CF113="Yes"),OFFSET('Water Data'!$H$6,0,10*ROW('Water Data'!H107)),NA())</f>
        <v>#N/A</v>
      </c>
      <c r="R113" s="535" t="e">
        <f ca="1">+IF(AND(ISNUMBER(OFFSET('Water Data'!$H$9,0,10*ROW('Water Data'!H107))),'Data Summary'!CG113="Yes"),OFFSET('Water Data'!$H$9,0,10*ROW('Water Data'!H107)),NA())</f>
        <v>#N/A</v>
      </c>
      <c r="S113" s="535" t="e">
        <f ca="1">+IF(AND(ISNUMBER(OFFSET('Water Data'!$I$4,0,10*ROW('Water Data'!I107))),'Data Summary'!CH113="Yes"),100-OFFSET('Water Data'!$I$4,0,10*ROW('Water Data'!I107)),NA())</f>
        <v>#N/A</v>
      </c>
      <c r="T113" s="535" t="e">
        <f ca="1">+IF(AND(ISNUMBER(OFFSET('Water Data'!$I$6,0,10*ROW('Water Data'!I107))),'Data Summary'!CI113="Yes"),OFFSET('Water Data'!$I$6,0,10*ROW('Water Data'!I107)),NA())</f>
        <v>#N/A</v>
      </c>
      <c r="U113" s="535" t="e">
        <f ca="1">+IF(AND(ISNUMBER(OFFSET('Water Data'!$I$9,0,10*ROW('Water Data'!I107))),'Data Summary'!CJ113="Yes"),OFFSET('Water Data'!$I$9,0,10*ROW('Water Data'!I107)),NA())</f>
        <v>#N/A</v>
      </c>
      <c r="V113" s="536" t="e">
        <f ca="1">+IF(AND(ISNUMBER(OFFSET('Sanitation Data'!$D$4,0,10*ROW('Sanitation Data'!D107))),'Data Summary'!CK113="Yes"),100-OFFSET('Sanitation Data'!$D$4,0,10*ROW('Sanitation Data'!D107)),NA())</f>
        <v>#N/A</v>
      </c>
      <c r="W113" s="536" t="e">
        <f ca="1">+IF(AND(ISNUMBER(OFFSET('Sanitation Data'!$D$6,0,10*ROW('Sanitation Data'!D107))),'Data Summary'!CL113="Yes"),OFFSET('Sanitation Data'!$D$6,0,10*ROW('Sanitation Data'!D107)),NA())</f>
        <v>#N/A</v>
      </c>
      <c r="X113" s="536" t="e">
        <f ca="1">+IF(AND(ISNUMBER(OFFSET('Sanitation Data'!$D$10,0,10*ROW('Sanitation Data'!D107))),'Data Summary'!CM113="Yes"),OFFSET('Sanitation Data'!$D$10,0,10*ROW('Sanitation Data'!D107)),NA())</f>
        <v>#N/A</v>
      </c>
      <c r="Y113" s="536" t="e">
        <f ca="1">+IF(AND(ISNUMBER(OFFSET('Sanitation Data'!$D$11,0,10*ROW('Sanitation Data'!D107))),'Data Summary'!CN113="Yes"),OFFSET('Sanitation Data'!$D$11,0,10*ROW('Sanitation Data'!D107)),NA())</f>
        <v>#N/A</v>
      </c>
      <c r="Z113" s="536" t="e">
        <f ca="1">+IF(AND(ISNUMBER(OFFSET('Sanitation Data'!$D$12,0,10*ROW('Sanitation Data'!D107))),'Data Summary'!CO113="Yes"),OFFSET('Sanitation Data'!$D$12,0,10*ROW('Sanitation Data'!D107)),NA())</f>
        <v>#N/A</v>
      </c>
      <c r="AA113" s="536" t="e">
        <f ca="1">+IF(AND(ISNUMBER(OFFSET('Sanitation Data'!$E$4,0,10*ROW('Sanitation Data'!E107))),'Data Summary'!CP113="Yes"),100-OFFSET('Sanitation Data'!$E$4,0,10*ROW('Sanitation Data'!E107)),NA())</f>
        <v>#N/A</v>
      </c>
      <c r="AB113" s="536" t="e">
        <f ca="1">+IF(AND(ISNUMBER(OFFSET('Sanitation Data'!$E$6,0,10*ROW('Sanitation Data'!E107))),'Data Summary'!CQ113="Yes"),OFFSET('Sanitation Data'!$E$6,0,10*ROW('Sanitation Data'!E107)),NA())</f>
        <v>#N/A</v>
      </c>
      <c r="AC113" s="536" t="e">
        <f ca="1">+IF(AND(ISNUMBER(OFFSET('Sanitation Data'!$E$10,0,10*ROW('Sanitation Data'!E107))),'Data Summary'!CR113="Yes"),OFFSET('Sanitation Data'!$E$10,0,10*ROW('Sanitation Data'!E107)),NA())</f>
        <v>#N/A</v>
      </c>
      <c r="AD113" s="536" t="e">
        <f ca="1">+IF(AND(ISNUMBER(OFFSET('Sanitation Data'!$E$11,0,10*ROW('Sanitation Data'!E107))),'Data Summary'!CS113="Yes"),OFFSET('Sanitation Data'!$E$11,0,10*ROW('Sanitation Data'!E107)),NA())</f>
        <v>#N/A</v>
      </c>
      <c r="AE113" s="536" t="e">
        <f ca="1">+IF(AND(ISNUMBER(OFFSET('Sanitation Data'!$E$12,0,10*ROW('Sanitation Data'!E107))),'Data Summary'!CT113="Yes"),OFFSET('Sanitation Data'!$E$12,0,10*ROW('Sanitation Data'!E107)),NA())</f>
        <v>#N/A</v>
      </c>
      <c r="AF113" s="536" t="e">
        <f ca="1">+IF(AND(ISNUMBER(OFFSET('Sanitation Data'!$F$4,0,10*ROW('Sanitation Data'!F107))),'Data Summary'!CU113="Yes"),100-OFFSET('Sanitation Data'!$F$4,0,10*ROW('Sanitation Data'!F107)),NA())</f>
        <v>#N/A</v>
      </c>
      <c r="AG113" s="536" t="e">
        <f ca="1">+IF(AND(ISNUMBER(OFFSET('Sanitation Data'!$F$6,0,10*ROW('Sanitation Data'!F107))),'Data Summary'!CV113="Yes"),OFFSET('Sanitation Data'!$F$6,0,10*ROW('Sanitation Data'!F107)),NA())</f>
        <v>#N/A</v>
      </c>
      <c r="AH113" s="536" t="e">
        <f ca="1">+IF(AND(ISNUMBER(OFFSET('Sanitation Data'!$F$10,0,10*ROW('Sanitation Data'!F107))),'Data Summary'!CW113="Yes"),OFFSET('Sanitation Data'!$F$10,0,10*ROW('Sanitation Data'!F107)),NA())</f>
        <v>#N/A</v>
      </c>
      <c r="AI113" s="536" t="e">
        <f ca="1">+IF(AND(ISNUMBER(OFFSET('Sanitation Data'!$F$11,0,10*ROW('Sanitation Data'!F107))),'Data Summary'!CX113="Yes"),OFFSET('Sanitation Data'!$F$11,0,10*ROW('Sanitation Data'!F107)),NA())</f>
        <v>#N/A</v>
      </c>
      <c r="AJ113" s="536" t="e">
        <f ca="1">+IF(AND(ISNUMBER(OFFSET('Sanitation Data'!$F$12,0,10*ROW('Sanitation Data'!F107))),'Data Summary'!CY113="Yes"),OFFSET('Sanitation Data'!$F$12,0,10*ROW('Sanitation Data'!F107)),NA())</f>
        <v>#N/A</v>
      </c>
      <c r="AK113" s="536" t="e">
        <f ca="1">+IF(AND(ISNUMBER(OFFSET('Sanitation Data'!$G$4,0,10*ROW('Sanitation Data'!G107))),'Data Summary'!CZ113="Yes"),100-OFFSET('Sanitation Data'!$G$4,0,10*ROW('Sanitation Data'!G107)),NA())</f>
        <v>#N/A</v>
      </c>
      <c r="AL113" s="536" t="e">
        <f ca="1">+IF(AND(ISNUMBER(OFFSET('Sanitation Data'!$G$6,0,10*ROW('Sanitation Data'!G107))),'Data Summary'!DA113="Yes"),OFFSET('Sanitation Data'!$G$6,0,10*ROW('Sanitation Data'!G107)),NA())</f>
        <v>#N/A</v>
      </c>
      <c r="AM113" s="536" t="e">
        <f ca="1">+IF(AND(ISNUMBER(OFFSET('Sanitation Data'!$G$10,0,10*ROW('Sanitation Data'!G107))),'Data Summary'!DB113="Yes"),OFFSET('Sanitation Data'!$G$10,0,10*ROW('Sanitation Data'!G107)),NA())</f>
        <v>#N/A</v>
      </c>
      <c r="AN113" s="536" t="e">
        <f ca="1">+IF(AND(ISNUMBER(OFFSET('Sanitation Data'!$G$11,0,10*ROW('Sanitation Data'!G107))),'Data Summary'!DC113="Yes"),OFFSET('Sanitation Data'!$G$11,0,10*ROW('Sanitation Data'!G107)),NA())</f>
        <v>#N/A</v>
      </c>
      <c r="AO113" s="536" t="e">
        <f ca="1">+IF(AND(ISNUMBER(OFFSET('Sanitation Data'!$G$12,0,10*ROW('Sanitation Data'!G107))),'Data Summary'!DD113="Yes"),OFFSET('Sanitation Data'!$G$12,0,10*ROW('Sanitation Data'!G107)),NA())</f>
        <v>#N/A</v>
      </c>
      <c r="AP113" s="536" t="e">
        <f ca="1">+IF(AND(ISNUMBER(OFFSET('Sanitation Data'!$H$4,0,10*ROW('Sanitation Data'!H107))),'Data Summary'!DE113="Yes"),100-OFFSET('Sanitation Data'!$H$4,0,10*ROW('Sanitation Data'!H107)),NA())</f>
        <v>#N/A</v>
      </c>
      <c r="AQ113" s="536" t="e">
        <f ca="1">+IF(AND(ISNUMBER(OFFSET('Sanitation Data'!$H$6,0,10*ROW('Sanitation Data'!H107))),'Data Summary'!DF113="Yes"),OFFSET('Sanitation Data'!$H$6,0,10*ROW('Sanitation Data'!H107)),NA())</f>
        <v>#N/A</v>
      </c>
      <c r="AR113" s="536" t="e">
        <f ca="1">+IF(AND(ISNUMBER(OFFSET('Sanitation Data'!$H$10,0,10*ROW('Sanitation Data'!H107))),'Data Summary'!DG113="Yes"),OFFSET('Sanitation Data'!$H$10,0,10*ROW('Sanitation Data'!H107)),NA())</f>
        <v>#N/A</v>
      </c>
      <c r="AS113" s="536" t="e">
        <f ca="1">+IF(AND(ISNUMBER(OFFSET('Sanitation Data'!$H$11,0,10*ROW('Sanitation Data'!H107))),'Data Summary'!DH113="Yes"),OFFSET('Sanitation Data'!$H$11,0,10*ROW('Sanitation Data'!H107)),NA())</f>
        <v>#N/A</v>
      </c>
      <c r="AT113" s="536" t="e">
        <f ca="1">+IF(AND(ISNUMBER(OFFSET('Sanitation Data'!$H$12,0,10*ROW('Sanitation Data'!H107))),'Data Summary'!DI113="Yes"),OFFSET('Sanitation Data'!$H$12,0,10*ROW('Sanitation Data'!H107)),NA())</f>
        <v>#N/A</v>
      </c>
      <c r="AU113" s="536" t="e">
        <f ca="1">+IF(AND(ISNUMBER(OFFSET('Sanitation Data'!$I$4,0,10*ROW('Sanitation Data'!I107))),'Data Summary'!DJ113="Yes"),100-OFFSET('Sanitation Data'!$I$4,0,10*ROW('Sanitation Data'!I107)),NA())</f>
        <v>#N/A</v>
      </c>
      <c r="AV113" s="536" t="e">
        <f ca="1">+IF(AND(ISNUMBER(OFFSET('Sanitation Data'!$I$6,0,10*ROW('Sanitation Data'!I107))),'Data Summary'!DK113="Yes"),OFFSET('Sanitation Data'!$I$6,0,10*ROW('Sanitation Data'!I107)),NA())</f>
        <v>#N/A</v>
      </c>
      <c r="AW113" s="536" t="e">
        <f ca="1">+IF(AND(ISNUMBER(OFFSET('Sanitation Data'!$I$10,0,10*ROW('Sanitation Data'!I107))),'Data Summary'!DL113="Yes"),OFFSET('Sanitation Data'!$I$10,0,10*ROW('Sanitation Data'!I107)),NA())</f>
        <v>#N/A</v>
      </c>
      <c r="AX113" s="536" t="e">
        <f ca="1">+IF(AND(ISNUMBER(OFFSET('Sanitation Data'!$I$11,0,10*ROW('Sanitation Data'!I107))),'Data Summary'!DM113="Yes"),OFFSET('Sanitation Data'!$I$11,0,10*ROW('Sanitation Data'!I107)),NA())</f>
        <v>#N/A</v>
      </c>
      <c r="AY113" s="536" t="e">
        <f ca="1">+IF(AND(ISNUMBER(OFFSET('Sanitation Data'!$I$12,0,10*ROW('Sanitation Data'!I107))),'Data Summary'!DN113="Yes"),OFFSET('Sanitation Data'!$I$12,0,10*ROW('Sanitation Data'!I107)),NA())</f>
        <v>#N/A</v>
      </c>
      <c r="AZ113" s="537" t="e">
        <f ca="1">+IF(AND(ISNUMBER(OFFSET('Hygiene Data'!$D$5,0,10*ROW('Hygiene Data'!D107))),'Data Summary'!DO113="Yes"),OFFSET('Hygiene Data'!$D$5,0,10*ROW('Hygiene Data'!D107)),NA())</f>
        <v>#N/A</v>
      </c>
      <c r="BA113" s="537" t="e">
        <f ca="1">+IF(AND(ISNUMBER(OFFSET('Hygiene Data'!$D$7,0,10*ROW('Hygiene Data'!D107))),'Data Summary'!DP113="Yes"),OFFSET('Hygiene Data'!$D$7,0,10*ROW('Hygiene Data'!D107)),NA())</f>
        <v>#N/A</v>
      </c>
      <c r="BB113" s="537" t="e">
        <f ca="1">+IF(AND(ISNUMBER(OFFSET('Hygiene Data'!$D$9,0,10*ROW('Hygiene Data'!D107))),'Data Summary'!DQ113="Yes"),OFFSET('Hygiene Data'!$D$9,0,10*ROW('Hygiene Data'!D107)),NA())</f>
        <v>#N/A</v>
      </c>
      <c r="BC113" s="537" t="e">
        <f ca="1">+IF(AND(ISNUMBER(OFFSET('Hygiene Data'!$E$5,0,10*ROW('Hygiene Data'!E107))),'Data Summary'!DR113="Yes"),OFFSET('Hygiene Data'!$E$5,0,10*ROW('Hygiene Data'!E107)),NA())</f>
        <v>#N/A</v>
      </c>
      <c r="BD113" s="537" t="e">
        <f ca="1">+IF(AND(ISNUMBER(OFFSET('Hygiene Data'!$E$7,0,10*ROW('Hygiene Data'!E107))),'Data Summary'!DS113="Yes"),OFFSET('Hygiene Data'!$E$7,0,10*ROW('Hygiene Data'!E107)),NA())</f>
        <v>#N/A</v>
      </c>
      <c r="BE113" s="537" t="e">
        <f ca="1">+IF(AND(ISNUMBER(OFFSET('Hygiene Data'!$E$9,0,10*ROW('Hygiene Data'!E107))),'Data Summary'!DT113="Yes"),OFFSET('Hygiene Data'!$E$9,0,10*ROW('Hygiene Data'!E107)),NA())</f>
        <v>#N/A</v>
      </c>
      <c r="BF113" s="537" t="e">
        <f ca="1">+IF(AND(ISNUMBER(OFFSET('Hygiene Data'!$F$5,0,10*ROW('Hygiene Data'!F107))),'Data Summary'!DU113="Yes"),OFFSET('Hygiene Data'!$F$5,0,10*ROW('Hygiene Data'!F107)),NA())</f>
        <v>#N/A</v>
      </c>
      <c r="BG113" s="537" t="e">
        <f ca="1">+IF(AND(ISNUMBER(OFFSET('Hygiene Data'!$F$7,0,10*ROW('Hygiene Data'!F107))),'Data Summary'!DV113="Yes"),OFFSET('Hygiene Data'!$F$7,0,10*ROW('Hygiene Data'!F107)),NA())</f>
        <v>#N/A</v>
      </c>
      <c r="BH113" s="537" t="e">
        <f ca="1">+IF(AND(ISNUMBER(OFFSET('Hygiene Data'!$F$9,0,10*ROW('Hygiene Data'!F107))),'Data Summary'!DW113="Yes"),OFFSET('Hygiene Data'!$F$9,0,10*ROW('Hygiene Data'!F107)),NA())</f>
        <v>#N/A</v>
      </c>
      <c r="BI113" s="537" t="e">
        <f ca="1">+IF(AND(ISNUMBER(OFFSET('Hygiene Data'!$G$5,0,10*ROW('Hygiene Data'!G107))),'Data Summary'!DX113="Yes"),OFFSET('Hygiene Data'!$G$5,0,10*ROW('Hygiene Data'!G107)),NA())</f>
        <v>#N/A</v>
      </c>
      <c r="BJ113" s="537" t="e">
        <f ca="1">+IF(AND(ISNUMBER(OFFSET('Hygiene Data'!$G$7,0,10*ROW('Hygiene Data'!G107))),'Data Summary'!DY113="Yes"),OFFSET('Hygiene Data'!$G$7,0,10*ROW('Hygiene Data'!G107)),NA())</f>
        <v>#N/A</v>
      </c>
      <c r="BK113" s="537" t="e">
        <f ca="1">+IF(AND(ISNUMBER(OFFSET('Hygiene Data'!$G$9,0,10*ROW('Hygiene Data'!G107))),'Data Summary'!DZ113="Yes"),OFFSET('Hygiene Data'!$G$9,0,10*ROW('Hygiene Data'!G107)),NA())</f>
        <v>#N/A</v>
      </c>
      <c r="BL113" s="537" t="e">
        <f ca="1">+IF(AND(ISNUMBER(OFFSET('Hygiene Data'!$H$5,0,10*ROW('Hygiene Data'!H107))),'Data Summary'!EA113="Yes"),OFFSET('Hygiene Data'!$H$5,0,10*ROW('Hygiene Data'!H107)),NA())</f>
        <v>#N/A</v>
      </c>
      <c r="BM113" s="537" t="e">
        <f ca="1">+IF(AND(ISNUMBER(OFFSET('Hygiene Data'!$H$7,0,10*ROW('Hygiene Data'!H107))),'Data Summary'!EB113="Yes"),OFFSET('Hygiene Data'!$H$7,0,10*ROW('Hygiene Data'!H107)),NA())</f>
        <v>#N/A</v>
      </c>
      <c r="BN113" s="537" t="e">
        <f ca="1">+IF(AND(ISNUMBER(OFFSET('Hygiene Data'!$H$9,0,10*ROW('Hygiene Data'!H107))),'Data Summary'!EC113="Yes"),OFFSET('Hygiene Data'!$H$9,0,10*ROW('Hygiene Data'!H107)),NA())</f>
        <v>#N/A</v>
      </c>
      <c r="BO113" s="537" t="e">
        <f ca="1">+IF(AND(ISNUMBER(OFFSET('Hygiene Data'!$I$5,0,10*ROW('Hygiene Data'!I107))),'Data Summary'!ED113="Yes"),OFFSET('Hygiene Data'!$I$5,0,10*ROW('Hygiene Data'!I107)),NA())</f>
        <v>#N/A</v>
      </c>
      <c r="BP113" s="537" t="e">
        <f ca="1">+IF(AND(ISNUMBER(OFFSET('Hygiene Data'!$I$7,0,10*ROW('Hygiene Data'!I107))),'Data Summary'!EE113="Yes"),OFFSET('Hygiene Data'!$I$7,0,10*ROW('Hygiene Data'!I107)),NA())</f>
        <v>#N/A</v>
      </c>
      <c r="BQ113" s="537" t="e">
        <f ca="1">+IF(AND(ISNUMBER(OFFSET('Hygiene Data'!$I$9,0,10*ROW('Hygiene Data'!I107))),'Data Summary'!EF113="Yes"),OFFSET('Hygiene Data'!$I$9,0,10*ROW('Hygiene Data'!I107)),NA())</f>
        <v>#N/A</v>
      </c>
    </row>
    <row r="114" spans="1:69" x14ac:dyDescent="0.25">
      <c r="A114" s="533" t="e">
        <f ca="1">+RIGHT('Data Summary'!A114,LEN('Data Summary'!A114)-9)</f>
        <v>#VALUE!</v>
      </c>
      <c r="B114" s="507" t="str">
        <f ca="1">+IF(ISTEXT('Data Summary'!B114),'Data Summary'!B114,"")</f>
        <v/>
      </c>
      <c r="C114" s="534" t="e">
        <f ca="1">+VALUE('Data Summary'!C114)</f>
        <v>#VALUE!</v>
      </c>
      <c r="D114" s="535" t="e">
        <f ca="1">+IF(AND(ISNUMBER(OFFSET('Water Data'!$D$4,0,10*ROW('Water Data'!D108))),'Data Summary'!BS114="Yes"),100-OFFSET('Water Data'!$D$4,0,10*ROW('Water Data'!D108)),NA())</f>
        <v>#N/A</v>
      </c>
      <c r="E114" s="535" t="e">
        <f ca="1">+IF(AND(ISNUMBER(OFFSET('Water Data'!$D$6,0,10*ROW('Water Data'!D108))),'Data Summary'!BT114="Yes"),OFFSET('Water Data'!$D$6,0,10*ROW('Water Data'!D108)),NA())</f>
        <v>#N/A</v>
      </c>
      <c r="F114" s="535" t="e">
        <f ca="1">+IF(AND(ISNUMBER(OFFSET('Water Data'!$D$9,0,10*ROW('Water Data'!D108))),'Data Summary'!BU114="Yes"),OFFSET('Water Data'!$D$9,0,10*ROW('Water Data'!D108)),NA())</f>
        <v>#N/A</v>
      </c>
      <c r="G114" s="535" t="e">
        <f ca="1">+IF(AND(ISNUMBER(OFFSET('Water Data'!$E$4,0,10*ROW('Water Data'!E108))),'Data Summary'!BV114="Yes"),100-OFFSET('Water Data'!$E$4,0,10*ROW('Water Data'!E108)),NA())</f>
        <v>#N/A</v>
      </c>
      <c r="H114" s="535" t="e">
        <f ca="1">+IF(AND(ISNUMBER(OFFSET('Water Data'!$E$6,0,10*ROW('Water Data'!E108))),'Data Summary'!BW114="Yes"),OFFSET('Water Data'!$E$6,0,10*ROW('Water Data'!E108)),NA())</f>
        <v>#N/A</v>
      </c>
      <c r="I114" s="535" t="e">
        <f ca="1">+IF(AND(ISNUMBER(OFFSET('Water Data'!$E$9,0,10*ROW('Water Data'!E108))),'Data Summary'!BX114="Yes"),OFFSET('Water Data'!$E$9,0,10*ROW('Water Data'!E108)),NA())</f>
        <v>#N/A</v>
      </c>
      <c r="J114" s="535" t="e">
        <f ca="1">+IF(AND(ISNUMBER(OFFSET('Water Data'!$F$4,0,10*ROW('Water Data'!F108))),'Data Summary'!BY114="Yes"),100-OFFSET('Water Data'!$F$4,0,10*ROW('Water Data'!F108)),NA())</f>
        <v>#N/A</v>
      </c>
      <c r="K114" s="535" t="e">
        <f ca="1">+IF(AND(ISNUMBER(OFFSET('Water Data'!$F$6,0,10*ROW('Water Data'!F108))),'Data Summary'!BZ114="Yes"),OFFSET('Water Data'!$F$6,0,10*ROW('Water Data'!F108)),NA())</f>
        <v>#N/A</v>
      </c>
      <c r="L114" s="535" t="e">
        <f ca="1">+IF(AND(ISNUMBER(OFFSET('Water Data'!$F$9,0,10*ROW('Water Data'!F108))),'Data Summary'!CA114="Yes"),OFFSET('Water Data'!$F$9,0,10*ROW('Water Data'!F108)),NA())</f>
        <v>#N/A</v>
      </c>
      <c r="M114" s="535" t="e">
        <f ca="1">+IF(AND(ISNUMBER(OFFSET('Water Data'!$G$4,0,10*ROW('Water Data'!G108))),'Data Summary'!CB114="Yes"),100-OFFSET('Water Data'!$G$4,0,10*ROW('Water Data'!G108)),NA())</f>
        <v>#N/A</v>
      </c>
      <c r="N114" s="535" t="e">
        <f ca="1">+IF(AND(ISNUMBER(OFFSET('Water Data'!$G$6,0,10*ROW('Water Data'!G108))),'Data Summary'!CC114="Yes"),OFFSET('Water Data'!$G$6,0,10*ROW('Water Data'!G108)),NA())</f>
        <v>#N/A</v>
      </c>
      <c r="O114" s="535" t="e">
        <f ca="1">+IF(AND(ISNUMBER(OFFSET('Water Data'!$G$9,0,10*ROW('Water Data'!G108))),'Data Summary'!CD114="Yes"),OFFSET('Water Data'!$G$9,0,10*ROW('Water Data'!G108)),NA())</f>
        <v>#N/A</v>
      </c>
      <c r="P114" s="535" t="e">
        <f ca="1">+IF(AND(ISNUMBER(OFFSET('Water Data'!$H$4,0,10*ROW('Water Data'!H108))),'Data Summary'!CE114="Yes"),100-OFFSET('Water Data'!$H$4,0,10*ROW('Water Data'!H108)),NA())</f>
        <v>#N/A</v>
      </c>
      <c r="Q114" s="535" t="e">
        <f ca="1">+IF(AND(ISNUMBER(OFFSET('Water Data'!$H$6,0,10*ROW('Water Data'!H108))),'Data Summary'!CF114="Yes"),OFFSET('Water Data'!$H$6,0,10*ROW('Water Data'!H108)),NA())</f>
        <v>#N/A</v>
      </c>
      <c r="R114" s="535" t="e">
        <f ca="1">+IF(AND(ISNUMBER(OFFSET('Water Data'!$H$9,0,10*ROW('Water Data'!H108))),'Data Summary'!CG114="Yes"),OFFSET('Water Data'!$H$9,0,10*ROW('Water Data'!H108)),NA())</f>
        <v>#N/A</v>
      </c>
      <c r="S114" s="535" t="e">
        <f ca="1">+IF(AND(ISNUMBER(OFFSET('Water Data'!$I$4,0,10*ROW('Water Data'!I108))),'Data Summary'!CH114="Yes"),100-OFFSET('Water Data'!$I$4,0,10*ROW('Water Data'!I108)),NA())</f>
        <v>#N/A</v>
      </c>
      <c r="T114" s="535" t="e">
        <f ca="1">+IF(AND(ISNUMBER(OFFSET('Water Data'!$I$6,0,10*ROW('Water Data'!I108))),'Data Summary'!CI114="Yes"),OFFSET('Water Data'!$I$6,0,10*ROW('Water Data'!I108)),NA())</f>
        <v>#N/A</v>
      </c>
      <c r="U114" s="535" t="e">
        <f ca="1">+IF(AND(ISNUMBER(OFFSET('Water Data'!$I$9,0,10*ROW('Water Data'!I108))),'Data Summary'!CJ114="Yes"),OFFSET('Water Data'!$I$9,0,10*ROW('Water Data'!I108)),NA())</f>
        <v>#N/A</v>
      </c>
      <c r="V114" s="536" t="e">
        <f ca="1">+IF(AND(ISNUMBER(OFFSET('Sanitation Data'!$D$4,0,10*ROW('Sanitation Data'!D108))),'Data Summary'!CK114="Yes"),100-OFFSET('Sanitation Data'!$D$4,0,10*ROW('Sanitation Data'!D108)),NA())</f>
        <v>#N/A</v>
      </c>
      <c r="W114" s="536" t="e">
        <f ca="1">+IF(AND(ISNUMBER(OFFSET('Sanitation Data'!$D$6,0,10*ROW('Sanitation Data'!D108))),'Data Summary'!CL114="Yes"),OFFSET('Sanitation Data'!$D$6,0,10*ROW('Sanitation Data'!D108)),NA())</f>
        <v>#N/A</v>
      </c>
      <c r="X114" s="536" t="e">
        <f ca="1">+IF(AND(ISNUMBER(OFFSET('Sanitation Data'!$D$10,0,10*ROW('Sanitation Data'!D108))),'Data Summary'!CM114="Yes"),OFFSET('Sanitation Data'!$D$10,0,10*ROW('Sanitation Data'!D108)),NA())</f>
        <v>#N/A</v>
      </c>
      <c r="Y114" s="536" t="e">
        <f ca="1">+IF(AND(ISNUMBER(OFFSET('Sanitation Data'!$D$11,0,10*ROW('Sanitation Data'!D108))),'Data Summary'!CN114="Yes"),OFFSET('Sanitation Data'!$D$11,0,10*ROW('Sanitation Data'!D108)),NA())</f>
        <v>#N/A</v>
      </c>
      <c r="Z114" s="536" t="e">
        <f ca="1">+IF(AND(ISNUMBER(OFFSET('Sanitation Data'!$D$12,0,10*ROW('Sanitation Data'!D108))),'Data Summary'!CO114="Yes"),OFFSET('Sanitation Data'!$D$12,0,10*ROW('Sanitation Data'!D108)),NA())</f>
        <v>#N/A</v>
      </c>
      <c r="AA114" s="536" t="e">
        <f ca="1">+IF(AND(ISNUMBER(OFFSET('Sanitation Data'!$E$4,0,10*ROW('Sanitation Data'!E108))),'Data Summary'!CP114="Yes"),100-OFFSET('Sanitation Data'!$E$4,0,10*ROW('Sanitation Data'!E108)),NA())</f>
        <v>#N/A</v>
      </c>
      <c r="AB114" s="536" t="e">
        <f ca="1">+IF(AND(ISNUMBER(OFFSET('Sanitation Data'!$E$6,0,10*ROW('Sanitation Data'!E108))),'Data Summary'!CQ114="Yes"),OFFSET('Sanitation Data'!$E$6,0,10*ROW('Sanitation Data'!E108)),NA())</f>
        <v>#N/A</v>
      </c>
      <c r="AC114" s="536" t="e">
        <f ca="1">+IF(AND(ISNUMBER(OFFSET('Sanitation Data'!$E$10,0,10*ROW('Sanitation Data'!E108))),'Data Summary'!CR114="Yes"),OFFSET('Sanitation Data'!$E$10,0,10*ROW('Sanitation Data'!E108)),NA())</f>
        <v>#N/A</v>
      </c>
      <c r="AD114" s="536" t="e">
        <f ca="1">+IF(AND(ISNUMBER(OFFSET('Sanitation Data'!$E$11,0,10*ROW('Sanitation Data'!E108))),'Data Summary'!CS114="Yes"),OFFSET('Sanitation Data'!$E$11,0,10*ROW('Sanitation Data'!E108)),NA())</f>
        <v>#N/A</v>
      </c>
      <c r="AE114" s="536" t="e">
        <f ca="1">+IF(AND(ISNUMBER(OFFSET('Sanitation Data'!$E$12,0,10*ROW('Sanitation Data'!E108))),'Data Summary'!CT114="Yes"),OFFSET('Sanitation Data'!$E$12,0,10*ROW('Sanitation Data'!E108)),NA())</f>
        <v>#N/A</v>
      </c>
      <c r="AF114" s="536" t="e">
        <f ca="1">+IF(AND(ISNUMBER(OFFSET('Sanitation Data'!$F$4,0,10*ROW('Sanitation Data'!F108))),'Data Summary'!CU114="Yes"),100-OFFSET('Sanitation Data'!$F$4,0,10*ROW('Sanitation Data'!F108)),NA())</f>
        <v>#N/A</v>
      </c>
      <c r="AG114" s="536" t="e">
        <f ca="1">+IF(AND(ISNUMBER(OFFSET('Sanitation Data'!$F$6,0,10*ROW('Sanitation Data'!F108))),'Data Summary'!CV114="Yes"),OFFSET('Sanitation Data'!$F$6,0,10*ROW('Sanitation Data'!F108)),NA())</f>
        <v>#N/A</v>
      </c>
      <c r="AH114" s="536" t="e">
        <f ca="1">+IF(AND(ISNUMBER(OFFSET('Sanitation Data'!$F$10,0,10*ROW('Sanitation Data'!F108))),'Data Summary'!CW114="Yes"),OFFSET('Sanitation Data'!$F$10,0,10*ROW('Sanitation Data'!F108)),NA())</f>
        <v>#N/A</v>
      </c>
      <c r="AI114" s="536" t="e">
        <f ca="1">+IF(AND(ISNUMBER(OFFSET('Sanitation Data'!$F$11,0,10*ROW('Sanitation Data'!F108))),'Data Summary'!CX114="Yes"),OFFSET('Sanitation Data'!$F$11,0,10*ROW('Sanitation Data'!F108)),NA())</f>
        <v>#N/A</v>
      </c>
      <c r="AJ114" s="536" t="e">
        <f ca="1">+IF(AND(ISNUMBER(OFFSET('Sanitation Data'!$F$12,0,10*ROW('Sanitation Data'!F108))),'Data Summary'!CY114="Yes"),OFFSET('Sanitation Data'!$F$12,0,10*ROW('Sanitation Data'!F108)),NA())</f>
        <v>#N/A</v>
      </c>
      <c r="AK114" s="536" t="e">
        <f ca="1">+IF(AND(ISNUMBER(OFFSET('Sanitation Data'!$G$4,0,10*ROW('Sanitation Data'!G108))),'Data Summary'!CZ114="Yes"),100-OFFSET('Sanitation Data'!$G$4,0,10*ROW('Sanitation Data'!G108)),NA())</f>
        <v>#N/A</v>
      </c>
      <c r="AL114" s="536" t="e">
        <f ca="1">+IF(AND(ISNUMBER(OFFSET('Sanitation Data'!$G$6,0,10*ROW('Sanitation Data'!G108))),'Data Summary'!DA114="Yes"),OFFSET('Sanitation Data'!$G$6,0,10*ROW('Sanitation Data'!G108)),NA())</f>
        <v>#N/A</v>
      </c>
      <c r="AM114" s="536" t="e">
        <f ca="1">+IF(AND(ISNUMBER(OFFSET('Sanitation Data'!$G$10,0,10*ROW('Sanitation Data'!G108))),'Data Summary'!DB114="Yes"),OFFSET('Sanitation Data'!$G$10,0,10*ROW('Sanitation Data'!G108)),NA())</f>
        <v>#N/A</v>
      </c>
      <c r="AN114" s="536" t="e">
        <f ca="1">+IF(AND(ISNUMBER(OFFSET('Sanitation Data'!$G$11,0,10*ROW('Sanitation Data'!G108))),'Data Summary'!DC114="Yes"),OFFSET('Sanitation Data'!$G$11,0,10*ROW('Sanitation Data'!G108)),NA())</f>
        <v>#N/A</v>
      </c>
      <c r="AO114" s="536" t="e">
        <f ca="1">+IF(AND(ISNUMBER(OFFSET('Sanitation Data'!$G$12,0,10*ROW('Sanitation Data'!G108))),'Data Summary'!DD114="Yes"),OFFSET('Sanitation Data'!$G$12,0,10*ROW('Sanitation Data'!G108)),NA())</f>
        <v>#N/A</v>
      </c>
      <c r="AP114" s="536" t="e">
        <f ca="1">+IF(AND(ISNUMBER(OFFSET('Sanitation Data'!$H$4,0,10*ROW('Sanitation Data'!H108))),'Data Summary'!DE114="Yes"),100-OFFSET('Sanitation Data'!$H$4,0,10*ROW('Sanitation Data'!H108)),NA())</f>
        <v>#N/A</v>
      </c>
      <c r="AQ114" s="536" t="e">
        <f ca="1">+IF(AND(ISNUMBER(OFFSET('Sanitation Data'!$H$6,0,10*ROW('Sanitation Data'!H108))),'Data Summary'!DF114="Yes"),OFFSET('Sanitation Data'!$H$6,0,10*ROW('Sanitation Data'!H108)),NA())</f>
        <v>#N/A</v>
      </c>
      <c r="AR114" s="536" t="e">
        <f ca="1">+IF(AND(ISNUMBER(OFFSET('Sanitation Data'!$H$10,0,10*ROW('Sanitation Data'!H108))),'Data Summary'!DG114="Yes"),OFFSET('Sanitation Data'!$H$10,0,10*ROW('Sanitation Data'!H108)),NA())</f>
        <v>#N/A</v>
      </c>
      <c r="AS114" s="536" t="e">
        <f ca="1">+IF(AND(ISNUMBER(OFFSET('Sanitation Data'!$H$11,0,10*ROW('Sanitation Data'!H108))),'Data Summary'!DH114="Yes"),OFFSET('Sanitation Data'!$H$11,0,10*ROW('Sanitation Data'!H108)),NA())</f>
        <v>#N/A</v>
      </c>
      <c r="AT114" s="536" t="e">
        <f ca="1">+IF(AND(ISNUMBER(OFFSET('Sanitation Data'!$H$12,0,10*ROW('Sanitation Data'!H108))),'Data Summary'!DI114="Yes"),OFFSET('Sanitation Data'!$H$12,0,10*ROW('Sanitation Data'!H108)),NA())</f>
        <v>#N/A</v>
      </c>
      <c r="AU114" s="536" t="e">
        <f ca="1">+IF(AND(ISNUMBER(OFFSET('Sanitation Data'!$I$4,0,10*ROW('Sanitation Data'!I108))),'Data Summary'!DJ114="Yes"),100-OFFSET('Sanitation Data'!$I$4,0,10*ROW('Sanitation Data'!I108)),NA())</f>
        <v>#N/A</v>
      </c>
      <c r="AV114" s="536" t="e">
        <f ca="1">+IF(AND(ISNUMBER(OFFSET('Sanitation Data'!$I$6,0,10*ROW('Sanitation Data'!I108))),'Data Summary'!DK114="Yes"),OFFSET('Sanitation Data'!$I$6,0,10*ROW('Sanitation Data'!I108)),NA())</f>
        <v>#N/A</v>
      </c>
      <c r="AW114" s="536" t="e">
        <f ca="1">+IF(AND(ISNUMBER(OFFSET('Sanitation Data'!$I$10,0,10*ROW('Sanitation Data'!I108))),'Data Summary'!DL114="Yes"),OFFSET('Sanitation Data'!$I$10,0,10*ROW('Sanitation Data'!I108)),NA())</f>
        <v>#N/A</v>
      </c>
      <c r="AX114" s="536" t="e">
        <f ca="1">+IF(AND(ISNUMBER(OFFSET('Sanitation Data'!$I$11,0,10*ROW('Sanitation Data'!I108))),'Data Summary'!DM114="Yes"),OFFSET('Sanitation Data'!$I$11,0,10*ROW('Sanitation Data'!I108)),NA())</f>
        <v>#N/A</v>
      </c>
      <c r="AY114" s="536" t="e">
        <f ca="1">+IF(AND(ISNUMBER(OFFSET('Sanitation Data'!$I$12,0,10*ROW('Sanitation Data'!I108))),'Data Summary'!DN114="Yes"),OFFSET('Sanitation Data'!$I$12,0,10*ROW('Sanitation Data'!I108)),NA())</f>
        <v>#N/A</v>
      </c>
      <c r="AZ114" s="537" t="e">
        <f ca="1">+IF(AND(ISNUMBER(OFFSET('Hygiene Data'!$D$5,0,10*ROW('Hygiene Data'!D108))),'Data Summary'!DO114="Yes"),OFFSET('Hygiene Data'!$D$5,0,10*ROW('Hygiene Data'!D108)),NA())</f>
        <v>#N/A</v>
      </c>
      <c r="BA114" s="537" t="e">
        <f ca="1">+IF(AND(ISNUMBER(OFFSET('Hygiene Data'!$D$7,0,10*ROW('Hygiene Data'!D108))),'Data Summary'!DP114="Yes"),OFFSET('Hygiene Data'!$D$7,0,10*ROW('Hygiene Data'!D108)),NA())</f>
        <v>#N/A</v>
      </c>
      <c r="BB114" s="537" t="e">
        <f ca="1">+IF(AND(ISNUMBER(OFFSET('Hygiene Data'!$D$9,0,10*ROW('Hygiene Data'!D108))),'Data Summary'!DQ114="Yes"),OFFSET('Hygiene Data'!$D$9,0,10*ROW('Hygiene Data'!D108)),NA())</f>
        <v>#N/A</v>
      </c>
      <c r="BC114" s="537" t="e">
        <f ca="1">+IF(AND(ISNUMBER(OFFSET('Hygiene Data'!$E$5,0,10*ROW('Hygiene Data'!E108))),'Data Summary'!DR114="Yes"),OFFSET('Hygiene Data'!$E$5,0,10*ROW('Hygiene Data'!E108)),NA())</f>
        <v>#N/A</v>
      </c>
      <c r="BD114" s="537" t="e">
        <f ca="1">+IF(AND(ISNUMBER(OFFSET('Hygiene Data'!$E$7,0,10*ROW('Hygiene Data'!E108))),'Data Summary'!DS114="Yes"),OFFSET('Hygiene Data'!$E$7,0,10*ROW('Hygiene Data'!E108)),NA())</f>
        <v>#N/A</v>
      </c>
      <c r="BE114" s="537" t="e">
        <f ca="1">+IF(AND(ISNUMBER(OFFSET('Hygiene Data'!$E$9,0,10*ROW('Hygiene Data'!E108))),'Data Summary'!DT114="Yes"),OFFSET('Hygiene Data'!$E$9,0,10*ROW('Hygiene Data'!E108)),NA())</f>
        <v>#N/A</v>
      </c>
      <c r="BF114" s="537" t="e">
        <f ca="1">+IF(AND(ISNUMBER(OFFSET('Hygiene Data'!$F$5,0,10*ROW('Hygiene Data'!F108))),'Data Summary'!DU114="Yes"),OFFSET('Hygiene Data'!$F$5,0,10*ROW('Hygiene Data'!F108)),NA())</f>
        <v>#N/A</v>
      </c>
      <c r="BG114" s="537" t="e">
        <f ca="1">+IF(AND(ISNUMBER(OFFSET('Hygiene Data'!$F$7,0,10*ROW('Hygiene Data'!F108))),'Data Summary'!DV114="Yes"),OFFSET('Hygiene Data'!$F$7,0,10*ROW('Hygiene Data'!F108)),NA())</f>
        <v>#N/A</v>
      </c>
      <c r="BH114" s="537" t="e">
        <f ca="1">+IF(AND(ISNUMBER(OFFSET('Hygiene Data'!$F$9,0,10*ROW('Hygiene Data'!F108))),'Data Summary'!DW114="Yes"),OFFSET('Hygiene Data'!$F$9,0,10*ROW('Hygiene Data'!F108)),NA())</f>
        <v>#N/A</v>
      </c>
      <c r="BI114" s="537" t="e">
        <f ca="1">+IF(AND(ISNUMBER(OFFSET('Hygiene Data'!$G$5,0,10*ROW('Hygiene Data'!G108))),'Data Summary'!DX114="Yes"),OFFSET('Hygiene Data'!$G$5,0,10*ROW('Hygiene Data'!G108)),NA())</f>
        <v>#N/A</v>
      </c>
      <c r="BJ114" s="537" t="e">
        <f ca="1">+IF(AND(ISNUMBER(OFFSET('Hygiene Data'!$G$7,0,10*ROW('Hygiene Data'!G108))),'Data Summary'!DY114="Yes"),OFFSET('Hygiene Data'!$G$7,0,10*ROW('Hygiene Data'!G108)),NA())</f>
        <v>#N/A</v>
      </c>
      <c r="BK114" s="537" t="e">
        <f ca="1">+IF(AND(ISNUMBER(OFFSET('Hygiene Data'!$G$9,0,10*ROW('Hygiene Data'!G108))),'Data Summary'!DZ114="Yes"),OFFSET('Hygiene Data'!$G$9,0,10*ROW('Hygiene Data'!G108)),NA())</f>
        <v>#N/A</v>
      </c>
      <c r="BL114" s="537" t="e">
        <f ca="1">+IF(AND(ISNUMBER(OFFSET('Hygiene Data'!$H$5,0,10*ROW('Hygiene Data'!H108))),'Data Summary'!EA114="Yes"),OFFSET('Hygiene Data'!$H$5,0,10*ROW('Hygiene Data'!H108)),NA())</f>
        <v>#N/A</v>
      </c>
      <c r="BM114" s="537" t="e">
        <f ca="1">+IF(AND(ISNUMBER(OFFSET('Hygiene Data'!$H$7,0,10*ROW('Hygiene Data'!H108))),'Data Summary'!EB114="Yes"),OFFSET('Hygiene Data'!$H$7,0,10*ROW('Hygiene Data'!H108)),NA())</f>
        <v>#N/A</v>
      </c>
      <c r="BN114" s="537" t="e">
        <f ca="1">+IF(AND(ISNUMBER(OFFSET('Hygiene Data'!$H$9,0,10*ROW('Hygiene Data'!H108))),'Data Summary'!EC114="Yes"),OFFSET('Hygiene Data'!$H$9,0,10*ROW('Hygiene Data'!H108)),NA())</f>
        <v>#N/A</v>
      </c>
      <c r="BO114" s="537" t="e">
        <f ca="1">+IF(AND(ISNUMBER(OFFSET('Hygiene Data'!$I$5,0,10*ROW('Hygiene Data'!I108))),'Data Summary'!ED114="Yes"),OFFSET('Hygiene Data'!$I$5,0,10*ROW('Hygiene Data'!I108)),NA())</f>
        <v>#N/A</v>
      </c>
      <c r="BP114" s="537" t="e">
        <f ca="1">+IF(AND(ISNUMBER(OFFSET('Hygiene Data'!$I$7,0,10*ROW('Hygiene Data'!I108))),'Data Summary'!EE114="Yes"),OFFSET('Hygiene Data'!$I$7,0,10*ROW('Hygiene Data'!I108)),NA())</f>
        <v>#N/A</v>
      </c>
      <c r="BQ114" s="537" t="e">
        <f ca="1">+IF(AND(ISNUMBER(OFFSET('Hygiene Data'!$I$9,0,10*ROW('Hygiene Data'!I108))),'Data Summary'!EF114="Yes"),OFFSET('Hygiene Data'!$I$9,0,10*ROW('Hygiene Data'!I108)),NA())</f>
        <v>#N/A</v>
      </c>
    </row>
    <row r="115" spans="1:69" x14ac:dyDescent="0.25">
      <c r="A115" s="533" t="e">
        <f ca="1">+RIGHT('Data Summary'!A115,LEN('Data Summary'!A115)-9)</f>
        <v>#VALUE!</v>
      </c>
      <c r="B115" s="507" t="str">
        <f ca="1">+IF(ISTEXT('Data Summary'!B115),'Data Summary'!B115,"")</f>
        <v/>
      </c>
      <c r="C115" s="534" t="e">
        <f ca="1">+VALUE('Data Summary'!C115)</f>
        <v>#VALUE!</v>
      </c>
      <c r="D115" s="535" t="e">
        <f ca="1">+IF(AND(ISNUMBER(OFFSET('Water Data'!$D$4,0,10*ROW('Water Data'!D109))),'Data Summary'!BS115="Yes"),100-OFFSET('Water Data'!$D$4,0,10*ROW('Water Data'!D109)),NA())</f>
        <v>#N/A</v>
      </c>
      <c r="E115" s="535" t="e">
        <f ca="1">+IF(AND(ISNUMBER(OFFSET('Water Data'!$D$6,0,10*ROW('Water Data'!D109))),'Data Summary'!BT115="Yes"),OFFSET('Water Data'!$D$6,0,10*ROW('Water Data'!D109)),NA())</f>
        <v>#N/A</v>
      </c>
      <c r="F115" s="535" t="e">
        <f ca="1">+IF(AND(ISNUMBER(OFFSET('Water Data'!$D$9,0,10*ROW('Water Data'!D109))),'Data Summary'!BU115="Yes"),OFFSET('Water Data'!$D$9,0,10*ROW('Water Data'!D109)),NA())</f>
        <v>#N/A</v>
      </c>
      <c r="G115" s="535" t="e">
        <f ca="1">+IF(AND(ISNUMBER(OFFSET('Water Data'!$E$4,0,10*ROW('Water Data'!E109))),'Data Summary'!BV115="Yes"),100-OFFSET('Water Data'!$E$4,0,10*ROW('Water Data'!E109)),NA())</f>
        <v>#N/A</v>
      </c>
      <c r="H115" s="535" t="e">
        <f ca="1">+IF(AND(ISNUMBER(OFFSET('Water Data'!$E$6,0,10*ROW('Water Data'!E109))),'Data Summary'!BW115="Yes"),OFFSET('Water Data'!$E$6,0,10*ROW('Water Data'!E109)),NA())</f>
        <v>#N/A</v>
      </c>
      <c r="I115" s="535" t="e">
        <f ca="1">+IF(AND(ISNUMBER(OFFSET('Water Data'!$E$9,0,10*ROW('Water Data'!E109))),'Data Summary'!BX115="Yes"),OFFSET('Water Data'!$E$9,0,10*ROW('Water Data'!E109)),NA())</f>
        <v>#N/A</v>
      </c>
      <c r="J115" s="535" t="e">
        <f ca="1">+IF(AND(ISNUMBER(OFFSET('Water Data'!$F$4,0,10*ROW('Water Data'!F109))),'Data Summary'!BY115="Yes"),100-OFFSET('Water Data'!$F$4,0,10*ROW('Water Data'!F109)),NA())</f>
        <v>#N/A</v>
      </c>
      <c r="K115" s="535" t="e">
        <f ca="1">+IF(AND(ISNUMBER(OFFSET('Water Data'!$F$6,0,10*ROW('Water Data'!F109))),'Data Summary'!BZ115="Yes"),OFFSET('Water Data'!$F$6,0,10*ROW('Water Data'!F109)),NA())</f>
        <v>#N/A</v>
      </c>
      <c r="L115" s="535" t="e">
        <f ca="1">+IF(AND(ISNUMBER(OFFSET('Water Data'!$F$9,0,10*ROW('Water Data'!F109))),'Data Summary'!CA115="Yes"),OFFSET('Water Data'!$F$9,0,10*ROW('Water Data'!F109)),NA())</f>
        <v>#N/A</v>
      </c>
      <c r="M115" s="535" t="e">
        <f ca="1">+IF(AND(ISNUMBER(OFFSET('Water Data'!$G$4,0,10*ROW('Water Data'!G109))),'Data Summary'!CB115="Yes"),100-OFFSET('Water Data'!$G$4,0,10*ROW('Water Data'!G109)),NA())</f>
        <v>#N/A</v>
      </c>
      <c r="N115" s="535" t="e">
        <f ca="1">+IF(AND(ISNUMBER(OFFSET('Water Data'!$G$6,0,10*ROW('Water Data'!G109))),'Data Summary'!CC115="Yes"),OFFSET('Water Data'!$G$6,0,10*ROW('Water Data'!G109)),NA())</f>
        <v>#N/A</v>
      </c>
      <c r="O115" s="535" t="e">
        <f ca="1">+IF(AND(ISNUMBER(OFFSET('Water Data'!$G$9,0,10*ROW('Water Data'!G109))),'Data Summary'!CD115="Yes"),OFFSET('Water Data'!$G$9,0,10*ROW('Water Data'!G109)),NA())</f>
        <v>#N/A</v>
      </c>
      <c r="P115" s="535" t="e">
        <f ca="1">+IF(AND(ISNUMBER(OFFSET('Water Data'!$H$4,0,10*ROW('Water Data'!H109))),'Data Summary'!CE115="Yes"),100-OFFSET('Water Data'!$H$4,0,10*ROW('Water Data'!H109)),NA())</f>
        <v>#N/A</v>
      </c>
      <c r="Q115" s="535" t="e">
        <f ca="1">+IF(AND(ISNUMBER(OFFSET('Water Data'!$H$6,0,10*ROW('Water Data'!H109))),'Data Summary'!CF115="Yes"),OFFSET('Water Data'!$H$6,0,10*ROW('Water Data'!H109)),NA())</f>
        <v>#N/A</v>
      </c>
      <c r="R115" s="535" t="e">
        <f ca="1">+IF(AND(ISNUMBER(OFFSET('Water Data'!$H$9,0,10*ROW('Water Data'!H109))),'Data Summary'!CG115="Yes"),OFFSET('Water Data'!$H$9,0,10*ROW('Water Data'!H109)),NA())</f>
        <v>#N/A</v>
      </c>
      <c r="S115" s="535" t="e">
        <f ca="1">+IF(AND(ISNUMBER(OFFSET('Water Data'!$I$4,0,10*ROW('Water Data'!I109))),'Data Summary'!CH115="Yes"),100-OFFSET('Water Data'!$I$4,0,10*ROW('Water Data'!I109)),NA())</f>
        <v>#N/A</v>
      </c>
      <c r="T115" s="535" t="e">
        <f ca="1">+IF(AND(ISNUMBER(OFFSET('Water Data'!$I$6,0,10*ROW('Water Data'!I109))),'Data Summary'!CI115="Yes"),OFFSET('Water Data'!$I$6,0,10*ROW('Water Data'!I109)),NA())</f>
        <v>#N/A</v>
      </c>
      <c r="U115" s="535" t="e">
        <f ca="1">+IF(AND(ISNUMBER(OFFSET('Water Data'!$I$9,0,10*ROW('Water Data'!I109))),'Data Summary'!CJ115="Yes"),OFFSET('Water Data'!$I$9,0,10*ROW('Water Data'!I109)),NA())</f>
        <v>#N/A</v>
      </c>
      <c r="V115" s="536" t="e">
        <f ca="1">+IF(AND(ISNUMBER(OFFSET('Sanitation Data'!$D$4,0,10*ROW('Sanitation Data'!D109))),'Data Summary'!CK115="Yes"),100-OFFSET('Sanitation Data'!$D$4,0,10*ROW('Sanitation Data'!D109)),NA())</f>
        <v>#N/A</v>
      </c>
      <c r="W115" s="536" t="e">
        <f ca="1">+IF(AND(ISNUMBER(OFFSET('Sanitation Data'!$D$6,0,10*ROW('Sanitation Data'!D109))),'Data Summary'!CL115="Yes"),OFFSET('Sanitation Data'!$D$6,0,10*ROW('Sanitation Data'!D109)),NA())</f>
        <v>#N/A</v>
      </c>
      <c r="X115" s="536" t="e">
        <f ca="1">+IF(AND(ISNUMBER(OFFSET('Sanitation Data'!$D$10,0,10*ROW('Sanitation Data'!D109))),'Data Summary'!CM115="Yes"),OFFSET('Sanitation Data'!$D$10,0,10*ROW('Sanitation Data'!D109)),NA())</f>
        <v>#N/A</v>
      </c>
      <c r="Y115" s="536" t="e">
        <f ca="1">+IF(AND(ISNUMBER(OFFSET('Sanitation Data'!$D$11,0,10*ROW('Sanitation Data'!D109))),'Data Summary'!CN115="Yes"),OFFSET('Sanitation Data'!$D$11,0,10*ROW('Sanitation Data'!D109)),NA())</f>
        <v>#N/A</v>
      </c>
      <c r="Z115" s="536" t="e">
        <f ca="1">+IF(AND(ISNUMBER(OFFSET('Sanitation Data'!$D$12,0,10*ROW('Sanitation Data'!D109))),'Data Summary'!CO115="Yes"),OFFSET('Sanitation Data'!$D$12,0,10*ROW('Sanitation Data'!D109)),NA())</f>
        <v>#N/A</v>
      </c>
      <c r="AA115" s="536" t="e">
        <f ca="1">+IF(AND(ISNUMBER(OFFSET('Sanitation Data'!$E$4,0,10*ROW('Sanitation Data'!E109))),'Data Summary'!CP115="Yes"),100-OFFSET('Sanitation Data'!$E$4,0,10*ROW('Sanitation Data'!E109)),NA())</f>
        <v>#N/A</v>
      </c>
      <c r="AB115" s="536" t="e">
        <f ca="1">+IF(AND(ISNUMBER(OFFSET('Sanitation Data'!$E$6,0,10*ROW('Sanitation Data'!E109))),'Data Summary'!CQ115="Yes"),OFFSET('Sanitation Data'!$E$6,0,10*ROW('Sanitation Data'!E109)),NA())</f>
        <v>#N/A</v>
      </c>
      <c r="AC115" s="536" t="e">
        <f ca="1">+IF(AND(ISNUMBER(OFFSET('Sanitation Data'!$E$10,0,10*ROW('Sanitation Data'!E109))),'Data Summary'!CR115="Yes"),OFFSET('Sanitation Data'!$E$10,0,10*ROW('Sanitation Data'!E109)),NA())</f>
        <v>#N/A</v>
      </c>
      <c r="AD115" s="536" t="e">
        <f ca="1">+IF(AND(ISNUMBER(OFFSET('Sanitation Data'!$E$11,0,10*ROW('Sanitation Data'!E109))),'Data Summary'!CS115="Yes"),OFFSET('Sanitation Data'!$E$11,0,10*ROW('Sanitation Data'!E109)),NA())</f>
        <v>#N/A</v>
      </c>
      <c r="AE115" s="536" t="e">
        <f ca="1">+IF(AND(ISNUMBER(OFFSET('Sanitation Data'!$E$12,0,10*ROW('Sanitation Data'!E109))),'Data Summary'!CT115="Yes"),OFFSET('Sanitation Data'!$E$12,0,10*ROW('Sanitation Data'!E109)),NA())</f>
        <v>#N/A</v>
      </c>
      <c r="AF115" s="536" t="e">
        <f ca="1">+IF(AND(ISNUMBER(OFFSET('Sanitation Data'!$F$4,0,10*ROW('Sanitation Data'!F109))),'Data Summary'!CU115="Yes"),100-OFFSET('Sanitation Data'!$F$4,0,10*ROW('Sanitation Data'!F109)),NA())</f>
        <v>#N/A</v>
      </c>
      <c r="AG115" s="536" t="e">
        <f ca="1">+IF(AND(ISNUMBER(OFFSET('Sanitation Data'!$F$6,0,10*ROW('Sanitation Data'!F109))),'Data Summary'!CV115="Yes"),OFFSET('Sanitation Data'!$F$6,0,10*ROW('Sanitation Data'!F109)),NA())</f>
        <v>#N/A</v>
      </c>
      <c r="AH115" s="536" t="e">
        <f ca="1">+IF(AND(ISNUMBER(OFFSET('Sanitation Data'!$F$10,0,10*ROW('Sanitation Data'!F109))),'Data Summary'!CW115="Yes"),OFFSET('Sanitation Data'!$F$10,0,10*ROW('Sanitation Data'!F109)),NA())</f>
        <v>#N/A</v>
      </c>
      <c r="AI115" s="536" t="e">
        <f ca="1">+IF(AND(ISNUMBER(OFFSET('Sanitation Data'!$F$11,0,10*ROW('Sanitation Data'!F109))),'Data Summary'!CX115="Yes"),OFFSET('Sanitation Data'!$F$11,0,10*ROW('Sanitation Data'!F109)),NA())</f>
        <v>#N/A</v>
      </c>
      <c r="AJ115" s="536" t="e">
        <f ca="1">+IF(AND(ISNUMBER(OFFSET('Sanitation Data'!$F$12,0,10*ROW('Sanitation Data'!F109))),'Data Summary'!CY115="Yes"),OFFSET('Sanitation Data'!$F$12,0,10*ROW('Sanitation Data'!F109)),NA())</f>
        <v>#N/A</v>
      </c>
      <c r="AK115" s="536" t="e">
        <f ca="1">+IF(AND(ISNUMBER(OFFSET('Sanitation Data'!$G$4,0,10*ROW('Sanitation Data'!G109))),'Data Summary'!CZ115="Yes"),100-OFFSET('Sanitation Data'!$G$4,0,10*ROW('Sanitation Data'!G109)),NA())</f>
        <v>#N/A</v>
      </c>
      <c r="AL115" s="536" t="e">
        <f ca="1">+IF(AND(ISNUMBER(OFFSET('Sanitation Data'!$G$6,0,10*ROW('Sanitation Data'!G109))),'Data Summary'!DA115="Yes"),OFFSET('Sanitation Data'!$G$6,0,10*ROW('Sanitation Data'!G109)),NA())</f>
        <v>#N/A</v>
      </c>
      <c r="AM115" s="536" t="e">
        <f ca="1">+IF(AND(ISNUMBER(OFFSET('Sanitation Data'!$G$10,0,10*ROW('Sanitation Data'!G109))),'Data Summary'!DB115="Yes"),OFFSET('Sanitation Data'!$G$10,0,10*ROW('Sanitation Data'!G109)),NA())</f>
        <v>#N/A</v>
      </c>
      <c r="AN115" s="536" t="e">
        <f ca="1">+IF(AND(ISNUMBER(OFFSET('Sanitation Data'!$G$11,0,10*ROW('Sanitation Data'!G109))),'Data Summary'!DC115="Yes"),OFFSET('Sanitation Data'!$G$11,0,10*ROW('Sanitation Data'!G109)),NA())</f>
        <v>#N/A</v>
      </c>
      <c r="AO115" s="536" t="e">
        <f ca="1">+IF(AND(ISNUMBER(OFFSET('Sanitation Data'!$G$12,0,10*ROW('Sanitation Data'!G109))),'Data Summary'!DD115="Yes"),OFFSET('Sanitation Data'!$G$12,0,10*ROW('Sanitation Data'!G109)),NA())</f>
        <v>#N/A</v>
      </c>
      <c r="AP115" s="536" t="e">
        <f ca="1">+IF(AND(ISNUMBER(OFFSET('Sanitation Data'!$H$4,0,10*ROW('Sanitation Data'!H109))),'Data Summary'!DE115="Yes"),100-OFFSET('Sanitation Data'!$H$4,0,10*ROW('Sanitation Data'!H109)),NA())</f>
        <v>#N/A</v>
      </c>
      <c r="AQ115" s="536" t="e">
        <f ca="1">+IF(AND(ISNUMBER(OFFSET('Sanitation Data'!$H$6,0,10*ROW('Sanitation Data'!H109))),'Data Summary'!DF115="Yes"),OFFSET('Sanitation Data'!$H$6,0,10*ROW('Sanitation Data'!H109)),NA())</f>
        <v>#N/A</v>
      </c>
      <c r="AR115" s="536" t="e">
        <f ca="1">+IF(AND(ISNUMBER(OFFSET('Sanitation Data'!$H$10,0,10*ROW('Sanitation Data'!H109))),'Data Summary'!DG115="Yes"),OFFSET('Sanitation Data'!$H$10,0,10*ROW('Sanitation Data'!H109)),NA())</f>
        <v>#N/A</v>
      </c>
      <c r="AS115" s="536" t="e">
        <f ca="1">+IF(AND(ISNUMBER(OFFSET('Sanitation Data'!$H$11,0,10*ROW('Sanitation Data'!H109))),'Data Summary'!DH115="Yes"),OFFSET('Sanitation Data'!$H$11,0,10*ROW('Sanitation Data'!H109)),NA())</f>
        <v>#N/A</v>
      </c>
      <c r="AT115" s="536" t="e">
        <f ca="1">+IF(AND(ISNUMBER(OFFSET('Sanitation Data'!$H$12,0,10*ROW('Sanitation Data'!H109))),'Data Summary'!DI115="Yes"),OFFSET('Sanitation Data'!$H$12,0,10*ROW('Sanitation Data'!H109)),NA())</f>
        <v>#N/A</v>
      </c>
      <c r="AU115" s="536" t="e">
        <f ca="1">+IF(AND(ISNUMBER(OFFSET('Sanitation Data'!$I$4,0,10*ROW('Sanitation Data'!I109))),'Data Summary'!DJ115="Yes"),100-OFFSET('Sanitation Data'!$I$4,0,10*ROW('Sanitation Data'!I109)),NA())</f>
        <v>#N/A</v>
      </c>
      <c r="AV115" s="536" t="e">
        <f ca="1">+IF(AND(ISNUMBER(OFFSET('Sanitation Data'!$I$6,0,10*ROW('Sanitation Data'!I109))),'Data Summary'!DK115="Yes"),OFFSET('Sanitation Data'!$I$6,0,10*ROW('Sanitation Data'!I109)),NA())</f>
        <v>#N/A</v>
      </c>
      <c r="AW115" s="536" t="e">
        <f ca="1">+IF(AND(ISNUMBER(OFFSET('Sanitation Data'!$I$10,0,10*ROW('Sanitation Data'!I109))),'Data Summary'!DL115="Yes"),OFFSET('Sanitation Data'!$I$10,0,10*ROW('Sanitation Data'!I109)),NA())</f>
        <v>#N/A</v>
      </c>
      <c r="AX115" s="536" t="e">
        <f ca="1">+IF(AND(ISNUMBER(OFFSET('Sanitation Data'!$I$11,0,10*ROW('Sanitation Data'!I109))),'Data Summary'!DM115="Yes"),OFFSET('Sanitation Data'!$I$11,0,10*ROW('Sanitation Data'!I109)),NA())</f>
        <v>#N/A</v>
      </c>
      <c r="AY115" s="536" t="e">
        <f ca="1">+IF(AND(ISNUMBER(OFFSET('Sanitation Data'!$I$12,0,10*ROW('Sanitation Data'!I109))),'Data Summary'!DN115="Yes"),OFFSET('Sanitation Data'!$I$12,0,10*ROW('Sanitation Data'!I109)),NA())</f>
        <v>#N/A</v>
      </c>
      <c r="AZ115" s="537" t="e">
        <f ca="1">+IF(AND(ISNUMBER(OFFSET('Hygiene Data'!$D$5,0,10*ROW('Hygiene Data'!D109))),'Data Summary'!DO115="Yes"),OFFSET('Hygiene Data'!$D$5,0,10*ROW('Hygiene Data'!D109)),NA())</f>
        <v>#N/A</v>
      </c>
      <c r="BA115" s="537" t="e">
        <f ca="1">+IF(AND(ISNUMBER(OFFSET('Hygiene Data'!$D$7,0,10*ROW('Hygiene Data'!D109))),'Data Summary'!DP115="Yes"),OFFSET('Hygiene Data'!$D$7,0,10*ROW('Hygiene Data'!D109)),NA())</f>
        <v>#N/A</v>
      </c>
      <c r="BB115" s="537" t="e">
        <f ca="1">+IF(AND(ISNUMBER(OFFSET('Hygiene Data'!$D$9,0,10*ROW('Hygiene Data'!D109))),'Data Summary'!DQ115="Yes"),OFFSET('Hygiene Data'!$D$9,0,10*ROW('Hygiene Data'!D109)),NA())</f>
        <v>#N/A</v>
      </c>
      <c r="BC115" s="537" t="e">
        <f ca="1">+IF(AND(ISNUMBER(OFFSET('Hygiene Data'!$E$5,0,10*ROW('Hygiene Data'!E109))),'Data Summary'!DR115="Yes"),OFFSET('Hygiene Data'!$E$5,0,10*ROW('Hygiene Data'!E109)),NA())</f>
        <v>#N/A</v>
      </c>
      <c r="BD115" s="537" t="e">
        <f ca="1">+IF(AND(ISNUMBER(OFFSET('Hygiene Data'!$E$7,0,10*ROW('Hygiene Data'!E109))),'Data Summary'!DS115="Yes"),OFFSET('Hygiene Data'!$E$7,0,10*ROW('Hygiene Data'!E109)),NA())</f>
        <v>#N/A</v>
      </c>
      <c r="BE115" s="537" t="e">
        <f ca="1">+IF(AND(ISNUMBER(OFFSET('Hygiene Data'!$E$9,0,10*ROW('Hygiene Data'!E109))),'Data Summary'!DT115="Yes"),OFFSET('Hygiene Data'!$E$9,0,10*ROW('Hygiene Data'!E109)),NA())</f>
        <v>#N/A</v>
      </c>
      <c r="BF115" s="537" t="e">
        <f ca="1">+IF(AND(ISNUMBER(OFFSET('Hygiene Data'!$F$5,0,10*ROW('Hygiene Data'!F109))),'Data Summary'!DU115="Yes"),OFFSET('Hygiene Data'!$F$5,0,10*ROW('Hygiene Data'!F109)),NA())</f>
        <v>#N/A</v>
      </c>
      <c r="BG115" s="537" t="e">
        <f ca="1">+IF(AND(ISNUMBER(OFFSET('Hygiene Data'!$F$7,0,10*ROW('Hygiene Data'!F109))),'Data Summary'!DV115="Yes"),OFFSET('Hygiene Data'!$F$7,0,10*ROW('Hygiene Data'!F109)),NA())</f>
        <v>#N/A</v>
      </c>
      <c r="BH115" s="537" t="e">
        <f ca="1">+IF(AND(ISNUMBER(OFFSET('Hygiene Data'!$F$9,0,10*ROW('Hygiene Data'!F109))),'Data Summary'!DW115="Yes"),OFFSET('Hygiene Data'!$F$9,0,10*ROW('Hygiene Data'!F109)),NA())</f>
        <v>#N/A</v>
      </c>
      <c r="BI115" s="537" t="e">
        <f ca="1">+IF(AND(ISNUMBER(OFFSET('Hygiene Data'!$G$5,0,10*ROW('Hygiene Data'!G109))),'Data Summary'!DX115="Yes"),OFFSET('Hygiene Data'!$G$5,0,10*ROW('Hygiene Data'!G109)),NA())</f>
        <v>#N/A</v>
      </c>
      <c r="BJ115" s="537" t="e">
        <f ca="1">+IF(AND(ISNUMBER(OFFSET('Hygiene Data'!$G$7,0,10*ROW('Hygiene Data'!G109))),'Data Summary'!DY115="Yes"),OFFSET('Hygiene Data'!$G$7,0,10*ROW('Hygiene Data'!G109)),NA())</f>
        <v>#N/A</v>
      </c>
      <c r="BK115" s="537" t="e">
        <f ca="1">+IF(AND(ISNUMBER(OFFSET('Hygiene Data'!$G$9,0,10*ROW('Hygiene Data'!G109))),'Data Summary'!DZ115="Yes"),OFFSET('Hygiene Data'!$G$9,0,10*ROW('Hygiene Data'!G109)),NA())</f>
        <v>#N/A</v>
      </c>
      <c r="BL115" s="537" t="e">
        <f ca="1">+IF(AND(ISNUMBER(OFFSET('Hygiene Data'!$H$5,0,10*ROW('Hygiene Data'!H109))),'Data Summary'!EA115="Yes"),OFFSET('Hygiene Data'!$H$5,0,10*ROW('Hygiene Data'!H109)),NA())</f>
        <v>#N/A</v>
      </c>
      <c r="BM115" s="537" t="e">
        <f ca="1">+IF(AND(ISNUMBER(OFFSET('Hygiene Data'!$H$7,0,10*ROW('Hygiene Data'!H109))),'Data Summary'!EB115="Yes"),OFFSET('Hygiene Data'!$H$7,0,10*ROW('Hygiene Data'!H109)),NA())</f>
        <v>#N/A</v>
      </c>
      <c r="BN115" s="537" t="e">
        <f ca="1">+IF(AND(ISNUMBER(OFFSET('Hygiene Data'!$H$9,0,10*ROW('Hygiene Data'!H109))),'Data Summary'!EC115="Yes"),OFFSET('Hygiene Data'!$H$9,0,10*ROW('Hygiene Data'!H109)),NA())</f>
        <v>#N/A</v>
      </c>
      <c r="BO115" s="537" t="e">
        <f ca="1">+IF(AND(ISNUMBER(OFFSET('Hygiene Data'!$I$5,0,10*ROW('Hygiene Data'!I109))),'Data Summary'!ED115="Yes"),OFFSET('Hygiene Data'!$I$5,0,10*ROW('Hygiene Data'!I109)),NA())</f>
        <v>#N/A</v>
      </c>
      <c r="BP115" s="537" t="e">
        <f ca="1">+IF(AND(ISNUMBER(OFFSET('Hygiene Data'!$I$7,0,10*ROW('Hygiene Data'!I109))),'Data Summary'!EE115="Yes"),OFFSET('Hygiene Data'!$I$7,0,10*ROW('Hygiene Data'!I109)),NA())</f>
        <v>#N/A</v>
      </c>
      <c r="BQ115" s="537" t="e">
        <f ca="1">+IF(AND(ISNUMBER(OFFSET('Hygiene Data'!$I$9,0,10*ROW('Hygiene Data'!I109))),'Data Summary'!EF115="Yes"),OFFSET('Hygiene Data'!$I$9,0,10*ROW('Hygiene Data'!I109)),NA())</f>
        <v>#N/A</v>
      </c>
    </row>
    <row r="116" spans="1:69" x14ac:dyDescent="0.25">
      <c r="A116" s="533" t="e">
        <f ca="1">+RIGHT('Data Summary'!A116,LEN('Data Summary'!A116)-9)</f>
        <v>#VALUE!</v>
      </c>
      <c r="B116" s="507" t="str">
        <f ca="1">+IF(ISTEXT('Data Summary'!B116),'Data Summary'!B116,"")</f>
        <v/>
      </c>
      <c r="C116" s="534" t="e">
        <f ca="1">+VALUE('Data Summary'!C116)</f>
        <v>#VALUE!</v>
      </c>
      <c r="D116" s="535" t="e">
        <f ca="1">+IF(AND(ISNUMBER(OFFSET('Water Data'!$D$4,0,10*ROW('Water Data'!D110))),'Data Summary'!BS116="Yes"),100-OFFSET('Water Data'!$D$4,0,10*ROW('Water Data'!D110)),NA())</f>
        <v>#N/A</v>
      </c>
      <c r="E116" s="535" t="e">
        <f ca="1">+IF(AND(ISNUMBER(OFFSET('Water Data'!$D$6,0,10*ROW('Water Data'!D110))),'Data Summary'!BT116="Yes"),OFFSET('Water Data'!$D$6,0,10*ROW('Water Data'!D110)),NA())</f>
        <v>#N/A</v>
      </c>
      <c r="F116" s="535" t="e">
        <f ca="1">+IF(AND(ISNUMBER(OFFSET('Water Data'!$D$9,0,10*ROW('Water Data'!D110))),'Data Summary'!BU116="Yes"),OFFSET('Water Data'!$D$9,0,10*ROW('Water Data'!D110)),NA())</f>
        <v>#N/A</v>
      </c>
      <c r="G116" s="535" t="e">
        <f ca="1">+IF(AND(ISNUMBER(OFFSET('Water Data'!$E$4,0,10*ROW('Water Data'!E110))),'Data Summary'!BV116="Yes"),100-OFFSET('Water Data'!$E$4,0,10*ROW('Water Data'!E110)),NA())</f>
        <v>#N/A</v>
      </c>
      <c r="H116" s="535" t="e">
        <f ca="1">+IF(AND(ISNUMBER(OFFSET('Water Data'!$E$6,0,10*ROW('Water Data'!E110))),'Data Summary'!BW116="Yes"),OFFSET('Water Data'!$E$6,0,10*ROW('Water Data'!E110)),NA())</f>
        <v>#N/A</v>
      </c>
      <c r="I116" s="535" t="e">
        <f ca="1">+IF(AND(ISNUMBER(OFFSET('Water Data'!$E$9,0,10*ROW('Water Data'!E110))),'Data Summary'!BX116="Yes"),OFFSET('Water Data'!$E$9,0,10*ROW('Water Data'!E110)),NA())</f>
        <v>#N/A</v>
      </c>
      <c r="J116" s="535" t="e">
        <f ca="1">+IF(AND(ISNUMBER(OFFSET('Water Data'!$F$4,0,10*ROW('Water Data'!F110))),'Data Summary'!BY116="Yes"),100-OFFSET('Water Data'!$F$4,0,10*ROW('Water Data'!F110)),NA())</f>
        <v>#N/A</v>
      </c>
      <c r="K116" s="535" t="e">
        <f ca="1">+IF(AND(ISNUMBER(OFFSET('Water Data'!$F$6,0,10*ROW('Water Data'!F110))),'Data Summary'!BZ116="Yes"),OFFSET('Water Data'!$F$6,0,10*ROW('Water Data'!F110)),NA())</f>
        <v>#N/A</v>
      </c>
      <c r="L116" s="535" t="e">
        <f ca="1">+IF(AND(ISNUMBER(OFFSET('Water Data'!$F$9,0,10*ROW('Water Data'!F110))),'Data Summary'!CA116="Yes"),OFFSET('Water Data'!$F$9,0,10*ROW('Water Data'!F110)),NA())</f>
        <v>#N/A</v>
      </c>
      <c r="M116" s="535" t="e">
        <f ca="1">+IF(AND(ISNUMBER(OFFSET('Water Data'!$G$4,0,10*ROW('Water Data'!G110))),'Data Summary'!CB116="Yes"),100-OFFSET('Water Data'!$G$4,0,10*ROW('Water Data'!G110)),NA())</f>
        <v>#N/A</v>
      </c>
      <c r="N116" s="535" t="e">
        <f ca="1">+IF(AND(ISNUMBER(OFFSET('Water Data'!$G$6,0,10*ROW('Water Data'!G110))),'Data Summary'!CC116="Yes"),OFFSET('Water Data'!$G$6,0,10*ROW('Water Data'!G110)),NA())</f>
        <v>#N/A</v>
      </c>
      <c r="O116" s="535" t="e">
        <f ca="1">+IF(AND(ISNUMBER(OFFSET('Water Data'!$G$9,0,10*ROW('Water Data'!G110))),'Data Summary'!CD116="Yes"),OFFSET('Water Data'!$G$9,0,10*ROW('Water Data'!G110)),NA())</f>
        <v>#N/A</v>
      </c>
      <c r="P116" s="535" t="e">
        <f ca="1">+IF(AND(ISNUMBER(OFFSET('Water Data'!$H$4,0,10*ROW('Water Data'!H110))),'Data Summary'!CE116="Yes"),100-OFFSET('Water Data'!$H$4,0,10*ROW('Water Data'!H110)),NA())</f>
        <v>#N/A</v>
      </c>
      <c r="Q116" s="535" t="e">
        <f ca="1">+IF(AND(ISNUMBER(OFFSET('Water Data'!$H$6,0,10*ROW('Water Data'!H110))),'Data Summary'!CF116="Yes"),OFFSET('Water Data'!$H$6,0,10*ROW('Water Data'!H110)),NA())</f>
        <v>#N/A</v>
      </c>
      <c r="R116" s="535" t="e">
        <f ca="1">+IF(AND(ISNUMBER(OFFSET('Water Data'!$H$9,0,10*ROW('Water Data'!H110))),'Data Summary'!CG116="Yes"),OFFSET('Water Data'!$H$9,0,10*ROW('Water Data'!H110)),NA())</f>
        <v>#N/A</v>
      </c>
      <c r="S116" s="535" t="e">
        <f ca="1">+IF(AND(ISNUMBER(OFFSET('Water Data'!$I$4,0,10*ROW('Water Data'!I110))),'Data Summary'!CH116="Yes"),100-OFFSET('Water Data'!$I$4,0,10*ROW('Water Data'!I110)),NA())</f>
        <v>#N/A</v>
      </c>
      <c r="T116" s="535" t="e">
        <f ca="1">+IF(AND(ISNUMBER(OFFSET('Water Data'!$I$6,0,10*ROW('Water Data'!I110))),'Data Summary'!CI116="Yes"),OFFSET('Water Data'!$I$6,0,10*ROW('Water Data'!I110)),NA())</f>
        <v>#N/A</v>
      </c>
      <c r="U116" s="535" t="e">
        <f ca="1">+IF(AND(ISNUMBER(OFFSET('Water Data'!$I$9,0,10*ROW('Water Data'!I110))),'Data Summary'!CJ116="Yes"),OFFSET('Water Data'!$I$9,0,10*ROW('Water Data'!I110)),NA())</f>
        <v>#N/A</v>
      </c>
      <c r="V116" s="536" t="e">
        <f ca="1">+IF(AND(ISNUMBER(OFFSET('Sanitation Data'!$D$4,0,10*ROW('Sanitation Data'!D110))),'Data Summary'!CK116="Yes"),100-OFFSET('Sanitation Data'!$D$4,0,10*ROW('Sanitation Data'!D110)),NA())</f>
        <v>#N/A</v>
      </c>
      <c r="W116" s="536" t="e">
        <f ca="1">+IF(AND(ISNUMBER(OFFSET('Sanitation Data'!$D$6,0,10*ROW('Sanitation Data'!D110))),'Data Summary'!CL116="Yes"),OFFSET('Sanitation Data'!$D$6,0,10*ROW('Sanitation Data'!D110)),NA())</f>
        <v>#N/A</v>
      </c>
      <c r="X116" s="536" t="e">
        <f ca="1">+IF(AND(ISNUMBER(OFFSET('Sanitation Data'!$D$10,0,10*ROW('Sanitation Data'!D110))),'Data Summary'!CM116="Yes"),OFFSET('Sanitation Data'!$D$10,0,10*ROW('Sanitation Data'!D110)),NA())</f>
        <v>#N/A</v>
      </c>
      <c r="Y116" s="536" t="e">
        <f ca="1">+IF(AND(ISNUMBER(OFFSET('Sanitation Data'!$D$11,0,10*ROW('Sanitation Data'!D110))),'Data Summary'!CN116="Yes"),OFFSET('Sanitation Data'!$D$11,0,10*ROW('Sanitation Data'!D110)),NA())</f>
        <v>#N/A</v>
      </c>
      <c r="Z116" s="536" t="e">
        <f ca="1">+IF(AND(ISNUMBER(OFFSET('Sanitation Data'!$D$12,0,10*ROW('Sanitation Data'!D110))),'Data Summary'!CO116="Yes"),OFFSET('Sanitation Data'!$D$12,0,10*ROW('Sanitation Data'!D110)),NA())</f>
        <v>#N/A</v>
      </c>
      <c r="AA116" s="536" t="e">
        <f ca="1">+IF(AND(ISNUMBER(OFFSET('Sanitation Data'!$E$4,0,10*ROW('Sanitation Data'!E110))),'Data Summary'!CP116="Yes"),100-OFFSET('Sanitation Data'!$E$4,0,10*ROW('Sanitation Data'!E110)),NA())</f>
        <v>#N/A</v>
      </c>
      <c r="AB116" s="536" t="e">
        <f ca="1">+IF(AND(ISNUMBER(OFFSET('Sanitation Data'!$E$6,0,10*ROW('Sanitation Data'!E110))),'Data Summary'!CQ116="Yes"),OFFSET('Sanitation Data'!$E$6,0,10*ROW('Sanitation Data'!E110)),NA())</f>
        <v>#N/A</v>
      </c>
      <c r="AC116" s="536" t="e">
        <f ca="1">+IF(AND(ISNUMBER(OFFSET('Sanitation Data'!$E$10,0,10*ROW('Sanitation Data'!E110))),'Data Summary'!CR116="Yes"),OFFSET('Sanitation Data'!$E$10,0,10*ROW('Sanitation Data'!E110)),NA())</f>
        <v>#N/A</v>
      </c>
      <c r="AD116" s="536" t="e">
        <f ca="1">+IF(AND(ISNUMBER(OFFSET('Sanitation Data'!$E$11,0,10*ROW('Sanitation Data'!E110))),'Data Summary'!CS116="Yes"),OFFSET('Sanitation Data'!$E$11,0,10*ROW('Sanitation Data'!E110)),NA())</f>
        <v>#N/A</v>
      </c>
      <c r="AE116" s="536" t="e">
        <f ca="1">+IF(AND(ISNUMBER(OFFSET('Sanitation Data'!$E$12,0,10*ROW('Sanitation Data'!E110))),'Data Summary'!CT116="Yes"),OFFSET('Sanitation Data'!$E$12,0,10*ROW('Sanitation Data'!E110)),NA())</f>
        <v>#N/A</v>
      </c>
      <c r="AF116" s="536" t="e">
        <f ca="1">+IF(AND(ISNUMBER(OFFSET('Sanitation Data'!$F$4,0,10*ROW('Sanitation Data'!F110))),'Data Summary'!CU116="Yes"),100-OFFSET('Sanitation Data'!$F$4,0,10*ROW('Sanitation Data'!F110)),NA())</f>
        <v>#N/A</v>
      </c>
      <c r="AG116" s="536" t="e">
        <f ca="1">+IF(AND(ISNUMBER(OFFSET('Sanitation Data'!$F$6,0,10*ROW('Sanitation Data'!F110))),'Data Summary'!CV116="Yes"),OFFSET('Sanitation Data'!$F$6,0,10*ROW('Sanitation Data'!F110)),NA())</f>
        <v>#N/A</v>
      </c>
      <c r="AH116" s="536" t="e">
        <f ca="1">+IF(AND(ISNUMBER(OFFSET('Sanitation Data'!$F$10,0,10*ROW('Sanitation Data'!F110))),'Data Summary'!CW116="Yes"),OFFSET('Sanitation Data'!$F$10,0,10*ROW('Sanitation Data'!F110)),NA())</f>
        <v>#N/A</v>
      </c>
      <c r="AI116" s="536" t="e">
        <f ca="1">+IF(AND(ISNUMBER(OFFSET('Sanitation Data'!$F$11,0,10*ROW('Sanitation Data'!F110))),'Data Summary'!CX116="Yes"),OFFSET('Sanitation Data'!$F$11,0,10*ROW('Sanitation Data'!F110)),NA())</f>
        <v>#N/A</v>
      </c>
      <c r="AJ116" s="536" t="e">
        <f ca="1">+IF(AND(ISNUMBER(OFFSET('Sanitation Data'!$F$12,0,10*ROW('Sanitation Data'!F110))),'Data Summary'!CY116="Yes"),OFFSET('Sanitation Data'!$F$12,0,10*ROW('Sanitation Data'!F110)),NA())</f>
        <v>#N/A</v>
      </c>
      <c r="AK116" s="536" t="e">
        <f ca="1">+IF(AND(ISNUMBER(OFFSET('Sanitation Data'!$G$4,0,10*ROW('Sanitation Data'!G110))),'Data Summary'!CZ116="Yes"),100-OFFSET('Sanitation Data'!$G$4,0,10*ROW('Sanitation Data'!G110)),NA())</f>
        <v>#N/A</v>
      </c>
      <c r="AL116" s="536" t="e">
        <f ca="1">+IF(AND(ISNUMBER(OFFSET('Sanitation Data'!$G$6,0,10*ROW('Sanitation Data'!G110))),'Data Summary'!DA116="Yes"),OFFSET('Sanitation Data'!$G$6,0,10*ROW('Sanitation Data'!G110)),NA())</f>
        <v>#N/A</v>
      </c>
      <c r="AM116" s="536" t="e">
        <f ca="1">+IF(AND(ISNUMBER(OFFSET('Sanitation Data'!$G$10,0,10*ROW('Sanitation Data'!G110))),'Data Summary'!DB116="Yes"),OFFSET('Sanitation Data'!$G$10,0,10*ROW('Sanitation Data'!G110)),NA())</f>
        <v>#N/A</v>
      </c>
      <c r="AN116" s="536" t="e">
        <f ca="1">+IF(AND(ISNUMBER(OFFSET('Sanitation Data'!$G$11,0,10*ROW('Sanitation Data'!G110))),'Data Summary'!DC116="Yes"),OFFSET('Sanitation Data'!$G$11,0,10*ROW('Sanitation Data'!G110)),NA())</f>
        <v>#N/A</v>
      </c>
      <c r="AO116" s="536" t="e">
        <f ca="1">+IF(AND(ISNUMBER(OFFSET('Sanitation Data'!$G$12,0,10*ROW('Sanitation Data'!G110))),'Data Summary'!DD116="Yes"),OFFSET('Sanitation Data'!$G$12,0,10*ROW('Sanitation Data'!G110)),NA())</f>
        <v>#N/A</v>
      </c>
      <c r="AP116" s="536" t="e">
        <f ca="1">+IF(AND(ISNUMBER(OFFSET('Sanitation Data'!$H$4,0,10*ROW('Sanitation Data'!H110))),'Data Summary'!DE116="Yes"),100-OFFSET('Sanitation Data'!$H$4,0,10*ROW('Sanitation Data'!H110)),NA())</f>
        <v>#N/A</v>
      </c>
      <c r="AQ116" s="536" t="e">
        <f ca="1">+IF(AND(ISNUMBER(OFFSET('Sanitation Data'!$H$6,0,10*ROW('Sanitation Data'!H110))),'Data Summary'!DF116="Yes"),OFFSET('Sanitation Data'!$H$6,0,10*ROW('Sanitation Data'!H110)),NA())</f>
        <v>#N/A</v>
      </c>
      <c r="AR116" s="536" t="e">
        <f ca="1">+IF(AND(ISNUMBER(OFFSET('Sanitation Data'!$H$10,0,10*ROW('Sanitation Data'!H110))),'Data Summary'!DG116="Yes"),OFFSET('Sanitation Data'!$H$10,0,10*ROW('Sanitation Data'!H110)),NA())</f>
        <v>#N/A</v>
      </c>
      <c r="AS116" s="536" t="e">
        <f ca="1">+IF(AND(ISNUMBER(OFFSET('Sanitation Data'!$H$11,0,10*ROW('Sanitation Data'!H110))),'Data Summary'!DH116="Yes"),OFFSET('Sanitation Data'!$H$11,0,10*ROW('Sanitation Data'!H110)),NA())</f>
        <v>#N/A</v>
      </c>
      <c r="AT116" s="536" t="e">
        <f ca="1">+IF(AND(ISNUMBER(OFFSET('Sanitation Data'!$H$12,0,10*ROW('Sanitation Data'!H110))),'Data Summary'!DI116="Yes"),OFFSET('Sanitation Data'!$H$12,0,10*ROW('Sanitation Data'!H110)),NA())</f>
        <v>#N/A</v>
      </c>
      <c r="AU116" s="536" t="e">
        <f ca="1">+IF(AND(ISNUMBER(OFFSET('Sanitation Data'!$I$4,0,10*ROW('Sanitation Data'!I110))),'Data Summary'!DJ116="Yes"),100-OFFSET('Sanitation Data'!$I$4,0,10*ROW('Sanitation Data'!I110)),NA())</f>
        <v>#N/A</v>
      </c>
      <c r="AV116" s="536" t="e">
        <f ca="1">+IF(AND(ISNUMBER(OFFSET('Sanitation Data'!$I$6,0,10*ROW('Sanitation Data'!I110))),'Data Summary'!DK116="Yes"),OFFSET('Sanitation Data'!$I$6,0,10*ROW('Sanitation Data'!I110)),NA())</f>
        <v>#N/A</v>
      </c>
      <c r="AW116" s="536" t="e">
        <f ca="1">+IF(AND(ISNUMBER(OFFSET('Sanitation Data'!$I$10,0,10*ROW('Sanitation Data'!I110))),'Data Summary'!DL116="Yes"),OFFSET('Sanitation Data'!$I$10,0,10*ROW('Sanitation Data'!I110)),NA())</f>
        <v>#N/A</v>
      </c>
      <c r="AX116" s="536" t="e">
        <f ca="1">+IF(AND(ISNUMBER(OFFSET('Sanitation Data'!$I$11,0,10*ROW('Sanitation Data'!I110))),'Data Summary'!DM116="Yes"),OFFSET('Sanitation Data'!$I$11,0,10*ROW('Sanitation Data'!I110)),NA())</f>
        <v>#N/A</v>
      </c>
      <c r="AY116" s="536" t="e">
        <f ca="1">+IF(AND(ISNUMBER(OFFSET('Sanitation Data'!$I$12,0,10*ROW('Sanitation Data'!I110))),'Data Summary'!DN116="Yes"),OFFSET('Sanitation Data'!$I$12,0,10*ROW('Sanitation Data'!I110)),NA())</f>
        <v>#N/A</v>
      </c>
      <c r="AZ116" s="537" t="e">
        <f ca="1">+IF(AND(ISNUMBER(OFFSET('Hygiene Data'!$D$5,0,10*ROW('Hygiene Data'!D110))),'Data Summary'!DO116="Yes"),OFFSET('Hygiene Data'!$D$5,0,10*ROW('Hygiene Data'!D110)),NA())</f>
        <v>#N/A</v>
      </c>
      <c r="BA116" s="537" t="e">
        <f ca="1">+IF(AND(ISNUMBER(OFFSET('Hygiene Data'!$D$7,0,10*ROW('Hygiene Data'!D110))),'Data Summary'!DP116="Yes"),OFFSET('Hygiene Data'!$D$7,0,10*ROW('Hygiene Data'!D110)),NA())</f>
        <v>#N/A</v>
      </c>
      <c r="BB116" s="537" t="e">
        <f ca="1">+IF(AND(ISNUMBER(OFFSET('Hygiene Data'!$D$9,0,10*ROW('Hygiene Data'!D110))),'Data Summary'!DQ116="Yes"),OFFSET('Hygiene Data'!$D$9,0,10*ROW('Hygiene Data'!D110)),NA())</f>
        <v>#N/A</v>
      </c>
      <c r="BC116" s="537" t="e">
        <f ca="1">+IF(AND(ISNUMBER(OFFSET('Hygiene Data'!$E$5,0,10*ROW('Hygiene Data'!E110))),'Data Summary'!DR116="Yes"),OFFSET('Hygiene Data'!$E$5,0,10*ROW('Hygiene Data'!E110)),NA())</f>
        <v>#N/A</v>
      </c>
      <c r="BD116" s="537" t="e">
        <f ca="1">+IF(AND(ISNUMBER(OFFSET('Hygiene Data'!$E$7,0,10*ROW('Hygiene Data'!E110))),'Data Summary'!DS116="Yes"),OFFSET('Hygiene Data'!$E$7,0,10*ROW('Hygiene Data'!E110)),NA())</f>
        <v>#N/A</v>
      </c>
      <c r="BE116" s="537" t="e">
        <f ca="1">+IF(AND(ISNUMBER(OFFSET('Hygiene Data'!$E$9,0,10*ROW('Hygiene Data'!E110))),'Data Summary'!DT116="Yes"),OFFSET('Hygiene Data'!$E$9,0,10*ROW('Hygiene Data'!E110)),NA())</f>
        <v>#N/A</v>
      </c>
      <c r="BF116" s="537" t="e">
        <f ca="1">+IF(AND(ISNUMBER(OFFSET('Hygiene Data'!$F$5,0,10*ROW('Hygiene Data'!F110))),'Data Summary'!DU116="Yes"),OFFSET('Hygiene Data'!$F$5,0,10*ROW('Hygiene Data'!F110)),NA())</f>
        <v>#N/A</v>
      </c>
      <c r="BG116" s="537" t="e">
        <f ca="1">+IF(AND(ISNUMBER(OFFSET('Hygiene Data'!$F$7,0,10*ROW('Hygiene Data'!F110))),'Data Summary'!DV116="Yes"),OFFSET('Hygiene Data'!$F$7,0,10*ROW('Hygiene Data'!F110)),NA())</f>
        <v>#N/A</v>
      </c>
      <c r="BH116" s="537" t="e">
        <f ca="1">+IF(AND(ISNUMBER(OFFSET('Hygiene Data'!$F$9,0,10*ROW('Hygiene Data'!F110))),'Data Summary'!DW116="Yes"),OFFSET('Hygiene Data'!$F$9,0,10*ROW('Hygiene Data'!F110)),NA())</f>
        <v>#N/A</v>
      </c>
      <c r="BI116" s="537" t="e">
        <f ca="1">+IF(AND(ISNUMBER(OFFSET('Hygiene Data'!$G$5,0,10*ROW('Hygiene Data'!G110))),'Data Summary'!DX116="Yes"),OFFSET('Hygiene Data'!$G$5,0,10*ROW('Hygiene Data'!G110)),NA())</f>
        <v>#N/A</v>
      </c>
      <c r="BJ116" s="537" t="e">
        <f ca="1">+IF(AND(ISNUMBER(OFFSET('Hygiene Data'!$G$7,0,10*ROW('Hygiene Data'!G110))),'Data Summary'!DY116="Yes"),OFFSET('Hygiene Data'!$G$7,0,10*ROW('Hygiene Data'!G110)),NA())</f>
        <v>#N/A</v>
      </c>
      <c r="BK116" s="537" t="e">
        <f ca="1">+IF(AND(ISNUMBER(OFFSET('Hygiene Data'!$G$9,0,10*ROW('Hygiene Data'!G110))),'Data Summary'!DZ116="Yes"),OFFSET('Hygiene Data'!$G$9,0,10*ROW('Hygiene Data'!G110)),NA())</f>
        <v>#N/A</v>
      </c>
      <c r="BL116" s="537" t="e">
        <f ca="1">+IF(AND(ISNUMBER(OFFSET('Hygiene Data'!$H$5,0,10*ROW('Hygiene Data'!H110))),'Data Summary'!EA116="Yes"),OFFSET('Hygiene Data'!$H$5,0,10*ROW('Hygiene Data'!H110)),NA())</f>
        <v>#N/A</v>
      </c>
      <c r="BM116" s="537" t="e">
        <f ca="1">+IF(AND(ISNUMBER(OFFSET('Hygiene Data'!$H$7,0,10*ROW('Hygiene Data'!H110))),'Data Summary'!EB116="Yes"),OFFSET('Hygiene Data'!$H$7,0,10*ROW('Hygiene Data'!H110)),NA())</f>
        <v>#N/A</v>
      </c>
      <c r="BN116" s="537" t="e">
        <f ca="1">+IF(AND(ISNUMBER(OFFSET('Hygiene Data'!$H$9,0,10*ROW('Hygiene Data'!H110))),'Data Summary'!EC116="Yes"),OFFSET('Hygiene Data'!$H$9,0,10*ROW('Hygiene Data'!H110)),NA())</f>
        <v>#N/A</v>
      </c>
      <c r="BO116" s="537" t="e">
        <f ca="1">+IF(AND(ISNUMBER(OFFSET('Hygiene Data'!$I$5,0,10*ROW('Hygiene Data'!I110))),'Data Summary'!ED116="Yes"),OFFSET('Hygiene Data'!$I$5,0,10*ROW('Hygiene Data'!I110)),NA())</f>
        <v>#N/A</v>
      </c>
      <c r="BP116" s="537" t="e">
        <f ca="1">+IF(AND(ISNUMBER(OFFSET('Hygiene Data'!$I$7,0,10*ROW('Hygiene Data'!I110))),'Data Summary'!EE116="Yes"),OFFSET('Hygiene Data'!$I$7,0,10*ROW('Hygiene Data'!I110)),NA())</f>
        <v>#N/A</v>
      </c>
      <c r="BQ116" s="537" t="e">
        <f ca="1">+IF(AND(ISNUMBER(OFFSET('Hygiene Data'!$I$9,0,10*ROW('Hygiene Data'!I110))),'Data Summary'!EF116="Yes"),OFFSET('Hygiene Data'!$I$9,0,10*ROW('Hygiene Data'!I110)),NA())</f>
        <v>#N/A</v>
      </c>
    </row>
    <row r="117" spans="1:69" x14ac:dyDescent="0.25">
      <c r="A117" s="533" t="e">
        <f ca="1">+RIGHT('Data Summary'!A117,LEN('Data Summary'!A117)-9)</f>
        <v>#VALUE!</v>
      </c>
      <c r="B117" s="507" t="str">
        <f ca="1">+IF(ISTEXT('Data Summary'!B117),'Data Summary'!B117,"")</f>
        <v/>
      </c>
      <c r="C117" s="534" t="e">
        <f ca="1">+VALUE('Data Summary'!C117)</f>
        <v>#VALUE!</v>
      </c>
      <c r="D117" s="535" t="e">
        <f ca="1">+IF(AND(ISNUMBER(OFFSET('Water Data'!$D$4,0,10*ROW('Water Data'!D111))),'Data Summary'!BS117="Yes"),100-OFFSET('Water Data'!$D$4,0,10*ROW('Water Data'!D111)),NA())</f>
        <v>#N/A</v>
      </c>
      <c r="E117" s="535" t="e">
        <f ca="1">+IF(AND(ISNUMBER(OFFSET('Water Data'!$D$6,0,10*ROW('Water Data'!D111))),'Data Summary'!BT117="Yes"),OFFSET('Water Data'!$D$6,0,10*ROW('Water Data'!D111)),NA())</f>
        <v>#N/A</v>
      </c>
      <c r="F117" s="535" t="e">
        <f ca="1">+IF(AND(ISNUMBER(OFFSET('Water Data'!$D$9,0,10*ROW('Water Data'!D111))),'Data Summary'!BU117="Yes"),OFFSET('Water Data'!$D$9,0,10*ROW('Water Data'!D111)),NA())</f>
        <v>#N/A</v>
      </c>
      <c r="G117" s="535" t="e">
        <f ca="1">+IF(AND(ISNUMBER(OFFSET('Water Data'!$E$4,0,10*ROW('Water Data'!E111))),'Data Summary'!BV117="Yes"),100-OFFSET('Water Data'!$E$4,0,10*ROW('Water Data'!E111)),NA())</f>
        <v>#N/A</v>
      </c>
      <c r="H117" s="535" t="e">
        <f ca="1">+IF(AND(ISNUMBER(OFFSET('Water Data'!$E$6,0,10*ROW('Water Data'!E111))),'Data Summary'!BW117="Yes"),OFFSET('Water Data'!$E$6,0,10*ROW('Water Data'!E111)),NA())</f>
        <v>#N/A</v>
      </c>
      <c r="I117" s="535" t="e">
        <f ca="1">+IF(AND(ISNUMBER(OFFSET('Water Data'!$E$9,0,10*ROW('Water Data'!E111))),'Data Summary'!BX117="Yes"),OFFSET('Water Data'!$E$9,0,10*ROW('Water Data'!E111)),NA())</f>
        <v>#N/A</v>
      </c>
      <c r="J117" s="535" t="e">
        <f ca="1">+IF(AND(ISNUMBER(OFFSET('Water Data'!$F$4,0,10*ROW('Water Data'!F111))),'Data Summary'!BY117="Yes"),100-OFFSET('Water Data'!$F$4,0,10*ROW('Water Data'!F111)),NA())</f>
        <v>#N/A</v>
      </c>
      <c r="K117" s="535" t="e">
        <f ca="1">+IF(AND(ISNUMBER(OFFSET('Water Data'!$F$6,0,10*ROW('Water Data'!F111))),'Data Summary'!BZ117="Yes"),OFFSET('Water Data'!$F$6,0,10*ROW('Water Data'!F111)),NA())</f>
        <v>#N/A</v>
      </c>
      <c r="L117" s="535" t="e">
        <f ca="1">+IF(AND(ISNUMBER(OFFSET('Water Data'!$F$9,0,10*ROW('Water Data'!F111))),'Data Summary'!CA117="Yes"),OFFSET('Water Data'!$F$9,0,10*ROW('Water Data'!F111)),NA())</f>
        <v>#N/A</v>
      </c>
      <c r="M117" s="535" t="e">
        <f ca="1">+IF(AND(ISNUMBER(OFFSET('Water Data'!$G$4,0,10*ROW('Water Data'!G111))),'Data Summary'!CB117="Yes"),100-OFFSET('Water Data'!$G$4,0,10*ROW('Water Data'!G111)),NA())</f>
        <v>#N/A</v>
      </c>
      <c r="N117" s="535" t="e">
        <f ca="1">+IF(AND(ISNUMBER(OFFSET('Water Data'!$G$6,0,10*ROW('Water Data'!G111))),'Data Summary'!CC117="Yes"),OFFSET('Water Data'!$G$6,0,10*ROW('Water Data'!G111)),NA())</f>
        <v>#N/A</v>
      </c>
      <c r="O117" s="535" t="e">
        <f ca="1">+IF(AND(ISNUMBER(OFFSET('Water Data'!$G$9,0,10*ROW('Water Data'!G111))),'Data Summary'!CD117="Yes"),OFFSET('Water Data'!$G$9,0,10*ROW('Water Data'!G111)),NA())</f>
        <v>#N/A</v>
      </c>
      <c r="P117" s="535" t="e">
        <f ca="1">+IF(AND(ISNUMBER(OFFSET('Water Data'!$H$4,0,10*ROW('Water Data'!H111))),'Data Summary'!CE117="Yes"),100-OFFSET('Water Data'!$H$4,0,10*ROW('Water Data'!H111)),NA())</f>
        <v>#N/A</v>
      </c>
      <c r="Q117" s="535" t="e">
        <f ca="1">+IF(AND(ISNUMBER(OFFSET('Water Data'!$H$6,0,10*ROW('Water Data'!H111))),'Data Summary'!CF117="Yes"),OFFSET('Water Data'!$H$6,0,10*ROW('Water Data'!H111)),NA())</f>
        <v>#N/A</v>
      </c>
      <c r="R117" s="535" t="e">
        <f ca="1">+IF(AND(ISNUMBER(OFFSET('Water Data'!$H$9,0,10*ROW('Water Data'!H111))),'Data Summary'!CG117="Yes"),OFFSET('Water Data'!$H$9,0,10*ROW('Water Data'!H111)),NA())</f>
        <v>#N/A</v>
      </c>
      <c r="S117" s="535" t="e">
        <f ca="1">+IF(AND(ISNUMBER(OFFSET('Water Data'!$I$4,0,10*ROW('Water Data'!I111))),'Data Summary'!CH117="Yes"),100-OFFSET('Water Data'!$I$4,0,10*ROW('Water Data'!I111)),NA())</f>
        <v>#N/A</v>
      </c>
      <c r="T117" s="535" t="e">
        <f ca="1">+IF(AND(ISNUMBER(OFFSET('Water Data'!$I$6,0,10*ROW('Water Data'!I111))),'Data Summary'!CI117="Yes"),OFFSET('Water Data'!$I$6,0,10*ROW('Water Data'!I111)),NA())</f>
        <v>#N/A</v>
      </c>
      <c r="U117" s="535" t="e">
        <f ca="1">+IF(AND(ISNUMBER(OFFSET('Water Data'!$I$9,0,10*ROW('Water Data'!I111))),'Data Summary'!CJ117="Yes"),OFFSET('Water Data'!$I$9,0,10*ROW('Water Data'!I111)),NA())</f>
        <v>#N/A</v>
      </c>
      <c r="V117" s="536" t="e">
        <f ca="1">+IF(AND(ISNUMBER(OFFSET('Sanitation Data'!$D$4,0,10*ROW('Sanitation Data'!D111))),'Data Summary'!CK117="Yes"),100-OFFSET('Sanitation Data'!$D$4,0,10*ROW('Sanitation Data'!D111)),NA())</f>
        <v>#N/A</v>
      </c>
      <c r="W117" s="536" t="e">
        <f ca="1">+IF(AND(ISNUMBER(OFFSET('Sanitation Data'!$D$6,0,10*ROW('Sanitation Data'!D111))),'Data Summary'!CL117="Yes"),OFFSET('Sanitation Data'!$D$6,0,10*ROW('Sanitation Data'!D111)),NA())</f>
        <v>#N/A</v>
      </c>
      <c r="X117" s="536" t="e">
        <f ca="1">+IF(AND(ISNUMBER(OFFSET('Sanitation Data'!$D$10,0,10*ROW('Sanitation Data'!D111))),'Data Summary'!CM117="Yes"),OFFSET('Sanitation Data'!$D$10,0,10*ROW('Sanitation Data'!D111)),NA())</f>
        <v>#N/A</v>
      </c>
      <c r="Y117" s="536" t="e">
        <f ca="1">+IF(AND(ISNUMBER(OFFSET('Sanitation Data'!$D$11,0,10*ROW('Sanitation Data'!D111))),'Data Summary'!CN117="Yes"),OFFSET('Sanitation Data'!$D$11,0,10*ROW('Sanitation Data'!D111)),NA())</f>
        <v>#N/A</v>
      </c>
      <c r="Z117" s="536" t="e">
        <f ca="1">+IF(AND(ISNUMBER(OFFSET('Sanitation Data'!$D$12,0,10*ROW('Sanitation Data'!D111))),'Data Summary'!CO117="Yes"),OFFSET('Sanitation Data'!$D$12,0,10*ROW('Sanitation Data'!D111)),NA())</f>
        <v>#N/A</v>
      </c>
      <c r="AA117" s="536" t="e">
        <f ca="1">+IF(AND(ISNUMBER(OFFSET('Sanitation Data'!$E$4,0,10*ROW('Sanitation Data'!E111))),'Data Summary'!CP117="Yes"),100-OFFSET('Sanitation Data'!$E$4,0,10*ROW('Sanitation Data'!E111)),NA())</f>
        <v>#N/A</v>
      </c>
      <c r="AB117" s="536" t="e">
        <f ca="1">+IF(AND(ISNUMBER(OFFSET('Sanitation Data'!$E$6,0,10*ROW('Sanitation Data'!E111))),'Data Summary'!CQ117="Yes"),OFFSET('Sanitation Data'!$E$6,0,10*ROW('Sanitation Data'!E111)),NA())</f>
        <v>#N/A</v>
      </c>
      <c r="AC117" s="536" t="e">
        <f ca="1">+IF(AND(ISNUMBER(OFFSET('Sanitation Data'!$E$10,0,10*ROW('Sanitation Data'!E111))),'Data Summary'!CR117="Yes"),OFFSET('Sanitation Data'!$E$10,0,10*ROW('Sanitation Data'!E111)),NA())</f>
        <v>#N/A</v>
      </c>
      <c r="AD117" s="536" t="e">
        <f ca="1">+IF(AND(ISNUMBER(OFFSET('Sanitation Data'!$E$11,0,10*ROW('Sanitation Data'!E111))),'Data Summary'!CS117="Yes"),OFFSET('Sanitation Data'!$E$11,0,10*ROW('Sanitation Data'!E111)),NA())</f>
        <v>#N/A</v>
      </c>
      <c r="AE117" s="536" t="e">
        <f ca="1">+IF(AND(ISNUMBER(OFFSET('Sanitation Data'!$E$12,0,10*ROW('Sanitation Data'!E111))),'Data Summary'!CT117="Yes"),OFFSET('Sanitation Data'!$E$12,0,10*ROW('Sanitation Data'!E111)),NA())</f>
        <v>#N/A</v>
      </c>
      <c r="AF117" s="536" t="e">
        <f ca="1">+IF(AND(ISNUMBER(OFFSET('Sanitation Data'!$F$4,0,10*ROW('Sanitation Data'!F111))),'Data Summary'!CU117="Yes"),100-OFFSET('Sanitation Data'!$F$4,0,10*ROW('Sanitation Data'!F111)),NA())</f>
        <v>#N/A</v>
      </c>
      <c r="AG117" s="536" t="e">
        <f ca="1">+IF(AND(ISNUMBER(OFFSET('Sanitation Data'!$F$6,0,10*ROW('Sanitation Data'!F111))),'Data Summary'!CV117="Yes"),OFFSET('Sanitation Data'!$F$6,0,10*ROW('Sanitation Data'!F111)),NA())</f>
        <v>#N/A</v>
      </c>
      <c r="AH117" s="536" t="e">
        <f ca="1">+IF(AND(ISNUMBER(OFFSET('Sanitation Data'!$F$10,0,10*ROW('Sanitation Data'!F111))),'Data Summary'!CW117="Yes"),OFFSET('Sanitation Data'!$F$10,0,10*ROW('Sanitation Data'!F111)),NA())</f>
        <v>#N/A</v>
      </c>
      <c r="AI117" s="536" t="e">
        <f ca="1">+IF(AND(ISNUMBER(OFFSET('Sanitation Data'!$F$11,0,10*ROW('Sanitation Data'!F111))),'Data Summary'!CX117="Yes"),OFFSET('Sanitation Data'!$F$11,0,10*ROW('Sanitation Data'!F111)),NA())</f>
        <v>#N/A</v>
      </c>
      <c r="AJ117" s="536" t="e">
        <f ca="1">+IF(AND(ISNUMBER(OFFSET('Sanitation Data'!$F$12,0,10*ROW('Sanitation Data'!F111))),'Data Summary'!CY117="Yes"),OFFSET('Sanitation Data'!$F$12,0,10*ROW('Sanitation Data'!F111)),NA())</f>
        <v>#N/A</v>
      </c>
      <c r="AK117" s="536" t="e">
        <f ca="1">+IF(AND(ISNUMBER(OFFSET('Sanitation Data'!$G$4,0,10*ROW('Sanitation Data'!G111))),'Data Summary'!CZ117="Yes"),100-OFFSET('Sanitation Data'!$G$4,0,10*ROW('Sanitation Data'!G111)),NA())</f>
        <v>#N/A</v>
      </c>
      <c r="AL117" s="536" t="e">
        <f ca="1">+IF(AND(ISNUMBER(OFFSET('Sanitation Data'!$G$6,0,10*ROW('Sanitation Data'!G111))),'Data Summary'!DA117="Yes"),OFFSET('Sanitation Data'!$G$6,0,10*ROW('Sanitation Data'!G111)),NA())</f>
        <v>#N/A</v>
      </c>
      <c r="AM117" s="536" t="e">
        <f ca="1">+IF(AND(ISNUMBER(OFFSET('Sanitation Data'!$G$10,0,10*ROW('Sanitation Data'!G111))),'Data Summary'!DB117="Yes"),OFFSET('Sanitation Data'!$G$10,0,10*ROW('Sanitation Data'!G111)),NA())</f>
        <v>#N/A</v>
      </c>
      <c r="AN117" s="536" t="e">
        <f ca="1">+IF(AND(ISNUMBER(OFFSET('Sanitation Data'!$G$11,0,10*ROW('Sanitation Data'!G111))),'Data Summary'!DC117="Yes"),OFFSET('Sanitation Data'!$G$11,0,10*ROW('Sanitation Data'!G111)),NA())</f>
        <v>#N/A</v>
      </c>
      <c r="AO117" s="536" t="e">
        <f ca="1">+IF(AND(ISNUMBER(OFFSET('Sanitation Data'!$G$12,0,10*ROW('Sanitation Data'!G111))),'Data Summary'!DD117="Yes"),OFFSET('Sanitation Data'!$G$12,0,10*ROW('Sanitation Data'!G111)),NA())</f>
        <v>#N/A</v>
      </c>
      <c r="AP117" s="536" t="e">
        <f ca="1">+IF(AND(ISNUMBER(OFFSET('Sanitation Data'!$H$4,0,10*ROW('Sanitation Data'!H111))),'Data Summary'!DE117="Yes"),100-OFFSET('Sanitation Data'!$H$4,0,10*ROW('Sanitation Data'!H111)),NA())</f>
        <v>#N/A</v>
      </c>
      <c r="AQ117" s="536" t="e">
        <f ca="1">+IF(AND(ISNUMBER(OFFSET('Sanitation Data'!$H$6,0,10*ROW('Sanitation Data'!H111))),'Data Summary'!DF117="Yes"),OFFSET('Sanitation Data'!$H$6,0,10*ROW('Sanitation Data'!H111)),NA())</f>
        <v>#N/A</v>
      </c>
      <c r="AR117" s="536" t="e">
        <f ca="1">+IF(AND(ISNUMBER(OFFSET('Sanitation Data'!$H$10,0,10*ROW('Sanitation Data'!H111))),'Data Summary'!DG117="Yes"),OFFSET('Sanitation Data'!$H$10,0,10*ROW('Sanitation Data'!H111)),NA())</f>
        <v>#N/A</v>
      </c>
      <c r="AS117" s="536" t="e">
        <f ca="1">+IF(AND(ISNUMBER(OFFSET('Sanitation Data'!$H$11,0,10*ROW('Sanitation Data'!H111))),'Data Summary'!DH117="Yes"),OFFSET('Sanitation Data'!$H$11,0,10*ROW('Sanitation Data'!H111)),NA())</f>
        <v>#N/A</v>
      </c>
      <c r="AT117" s="536" t="e">
        <f ca="1">+IF(AND(ISNUMBER(OFFSET('Sanitation Data'!$H$12,0,10*ROW('Sanitation Data'!H111))),'Data Summary'!DI117="Yes"),OFFSET('Sanitation Data'!$H$12,0,10*ROW('Sanitation Data'!H111)),NA())</f>
        <v>#N/A</v>
      </c>
      <c r="AU117" s="536" t="e">
        <f ca="1">+IF(AND(ISNUMBER(OFFSET('Sanitation Data'!$I$4,0,10*ROW('Sanitation Data'!I111))),'Data Summary'!DJ117="Yes"),100-OFFSET('Sanitation Data'!$I$4,0,10*ROW('Sanitation Data'!I111)),NA())</f>
        <v>#N/A</v>
      </c>
      <c r="AV117" s="536" t="e">
        <f ca="1">+IF(AND(ISNUMBER(OFFSET('Sanitation Data'!$I$6,0,10*ROW('Sanitation Data'!I111))),'Data Summary'!DK117="Yes"),OFFSET('Sanitation Data'!$I$6,0,10*ROW('Sanitation Data'!I111)),NA())</f>
        <v>#N/A</v>
      </c>
      <c r="AW117" s="536" t="e">
        <f ca="1">+IF(AND(ISNUMBER(OFFSET('Sanitation Data'!$I$10,0,10*ROW('Sanitation Data'!I111))),'Data Summary'!DL117="Yes"),OFFSET('Sanitation Data'!$I$10,0,10*ROW('Sanitation Data'!I111)),NA())</f>
        <v>#N/A</v>
      </c>
      <c r="AX117" s="536" t="e">
        <f ca="1">+IF(AND(ISNUMBER(OFFSET('Sanitation Data'!$I$11,0,10*ROW('Sanitation Data'!I111))),'Data Summary'!DM117="Yes"),OFFSET('Sanitation Data'!$I$11,0,10*ROW('Sanitation Data'!I111)),NA())</f>
        <v>#N/A</v>
      </c>
      <c r="AY117" s="536" t="e">
        <f ca="1">+IF(AND(ISNUMBER(OFFSET('Sanitation Data'!$I$12,0,10*ROW('Sanitation Data'!I111))),'Data Summary'!DN117="Yes"),OFFSET('Sanitation Data'!$I$12,0,10*ROW('Sanitation Data'!I111)),NA())</f>
        <v>#N/A</v>
      </c>
      <c r="AZ117" s="537" t="e">
        <f ca="1">+IF(AND(ISNUMBER(OFFSET('Hygiene Data'!$D$5,0,10*ROW('Hygiene Data'!D111))),'Data Summary'!DO117="Yes"),OFFSET('Hygiene Data'!$D$5,0,10*ROW('Hygiene Data'!D111)),NA())</f>
        <v>#N/A</v>
      </c>
      <c r="BA117" s="537" t="e">
        <f ca="1">+IF(AND(ISNUMBER(OFFSET('Hygiene Data'!$D$7,0,10*ROW('Hygiene Data'!D111))),'Data Summary'!DP117="Yes"),OFFSET('Hygiene Data'!$D$7,0,10*ROW('Hygiene Data'!D111)),NA())</f>
        <v>#N/A</v>
      </c>
      <c r="BB117" s="537" t="e">
        <f ca="1">+IF(AND(ISNUMBER(OFFSET('Hygiene Data'!$D$9,0,10*ROW('Hygiene Data'!D111))),'Data Summary'!DQ117="Yes"),OFFSET('Hygiene Data'!$D$9,0,10*ROW('Hygiene Data'!D111)),NA())</f>
        <v>#N/A</v>
      </c>
      <c r="BC117" s="537" t="e">
        <f ca="1">+IF(AND(ISNUMBER(OFFSET('Hygiene Data'!$E$5,0,10*ROW('Hygiene Data'!E111))),'Data Summary'!DR117="Yes"),OFFSET('Hygiene Data'!$E$5,0,10*ROW('Hygiene Data'!E111)),NA())</f>
        <v>#N/A</v>
      </c>
      <c r="BD117" s="537" t="e">
        <f ca="1">+IF(AND(ISNUMBER(OFFSET('Hygiene Data'!$E$7,0,10*ROW('Hygiene Data'!E111))),'Data Summary'!DS117="Yes"),OFFSET('Hygiene Data'!$E$7,0,10*ROW('Hygiene Data'!E111)),NA())</f>
        <v>#N/A</v>
      </c>
      <c r="BE117" s="537" t="e">
        <f ca="1">+IF(AND(ISNUMBER(OFFSET('Hygiene Data'!$E$9,0,10*ROW('Hygiene Data'!E111))),'Data Summary'!DT117="Yes"),OFFSET('Hygiene Data'!$E$9,0,10*ROW('Hygiene Data'!E111)),NA())</f>
        <v>#N/A</v>
      </c>
      <c r="BF117" s="537" t="e">
        <f ca="1">+IF(AND(ISNUMBER(OFFSET('Hygiene Data'!$F$5,0,10*ROW('Hygiene Data'!F111))),'Data Summary'!DU117="Yes"),OFFSET('Hygiene Data'!$F$5,0,10*ROW('Hygiene Data'!F111)),NA())</f>
        <v>#N/A</v>
      </c>
      <c r="BG117" s="537" t="e">
        <f ca="1">+IF(AND(ISNUMBER(OFFSET('Hygiene Data'!$F$7,0,10*ROW('Hygiene Data'!F111))),'Data Summary'!DV117="Yes"),OFFSET('Hygiene Data'!$F$7,0,10*ROW('Hygiene Data'!F111)),NA())</f>
        <v>#N/A</v>
      </c>
      <c r="BH117" s="537" t="e">
        <f ca="1">+IF(AND(ISNUMBER(OFFSET('Hygiene Data'!$F$9,0,10*ROW('Hygiene Data'!F111))),'Data Summary'!DW117="Yes"),OFFSET('Hygiene Data'!$F$9,0,10*ROW('Hygiene Data'!F111)),NA())</f>
        <v>#N/A</v>
      </c>
      <c r="BI117" s="537" t="e">
        <f ca="1">+IF(AND(ISNUMBER(OFFSET('Hygiene Data'!$G$5,0,10*ROW('Hygiene Data'!G111))),'Data Summary'!DX117="Yes"),OFFSET('Hygiene Data'!$G$5,0,10*ROW('Hygiene Data'!G111)),NA())</f>
        <v>#N/A</v>
      </c>
      <c r="BJ117" s="537" t="e">
        <f ca="1">+IF(AND(ISNUMBER(OFFSET('Hygiene Data'!$G$7,0,10*ROW('Hygiene Data'!G111))),'Data Summary'!DY117="Yes"),OFFSET('Hygiene Data'!$G$7,0,10*ROW('Hygiene Data'!G111)),NA())</f>
        <v>#N/A</v>
      </c>
      <c r="BK117" s="537" t="e">
        <f ca="1">+IF(AND(ISNUMBER(OFFSET('Hygiene Data'!$G$9,0,10*ROW('Hygiene Data'!G111))),'Data Summary'!DZ117="Yes"),OFFSET('Hygiene Data'!$G$9,0,10*ROW('Hygiene Data'!G111)),NA())</f>
        <v>#N/A</v>
      </c>
      <c r="BL117" s="537" t="e">
        <f ca="1">+IF(AND(ISNUMBER(OFFSET('Hygiene Data'!$H$5,0,10*ROW('Hygiene Data'!H111))),'Data Summary'!EA117="Yes"),OFFSET('Hygiene Data'!$H$5,0,10*ROW('Hygiene Data'!H111)),NA())</f>
        <v>#N/A</v>
      </c>
      <c r="BM117" s="537" t="e">
        <f ca="1">+IF(AND(ISNUMBER(OFFSET('Hygiene Data'!$H$7,0,10*ROW('Hygiene Data'!H111))),'Data Summary'!EB117="Yes"),OFFSET('Hygiene Data'!$H$7,0,10*ROW('Hygiene Data'!H111)),NA())</f>
        <v>#N/A</v>
      </c>
      <c r="BN117" s="537" t="e">
        <f ca="1">+IF(AND(ISNUMBER(OFFSET('Hygiene Data'!$H$9,0,10*ROW('Hygiene Data'!H111))),'Data Summary'!EC117="Yes"),OFFSET('Hygiene Data'!$H$9,0,10*ROW('Hygiene Data'!H111)),NA())</f>
        <v>#N/A</v>
      </c>
      <c r="BO117" s="537" t="e">
        <f ca="1">+IF(AND(ISNUMBER(OFFSET('Hygiene Data'!$I$5,0,10*ROW('Hygiene Data'!I111))),'Data Summary'!ED117="Yes"),OFFSET('Hygiene Data'!$I$5,0,10*ROW('Hygiene Data'!I111)),NA())</f>
        <v>#N/A</v>
      </c>
      <c r="BP117" s="537" t="e">
        <f ca="1">+IF(AND(ISNUMBER(OFFSET('Hygiene Data'!$I$7,0,10*ROW('Hygiene Data'!I111))),'Data Summary'!EE117="Yes"),OFFSET('Hygiene Data'!$I$7,0,10*ROW('Hygiene Data'!I111)),NA())</f>
        <v>#N/A</v>
      </c>
      <c r="BQ117" s="537" t="e">
        <f ca="1">+IF(AND(ISNUMBER(OFFSET('Hygiene Data'!$I$9,0,10*ROW('Hygiene Data'!I111))),'Data Summary'!EF117="Yes"),OFFSET('Hygiene Data'!$I$9,0,10*ROW('Hygiene Data'!I111)),NA())</f>
        <v>#N/A</v>
      </c>
    </row>
    <row r="118" spans="1:69" x14ac:dyDescent="0.25">
      <c r="A118" s="533" t="e">
        <f ca="1">+RIGHT('Data Summary'!A118,LEN('Data Summary'!A118)-9)</f>
        <v>#VALUE!</v>
      </c>
      <c r="B118" s="507" t="str">
        <f ca="1">+IF(ISTEXT('Data Summary'!B118),'Data Summary'!B118,"")</f>
        <v/>
      </c>
      <c r="C118" s="534" t="e">
        <f ca="1">+VALUE('Data Summary'!C118)</f>
        <v>#VALUE!</v>
      </c>
      <c r="D118" s="535" t="e">
        <f ca="1">+IF(AND(ISNUMBER(OFFSET('Water Data'!$D$4,0,10*ROW('Water Data'!D112))),'Data Summary'!BS118="Yes"),100-OFFSET('Water Data'!$D$4,0,10*ROW('Water Data'!D112)),NA())</f>
        <v>#N/A</v>
      </c>
      <c r="E118" s="535" t="e">
        <f ca="1">+IF(AND(ISNUMBER(OFFSET('Water Data'!$D$6,0,10*ROW('Water Data'!D112))),'Data Summary'!BT118="Yes"),OFFSET('Water Data'!$D$6,0,10*ROW('Water Data'!D112)),NA())</f>
        <v>#N/A</v>
      </c>
      <c r="F118" s="535" t="e">
        <f ca="1">+IF(AND(ISNUMBER(OFFSET('Water Data'!$D$9,0,10*ROW('Water Data'!D112))),'Data Summary'!BU118="Yes"),OFFSET('Water Data'!$D$9,0,10*ROW('Water Data'!D112)),NA())</f>
        <v>#N/A</v>
      </c>
      <c r="G118" s="535" t="e">
        <f ca="1">+IF(AND(ISNUMBER(OFFSET('Water Data'!$E$4,0,10*ROW('Water Data'!E112))),'Data Summary'!BV118="Yes"),100-OFFSET('Water Data'!$E$4,0,10*ROW('Water Data'!E112)),NA())</f>
        <v>#N/A</v>
      </c>
      <c r="H118" s="535" t="e">
        <f ca="1">+IF(AND(ISNUMBER(OFFSET('Water Data'!$E$6,0,10*ROW('Water Data'!E112))),'Data Summary'!BW118="Yes"),OFFSET('Water Data'!$E$6,0,10*ROW('Water Data'!E112)),NA())</f>
        <v>#N/A</v>
      </c>
      <c r="I118" s="535" t="e">
        <f ca="1">+IF(AND(ISNUMBER(OFFSET('Water Data'!$E$9,0,10*ROW('Water Data'!E112))),'Data Summary'!BX118="Yes"),OFFSET('Water Data'!$E$9,0,10*ROW('Water Data'!E112)),NA())</f>
        <v>#N/A</v>
      </c>
      <c r="J118" s="535" t="e">
        <f ca="1">+IF(AND(ISNUMBER(OFFSET('Water Data'!$F$4,0,10*ROW('Water Data'!F112))),'Data Summary'!BY118="Yes"),100-OFFSET('Water Data'!$F$4,0,10*ROW('Water Data'!F112)),NA())</f>
        <v>#N/A</v>
      </c>
      <c r="K118" s="535" t="e">
        <f ca="1">+IF(AND(ISNUMBER(OFFSET('Water Data'!$F$6,0,10*ROW('Water Data'!F112))),'Data Summary'!BZ118="Yes"),OFFSET('Water Data'!$F$6,0,10*ROW('Water Data'!F112)),NA())</f>
        <v>#N/A</v>
      </c>
      <c r="L118" s="535" t="e">
        <f ca="1">+IF(AND(ISNUMBER(OFFSET('Water Data'!$F$9,0,10*ROW('Water Data'!F112))),'Data Summary'!CA118="Yes"),OFFSET('Water Data'!$F$9,0,10*ROW('Water Data'!F112)),NA())</f>
        <v>#N/A</v>
      </c>
      <c r="M118" s="535" t="e">
        <f ca="1">+IF(AND(ISNUMBER(OFFSET('Water Data'!$G$4,0,10*ROW('Water Data'!G112))),'Data Summary'!CB118="Yes"),100-OFFSET('Water Data'!$G$4,0,10*ROW('Water Data'!G112)),NA())</f>
        <v>#N/A</v>
      </c>
      <c r="N118" s="535" t="e">
        <f ca="1">+IF(AND(ISNUMBER(OFFSET('Water Data'!$G$6,0,10*ROW('Water Data'!G112))),'Data Summary'!CC118="Yes"),OFFSET('Water Data'!$G$6,0,10*ROW('Water Data'!G112)),NA())</f>
        <v>#N/A</v>
      </c>
      <c r="O118" s="535" t="e">
        <f ca="1">+IF(AND(ISNUMBER(OFFSET('Water Data'!$G$9,0,10*ROW('Water Data'!G112))),'Data Summary'!CD118="Yes"),OFFSET('Water Data'!$G$9,0,10*ROW('Water Data'!G112)),NA())</f>
        <v>#N/A</v>
      </c>
      <c r="P118" s="535" t="e">
        <f ca="1">+IF(AND(ISNUMBER(OFFSET('Water Data'!$H$4,0,10*ROW('Water Data'!H112))),'Data Summary'!CE118="Yes"),100-OFFSET('Water Data'!$H$4,0,10*ROW('Water Data'!H112)),NA())</f>
        <v>#N/A</v>
      </c>
      <c r="Q118" s="535" t="e">
        <f ca="1">+IF(AND(ISNUMBER(OFFSET('Water Data'!$H$6,0,10*ROW('Water Data'!H112))),'Data Summary'!CF118="Yes"),OFFSET('Water Data'!$H$6,0,10*ROW('Water Data'!H112)),NA())</f>
        <v>#N/A</v>
      </c>
      <c r="R118" s="535" t="e">
        <f ca="1">+IF(AND(ISNUMBER(OFFSET('Water Data'!$H$9,0,10*ROW('Water Data'!H112))),'Data Summary'!CG118="Yes"),OFFSET('Water Data'!$H$9,0,10*ROW('Water Data'!H112)),NA())</f>
        <v>#N/A</v>
      </c>
      <c r="S118" s="535" t="e">
        <f ca="1">+IF(AND(ISNUMBER(OFFSET('Water Data'!$I$4,0,10*ROW('Water Data'!I112))),'Data Summary'!CH118="Yes"),100-OFFSET('Water Data'!$I$4,0,10*ROW('Water Data'!I112)),NA())</f>
        <v>#N/A</v>
      </c>
      <c r="T118" s="535" t="e">
        <f ca="1">+IF(AND(ISNUMBER(OFFSET('Water Data'!$I$6,0,10*ROW('Water Data'!I112))),'Data Summary'!CI118="Yes"),OFFSET('Water Data'!$I$6,0,10*ROW('Water Data'!I112)),NA())</f>
        <v>#N/A</v>
      </c>
      <c r="U118" s="535" t="e">
        <f ca="1">+IF(AND(ISNUMBER(OFFSET('Water Data'!$I$9,0,10*ROW('Water Data'!I112))),'Data Summary'!CJ118="Yes"),OFFSET('Water Data'!$I$9,0,10*ROW('Water Data'!I112)),NA())</f>
        <v>#N/A</v>
      </c>
      <c r="V118" s="536" t="e">
        <f ca="1">+IF(AND(ISNUMBER(OFFSET('Sanitation Data'!$D$4,0,10*ROW('Sanitation Data'!D112))),'Data Summary'!CK118="Yes"),100-OFFSET('Sanitation Data'!$D$4,0,10*ROW('Sanitation Data'!D112)),NA())</f>
        <v>#N/A</v>
      </c>
      <c r="W118" s="536" t="e">
        <f ca="1">+IF(AND(ISNUMBER(OFFSET('Sanitation Data'!$D$6,0,10*ROW('Sanitation Data'!D112))),'Data Summary'!CL118="Yes"),OFFSET('Sanitation Data'!$D$6,0,10*ROW('Sanitation Data'!D112)),NA())</f>
        <v>#N/A</v>
      </c>
      <c r="X118" s="536" t="e">
        <f ca="1">+IF(AND(ISNUMBER(OFFSET('Sanitation Data'!$D$10,0,10*ROW('Sanitation Data'!D112))),'Data Summary'!CM118="Yes"),OFFSET('Sanitation Data'!$D$10,0,10*ROW('Sanitation Data'!D112)),NA())</f>
        <v>#N/A</v>
      </c>
      <c r="Y118" s="536" t="e">
        <f ca="1">+IF(AND(ISNUMBER(OFFSET('Sanitation Data'!$D$11,0,10*ROW('Sanitation Data'!D112))),'Data Summary'!CN118="Yes"),OFFSET('Sanitation Data'!$D$11,0,10*ROW('Sanitation Data'!D112)),NA())</f>
        <v>#N/A</v>
      </c>
      <c r="Z118" s="536" t="e">
        <f ca="1">+IF(AND(ISNUMBER(OFFSET('Sanitation Data'!$D$12,0,10*ROW('Sanitation Data'!D112))),'Data Summary'!CO118="Yes"),OFFSET('Sanitation Data'!$D$12,0,10*ROW('Sanitation Data'!D112)),NA())</f>
        <v>#N/A</v>
      </c>
      <c r="AA118" s="536" t="e">
        <f ca="1">+IF(AND(ISNUMBER(OFFSET('Sanitation Data'!$E$4,0,10*ROW('Sanitation Data'!E112))),'Data Summary'!CP118="Yes"),100-OFFSET('Sanitation Data'!$E$4,0,10*ROW('Sanitation Data'!E112)),NA())</f>
        <v>#N/A</v>
      </c>
      <c r="AB118" s="536" t="e">
        <f ca="1">+IF(AND(ISNUMBER(OFFSET('Sanitation Data'!$E$6,0,10*ROW('Sanitation Data'!E112))),'Data Summary'!CQ118="Yes"),OFFSET('Sanitation Data'!$E$6,0,10*ROW('Sanitation Data'!E112)),NA())</f>
        <v>#N/A</v>
      </c>
      <c r="AC118" s="536" t="e">
        <f ca="1">+IF(AND(ISNUMBER(OFFSET('Sanitation Data'!$E$10,0,10*ROW('Sanitation Data'!E112))),'Data Summary'!CR118="Yes"),OFFSET('Sanitation Data'!$E$10,0,10*ROW('Sanitation Data'!E112)),NA())</f>
        <v>#N/A</v>
      </c>
      <c r="AD118" s="536" t="e">
        <f ca="1">+IF(AND(ISNUMBER(OFFSET('Sanitation Data'!$E$11,0,10*ROW('Sanitation Data'!E112))),'Data Summary'!CS118="Yes"),OFFSET('Sanitation Data'!$E$11,0,10*ROW('Sanitation Data'!E112)),NA())</f>
        <v>#N/A</v>
      </c>
      <c r="AE118" s="536" t="e">
        <f ca="1">+IF(AND(ISNUMBER(OFFSET('Sanitation Data'!$E$12,0,10*ROW('Sanitation Data'!E112))),'Data Summary'!CT118="Yes"),OFFSET('Sanitation Data'!$E$12,0,10*ROW('Sanitation Data'!E112)),NA())</f>
        <v>#N/A</v>
      </c>
      <c r="AF118" s="536" t="e">
        <f ca="1">+IF(AND(ISNUMBER(OFFSET('Sanitation Data'!$F$4,0,10*ROW('Sanitation Data'!F112))),'Data Summary'!CU118="Yes"),100-OFFSET('Sanitation Data'!$F$4,0,10*ROW('Sanitation Data'!F112)),NA())</f>
        <v>#N/A</v>
      </c>
      <c r="AG118" s="536" t="e">
        <f ca="1">+IF(AND(ISNUMBER(OFFSET('Sanitation Data'!$F$6,0,10*ROW('Sanitation Data'!F112))),'Data Summary'!CV118="Yes"),OFFSET('Sanitation Data'!$F$6,0,10*ROW('Sanitation Data'!F112)),NA())</f>
        <v>#N/A</v>
      </c>
      <c r="AH118" s="536" t="e">
        <f ca="1">+IF(AND(ISNUMBER(OFFSET('Sanitation Data'!$F$10,0,10*ROW('Sanitation Data'!F112))),'Data Summary'!CW118="Yes"),OFFSET('Sanitation Data'!$F$10,0,10*ROW('Sanitation Data'!F112)),NA())</f>
        <v>#N/A</v>
      </c>
      <c r="AI118" s="536" t="e">
        <f ca="1">+IF(AND(ISNUMBER(OFFSET('Sanitation Data'!$F$11,0,10*ROW('Sanitation Data'!F112))),'Data Summary'!CX118="Yes"),OFFSET('Sanitation Data'!$F$11,0,10*ROW('Sanitation Data'!F112)),NA())</f>
        <v>#N/A</v>
      </c>
      <c r="AJ118" s="536" t="e">
        <f ca="1">+IF(AND(ISNUMBER(OFFSET('Sanitation Data'!$F$12,0,10*ROW('Sanitation Data'!F112))),'Data Summary'!CY118="Yes"),OFFSET('Sanitation Data'!$F$12,0,10*ROW('Sanitation Data'!F112)),NA())</f>
        <v>#N/A</v>
      </c>
      <c r="AK118" s="536" t="e">
        <f ca="1">+IF(AND(ISNUMBER(OFFSET('Sanitation Data'!$G$4,0,10*ROW('Sanitation Data'!G112))),'Data Summary'!CZ118="Yes"),100-OFFSET('Sanitation Data'!$G$4,0,10*ROW('Sanitation Data'!G112)),NA())</f>
        <v>#N/A</v>
      </c>
      <c r="AL118" s="536" t="e">
        <f ca="1">+IF(AND(ISNUMBER(OFFSET('Sanitation Data'!$G$6,0,10*ROW('Sanitation Data'!G112))),'Data Summary'!DA118="Yes"),OFFSET('Sanitation Data'!$G$6,0,10*ROW('Sanitation Data'!G112)),NA())</f>
        <v>#N/A</v>
      </c>
      <c r="AM118" s="536" t="e">
        <f ca="1">+IF(AND(ISNUMBER(OFFSET('Sanitation Data'!$G$10,0,10*ROW('Sanitation Data'!G112))),'Data Summary'!DB118="Yes"),OFFSET('Sanitation Data'!$G$10,0,10*ROW('Sanitation Data'!G112)),NA())</f>
        <v>#N/A</v>
      </c>
      <c r="AN118" s="536" t="e">
        <f ca="1">+IF(AND(ISNUMBER(OFFSET('Sanitation Data'!$G$11,0,10*ROW('Sanitation Data'!G112))),'Data Summary'!DC118="Yes"),OFFSET('Sanitation Data'!$G$11,0,10*ROW('Sanitation Data'!G112)),NA())</f>
        <v>#N/A</v>
      </c>
      <c r="AO118" s="536" t="e">
        <f ca="1">+IF(AND(ISNUMBER(OFFSET('Sanitation Data'!$G$12,0,10*ROW('Sanitation Data'!G112))),'Data Summary'!DD118="Yes"),OFFSET('Sanitation Data'!$G$12,0,10*ROW('Sanitation Data'!G112)),NA())</f>
        <v>#N/A</v>
      </c>
      <c r="AP118" s="536" t="e">
        <f ca="1">+IF(AND(ISNUMBER(OFFSET('Sanitation Data'!$H$4,0,10*ROW('Sanitation Data'!H112))),'Data Summary'!DE118="Yes"),100-OFFSET('Sanitation Data'!$H$4,0,10*ROW('Sanitation Data'!H112)),NA())</f>
        <v>#N/A</v>
      </c>
      <c r="AQ118" s="536" t="e">
        <f ca="1">+IF(AND(ISNUMBER(OFFSET('Sanitation Data'!$H$6,0,10*ROW('Sanitation Data'!H112))),'Data Summary'!DF118="Yes"),OFFSET('Sanitation Data'!$H$6,0,10*ROW('Sanitation Data'!H112)),NA())</f>
        <v>#N/A</v>
      </c>
      <c r="AR118" s="536" t="e">
        <f ca="1">+IF(AND(ISNUMBER(OFFSET('Sanitation Data'!$H$10,0,10*ROW('Sanitation Data'!H112))),'Data Summary'!DG118="Yes"),OFFSET('Sanitation Data'!$H$10,0,10*ROW('Sanitation Data'!H112)),NA())</f>
        <v>#N/A</v>
      </c>
      <c r="AS118" s="536" t="e">
        <f ca="1">+IF(AND(ISNUMBER(OFFSET('Sanitation Data'!$H$11,0,10*ROW('Sanitation Data'!H112))),'Data Summary'!DH118="Yes"),OFFSET('Sanitation Data'!$H$11,0,10*ROW('Sanitation Data'!H112)),NA())</f>
        <v>#N/A</v>
      </c>
      <c r="AT118" s="536" t="e">
        <f ca="1">+IF(AND(ISNUMBER(OFFSET('Sanitation Data'!$H$12,0,10*ROW('Sanitation Data'!H112))),'Data Summary'!DI118="Yes"),OFFSET('Sanitation Data'!$H$12,0,10*ROW('Sanitation Data'!H112)),NA())</f>
        <v>#N/A</v>
      </c>
      <c r="AU118" s="536" t="e">
        <f ca="1">+IF(AND(ISNUMBER(OFFSET('Sanitation Data'!$I$4,0,10*ROW('Sanitation Data'!I112))),'Data Summary'!DJ118="Yes"),100-OFFSET('Sanitation Data'!$I$4,0,10*ROW('Sanitation Data'!I112)),NA())</f>
        <v>#N/A</v>
      </c>
      <c r="AV118" s="536" t="e">
        <f ca="1">+IF(AND(ISNUMBER(OFFSET('Sanitation Data'!$I$6,0,10*ROW('Sanitation Data'!I112))),'Data Summary'!DK118="Yes"),OFFSET('Sanitation Data'!$I$6,0,10*ROW('Sanitation Data'!I112)),NA())</f>
        <v>#N/A</v>
      </c>
      <c r="AW118" s="536" t="e">
        <f ca="1">+IF(AND(ISNUMBER(OFFSET('Sanitation Data'!$I$10,0,10*ROW('Sanitation Data'!I112))),'Data Summary'!DL118="Yes"),OFFSET('Sanitation Data'!$I$10,0,10*ROW('Sanitation Data'!I112)),NA())</f>
        <v>#N/A</v>
      </c>
      <c r="AX118" s="536" t="e">
        <f ca="1">+IF(AND(ISNUMBER(OFFSET('Sanitation Data'!$I$11,0,10*ROW('Sanitation Data'!I112))),'Data Summary'!DM118="Yes"),OFFSET('Sanitation Data'!$I$11,0,10*ROW('Sanitation Data'!I112)),NA())</f>
        <v>#N/A</v>
      </c>
      <c r="AY118" s="536" t="e">
        <f ca="1">+IF(AND(ISNUMBER(OFFSET('Sanitation Data'!$I$12,0,10*ROW('Sanitation Data'!I112))),'Data Summary'!DN118="Yes"),OFFSET('Sanitation Data'!$I$12,0,10*ROW('Sanitation Data'!I112)),NA())</f>
        <v>#N/A</v>
      </c>
      <c r="AZ118" s="537" t="e">
        <f ca="1">+IF(AND(ISNUMBER(OFFSET('Hygiene Data'!$D$5,0,10*ROW('Hygiene Data'!D112))),'Data Summary'!DO118="Yes"),OFFSET('Hygiene Data'!$D$5,0,10*ROW('Hygiene Data'!D112)),NA())</f>
        <v>#N/A</v>
      </c>
      <c r="BA118" s="537" t="e">
        <f ca="1">+IF(AND(ISNUMBER(OFFSET('Hygiene Data'!$D$7,0,10*ROW('Hygiene Data'!D112))),'Data Summary'!DP118="Yes"),OFFSET('Hygiene Data'!$D$7,0,10*ROW('Hygiene Data'!D112)),NA())</f>
        <v>#N/A</v>
      </c>
      <c r="BB118" s="537" t="e">
        <f ca="1">+IF(AND(ISNUMBER(OFFSET('Hygiene Data'!$D$9,0,10*ROW('Hygiene Data'!D112))),'Data Summary'!DQ118="Yes"),OFFSET('Hygiene Data'!$D$9,0,10*ROW('Hygiene Data'!D112)),NA())</f>
        <v>#N/A</v>
      </c>
      <c r="BC118" s="537" t="e">
        <f ca="1">+IF(AND(ISNUMBER(OFFSET('Hygiene Data'!$E$5,0,10*ROW('Hygiene Data'!E112))),'Data Summary'!DR118="Yes"),OFFSET('Hygiene Data'!$E$5,0,10*ROW('Hygiene Data'!E112)),NA())</f>
        <v>#N/A</v>
      </c>
      <c r="BD118" s="537" t="e">
        <f ca="1">+IF(AND(ISNUMBER(OFFSET('Hygiene Data'!$E$7,0,10*ROW('Hygiene Data'!E112))),'Data Summary'!DS118="Yes"),OFFSET('Hygiene Data'!$E$7,0,10*ROW('Hygiene Data'!E112)),NA())</f>
        <v>#N/A</v>
      </c>
      <c r="BE118" s="537" t="e">
        <f ca="1">+IF(AND(ISNUMBER(OFFSET('Hygiene Data'!$E$9,0,10*ROW('Hygiene Data'!E112))),'Data Summary'!DT118="Yes"),OFFSET('Hygiene Data'!$E$9,0,10*ROW('Hygiene Data'!E112)),NA())</f>
        <v>#N/A</v>
      </c>
      <c r="BF118" s="537" t="e">
        <f ca="1">+IF(AND(ISNUMBER(OFFSET('Hygiene Data'!$F$5,0,10*ROW('Hygiene Data'!F112))),'Data Summary'!DU118="Yes"),OFFSET('Hygiene Data'!$F$5,0,10*ROW('Hygiene Data'!F112)),NA())</f>
        <v>#N/A</v>
      </c>
      <c r="BG118" s="537" t="e">
        <f ca="1">+IF(AND(ISNUMBER(OFFSET('Hygiene Data'!$F$7,0,10*ROW('Hygiene Data'!F112))),'Data Summary'!DV118="Yes"),OFFSET('Hygiene Data'!$F$7,0,10*ROW('Hygiene Data'!F112)),NA())</f>
        <v>#N/A</v>
      </c>
      <c r="BH118" s="537" t="e">
        <f ca="1">+IF(AND(ISNUMBER(OFFSET('Hygiene Data'!$F$9,0,10*ROW('Hygiene Data'!F112))),'Data Summary'!DW118="Yes"),OFFSET('Hygiene Data'!$F$9,0,10*ROW('Hygiene Data'!F112)),NA())</f>
        <v>#N/A</v>
      </c>
      <c r="BI118" s="537" t="e">
        <f ca="1">+IF(AND(ISNUMBER(OFFSET('Hygiene Data'!$G$5,0,10*ROW('Hygiene Data'!G112))),'Data Summary'!DX118="Yes"),OFFSET('Hygiene Data'!$G$5,0,10*ROW('Hygiene Data'!G112)),NA())</f>
        <v>#N/A</v>
      </c>
      <c r="BJ118" s="537" t="e">
        <f ca="1">+IF(AND(ISNUMBER(OFFSET('Hygiene Data'!$G$7,0,10*ROW('Hygiene Data'!G112))),'Data Summary'!DY118="Yes"),OFFSET('Hygiene Data'!$G$7,0,10*ROW('Hygiene Data'!G112)),NA())</f>
        <v>#N/A</v>
      </c>
      <c r="BK118" s="537" t="e">
        <f ca="1">+IF(AND(ISNUMBER(OFFSET('Hygiene Data'!$G$9,0,10*ROW('Hygiene Data'!G112))),'Data Summary'!DZ118="Yes"),OFFSET('Hygiene Data'!$G$9,0,10*ROW('Hygiene Data'!G112)),NA())</f>
        <v>#N/A</v>
      </c>
      <c r="BL118" s="537" t="e">
        <f ca="1">+IF(AND(ISNUMBER(OFFSET('Hygiene Data'!$H$5,0,10*ROW('Hygiene Data'!H112))),'Data Summary'!EA118="Yes"),OFFSET('Hygiene Data'!$H$5,0,10*ROW('Hygiene Data'!H112)),NA())</f>
        <v>#N/A</v>
      </c>
      <c r="BM118" s="537" t="e">
        <f ca="1">+IF(AND(ISNUMBER(OFFSET('Hygiene Data'!$H$7,0,10*ROW('Hygiene Data'!H112))),'Data Summary'!EB118="Yes"),OFFSET('Hygiene Data'!$H$7,0,10*ROW('Hygiene Data'!H112)),NA())</f>
        <v>#N/A</v>
      </c>
      <c r="BN118" s="537" t="e">
        <f ca="1">+IF(AND(ISNUMBER(OFFSET('Hygiene Data'!$H$9,0,10*ROW('Hygiene Data'!H112))),'Data Summary'!EC118="Yes"),OFFSET('Hygiene Data'!$H$9,0,10*ROW('Hygiene Data'!H112)),NA())</f>
        <v>#N/A</v>
      </c>
      <c r="BO118" s="537" t="e">
        <f ca="1">+IF(AND(ISNUMBER(OFFSET('Hygiene Data'!$I$5,0,10*ROW('Hygiene Data'!I112))),'Data Summary'!ED118="Yes"),OFFSET('Hygiene Data'!$I$5,0,10*ROW('Hygiene Data'!I112)),NA())</f>
        <v>#N/A</v>
      </c>
      <c r="BP118" s="537" t="e">
        <f ca="1">+IF(AND(ISNUMBER(OFFSET('Hygiene Data'!$I$7,0,10*ROW('Hygiene Data'!I112))),'Data Summary'!EE118="Yes"),OFFSET('Hygiene Data'!$I$7,0,10*ROW('Hygiene Data'!I112)),NA())</f>
        <v>#N/A</v>
      </c>
      <c r="BQ118" s="537" t="e">
        <f ca="1">+IF(AND(ISNUMBER(OFFSET('Hygiene Data'!$I$9,0,10*ROW('Hygiene Data'!I112))),'Data Summary'!EF118="Yes"),OFFSET('Hygiene Data'!$I$9,0,10*ROW('Hygiene Data'!I112)),NA())</f>
        <v>#N/A</v>
      </c>
    </row>
    <row r="119" spans="1:69" x14ac:dyDescent="0.25">
      <c r="A119" s="533" t="e">
        <f ca="1">+RIGHT('Data Summary'!A119,LEN('Data Summary'!A119)-9)</f>
        <v>#VALUE!</v>
      </c>
      <c r="B119" s="507" t="str">
        <f ca="1">+IF(ISTEXT('Data Summary'!B119),'Data Summary'!B119,"")</f>
        <v/>
      </c>
      <c r="C119" s="534" t="e">
        <f ca="1">+VALUE('Data Summary'!C119)</f>
        <v>#VALUE!</v>
      </c>
      <c r="D119" s="535" t="e">
        <f ca="1">+IF(AND(ISNUMBER(OFFSET('Water Data'!$D$4,0,10*ROW('Water Data'!D113))),'Data Summary'!BS119="Yes"),100-OFFSET('Water Data'!$D$4,0,10*ROW('Water Data'!D113)),NA())</f>
        <v>#N/A</v>
      </c>
      <c r="E119" s="535" t="e">
        <f ca="1">+IF(AND(ISNUMBER(OFFSET('Water Data'!$D$6,0,10*ROW('Water Data'!D113))),'Data Summary'!BT119="Yes"),OFFSET('Water Data'!$D$6,0,10*ROW('Water Data'!D113)),NA())</f>
        <v>#N/A</v>
      </c>
      <c r="F119" s="535" t="e">
        <f ca="1">+IF(AND(ISNUMBER(OFFSET('Water Data'!$D$9,0,10*ROW('Water Data'!D113))),'Data Summary'!BU119="Yes"),OFFSET('Water Data'!$D$9,0,10*ROW('Water Data'!D113)),NA())</f>
        <v>#N/A</v>
      </c>
      <c r="G119" s="535" t="e">
        <f ca="1">+IF(AND(ISNUMBER(OFFSET('Water Data'!$E$4,0,10*ROW('Water Data'!E113))),'Data Summary'!BV119="Yes"),100-OFFSET('Water Data'!$E$4,0,10*ROW('Water Data'!E113)),NA())</f>
        <v>#N/A</v>
      </c>
      <c r="H119" s="535" t="e">
        <f ca="1">+IF(AND(ISNUMBER(OFFSET('Water Data'!$E$6,0,10*ROW('Water Data'!E113))),'Data Summary'!BW119="Yes"),OFFSET('Water Data'!$E$6,0,10*ROW('Water Data'!E113)),NA())</f>
        <v>#N/A</v>
      </c>
      <c r="I119" s="535" t="e">
        <f ca="1">+IF(AND(ISNUMBER(OFFSET('Water Data'!$E$9,0,10*ROW('Water Data'!E113))),'Data Summary'!BX119="Yes"),OFFSET('Water Data'!$E$9,0,10*ROW('Water Data'!E113)),NA())</f>
        <v>#N/A</v>
      </c>
      <c r="J119" s="535" t="e">
        <f ca="1">+IF(AND(ISNUMBER(OFFSET('Water Data'!$F$4,0,10*ROW('Water Data'!F113))),'Data Summary'!BY119="Yes"),100-OFFSET('Water Data'!$F$4,0,10*ROW('Water Data'!F113)),NA())</f>
        <v>#N/A</v>
      </c>
      <c r="K119" s="535" t="e">
        <f ca="1">+IF(AND(ISNUMBER(OFFSET('Water Data'!$F$6,0,10*ROW('Water Data'!F113))),'Data Summary'!BZ119="Yes"),OFFSET('Water Data'!$F$6,0,10*ROW('Water Data'!F113)),NA())</f>
        <v>#N/A</v>
      </c>
      <c r="L119" s="535" t="e">
        <f ca="1">+IF(AND(ISNUMBER(OFFSET('Water Data'!$F$9,0,10*ROW('Water Data'!F113))),'Data Summary'!CA119="Yes"),OFFSET('Water Data'!$F$9,0,10*ROW('Water Data'!F113)),NA())</f>
        <v>#N/A</v>
      </c>
      <c r="M119" s="535" t="e">
        <f ca="1">+IF(AND(ISNUMBER(OFFSET('Water Data'!$G$4,0,10*ROW('Water Data'!G113))),'Data Summary'!CB119="Yes"),100-OFFSET('Water Data'!$G$4,0,10*ROW('Water Data'!G113)),NA())</f>
        <v>#N/A</v>
      </c>
      <c r="N119" s="535" t="e">
        <f ca="1">+IF(AND(ISNUMBER(OFFSET('Water Data'!$G$6,0,10*ROW('Water Data'!G113))),'Data Summary'!CC119="Yes"),OFFSET('Water Data'!$G$6,0,10*ROW('Water Data'!G113)),NA())</f>
        <v>#N/A</v>
      </c>
      <c r="O119" s="535" t="e">
        <f ca="1">+IF(AND(ISNUMBER(OFFSET('Water Data'!$G$9,0,10*ROW('Water Data'!G113))),'Data Summary'!CD119="Yes"),OFFSET('Water Data'!$G$9,0,10*ROW('Water Data'!G113)),NA())</f>
        <v>#N/A</v>
      </c>
      <c r="P119" s="535" t="e">
        <f ca="1">+IF(AND(ISNUMBER(OFFSET('Water Data'!$H$4,0,10*ROW('Water Data'!H113))),'Data Summary'!CE119="Yes"),100-OFFSET('Water Data'!$H$4,0,10*ROW('Water Data'!H113)),NA())</f>
        <v>#N/A</v>
      </c>
      <c r="Q119" s="535" t="e">
        <f ca="1">+IF(AND(ISNUMBER(OFFSET('Water Data'!$H$6,0,10*ROW('Water Data'!H113))),'Data Summary'!CF119="Yes"),OFFSET('Water Data'!$H$6,0,10*ROW('Water Data'!H113)),NA())</f>
        <v>#N/A</v>
      </c>
      <c r="R119" s="535" t="e">
        <f ca="1">+IF(AND(ISNUMBER(OFFSET('Water Data'!$H$9,0,10*ROW('Water Data'!H113))),'Data Summary'!CG119="Yes"),OFFSET('Water Data'!$H$9,0,10*ROW('Water Data'!H113)),NA())</f>
        <v>#N/A</v>
      </c>
      <c r="S119" s="535" t="e">
        <f ca="1">+IF(AND(ISNUMBER(OFFSET('Water Data'!$I$4,0,10*ROW('Water Data'!I113))),'Data Summary'!CH119="Yes"),100-OFFSET('Water Data'!$I$4,0,10*ROW('Water Data'!I113)),NA())</f>
        <v>#N/A</v>
      </c>
      <c r="T119" s="535" t="e">
        <f ca="1">+IF(AND(ISNUMBER(OFFSET('Water Data'!$I$6,0,10*ROW('Water Data'!I113))),'Data Summary'!CI119="Yes"),OFFSET('Water Data'!$I$6,0,10*ROW('Water Data'!I113)),NA())</f>
        <v>#N/A</v>
      </c>
      <c r="U119" s="535" t="e">
        <f ca="1">+IF(AND(ISNUMBER(OFFSET('Water Data'!$I$9,0,10*ROW('Water Data'!I113))),'Data Summary'!CJ119="Yes"),OFFSET('Water Data'!$I$9,0,10*ROW('Water Data'!I113)),NA())</f>
        <v>#N/A</v>
      </c>
      <c r="V119" s="536" t="e">
        <f ca="1">+IF(AND(ISNUMBER(OFFSET('Sanitation Data'!$D$4,0,10*ROW('Sanitation Data'!D113))),'Data Summary'!CK119="Yes"),100-OFFSET('Sanitation Data'!$D$4,0,10*ROW('Sanitation Data'!D113)),NA())</f>
        <v>#N/A</v>
      </c>
      <c r="W119" s="536" t="e">
        <f ca="1">+IF(AND(ISNUMBER(OFFSET('Sanitation Data'!$D$6,0,10*ROW('Sanitation Data'!D113))),'Data Summary'!CL119="Yes"),OFFSET('Sanitation Data'!$D$6,0,10*ROW('Sanitation Data'!D113)),NA())</f>
        <v>#N/A</v>
      </c>
      <c r="X119" s="536" t="e">
        <f ca="1">+IF(AND(ISNUMBER(OFFSET('Sanitation Data'!$D$10,0,10*ROW('Sanitation Data'!D113))),'Data Summary'!CM119="Yes"),OFFSET('Sanitation Data'!$D$10,0,10*ROW('Sanitation Data'!D113)),NA())</f>
        <v>#N/A</v>
      </c>
      <c r="Y119" s="536" t="e">
        <f ca="1">+IF(AND(ISNUMBER(OFFSET('Sanitation Data'!$D$11,0,10*ROW('Sanitation Data'!D113))),'Data Summary'!CN119="Yes"),OFFSET('Sanitation Data'!$D$11,0,10*ROW('Sanitation Data'!D113)),NA())</f>
        <v>#N/A</v>
      </c>
      <c r="Z119" s="536" t="e">
        <f ca="1">+IF(AND(ISNUMBER(OFFSET('Sanitation Data'!$D$12,0,10*ROW('Sanitation Data'!D113))),'Data Summary'!CO119="Yes"),OFFSET('Sanitation Data'!$D$12,0,10*ROW('Sanitation Data'!D113)),NA())</f>
        <v>#N/A</v>
      </c>
      <c r="AA119" s="536" t="e">
        <f ca="1">+IF(AND(ISNUMBER(OFFSET('Sanitation Data'!$E$4,0,10*ROW('Sanitation Data'!E113))),'Data Summary'!CP119="Yes"),100-OFFSET('Sanitation Data'!$E$4,0,10*ROW('Sanitation Data'!E113)),NA())</f>
        <v>#N/A</v>
      </c>
      <c r="AB119" s="536" t="e">
        <f ca="1">+IF(AND(ISNUMBER(OFFSET('Sanitation Data'!$E$6,0,10*ROW('Sanitation Data'!E113))),'Data Summary'!CQ119="Yes"),OFFSET('Sanitation Data'!$E$6,0,10*ROW('Sanitation Data'!E113)),NA())</f>
        <v>#N/A</v>
      </c>
      <c r="AC119" s="536" t="e">
        <f ca="1">+IF(AND(ISNUMBER(OFFSET('Sanitation Data'!$E$10,0,10*ROW('Sanitation Data'!E113))),'Data Summary'!CR119="Yes"),OFFSET('Sanitation Data'!$E$10,0,10*ROW('Sanitation Data'!E113)),NA())</f>
        <v>#N/A</v>
      </c>
      <c r="AD119" s="536" t="e">
        <f ca="1">+IF(AND(ISNUMBER(OFFSET('Sanitation Data'!$E$11,0,10*ROW('Sanitation Data'!E113))),'Data Summary'!CS119="Yes"),OFFSET('Sanitation Data'!$E$11,0,10*ROW('Sanitation Data'!E113)),NA())</f>
        <v>#N/A</v>
      </c>
      <c r="AE119" s="536" t="e">
        <f ca="1">+IF(AND(ISNUMBER(OFFSET('Sanitation Data'!$E$12,0,10*ROW('Sanitation Data'!E113))),'Data Summary'!CT119="Yes"),OFFSET('Sanitation Data'!$E$12,0,10*ROW('Sanitation Data'!E113)),NA())</f>
        <v>#N/A</v>
      </c>
      <c r="AF119" s="536" t="e">
        <f ca="1">+IF(AND(ISNUMBER(OFFSET('Sanitation Data'!$F$4,0,10*ROW('Sanitation Data'!F113))),'Data Summary'!CU119="Yes"),100-OFFSET('Sanitation Data'!$F$4,0,10*ROW('Sanitation Data'!F113)),NA())</f>
        <v>#N/A</v>
      </c>
      <c r="AG119" s="536" t="e">
        <f ca="1">+IF(AND(ISNUMBER(OFFSET('Sanitation Data'!$F$6,0,10*ROW('Sanitation Data'!F113))),'Data Summary'!CV119="Yes"),OFFSET('Sanitation Data'!$F$6,0,10*ROW('Sanitation Data'!F113)),NA())</f>
        <v>#N/A</v>
      </c>
      <c r="AH119" s="536" t="e">
        <f ca="1">+IF(AND(ISNUMBER(OFFSET('Sanitation Data'!$F$10,0,10*ROW('Sanitation Data'!F113))),'Data Summary'!CW119="Yes"),OFFSET('Sanitation Data'!$F$10,0,10*ROW('Sanitation Data'!F113)),NA())</f>
        <v>#N/A</v>
      </c>
      <c r="AI119" s="536" t="e">
        <f ca="1">+IF(AND(ISNUMBER(OFFSET('Sanitation Data'!$F$11,0,10*ROW('Sanitation Data'!F113))),'Data Summary'!CX119="Yes"),OFFSET('Sanitation Data'!$F$11,0,10*ROW('Sanitation Data'!F113)),NA())</f>
        <v>#N/A</v>
      </c>
      <c r="AJ119" s="536" t="e">
        <f ca="1">+IF(AND(ISNUMBER(OFFSET('Sanitation Data'!$F$12,0,10*ROW('Sanitation Data'!F113))),'Data Summary'!CY119="Yes"),OFFSET('Sanitation Data'!$F$12,0,10*ROW('Sanitation Data'!F113)),NA())</f>
        <v>#N/A</v>
      </c>
      <c r="AK119" s="536" t="e">
        <f ca="1">+IF(AND(ISNUMBER(OFFSET('Sanitation Data'!$G$4,0,10*ROW('Sanitation Data'!G113))),'Data Summary'!CZ119="Yes"),100-OFFSET('Sanitation Data'!$G$4,0,10*ROW('Sanitation Data'!G113)),NA())</f>
        <v>#N/A</v>
      </c>
      <c r="AL119" s="536" t="e">
        <f ca="1">+IF(AND(ISNUMBER(OFFSET('Sanitation Data'!$G$6,0,10*ROW('Sanitation Data'!G113))),'Data Summary'!DA119="Yes"),OFFSET('Sanitation Data'!$G$6,0,10*ROW('Sanitation Data'!G113)),NA())</f>
        <v>#N/A</v>
      </c>
      <c r="AM119" s="536" t="e">
        <f ca="1">+IF(AND(ISNUMBER(OFFSET('Sanitation Data'!$G$10,0,10*ROW('Sanitation Data'!G113))),'Data Summary'!DB119="Yes"),OFFSET('Sanitation Data'!$G$10,0,10*ROW('Sanitation Data'!G113)),NA())</f>
        <v>#N/A</v>
      </c>
      <c r="AN119" s="536" t="e">
        <f ca="1">+IF(AND(ISNUMBER(OFFSET('Sanitation Data'!$G$11,0,10*ROW('Sanitation Data'!G113))),'Data Summary'!DC119="Yes"),OFFSET('Sanitation Data'!$G$11,0,10*ROW('Sanitation Data'!G113)),NA())</f>
        <v>#N/A</v>
      </c>
      <c r="AO119" s="536" t="e">
        <f ca="1">+IF(AND(ISNUMBER(OFFSET('Sanitation Data'!$G$12,0,10*ROW('Sanitation Data'!G113))),'Data Summary'!DD119="Yes"),OFFSET('Sanitation Data'!$G$12,0,10*ROW('Sanitation Data'!G113)),NA())</f>
        <v>#N/A</v>
      </c>
      <c r="AP119" s="536" t="e">
        <f ca="1">+IF(AND(ISNUMBER(OFFSET('Sanitation Data'!$H$4,0,10*ROW('Sanitation Data'!H113))),'Data Summary'!DE119="Yes"),100-OFFSET('Sanitation Data'!$H$4,0,10*ROW('Sanitation Data'!H113)),NA())</f>
        <v>#N/A</v>
      </c>
      <c r="AQ119" s="536" t="e">
        <f ca="1">+IF(AND(ISNUMBER(OFFSET('Sanitation Data'!$H$6,0,10*ROW('Sanitation Data'!H113))),'Data Summary'!DF119="Yes"),OFFSET('Sanitation Data'!$H$6,0,10*ROW('Sanitation Data'!H113)),NA())</f>
        <v>#N/A</v>
      </c>
      <c r="AR119" s="536" t="e">
        <f ca="1">+IF(AND(ISNUMBER(OFFSET('Sanitation Data'!$H$10,0,10*ROW('Sanitation Data'!H113))),'Data Summary'!DG119="Yes"),OFFSET('Sanitation Data'!$H$10,0,10*ROW('Sanitation Data'!H113)),NA())</f>
        <v>#N/A</v>
      </c>
      <c r="AS119" s="536" t="e">
        <f ca="1">+IF(AND(ISNUMBER(OFFSET('Sanitation Data'!$H$11,0,10*ROW('Sanitation Data'!H113))),'Data Summary'!DH119="Yes"),OFFSET('Sanitation Data'!$H$11,0,10*ROW('Sanitation Data'!H113)),NA())</f>
        <v>#N/A</v>
      </c>
      <c r="AT119" s="536" t="e">
        <f ca="1">+IF(AND(ISNUMBER(OFFSET('Sanitation Data'!$H$12,0,10*ROW('Sanitation Data'!H113))),'Data Summary'!DI119="Yes"),OFFSET('Sanitation Data'!$H$12,0,10*ROW('Sanitation Data'!H113)),NA())</f>
        <v>#N/A</v>
      </c>
      <c r="AU119" s="536" t="e">
        <f ca="1">+IF(AND(ISNUMBER(OFFSET('Sanitation Data'!$I$4,0,10*ROW('Sanitation Data'!I113))),'Data Summary'!DJ119="Yes"),100-OFFSET('Sanitation Data'!$I$4,0,10*ROW('Sanitation Data'!I113)),NA())</f>
        <v>#N/A</v>
      </c>
      <c r="AV119" s="536" t="e">
        <f ca="1">+IF(AND(ISNUMBER(OFFSET('Sanitation Data'!$I$6,0,10*ROW('Sanitation Data'!I113))),'Data Summary'!DK119="Yes"),OFFSET('Sanitation Data'!$I$6,0,10*ROW('Sanitation Data'!I113)),NA())</f>
        <v>#N/A</v>
      </c>
      <c r="AW119" s="536" t="e">
        <f ca="1">+IF(AND(ISNUMBER(OFFSET('Sanitation Data'!$I$10,0,10*ROW('Sanitation Data'!I113))),'Data Summary'!DL119="Yes"),OFFSET('Sanitation Data'!$I$10,0,10*ROW('Sanitation Data'!I113)),NA())</f>
        <v>#N/A</v>
      </c>
      <c r="AX119" s="536" t="e">
        <f ca="1">+IF(AND(ISNUMBER(OFFSET('Sanitation Data'!$I$11,0,10*ROW('Sanitation Data'!I113))),'Data Summary'!DM119="Yes"),OFFSET('Sanitation Data'!$I$11,0,10*ROW('Sanitation Data'!I113)),NA())</f>
        <v>#N/A</v>
      </c>
      <c r="AY119" s="536" t="e">
        <f ca="1">+IF(AND(ISNUMBER(OFFSET('Sanitation Data'!$I$12,0,10*ROW('Sanitation Data'!I113))),'Data Summary'!DN119="Yes"),OFFSET('Sanitation Data'!$I$12,0,10*ROW('Sanitation Data'!I113)),NA())</f>
        <v>#N/A</v>
      </c>
      <c r="AZ119" s="537" t="e">
        <f ca="1">+IF(AND(ISNUMBER(OFFSET('Hygiene Data'!$D$5,0,10*ROW('Hygiene Data'!D113))),'Data Summary'!DO119="Yes"),OFFSET('Hygiene Data'!$D$5,0,10*ROW('Hygiene Data'!D113)),NA())</f>
        <v>#N/A</v>
      </c>
      <c r="BA119" s="537" t="e">
        <f ca="1">+IF(AND(ISNUMBER(OFFSET('Hygiene Data'!$D$7,0,10*ROW('Hygiene Data'!D113))),'Data Summary'!DP119="Yes"),OFFSET('Hygiene Data'!$D$7,0,10*ROW('Hygiene Data'!D113)),NA())</f>
        <v>#N/A</v>
      </c>
      <c r="BB119" s="537" t="e">
        <f ca="1">+IF(AND(ISNUMBER(OFFSET('Hygiene Data'!$D$9,0,10*ROW('Hygiene Data'!D113))),'Data Summary'!DQ119="Yes"),OFFSET('Hygiene Data'!$D$9,0,10*ROW('Hygiene Data'!D113)),NA())</f>
        <v>#N/A</v>
      </c>
      <c r="BC119" s="537" t="e">
        <f ca="1">+IF(AND(ISNUMBER(OFFSET('Hygiene Data'!$E$5,0,10*ROW('Hygiene Data'!E113))),'Data Summary'!DR119="Yes"),OFFSET('Hygiene Data'!$E$5,0,10*ROW('Hygiene Data'!E113)),NA())</f>
        <v>#N/A</v>
      </c>
      <c r="BD119" s="537" t="e">
        <f ca="1">+IF(AND(ISNUMBER(OFFSET('Hygiene Data'!$E$7,0,10*ROW('Hygiene Data'!E113))),'Data Summary'!DS119="Yes"),OFFSET('Hygiene Data'!$E$7,0,10*ROW('Hygiene Data'!E113)),NA())</f>
        <v>#N/A</v>
      </c>
      <c r="BE119" s="537" t="e">
        <f ca="1">+IF(AND(ISNUMBER(OFFSET('Hygiene Data'!$E$9,0,10*ROW('Hygiene Data'!E113))),'Data Summary'!DT119="Yes"),OFFSET('Hygiene Data'!$E$9,0,10*ROW('Hygiene Data'!E113)),NA())</f>
        <v>#N/A</v>
      </c>
      <c r="BF119" s="537" t="e">
        <f ca="1">+IF(AND(ISNUMBER(OFFSET('Hygiene Data'!$F$5,0,10*ROW('Hygiene Data'!F113))),'Data Summary'!DU119="Yes"),OFFSET('Hygiene Data'!$F$5,0,10*ROW('Hygiene Data'!F113)),NA())</f>
        <v>#N/A</v>
      </c>
      <c r="BG119" s="537" t="e">
        <f ca="1">+IF(AND(ISNUMBER(OFFSET('Hygiene Data'!$F$7,0,10*ROW('Hygiene Data'!F113))),'Data Summary'!DV119="Yes"),OFFSET('Hygiene Data'!$F$7,0,10*ROW('Hygiene Data'!F113)),NA())</f>
        <v>#N/A</v>
      </c>
      <c r="BH119" s="537" t="e">
        <f ca="1">+IF(AND(ISNUMBER(OFFSET('Hygiene Data'!$F$9,0,10*ROW('Hygiene Data'!F113))),'Data Summary'!DW119="Yes"),OFFSET('Hygiene Data'!$F$9,0,10*ROW('Hygiene Data'!F113)),NA())</f>
        <v>#N/A</v>
      </c>
      <c r="BI119" s="537" t="e">
        <f ca="1">+IF(AND(ISNUMBER(OFFSET('Hygiene Data'!$G$5,0,10*ROW('Hygiene Data'!G113))),'Data Summary'!DX119="Yes"),OFFSET('Hygiene Data'!$G$5,0,10*ROW('Hygiene Data'!G113)),NA())</f>
        <v>#N/A</v>
      </c>
      <c r="BJ119" s="537" t="e">
        <f ca="1">+IF(AND(ISNUMBER(OFFSET('Hygiene Data'!$G$7,0,10*ROW('Hygiene Data'!G113))),'Data Summary'!DY119="Yes"),OFFSET('Hygiene Data'!$G$7,0,10*ROW('Hygiene Data'!G113)),NA())</f>
        <v>#N/A</v>
      </c>
      <c r="BK119" s="537" t="e">
        <f ca="1">+IF(AND(ISNUMBER(OFFSET('Hygiene Data'!$G$9,0,10*ROW('Hygiene Data'!G113))),'Data Summary'!DZ119="Yes"),OFFSET('Hygiene Data'!$G$9,0,10*ROW('Hygiene Data'!G113)),NA())</f>
        <v>#N/A</v>
      </c>
      <c r="BL119" s="537" t="e">
        <f ca="1">+IF(AND(ISNUMBER(OFFSET('Hygiene Data'!$H$5,0,10*ROW('Hygiene Data'!H113))),'Data Summary'!EA119="Yes"),OFFSET('Hygiene Data'!$H$5,0,10*ROW('Hygiene Data'!H113)),NA())</f>
        <v>#N/A</v>
      </c>
      <c r="BM119" s="537" t="e">
        <f ca="1">+IF(AND(ISNUMBER(OFFSET('Hygiene Data'!$H$7,0,10*ROW('Hygiene Data'!H113))),'Data Summary'!EB119="Yes"),OFFSET('Hygiene Data'!$H$7,0,10*ROW('Hygiene Data'!H113)),NA())</f>
        <v>#N/A</v>
      </c>
      <c r="BN119" s="537" t="e">
        <f ca="1">+IF(AND(ISNUMBER(OFFSET('Hygiene Data'!$H$9,0,10*ROW('Hygiene Data'!H113))),'Data Summary'!EC119="Yes"),OFFSET('Hygiene Data'!$H$9,0,10*ROW('Hygiene Data'!H113)),NA())</f>
        <v>#N/A</v>
      </c>
      <c r="BO119" s="537" t="e">
        <f ca="1">+IF(AND(ISNUMBER(OFFSET('Hygiene Data'!$I$5,0,10*ROW('Hygiene Data'!I113))),'Data Summary'!ED119="Yes"),OFFSET('Hygiene Data'!$I$5,0,10*ROW('Hygiene Data'!I113)),NA())</f>
        <v>#N/A</v>
      </c>
      <c r="BP119" s="537" t="e">
        <f ca="1">+IF(AND(ISNUMBER(OFFSET('Hygiene Data'!$I$7,0,10*ROW('Hygiene Data'!I113))),'Data Summary'!EE119="Yes"),OFFSET('Hygiene Data'!$I$7,0,10*ROW('Hygiene Data'!I113)),NA())</f>
        <v>#N/A</v>
      </c>
      <c r="BQ119" s="537" t="e">
        <f ca="1">+IF(AND(ISNUMBER(OFFSET('Hygiene Data'!$I$9,0,10*ROW('Hygiene Data'!I113))),'Data Summary'!EF119="Yes"),OFFSET('Hygiene Data'!$I$9,0,10*ROW('Hygiene Data'!I113)),NA())</f>
        <v>#N/A</v>
      </c>
    </row>
    <row r="120" spans="1:69" x14ac:dyDescent="0.25">
      <c r="A120" s="533" t="e">
        <f ca="1">+RIGHT('Data Summary'!A120,LEN('Data Summary'!A120)-9)</f>
        <v>#VALUE!</v>
      </c>
      <c r="B120" s="507" t="str">
        <f ca="1">+IF(ISTEXT('Data Summary'!B120),'Data Summary'!B120,"")</f>
        <v/>
      </c>
      <c r="C120" s="534" t="e">
        <f ca="1">+VALUE('Data Summary'!C120)</f>
        <v>#VALUE!</v>
      </c>
      <c r="D120" s="535" t="e">
        <f ca="1">+IF(AND(ISNUMBER(OFFSET('Water Data'!$D$4,0,10*ROW('Water Data'!D114))),'Data Summary'!BS120="Yes"),100-OFFSET('Water Data'!$D$4,0,10*ROW('Water Data'!D114)),NA())</f>
        <v>#N/A</v>
      </c>
      <c r="E120" s="535" t="e">
        <f ca="1">+IF(AND(ISNUMBER(OFFSET('Water Data'!$D$6,0,10*ROW('Water Data'!D114))),'Data Summary'!BT120="Yes"),OFFSET('Water Data'!$D$6,0,10*ROW('Water Data'!D114)),NA())</f>
        <v>#N/A</v>
      </c>
      <c r="F120" s="535" t="e">
        <f ca="1">+IF(AND(ISNUMBER(OFFSET('Water Data'!$D$9,0,10*ROW('Water Data'!D114))),'Data Summary'!BU120="Yes"),OFFSET('Water Data'!$D$9,0,10*ROW('Water Data'!D114)),NA())</f>
        <v>#N/A</v>
      </c>
      <c r="G120" s="535" t="e">
        <f ca="1">+IF(AND(ISNUMBER(OFFSET('Water Data'!$E$4,0,10*ROW('Water Data'!E114))),'Data Summary'!BV120="Yes"),100-OFFSET('Water Data'!$E$4,0,10*ROW('Water Data'!E114)),NA())</f>
        <v>#N/A</v>
      </c>
      <c r="H120" s="535" t="e">
        <f ca="1">+IF(AND(ISNUMBER(OFFSET('Water Data'!$E$6,0,10*ROW('Water Data'!E114))),'Data Summary'!BW120="Yes"),OFFSET('Water Data'!$E$6,0,10*ROW('Water Data'!E114)),NA())</f>
        <v>#N/A</v>
      </c>
      <c r="I120" s="535" t="e">
        <f ca="1">+IF(AND(ISNUMBER(OFFSET('Water Data'!$E$9,0,10*ROW('Water Data'!E114))),'Data Summary'!BX120="Yes"),OFFSET('Water Data'!$E$9,0,10*ROW('Water Data'!E114)),NA())</f>
        <v>#N/A</v>
      </c>
      <c r="J120" s="535" t="e">
        <f ca="1">+IF(AND(ISNUMBER(OFFSET('Water Data'!$F$4,0,10*ROW('Water Data'!F114))),'Data Summary'!BY120="Yes"),100-OFFSET('Water Data'!$F$4,0,10*ROW('Water Data'!F114)),NA())</f>
        <v>#N/A</v>
      </c>
      <c r="K120" s="535" t="e">
        <f ca="1">+IF(AND(ISNUMBER(OFFSET('Water Data'!$F$6,0,10*ROW('Water Data'!F114))),'Data Summary'!BZ120="Yes"),OFFSET('Water Data'!$F$6,0,10*ROW('Water Data'!F114)),NA())</f>
        <v>#N/A</v>
      </c>
      <c r="L120" s="535" t="e">
        <f ca="1">+IF(AND(ISNUMBER(OFFSET('Water Data'!$F$9,0,10*ROW('Water Data'!F114))),'Data Summary'!CA120="Yes"),OFFSET('Water Data'!$F$9,0,10*ROW('Water Data'!F114)),NA())</f>
        <v>#N/A</v>
      </c>
      <c r="M120" s="535" t="e">
        <f ca="1">+IF(AND(ISNUMBER(OFFSET('Water Data'!$G$4,0,10*ROW('Water Data'!G114))),'Data Summary'!CB120="Yes"),100-OFFSET('Water Data'!$G$4,0,10*ROW('Water Data'!G114)),NA())</f>
        <v>#N/A</v>
      </c>
      <c r="N120" s="535" t="e">
        <f ca="1">+IF(AND(ISNUMBER(OFFSET('Water Data'!$G$6,0,10*ROW('Water Data'!G114))),'Data Summary'!CC120="Yes"),OFFSET('Water Data'!$G$6,0,10*ROW('Water Data'!G114)),NA())</f>
        <v>#N/A</v>
      </c>
      <c r="O120" s="535" t="e">
        <f ca="1">+IF(AND(ISNUMBER(OFFSET('Water Data'!$G$9,0,10*ROW('Water Data'!G114))),'Data Summary'!CD120="Yes"),OFFSET('Water Data'!$G$9,0,10*ROW('Water Data'!G114)),NA())</f>
        <v>#N/A</v>
      </c>
      <c r="P120" s="535" t="e">
        <f ca="1">+IF(AND(ISNUMBER(OFFSET('Water Data'!$H$4,0,10*ROW('Water Data'!H114))),'Data Summary'!CE120="Yes"),100-OFFSET('Water Data'!$H$4,0,10*ROW('Water Data'!H114)),NA())</f>
        <v>#N/A</v>
      </c>
      <c r="Q120" s="535" t="e">
        <f ca="1">+IF(AND(ISNUMBER(OFFSET('Water Data'!$H$6,0,10*ROW('Water Data'!H114))),'Data Summary'!CF120="Yes"),OFFSET('Water Data'!$H$6,0,10*ROW('Water Data'!H114)),NA())</f>
        <v>#N/A</v>
      </c>
      <c r="R120" s="535" t="e">
        <f ca="1">+IF(AND(ISNUMBER(OFFSET('Water Data'!$H$9,0,10*ROW('Water Data'!H114))),'Data Summary'!CG120="Yes"),OFFSET('Water Data'!$H$9,0,10*ROW('Water Data'!H114)),NA())</f>
        <v>#N/A</v>
      </c>
      <c r="S120" s="535" t="e">
        <f ca="1">+IF(AND(ISNUMBER(OFFSET('Water Data'!$I$4,0,10*ROW('Water Data'!I114))),'Data Summary'!CH120="Yes"),100-OFFSET('Water Data'!$I$4,0,10*ROW('Water Data'!I114)),NA())</f>
        <v>#N/A</v>
      </c>
      <c r="T120" s="535" t="e">
        <f ca="1">+IF(AND(ISNUMBER(OFFSET('Water Data'!$I$6,0,10*ROW('Water Data'!I114))),'Data Summary'!CI120="Yes"),OFFSET('Water Data'!$I$6,0,10*ROW('Water Data'!I114)),NA())</f>
        <v>#N/A</v>
      </c>
      <c r="U120" s="535" t="e">
        <f ca="1">+IF(AND(ISNUMBER(OFFSET('Water Data'!$I$9,0,10*ROW('Water Data'!I114))),'Data Summary'!CJ120="Yes"),OFFSET('Water Data'!$I$9,0,10*ROW('Water Data'!I114)),NA())</f>
        <v>#N/A</v>
      </c>
      <c r="V120" s="536" t="e">
        <f ca="1">+IF(AND(ISNUMBER(OFFSET('Sanitation Data'!$D$4,0,10*ROW('Sanitation Data'!D114))),'Data Summary'!CK120="Yes"),100-OFFSET('Sanitation Data'!$D$4,0,10*ROW('Sanitation Data'!D114)),NA())</f>
        <v>#N/A</v>
      </c>
      <c r="W120" s="536" t="e">
        <f ca="1">+IF(AND(ISNUMBER(OFFSET('Sanitation Data'!$D$6,0,10*ROW('Sanitation Data'!D114))),'Data Summary'!CL120="Yes"),OFFSET('Sanitation Data'!$D$6,0,10*ROW('Sanitation Data'!D114)),NA())</f>
        <v>#N/A</v>
      </c>
      <c r="X120" s="536" t="e">
        <f ca="1">+IF(AND(ISNUMBER(OFFSET('Sanitation Data'!$D$10,0,10*ROW('Sanitation Data'!D114))),'Data Summary'!CM120="Yes"),OFFSET('Sanitation Data'!$D$10,0,10*ROW('Sanitation Data'!D114)),NA())</f>
        <v>#N/A</v>
      </c>
      <c r="Y120" s="536" t="e">
        <f ca="1">+IF(AND(ISNUMBER(OFFSET('Sanitation Data'!$D$11,0,10*ROW('Sanitation Data'!D114))),'Data Summary'!CN120="Yes"),OFFSET('Sanitation Data'!$D$11,0,10*ROW('Sanitation Data'!D114)),NA())</f>
        <v>#N/A</v>
      </c>
      <c r="Z120" s="536" t="e">
        <f ca="1">+IF(AND(ISNUMBER(OFFSET('Sanitation Data'!$D$12,0,10*ROW('Sanitation Data'!D114))),'Data Summary'!CO120="Yes"),OFFSET('Sanitation Data'!$D$12,0,10*ROW('Sanitation Data'!D114)),NA())</f>
        <v>#N/A</v>
      </c>
      <c r="AA120" s="536" t="e">
        <f ca="1">+IF(AND(ISNUMBER(OFFSET('Sanitation Data'!$E$4,0,10*ROW('Sanitation Data'!E114))),'Data Summary'!CP120="Yes"),100-OFFSET('Sanitation Data'!$E$4,0,10*ROW('Sanitation Data'!E114)),NA())</f>
        <v>#N/A</v>
      </c>
      <c r="AB120" s="536" t="e">
        <f ca="1">+IF(AND(ISNUMBER(OFFSET('Sanitation Data'!$E$6,0,10*ROW('Sanitation Data'!E114))),'Data Summary'!CQ120="Yes"),OFFSET('Sanitation Data'!$E$6,0,10*ROW('Sanitation Data'!E114)),NA())</f>
        <v>#N/A</v>
      </c>
      <c r="AC120" s="536" t="e">
        <f ca="1">+IF(AND(ISNUMBER(OFFSET('Sanitation Data'!$E$10,0,10*ROW('Sanitation Data'!E114))),'Data Summary'!CR120="Yes"),OFFSET('Sanitation Data'!$E$10,0,10*ROW('Sanitation Data'!E114)),NA())</f>
        <v>#N/A</v>
      </c>
      <c r="AD120" s="536" t="e">
        <f ca="1">+IF(AND(ISNUMBER(OFFSET('Sanitation Data'!$E$11,0,10*ROW('Sanitation Data'!E114))),'Data Summary'!CS120="Yes"),OFFSET('Sanitation Data'!$E$11,0,10*ROW('Sanitation Data'!E114)),NA())</f>
        <v>#N/A</v>
      </c>
      <c r="AE120" s="536" t="e">
        <f ca="1">+IF(AND(ISNUMBER(OFFSET('Sanitation Data'!$E$12,0,10*ROW('Sanitation Data'!E114))),'Data Summary'!CT120="Yes"),OFFSET('Sanitation Data'!$E$12,0,10*ROW('Sanitation Data'!E114)),NA())</f>
        <v>#N/A</v>
      </c>
      <c r="AF120" s="536" t="e">
        <f ca="1">+IF(AND(ISNUMBER(OFFSET('Sanitation Data'!$F$4,0,10*ROW('Sanitation Data'!F114))),'Data Summary'!CU120="Yes"),100-OFFSET('Sanitation Data'!$F$4,0,10*ROW('Sanitation Data'!F114)),NA())</f>
        <v>#N/A</v>
      </c>
      <c r="AG120" s="536" t="e">
        <f ca="1">+IF(AND(ISNUMBER(OFFSET('Sanitation Data'!$F$6,0,10*ROW('Sanitation Data'!F114))),'Data Summary'!CV120="Yes"),OFFSET('Sanitation Data'!$F$6,0,10*ROW('Sanitation Data'!F114)),NA())</f>
        <v>#N/A</v>
      </c>
      <c r="AH120" s="536" t="e">
        <f ca="1">+IF(AND(ISNUMBER(OFFSET('Sanitation Data'!$F$10,0,10*ROW('Sanitation Data'!F114))),'Data Summary'!CW120="Yes"),OFFSET('Sanitation Data'!$F$10,0,10*ROW('Sanitation Data'!F114)),NA())</f>
        <v>#N/A</v>
      </c>
      <c r="AI120" s="536" t="e">
        <f ca="1">+IF(AND(ISNUMBER(OFFSET('Sanitation Data'!$F$11,0,10*ROW('Sanitation Data'!F114))),'Data Summary'!CX120="Yes"),OFFSET('Sanitation Data'!$F$11,0,10*ROW('Sanitation Data'!F114)),NA())</f>
        <v>#N/A</v>
      </c>
      <c r="AJ120" s="536" t="e">
        <f ca="1">+IF(AND(ISNUMBER(OFFSET('Sanitation Data'!$F$12,0,10*ROW('Sanitation Data'!F114))),'Data Summary'!CY120="Yes"),OFFSET('Sanitation Data'!$F$12,0,10*ROW('Sanitation Data'!F114)),NA())</f>
        <v>#N/A</v>
      </c>
      <c r="AK120" s="536" t="e">
        <f ca="1">+IF(AND(ISNUMBER(OFFSET('Sanitation Data'!$G$4,0,10*ROW('Sanitation Data'!G114))),'Data Summary'!CZ120="Yes"),100-OFFSET('Sanitation Data'!$G$4,0,10*ROW('Sanitation Data'!G114)),NA())</f>
        <v>#N/A</v>
      </c>
      <c r="AL120" s="536" t="e">
        <f ca="1">+IF(AND(ISNUMBER(OFFSET('Sanitation Data'!$G$6,0,10*ROW('Sanitation Data'!G114))),'Data Summary'!DA120="Yes"),OFFSET('Sanitation Data'!$G$6,0,10*ROW('Sanitation Data'!G114)),NA())</f>
        <v>#N/A</v>
      </c>
      <c r="AM120" s="536" t="e">
        <f ca="1">+IF(AND(ISNUMBER(OFFSET('Sanitation Data'!$G$10,0,10*ROW('Sanitation Data'!G114))),'Data Summary'!DB120="Yes"),OFFSET('Sanitation Data'!$G$10,0,10*ROW('Sanitation Data'!G114)),NA())</f>
        <v>#N/A</v>
      </c>
      <c r="AN120" s="536" t="e">
        <f ca="1">+IF(AND(ISNUMBER(OFFSET('Sanitation Data'!$G$11,0,10*ROW('Sanitation Data'!G114))),'Data Summary'!DC120="Yes"),OFFSET('Sanitation Data'!$G$11,0,10*ROW('Sanitation Data'!G114)),NA())</f>
        <v>#N/A</v>
      </c>
      <c r="AO120" s="536" t="e">
        <f ca="1">+IF(AND(ISNUMBER(OFFSET('Sanitation Data'!$G$12,0,10*ROW('Sanitation Data'!G114))),'Data Summary'!DD120="Yes"),OFFSET('Sanitation Data'!$G$12,0,10*ROW('Sanitation Data'!G114)),NA())</f>
        <v>#N/A</v>
      </c>
      <c r="AP120" s="536" t="e">
        <f ca="1">+IF(AND(ISNUMBER(OFFSET('Sanitation Data'!$H$4,0,10*ROW('Sanitation Data'!H114))),'Data Summary'!DE120="Yes"),100-OFFSET('Sanitation Data'!$H$4,0,10*ROW('Sanitation Data'!H114)),NA())</f>
        <v>#N/A</v>
      </c>
      <c r="AQ120" s="536" t="e">
        <f ca="1">+IF(AND(ISNUMBER(OFFSET('Sanitation Data'!$H$6,0,10*ROW('Sanitation Data'!H114))),'Data Summary'!DF120="Yes"),OFFSET('Sanitation Data'!$H$6,0,10*ROW('Sanitation Data'!H114)),NA())</f>
        <v>#N/A</v>
      </c>
      <c r="AR120" s="536" t="e">
        <f ca="1">+IF(AND(ISNUMBER(OFFSET('Sanitation Data'!$H$10,0,10*ROW('Sanitation Data'!H114))),'Data Summary'!DG120="Yes"),OFFSET('Sanitation Data'!$H$10,0,10*ROW('Sanitation Data'!H114)),NA())</f>
        <v>#N/A</v>
      </c>
      <c r="AS120" s="536" t="e">
        <f ca="1">+IF(AND(ISNUMBER(OFFSET('Sanitation Data'!$H$11,0,10*ROW('Sanitation Data'!H114))),'Data Summary'!DH120="Yes"),OFFSET('Sanitation Data'!$H$11,0,10*ROW('Sanitation Data'!H114)),NA())</f>
        <v>#N/A</v>
      </c>
      <c r="AT120" s="536" t="e">
        <f ca="1">+IF(AND(ISNUMBER(OFFSET('Sanitation Data'!$H$12,0,10*ROW('Sanitation Data'!H114))),'Data Summary'!DI120="Yes"),OFFSET('Sanitation Data'!$H$12,0,10*ROW('Sanitation Data'!H114)),NA())</f>
        <v>#N/A</v>
      </c>
      <c r="AU120" s="536" t="e">
        <f ca="1">+IF(AND(ISNUMBER(OFFSET('Sanitation Data'!$I$4,0,10*ROW('Sanitation Data'!I114))),'Data Summary'!DJ120="Yes"),100-OFFSET('Sanitation Data'!$I$4,0,10*ROW('Sanitation Data'!I114)),NA())</f>
        <v>#N/A</v>
      </c>
      <c r="AV120" s="536" t="e">
        <f ca="1">+IF(AND(ISNUMBER(OFFSET('Sanitation Data'!$I$6,0,10*ROW('Sanitation Data'!I114))),'Data Summary'!DK120="Yes"),OFFSET('Sanitation Data'!$I$6,0,10*ROW('Sanitation Data'!I114)),NA())</f>
        <v>#N/A</v>
      </c>
      <c r="AW120" s="536" t="e">
        <f ca="1">+IF(AND(ISNUMBER(OFFSET('Sanitation Data'!$I$10,0,10*ROW('Sanitation Data'!I114))),'Data Summary'!DL120="Yes"),OFFSET('Sanitation Data'!$I$10,0,10*ROW('Sanitation Data'!I114)),NA())</f>
        <v>#N/A</v>
      </c>
      <c r="AX120" s="536" t="e">
        <f ca="1">+IF(AND(ISNUMBER(OFFSET('Sanitation Data'!$I$11,0,10*ROW('Sanitation Data'!I114))),'Data Summary'!DM120="Yes"),OFFSET('Sanitation Data'!$I$11,0,10*ROW('Sanitation Data'!I114)),NA())</f>
        <v>#N/A</v>
      </c>
      <c r="AY120" s="536" t="e">
        <f ca="1">+IF(AND(ISNUMBER(OFFSET('Sanitation Data'!$I$12,0,10*ROW('Sanitation Data'!I114))),'Data Summary'!DN120="Yes"),OFFSET('Sanitation Data'!$I$12,0,10*ROW('Sanitation Data'!I114)),NA())</f>
        <v>#N/A</v>
      </c>
      <c r="AZ120" s="537" t="e">
        <f ca="1">+IF(AND(ISNUMBER(OFFSET('Hygiene Data'!$D$5,0,10*ROW('Hygiene Data'!D114))),'Data Summary'!DO120="Yes"),OFFSET('Hygiene Data'!$D$5,0,10*ROW('Hygiene Data'!D114)),NA())</f>
        <v>#N/A</v>
      </c>
      <c r="BA120" s="537" t="e">
        <f ca="1">+IF(AND(ISNUMBER(OFFSET('Hygiene Data'!$D$7,0,10*ROW('Hygiene Data'!D114))),'Data Summary'!DP120="Yes"),OFFSET('Hygiene Data'!$D$7,0,10*ROW('Hygiene Data'!D114)),NA())</f>
        <v>#N/A</v>
      </c>
      <c r="BB120" s="537" t="e">
        <f ca="1">+IF(AND(ISNUMBER(OFFSET('Hygiene Data'!$D$9,0,10*ROW('Hygiene Data'!D114))),'Data Summary'!DQ120="Yes"),OFFSET('Hygiene Data'!$D$9,0,10*ROW('Hygiene Data'!D114)),NA())</f>
        <v>#N/A</v>
      </c>
      <c r="BC120" s="537" t="e">
        <f ca="1">+IF(AND(ISNUMBER(OFFSET('Hygiene Data'!$E$5,0,10*ROW('Hygiene Data'!E114))),'Data Summary'!DR120="Yes"),OFFSET('Hygiene Data'!$E$5,0,10*ROW('Hygiene Data'!E114)),NA())</f>
        <v>#N/A</v>
      </c>
      <c r="BD120" s="537" t="e">
        <f ca="1">+IF(AND(ISNUMBER(OFFSET('Hygiene Data'!$E$7,0,10*ROW('Hygiene Data'!E114))),'Data Summary'!DS120="Yes"),OFFSET('Hygiene Data'!$E$7,0,10*ROW('Hygiene Data'!E114)),NA())</f>
        <v>#N/A</v>
      </c>
      <c r="BE120" s="537" t="e">
        <f ca="1">+IF(AND(ISNUMBER(OFFSET('Hygiene Data'!$E$9,0,10*ROW('Hygiene Data'!E114))),'Data Summary'!DT120="Yes"),OFFSET('Hygiene Data'!$E$9,0,10*ROW('Hygiene Data'!E114)),NA())</f>
        <v>#N/A</v>
      </c>
      <c r="BF120" s="537" t="e">
        <f ca="1">+IF(AND(ISNUMBER(OFFSET('Hygiene Data'!$F$5,0,10*ROW('Hygiene Data'!F114))),'Data Summary'!DU120="Yes"),OFFSET('Hygiene Data'!$F$5,0,10*ROW('Hygiene Data'!F114)),NA())</f>
        <v>#N/A</v>
      </c>
      <c r="BG120" s="537" t="e">
        <f ca="1">+IF(AND(ISNUMBER(OFFSET('Hygiene Data'!$F$7,0,10*ROW('Hygiene Data'!F114))),'Data Summary'!DV120="Yes"),OFFSET('Hygiene Data'!$F$7,0,10*ROW('Hygiene Data'!F114)),NA())</f>
        <v>#N/A</v>
      </c>
      <c r="BH120" s="537" t="e">
        <f ca="1">+IF(AND(ISNUMBER(OFFSET('Hygiene Data'!$F$9,0,10*ROW('Hygiene Data'!F114))),'Data Summary'!DW120="Yes"),OFFSET('Hygiene Data'!$F$9,0,10*ROW('Hygiene Data'!F114)),NA())</f>
        <v>#N/A</v>
      </c>
      <c r="BI120" s="537" t="e">
        <f ca="1">+IF(AND(ISNUMBER(OFFSET('Hygiene Data'!$G$5,0,10*ROW('Hygiene Data'!G114))),'Data Summary'!DX120="Yes"),OFFSET('Hygiene Data'!$G$5,0,10*ROW('Hygiene Data'!G114)),NA())</f>
        <v>#N/A</v>
      </c>
      <c r="BJ120" s="537" t="e">
        <f ca="1">+IF(AND(ISNUMBER(OFFSET('Hygiene Data'!$G$7,0,10*ROW('Hygiene Data'!G114))),'Data Summary'!DY120="Yes"),OFFSET('Hygiene Data'!$G$7,0,10*ROW('Hygiene Data'!G114)),NA())</f>
        <v>#N/A</v>
      </c>
      <c r="BK120" s="537" t="e">
        <f ca="1">+IF(AND(ISNUMBER(OFFSET('Hygiene Data'!$G$9,0,10*ROW('Hygiene Data'!G114))),'Data Summary'!DZ120="Yes"),OFFSET('Hygiene Data'!$G$9,0,10*ROW('Hygiene Data'!G114)),NA())</f>
        <v>#N/A</v>
      </c>
      <c r="BL120" s="537" t="e">
        <f ca="1">+IF(AND(ISNUMBER(OFFSET('Hygiene Data'!$H$5,0,10*ROW('Hygiene Data'!H114))),'Data Summary'!EA120="Yes"),OFFSET('Hygiene Data'!$H$5,0,10*ROW('Hygiene Data'!H114)),NA())</f>
        <v>#N/A</v>
      </c>
      <c r="BM120" s="537" t="e">
        <f ca="1">+IF(AND(ISNUMBER(OFFSET('Hygiene Data'!$H$7,0,10*ROW('Hygiene Data'!H114))),'Data Summary'!EB120="Yes"),OFFSET('Hygiene Data'!$H$7,0,10*ROW('Hygiene Data'!H114)),NA())</f>
        <v>#N/A</v>
      </c>
      <c r="BN120" s="537" t="e">
        <f ca="1">+IF(AND(ISNUMBER(OFFSET('Hygiene Data'!$H$9,0,10*ROW('Hygiene Data'!H114))),'Data Summary'!EC120="Yes"),OFFSET('Hygiene Data'!$H$9,0,10*ROW('Hygiene Data'!H114)),NA())</f>
        <v>#N/A</v>
      </c>
      <c r="BO120" s="537" t="e">
        <f ca="1">+IF(AND(ISNUMBER(OFFSET('Hygiene Data'!$I$5,0,10*ROW('Hygiene Data'!I114))),'Data Summary'!ED120="Yes"),OFFSET('Hygiene Data'!$I$5,0,10*ROW('Hygiene Data'!I114)),NA())</f>
        <v>#N/A</v>
      </c>
      <c r="BP120" s="537" t="e">
        <f ca="1">+IF(AND(ISNUMBER(OFFSET('Hygiene Data'!$I$7,0,10*ROW('Hygiene Data'!I114))),'Data Summary'!EE120="Yes"),OFFSET('Hygiene Data'!$I$7,0,10*ROW('Hygiene Data'!I114)),NA())</f>
        <v>#N/A</v>
      </c>
      <c r="BQ120" s="537" t="e">
        <f ca="1">+IF(AND(ISNUMBER(OFFSET('Hygiene Data'!$I$9,0,10*ROW('Hygiene Data'!I114))),'Data Summary'!EF120="Yes"),OFFSET('Hygiene Data'!$I$9,0,10*ROW('Hygiene Data'!I114)),NA())</f>
        <v>#N/A</v>
      </c>
    </row>
    <row r="121" spans="1:69" x14ac:dyDescent="0.25">
      <c r="A121" s="533" t="e">
        <f ca="1">+RIGHT('Data Summary'!A121,LEN('Data Summary'!A121)-9)</f>
        <v>#VALUE!</v>
      </c>
      <c r="B121" s="507" t="str">
        <f ca="1">+IF(ISTEXT('Data Summary'!B121),'Data Summary'!B121,"")</f>
        <v/>
      </c>
      <c r="C121" s="534" t="e">
        <f ca="1">+VALUE('Data Summary'!C121)</f>
        <v>#VALUE!</v>
      </c>
      <c r="D121" s="535" t="e">
        <f ca="1">+IF(AND(ISNUMBER(OFFSET('Water Data'!$D$4,0,10*ROW('Water Data'!D115))),'Data Summary'!BS121="Yes"),100-OFFSET('Water Data'!$D$4,0,10*ROW('Water Data'!D115)),NA())</f>
        <v>#N/A</v>
      </c>
      <c r="E121" s="535" t="e">
        <f ca="1">+IF(AND(ISNUMBER(OFFSET('Water Data'!$D$6,0,10*ROW('Water Data'!D115))),'Data Summary'!BT121="Yes"),OFFSET('Water Data'!$D$6,0,10*ROW('Water Data'!D115)),NA())</f>
        <v>#N/A</v>
      </c>
      <c r="F121" s="535" t="e">
        <f ca="1">+IF(AND(ISNUMBER(OFFSET('Water Data'!$D$9,0,10*ROW('Water Data'!D115))),'Data Summary'!BU121="Yes"),OFFSET('Water Data'!$D$9,0,10*ROW('Water Data'!D115)),NA())</f>
        <v>#N/A</v>
      </c>
      <c r="G121" s="535" t="e">
        <f ca="1">+IF(AND(ISNUMBER(OFFSET('Water Data'!$E$4,0,10*ROW('Water Data'!E115))),'Data Summary'!BV121="Yes"),100-OFFSET('Water Data'!$E$4,0,10*ROW('Water Data'!E115)),NA())</f>
        <v>#N/A</v>
      </c>
      <c r="H121" s="535" t="e">
        <f ca="1">+IF(AND(ISNUMBER(OFFSET('Water Data'!$E$6,0,10*ROW('Water Data'!E115))),'Data Summary'!BW121="Yes"),OFFSET('Water Data'!$E$6,0,10*ROW('Water Data'!E115)),NA())</f>
        <v>#N/A</v>
      </c>
      <c r="I121" s="535" t="e">
        <f ca="1">+IF(AND(ISNUMBER(OFFSET('Water Data'!$E$9,0,10*ROW('Water Data'!E115))),'Data Summary'!BX121="Yes"),OFFSET('Water Data'!$E$9,0,10*ROW('Water Data'!E115)),NA())</f>
        <v>#N/A</v>
      </c>
      <c r="J121" s="535" t="e">
        <f ca="1">+IF(AND(ISNUMBER(OFFSET('Water Data'!$F$4,0,10*ROW('Water Data'!F115))),'Data Summary'!BY121="Yes"),100-OFFSET('Water Data'!$F$4,0,10*ROW('Water Data'!F115)),NA())</f>
        <v>#N/A</v>
      </c>
      <c r="K121" s="535" t="e">
        <f ca="1">+IF(AND(ISNUMBER(OFFSET('Water Data'!$F$6,0,10*ROW('Water Data'!F115))),'Data Summary'!BZ121="Yes"),OFFSET('Water Data'!$F$6,0,10*ROW('Water Data'!F115)),NA())</f>
        <v>#N/A</v>
      </c>
      <c r="L121" s="535" t="e">
        <f ca="1">+IF(AND(ISNUMBER(OFFSET('Water Data'!$F$9,0,10*ROW('Water Data'!F115))),'Data Summary'!CA121="Yes"),OFFSET('Water Data'!$F$9,0,10*ROW('Water Data'!F115)),NA())</f>
        <v>#N/A</v>
      </c>
      <c r="M121" s="535" t="e">
        <f ca="1">+IF(AND(ISNUMBER(OFFSET('Water Data'!$G$4,0,10*ROW('Water Data'!G115))),'Data Summary'!CB121="Yes"),100-OFFSET('Water Data'!$G$4,0,10*ROW('Water Data'!G115)),NA())</f>
        <v>#N/A</v>
      </c>
      <c r="N121" s="535" t="e">
        <f ca="1">+IF(AND(ISNUMBER(OFFSET('Water Data'!$G$6,0,10*ROW('Water Data'!G115))),'Data Summary'!CC121="Yes"),OFFSET('Water Data'!$G$6,0,10*ROW('Water Data'!G115)),NA())</f>
        <v>#N/A</v>
      </c>
      <c r="O121" s="535" t="e">
        <f ca="1">+IF(AND(ISNUMBER(OFFSET('Water Data'!$G$9,0,10*ROW('Water Data'!G115))),'Data Summary'!CD121="Yes"),OFFSET('Water Data'!$G$9,0,10*ROW('Water Data'!G115)),NA())</f>
        <v>#N/A</v>
      </c>
      <c r="P121" s="535" t="e">
        <f ca="1">+IF(AND(ISNUMBER(OFFSET('Water Data'!$H$4,0,10*ROW('Water Data'!H115))),'Data Summary'!CE121="Yes"),100-OFFSET('Water Data'!$H$4,0,10*ROW('Water Data'!H115)),NA())</f>
        <v>#N/A</v>
      </c>
      <c r="Q121" s="535" t="e">
        <f ca="1">+IF(AND(ISNUMBER(OFFSET('Water Data'!$H$6,0,10*ROW('Water Data'!H115))),'Data Summary'!CF121="Yes"),OFFSET('Water Data'!$H$6,0,10*ROW('Water Data'!H115)),NA())</f>
        <v>#N/A</v>
      </c>
      <c r="R121" s="535" t="e">
        <f ca="1">+IF(AND(ISNUMBER(OFFSET('Water Data'!$H$9,0,10*ROW('Water Data'!H115))),'Data Summary'!CG121="Yes"),OFFSET('Water Data'!$H$9,0,10*ROW('Water Data'!H115)),NA())</f>
        <v>#N/A</v>
      </c>
      <c r="S121" s="535" t="e">
        <f ca="1">+IF(AND(ISNUMBER(OFFSET('Water Data'!$I$4,0,10*ROW('Water Data'!I115))),'Data Summary'!CH121="Yes"),100-OFFSET('Water Data'!$I$4,0,10*ROW('Water Data'!I115)),NA())</f>
        <v>#N/A</v>
      </c>
      <c r="T121" s="535" t="e">
        <f ca="1">+IF(AND(ISNUMBER(OFFSET('Water Data'!$I$6,0,10*ROW('Water Data'!I115))),'Data Summary'!CI121="Yes"),OFFSET('Water Data'!$I$6,0,10*ROW('Water Data'!I115)),NA())</f>
        <v>#N/A</v>
      </c>
      <c r="U121" s="535" t="e">
        <f ca="1">+IF(AND(ISNUMBER(OFFSET('Water Data'!$I$9,0,10*ROW('Water Data'!I115))),'Data Summary'!CJ121="Yes"),OFFSET('Water Data'!$I$9,0,10*ROW('Water Data'!I115)),NA())</f>
        <v>#N/A</v>
      </c>
      <c r="V121" s="536" t="e">
        <f ca="1">+IF(AND(ISNUMBER(OFFSET('Sanitation Data'!$D$4,0,10*ROW('Sanitation Data'!D115))),'Data Summary'!CK121="Yes"),100-OFFSET('Sanitation Data'!$D$4,0,10*ROW('Sanitation Data'!D115)),NA())</f>
        <v>#N/A</v>
      </c>
      <c r="W121" s="536" t="e">
        <f ca="1">+IF(AND(ISNUMBER(OFFSET('Sanitation Data'!$D$6,0,10*ROW('Sanitation Data'!D115))),'Data Summary'!CL121="Yes"),OFFSET('Sanitation Data'!$D$6,0,10*ROW('Sanitation Data'!D115)),NA())</f>
        <v>#N/A</v>
      </c>
      <c r="X121" s="536" t="e">
        <f ca="1">+IF(AND(ISNUMBER(OFFSET('Sanitation Data'!$D$10,0,10*ROW('Sanitation Data'!D115))),'Data Summary'!CM121="Yes"),OFFSET('Sanitation Data'!$D$10,0,10*ROW('Sanitation Data'!D115)),NA())</f>
        <v>#N/A</v>
      </c>
      <c r="Y121" s="536" t="e">
        <f ca="1">+IF(AND(ISNUMBER(OFFSET('Sanitation Data'!$D$11,0,10*ROW('Sanitation Data'!D115))),'Data Summary'!CN121="Yes"),OFFSET('Sanitation Data'!$D$11,0,10*ROW('Sanitation Data'!D115)),NA())</f>
        <v>#N/A</v>
      </c>
      <c r="Z121" s="536" t="e">
        <f ca="1">+IF(AND(ISNUMBER(OFFSET('Sanitation Data'!$D$12,0,10*ROW('Sanitation Data'!D115))),'Data Summary'!CO121="Yes"),OFFSET('Sanitation Data'!$D$12,0,10*ROW('Sanitation Data'!D115)),NA())</f>
        <v>#N/A</v>
      </c>
      <c r="AA121" s="536" t="e">
        <f ca="1">+IF(AND(ISNUMBER(OFFSET('Sanitation Data'!$E$4,0,10*ROW('Sanitation Data'!E115))),'Data Summary'!CP121="Yes"),100-OFFSET('Sanitation Data'!$E$4,0,10*ROW('Sanitation Data'!E115)),NA())</f>
        <v>#N/A</v>
      </c>
      <c r="AB121" s="536" t="e">
        <f ca="1">+IF(AND(ISNUMBER(OFFSET('Sanitation Data'!$E$6,0,10*ROW('Sanitation Data'!E115))),'Data Summary'!CQ121="Yes"),OFFSET('Sanitation Data'!$E$6,0,10*ROW('Sanitation Data'!E115)),NA())</f>
        <v>#N/A</v>
      </c>
      <c r="AC121" s="536" t="e">
        <f ca="1">+IF(AND(ISNUMBER(OFFSET('Sanitation Data'!$E$10,0,10*ROW('Sanitation Data'!E115))),'Data Summary'!CR121="Yes"),OFFSET('Sanitation Data'!$E$10,0,10*ROW('Sanitation Data'!E115)),NA())</f>
        <v>#N/A</v>
      </c>
      <c r="AD121" s="536" t="e">
        <f ca="1">+IF(AND(ISNUMBER(OFFSET('Sanitation Data'!$E$11,0,10*ROW('Sanitation Data'!E115))),'Data Summary'!CS121="Yes"),OFFSET('Sanitation Data'!$E$11,0,10*ROW('Sanitation Data'!E115)),NA())</f>
        <v>#N/A</v>
      </c>
      <c r="AE121" s="536" t="e">
        <f ca="1">+IF(AND(ISNUMBER(OFFSET('Sanitation Data'!$E$12,0,10*ROW('Sanitation Data'!E115))),'Data Summary'!CT121="Yes"),OFFSET('Sanitation Data'!$E$12,0,10*ROW('Sanitation Data'!E115)),NA())</f>
        <v>#N/A</v>
      </c>
      <c r="AF121" s="536" t="e">
        <f ca="1">+IF(AND(ISNUMBER(OFFSET('Sanitation Data'!$F$4,0,10*ROW('Sanitation Data'!F115))),'Data Summary'!CU121="Yes"),100-OFFSET('Sanitation Data'!$F$4,0,10*ROW('Sanitation Data'!F115)),NA())</f>
        <v>#N/A</v>
      </c>
      <c r="AG121" s="536" t="e">
        <f ca="1">+IF(AND(ISNUMBER(OFFSET('Sanitation Data'!$F$6,0,10*ROW('Sanitation Data'!F115))),'Data Summary'!CV121="Yes"),OFFSET('Sanitation Data'!$F$6,0,10*ROW('Sanitation Data'!F115)),NA())</f>
        <v>#N/A</v>
      </c>
      <c r="AH121" s="536" t="e">
        <f ca="1">+IF(AND(ISNUMBER(OFFSET('Sanitation Data'!$F$10,0,10*ROW('Sanitation Data'!F115))),'Data Summary'!CW121="Yes"),OFFSET('Sanitation Data'!$F$10,0,10*ROW('Sanitation Data'!F115)),NA())</f>
        <v>#N/A</v>
      </c>
      <c r="AI121" s="536" t="e">
        <f ca="1">+IF(AND(ISNUMBER(OFFSET('Sanitation Data'!$F$11,0,10*ROW('Sanitation Data'!F115))),'Data Summary'!CX121="Yes"),OFFSET('Sanitation Data'!$F$11,0,10*ROW('Sanitation Data'!F115)),NA())</f>
        <v>#N/A</v>
      </c>
      <c r="AJ121" s="536" t="e">
        <f ca="1">+IF(AND(ISNUMBER(OFFSET('Sanitation Data'!$F$12,0,10*ROW('Sanitation Data'!F115))),'Data Summary'!CY121="Yes"),OFFSET('Sanitation Data'!$F$12,0,10*ROW('Sanitation Data'!F115)),NA())</f>
        <v>#N/A</v>
      </c>
      <c r="AK121" s="536" t="e">
        <f ca="1">+IF(AND(ISNUMBER(OFFSET('Sanitation Data'!$G$4,0,10*ROW('Sanitation Data'!G115))),'Data Summary'!CZ121="Yes"),100-OFFSET('Sanitation Data'!$G$4,0,10*ROW('Sanitation Data'!G115)),NA())</f>
        <v>#N/A</v>
      </c>
      <c r="AL121" s="536" t="e">
        <f ca="1">+IF(AND(ISNUMBER(OFFSET('Sanitation Data'!$G$6,0,10*ROW('Sanitation Data'!G115))),'Data Summary'!DA121="Yes"),OFFSET('Sanitation Data'!$G$6,0,10*ROW('Sanitation Data'!G115)),NA())</f>
        <v>#N/A</v>
      </c>
      <c r="AM121" s="536" t="e">
        <f ca="1">+IF(AND(ISNUMBER(OFFSET('Sanitation Data'!$G$10,0,10*ROW('Sanitation Data'!G115))),'Data Summary'!DB121="Yes"),OFFSET('Sanitation Data'!$G$10,0,10*ROW('Sanitation Data'!G115)),NA())</f>
        <v>#N/A</v>
      </c>
      <c r="AN121" s="536" t="e">
        <f ca="1">+IF(AND(ISNUMBER(OFFSET('Sanitation Data'!$G$11,0,10*ROW('Sanitation Data'!G115))),'Data Summary'!DC121="Yes"),OFFSET('Sanitation Data'!$G$11,0,10*ROW('Sanitation Data'!G115)),NA())</f>
        <v>#N/A</v>
      </c>
      <c r="AO121" s="536" t="e">
        <f ca="1">+IF(AND(ISNUMBER(OFFSET('Sanitation Data'!$G$12,0,10*ROW('Sanitation Data'!G115))),'Data Summary'!DD121="Yes"),OFFSET('Sanitation Data'!$G$12,0,10*ROW('Sanitation Data'!G115)),NA())</f>
        <v>#N/A</v>
      </c>
      <c r="AP121" s="536" t="e">
        <f ca="1">+IF(AND(ISNUMBER(OFFSET('Sanitation Data'!$H$4,0,10*ROW('Sanitation Data'!H115))),'Data Summary'!DE121="Yes"),100-OFFSET('Sanitation Data'!$H$4,0,10*ROW('Sanitation Data'!H115)),NA())</f>
        <v>#N/A</v>
      </c>
      <c r="AQ121" s="536" t="e">
        <f ca="1">+IF(AND(ISNUMBER(OFFSET('Sanitation Data'!$H$6,0,10*ROW('Sanitation Data'!H115))),'Data Summary'!DF121="Yes"),OFFSET('Sanitation Data'!$H$6,0,10*ROW('Sanitation Data'!H115)),NA())</f>
        <v>#N/A</v>
      </c>
      <c r="AR121" s="536" t="e">
        <f ca="1">+IF(AND(ISNUMBER(OFFSET('Sanitation Data'!$H$10,0,10*ROW('Sanitation Data'!H115))),'Data Summary'!DG121="Yes"),OFFSET('Sanitation Data'!$H$10,0,10*ROW('Sanitation Data'!H115)),NA())</f>
        <v>#N/A</v>
      </c>
      <c r="AS121" s="536" t="e">
        <f ca="1">+IF(AND(ISNUMBER(OFFSET('Sanitation Data'!$H$11,0,10*ROW('Sanitation Data'!H115))),'Data Summary'!DH121="Yes"),OFFSET('Sanitation Data'!$H$11,0,10*ROW('Sanitation Data'!H115)),NA())</f>
        <v>#N/A</v>
      </c>
      <c r="AT121" s="536" t="e">
        <f ca="1">+IF(AND(ISNUMBER(OFFSET('Sanitation Data'!$H$12,0,10*ROW('Sanitation Data'!H115))),'Data Summary'!DI121="Yes"),OFFSET('Sanitation Data'!$H$12,0,10*ROW('Sanitation Data'!H115)),NA())</f>
        <v>#N/A</v>
      </c>
      <c r="AU121" s="536" t="e">
        <f ca="1">+IF(AND(ISNUMBER(OFFSET('Sanitation Data'!$I$4,0,10*ROW('Sanitation Data'!I115))),'Data Summary'!DJ121="Yes"),100-OFFSET('Sanitation Data'!$I$4,0,10*ROW('Sanitation Data'!I115)),NA())</f>
        <v>#N/A</v>
      </c>
      <c r="AV121" s="536" t="e">
        <f ca="1">+IF(AND(ISNUMBER(OFFSET('Sanitation Data'!$I$6,0,10*ROW('Sanitation Data'!I115))),'Data Summary'!DK121="Yes"),OFFSET('Sanitation Data'!$I$6,0,10*ROW('Sanitation Data'!I115)),NA())</f>
        <v>#N/A</v>
      </c>
      <c r="AW121" s="536" t="e">
        <f ca="1">+IF(AND(ISNUMBER(OFFSET('Sanitation Data'!$I$10,0,10*ROW('Sanitation Data'!I115))),'Data Summary'!DL121="Yes"),OFFSET('Sanitation Data'!$I$10,0,10*ROW('Sanitation Data'!I115)),NA())</f>
        <v>#N/A</v>
      </c>
      <c r="AX121" s="536" t="e">
        <f ca="1">+IF(AND(ISNUMBER(OFFSET('Sanitation Data'!$I$11,0,10*ROW('Sanitation Data'!I115))),'Data Summary'!DM121="Yes"),OFFSET('Sanitation Data'!$I$11,0,10*ROW('Sanitation Data'!I115)),NA())</f>
        <v>#N/A</v>
      </c>
      <c r="AY121" s="536" t="e">
        <f ca="1">+IF(AND(ISNUMBER(OFFSET('Sanitation Data'!$I$12,0,10*ROW('Sanitation Data'!I115))),'Data Summary'!DN121="Yes"),OFFSET('Sanitation Data'!$I$12,0,10*ROW('Sanitation Data'!I115)),NA())</f>
        <v>#N/A</v>
      </c>
      <c r="AZ121" s="537" t="e">
        <f ca="1">+IF(AND(ISNUMBER(OFFSET('Hygiene Data'!$D$5,0,10*ROW('Hygiene Data'!D115))),'Data Summary'!DO121="Yes"),OFFSET('Hygiene Data'!$D$5,0,10*ROW('Hygiene Data'!D115)),NA())</f>
        <v>#N/A</v>
      </c>
      <c r="BA121" s="537" t="e">
        <f ca="1">+IF(AND(ISNUMBER(OFFSET('Hygiene Data'!$D$7,0,10*ROW('Hygiene Data'!D115))),'Data Summary'!DP121="Yes"),OFFSET('Hygiene Data'!$D$7,0,10*ROW('Hygiene Data'!D115)),NA())</f>
        <v>#N/A</v>
      </c>
      <c r="BB121" s="537" t="e">
        <f ca="1">+IF(AND(ISNUMBER(OFFSET('Hygiene Data'!$D$9,0,10*ROW('Hygiene Data'!D115))),'Data Summary'!DQ121="Yes"),OFFSET('Hygiene Data'!$D$9,0,10*ROW('Hygiene Data'!D115)),NA())</f>
        <v>#N/A</v>
      </c>
      <c r="BC121" s="537" t="e">
        <f ca="1">+IF(AND(ISNUMBER(OFFSET('Hygiene Data'!$E$5,0,10*ROW('Hygiene Data'!E115))),'Data Summary'!DR121="Yes"),OFFSET('Hygiene Data'!$E$5,0,10*ROW('Hygiene Data'!E115)),NA())</f>
        <v>#N/A</v>
      </c>
      <c r="BD121" s="537" t="e">
        <f ca="1">+IF(AND(ISNUMBER(OFFSET('Hygiene Data'!$E$7,0,10*ROW('Hygiene Data'!E115))),'Data Summary'!DS121="Yes"),OFFSET('Hygiene Data'!$E$7,0,10*ROW('Hygiene Data'!E115)),NA())</f>
        <v>#N/A</v>
      </c>
      <c r="BE121" s="537" t="e">
        <f ca="1">+IF(AND(ISNUMBER(OFFSET('Hygiene Data'!$E$9,0,10*ROW('Hygiene Data'!E115))),'Data Summary'!DT121="Yes"),OFFSET('Hygiene Data'!$E$9,0,10*ROW('Hygiene Data'!E115)),NA())</f>
        <v>#N/A</v>
      </c>
      <c r="BF121" s="537" t="e">
        <f ca="1">+IF(AND(ISNUMBER(OFFSET('Hygiene Data'!$F$5,0,10*ROW('Hygiene Data'!F115))),'Data Summary'!DU121="Yes"),OFFSET('Hygiene Data'!$F$5,0,10*ROW('Hygiene Data'!F115)),NA())</f>
        <v>#N/A</v>
      </c>
      <c r="BG121" s="537" t="e">
        <f ca="1">+IF(AND(ISNUMBER(OFFSET('Hygiene Data'!$F$7,0,10*ROW('Hygiene Data'!F115))),'Data Summary'!DV121="Yes"),OFFSET('Hygiene Data'!$F$7,0,10*ROW('Hygiene Data'!F115)),NA())</f>
        <v>#N/A</v>
      </c>
      <c r="BH121" s="537" t="e">
        <f ca="1">+IF(AND(ISNUMBER(OFFSET('Hygiene Data'!$F$9,0,10*ROW('Hygiene Data'!F115))),'Data Summary'!DW121="Yes"),OFFSET('Hygiene Data'!$F$9,0,10*ROW('Hygiene Data'!F115)),NA())</f>
        <v>#N/A</v>
      </c>
      <c r="BI121" s="537" t="e">
        <f ca="1">+IF(AND(ISNUMBER(OFFSET('Hygiene Data'!$G$5,0,10*ROW('Hygiene Data'!G115))),'Data Summary'!DX121="Yes"),OFFSET('Hygiene Data'!$G$5,0,10*ROW('Hygiene Data'!G115)),NA())</f>
        <v>#N/A</v>
      </c>
      <c r="BJ121" s="537" t="e">
        <f ca="1">+IF(AND(ISNUMBER(OFFSET('Hygiene Data'!$G$7,0,10*ROW('Hygiene Data'!G115))),'Data Summary'!DY121="Yes"),OFFSET('Hygiene Data'!$G$7,0,10*ROW('Hygiene Data'!G115)),NA())</f>
        <v>#N/A</v>
      </c>
      <c r="BK121" s="537" t="e">
        <f ca="1">+IF(AND(ISNUMBER(OFFSET('Hygiene Data'!$G$9,0,10*ROW('Hygiene Data'!G115))),'Data Summary'!DZ121="Yes"),OFFSET('Hygiene Data'!$G$9,0,10*ROW('Hygiene Data'!G115)),NA())</f>
        <v>#N/A</v>
      </c>
      <c r="BL121" s="537" t="e">
        <f ca="1">+IF(AND(ISNUMBER(OFFSET('Hygiene Data'!$H$5,0,10*ROW('Hygiene Data'!H115))),'Data Summary'!EA121="Yes"),OFFSET('Hygiene Data'!$H$5,0,10*ROW('Hygiene Data'!H115)),NA())</f>
        <v>#N/A</v>
      </c>
      <c r="BM121" s="537" t="e">
        <f ca="1">+IF(AND(ISNUMBER(OFFSET('Hygiene Data'!$H$7,0,10*ROW('Hygiene Data'!H115))),'Data Summary'!EB121="Yes"),OFFSET('Hygiene Data'!$H$7,0,10*ROW('Hygiene Data'!H115)),NA())</f>
        <v>#N/A</v>
      </c>
      <c r="BN121" s="537" t="e">
        <f ca="1">+IF(AND(ISNUMBER(OFFSET('Hygiene Data'!$H$9,0,10*ROW('Hygiene Data'!H115))),'Data Summary'!EC121="Yes"),OFFSET('Hygiene Data'!$H$9,0,10*ROW('Hygiene Data'!H115)),NA())</f>
        <v>#N/A</v>
      </c>
      <c r="BO121" s="537" t="e">
        <f ca="1">+IF(AND(ISNUMBER(OFFSET('Hygiene Data'!$I$5,0,10*ROW('Hygiene Data'!I115))),'Data Summary'!ED121="Yes"),OFFSET('Hygiene Data'!$I$5,0,10*ROW('Hygiene Data'!I115)),NA())</f>
        <v>#N/A</v>
      </c>
      <c r="BP121" s="537" t="e">
        <f ca="1">+IF(AND(ISNUMBER(OFFSET('Hygiene Data'!$I$7,0,10*ROW('Hygiene Data'!I115))),'Data Summary'!EE121="Yes"),OFFSET('Hygiene Data'!$I$7,0,10*ROW('Hygiene Data'!I115)),NA())</f>
        <v>#N/A</v>
      </c>
      <c r="BQ121" s="537" t="e">
        <f ca="1">+IF(AND(ISNUMBER(OFFSET('Hygiene Data'!$I$9,0,10*ROW('Hygiene Data'!I115))),'Data Summary'!EF121="Yes"),OFFSET('Hygiene Data'!$I$9,0,10*ROW('Hygiene Data'!I115)),NA())</f>
        <v>#N/A</v>
      </c>
    </row>
    <row r="122" spans="1:69" x14ac:dyDescent="0.25">
      <c r="A122" s="533" t="e">
        <f ca="1">+RIGHT('Data Summary'!A122,LEN('Data Summary'!A122)-9)</f>
        <v>#VALUE!</v>
      </c>
      <c r="B122" s="507" t="str">
        <f ca="1">+IF(ISTEXT('Data Summary'!B122),'Data Summary'!B122,"")</f>
        <v/>
      </c>
      <c r="C122" s="534" t="e">
        <f ca="1">+VALUE('Data Summary'!C122)</f>
        <v>#VALUE!</v>
      </c>
      <c r="D122" s="535" t="e">
        <f ca="1">+IF(AND(ISNUMBER(OFFSET('Water Data'!$D$4,0,10*ROW('Water Data'!D116))),'Data Summary'!BS122="Yes"),100-OFFSET('Water Data'!$D$4,0,10*ROW('Water Data'!D116)),NA())</f>
        <v>#N/A</v>
      </c>
      <c r="E122" s="535" t="e">
        <f ca="1">+IF(AND(ISNUMBER(OFFSET('Water Data'!$D$6,0,10*ROW('Water Data'!D116))),'Data Summary'!BT122="Yes"),OFFSET('Water Data'!$D$6,0,10*ROW('Water Data'!D116)),NA())</f>
        <v>#N/A</v>
      </c>
      <c r="F122" s="535" t="e">
        <f ca="1">+IF(AND(ISNUMBER(OFFSET('Water Data'!$D$9,0,10*ROW('Water Data'!D116))),'Data Summary'!BU122="Yes"),OFFSET('Water Data'!$D$9,0,10*ROW('Water Data'!D116)),NA())</f>
        <v>#N/A</v>
      </c>
      <c r="G122" s="535" t="e">
        <f ca="1">+IF(AND(ISNUMBER(OFFSET('Water Data'!$E$4,0,10*ROW('Water Data'!E116))),'Data Summary'!BV122="Yes"),100-OFFSET('Water Data'!$E$4,0,10*ROW('Water Data'!E116)),NA())</f>
        <v>#N/A</v>
      </c>
      <c r="H122" s="535" t="e">
        <f ca="1">+IF(AND(ISNUMBER(OFFSET('Water Data'!$E$6,0,10*ROW('Water Data'!E116))),'Data Summary'!BW122="Yes"),OFFSET('Water Data'!$E$6,0,10*ROW('Water Data'!E116)),NA())</f>
        <v>#N/A</v>
      </c>
      <c r="I122" s="535" t="e">
        <f ca="1">+IF(AND(ISNUMBER(OFFSET('Water Data'!$E$9,0,10*ROW('Water Data'!E116))),'Data Summary'!BX122="Yes"),OFFSET('Water Data'!$E$9,0,10*ROW('Water Data'!E116)),NA())</f>
        <v>#N/A</v>
      </c>
      <c r="J122" s="535" t="e">
        <f ca="1">+IF(AND(ISNUMBER(OFFSET('Water Data'!$F$4,0,10*ROW('Water Data'!F116))),'Data Summary'!BY122="Yes"),100-OFFSET('Water Data'!$F$4,0,10*ROW('Water Data'!F116)),NA())</f>
        <v>#N/A</v>
      </c>
      <c r="K122" s="535" t="e">
        <f ca="1">+IF(AND(ISNUMBER(OFFSET('Water Data'!$F$6,0,10*ROW('Water Data'!F116))),'Data Summary'!BZ122="Yes"),OFFSET('Water Data'!$F$6,0,10*ROW('Water Data'!F116)),NA())</f>
        <v>#N/A</v>
      </c>
      <c r="L122" s="535" t="e">
        <f ca="1">+IF(AND(ISNUMBER(OFFSET('Water Data'!$F$9,0,10*ROW('Water Data'!F116))),'Data Summary'!CA122="Yes"),OFFSET('Water Data'!$F$9,0,10*ROW('Water Data'!F116)),NA())</f>
        <v>#N/A</v>
      </c>
      <c r="M122" s="535" t="e">
        <f ca="1">+IF(AND(ISNUMBER(OFFSET('Water Data'!$G$4,0,10*ROW('Water Data'!G116))),'Data Summary'!CB122="Yes"),100-OFFSET('Water Data'!$G$4,0,10*ROW('Water Data'!G116)),NA())</f>
        <v>#N/A</v>
      </c>
      <c r="N122" s="535" t="e">
        <f ca="1">+IF(AND(ISNUMBER(OFFSET('Water Data'!$G$6,0,10*ROW('Water Data'!G116))),'Data Summary'!CC122="Yes"),OFFSET('Water Data'!$G$6,0,10*ROW('Water Data'!G116)),NA())</f>
        <v>#N/A</v>
      </c>
      <c r="O122" s="535" t="e">
        <f ca="1">+IF(AND(ISNUMBER(OFFSET('Water Data'!$G$9,0,10*ROW('Water Data'!G116))),'Data Summary'!CD122="Yes"),OFFSET('Water Data'!$G$9,0,10*ROW('Water Data'!G116)),NA())</f>
        <v>#N/A</v>
      </c>
      <c r="P122" s="535" t="e">
        <f ca="1">+IF(AND(ISNUMBER(OFFSET('Water Data'!$H$4,0,10*ROW('Water Data'!H116))),'Data Summary'!CE122="Yes"),100-OFFSET('Water Data'!$H$4,0,10*ROW('Water Data'!H116)),NA())</f>
        <v>#N/A</v>
      </c>
      <c r="Q122" s="535" t="e">
        <f ca="1">+IF(AND(ISNUMBER(OFFSET('Water Data'!$H$6,0,10*ROW('Water Data'!H116))),'Data Summary'!CF122="Yes"),OFFSET('Water Data'!$H$6,0,10*ROW('Water Data'!H116)),NA())</f>
        <v>#N/A</v>
      </c>
      <c r="R122" s="535" t="e">
        <f ca="1">+IF(AND(ISNUMBER(OFFSET('Water Data'!$H$9,0,10*ROW('Water Data'!H116))),'Data Summary'!CG122="Yes"),OFFSET('Water Data'!$H$9,0,10*ROW('Water Data'!H116)),NA())</f>
        <v>#N/A</v>
      </c>
      <c r="S122" s="535" t="e">
        <f ca="1">+IF(AND(ISNUMBER(OFFSET('Water Data'!$I$4,0,10*ROW('Water Data'!I116))),'Data Summary'!CH122="Yes"),100-OFFSET('Water Data'!$I$4,0,10*ROW('Water Data'!I116)),NA())</f>
        <v>#N/A</v>
      </c>
      <c r="T122" s="535" t="e">
        <f ca="1">+IF(AND(ISNUMBER(OFFSET('Water Data'!$I$6,0,10*ROW('Water Data'!I116))),'Data Summary'!CI122="Yes"),OFFSET('Water Data'!$I$6,0,10*ROW('Water Data'!I116)),NA())</f>
        <v>#N/A</v>
      </c>
      <c r="U122" s="535" t="e">
        <f ca="1">+IF(AND(ISNUMBER(OFFSET('Water Data'!$I$9,0,10*ROW('Water Data'!I116))),'Data Summary'!CJ122="Yes"),OFFSET('Water Data'!$I$9,0,10*ROW('Water Data'!I116)),NA())</f>
        <v>#N/A</v>
      </c>
      <c r="V122" s="536" t="e">
        <f ca="1">+IF(AND(ISNUMBER(OFFSET('Sanitation Data'!$D$4,0,10*ROW('Sanitation Data'!D116))),'Data Summary'!CK122="Yes"),100-OFFSET('Sanitation Data'!$D$4,0,10*ROW('Sanitation Data'!D116)),NA())</f>
        <v>#N/A</v>
      </c>
      <c r="W122" s="536" t="e">
        <f ca="1">+IF(AND(ISNUMBER(OFFSET('Sanitation Data'!$D$6,0,10*ROW('Sanitation Data'!D116))),'Data Summary'!CL122="Yes"),OFFSET('Sanitation Data'!$D$6,0,10*ROW('Sanitation Data'!D116)),NA())</f>
        <v>#N/A</v>
      </c>
      <c r="X122" s="536" t="e">
        <f ca="1">+IF(AND(ISNUMBER(OFFSET('Sanitation Data'!$D$10,0,10*ROW('Sanitation Data'!D116))),'Data Summary'!CM122="Yes"),OFFSET('Sanitation Data'!$D$10,0,10*ROW('Sanitation Data'!D116)),NA())</f>
        <v>#N/A</v>
      </c>
      <c r="Y122" s="536" t="e">
        <f ca="1">+IF(AND(ISNUMBER(OFFSET('Sanitation Data'!$D$11,0,10*ROW('Sanitation Data'!D116))),'Data Summary'!CN122="Yes"),OFFSET('Sanitation Data'!$D$11,0,10*ROW('Sanitation Data'!D116)),NA())</f>
        <v>#N/A</v>
      </c>
      <c r="Z122" s="536" t="e">
        <f ca="1">+IF(AND(ISNUMBER(OFFSET('Sanitation Data'!$D$12,0,10*ROW('Sanitation Data'!D116))),'Data Summary'!CO122="Yes"),OFFSET('Sanitation Data'!$D$12,0,10*ROW('Sanitation Data'!D116)),NA())</f>
        <v>#N/A</v>
      </c>
      <c r="AA122" s="536" t="e">
        <f ca="1">+IF(AND(ISNUMBER(OFFSET('Sanitation Data'!$E$4,0,10*ROW('Sanitation Data'!E116))),'Data Summary'!CP122="Yes"),100-OFFSET('Sanitation Data'!$E$4,0,10*ROW('Sanitation Data'!E116)),NA())</f>
        <v>#N/A</v>
      </c>
      <c r="AB122" s="536" t="e">
        <f ca="1">+IF(AND(ISNUMBER(OFFSET('Sanitation Data'!$E$6,0,10*ROW('Sanitation Data'!E116))),'Data Summary'!CQ122="Yes"),OFFSET('Sanitation Data'!$E$6,0,10*ROW('Sanitation Data'!E116)),NA())</f>
        <v>#N/A</v>
      </c>
      <c r="AC122" s="536" t="e">
        <f ca="1">+IF(AND(ISNUMBER(OFFSET('Sanitation Data'!$E$10,0,10*ROW('Sanitation Data'!E116))),'Data Summary'!CR122="Yes"),OFFSET('Sanitation Data'!$E$10,0,10*ROW('Sanitation Data'!E116)),NA())</f>
        <v>#N/A</v>
      </c>
      <c r="AD122" s="536" t="e">
        <f ca="1">+IF(AND(ISNUMBER(OFFSET('Sanitation Data'!$E$11,0,10*ROW('Sanitation Data'!E116))),'Data Summary'!CS122="Yes"),OFFSET('Sanitation Data'!$E$11,0,10*ROW('Sanitation Data'!E116)),NA())</f>
        <v>#N/A</v>
      </c>
      <c r="AE122" s="536" t="e">
        <f ca="1">+IF(AND(ISNUMBER(OFFSET('Sanitation Data'!$E$12,0,10*ROW('Sanitation Data'!E116))),'Data Summary'!CT122="Yes"),OFFSET('Sanitation Data'!$E$12,0,10*ROW('Sanitation Data'!E116)),NA())</f>
        <v>#N/A</v>
      </c>
      <c r="AF122" s="536" t="e">
        <f ca="1">+IF(AND(ISNUMBER(OFFSET('Sanitation Data'!$F$4,0,10*ROW('Sanitation Data'!F116))),'Data Summary'!CU122="Yes"),100-OFFSET('Sanitation Data'!$F$4,0,10*ROW('Sanitation Data'!F116)),NA())</f>
        <v>#N/A</v>
      </c>
      <c r="AG122" s="536" t="e">
        <f ca="1">+IF(AND(ISNUMBER(OFFSET('Sanitation Data'!$F$6,0,10*ROW('Sanitation Data'!F116))),'Data Summary'!CV122="Yes"),OFFSET('Sanitation Data'!$F$6,0,10*ROW('Sanitation Data'!F116)),NA())</f>
        <v>#N/A</v>
      </c>
      <c r="AH122" s="536" t="e">
        <f ca="1">+IF(AND(ISNUMBER(OFFSET('Sanitation Data'!$F$10,0,10*ROW('Sanitation Data'!F116))),'Data Summary'!CW122="Yes"),OFFSET('Sanitation Data'!$F$10,0,10*ROW('Sanitation Data'!F116)),NA())</f>
        <v>#N/A</v>
      </c>
      <c r="AI122" s="536" t="e">
        <f ca="1">+IF(AND(ISNUMBER(OFFSET('Sanitation Data'!$F$11,0,10*ROW('Sanitation Data'!F116))),'Data Summary'!CX122="Yes"),OFFSET('Sanitation Data'!$F$11,0,10*ROW('Sanitation Data'!F116)),NA())</f>
        <v>#N/A</v>
      </c>
      <c r="AJ122" s="536" t="e">
        <f ca="1">+IF(AND(ISNUMBER(OFFSET('Sanitation Data'!$F$12,0,10*ROW('Sanitation Data'!F116))),'Data Summary'!CY122="Yes"),OFFSET('Sanitation Data'!$F$12,0,10*ROW('Sanitation Data'!F116)),NA())</f>
        <v>#N/A</v>
      </c>
      <c r="AK122" s="536" t="e">
        <f ca="1">+IF(AND(ISNUMBER(OFFSET('Sanitation Data'!$G$4,0,10*ROW('Sanitation Data'!G116))),'Data Summary'!CZ122="Yes"),100-OFFSET('Sanitation Data'!$G$4,0,10*ROW('Sanitation Data'!G116)),NA())</f>
        <v>#N/A</v>
      </c>
      <c r="AL122" s="536" t="e">
        <f ca="1">+IF(AND(ISNUMBER(OFFSET('Sanitation Data'!$G$6,0,10*ROW('Sanitation Data'!G116))),'Data Summary'!DA122="Yes"),OFFSET('Sanitation Data'!$G$6,0,10*ROW('Sanitation Data'!G116)),NA())</f>
        <v>#N/A</v>
      </c>
      <c r="AM122" s="536" t="e">
        <f ca="1">+IF(AND(ISNUMBER(OFFSET('Sanitation Data'!$G$10,0,10*ROW('Sanitation Data'!G116))),'Data Summary'!DB122="Yes"),OFFSET('Sanitation Data'!$G$10,0,10*ROW('Sanitation Data'!G116)),NA())</f>
        <v>#N/A</v>
      </c>
      <c r="AN122" s="536" t="e">
        <f ca="1">+IF(AND(ISNUMBER(OFFSET('Sanitation Data'!$G$11,0,10*ROW('Sanitation Data'!G116))),'Data Summary'!DC122="Yes"),OFFSET('Sanitation Data'!$G$11,0,10*ROW('Sanitation Data'!G116)),NA())</f>
        <v>#N/A</v>
      </c>
      <c r="AO122" s="536" t="e">
        <f ca="1">+IF(AND(ISNUMBER(OFFSET('Sanitation Data'!$G$12,0,10*ROW('Sanitation Data'!G116))),'Data Summary'!DD122="Yes"),OFFSET('Sanitation Data'!$G$12,0,10*ROW('Sanitation Data'!G116)),NA())</f>
        <v>#N/A</v>
      </c>
      <c r="AP122" s="536" t="e">
        <f ca="1">+IF(AND(ISNUMBER(OFFSET('Sanitation Data'!$H$4,0,10*ROW('Sanitation Data'!H116))),'Data Summary'!DE122="Yes"),100-OFFSET('Sanitation Data'!$H$4,0,10*ROW('Sanitation Data'!H116)),NA())</f>
        <v>#N/A</v>
      </c>
      <c r="AQ122" s="536" t="e">
        <f ca="1">+IF(AND(ISNUMBER(OFFSET('Sanitation Data'!$H$6,0,10*ROW('Sanitation Data'!H116))),'Data Summary'!DF122="Yes"),OFFSET('Sanitation Data'!$H$6,0,10*ROW('Sanitation Data'!H116)),NA())</f>
        <v>#N/A</v>
      </c>
      <c r="AR122" s="536" t="e">
        <f ca="1">+IF(AND(ISNUMBER(OFFSET('Sanitation Data'!$H$10,0,10*ROW('Sanitation Data'!H116))),'Data Summary'!DG122="Yes"),OFFSET('Sanitation Data'!$H$10,0,10*ROW('Sanitation Data'!H116)),NA())</f>
        <v>#N/A</v>
      </c>
      <c r="AS122" s="536" t="e">
        <f ca="1">+IF(AND(ISNUMBER(OFFSET('Sanitation Data'!$H$11,0,10*ROW('Sanitation Data'!H116))),'Data Summary'!DH122="Yes"),OFFSET('Sanitation Data'!$H$11,0,10*ROW('Sanitation Data'!H116)),NA())</f>
        <v>#N/A</v>
      </c>
      <c r="AT122" s="536" t="e">
        <f ca="1">+IF(AND(ISNUMBER(OFFSET('Sanitation Data'!$H$12,0,10*ROW('Sanitation Data'!H116))),'Data Summary'!DI122="Yes"),OFFSET('Sanitation Data'!$H$12,0,10*ROW('Sanitation Data'!H116)),NA())</f>
        <v>#N/A</v>
      </c>
      <c r="AU122" s="536" t="e">
        <f ca="1">+IF(AND(ISNUMBER(OFFSET('Sanitation Data'!$I$4,0,10*ROW('Sanitation Data'!I116))),'Data Summary'!DJ122="Yes"),100-OFFSET('Sanitation Data'!$I$4,0,10*ROW('Sanitation Data'!I116)),NA())</f>
        <v>#N/A</v>
      </c>
      <c r="AV122" s="536" t="e">
        <f ca="1">+IF(AND(ISNUMBER(OFFSET('Sanitation Data'!$I$6,0,10*ROW('Sanitation Data'!I116))),'Data Summary'!DK122="Yes"),OFFSET('Sanitation Data'!$I$6,0,10*ROW('Sanitation Data'!I116)),NA())</f>
        <v>#N/A</v>
      </c>
      <c r="AW122" s="536" t="e">
        <f ca="1">+IF(AND(ISNUMBER(OFFSET('Sanitation Data'!$I$10,0,10*ROW('Sanitation Data'!I116))),'Data Summary'!DL122="Yes"),OFFSET('Sanitation Data'!$I$10,0,10*ROW('Sanitation Data'!I116)),NA())</f>
        <v>#N/A</v>
      </c>
      <c r="AX122" s="536" t="e">
        <f ca="1">+IF(AND(ISNUMBER(OFFSET('Sanitation Data'!$I$11,0,10*ROW('Sanitation Data'!I116))),'Data Summary'!DM122="Yes"),OFFSET('Sanitation Data'!$I$11,0,10*ROW('Sanitation Data'!I116)),NA())</f>
        <v>#N/A</v>
      </c>
      <c r="AY122" s="536" t="e">
        <f ca="1">+IF(AND(ISNUMBER(OFFSET('Sanitation Data'!$I$12,0,10*ROW('Sanitation Data'!I116))),'Data Summary'!DN122="Yes"),OFFSET('Sanitation Data'!$I$12,0,10*ROW('Sanitation Data'!I116)),NA())</f>
        <v>#N/A</v>
      </c>
      <c r="AZ122" s="537" t="e">
        <f ca="1">+IF(AND(ISNUMBER(OFFSET('Hygiene Data'!$D$5,0,10*ROW('Hygiene Data'!D116))),'Data Summary'!DO122="Yes"),OFFSET('Hygiene Data'!$D$5,0,10*ROW('Hygiene Data'!D116)),NA())</f>
        <v>#N/A</v>
      </c>
      <c r="BA122" s="537" t="e">
        <f ca="1">+IF(AND(ISNUMBER(OFFSET('Hygiene Data'!$D$7,0,10*ROW('Hygiene Data'!D116))),'Data Summary'!DP122="Yes"),OFFSET('Hygiene Data'!$D$7,0,10*ROW('Hygiene Data'!D116)),NA())</f>
        <v>#N/A</v>
      </c>
      <c r="BB122" s="537" t="e">
        <f ca="1">+IF(AND(ISNUMBER(OFFSET('Hygiene Data'!$D$9,0,10*ROW('Hygiene Data'!D116))),'Data Summary'!DQ122="Yes"),OFFSET('Hygiene Data'!$D$9,0,10*ROW('Hygiene Data'!D116)),NA())</f>
        <v>#N/A</v>
      </c>
      <c r="BC122" s="537" t="e">
        <f ca="1">+IF(AND(ISNUMBER(OFFSET('Hygiene Data'!$E$5,0,10*ROW('Hygiene Data'!E116))),'Data Summary'!DR122="Yes"),OFFSET('Hygiene Data'!$E$5,0,10*ROW('Hygiene Data'!E116)),NA())</f>
        <v>#N/A</v>
      </c>
      <c r="BD122" s="537" t="e">
        <f ca="1">+IF(AND(ISNUMBER(OFFSET('Hygiene Data'!$E$7,0,10*ROW('Hygiene Data'!E116))),'Data Summary'!DS122="Yes"),OFFSET('Hygiene Data'!$E$7,0,10*ROW('Hygiene Data'!E116)),NA())</f>
        <v>#N/A</v>
      </c>
      <c r="BE122" s="537" t="e">
        <f ca="1">+IF(AND(ISNUMBER(OFFSET('Hygiene Data'!$E$9,0,10*ROW('Hygiene Data'!E116))),'Data Summary'!DT122="Yes"),OFFSET('Hygiene Data'!$E$9,0,10*ROW('Hygiene Data'!E116)),NA())</f>
        <v>#N/A</v>
      </c>
      <c r="BF122" s="537" t="e">
        <f ca="1">+IF(AND(ISNUMBER(OFFSET('Hygiene Data'!$F$5,0,10*ROW('Hygiene Data'!F116))),'Data Summary'!DU122="Yes"),OFFSET('Hygiene Data'!$F$5,0,10*ROW('Hygiene Data'!F116)),NA())</f>
        <v>#N/A</v>
      </c>
      <c r="BG122" s="537" t="e">
        <f ca="1">+IF(AND(ISNUMBER(OFFSET('Hygiene Data'!$F$7,0,10*ROW('Hygiene Data'!F116))),'Data Summary'!DV122="Yes"),OFFSET('Hygiene Data'!$F$7,0,10*ROW('Hygiene Data'!F116)),NA())</f>
        <v>#N/A</v>
      </c>
      <c r="BH122" s="537" t="e">
        <f ca="1">+IF(AND(ISNUMBER(OFFSET('Hygiene Data'!$F$9,0,10*ROW('Hygiene Data'!F116))),'Data Summary'!DW122="Yes"),OFFSET('Hygiene Data'!$F$9,0,10*ROW('Hygiene Data'!F116)),NA())</f>
        <v>#N/A</v>
      </c>
      <c r="BI122" s="537" t="e">
        <f ca="1">+IF(AND(ISNUMBER(OFFSET('Hygiene Data'!$G$5,0,10*ROW('Hygiene Data'!G116))),'Data Summary'!DX122="Yes"),OFFSET('Hygiene Data'!$G$5,0,10*ROW('Hygiene Data'!G116)),NA())</f>
        <v>#N/A</v>
      </c>
      <c r="BJ122" s="537" t="e">
        <f ca="1">+IF(AND(ISNUMBER(OFFSET('Hygiene Data'!$G$7,0,10*ROW('Hygiene Data'!G116))),'Data Summary'!DY122="Yes"),OFFSET('Hygiene Data'!$G$7,0,10*ROW('Hygiene Data'!G116)),NA())</f>
        <v>#N/A</v>
      </c>
      <c r="BK122" s="537" t="e">
        <f ca="1">+IF(AND(ISNUMBER(OFFSET('Hygiene Data'!$G$9,0,10*ROW('Hygiene Data'!G116))),'Data Summary'!DZ122="Yes"),OFFSET('Hygiene Data'!$G$9,0,10*ROW('Hygiene Data'!G116)),NA())</f>
        <v>#N/A</v>
      </c>
      <c r="BL122" s="537" t="e">
        <f ca="1">+IF(AND(ISNUMBER(OFFSET('Hygiene Data'!$H$5,0,10*ROW('Hygiene Data'!H116))),'Data Summary'!EA122="Yes"),OFFSET('Hygiene Data'!$H$5,0,10*ROW('Hygiene Data'!H116)),NA())</f>
        <v>#N/A</v>
      </c>
      <c r="BM122" s="537" t="e">
        <f ca="1">+IF(AND(ISNUMBER(OFFSET('Hygiene Data'!$H$7,0,10*ROW('Hygiene Data'!H116))),'Data Summary'!EB122="Yes"),OFFSET('Hygiene Data'!$H$7,0,10*ROW('Hygiene Data'!H116)),NA())</f>
        <v>#N/A</v>
      </c>
      <c r="BN122" s="537" t="e">
        <f ca="1">+IF(AND(ISNUMBER(OFFSET('Hygiene Data'!$H$9,0,10*ROW('Hygiene Data'!H116))),'Data Summary'!EC122="Yes"),OFFSET('Hygiene Data'!$H$9,0,10*ROW('Hygiene Data'!H116)),NA())</f>
        <v>#N/A</v>
      </c>
      <c r="BO122" s="537" t="e">
        <f ca="1">+IF(AND(ISNUMBER(OFFSET('Hygiene Data'!$I$5,0,10*ROW('Hygiene Data'!I116))),'Data Summary'!ED122="Yes"),OFFSET('Hygiene Data'!$I$5,0,10*ROW('Hygiene Data'!I116)),NA())</f>
        <v>#N/A</v>
      </c>
      <c r="BP122" s="537" t="e">
        <f ca="1">+IF(AND(ISNUMBER(OFFSET('Hygiene Data'!$I$7,0,10*ROW('Hygiene Data'!I116))),'Data Summary'!EE122="Yes"),OFFSET('Hygiene Data'!$I$7,0,10*ROW('Hygiene Data'!I116)),NA())</f>
        <v>#N/A</v>
      </c>
      <c r="BQ122" s="537" t="e">
        <f ca="1">+IF(AND(ISNUMBER(OFFSET('Hygiene Data'!$I$9,0,10*ROW('Hygiene Data'!I116))),'Data Summary'!EF122="Yes"),OFFSET('Hygiene Data'!$I$9,0,10*ROW('Hygiene Data'!I116)),NA())</f>
        <v>#N/A</v>
      </c>
    </row>
    <row r="123" spans="1:69" x14ac:dyDescent="0.25">
      <c r="A123" s="533" t="e">
        <f ca="1">+RIGHT('Data Summary'!A123,LEN('Data Summary'!A123)-9)</f>
        <v>#VALUE!</v>
      </c>
      <c r="B123" s="507" t="str">
        <f ca="1">+IF(ISTEXT('Data Summary'!B123),'Data Summary'!B123,"")</f>
        <v/>
      </c>
      <c r="C123" s="534" t="e">
        <f ca="1">+VALUE('Data Summary'!C123)</f>
        <v>#VALUE!</v>
      </c>
      <c r="D123" s="535" t="e">
        <f ca="1">+IF(AND(ISNUMBER(OFFSET('Water Data'!$D$4,0,10*ROW('Water Data'!D117))),'Data Summary'!BS123="Yes"),100-OFFSET('Water Data'!$D$4,0,10*ROW('Water Data'!D117)),NA())</f>
        <v>#N/A</v>
      </c>
      <c r="E123" s="535" t="e">
        <f ca="1">+IF(AND(ISNUMBER(OFFSET('Water Data'!$D$6,0,10*ROW('Water Data'!D117))),'Data Summary'!BT123="Yes"),OFFSET('Water Data'!$D$6,0,10*ROW('Water Data'!D117)),NA())</f>
        <v>#N/A</v>
      </c>
      <c r="F123" s="535" t="e">
        <f ca="1">+IF(AND(ISNUMBER(OFFSET('Water Data'!$D$9,0,10*ROW('Water Data'!D117))),'Data Summary'!BU123="Yes"),OFFSET('Water Data'!$D$9,0,10*ROW('Water Data'!D117)),NA())</f>
        <v>#N/A</v>
      </c>
      <c r="G123" s="535" t="e">
        <f ca="1">+IF(AND(ISNUMBER(OFFSET('Water Data'!$E$4,0,10*ROW('Water Data'!E117))),'Data Summary'!BV123="Yes"),100-OFFSET('Water Data'!$E$4,0,10*ROW('Water Data'!E117)),NA())</f>
        <v>#N/A</v>
      </c>
      <c r="H123" s="535" t="e">
        <f ca="1">+IF(AND(ISNUMBER(OFFSET('Water Data'!$E$6,0,10*ROW('Water Data'!E117))),'Data Summary'!BW123="Yes"),OFFSET('Water Data'!$E$6,0,10*ROW('Water Data'!E117)),NA())</f>
        <v>#N/A</v>
      </c>
      <c r="I123" s="535" t="e">
        <f ca="1">+IF(AND(ISNUMBER(OFFSET('Water Data'!$E$9,0,10*ROW('Water Data'!E117))),'Data Summary'!BX123="Yes"),OFFSET('Water Data'!$E$9,0,10*ROW('Water Data'!E117)),NA())</f>
        <v>#N/A</v>
      </c>
      <c r="J123" s="535" t="e">
        <f ca="1">+IF(AND(ISNUMBER(OFFSET('Water Data'!$F$4,0,10*ROW('Water Data'!F117))),'Data Summary'!BY123="Yes"),100-OFFSET('Water Data'!$F$4,0,10*ROW('Water Data'!F117)),NA())</f>
        <v>#N/A</v>
      </c>
      <c r="K123" s="535" t="e">
        <f ca="1">+IF(AND(ISNUMBER(OFFSET('Water Data'!$F$6,0,10*ROW('Water Data'!F117))),'Data Summary'!BZ123="Yes"),OFFSET('Water Data'!$F$6,0,10*ROW('Water Data'!F117)),NA())</f>
        <v>#N/A</v>
      </c>
      <c r="L123" s="535" t="e">
        <f ca="1">+IF(AND(ISNUMBER(OFFSET('Water Data'!$F$9,0,10*ROW('Water Data'!F117))),'Data Summary'!CA123="Yes"),OFFSET('Water Data'!$F$9,0,10*ROW('Water Data'!F117)),NA())</f>
        <v>#N/A</v>
      </c>
      <c r="M123" s="535" t="e">
        <f ca="1">+IF(AND(ISNUMBER(OFFSET('Water Data'!$G$4,0,10*ROW('Water Data'!G117))),'Data Summary'!CB123="Yes"),100-OFFSET('Water Data'!$G$4,0,10*ROW('Water Data'!G117)),NA())</f>
        <v>#N/A</v>
      </c>
      <c r="N123" s="535" t="e">
        <f ca="1">+IF(AND(ISNUMBER(OFFSET('Water Data'!$G$6,0,10*ROW('Water Data'!G117))),'Data Summary'!CC123="Yes"),OFFSET('Water Data'!$G$6,0,10*ROW('Water Data'!G117)),NA())</f>
        <v>#N/A</v>
      </c>
      <c r="O123" s="535" t="e">
        <f ca="1">+IF(AND(ISNUMBER(OFFSET('Water Data'!$G$9,0,10*ROW('Water Data'!G117))),'Data Summary'!CD123="Yes"),OFFSET('Water Data'!$G$9,0,10*ROW('Water Data'!G117)),NA())</f>
        <v>#N/A</v>
      </c>
      <c r="P123" s="535" t="e">
        <f ca="1">+IF(AND(ISNUMBER(OFFSET('Water Data'!$H$4,0,10*ROW('Water Data'!H117))),'Data Summary'!CE123="Yes"),100-OFFSET('Water Data'!$H$4,0,10*ROW('Water Data'!H117)),NA())</f>
        <v>#N/A</v>
      </c>
      <c r="Q123" s="535" t="e">
        <f ca="1">+IF(AND(ISNUMBER(OFFSET('Water Data'!$H$6,0,10*ROW('Water Data'!H117))),'Data Summary'!CF123="Yes"),OFFSET('Water Data'!$H$6,0,10*ROW('Water Data'!H117)),NA())</f>
        <v>#N/A</v>
      </c>
      <c r="R123" s="535" t="e">
        <f ca="1">+IF(AND(ISNUMBER(OFFSET('Water Data'!$H$9,0,10*ROW('Water Data'!H117))),'Data Summary'!CG123="Yes"),OFFSET('Water Data'!$H$9,0,10*ROW('Water Data'!H117)),NA())</f>
        <v>#N/A</v>
      </c>
      <c r="S123" s="535" t="e">
        <f ca="1">+IF(AND(ISNUMBER(OFFSET('Water Data'!$I$4,0,10*ROW('Water Data'!I117))),'Data Summary'!CH123="Yes"),100-OFFSET('Water Data'!$I$4,0,10*ROW('Water Data'!I117)),NA())</f>
        <v>#N/A</v>
      </c>
      <c r="T123" s="535" t="e">
        <f ca="1">+IF(AND(ISNUMBER(OFFSET('Water Data'!$I$6,0,10*ROW('Water Data'!I117))),'Data Summary'!CI123="Yes"),OFFSET('Water Data'!$I$6,0,10*ROW('Water Data'!I117)),NA())</f>
        <v>#N/A</v>
      </c>
      <c r="U123" s="535" t="e">
        <f ca="1">+IF(AND(ISNUMBER(OFFSET('Water Data'!$I$9,0,10*ROW('Water Data'!I117))),'Data Summary'!CJ123="Yes"),OFFSET('Water Data'!$I$9,0,10*ROW('Water Data'!I117)),NA())</f>
        <v>#N/A</v>
      </c>
      <c r="V123" s="536" t="e">
        <f ca="1">+IF(AND(ISNUMBER(OFFSET('Sanitation Data'!$D$4,0,10*ROW('Sanitation Data'!D117))),'Data Summary'!CK123="Yes"),100-OFFSET('Sanitation Data'!$D$4,0,10*ROW('Sanitation Data'!D117)),NA())</f>
        <v>#N/A</v>
      </c>
      <c r="W123" s="536" t="e">
        <f ca="1">+IF(AND(ISNUMBER(OFFSET('Sanitation Data'!$D$6,0,10*ROW('Sanitation Data'!D117))),'Data Summary'!CL123="Yes"),OFFSET('Sanitation Data'!$D$6,0,10*ROW('Sanitation Data'!D117)),NA())</f>
        <v>#N/A</v>
      </c>
      <c r="X123" s="536" t="e">
        <f ca="1">+IF(AND(ISNUMBER(OFFSET('Sanitation Data'!$D$10,0,10*ROW('Sanitation Data'!D117))),'Data Summary'!CM123="Yes"),OFFSET('Sanitation Data'!$D$10,0,10*ROW('Sanitation Data'!D117)),NA())</f>
        <v>#N/A</v>
      </c>
      <c r="Y123" s="536" t="e">
        <f ca="1">+IF(AND(ISNUMBER(OFFSET('Sanitation Data'!$D$11,0,10*ROW('Sanitation Data'!D117))),'Data Summary'!CN123="Yes"),OFFSET('Sanitation Data'!$D$11,0,10*ROW('Sanitation Data'!D117)),NA())</f>
        <v>#N/A</v>
      </c>
      <c r="Z123" s="536" t="e">
        <f ca="1">+IF(AND(ISNUMBER(OFFSET('Sanitation Data'!$D$12,0,10*ROW('Sanitation Data'!D117))),'Data Summary'!CO123="Yes"),OFFSET('Sanitation Data'!$D$12,0,10*ROW('Sanitation Data'!D117)),NA())</f>
        <v>#N/A</v>
      </c>
      <c r="AA123" s="536" t="e">
        <f ca="1">+IF(AND(ISNUMBER(OFFSET('Sanitation Data'!$E$4,0,10*ROW('Sanitation Data'!E117))),'Data Summary'!CP123="Yes"),100-OFFSET('Sanitation Data'!$E$4,0,10*ROW('Sanitation Data'!E117)),NA())</f>
        <v>#N/A</v>
      </c>
      <c r="AB123" s="536" t="e">
        <f ca="1">+IF(AND(ISNUMBER(OFFSET('Sanitation Data'!$E$6,0,10*ROW('Sanitation Data'!E117))),'Data Summary'!CQ123="Yes"),OFFSET('Sanitation Data'!$E$6,0,10*ROW('Sanitation Data'!E117)),NA())</f>
        <v>#N/A</v>
      </c>
      <c r="AC123" s="536" t="e">
        <f ca="1">+IF(AND(ISNUMBER(OFFSET('Sanitation Data'!$E$10,0,10*ROW('Sanitation Data'!E117))),'Data Summary'!CR123="Yes"),OFFSET('Sanitation Data'!$E$10,0,10*ROW('Sanitation Data'!E117)),NA())</f>
        <v>#N/A</v>
      </c>
      <c r="AD123" s="536" t="e">
        <f ca="1">+IF(AND(ISNUMBER(OFFSET('Sanitation Data'!$E$11,0,10*ROW('Sanitation Data'!E117))),'Data Summary'!CS123="Yes"),OFFSET('Sanitation Data'!$E$11,0,10*ROW('Sanitation Data'!E117)),NA())</f>
        <v>#N/A</v>
      </c>
      <c r="AE123" s="536" t="e">
        <f ca="1">+IF(AND(ISNUMBER(OFFSET('Sanitation Data'!$E$12,0,10*ROW('Sanitation Data'!E117))),'Data Summary'!CT123="Yes"),OFFSET('Sanitation Data'!$E$12,0,10*ROW('Sanitation Data'!E117)),NA())</f>
        <v>#N/A</v>
      </c>
      <c r="AF123" s="536" t="e">
        <f ca="1">+IF(AND(ISNUMBER(OFFSET('Sanitation Data'!$F$4,0,10*ROW('Sanitation Data'!F117))),'Data Summary'!CU123="Yes"),100-OFFSET('Sanitation Data'!$F$4,0,10*ROW('Sanitation Data'!F117)),NA())</f>
        <v>#N/A</v>
      </c>
      <c r="AG123" s="536" t="e">
        <f ca="1">+IF(AND(ISNUMBER(OFFSET('Sanitation Data'!$F$6,0,10*ROW('Sanitation Data'!F117))),'Data Summary'!CV123="Yes"),OFFSET('Sanitation Data'!$F$6,0,10*ROW('Sanitation Data'!F117)),NA())</f>
        <v>#N/A</v>
      </c>
      <c r="AH123" s="536" t="e">
        <f ca="1">+IF(AND(ISNUMBER(OFFSET('Sanitation Data'!$F$10,0,10*ROW('Sanitation Data'!F117))),'Data Summary'!CW123="Yes"),OFFSET('Sanitation Data'!$F$10,0,10*ROW('Sanitation Data'!F117)),NA())</f>
        <v>#N/A</v>
      </c>
      <c r="AI123" s="536" t="e">
        <f ca="1">+IF(AND(ISNUMBER(OFFSET('Sanitation Data'!$F$11,0,10*ROW('Sanitation Data'!F117))),'Data Summary'!CX123="Yes"),OFFSET('Sanitation Data'!$F$11,0,10*ROW('Sanitation Data'!F117)),NA())</f>
        <v>#N/A</v>
      </c>
      <c r="AJ123" s="536" t="e">
        <f ca="1">+IF(AND(ISNUMBER(OFFSET('Sanitation Data'!$F$12,0,10*ROW('Sanitation Data'!F117))),'Data Summary'!CY123="Yes"),OFFSET('Sanitation Data'!$F$12,0,10*ROW('Sanitation Data'!F117)),NA())</f>
        <v>#N/A</v>
      </c>
      <c r="AK123" s="536" t="e">
        <f ca="1">+IF(AND(ISNUMBER(OFFSET('Sanitation Data'!$G$4,0,10*ROW('Sanitation Data'!G117))),'Data Summary'!CZ123="Yes"),100-OFFSET('Sanitation Data'!$G$4,0,10*ROW('Sanitation Data'!G117)),NA())</f>
        <v>#N/A</v>
      </c>
      <c r="AL123" s="536" t="e">
        <f ca="1">+IF(AND(ISNUMBER(OFFSET('Sanitation Data'!$G$6,0,10*ROW('Sanitation Data'!G117))),'Data Summary'!DA123="Yes"),OFFSET('Sanitation Data'!$G$6,0,10*ROW('Sanitation Data'!G117)),NA())</f>
        <v>#N/A</v>
      </c>
      <c r="AM123" s="536" t="e">
        <f ca="1">+IF(AND(ISNUMBER(OFFSET('Sanitation Data'!$G$10,0,10*ROW('Sanitation Data'!G117))),'Data Summary'!DB123="Yes"),OFFSET('Sanitation Data'!$G$10,0,10*ROW('Sanitation Data'!G117)),NA())</f>
        <v>#N/A</v>
      </c>
      <c r="AN123" s="536" t="e">
        <f ca="1">+IF(AND(ISNUMBER(OFFSET('Sanitation Data'!$G$11,0,10*ROW('Sanitation Data'!G117))),'Data Summary'!DC123="Yes"),OFFSET('Sanitation Data'!$G$11,0,10*ROW('Sanitation Data'!G117)),NA())</f>
        <v>#N/A</v>
      </c>
      <c r="AO123" s="536" t="e">
        <f ca="1">+IF(AND(ISNUMBER(OFFSET('Sanitation Data'!$G$12,0,10*ROW('Sanitation Data'!G117))),'Data Summary'!DD123="Yes"),OFFSET('Sanitation Data'!$G$12,0,10*ROW('Sanitation Data'!G117)),NA())</f>
        <v>#N/A</v>
      </c>
      <c r="AP123" s="536" t="e">
        <f ca="1">+IF(AND(ISNUMBER(OFFSET('Sanitation Data'!$H$4,0,10*ROW('Sanitation Data'!H117))),'Data Summary'!DE123="Yes"),100-OFFSET('Sanitation Data'!$H$4,0,10*ROW('Sanitation Data'!H117)),NA())</f>
        <v>#N/A</v>
      </c>
      <c r="AQ123" s="536" t="e">
        <f ca="1">+IF(AND(ISNUMBER(OFFSET('Sanitation Data'!$H$6,0,10*ROW('Sanitation Data'!H117))),'Data Summary'!DF123="Yes"),OFFSET('Sanitation Data'!$H$6,0,10*ROW('Sanitation Data'!H117)),NA())</f>
        <v>#N/A</v>
      </c>
      <c r="AR123" s="536" t="e">
        <f ca="1">+IF(AND(ISNUMBER(OFFSET('Sanitation Data'!$H$10,0,10*ROW('Sanitation Data'!H117))),'Data Summary'!DG123="Yes"),OFFSET('Sanitation Data'!$H$10,0,10*ROW('Sanitation Data'!H117)),NA())</f>
        <v>#N/A</v>
      </c>
      <c r="AS123" s="536" t="e">
        <f ca="1">+IF(AND(ISNUMBER(OFFSET('Sanitation Data'!$H$11,0,10*ROW('Sanitation Data'!H117))),'Data Summary'!DH123="Yes"),OFFSET('Sanitation Data'!$H$11,0,10*ROW('Sanitation Data'!H117)),NA())</f>
        <v>#N/A</v>
      </c>
      <c r="AT123" s="536" t="e">
        <f ca="1">+IF(AND(ISNUMBER(OFFSET('Sanitation Data'!$H$12,0,10*ROW('Sanitation Data'!H117))),'Data Summary'!DI123="Yes"),OFFSET('Sanitation Data'!$H$12,0,10*ROW('Sanitation Data'!H117)),NA())</f>
        <v>#N/A</v>
      </c>
      <c r="AU123" s="536" t="e">
        <f ca="1">+IF(AND(ISNUMBER(OFFSET('Sanitation Data'!$I$4,0,10*ROW('Sanitation Data'!I117))),'Data Summary'!DJ123="Yes"),100-OFFSET('Sanitation Data'!$I$4,0,10*ROW('Sanitation Data'!I117)),NA())</f>
        <v>#N/A</v>
      </c>
      <c r="AV123" s="536" t="e">
        <f ca="1">+IF(AND(ISNUMBER(OFFSET('Sanitation Data'!$I$6,0,10*ROW('Sanitation Data'!I117))),'Data Summary'!DK123="Yes"),OFFSET('Sanitation Data'!$I$6,0,10*ROW('Sanitation Data'!I117)),NA())</f>
        <v>#N/A</v>
      </c>
      <c r="AW123" s="536" t="e">
        <f ca="1">+IF(AND(ISNUMBER(OFFSET('Sanitation Data'!$I$10,0,10*ROW('Sanitation Data'!I117))),'Data Summary'!DL123="Yes"),OFFSET('Sanitation Data'!$I$10,0,10*ROW('Sanitation Data'!I117)),NA())</f>
        <v>#N/A</v>
      </c>
      <c r="AX123" s="536" t="e">
        <f ca="1">+IF(AND(ISNUMBER(OFFSET('Sanitation Data'!$I$11,0,10*ROW('Sanitation Data'!I117))),'Data Summary'!DM123="Yes"),OFFSET('Sanitation Data'!$I$11,0,10*ROW('Sanitation Data'!I117)),NA())</f>
        <v>#N/A</v>
      </c>
      <c r="AY123" s="536" t="e">
        <f ca="1">+IF(AND(ISNUMBER(OFFSET('Sanitation Data'!$I$12,0,10*ROW('Sanitation Data'!I117))),'Data Summary'!DN123="Yes"),OFFSET('Sanitation Data'!$I$12,0,10*ROW('Sanitation Data'!I117)),NA())</f>
        <v>#N/A</v>
      </c>
      <c r="AZ123" s="537" t="e">
        <f ca="1">+IF(AND(ISNUMBER(OFFSET('Hygiene Data'!$D$5,0,10*ROW('Hygiene Data'!D117))),'Data Summary'!DO123="Yes"),OFFSET('Hygiene Data'!$D$5,0,10*ROW('Hygiene Data'!D117)),NA())</f>
        <v>#N/A</v>
      </c>
      <c r="BA123" s="537" t="e">
        <f ca="1">+IF(AND(ISNUMBER(OFFSET('Hygiene Data'!$D$7,0,10*ROW('Hygiene Data'!D117))),'Data Summary'!DP123="Yes"),OFFSET('Hygiene Data'!$D$7,0,10*ROW('Hygiene Data'!D117)),NA())</f>
        <v>#N/A</v>
      </c>
      <c r="BB123" s="537" t="e">
        <f ca="1">+IF(AND(ISNUMBER(OFFSET('Hygiene Data'!$D$9,0,10*ROW('Hygiene Data'!D117))),'Data Summary'!DQ123="Yes"),OFFSET('Hygiene Data'!$D$9,0,10*ROW('Hygiene Data'!D117)),NA())</f>
        <v>#N/A</v>
      </c>
      <c r="BC123" s="537" t="e">
        <f ca="1">+IF(AND(ISNUMBER(OFFSET('Hygiene Data'!$E$5,0,10*ROW('Hygiene Data'!E117))),'Data Summary'!DR123="Yes"),OFFSET('Hygiene Data'!$E$5,0,10*ROW('Hygiene Data'!E117)),NA())</f>
        <v>#N/A</v>
      </c>
      <c r="BD123" s="537" t="e">
        <f ca="1">+IF(AND(ISNUMBER(OFFSET('Hygiene Data'!$E$7,0,10*ROW('Hygiene Data'!E117))),'Data Summary'!DS123="Yes"),OFFSET('Hygiene Data'!$E$7,0,10*ROW('Hygiene Data'!E117)),NA())</f>
        <v>#N/A</v>
      </c>
      <c r="BE123" s="537" t="e">
        <f ca="1">+IF(AND(ISNUMBER(OFFSET('Hygiene Data'!$E$9,0,10*ROW('Hygiene Data'!E117))),'Data Summary'!DT123="Yes"),OFFSET('Hygiene Data'!$E$9,0,10*ROW('Hygiene Data'!E117)),NA())</f>
        <v>#N/A</v>
      </c>
      <c r="BF123" s="537" t="e">
        <f ca="1">+IF(AND(ISNUMBER(OFFSET('Hygiene Data'!$F$5,0,10*ROW('Hygiene Data'!F117))),'Data Summary'!DU123="Yes"),OFFSET('Hygiene Data'!$F$5,0,10*ROW('Hygiene Data'!F117)),NA())</f>
        <v>#N/A</v>
      </c>
      <c r="BG123" s="537" t="e">
        <f ca="1">+IF(AND(ISNUMBER(OFFSET('Hygiene Data'!$F$7,0,10*ROW('Hygiene Data'!F117))),'Data Summary'!DV123="Yes"),OFFSET('Hygiene Data'!$F$7,0,10*ROW('Hygiene Data'!F117)),NA())</f>
        <v>#N/A</v>
      </c>
      <c r="BH123" s="537" t="e">
        <f ca="1">+IF(AND(ISNUMBER(OFFSET('Hygiene Data'!$F$9,0,10*ROW('Hygiene Data'!F117))),'Data Summary'!DW123="Yes"),OFFSET('Hygiene Data'!$F$9,0,10*ROW('Hygiene Data'!F117)),NA())</f>
        <v>#N/A</v>
      </c>
      <c r="BI123" s="537" t="e">
        <f ca="1">+IF(AND(ISNUMBER(OFFSET('Hygiene Data'!$G$5,0,10*ROW('Hygiene Data'!G117))),'Data Summary'!DX123="Yes"),OFFSET('Hygiene Data'!$G$5,0,10*ROW('Hygiene Data'!G117)),NA())</f>
        <v>#N/A</v>
      </c>
      <c r="BJ123" s="537" t="e">
        <f ca="1">+IF(AND(ISNUMBER(OFFSET('Hygiene Data'!$G$7,0,10*ROW('Hygiene Data'!G117))),'Data Summary'!DY123="Yes"),OFFSET('Hygiene Data'!$G$7,0,10*ROW('Hygiene Data'!G117)),NA())</f>
        <v>#N/A</v>
      </c>
      <c r="BK123" s="537" t="e">
        <f ca="1">+IF(AND(ISNUMBER(OFFSET('Hygiene Data'!$G$9,0,10*ROW('Hygiene Data'!G117))),'Data Summary'!DZ123="Yes"),OFFSET('Hygiene Data'!$G$9,0,10*ROW('Hygiene Data'!G117)),NA())</f>
        <v>#N/A</v>
      </c>
      <c r="BL123" s="537" t="e">
        <f ca="1">+IF(AND(ISNUMBER(OFFSET('Hygiene Data'!$H$5,0,10*ROW('Hygiene Data'!H117))),'Data Summary'!EA123="Yes"),OFFSET('Hygiene Data'!$H$5,0,10*ROW('Hygiene Data'!H117)),NA())</f>
        <v>#N/A</v>
      </c>
      <c r="BM123" s="537" t="e">
        <f ca="1">+IF(AND(ISNUMBER(OFFSET('Hygiene Data'!$H$7,0,10*ROW('Hygiene Data'!H117))),'Data Summary'!EB123="Yes"),OFFSET('Hygiene Data'!$H$7,0,10*ROW('Hygiene Data'!H117)),NA())</f>
        <v>#N/A</v>
      </c>
      <c r="BN123" s="537" t="e">
        <f ca="1">+IF(AND(ISNUMBER(OFFSET('Hygiene Data'!$H$9,0,10*ROW('Hygiene Data'!H117))),'Data Summary'!EC123="Yes"),OFFSET('Hygiene Data'!$H$9,0,10*ROW('Hygiene Data'!H117)),NA())</f>
        <v>#N/A</v>
      </c>
      <c r="BO123" s="537" t="e">
        <f ca="1">+IF(AND(ISNUMBER(OFFSET('Hygiene Data'!$I$5,0,10*ROW('Hygiene Data'!I117))),'Data Summary'!ED123="Yes"),OFFSET('Hygiene Data'!$I$5,0,10*ROW('Hygiene Data'!I117)),NA())</f>
        <v>#N/A</v>
      </c>
      <c r="BP123" s="537" t="e">
        <f ca="1">+IF(AND(ISNUMBER(OFFSET('Hygiene Data'!$I$7,0,10*ROW('Hygiene Data'!I117))),'Data Summary'!EE123="Yes"),OFFSET('Hygiene Data'!$I$7,0,10*ROW('Hygiene Data'!I117)),NA())</f>
        <v>#N/A</v>
      </c>
      <c r="BQ123" s="537" t="e">
        <f ca="1">+IF(AND(ISNUMBER(OFFSET('Hygiene Data'!$I$9,0,10*ROW('Hygiene Data'!I117))),'Data Summary'!EF123="Yes"),OFFSET('Hygiene Data'!$I$9,0,10*ROW('Hygiene Data'!I117)),NA())</f>
        <v>#N/A</v>
      </c>
    </row>
    <row r="124" spans="1:69" x14ac:dyDescent="0.25">
      <c r="A124" s="533" t="e">
        <f ca="1">+RIGHT('Data Summary'!A124,LEN('Data Summary'!A124)-9)</f>
        <v>#VALUE!</v>
      </c>
      <c r="B124" s="507" t="str">
        <f ca="1">+IF(ISTEXT('Data Summary'!B124),'Data Summary'!B124,"")</f>
        <v/>
      </c>
      <c r="C124" s="534" t="e">
        <f ca="1">+VALUE('Data Summary'!C124)</f>
        <v>#VALUE!</v>
      </c>
      <c r="D124" s="535" t="e">
        <f ca="1">+IF(AND(ISNUMBER(OFFSET('Water Data'!$D$4,0,10*ROW('Water Data'!D118))),'Data Summary'!BS124="Yes"),100-OFFSET('Water Data'!$D$4,0,10*ROW('Water Data'!D118)),NA())</f>
        <v>#N/A</v>
      </c>
      <c r="E124" s="535" t="e">
        <f ca="1">+IF(AND(ISNUMBER(OFFSET('Water Data'!$D$6,0,10*ROW('Water Data'!D118))),'Data Summary'!BT124="Yes"),OFFSET('Water Data'!$D$6,0,10*ROW('Water Data'!D118)),NA())</f>
        <v>#N/A</v>
      </c>
      <c r="F124" s="535" t="e">
        <f ca="1">+IF(AND(ISNUMBER(OFFSET('Water Data'!$D$9,0,10*ROW('Water Data'!D118))),'Data Summary'!BU124="Yes"),OFFSET('Water Data'!$D$9,0,10*ROW('Water Data'!D118)),NA())</f>
        <v>#N/A</v>
      </c>
      <c r="G124" s="535" t="e">
        <f ca="1">+IF(AND(ISNUMBER(OFFSET('Water Data'!$E$4,0,10*ROW('Water Data'!E118))),'Data Summary'!BV124="Yes"),100-OFFSET('Water Data'!$E$4,0,10*ROW('Water Data'!E118)),NA())</f>
        <v>#N/A</v>
      </c>
      <c r="H124" s="535" t="e">
        <f ca="1">+IF(AND(ISNUMBER(OFFSET('Water Data'!$E$6,0,10*ROW('Water Data'!E118))),'Data Summary'!BW124="Yes"),OFFSET('Water Data'!$E$6,0,10*ROW('Water Data'!E118)),NA())</f>
        <v>#N/A</v>
      </c>
      <c r="I124" s="535" t="e">
        <f ca="1">+IF(AND(ISNUMBER(OFFSET('Water Data'!$E$9,0,10*ROW('Water Data'!E118))),'Data Summary'!BX124="Yes"),OFFSET('Water Data'!$E$9,0,10*ROW('Water Data'!E118)),NA())</f>
        <v>#N/A</v>
      </c>
      <c r="J124" s="535" t="e">
        <f ca="1">+IF(AND(ISNUMBER(OFFSET('Water Data'!$F$4,0,10*ROW('Water Data'!F118))),'Data Summary'!BY124="Yes"),100-OFFSET('Water Data'!$F$4,0,10*ROW('Water Data'!F118)),NA())</f>
        <v>#N/A</v>
      </c>
      <c r="K124" s="535" t="e">
        <f ca="1">+IF(AND(ISNUMBER(OFFSET('Water Data'!$F$6,0,10*ROW('Water Data'!F118))),'Data Summary'!BZ124="Yes"),OFFSET('Water Data'!$F$6,0,10*ROW('Water Data'!F118)),NA())</f>
        <v>#N/A</v>
      </c>
      <c r="L124" s="535" t="e">
        <f ca="1">+IF(AND(ISNUMBER(OFFSET('Water Data'!$F$9,0,10*ROW('Water Data'!F118))),'Data Summary'!CA124="Yes"),OFFSET('Water Data'!$F$9,0,10*ROW('Water Data'!F118)),NA())</f>
        <v>#N/A</v>
      </c>
      <c r="M124" s="535" t="e">
        <f ca="1">+IF(AND(ISNUMBER(OFFSET('Water Data'!$G$4,0,10*ROW('Water Data'!G118))),'Data Summary'!CB124="Yes"),100-OFFSET('Water Data'!$G$4,0,10*ROW('Water Data'!G118)),NA())</f>
        <v>#N/A</v>
      </c>
      <c r="N124" s="535" t="e">
        <f ca="1">+IF(AND(ISNUMBER(OFFSET('Water Data'!$G$6,0,10*ROW('Water Data'!G118))),'Data Summary'!CC124="Yes"),OFFSET('Water Data'!$G$6,0,10*ROW('Water Data'!G118)),NA())</f>
        <v>#N/A</v>
      </c>
      <c r="O124" s="535" t="e">
        <f ca="1">+IF(AND(ISNUMBER(OFFSET('Water Data'!$G$9,0,10*ROW('Water Data'!G118))),'Data Summary'!CD124="Yes"),OFFSET('Water Data'!$G$9,0,10*ROW('Water Data'!G118)),NA())</f>
        <v>#N/A</v>
      </c>
      <c r="P124" s="535" t="e">
        <f ca="1">+IF(AND(ISNUMBER(OFFSET('Water Data'!$H$4,0,10*ROW('Water Data'!H118))),'Data Summary'!CE124="Yes"),100-OFFSET('Water Data'!$H$4,0,10*ROW('Water Data'!H118)),NA())</f>
        <v>#N/A</v>
      </c>
      <c r="Q124" s="535" t="e">
        <f ca="1">+IF(AND(ISNUMBER(OFFSET('Water Data'!$H$6,0,10*ROW('Water Data'!H118))),'Data Summary'!CF124="Yes"),OFFSET('Water Data'!$H$6,0,10*ROW('Water Data'!H118)),NA())</f>
        <v>#N/A</v>
      </c>
      <c r="R124" s="535" t="e">
        <f ca="1">+IF(AND(ISNUMBER(OFFSET('Water Data'!$H$9,0,10*ROW('Water Data'!H118))),'Data Summary'!CG124="Yes"),OFFSET('Water Data'!$H$9,0,10*ROW('Water Data'!H118)),NA())</f>
        <v>#N/A</v>
      </c>
      <c r="S124" s="535" t="e">
        <f ca="1">+IF(AND(ISNUMBER(OFFSET('Water Data'!$I$4,0,10*ROW('Water Data'!I118))),'Data Summary'!CH124="Yes"),100-OFFSET('Water Data'!$I$4,0,10*ROW('Water Data'!I118)),NA())</f>
        <v>#N/A</v>
      </c>
      <c r="T124" s="535" t="e">
        <f ca="1">+IF(AND(ISNUMBER(OFFSET('Water Data'!$I$6,0,10*ROW('Water Data'!I118))),'Data Summary'!CI124="Yes"),OFFSET('Water Data'!$I$6,0,10*ROW('Water Data'!I118)),NA())</f>
        <v>#N/A</v>
      </c>
      <c r="U124" s="535" t="e">
        <f ca="1">+IF(AND(ISNUMBER(OFFSET('Water Data'!$I$9,0,10*ROW('Water Data'!I118))),'Data Summary'!CJ124="Yes"),OFFSET('Water Data'!$I$9,0,10*ROW('Water Data'!I118)),NA())</f>
        <v>#N/A</v>
      </c>
      <c r="V124" s="536" t="e">
        <f ca="1">+IF(AND(ISNUMBER(OFFSET('Sanitation Data'!$D$4,0,10*ROW('Sanitation Data'!D118))),'Data Summary'!CK124="Yes"),100-OFFSET('Sanitation Data'!$D$4,0,10*ROW('Sanitation Data'!D118)),NA())</f>
        <v>#N/A</v>
      </c>
      <c r="W124" s="536" t="e">
        <f ca="1">+IF(AND(ISNUMBER(OFFSET('Sanitation Data'!$D$6,0,10*ROW('Sanitation Data'!D118))),'Data Summary'!CL124="Yes"),OFFSET('Sanitation Data'!$D$6,0,10*ROW('Sanitation Data'!D118)),NA())</f>
        <v>#N/A</v>
      </c>
      <c r="X124" s="536" t="e">
        <f ca="1">+IF(AND(ISNUMBER(OFFSET('Sanitation Data'!$D$10,0,10*ROW('Sanitation Data'!D118))),'Data Summary'!CM124="Yes"),OFFSET('Sanitation Data'!$D$10,0,10*ROW('Sanitation Data'!D118)),NA())</f>
        <v>#N/A</v>
      </c>
      <c r="Y124" s="536" t="e">
        <f ca="1">+IF(AND(ISNUMBER(OFFSET('Sanitation Data'!$D$11,0,10*ROW('Sanitation Data'!D118))),'Data Summary'!CN124="Yes"),OFFSET('Sanitation Data'!$D$11,0,10*ROW('Sanitation Data'!D118)),NA())</f>
        <v>#N/A</v>
      </c>
      <c r="Z124" s="536" t="e">
        <f ca="1">+IF(AND(ISNUMBER(OFFSET('Sanitation Data'!$D$12,0,10*ROW('Sanitation Data'!D118))),'Data Summary'!CO124="Yes"),OFFSET('Sanitation Data'!$D$12,0,10*ROW('Sanitation Data'!D118)),NA())</f>
        <v>#N/A</v>
      </c>
      <c r="AA124" s="536" t="e">
        <f ca="1">+IF(AND(ISNUMBER(OFFSET('Sanitation Data'!$E$4,0,10*ROW('Sanitation Data'!E118))),'Data Summary'!CP124="Yes"),100-OFFSET('Sanitation Data'!$E$4,0,10*ROW('Sanitation Data'!E118)),NA())</f>
        <v>#N/A</v>
      </c>
      <c r="AB124" s="536" t="e">
        <f ca="1">+IF(AND(ISNUMBER(OFFSET('Sanitation Data'!$E$6,0,10*ROW('Sanitation Data'!E118))),'Data Summary'!CQ124="Yes"),OFFSET('Sanitation Data'!$E$6,0,10*ROW('Sanitation Data'!E118)),NA())</f>
        <v>#N/A</v>
      </c>
      <c r="AC124" s="536" t="e">
        <f ca="1">+IF(AND(ISNUMBER(OFFSET('Sanitation Data'!$E$10,0,10*ROW('Sanitation Data'!E118))),'Data Summary'!CR124="Yes"),OFFSET('Sanitation Data'!$E$10,0,10*ROW('Sanitation Data'!E118)),NA())</f>
        <v>#N/A</v>
      </c>
      <c r="AD124" s="536" t="e">
        <f ca="1">+IF(AND(ISNUMBER(OFFSET('Sanitation Data'!$E$11,0,10*ROW('Sanitation Data'!E118))),'Data Summary'!CS124="Yes"),OFFSET('Sanitation Data'!$E$11,0,10*ROW('Sanitation Data'!E118)),NA())</f>
        <v>#N/A</v>
      </c>
      <c r="AE124" s="536" t="e">
        <f ca="1">+IF(AND(ISNUMBER(OFFSET('Sanitation Data'!$E$12,0,10*ROW('Sanitation Data'!E118))),'Data Summary'!CT124="Yes"),OFFSET('Sanitation Data'!$E$12,0,10*ROW('Sanitation Data'!E118)),NA())</f>
        <v>#N/A</v>
      </c>
      <c r="AF124" s="536" t="e">
        <f ca="1">+IF(AND(ISNUMBER(OFFSET('Sanitation Data'!$F$4,0,10*ROW('Sanitation Data'!F118))),'Data Summary'!CU124="Yes"),100-OFFSET('Sanitation Data'!$F$4,0,10*ROW('Sanitation Data'!F118)),NA())</f>
        <v>#N/A</v>
      </c>
      <c r="AG124" s="536" t="e">
        <f ca="1">+IF(AND(ISNUMBER(OFFSET('Sanitation Data'!$F$6,0,10*ROW('Sanitation Data'!F118))),'Data Summary'!CV124="Yes"),OFFSET('Sanitation Data'!$F$6,0,10*ROW('Sanitation Data'!F118)),NA())</f>
        <v>#N/A</v>
      </c>
      <c r="AH124" s="536" t="e">
        <f ca="1">+IF(AND(ISNUMBER(OFFSET('Sanitation Data'!$F$10,0,10*ROW('Sanitation Data'!F118))),'Data Summary'!CW124="Yes"),OFFSET('Sanitation Data'!$F$10,0,10*ROW('Sanitation Data'!F118)),NA())</f>
        <v>#N/A</v>
      </c>
      <c r="AI124" s="536" t="e">
        <f ca="1">+IF(AND(ISNUMBER(OFFSET('Sanitation Data'!$F$11,0,10*ROW('Sanitation Data'!F118))),'Data Summary'!CX124="Yes"),OFFSET('Sanitation Data'!$F$11,0,10*ROW('Sanitation Data'!F118)),NA())</f>
        <v>#N/A</v>
      </c>
      <c r="AJ124" s="536" t="e">
        <f ca="1">+IF(AND(ISNUMBER(OFFSET('Sanitation Data'!$F$12,0,10*ROW('Sanitation Data'!F118))),'Data Summary'!CY124="Yes"),OFFSET('Sanitation Data'!$F$12,0,10*ROW('Sanitation Data'!F118)),NA())</f>
        <v>#N/A</v>
      </c>
      <c r="AK124" s="536" t="e">
        <f ca="1">+IF(AND(ISNUMBER(OFFSET('Sanitation Data'!$G$4,0,10*ROW('Sanitation Data'!G118))),'Data Summary'!CZ124="Yes"),100-OFFSET('Sanitation Data'!$G$4,0,10*ROW('Sanitation Data'!G118)),NA())</f>
        <v>#N/A</v>
      </c>
      <c r="AL124" s="536" t="e">
        <f ca="1">+IF(AND(ISNUMBER(OFFSET('Sanitation Data'!$G$6,0,10*ROW('Sanitation Data'!G118))),'Data Summary'!DA124="Yes"),OFFSET('Sanitation Data'!$G$6,0,10*ROW('Sanitation Data'!G118)),NA())</f>
        <v>#N/A</v>
      </c>
      <c r="AM124" s="536" t="e">
        <f ca="1">+IF(AND(ISNUMBER(OFFSET('Sanitation Data'!$G$10,0,10*ROW('Sanitation Data'!G118))),'Data Summary'!DB124="Yes"),OFFSET('Sanitation Data'!$G$10,0,10*ROW('Sanitation Data'!G118)),NA())</f>
        <v>#N/A</v>
      </c>
      <c r="AN124" s="536" t="e">
        <f ca="1">+IF(AND(ISNUMBER(OFFSET('Sanitation Data'!$G$11,0,10*ROW('Sanitation Data'!G118))),'Data Summary'!DC124="Yes"),OFFSET('Sanitation Data'!$G$11,0,10*ROW('Sanitation Data'!G118)),NA())</f>
        <v>#N/A</v>
      </c>
      <c r="AO124" s="536" t="e">
        <f ca="1">+IF(AND(ISNUMBER(OFFSET('Sanitation Data'!$G$12,0,10*ROW('Sanitation Data'!G118))),'Data Summary'!DD124="Yes"),OFFSET('Sanitation Data'!$G$12,0,10*ROW('Sanitation Data'!G118)),NA())</f>
        <v>#N/A</v>
      </c>
      <c r="AP124" s="536" t="e">
        <f ca="1">+IF(AND(ISNUMBER(OFFSET('Sanitation Data'!$H$4,0,10*ROW('Sanitation Data'!H118))),'Data Summary'!DE124="Yes"),100-OFFSET('Sanitation Data'!$H$4,0,10*ROW('Sanitation Data'!H118)),NA())</f>
        <v>#N/A</v>
      </c>
      <c r="AQ124" s="536" t="e">
        <f ca="1">+IF(AND(ISNUMBER(OFFSET('Sanitation Data'!$H$6,0,10*ROW('Sanitation Data'!H118))),'Data Summary'!DF124="Yes"),OFFSET('Sanitation Data'!$H$6,0,10*ROW('Sanitation Data'!H118)),NA())</f>
        <v>#N/A</v>
      </c>
      <c r="AR124" s="536" t="e">
        <f ca="1">+IF(AND(ISNUMBER(OFFSET('Sanitation Data'!$H$10,0,10*ROW('Sanitation Data'!H118))),'Data Summary'!DG124="Yes"),OFFSET('Sanitation Data'!$H$10,0,10*ROW('Sanitation Data'!H118)),NA())</f>
        <v>#N/A</v>
      </c>
      <c r="AS124" s="536" t="e">
        <f ca="1">+IF(AND(ISNUMBER(OFFSET('Sanitation Data'!$H$11,0,10*ROW('Sanitation Data'!H118))),'Data Summary'!DH124="Yes"),OFFSET('Sanitation Data'!$H$11,0,10*ROW('Sanitation Data'!H118)),NA())</f>
        <v>#N/A</v>
      </c>
      <c r="AT124" s="536" t="e">
        <f ca="1">+IF(AND(ISNUMBER(OFFSET('Sanitation Data'!$H$12,0,10*ROW('Sanitation Data'!H118))),'Data Summary'!DI124="Yes"),OFFSET('Sanitation Data'!$H$12,0,10*ROW('Sanitation Data'!H118)),NA())</f>
        <v>#N/A</v>
      </c>
      <c r="AU124" s="536" t="e">
        <f ca="1">+IF(AND(ISNUMBER(OFFSET('Sanitation Data'!$I$4,0,10*ROW('Sanitation Data'!I118))),'Data Summary'!DJ124="Yes"),100-OFFSET('Sanitation Data'!$I$4,0,10*ROW('Sanitation Data'!I118)),NA())</f>
        <v>#N/A</v>
      </c>
      <c r="AV124" s="536" t="e">
        <f ca="1">+IF(AND(ISNUMBER(OFFSET('Sanitation Data'!$I$6,0,10*ROW('Sanitation Data'!I118))),'Data Summary'!DK124="Yes"),OFFSET('Sanitation Data'!$I$6,0,10*ROW('Sanitation Data'!I118)),NA())</f>
        <v>#N/A</v>
      </c>
      <c r="AW124" s="536" t="e">
        <f ca="1">+IF(AND(ISNUMBER(OFFSET('Sanitation Data'!$I$10,0,10*ROW('Sanitation Data'!I118))),'Data Summary'!DL124="Yes"),OFFSET('Sanitation Data'!$I$10,0,10*ROW('Sanitation Data'!I118)),NA())</f>
        <v>#N/A</v>
      </c>
      <c r="AX124" s="536" t="e">
        <f ca="1">+IF(AND(ISNUMBER(OFFSET('Sanitation Data'!$I$11,0,10*ROW('Sanitation Data'!I118))),'Data Summary'!DM124="Yes"),OFFSET('Sanitation Data'!$I$11,0,10*ROW('Sanitation Data'!I118)),NA())</f>
        <v>#N/A</v>
      </c>
      <c r="AY124" s="536" t="e">
        <f ca="1">+IF(AND(ISNUMBER(OFFSET('Sanitation Data'!$I$12,0,10*ROW('Sanitation Data'!I118))),'Data Summary'!DN124="Yes"),OFFSET('Sanitation Data'!$I$12,0,10*ROW('Sanitation Data'!I118)),NA())</f>
        <v>#N/A</v>
      </c>
      <c r="AZ124" s="537" t="e">
        <f ca="1">+IF(AND(ISNUMBER(OFFSET('Hygiene Data'!$D$5,0,10*ROW('Hygiene Data'!D118))),'Data Summary'!DO124="Yes"),OFFSET('Hygiene Data'!$D$5,0,10*ROW('Hygiene Data'!D118)),NA())</f>
        <v>#N/A</v>
      </c>
      <c r="BA124" s="537" t="e">
        <f ca="1">+IF(AND(ISNUMBER(OFFSET('Hygiene Data'!$D$7,0,10*ROW('Hygiene Data'!D118))),'Data Summary'!DP124="Yes"),OFFSET('Hygiene Data'!$D$7,0,10*ROW('Hygiene Data'!D118)),NA())</f>
        <v>#N/A</v>
      </c>
      <c r="BB124" s="537" t="e">
        <f ca="1">+IF(AND(ISNUMBER(OFFSET('Hygiene Data'!$D$9,0,10*ROW('Hygiene Data'!D118))),'Data Summary'!DQ124="Yes"),OFFSET('Hygiene Data'!$D$9,0,10*ROW('Hygiene Data'!D118)),NA())</f>
        <v>#N/A</v>
      </c>
      <c r="BC124" s="537" t="e">
        <f ca="1">+IF(AND(ISNUMBER(OFFSET('Hygiene Data'!$E$5,0,10*ROW('Hygiene Data'!E118))),'Data Summary'!DR124="Yes"),OFFSET('Hygiene Data'!$E$5,0,10*ROW('Hygiene Data'!E118)),NA())</f>
        <v>#N/A</v>
      </c>
      <c r="BD124" s="537" t="e">
        <f ca="1">+IF(AND(ISNUMBER(OFFSET('Hygiene Data'!$E$7,0,10*ROW('Hygiene Data'!E118))),'Data Summary'!DS124="Yes"),OFFSET('Hygiene Data'!$E$7,0,10*ROW('Hygiene Data'!E118)),NA())</f>
        <v>#N/A</v>
      </c>
      <c r="BE124" s="537" t="e">
        <f ca="1">+IF(AND(ISNUMBER(OFFSET('Hygiene Data'!$E$9,0,10*ROW('Hygiene Data'!E118))),'Data Summary'!DT124="Yes"),OFFSET('Hygiene Data'!$E$9,0,10*ROW('Hygiene Data'!E118)),NA())</f>
        <v>#N/A</v>
      </c>
      <c r="BF124" s="537" t="e">
        <f ca="1">+IF(AND(ISNUMBER(OFFSET('Hygiene Data'!$F$5,0,10*ROW('Hygiene Data'!F118))),'Data Summary'!DU124="Yes"),OFFSET('Hygiene Data'!$F$5,0,10*ROW('Hygiene Data'!F118)),NA())</f>
        <v>#N/A</v>
      </c>
      <c r="BG124" s="537" t="e">
        <f ca="1">+IF(AND(ISNUMBER(OFFSET('Hygiene Data'!$F$7,0,10*ROW('Hygiene Data'!F118))),'Data Summary'!DV124="Yes"),OFFSET('Hygiene Data'!$F$7,0,10*ROW('Hygiene Data'!F118)),NA())</f>
        <v>#N/A</v>
      </c>
      <c r="BH124" s="537" t="e">
        <f ca="1">+IF(AND(ISNUMBER(OFFSET('Hygiene Data'!$F$9,0,10*ROW('Hygiene Data'!F118))),'Data Summary'!DW124="Yes"),OFFSET('Hygiene Data'!$F$9,0,10*ROW('Hygiene Data'!F118)),NA())</f>
        <v>#N/A</v>
      </c>
      <c r="BI124" s="537" t="e">
        <f ca="1">+IF(AND(ISNUMBER(OFFSET('Hygiene Data'!$G$5,0,10*ROW('Hygiene Data'!G118))),'Data Summary'!DX124="Yes"),OFFSET('Hygiene Data'!$G$5,0,10*ROW('Hygiene Data'!G118)),NA())</f>
        <v>#N/A</v>
      </c>
      <c r="BJ124" s="537" t="e">
        <f ca="1">+IF(AND(ISNUMBER(OFFSET('Hygiene Data'!$G$7,0,10*ROW('Hygiene Data'!G118))),'Data Summary'!DY124="Yes"),OFFSET('Hygiene Data'!$G$7,0,10*ROW('Hygiene Data'!G118)),NA())</f>
        <v>#N/A</v>
      </c>
      <c r="BK124" s="537" t="e">
        <f ca="1">+IF(AND(ISNUMBER(OFFSET('Hygiene Data'!$G$9,0,10*ROW('Hygiene Data'!G118))),'Data Summary'!DZ124="Yes"),OFFSET('Hygiene Data'!$G$9,0,10*ROW('Hygiene Data'!G118)),NA())</f>
        <v>#N/A</v>
      </c>
      <c r="BL124" s="537" t="e">
        <f ca="1">+IF(AND(ISNUMBER(OFFSET('Hygiene Data'!$H$5,0,10*ROW('Hygiene Data'!H118))),'Data Summary'!EA124="Yes"),OFFSET('Hygiene Data'!$H$5,0,10*ROW('Hygiene Data'!H118)),NA())</f>
        <v>#N/A</v>
      </c>
      <c r="BM124" s="537" t="e">
        <f ca="1">+IF(AND(ISNUMBER(OFFSET('Hygiene Data'!$H$7,0,10*ROW('Hygiene Data'!H118))),'Data Summary'!EB124="Yes"),OFFSET('Hygiene Data'!$H$7,0,10*ROW('Hygiene Data'!H118)),NA())</f>
        <v>#N/A</v>
      </c>
      <c r="BN124" s="537" t="e">
        <f ca="1">+IF(AND(ISNUMBER(OFFSET('Hygiene Data'!$H$9,0,10*ROW('Hygiene Data'!H118))),'Data Summary'!EC124="Yes"),OFFSET('Hygiene Data'!$H$9,0,10*ROW('Hygiene Data'!H118)),NA())</f>
        <v>#N/A</v>
      </c>
      <c r="BO124" s="537" t="e">
        <f ca="1">+IF(AND(ISNUMBER(OFFSET('Hygiene Data'!$I$5,0,10*ROW('Hygiene Data'!I118))),'Data Summary'!ED124="Yes"),OFFSET('Hygiene Data'!$I$5,0,10*ROW('Hygiene Data'!I118)),NA())</f>
        <v>#N/A</v>
      </c>
      <c r="BP124" s="537" t="e">
        <f ca="1">+IF(AND(ISNUMBER(OFFSET('Hygiene Data'!$I$7,0,10*ROW('Hygiene Data'!I118))),'Data Summary'!EE124="Yes"),OFFSET('Hygiene Data'!$I$7,0,10*ROW('Hygiene Data'!I118)),NA())</f>
        <v>#N/A</v>
      </c>
      <c r="BQ124" s="537" t="e">
        <f ca="1">+IF(AND(ISNUMBER(OFFSET('Hygiene Data'!$I$9,0,10*ROW('Hygiene Data'!I118))),'Data Summary'!EF124="Yes"),OFFSET('Hygiene Data'!$I$9,0,10*ROW('Hygiene Data'!I118)),NA())</f>
        <v>#N/A</v>
      </c>
    </row>
    <row r="125" spans="1:69" x14ac:dyDescent="0.25">
      <c r="A125" s="533" t="e">
        <f ca="1">+RIGHT('Data Summary'!A125,LEN('Data Summary'!A125)-9)</f>
        <v>#VALUE!</v>
      </c>
      <c r="B125" s="507" t="str">
        <f ca="1">+IF(ISTEXT('Data Summary'!B125),'Data Summary'!B125,"")</f>
        <v/>
      </c>
      <c r="C125" s="534" t="e">
        <f ca="1">+VALUE('Data Summary'!C125)</f>
        <v>#VALUE!</v>
      </c>
      <c r="D125" s="535" t="e">
        <f ca="1">+IF(AND(ISNUMBER(OFFSET('Water Data'!$D$4,0,10*ROW('Water Data'!D119))),'Data Summary'!BS125="Yes"),100-OFFSET('Water Data'!$D$4,0,10*ROW('Water Data'!D119)),NA())</f>
        <v>#N/A</v>
      </c>
      <c r="E125" s="535" t="e">
        <f ca="1">+IF(AND(ISNUMBER(OFFSET('Water Data'!$D$6,0,10*ROW('Water Data'!D119))),'Data Summary'!BT125="Yes"),OFFSET('Water Data'!$D$6,0,10*ROW('Water Data'!D119)),NA())</f>
        <v>#N/A</v>
      </c>
      <c r="F125" s="535" t="e">
        <f ca="1">+IF(AND(ISNUMBER(OFFSET('Water Data'!$D$9,0,10*ROW('Water Data'!D119))),'Data Summary'!BU125="Yes"),OFFSET('Water Data'!$D$9,0,10*ROW('Water Data'!D119)),NA())</f>
        <v>#N/A</v>
      </c>
      <c r="G125" s="535" t="e">
        <f ca="1">+IF(AND(ISNUMBER(OFFSET('Water Data'!$E$4,0,10*ROW('Water Data'!E119))),'Data Summary'!BV125="Yes"),100-OFFSET('Water Data'!$E$4,0,10*ROW('Water Data'!E119)),NA())</f>
        <v>#N/A</v>
      </c>
      <c r="H125" s="535" t="e">
        <f ca="1">+IF(AND(ISNUMBER(OFFSET('Water Data'!$E$6,0,10*ROW('Water Data'!E119))),'Data Summary'!BW125="Yes"),OFFSET('Water Data'!$E$6,0,10*ROW('Water Data'!E119)),NA())</f>
        <v>#N/A</v>
      </c>
      <c r="I125" s="535" t="e">
        <f ca="1">+IF(AND(ISNUMBER(OFFSET('Water Data'!$E$9,0,10*ROW('Water Data'!E119))),'Data Summary'!BX125="Yes"),OFFSET('Water Data'!$E$9,0,10*ROW('Water Data'!E119)),NA())</f>
        <v>#N/A</v>
      </c>
      <c r="J125" s="535" t="e">
        <f ca="1">+IF(AND(ISNUMBER(OFFSET('Water Data'!$F$4,0,10*ROW('Water Data'!F119))),'Data Summary'!BY125="Yes"),100-OFFSET('Water Data'!$F$4,0,10*ROW('Water Data'!F119)),NA())</f>
        <v>#N/A</v>
      </c>
      <c r="K125" s="535" t="e">
        <f ca="1">+IF(AND(ISNUMBER(OFFSET('Water Data'!$F$6,0,10*ROW('Water Data'!F119))),'Data Summary'!BZ125="Yes"),OFFSET('Water Data'!$F$6,0,10*ROW('Water Data'!F119)),NA())</f>
        <v>#N/A</v>
      </c>
      <c r="L125" s="535" t="e">
        <f ca="1">+IF(AND(ISNUMBER(OFFSET('Water Data'!$F$9,0,10*ROW('Water Data'!F119))),'Data Summary'!CA125="Yes"),OFFSET('Water Data'!$F$9,0,10*ROW('Water Data'!F119)),NA())</f>
        <v>#N/A</v>
      </c>
      <c r="M125" s="535" t="e">
        <f ca="1">+IF(AND(ISNUMBER(OFFSET('Water Data'!$G$4,0,10*ROW('Water Data'!G119))),'Data Summary'!CB125="Yes"),100-OFFSET('Water Data'!$G$4,0,10*ROW('Water Data'!G119)),NA())</f>
        <v>#N/A</v>
      </c>
      <c r="N125" s="535" t="e">
        <f ca="1">+IF(AND(ISNUMBER(OFFSET('Water Data'!$G$6,0,10*ROW('Water Data'!G119))),'Data Summary'!CC125="Yes"),OFFSET('Water Data'!$G$6,0,10*ROW('Water Data'!G119)),NA())</f>
        <v>#N/A</v>
      </c>
      <c r="O125" s="535" t="e">
        <f ca="1">+IF(AND(ISNUMBER(OFFSET('Water Data'!$G$9,0,10*ROW('Water Data'!G119))),'Data Summary'!CD125="Yes"),OFFSET('Water Data'!$G$9,0,10*ROW('Water Data'!G119)),NA())</f>
        <v>#N/A</v>
      </c>
      <c r="P125" s="535" t="e">
        <f ca="1">+IF(AND(ISNUMBER(OFFSET('Water Data'!$H$4,0,10*ROW('Water Data'!H119))),'Data Summary'!CE125="Yes"),100-OFFSET('Water Data'!$H$4,0,10*ROW('Water Data'!H119)),NA())</f>
        <v>#N/A</v>
      </c>
      <c r="Q125" s="535" t="e">
        <f ca="1">+IF(AND(ISNUMBER(OFFSET('Water Data'!$H$6,0,10*ROW('Water Data'!H119))),'Data Summary'!CF125="Yes"),OFFSET('Water Data'!$H$6,0,10*ROW('Water Data'!H119)),NA())</f>
        <v>#N/A</v>
      </c>
      <c r="R125" s="535" t="e">
        <f ca="1">+IF(AND(ISNUMBER(OFFSET('Water Data'!$H$9,0,10*ROW('Water Data'!H119))),'Data Summary'!CG125="Yes"),OFFSET('Water Data'!$H$9,0,10*ROW('Water Data'!H119)),NA())</f>
        <v>#N/A</v>
      </c>
      <c r="S125" s="535" t="e">
        <f ca="1">+IF(AND(ISNUMBER(OFFSET('Water Data'!$I$4,0,10*ROW('Water Data'!I119))),'Data Summary'!CH125="Yes"),100-OFFSET('Water Data'!$I$4,0,10*ROW('Water Data'!I119)),NA())</f>
        <v>#N/A</v>
      </c>
      <c r="T125" s="535" t="e">
        <f ca="1">+IF(AND(ISNUMBER(OFFSET('Water Data'!$I$6,0,10*ROW('Water Data'!I119))),'Data Summary'!CI125="Yes"),OFFSET('Water Data'!$I$6,0,10*ROW('Water Data'!I119)),NA())</f>
        <v>#N/A</v>
      </c>
      <c r="U125" s="535" t="e">
        <f ca="1">+IF(AND(ISNUMBER(OFFSET('Water Data'!$I$9,0,10*ROW('Water Data'!I119))),'Data Summary'!CJ125="Yes"),OFFSET('Water Data'!$I$9,0,10*ROW('Water Data'!I119)),NA())</f>
        <v>#N/A</v>
      </c>
      <c r="V125" s="536" t="e">
        <f ca="1">+IF(AND(ISNUMBER(OFFSET('Sanitation Data'!$D$4,0,10*ROW('Sanitation Data'!D119))),'Data Summary'!CK125="Yes"),100-OFFSET('Sanitation Data'!$D$4,0,10*ROW('Sanitation Data'!D119)),NA())</f>
        <v>#N/A</v>
      </c>
      <c r="W125" s="536" t="e">
        <f ca="1">+IF(AND(ISNUMBER(OFFSET('Sanitation Data'!$D$6,0,10*ROW('Sanitation Data'!D119))),'Data Summary'!CL125="Yes"),OFFSET('Sanitation Data'!$D$6,0,10*ROW('Sanitation Data'!D119)),NA())</f>
        <v>#N/A</v>
      </c>
      <c r="X125" s="536" t="e">
        <f ca="1">+IF(AND(ISNUMBER(OFFSET('Sanitation Data'!$D$10,0,10*ROW('Sanitation Data'!D119))),'Data Summary'!CM125="Yes"),OFFSET('Sanitation Data'!$D$10,0,10*ROW('Sanitation Data'!D119)),NA())</f>
        <v>#N/A</v>
      </c>
      <c r="Y125" s="536" t="e">
        <f ca="1">+IF(AND(ISNUMBER(OFFSET('Sanitation Data'!$D$11,0,10*ROW('Sanitation Data'!D119))),'Data Summary'!CN125="Yes"),OFFSET('Sanitation Data'!$D$11,0,10*ROW('Sanitation Data'!D119)),NA())</f>
        <v>#N/A</v>
      </c>
      <c r="Z125" s="536" t="e">
        <f ca="1">+IF(AND(ISNUMBER(OFFSET('Sanitation Data'!$D$12,0,10*ROW('Sanitation Data'!D119))),'Data Summary'!CO125="Yes"),OFFSET('Sanitation Data'!$D$12,0,10*ROW('Sanitation Data'!D119)),NA())</f>
        <v>#N/A</v>
      </c>
      <c r="AA125" s="536" t="e">
        <f ca="1">+IF(AND(ISNUMBER(OFFSET('Sanitation Data'!$E$4,0,10*ROW('Sanitation Data'!E119))),'Data Summary'!CP125="Yes"),100-OFFSET('Sanitation Data'!$E$4,0,10*ROW('Sanitation Data'!E119)),NA())</f>
        <v>#N/A</v>
      </c>
      <c r="AB125" s="536" t="e">
        <f ca="1">+IF(AND(ISNUMBER(OFFSET('Sanitation Data'!$E$6,0,10*ROW('Sanitation Data'!E119))),'Data Summary'!CQ125="Yes"),OFFSET('Sanitation Data'!$E$6,0,10*ROW('Sanitation Data'!E119)),NA())</f>
        <v>#N/A</v>
      </c>
      <c r="AC125" s="536" t="e">
        <f ca="1">+IF(AND(ISNUMBER(OFFSET('Sanitation Data'!$E$10,0,10*ROW('Sanitation Data'!E119))),'Data Summary'!CR125="Yes"),OFFSET('Sanitation Data'!$E$10,0,10*ROW('Sanitation Data'!E119)),NA())</f>
        <v>#N/A</v>
      </c>
      <c r="AD125" s="536" t="e">
        <f ca="1">+IF(AND(ISNUMBER(OFFSET('Sanitation Data'!$E$11,0,10*ROW('Sanitation Data'!E119))),'Data Summary'!CS125="Yes"),OFFSET('Sanitation Data'!$E$11,0,10*ROW('Sanitation Data'!E119)),NA())</f>
        <v>#N/A</v>
      </c>
      <c r="AE125" s="536" t="e">
        <f ca="1">+IF(AND(ISNUMBER(OFFSET('Sanitation Data'!$E$12,0,10*ROW('Sanitation Data'!E119))),'Data Summary'!CT125="Yes"),OFFSET('Sanitation Data'!$E$12,0,10*ROW('Sanitation Data'!E119)),NA())</f>
        <v>#N/A</v>
      </c>
      <c r="AF125" s="536" t="e">
        <f ca="1">+IF(AND(ISNUMBER(OFFSET('Sanitation Data'!$F$4,0,10*ROW('Sanitation Data'!F119))),'Data Summary'!CU125="Yes"),100-OFFSET('Sanitation Data'!$F$4,0,10*ROW('Sanitation Data'!F119)),NA())</f>
        <v>#N/A</v>
      </c>
      <c r="AG125" s="536" t="e">
        <f ca="1">+IF(AND(ISNUMBER(OFFSET('Sanitation Data'!$F$6,0,10*ROW('Sanitation Data'!F119))),'Data Summary'!CV125="Yes"),OFFSET('Sanitation Data'!$F$6,0,10*ROW('Sanitation Data'!F119)),NA())</f>
        <v>#N/A</v>
      </c>
      <c r="AH125" s="536" t="e">
        <f ca="1">+IF(AND(ISNUMBER(OFFSET('Sanitation Data'!$F$10,0,10*ROW('Sanitation Data'!F119))),'Data Summary'!CW125="Yes"),OFFSET('Sanitation Data'!$F$10,0,10*ROW('Sanitation Data'!F119)),NA())</f>
        <v>#N/A</v>
      </c>
      <c r="AI125" s="536" t="e">
        <f ca="1">+IF(AND(ISNUMBER(OFFSET('Sanitation Data'!$F$11,0,10*ROW('Sanitation Data'!F119))),'Data Summary'!CX125="Yes"),OFFSET('Sanitation Data'!$F$11,0,10*ROW('Sanitation Data'!F119)),NA())</f>
        <v>#N/A</v>
      </c>
      <c r="AJ125" s="536" t="e">
        <f ca="1">+IF(AND(ISNUMBER(OFFSET('Sanitation Data'!$F$12,0,10*ROW('Sanitation Data'!F119))),'Data Summary'!CY125="Yes"),OFFSET('Sanitation Data'!$F$12,0,10*ROW('Sanitation Data'!F119)),NA())</f>
        <v>#N/A</v>
      </c>
      <c r="AK125" s="536" t="e">
        <f ca="1">+IF(AND(ISNUMBER(OFFSET('Sanitation Data'!$G$4,0,10*ROW('Sanitation Data'!G119))),'Data Summary'!CZ125="Yes"),100-OFFSET('Sanitation Data'!$G$4,0,10*ROW('Sanitation Data'!G119)),NA())</f>
        <v>#N/A</v>
      </c>
      <c r="AL125" s="536" t="e">
        <f ca="1">+IF(AND(ISNUMBER(OFFSET('Sanitation Data'!$G$6,0,10*ROW('Sanitation Data'!G119))),'Data Summary'!DA125="Yes"),OFFSET('Sanitation Data'!$G$6,0,10*ROW('Sanitation Data'!G119)),NA())</f>
        <v>#N/A</v>
      </c>
      <c r="AM125" s="536" t="e">
        <f ca="1">+IF(AND(ISNUMBER(OFFSET('Sanitation Data'!$G$10,0,10*ROW('Sanitation Data'!G119))),'Data Summary'!DB125="Yes"),OFFSET('Sanitation Data'!$G$10,0,10*ROW('Sanitation Data'!G119)),NA())</f>
        <v>#N/A</v>
      </c>
      <c r="AN125" s="536" t="e">
        <f ca="1">+IF(AND(ISNUMBER(OFFSET('Sanitation Data'!$G$11,0,10*ROW('Sanitation Data'!G119))),'Data Summary'!DC125="Yes"),OFFSET('Sanitation Data'!$G$11,0,10*ROW('Sanitation Data'!G119)),NA())</f>
        <v>#N/A</v>
      </c>
      <c r="AO125" s="536" t="e">
        <f ca="1">+IF(AND(ISNUMBER(OFFSET('Sanitation Data'!$G$12,0,10*ROW('Sanitation Data'!G119))),'Data Summary'!DD125="Yes"),OFFSET('Sanitation Data'!$G$12,0,10*ROW('Sanitation Data'!G119)),NA())</f>
        <v>#N/A</v>
      </c>
      <c r="AP125" s="536" t="e">
        <f ca="1">+IF(AND(ISNUMBER(OFFSET('Sanitation Data'!$H$4,0,10*ROW('Sanitation Data'!H119))),'Data Summary'!DE125="Yes"),100-OFFSET('Sanitation Data'!$H$4,0,10*ROW('Sanitation Data'!H119)),NA())</f>
        <v>#N/A</v>
      </c>
      <c r="AQ125" s="536" t="e">
        <f ca="1">+IF(AND(ISNUMBER(OFFSET('Sanitation Data'!$H$6,0,10*ROW('Sanitation Data'!H119))),'Data Summary'!DF125="Yes"),OFFSET('Sanitation Data'!$H$6,0,10*ROW('Sanitation Data'!H119)),NA())</f>
        <v>#N/A</v>
      </c>
      <c r="AR125" s="536" t="e">
        <f ca="1">+IF(AND(ISNUMBER(OFFSET('Sanitation Data'!$H$10,0,10*ROW('Sanitation Data'!H119))),'Data Summary'!DG125="Yes"),OFFSET('Sanitation Data'!$H$10,0,10*ROW('Sanitation Data'!H119)),NA())</f>
        <v>#N/A</v>
      </c>
      <c r="AS125" s="536" t="e">
        <f ca="1">+IF(AND(ISNUMBER(OFFSET('Sanitation Data'!$H$11,0,10*ROW('Sanitation Data'!H119))),'Data Summary'!DH125="Yes"),OFFSET('Sanitation Data'!$H$11,0,10*ROW('Sanitation Data'!H119)),NA())</f>
        <v>#N/A</v>
      </c>
      <c r="AT125" s="536" t="e">
        <f ca="1">+IF(AND(ISNUMBER(OFFSET('Sanitation Data'!$H$12,0,10*ROW('Sanitation Data'!H119))),'Data Summary'!DI125="Yes"),OFFSET('Sanitation Data'!$H$12,0,10*ROW('Sanitation Data'!H119)),NA())</f>
        <v>#N/A</v>
      </c>
      <c r="AU125" s="536" t="e">
        <f ca="1">+IF(AND(ISNUMBER(OFFSET('Sanitation Data'!$I$4,0,10*ROW('Sanitation Data'!I119))),'Data Summary'!DJ125="Yes"),100-OFFSET('Sanitation Data'!$I$4,0,10*ROW('Sanitation Data'!I119)),NA())</f>
        <v>#N/A</v>
      </c>
      <c r="AV125" s="536" t="e">
        <f ca="1">+IF(AND(ISNUMBER(OFFSET('Sanitation Data'!$I$6,0,10*ROW('Sanitation Data'!I119))),'Data Summary'!DK125="Yes"),OFFSET('Sanitation Data'!$I$6,0,10*ROW('Sanitation Data'!I119)),NA())</f>
        <v>#N/A</v>
      </c>
      <c r="AW125" s="536" t="e">
        <f ca="1">+IF(AND(ISNUMBER(OFFSET('Sanitation Data'!$I$10,0,10*ROW('Sanitation Data'!I119))),'Data Summary'!DL125="Yes"),OFFSET('Sanitation Data'!$I$10,0,10*ROW('Sanitation Data'!I119)),NA())</f>
        <v>#N/A</v>
      </c>
      <c r="AX125" s="536" t="e">
        <f ca="1">+IF(AND(ISNUMBER(OFFSET('Sanitation Data'!$I$11,0,10*ROW('Sanitation Data'!I119))),'Data Summary'!DM125="Yes"),OFFSET('Sanitation Data'!$I$11,0,10*ROW('Sanitation Data'!I119)),NA())</f>
        <v>#N/A</v>
      </c>
      <c r="AY125" s="536" t="e">
        <f ca="1">+IF(AND(ISNUMBER(OFFSET('Sanitation Data'!$I$12,0,10*ROW('Sanitation Data'!I119))),'Data Summary'!DN125="Yes"),OFFSET('Sanitation Data'!$I$12,0,10*ROW('Sanitation Data'!I119)),NA())</f>
        <v>#N/A</v>
      </c>
      <c r="AZ125" s="537" t="e">
        <f ca="1">+IF(AND(ISNUMBER(OFFSET('Hygiene Data'!$D$5,0,10*ROW('Hygiene Data'!D119))),'Data Summary'!DO125="Yes"),OFFSET('Hygiene Data'!$D$5,0,10*ROW('Hygiene Data'!D119)),NA())</f>
        <v>#N/A</v>
      </c>
      <c r="BA125" s="537" t="e">
        <f ca="1">+IF(AND(ISNUMBER(OFFSET('Hygiene Data'!$D$7,0,10*ROW('Hygiene Data'!D119))),'Data Summary'!DP125="Yes"),OFFSET('Hygiene Data'!$D$7,0,10*ROW('Hygiene Data'!D119)),NA())</f>
        <v>#N/A</v>
      </c>
      <c r="BB125" s="537" t="e">
        <f ca="1">+IF(AND(ISNUMBER(OFFSET('Hygiene Data'!$D$9,0,10*ROW('Hygiene Data'!D119))),'Data Summary'!DQ125="Yes"),OFFSET('Hygiene Data'!$D$9,0,10*ROW('Hygiene Data'!D119)),NA())</f>
        <v>#N/A</v>
      </c>
      <c r="BC125" s="537" t="e">
        <f ca="1">+IF(AND(ISNUMBER(OFFSET('Hygiene Data'!$E$5,0,10*ROW('Hygiene Data'!E119))),'Data Summary'!DR125="Yes"),OFFSET('Hygiene Data'!$E$5,0,10*ROW('Hygiene Data'!E119)),NA())</f>
        <v>#N/A</v>
      </c>
      <c r="BD125" s="537" t="e">
        <f ca="1">+IF(AND(ISNUMBER(OFFSET('Hygiene Data'!$E$7,0,10*ROW('Hygiene Data'!E119))),'Data Summary'!DS125="Yes"),OFFSET('Hygiene Data'!$E$7,0,10*ROW('Hygiene Data'!E119)),NA())</f>
        <v>#N/A</v>
      </c>
      <c r="BE125" s="537" t="e">
        <f ca="1">+IF(AND(ISNUMBER(OFFSET('Hygiene Data'!$E$9,0,10*ROW('Hygiene Data'!E119))),'Data Summary'!DT125="Yes"),OFFSET('Hygiene Data'!$E$9,0,10*ROW('Hygiene Data'!E119)),NA())</f>
        <v>#N/A</v>
      </c>
      <c r="BF125" s="537" t="e">
        <f ca="1">+IF(AND(ISNUMBER(OFFSET('Hygiene Data'!$F$5,0,10*ROW('Hygiene Data'!F119))),'Data Summary'!DU125="Yes"),OFFSET('Hygiene Data'!$F$5,0,10*ROW('Hygiene Data'!F119)),NA())</f>
        <v>#N/A</v>
      </c>
      <c r="BG125" s="537" t="e">
        <f ca="1">+IF(AND(ISNUMBER(OFFSET('Hygiene Data'!$F$7,0,10*ROW('Hygiene Data'!F119))),'Data Summary'!DV125="Yes"),OFFSET('Hygiene Data'!$F$7,0,10*ROW('Hygiene Data'!F119)),NA())</f>
        <v>#N/A</v>
      </c>
      <c r="BH125" s="537" t="e">
        <f ca="1">+IF(AND(ISNUMBER(OFFSET('Hygiene Data'!$F$9,0,10*ROW('Hygiene Data'!F119))),'Data Summary'!DW125="Yes"),OFFSET('Hygiene Data'!$F$9,0,10*ROW('Hygiene Data'!F119)),NA())</f>
        <v>#N/A</v>
      </c>
      <c r="BI125" s="537" t="e">
        <f ca="1">+IF(AND(ISNUMBER(OFFSET('Hygiene Data'!$G$5,0,10*ROW('Hygiene Data'!G119))),'Data Summary'!DX125="Yes"),OFFSET('Hygiene Data'!$G$5,0,10*ROW('Hygiene Data'!G119)),NA())</f>
        <v>#N/A</v>
      </c>
      <c r="BJ125" s="537" t="e">
        <f ca="1">+IF(AND(ISNUMBER(OFFSET('Hygiene Data'!$G$7,0,10*ROW('Hygiene Data'!G119))),'Data Summary'!DY125="Yes"),OFFSET('Hygiene Data'!$G$7,0,10*ROW('Hygiene Data'!G119)),NA())</f>
        <v>#N/A</v>
      </c>
      <c r="BK125" s="537" t="e">
        <f ca="1">+IF(AND(ISNUMBER(OFFSET('Hygiene Data'!$G$9,0,10*ROW('Hygiene Data'!G119))),'Data Summary'!DZ125="Yes"),OFFSET('Hygiene Data'!$G$9,0,10*ROW('Hygiene Data'!G119)),NA())</f>
        <v>#N/A</v>
      </c>
      <c r="BL125" s="537" t="e">
        <f ca="1">+IF(AND(ISNUMBER(OFFSET('Hygiene Data'!$H$5,0,10*ROW('Hygiene Data'!H119))),'Data Summary'!EA125="Yes"),OFFSET('Hygiene Data'!$H$5,0,10*ROW('Hygiene Data'!H119)),NA())</f>
        <v>#N/A</v>
      </c>
      <c r="BM125" s="537" t="e">
        <f ca="1">+IF(AND(ISNUMBER(OFFSET('Hygiene Data'!$H$7,0,10*ROW('Hygiene Data'!H119))),'Data Summary'!EB125="Yes"),OFFSET('Hygiene Data'!$H$7,0,10*ROW('Hygiene Data'!H119)),NA())</f>
        <v>#N/A</v>
      </c>
      <c r="BN125" s="537" t="e">
        <f ca="1">+IF(AND(ISNUMBER(OFFSET('Hygiene Data'!$H$9,0,10*ROW('Hygiene Data'!H119))),'Data Summary'!EC125="Yes"),OFFSET('Hygiene Data'!$H$9,0,10*ROW('Hygiene Data'!H119)),NA())</f>
        <v>#N/A</v>
      </c>
      <c r="BO125" s="537" t="e">
        <f ca="1">+IF(AND(ISNUMBER(OFFSET('Hygiene Data'!$I$5,0,10*ROW('Hygiene Data'!I119))),'Data Summary'!ED125="Yes"),OFFSET('Hygiene Data'!$I$5,0,10*ROW('Hygiene Data'!I119)),NA())</f>
        <v>#N/A</v>
      </c>
      <c r="BP125" s="537" t="e">
        <f ca="1">+IF(AND(ISNUMBER(OFFSET('Hygiene Data'!$I$7,0,10*ROW('Hygiene Data'!I119))),'Data Summary'!EE125="Yes"),OFFSET('Hygiene Data'!$I$7,0,10*ROW('Hygiene Data'!I119)),NA())</f>
        <v>#N/A</v>
      </c>
      <c r="BQ125" s="537" t="e">
        <f ca="1">+IF(AND(ISNUMBER(OFFSET('Hygiene Data'!$I$9,0,10*ROW('Hygiene Data'!I119))),'Data Summary'!EF125="Yes"),OFFSET('Hygiene Data'!$I$9,0,10*ROW('Hygiene Data'!I119)),NA())</f>
        <v>#N/A</v>
      </c>
    </row>
    <row r="126" spans="1:69" x14ac:dyDescent="0.25">
      <c r="A126" s="533" t="e">
        <f ca="1">+RIGHT('Data Summary'!A126,LEN('Data Summary'!A126)-9)</f>
        <v>#VALUE!</v>
      </c>
      <c r="B126" s="507" t="str">
        <f ca="1">+IF(ISTEXT('Data Summary'!B126),'Data Summary'!B126,"")</f>
        <v/>
      </c>
      <c r="C126" s="534" t="e">
        <f ca="1">+VALUE('Data Summary'!C126)</f>
        <v>#VALUE!</v>
      </c>
      <c r="D126" s="535" t="e">
        <f ca="1">+IF(AND(ISNUMBER(OFFSET('Water Data'!$D$4,0,10*ROW('Water Data'!D120))),'Data Summary'!BS126="Yes"),100-OFFSET('Water Data'!$D$4,0,10*ROW('Water Data'!D120)),NA())</f>
        <v>#N/A</v>
      </c>
      <c r="E126" s="535" t="e">
        <f ca="1">+IF(AND(ISNUMBER(OFFSET('Water Data'!$D$6,0,10*ROW('Water Data'!D120))),'Data Summary'!BT126="Yes"),OFFSET('Water Data'!$D$6,0,10*ROW('Water Data'!D120)),NA())</f>
        <v>#N/A</v>
      </c>
      <c r="F126" s="535" t="e">
        <f ca="1">+IF(AND(ISNUMBER(OFFSET('Water Data'!$D$9,0,10*ROW('Water Data'!D120))),'Data Summary'!BU126="Yes"),OFFSET('Water Data'!$D$9,0,10*ROW('Water Data'!D120)),NA())</f>
        <v>#N/A</v>
      </c>
      <c r="G126" s="535" t="e">
        <f ca="1">+IF(AND(ISNUMBER(OFFSET('Water Data'!$E$4,0,10*ROW('Water Data'!E120))),'Data Summary'!BV126="Yes"),100-OFFSET('Water Data'!$E$4,0,10*ROW('Water Data'!E120)),NA())</f>
        <v>#N/A</v>
      </c>
      <c r="H126" s="535" t="e">
        <f ca="1">+IF(AND(ISNUMBER(OFFSET('Water Data'!$E$6,0,10*ROW('Water Data'!E120))),'Data Summary'!BW126="Yes"),OFFSET('Water Data'!$E$6,0,10*ROW('Water Data'!E120)),NA())</f>
        <v>#N/A</v>
      </c>
      <c r="I126" s="535" t="e">
        <f ca="1">+IF(AND(ISNUMBER(OFFSET('Water Data'!$E$9,0,10*ROW('Water Data'!E120))),'Data Summary'!BX126="Yes"),OFFSET('Water Data'!$E$9,0,10*ROW('Water Data'!E120)),NA())</f>
        <v>#N/A</v>
      </c>
      <c r="J126" s="535" t="e">
        <f ca="1">+IF(AND(ISNUMBER(OFFSET('Water Data'!$F$4,0,10*ROW('Water Data'!F120))),'Data Summary'!BY126="Yes"),100-OFFSET('Water Data'!$F$4,0,10*ROW('Water Data'!F120)),NA())</f>
        <v>#N/A</v>
      </c>
      <c r="K126" s="535" t="e">
        <f ca="1">+IF(AND(ISNUMBER(OFFSET('Water Data'!$F$6,0,10*ROW('Water Data'!F120))),'Data Summary'!BZ126="Yes"),OFFSET('Water Data'!$F$6,0,10*ROW('Water Data'!F120)),NA())</f>
        <v>#N/A</v>
      </c>
      <c r="L126" s="535" t="e">
        <f ca="1">+IF(AND(ISNUMBER(OFFSET('Water Data'!$F$9,0,10*ROW('Water Data'!F120))),'Data Summary'!CA126="Yes"),OFFSET('Water Data'!$F$9,0,10*ROW('Water Data'!F120)),NA())</f>
        <v>#N/A</v>
      </c>
      <c r="M126" s="535" t="e">
        <f ca="1">+IF(AND(ISNUMBER(OFFSET('Water Data'!$G$4,0,10*ROW('Water Data'!G120))),'Data Summary'!CB126="Yes"),100-OFFSET('Water Data'!$G$4,0,10*ROW('Water Data'!G120)),NA())</f>
        <v>#N/A</v>
      </c>
      <c r="N126" s="535" t="e">
        <f ca="1">+IF(AND(ISNUMBER(OFFSET('Water Data'!$G$6,0,10*ROW('Water Data'!G120))),'Data Summary'!CC126="Yes"),OFFSET('Water Data'!$G$6,0,10*ROW('Water Data'!G120)),NA())</f>
        <v>#N/A</v>
      </c>
      <c r="O126" s="535" t="e">
        <f ca="1">+IF(AND(ISNUMBER(OFFSET('Water Data'!$G$9,0,10*ROW('Water Data'!G120))),'Data Summary'!CD126="Yes"),OFFSET('Water Data'!$G$9,0,10*ROW('Water Data'!G120)),NA())</f>
        <v>#N/A</v>
      </c>
      <c r="P126" s="535" t="e">
        <f ca="1">+IF(AND(ISNUMBER(OFFSET('Water Data'!$H$4,0,10*ROW('Water Data'!H120))),'Data Summary'!CE126="Yes"),100-OFFSET('Water Data'!$H$4,0,10*ROW('Water Data'!H120)),NA())</f>
        <v>#N/A</v>
      </c>
      <c r="Q126" s="535" t="e">
        <f ca="1">+IF(AND(ISNUMBER(OFFSET('Water Data'!$H$6,0,10*ROW('Water Data'!H120))),'Data Summary'!CF126="Yes"),OFFSET('Water Data'!$H$6,0,10*ROW('Water Data'!H120)),NA())</f>
        <v>#N/A</v>
      </c>
      <c r="R126" s="535" t="e">
        <f ca="1">+IF(AND(ISNUMBER(OFFSET('Water Data'!$H$9,0,10*ROW('Water Data'!H120))),'Data Summary'!CG126="Yes"),OFFSET('Water Data'!$H$9,0,10*ROW('Water Data'!H120)),NA())</f>
        <v>#N/A</v>
      </c>
      <c r="S126" s="535" t="e">
        <f ca="1">+IF(AND(ISNUMBER(OFFSET('Water Data'!$I$4,0,10*ROW('Water Data'!I120))),'Data Summary'!CH126="Yes"),100-OFFSET('Water Data'!$I$4,0,10*ROW('Water Data'!I120)),NA())</f>
        <v>#N/A</v>
      </c>
      <c r="T126" s="535" t="e">
        <f ca="1">+IF(AND(ISNUMBER(OFFSET('Water Data'!$I$6,0,10*ROW('Water Data'!I120))),'Data Summary'!CI126="Yes"),OFFSET('Water Data'!$I$6,0,10*ROW('Water Data'!I120)),NA())</f>
        <v>#N/A</v>
      </c>
      <c r="U126" s="535" t="e">
        <f ca="1">+IF(AND(ISNUMBER(OFFSET('Water Data'!$I$9,0,10*ROW('Water Data'!I120))),'Data Summary'!CJ126="Yes"),OFFSET('Water Data'!$I$9,0,10*ROW('Water Data'!I120)),NA())</f>
        <v>#N/A</v>
      </c>
      <c r="V126" s="536" t="e">
        <f ca="1">+IF(AND(ISNUMBER(OFFSET('Sanitation Data'!$D$4,0,10*ROW('Sanitation Data'!D120))),'Data Summary'!CK126="Yes"),100-OFFSET('Sanitation Data'!$D$4,0,10*ROW('Sanitation Data'!D120)),NA())</f>
        <v>#N/A</v>
      </c>
      <c r="W126" s="536" t="e">
        <f ca="1">+IF(AND(ISNUMBER(OFFSET('Sanitation Data'!$D$6,0,10*ROW('Sanitation Data'!D120))),'Data Summary'!CL126="Yes"),OFFSET('Sanitation Data'!$D$6,0,10*ROW('Sanitation Data'!D120)),NA())</f>
        <v>#N/A</v>
      </c>
      <c r="X126" s="536" t="e">
        <f ca="1">+IF(AND(ISNUMBER(OFFSET('Sanitation Data'!$D$10,0,10*ROW('Sanitation Data'!D120))),'Data Summary'!CM126="Yes"),OFFSET('Sanitation Data'!$D$10,0,10*ROW('Sanitation Data'!D120)),NA())</f>
        <v>#N/A</v>
      </c>
      <c r="Y126" s="536" t="e">
        <f ca="1">+IF(AND(ISNUMBER(OFFSET('Sanitation Data'!$D$11,0,10*ROW('Sanitation Data'!D120))),'Data Summary'!CN126="Yes"),OFFSET('Sanitation Data'!$D$11,0,10*ROW('Sanitation Data'!D120)),NA())</f>
        <v>#N/A</v>
      </c>
      <c r="Z126" s="536" t="e">
        <f ca="1">+IF(AND(ISNUMBER(OFFSET('Sanitation Data'!$D$12,0,10*ROW('Sanitation Data'!D120))),'Data Summary'!CO126="Yes"),OFFSET('Sanitation Data'!$D$12,0,10*ROW('Sanitation Data'!D120)),NA())</f>
        <v>#N/A</v>
      </c>
      <c r="AA126" s="536" t="e">
        <f ca="1">+IF(AND(ISNUMBER(OFFSET('Sanitation Data'!$E$4,0,10*ROW('Sanitation Data'!E120))),'Data Summary'!CP126="Yes"),100-OFFSET('Sanitation Data'!$E$4,0,10*ROW('Sanitation Data'!E120)),NA())</f>
        <v>#N/A</v>
      </c>
      <c r="AB126" s="536" t="e">
        <f ca="1">+IF(AND(ISNUMBER(OFFSET('Sanitation Data'!$E$6,0,10*ROW('Sanitation Data'!E120))),'Data Summary'!CQ126="Yes"),OFFSET('Sanitation Data'!$E$6,0,10*ROW('Sanitation Data'!E120)),NA())</f>
        <v>#N/A</v>
      </c>
      <c r="AC126" s="536" t="e">
        <f ca="1">+IF(AND(ISNUMBER(OFFSET('Sanitation Data'!$E$10,0,10*ROW('Sanitation Data'!E120))),'Data Summary'!CR126="Yes"),OFFSET('Sanitation Data'!$E$10,0,10*ROW('Sanitation Data'!E120)),NA())</f>
        <v>#N/A</v>
      </c>
      <c r="AD126" s="536" t="e">
        <f ca="1">+IF(AND(ISNUMBER(OFFSET('Sanitation Data'!$E$11,0,10*ROW('Sanitation Data'!E120))),'Data Summary'!CS126="Yes"),OFFSET('Sanitation Data'!$E$11,0,10*ROW('Sanitation Data'!E120)),NA())</f>
        <v>#N/A</v>
      </c>
      <c r="AE126" s="536" t="e">
        <f ca="1">+IF(AND(ISNUMBER(OFFSET('Sanitation Data'!$E$12,0,10*ROW('Sanitation Data'!E120))),'Data Summary'!CT126="Yes"),OFFSET('Sanitation Data'!$E$12,0,10*ROW('Sanitation Data'!E120)),NA())</f>
        <v>#N/A</v>
      </c>
      <c r="AF126" s="536" t="e">
        <f ca="1">+IF(AND(ISNUMBER(OFFSET('Sanitation Data'!$F$4,0,10*ROW('Sanitation Data'!F120))),'Data Summary'!CU126="Yes"),100-OFFSET('Sanitation Data'!$F$4,0,10*ROW('Sanitation Data'!F120)),NA())</f>
        <v>#N/A</v>
      </c>
      <c r="AG126" s="536" t="e">
        <f ca="1">+IF(AND(ISNUMBER(OFFSET('Sanitation Data'!$F$6,0,10*ROW('Sanitation Data'!F120))),'Data Summary'!CV126="Yes"),OFFSET('Sanitation Data'!$F$6,0,10*ROW('Sanitation Data'!F120)),NA())</f>
        <v>#N/A</v>
      </c>
      <c r="AH126" s="536" t="e">
        <f ca="1">+IF(AND(ISNUMBER(OFFSET('Sanitation Data'!$F$10,0,10*ROW('Sanitation Data'!F120))),'Data Summary'!CW126="Yes"),OFFSET('Sanitation Data'!$F$10,0,10*ROW('Sanitation Data'!F120)),NA())</f>
        <v>#N/A</v>
      </c>
      <c r="AI126" s="536" t="e">
        <f ca="1">+IF(AND(ISNUMBER(OFFSET('Sanitation Data'!$F$11,0,10*ROW('Sanitation Data'!F120))),'Data Summary'!CX126="Yes"),OFFSET('Sanitation Data'!$F$11,0,10*ROW('Sanitation Data'!F120)),NA())</f>
        <v>#N/A</v>
      </c>
      <c r="AJ126" s="536" t="e">
        <f ca="1">+IF(AND(ISNUMBER(OFFSET('Sanitation Data'!$F$12,0,10*ROW('Sanitation Data'!F120))),'Data Summary'!CY126="Yes"),OFFSET('Sanitation Data'!$F$12,0,10*ROW('Sanitation Data'!F120)),NA())</f>
        <v>#N/A</v>
      </c>
      <c r="AK126" s="536" t="e">
        <f ca="1">+IF(AND(ISNUMBER(OFFSET('Sanitation Data'!$G$4,0,10*ROW('Sanitation Data'!G120))),'Data Summary'!CZ126="Yes"),100-OFFSET('Sanitation Data'!$G$4,0,10*ROW('Sanitation Data'!G120)),NA())</f>
        <v>#N/A</v>
      </c>
      <c r="AL126" s="536" t="e">
        <f ca="1">+IF(AND(ISNUMBER(OFFSET('Sanitation Data'!$G$6,0,10*ROW('Sanitation Data'!G120))),'Data Summary'!DA126="Yes"),OFFSET('Sanitation Data'!$G$6,0,10*ROW('Sanitation Data'!G120)),NA())</f>
        <v>#N/A</v>
      </c>
      <c r="AM126" s="536" t="e">
        <f ca="1">+IF(AND(ISNUMBER(OFFSET('Sanitation Data'!$G$10,0,10*ROW('Sanitation Data'!G120))),'Data Summary'!DB126="Yes"),OFFSET('Sanitation Data'!$G$10,0,10*ROW('Sanitation Data'!G120)),NA())</f>
        <v>#N/A</v>
      </c>
      <c r="AN126" s="536" t="e">
        <f ca="1">+IF(AND(ISNUMBER(OFFSET('Sanitation Data'!$G$11,0,10*ROW('Sanitation Data'!G120))),'Data Summary'!DC126="Yes"),OFFSET('Sanitation Data'!$G$11,0,10*ROW('Sanitation Data'!G120)),NA())</f>
        <v>#N/A</v>
      </c>
      <c r="AO126" s="536" t="e">
        <f ca="1">+IF(AND(ISNUMBER(OFFSET('Sanitation Data'!$G$12,0,10*ROW('Sanitation Data'!G120))),'Data Summary'!DD126="Yes"),OFFSET('Sanitation Data'!$G$12,0,10*ROW('Sanitation Data'!G120)),NA())</f>
        <v>#N/A</v>
      </c>
      <c r="AP126" s="536" t="e">
        <f ca="1">+IF(AND(ISNUMBER(OFFSET('Sanitation Data'!$H$4,0,10*ROW('Sanitation Data'!H120))),'Data Summary'!DE126="Yes"),100-OFFSET('Sanitation Data'!$H$4,0,10*ROW('Sanitation Data'!H120)),NA())</f>
        <v>#N/A</v>
      </c>
      <c r="AQ126" s="536" t="e">
        <f ca="1">+IF(AND(ISNUMBER(OFFSET('Sanitation Data'!$H$6,0,10*ROW('Sanitation Data'!H120))),'Data Summary'!DF126="Yes"),OFFSET('Sanitation Data'!$H$6,0,10*ROW('Sanitation Data'!H120)),NA())</f>
        <v>#N/A</v>
      </c>
      <c r="AR126" s="536" t="e">
        <f ca="1">+IF(AND(ISNUMBER(OFFSET('Sanitation Data'!$H$10,0,10*ROW('Sanitation Data'!H120))),'Data Summary'!DG126="Yes"),OFFSET('Sanitation Data'!$H$10,0,10*ROW('Sanitation Data'!H120)),NA())</f>
        <v>#N/A</v>
      </c>
      <c r="AS126" s="536" t="e">
        <f ca="1">+IF(AND(ISNUMBER(OFFSET('Sanitation Data'!$H$11,0,10*ROW('Sanitation Data'!H120))),'Data Summary'!DH126="Yes"),OFFSET('Sanitation Data'!$H$11,0,10*ROW('Sanitation Data'!H120)),NA())</f>
        <v>#N/A</v>
      </c>
      <c r="AT126" s="536" t="e">
        <f ca="1">+IF(AND(ISNUMBER(OFFSET('Sanitation Data'!$H$12,0,10*ROW('Sanitation Data'!H120))),'Data Summary'!DI126="Yes"),OFFSET('Sanitation Data'!$H$12,0,10*ROW('Sanitation Data'!H120)),NA())</f>
        <v>#N/A</v>
      </c>
      <c r="AU126" s="536" t="e">
        <f ca="1">+IF(AND(ISNUMBER(OFFSET('Sanitation Data'!$I$4,0,10*ROW('Sanitation Data'!I120))),'Data Summary'!DJ126="Yes"),100-OFFSET('Sanitation Data'!$I$4,0,10*ROW('Sanitation Data'!I120)),NA())</f>
        <v>#N/A</v>
      </c>
      <c r="AV126" s="536" t="e">
        <f ca="1">+IF(AND(ISNUMBER(OFFSET('Sanitation Data'!$I$6,0,10*ROW('Sanitation Data'!I120))),'Data Summary'!DK126="Yes"),OFFSET('Sanitation Data'!$I$6,0,10*ROW('Sanitation Data'!I120)),NA())</f>
        <v>#N/A</v>
      </c>
      <c r="AW126" s="536" t="e">
        <f ca="1">+IF(AND(ISNUMBER(OFFSET('Sanitation Data'!$I$10,0,10*ROW('Sanitation Data'!I120))),'Data Summary'!DL126="Yes"),OFFSET('Sanitation Data'!$I$10,0,10*ROW('Sanitation Data'!I120)),NA())</f>
        <v>#N/A</v>
      </c>
      <c r="AX126" s="536" t="e">
        <f ca="1">+IF(AND(ISNUMBER(OFFSET('Sanitation Data'!$I$11,0,10*ROW('Sanitation Data'!I120))),'Data Summary'!DM126="Yes"),OFFSET('Sanitation Data'!$I$11,0,10*ROW('Sanitation Data'!I120)),NA())</f>
        <v>#N/A</v>
      </c>
      <c r="AY126" s="536" t="e">
        <f ca="1">+IF(AND(ISNUMBER(OFFSET('Sanitation Data'!$I$12,0,10*ROW('Sanitation Data'!I120))),'Data Summary'!DN126="Yes"),OFFSET('Sanitation Data'!$I$12,0,10*ROW('Sanitation Data'!I120)),NA())</f>
        <v>#N/A</v>
      </c>
      <c r="AZ126" s="537" t="e">
        <f ca="1">+IF(AND(ISNUMBER(OFFSET('Hygiene Data'!$D$5,0,10*ROW('Hygiene Data'!D120))),'Data Summary'!DO126="Yes"),OFFSET('Hygiene Data'!$D$5,0,10*ROW('Hygiene Data'!D120)),NA())</f>
        <v>#N/A</v>
      </c>
      <c r="BA126" s="537" t="e">
        <f ca="1">+IF(AND(ISNUMBER(OFFSET('Hygiene Data'!$D$7,0,10*ROW('Hygiene Data'!D120))),'Data Summary'!DP126="Yes"),OFFSET('Hygiene Data'!$D$7,0,10*ROW('Hygiene Data'!D120)),NA())</f>
        <v>#N/A</v>
      </c>
      <c r="BB126" s="537" t="e">
        <f ca="1">+IF(AND(ISNUMBER(OFFSET('Hygiene Data'!$D$9,0,10*ROW('Hygiene Data'!D120))),'Data Summary'!DQ126="Yes"),OFFSET('Hygiene Data'!$D$9,0,10*ROW('Hygiene Data'!D120)),NA())</f>
        <v>#N/A</v>
      </c>
      <c r="BC126" s="537" t="e">
        <f ca="1">+IF(AND(ISNUMBER(OFFSET('Hygiene Data'!$E$5,0,10*ROW('Hygiene Data'!E120))),'Data Summary'!DR126="Yes"),OFFSET('Hygiene Data'!$E$5,0,10*ROW('Hygiene Data'!E120)),NA())</f>
        <v>#N/A</v>
      </c>
      <c r="BD126" s="537" t="e">
        <f ca="1">+IF(AND(ISNUMBER(OFFSET('Hygiene Data'!$E$7,0,10*ROW('Hygiene Data'!E120))),'Data Summary'!DS126="Yes"),OFFSET('Hygiene Data'!$E$7,0,10*ROW('Hygiene Data'!E120)),NA())</f>
        <v>#N/A</v>
      </c>
      <c r="BE126" s="537" t="e">
        <f ca="1">+IF(AND(ISNUMBER(OFFSET('Hygiene Data'!$E$9,0,10*ROW('Hygiene Data'!E120))),'Data Summary'!DT126="Yes"),OFFSET('Hygiene Data'!$E$9,0,10*ROW('Hygiene Data'!E120)),NA())</f>
        <v>#N/A</v>
      </c>
      <c r="BF126" s="537" t="e">
        <f ca="1">+IF(AND(ISNUMBER(OFFSET('Hygiene Data'!$F$5,0,10*ROW('Hygiene Data'!F120))),'Data Summary'!DU126="Yes"),OFFSET('Hygiene Data'!$F$5,0,10*ROW('Hygiene Data'!F120)),NA())</f>
        <v>#N/A</v>
      </c>
      <c r="BG126" s="537" t="e">
        <f ca="1">+IF(AND(ISNUMBER(OFFSET('Hygiene Data'!$F$7,0,10*ROW('Hygiene Data'!F120))),'Data Summary'!DV126="Yes"),OFFSET('Hygiene Data'!$F$7,0,10*ROW('Hygiene Data'!F120)),NA())</f>
        <v>#N/A</v>
      </c>
      <c r="BH126" s="537" t="e">
        <f ca="1">+IF(AND(ISNUMBER(OFFSET('Hygiene Data'!$F$9,0,10*ROW('Hygiene Data'!F120))),'Data Summary'!DW126="Yes"),OFFSET('Hygiene Data'!$F$9,0,10*ROW('Hygiene Data'!F120)),NA())</f>
        <v>#N/A</v>
      </c>
      <c r="BI126" s="537" t="e">
        <f ca="1">+IF(AND(ISNUMBER(OFFSET('Hygiene Data'!$G$5,0,10*ROW('Hygiene Data'!G120))),'Data Summary'!DX126="Yes"),OFFSET('Hygiene Data'!$G$5,0,10*ROW('Hygiene Data'!G120)),NA())</f>
        <v>#N/A</v>
      </c>
      <c r="BJ126" s="537" t="e">
        <f ca="1">+IF(AND(ISNUMBER(OFFSET('Hygiene Data'!$G$7,0,10*ROW('Hygiene Data'!G120))),'Data Summary'!DY126="Yes"),OFFSET('Hygiene Data'!$G$7,0,10*ROW('Hygiene Data'!G120)),NA())</f>
        <v>#N/A</v>
      </c>
      <c r="BK126" s="537" t="e">
        <f ca="1">+IF(AND(ISNUMBER(OFFSET('Hygiene Data'!$G$9,0,10*ROW('Hygiene Data'!G120))),'Data Summary'!DZ126="Yes"),OFFSET('Hygiene Data'!$G$9,0,10*ROW('Hygiene Data'!G120)),NA())</f>
        <v>#N/A</v>
      </c>
      <c r="BL126" s="537" t="e">
        <f ca="1">+IF(AND(ISNUMBER(OFFSET('Hygiene Data'!$H$5,0,10*ROW('Hygiene Data'!H120))),'Data Summary'!EA126="Yes"),OFFSET('Hygiene Data'!$H$5,0,10*ROW('Hygiene Data'!H120)),NA())</f>
        <v>#N/A</v>
      </c>
      <c r="BM126" s="537" t="e">
        <f ca="1">+IF(AND(ISNUMBER(OFFSET('Hygiene Data'!$H$7,0,10*ROW('Hygiene Data'!H120))),'Data Summary'!EB126="Yes"),OFFSET('Hygiene Data'!$H$7,0,10*ROW('Hygiene Data'!H120)),NA())</f>
        <v>#N/A</v>
      </c>
      <c r="BN126" s="537" t="e">
        <f ca="1">+IF(AND(ISNUMBER(OFFSET('Hygiene Data'!$H$9,0,10*ROW('Hygiene Data'!H120))),'Data Summary'!EC126="Yes"),OFFSET('Hygiene Data'!$H$9,0,10*ROW('Hygiene Data'!H120)),NA())</f>
        <v>#N/A</v>
      </c>
      <c r="BO126" s="537" t="e">
        <f ca="1">+IF(AND(ISNUMBER(OFFSET('Hygiene Data'!$I$5,0,10*ROW('Hygiene Data'!I120))),'Data Summary'!ED126="Yes"),OFFSET('Hygiene Data'!$I$5,0,10*ROW('Hygiene Data'!I120)),NA())</f>
        <v>#N/A</v>
      </c>
      <c r="BP126" s="537" t="e">
        <f ca="1">+IF(AND(ISNUMBER(OFFSET('Hygiene Data'!$I$7,0,10*ROW('Hygiene Data'!I120))),'Data Summary'!EE126="Yes"),OFFSET('Hygiene Data'!$I$7,0,10*ROW('Hygiene Data'!I120)),NA())</f>
        <v>#N/A</v>
      </c>
      <c r="BQ126" s="537" t="e">
        <f ca="1">+IF(AND(ISNUMBER(OFFSET('Hygiene Data'!$I$9,0,10*ROW('Hygiene Data'!I120))),'Data Summary'!EF126="Yes"),OFFSET('Hygiene Data'!$I$9,0,10*ROW('Hygiene Data'!I120)),NA())</f>
        <v>#N/A</v>
      </c>
    </row>
    <row r="127" spans="1:69" x14ac:dyDescent="0.25">
      <c r="A127" s="533" t="e">
        <f ca="1">+RIGHT('Data Summary'!A127,LEN('Data Summary'!A127)-9)</f>
        <v>#VALUE!</v>
      </c>
      <c r="B127" s="507" t="str">
        <f ca="1">+IF(ISTEXT('Data Summary'!B127),'Data Summary'!B127,"")</f>
        <v/>
      </c>
      <c r="C127" s="534" t="e">
        <f ca="1">+VALUE('Data Summary'!C127)</f>
        <v>#VALUE!</v>
      </c>
      <c r="D127" s="535" t="e">
        <f ca="1">+IF(AND(ISNUMBER(OFFSET('Water Data'!$D$4,0,10*ROW('Water Data'!D121))),'Data Summary'!BS127="Yes"),100-OFFSET('Water Data'!$D$4,0,10*ROW('Water Data'!D121)),NA())</f>
        <v>#N/A</v>
      </c>
      <c r="E127" s="535" t="e">
        <f ca="1">+IF(AND(ISNUMBER(OFFSET('Water Data'!$D$6,0,10*ROW('Water Data'!D121))),'Data Summary'!BT127="Yes"),OFFSET('Water Data'!$D$6,0,10*ROW('Water Data'!D121)),NA())</f>
        <v>#N/A</v>
      </c>
      <c r="F127" s="535" t="e">
        <f ca="1">+IF(AND(ISNUMBER(OFFSET('Water Data'!$D$9,0,10*ROW('Water Data'!D121))),'Data Summary'!BU127="Yes"),OFFSET('Water Data'!$D$9,0,10*ROW('Water Data'!D121)),NA())</f>
        <v>#N/A</v>
      </c>
      <c r="G127" s="535" t="e">
        <f ca="1">+IF(AND(ISNUMBER(OFFSET('Water Data'!$E$4,0,10*ROW('Water Data'!E121))),'Data Summary'!BV127="Yes"),100-OFFSET('Water Data'!$E$4,0,10*ROW('Water Data'!E121)),NA())</f>
        <v>#N/A</v>
      </c>
      <c r="H127" s="535" t="e">
        <f ca="1">+IF(AND(ISNUMBER(OFFSET('Water Data'!$E$6,0,10*ROW('Water Data'!E121))),'Data Summary'!BW127="Yes"),OFFSET('Water Data'!$E$6,0,10*ROW('Water Data'!E121)),NA())</f>
        <v>#N/A</v>
      </c>
      <c r="I127" s="535" t="e">
        <f ca="1">+IF(AND(ISNUMBER(OFFSET('Water Data'!$E$9,0,10*ROW('Water Data'!E121))),'Data Summary'!BX127="Yes"),OFFSET('Water Data'!$E$9,0,10*ROW('Water Data'!E121)),NA())</f>
        <v>#N/A</v>
      </c>
      <c r="J127" s="535" t="e">
        <f ca="1">+IF(AND(ISNUMBER(OFFSET('Water Data'!$F$4,0,10*ROW('Water Data'!F121))),'Data Summary'!BY127="Yes"),100-OFFSET('Water Data'!$F$4,0,10*ROW('Water Data'!F121)),NA())</f>
        <v>#N/A</v>
      </c>
      <c r="K127" s="535" t="e">
        <f ca="1">+IF(AND(ISNUMBER(OFFSET('Water Data'!$F$6,0,10*ROW('Water Data'!F121))),'Data Summary'!BZ127="Yes"),OFFSET('Water Data'!$F$6,0,10*ROW('Water Data'!F121)),NA())</f>
        <v>#N/A</v>
      </c>
      <c r="L127" s="535" t="e">
        <f ca="1">+IF(AND(ISNUMBER(OFFSET('Water Data'!$F$9,0,10*ROW('Water Data'!F121))),'Data Summary'!CA127="Yes"),OFFSET('Water Data'!$F$9,0,10*ROW('Water Data'!F121)),NA())</f>
        <v>#N/A</v>
      </c>
      <c r="M127" s="535" t="e">
        <f ca="1">+IF(AND(ISNUMBER(OFFSET('Water Data'!$G$4,0,10*ROW('Water Data'!G121))),'Data Summary'!CB127="Yes"),100-OFFSET('Water Data'!$G$4,0,10*ROW('Water Data'!G121)),NA())</f>
        <v>#N/A</v>
      </c>
      <c r="N127" s="535" t="e">
        <f ca="1">+IF(AND(ISNUMBER(OFFSET('Water Data'!$G$6,0,10*ROW('Water Data'!G121))),'Data Summary'!CC127="Yes"),OFFSET('Water Data'!$G$6,0,10*ROW('Water Data'!G121)),NA())</f>
        <v>#N/A</v>
      </c>
      <c r="O127" s="535" t="e">
        <f ca="1">+IF(AND(ISNUMBER(OFFSET('Water Data'!$G$9,0,10*ROW('Water Data'!G121))),'Data Summary'!CD127="Yes"),OFFSET('Water Data'!$G$9,0,10*ROW('Water Data'!G121)),NA())</f>
        <v>#N/A</v>
      </c>
      <c r="P127" s="535" t="e">
        <f ca="1">+IF(AND(ISNUMBER(OFFSET('Water Data'!$H$4,0,10*ROW('Water Data'!H121))),'Data Summary'!CE127="Yes"),100-OFFSET('Water Data'!$H$4,0,10*ROW('Water Data'!H121)),NA())</f>
        <v>#N/A</v>
      </c>
      <c r="Q127" s="535" t="e">
        <f ca="1">+IF(AND(ISNUMBER(OFFSET('Water Data'!$H$6,0,10*ROW('Water Data'!H121))),'Data Summary'!CF127="Yes"),OFFSET('Water Data'!$H$6,0,10*ROW('Water Data'!H121)),NA())</f>
        <v>#N/A</v>
      </c>
      <c r="R127" s="535" t="e">
        <f ca="1">+IF(AND(ISNUMBER(OFFSET('Water Data'!$H$9,0,10*ROW('Water Data'!H121))),'Data Summary'!CG127="Yes"),OFFSET('Water Data'!$H$9,0,10*ROW('Water Data'!H121)),NA())</f>
        <v>#N/A</v>
      </c>
      <c r="S127" s="535" t="e">
        <f ca="1">+IF(AND(ISNUMBER(OFFSET('Water Data'!$I$4,0,10*ROW('Water Data'!I121))),'Data Summary'!CH127="Yes"),100-OFFSET('Water Data'!$I$4,0,10*ROW('Water Data'!I121)),NA())</f>
        <v>#N/A</v>
      </c>
      <c r="T127" s="535" t="e">
        <f ca="1">+IF(AND(ISNUMBER(OFFSET('Water Data'!$I$6,0,10*ROW('Water Data'!I121))),'Data Summary'!CI127="Yes"),OFFSET('Water Data'!$I$6,0,10*ROW('Water Data'!I121)),NA())</f>
        <v>#N/A</v>
      </c>
      <c r="U127" s="535" t="e">
        <f ca="1">+IF(AND(ISNUMBER(OFFSET('Water Data'!$I$9,0,10*ROW('Water Data'!I121))),'Data Summary'!CJ127="Yes"),OFFSET('Water Data'!$I$9,0,10*ROW('Water Data'!I121)),NA())</f>
        <v>#N/A</v>
      </c>
      <c r="V127" s="536" t="e">
        <f ca="1">+IF(AND(ISNUMBER(OFFSET('Sanitation Data'!$D$4,0,10*ROW('Sanitation Data'!D121))),'Data Summary'!CK127="Yes"),100-OFFSET('Sanitation Data'!$D$4,0,10*ROW('Sanitation Data'!D121)),NA())</f>
        <v>#N/A</v>
      </c>
      <c r="W127" s="536" t="e">
        <f ca="1">+IF(AND(ISNUMBER(OFFSET('Sanitation Data'!$D$6,0,10*ROW('Sanitation Data'!D121))),'Data Summary'!CL127="Yes"),OFFSET('Sanitation Data'!$D$6,0,10*ROW('Sanitation Data'!D121)),NA())</f>
        <v>#N/A</v>
      </c>
      <c r="X127" s="536" t="e">
        <f ca="1">+IF(AND(ISNUMBER(OFFSET('Sanitation Data'!$D$10,0,10*ROW('Sanitation Data'!D121))),'Data Summary'!CM127="Yes"),OFFSET('Sanitation Data'!$D$10,0,10*ROW('Sanitation Data'!D121)),NA())</f>
        <v>#N/A</v>
      </c>
      <c r="Y127" s="536" t="e">
        <f ca="1">+IF(AND(ISNUMBER(OFFSET('Sanitation Data'!$D$11,0,10*ROW('Sanitation Data'!D121))),'Data Summary'!CN127="Yes"),OFFSET('Sanitation Data'!$D$11,0,10*ROW('Sanitation Data'!D121)),NA())</f>
        <v>#N/A</v>
      </c>
      <c r="Z127" s="536" t="e">
        <f ca="1">+IF(AND(ISNUMBER(OFFSET('Sanitation Data'!$D$12,0,10*ROW('Sanitation Data'!D121))),'Data Summary'!CO127="Yes"),OFFSET('Sanitation Data'!$D$12,0,10*ROW('Sanitation Data'!D121)),NA())</f>
        <v>#N/A</v>
      </c>
      <c r="AA127" s="536" t="e">
        <f ca="1">+IF(AND(ISNUMBER(OFFSET('Sanitation Data'!$E$4,0,10*ROW('Sanitation Data'!E121))),'Data Summary'!CP127="Yes"),100-OFFSET('Sanitation Data'!$E$4,0,10*ROW('Sanitation Data'!E121)),NA())</f>
        <v>#N/A</v>
      </c>
      <c r="AB127" s="536" t="e">
        <f ca="1">+IF(AND(ISNUMBER(OFFSET('Sanitation Data'!$E$6,0,10*ROW('Sanitation Data'!E121))),'Data Summary'!CQ127="Yes"),OFFSET('Sanitation Data'!$E$6,0,10*ROW('Sanitation Data'!E121)),NA())</f>
        <v>#N/A</v>
      </c>
      <c r="AC127" s="536" t="e">
        <f ca="1">+IF(AND(ISNUMBER(OFFSET('Sanitation Data'!$E$10,0,10*ROW('Sanitation Data'!E121))),'Data Summary'!CR127="Yes"),OFFSET('Sanitation Data'!$E$10,0,10*ROW('Sanitation Data'!E121)),NA())</f>
        <v>#N/A</v>
      </c>
      <c r="AD127" s="536" t="e">
        <f ca="1">+IF(AND(ISNUMBER(OFFSET('Sanitation Data'!$E$11,0,10*ROW('Sanitation Data'!E121))),'Data Summary'!CS127="Yes"),OFFSET('Sanitation Data'!$E$11,0,10*ROW('Sanitation Data'!E121)),NA())</f>
        <v>#N/A</v>
      </c>
      <c r="AE127" s="536" t="e">
        <f ca="1">+IF(AND(ISNUMBER(OFFSET('Sanitation Data'!$E$12,0,10*ROW('Sanitation Data'!E121))),'Data Summary'!CT127="Yes"),OFFSET('Sanitation Data'!$E$12,0,10*ROW('Sanitation Data'!E121)),NA())</f>
        <v>#N/A</v>
      </c>
      <c r="AF127" s="536" t="e">
        <f ca="1">+IF(AND(ISNUMBER(OFFSET('Sanitation Data'!$F$4,0,10*ROW('Sanitation Data'!F121))),'Data Summary'!CU127="Yes"),100-OFFSET('Sanitation Data'!$F$4,0,10*ROW('Sanitation Data'!F121)),NA())</f>
        <v>#N/A</v>
      </c>
      <c r="AG127" s="536" t="e">
        <f ca="1">+IF(AND(ISNUMBER(OFFSET('Sanitation Data'!$F$6,0,10*ROW('Sanitation Data'!F121))),'Data Summary'!CV127="Yes"),OFFSET('Sanitation Data'!$F$6,0,10*ROW('Sanitation Data'!F121)),NA())</f>
        <v>#N/A</v>
      </c>
      <c r="AH127" s="536" t="e">
        <f ca="1">+IF(AND(ISNUMBER(OFFSET('Sanitation Data'!$F$10,0,10*ROW('Sanitation Data'!F121))),'Data Summary'!CW127="Yes"),OFFSET('Sanitation Data'!$F$10,0,10*ROW('Sanitation Data'!F121)),NA())</f>
        <v>#N/A</v>
      </c>
      <c r="AI127" s="536" t="e">
        <f ca="1">+IF(AND(ISNUMBER(OFFSET('Sanitation Data'!$F$11,0,10*ROW('Sanitation Data'!F121))),'Data Summary'!CX127="Yes"),OFFSET('Sanitation Data'!$F$11,0,10*ROW('Sanitation Data'!F121)),NA())</f>
        <v>#N/A</v>
      </c>
      <c r="AJ127" s="536" t="e">
        <f ca="1">+IF(AND(ISNUMBER(OFFSET('Sanitation Data'!$F$12,0,10*ROW('Sanitation Data'!F121))),'Data Summary'!CY127="Yes"),OFFSET('Sanitation Data'!$F$12,0,10*ROW('Sanitation Data'!F121)),NA())</f>
        <v>#N/A</v>
      </c>
      <c r="AK127" s="536" t="e">
        <f ca="1">+IF(AND(ISNUMBER(OFFSET('Sanitation Data'!$G$4,0,10*ROW('Sanitation Data'!G121))),'Data Summary'!CZ127="Yes"),100-OFFSET('Sanitation Data'!$G$4,0,10*ROW('Sanitation Data'!G121)),NA())</f>
        <v>#N/A</v>
      </c>
      <c r="AL127" s="536" t="e">
        <f ca="1">+IF(AND(ISNUMBER(OFFSET('Sanitation Data'!$G$6,0,10*ROW('Sanitation Data'!G121))),'Data Summary'!DA127="Yes"),OFFSET('Sanitation Data'!$G$6,0,10*ROW('Sanitation Data'!G121)),NA())</f>
        <v>#N/A</v>
      </c>
      <c r="AM127" s="536" t="e">
        <f ca="1">+IF(AND(ISNUMBER(OFFSET('Sanitation Data'!$G$10,0,10*ROW('Sanitation Data'!G121))),'Data Summary'!DB127="Yes"),OFFSET('Sanitation Data'!$G$10,0,10*ROW('Sanitation Data'!G121)),NA())</f>
        <v>#N/A</v>
      </c>
      <c r="AN127" s="536" t="e">
        <f ca="1">+IF(AND(ISNUMBER(OFFSET('Sanitation Data'!$G$11,0,10*ROW('Sanitation Data'!G121))),'Data Summary'!DC127="Yes"),OFFSET('Sanitation Data'!$G$11,0,10*ROW('Sanitation Data'!G121)),NA())</f>
        <v>#N/A</v>
      </c>
      <c r="AO127" s="536" t="e">
        <f ca="1">+IF(AND(ISNUMBER(OFFSET('Sanitation Data'!$G$12,0,10*ROW('Sanitation Data'!G121))),'Data Summary'!DD127="Yes"),OFFSET('Sanitation Data'!$G$12,0,10*ROW('Sanitation Data'!G121)),NA())</f>
        <v>#N/A</v>
      </c>
      <c r="AP127" s="536" t="e">
        <f ca="1">+IF(AND(ISNUMBER(OFFSET('Sanitation Data'!$H$4,0,10*ROW('Sanitation Data'!H121))),'Data Summary'!DE127="Yes"),100-OFFSET('Sanitation Data'!$H$4,0,10*ROW('Sanitation Data'!H121)),NA())</f>
        <v>#N/A</v>
      </c>
      <c r="AQ127" s="536" t="e">
        <f ca="1">+IF(AND(ISNUMBER(OFFSET('Sanitation Data'!$H$6,0,10*ROW('Sanitation Data'!H121))),'Data Summary'!DF127="Yes"),OFFSET('Sanitation Data'!$H$6,0,10*ROW('Sanitation Data'!H121)),NA())</f>
        <v>#N/A</v>
      </c>
      <c r="AR127" s="536" t="e">
        <f ca="1">+IF(AND(ISNUMBER(OFFSET('Sanitation Data'!$H$10,0,10*ROW('Sanitation Data'!H121))),'Data Summary'!DG127="Yes"),OFFSET('Sanitation Data'!$H$10,0,10*ROW('Sanitation Data'!H121)),NA())</f>
        <v>#N/A</v>
      </c>
      <c r="AS127" s="536" t="e">
        <f ca="1">+IF(AND(ISNUMBER(OFFSET('Sanitation Data'!$H$11,0,10*ROW('Sanitation Data'!H121))),'Data Summary'!DH127="Yes"),OFFSET('Sanitation Data'!$H$11,0,10*ROW('Sanitation Data'!H121)),NA())</f>
        <v>#N/A</v>
      </c>
      <c r="AT127" s="536" t="e">
        <f ca="1">+IF(AND(ISNUMBER(OFFSET('Sanitation Data'!$H$12,0,10*ROW('Sanitation Data'!H121))),'Data Summary'!DI127="Yes"),OFFSET('Sanitation Data'!$H$12,0,10*ROW('Sanitation Data'!H121)),NA())</f>
        <v>#N/A</v>
      </c>
      <c r="AU127" s="536" t="e">
        <f ca="1">+IF(AND(ISNUMBER(OFFSET('Sanitation Data'!$I$4,0,10*ROW('Sanitation Data'!I121))),'Data Summary'!DJ127="Yes"),100-OFFSET('Sanitation Data'!$I$4,0,10*ROW('Sanitation Data'!I121)),NA())</f>
        <v>#N/A</v>
      </c>
      <c r="AV127" s="536" t="e">
        <f ca="1">+IF(AND(ISNUMBER(OFFSET('Sanitation Data'!$I$6,0,10*ROW('Sanitation Data'!I121))),'Data Summary'!DK127="Yes"),OFFSET('Sanitation Data'!$I$6,0,10*ROW('Sanitation Data'!I121)),NA())</f>
        <v>#N/A</v>
      </c>
      <c r="AW127" s="536" t="e">
        <f ca="1">+IF(AND(ISNUMBER(OFFSET('Sanitation Data'!$I$10,0,10*ROW('Sanitation Data'!I121))),'Data Summary'!DL127="Yes"),OFFSET('Sanitation Data'!$I$10,0,10*ROW('Sanitation Data'!I121)),NA())</f>
        <v>#N/A</v>
      </c>
      <c r="AX127" s="536" t="e">
        <f ca="1">+IF(AND(ISNUMBER(OFFSET('Sanitation Data'!$I$11,0,10*ROW('Sanitation Data'!I121))),'Data Summary'!DM127="Yes"),OFFSET('Sanitation Data'!$I$11,0,10*ROW('Sanitation Data'!I121)),NA())</f>
        <v>#N/A</v>
      </c>
      <c r="AY127" s="536" t="e">
        <f ca="1">+IF(AND(ISNUMBER(OFFSET('Sanitation Data'!$I$12,0,10*ROW('Sanitation Data'!I121))),'Data Summary'!DN127="Yes"),OFFSET('Sanitation Data'!$I$12,0,10*ROW('Sanitation Data'!I121)),NA())</f>
        <v>#N/A</v>
      </c>
      <c r="AZ127" s="537" t="e">
        <f ca="1">+IF(AND(ISNUMBER(OFFSET('Hygiene Data'!$D$5,0,10*ROW('Hygiene Data'!D121))),'Data Summary'!DO127="Yes"),OFFSET('Hygiene Data'!$D$5,0,10*ROW('Hygiene Data'!D121)),NA())</f>
        <v>#N/A</v>
      </c>
      <c r="BA127" s="537" t="e">
        <f ca="1">+IF(AND(ISNUMBER(OFFSET('Hygiene Data'!$D$7,0,10*ROW('Hygiene Data'!D121))),'Data Summary'!DP127="Yes"),OFFSET('Hygiene Data'!$D$7,0,10*ROW('Hygiene Data'!D121)),NA())</f>
        <v>#N/A</v>
      </c>
      <c r="BB127" s="537" t="e">
        <f ca="1">+IF(AND(ISNUMBER(OFFSET('Hygiene Data'!$D$9,0,10*ROW('Hygiene Data'!D121))),'Data Summary'!DQ127="Yes"),OFFSET('Hygiene Data'!$D$9,0,10*ROW('Hygiene Data'!D121)),NA())</f>
        <v>#N/A</v>
      </c>
      <c r="BC127" s="537" t="e">
        <f ca="1">+IF(AND(ISNUMBER(OFFSET('Hygiene Data'!$E$5,0,10*ROW('Hygiene Data'!E121))),'Data Summary'!DR127="Yes"),OFFSET('Hygiene Data'!$E$5,0,10*ROW('Hygiene Data'!E121)),NA())</f>
        <v>#N/A</v>
      </c>
      <c r="BD127" s="537" t="e">
        <f ca="1">+IF(AND(ISNUMBER(OFFSET('Hygiene Data'!$E$7,0,10*ROW('Hygiene Data'!E121))),'Data Summary'!DS127="Yes"),OFFSET('Hygiene Data'!$E$7,0,10*ROW('Hygiene Data'!E121)),NA())</f>
        <v>#N/A</v>
      </c>
      <c r="BE127" s="537" t="e">
        <f ca="1">+IF(AND(ISNUMBER(OFFSET('Hygiene Data'!$E$9,0,10*ROW('Hygiene Data'!E121))),'Data Summary'!DT127="Yes"),OFFSET('Hygiene Data'!$E$9,0,10*ROW('Hygiene Data'!E121)),NA())</f>
        <v>#N/A</v>
      </c>
      <c r="BF127" s="537" t="e">
        <f ca="1">+IF(AND(ISNUMBER(OFFSET('Hygiene Data'!$F$5,0,10*ROW('Hygiene Data'!F121))),'Data Summary'!DU127="Yes"),OFFSET('Hygiene Data'!$F$5,0,10*ROW('Hygiene Data'!F121)),NA())</f>
        <v>#N/A</v>
      </c>
      <c r="BG127" s="537" t="e">
        <f ca="1">+IF(AND(ISNUMBER(OFFSET('Hygiene Data'!$F$7,0,10*ROW('Hygiene Data'!F121))),'Data Summary'!DV127="Yes"),OFFSET('Hygiene Data'!$F$7,0,10*ROW('Hygiene Data'!F121)),NA())</f>
        <v>#N/A</v>
      </c>
      <c r="BH127" s="537" t="e">
        <f ca="1">+IF(AND(ISNUMBER(OFFSET('Hygiene Data'!$F$9,0,10*ROW('Hygiene Data'!F121))),'Data Summary'!DW127="Yes"),OFFSET('Hygiene Data'!$F$9,0,10*ROW('Hygiene Data'!F121)),NA())</f>
        <v>#N/A</v>
      </c>
      <c r="BI127" s="537" t="e">
        <f ca="1">+IF(AND(ISNUMBER(OFFSET('Hygiene Data'!$G$5,0,10*ROW('Hygiene Data'!G121))),'Data Summary'!DX127="Yes"),OFFSET('Hygiene Data'!$G$5,0,10*ROW('Hygiene Data'!G121)),NA())</f>
        <v>#N/A</v>
      </c>
      <c r="BJ127" s="537" t="e">
        <f ca="1">+IF(AND(ISNUMBER(OFFSET('Hygiene Data'!$G$7,0,10*ROW('Hygiene Data'!G121))),'Data Summary'!DY127="Yes"),OFFSET('Hygiene Data'!$G$7,0,10*ROW('Hygiene Data'!G121)),NA())</f>
        <v>#N/A</v>
      </c>
      <c r="BK127" s="537" t="e">
        <f ca="1">+IF(AND(ISNUMBER(OFFSET('Hygiene Data'!$G$9,0,10*ROW('Hygiene Data'!G121))),'Data Summary'!DZ127="Yes"),OFFSET('Hygiene Data'!$G$9,0,10*ROW('Hygiene Data'!G121)),NA())</f>
        <v>#N/A</v>
      </c>
      <c r="BL127" s="537" t="e">
        <f ca="1">+IF(AND(ISNUMBER(OFFSET('Hygiene Data'!$H$5,0,10*ROW('Hygiene Data'!H121))),'Data Summary'!EA127="Yes"),OFFSET('Hygiene Data'!$H$5,0,10*ROW('Hygiene Data'!H121)),NA())</f>
        <v>#N/A</v>
      </c>
      <c r="BM127" s="537" t="e">
        <f ca="1">+IF(AND(ISNUMBER(OFFSET('Hygiene Data'!$H$7,0,10*ROW('Hygiene Data'!H121))),'Data Summary'!EB127="Yes"),OFFSET('Hygiene Data'!$H$7,0,10*ROW('Hygiene Data'!H121)),NA())</f>
        <v>#N/A</v>
      </c>
      <c r="BN127" s="537" t="e">
        <f ca="1">+IF(AND(ISNUMBER(OFFSET('Hygiene Data'!$H$9,0,10*ROW('Hygiene Data'!H121))),'Data Summary'!EC127="Yes"),OFFSET('Hygiene Data'!$H$9,0,10*ROW('Hygiene Data'!H121)),NA())</f>
        <v>#N/A</v>
      </c>
      <c r="BO127" s="537" t="e">
        <f ca="1">+IF(AND(ISNUMBER(OFFSET('Hygiene Data'!$I$5,0,10*ROW('Hygiene Data'!I121))),'Data Summary'!ED127="Yes"),OFFSET('Hygiene Data'!$I$5,0,10*ROW('Hygiene Data'!I121)),NA())</f>
        <v>#N/A</v>
      </c>
      <c r="BP127" s="537" t="e">
        <f ca="1">+IF(AND(ISNUMBER(OFFSET('Hygiene Data'!$I$7,0,10*ROW('Hygiene Data'!I121))),'Data Summary'!EE127="Yes"),OFFSET('Hygiene Data'!$I$7,0,10*ROW('Hygiene Data'!I121)),NA())</f>
        <v>#N/A</v>
      </c>
      <c r="BQ127" s="537" t="e">
        <f ca="1">+IF(AND(ISNUMBER(OFFSET('Hygiene Data'!$I$9,0,10*ROW('Hygiene Data'!I121))),'Data Summary'!EF127="Yes"),OFFSET('Hygiene Data'!$I$9,0,10*ROW('Hygiene Data'!I121)),NA())</f>
        <v>#N/A</v>
      </c>
    </row>
    <row r="128" spans="1:69" x14ac:dyDescent="0.25">
      <c r="A128" s="533" t="e">
        <f ca="1">+RIGHT('Data Summary'!A128,LEN('Data Summary'!A128)-9)</f>
        <v>#VALUE!</v>
      </c>
      <c r="B128" s="507" t="str">
        <f ca="1">+IF(ISTEXT('Data Summary'!B128),'Data Summary'!B128,"")</f>
        <v/>
      </c>
      <c r="C128" s="534" t="e">
        <f ca="1">+VALUE('Data Summary'!C128)</f>
        <v>#VALUE!</v>
      </c>
      <c r="D128" s="535" t="e">
        <f ca="1">+IF(AND(ISNUMBER(OFFSET('Water Data'!$D$4,0,10*ROW('Water Data'!D122))),'Data Summary'!BS128="Yes"),100-OFFSET('Water Data'!$D$4,0,10*ROW('Water Data'!D122)),NA())</f>
        <v>#N/A</v>
      </c>
      <c r="E128" s="535" t="e">
        <f ca="1">+IF(AND(ISNUMBER(OFFSET('Water Data'!$D$6,0,10*ROW('Water Data'!D122))),'Data Summary'!BT128="Yes"),OFFSET('Water Data'!$D$6,0,10*ROW('Water Data'!D122)),NA())</f>
        <v>#N/A</v>
      </c>
      <c r="F128" s="535" t="e">
        <f ca="1">+IF(AND(ISNUMBER(OFFSET('Water Data'!$D$9,0,10*ROW('Water Data'!D122))),'Data Summary'!BU128="Yes"),OFFSET('Water Data'!$D$9,0,10*ROW('Water Data'!D122)),NA())</f>
        <v>#N/A</v>
      </c>
      <c r="G128" s="535" t="e">
        <f ca="1">+IF(AND(ISNUMBER(OFFSET('Water Data'!$E$4,0,10*ROW('Water Data'!E122))),'Data Summary'!BV128="Yes"),100-OFFSET('Water Data'!$E$4,0,10*ROW('Water Data'!E122)),NA())</f>
        <v>#N/A</v>
      </c>
      <c r="H128" s="535" t="e">
        <f ca="1">+IF(AND(ISNUMBER(OFFSET('Water Data'!$E$6,0,10*ROW('Water Data'!E122))),'Data Summary'!BW128="Yes"),OFFSET('Water Data'!$E$6,0,10*ROW('Water Data'!E122)),NA())</f>
        <v>#N/A</v>
      </c>
      <c r="I128" s="535" t="e">
        <f ca="1">+IF(AND(ISNUMBER(OFFSET('Water Data'!$E$9,0,10*ROW('Water Data'!E122))),'Data Summary'!BX128="Yes"),OFFSET('Water Data'!$E$9,0,10*ROW('Water Data'!E122)),NA())</f>
        <v>#N/A</v>
      </c>
      <c r="J128" s="535" t="e">
        <f ca="1">+IF(AND(ISNUMBER(OFFSET('Water Data'!$F$4,0,10*ROW('Water Data'!F122))),'Data Summary'!BY128="Yes"),100-OFFSET('Water Data'!$F$4,0,10*ROW('Water Data'!F122)),NA())</f>
        <v>#N/A</v>
      </c>
      <c r="K128" s="535" t="e">
        <f ca="1">+IF(AND(ISNUMBER(OFFSET('Water Data'!$F$6,0,10*ROW('Water Data'!F122))),'Data Summary'!BZ128="Yes"),OFFSET('Water Data'!$F$6,0,10*ROW('Water Data'!F122)),NA())</f>
        <v>#N/A</v>
      </c>
      <c r="L128" s="535" t="e">
        <f ca="1">+IF(AND(ISNUMBER(OFFSET('Water Data'!$F$9,0,10*ROW('Water Data'!F122))),'Data Summary'!CA128="Yes"),OFFSET('Water Data'!$F$9,0,10*ROW('Water Data'!F122)),NA())</f>
        <v>#N/A</v>
      </c>
      <c r="M128" s="535" t="e">
        <f ca="1">+IF(AND(ISNUMBER(OFFSET('Water Data'!$G$4,0,10*ROW('Water Data'!G122))),'Data Summary'!CB128="Yes"),100-OFFSET('Water Data'!$G$4,0,10*ROW('Water Data'!G122)),NA())</f>
        <v>#N/A</v>
      </c>
      <c r="N128" s="535" t="e">
        <f ca="1">+IF(AND(ISNUMBER(OFFSET('Water Data'!$G$6,0,10*ROW('Water Data'!G122))),'Data Summary'!CC128="Yes"),OFFSET('Water Data'!$G$6,0,10*ROW('Water Data'!G122)),NA())</f>
        <v>#N/A</v>
      </c>
      <c r="O128" s="535" t="e">
        <f ca="1">+IF(AND(ISNUMBER(OFFSET('Water Data'!$G$9,0,10*ROW('Water Data'!G122))),'Data Summary'!CD128="Yes"),OFFSET('Water Data'!$G$9,0,10*ROW('Water Data'!G122)),NA())</f>
        <v>#N/A</v>
      </c>
      <c r="P128" s="535" t="e">
        <f ca="1">+IF(AND(ISNUMBER(OFFSET('Water Data'!$H$4,0,10*ROW('Water Data'!H122))),'Data Summary'!CE128="Yes"),100-OFFSET('Water Data'!$H$4,0,10*ROW('Water Data'!H122)),NA())</f>
        <v>#N/A</v>
      </c>
      <c r="Q128" s="535" t="e">
        <f ca="1">+IF(AND(ISNUMBER(OFFSET('Water Data'!$H$6,0,10*ROW('Water Data'!H122))),'Data Summary'!CF128="Yes"),OFFSET('Water Data'!$H$6,0,10*ROW('Water Data'!H122)),NA())</f>
        <v>#N/A</v>
      </c>
      <c r="R128" s="535" t="e">
        <f ca="1">+IF(AND(ISNUMBER(OFFSET('Water Data'!$H$9,0,10*ROW('Water Data'!H122))),'Data Summary'!CG128="Yes"),OFFSET('Water Data'!$H$9,0,10*ROW('Water Data'!H122)),NA())</f>
        <v>#N/A</v>
      </c>
      <c r="S128" s="535" t="e">
        <f ca="1">+IF(AND(ISNUMBER(OFFSET('Water Data'!$I$4,0,10*ROW('Water Data'!I122))),'Data Summary'!CH128="Yes"),100-OFFSET('Water Data'!$I$4,0,10*ROW('Water Data'!I122)),NA())</f>
        <v>#N/A</v>
      </c>
      <c r="T128" s="535" t="e">
        <f ca="1">+IF(AND(ISNUMBER(OFFSET('Water Data'!$I$6,0,10*ROW('Water Data'!I122))),'Data Summary'!CI128="Yes"),OFFSET('Water Data'!$I$6,0,10*ROW('Water Data'!I122)),NA())</f>
        <v>#N/A</v>
      </c>
      <c r="U128" s="535" t="e">
        <f ca="1">+IF(AND(ISNUMBER(OFFSET('Water Data'!$I$9,0,10*ROW('Water Data'!I122))),'Data Summary'!CJ128="Yes"),OFFSET('Water Data'!$I$9,0,10*ROW('Water Data'!I122)),NA())</f>
        <v>#N/A</v>
      </c>
      <c r="V128" s="536" t="e">
        <f ca="1">+IF(AND(ISNUMBER(OFFSET('Sanitation Data'!$D$4,0,10*ROW('Sanitation Data'!D122))),'Data Summary'!CK128="Yes"),100-OFFSET('Sanitation Data'!$D$4,0,10*ROW('Sanitation Data'!D122)),NA())</f>
        <v>#N/A</v>
      </c>
      <c r="W128" s="536" t="e">
        <f ca="1">+IF(AND(ISNUMBER(OFFSET('Sanitation Data'!$D$6,0,10*ROW('Sanitation Data'!D122))),'Data Summary'!CL128="Yes"),OFFSET('Sanitation Data'!$D$6,0,10*ROW('Sanitation Data'!D122)),NA())</f>
        <v>#N/A</v>
      </c>
      <c r="X128" s="536" t="e">
        <f ca="1">+IF(AND(ISNUMBER(OFFSET('Sanitation Data'!$D$10,0,10*ROW('Sanitation Data'!D122))),'Data Summary'!CM128="Yes"),OFFSET('Sanitation Data'!$D$10,0,10*ROW('Sanitation Data'!D122)),NA())</f>
        <v>#N/A</v>
      </c>
      <c r="Y128" s="536" t="e">
        <f ca="1">+IF(AND(ISNUMBER(OFFSET('Sanitation Data'!$D$11,0,10*ROW('Sanitation Data'!D122))),'Data Summary'!CN128="Yes"),OFFSET('Sanitation Data'!$D$11,0,10*ROW('Sanitation Data'!D122)),NA())</f>
        <v>#N/A</v>
      </c>
      <c r="Z128" s="536" t="e">
        <f ca="1">+IF(AND(ISNUMBER(OFFSET('Sanitation Data'!$D$12,0,10*ROW('Sanitation Data'!D122))),'Data Summary'!CO128="Yes"),OFFSET('Sanitation Data'!$D$12,0,10*ROW('Sanitation Data'!D122)),NA())</f>
        <v>#N/A</v>
      </c>
      <c r="AA128" s="536" t="e">
        <f ca="1">+IF(AND(ISNUMBER(OFFSET('Sanitation Data'!$E$4,0,10*ROW('Sanitation Data'!E122))),'Data Summary'!CP128="Yes"),100-OFFSET('Sanitation Data'!$E$4,0,10*ROW('Sanitation Data'!E122)),NA())</f>
        <v>#N/A</v>
      </c>
      <c r="AB128" s="536" t="e">
        <f ca="1">+IF(AND(ISNUMBER(OFFSET('Sanitation Data'!$E$6,0,10*ROW('Sanitation Data'!E122))),'Data Summary'!CQ128="Yes"),OFFSET('Sanitation Data'!$E$6,0,10*ROW('Sanitation Data'!E122)),NA())</f>
        <v>#N/A</v>
      </c>
      <c r="AC128" s="536" t="e">
        <f ca="1">+IF(AND(ISNUMBER(OFFSET('Sanitation Data'!$E$10,0,10*ROW('Sanitation Data'!E122))),'Data Summary'!CR128="Yes"),OFFSET('Sanitation Data'!$E$10,0,10*ROW('Sanitation Data'!E122)),NA())</f>
        <v>#N/A</v>
      </c>
      <c r="AD128" s="536" t="e">
        <f ca="1">+IF(AND(ISNUMBER(OFFSET('Sanitation Data'!$E$11,0,10*ROW('Sanitation Data'!E122))),'Data Summary'!CS128="Yes"),OFFSET('Sanitation Data'!$E$11,0,10*ROW('Sanitation Data'!E122)),NA())</f>
        <v>#N/A</v>
      </c>
      <c r="AE128" s="536" t="e">
        <f ca="1">+IF(AND(ISNUMBER(OFFSET('Sanitation Data'!$E$12,0,10*ROW('Sanitation Data'!E122))),'Data Summary'!CT128="Yes"),OFFSET('Sanitation Data'!$E$12,0,10*ROW('Sanitation Data'!E122)),NA())</f>
        <v>#N/A</v>
      </c>
      <c r="AF128" s="536" t="e">
        <f ca="1">+IF(AND(ISNUMBER(OFFSET('Sanitation Data'!$F$4,0,10*ROW('Sanitation Data'!F122))),'Data Summary'!CU128="Yes"),100-OFFSET('Sanitation Data'!$F$4,0,10*ROW('Sanitation Data'!F122)),NA())</f>
        <v>#N/A</v>
      </c>
      <c r="AG128" s="536" t="e">
        <f ca="1">+IF(AND(ISNUMBER(OFFSET('Sanitation Data'!$F$6,0,10*ROW('Sanitation Data'!F122))),'Data Summary'!CV128="Yes"),OFFSET('Sanitation Data'!$F$6,0,10*ROW('Sanitation Data'!F122)),NA())</f>
        <v>#N/A</v>
      </c>
      <c r="AH128" s="536" t="e">
        <f ca="1">+IF(AND(ISNUMBER(OFFSET('Sanitation Data'!$F$10,0,10*ROW('Sanitation Data'!F122))),'Data Summary'!CW128="Yes"),OFFSET('Sanitation Data'!$F$10,0,10*ROW('Sanitation Data'!F122)),NA())</f>
        <v>#N/A</v>
      </c>
      <c r="AI128" s="536" t="e">
        <f ca="1">+IF(AND(ISNUMBER(OFFSET('Sanitation Data'!$F$11,0,10*ROW('Sanitation Data'!F122))),'Data Summary'!CX128="Yes"),OFFSET('Sanitation Data'!$F$11,0,10*ROW('Sanitation Data'!F122)),NA())</f>
        <v>#N/A</v>
      </c>
      <c r="AJ128" s="536" t="e">
        <f ca="1">+IF(AND(ISNUMBER(OFFSET('Sanitation Data'!$F$12,0,10*ROW('Sanitation Data'!F122))),'Data Summary'!CY128="Yes"),OFFSET('Sanitation Data'!$F$12,0,10*ROW('Sanitation Data'!F122)),NA())</f>
        <v>#N/A</v>
      </c>
      <c r="AK128" s="536" t="e">
        <f ca="1">+IF(AND(ISNUMBER(OFFSET('Sanitation Data'!$G$4,0,10*ROW('Sanitation Data'!G122))),'Data Summary'!CZ128="Yes"),100-OFFSET('Sanitation Data'!$G$4,0,10*ROW('Sanitation Data'!G122)),NA())</f>
        <v>#N/A</v>
      </c>
      <c r="AL128" s="536" t="e">
        <f ca="1">+IF(AND(ISNUMBER(OFFSET('Sanitation Data'!$G$6,0,10*ROW('Sanitation Data'!G122))),'Data Summary'!DA128="Yes"),OFFSET('Sanitation Data'!$G$6,0,10*ROW('Sanitation Data'!G122)),NA())</f>
        <v>#N/A</v>
      </c>
      <c r="AM128" s="536" t="e">
        <f ca="1">+IF(AND(ISNUMBER(OFFSET('Sanitation Data'!$G$10,0,10*ROW('Sanitation Data'!G122))),'Data Summary'!DB128="Yes"),OFFSET('Sanitation Data'!$G$10,0,10*ROW('Sanitation Data'!G122)),NA())</f>
        <v>#N/A</v>
      </c>
      <c r="AN128" s="536" t="e">
        <f ca="1">+IF(AND(ISNUMBER(OFFSET('Sanitation Data'!$G$11,0,10*ROW('Sanitation Data'!G122))),'Data Summary'!DC128="Yes"),OFFSET('Sanitation Data'!$G$11,0,10*ROW('Sanitation Data'!G122)),NA())</f>
        <v>#N/A</v>
      </c>
      <c r="AO128" s="536" t="e">
        <f ca="1">+IF(AND(ISNUMBER(OFFSET('Sanitation Data'!$G$12,0,10*ROW('Sanitation Data'!G122))),'Data Summary'!DD128="Yes"),OFFSET('Sanitation Data'!$G$12,0,10*ROW('Sanitation Data'!G122)),NA())</f>
        <v>#N/A</v>
      </c>
      <c r="AP128" s="536" t="e">
        <f ca="1">+IF(AND(ISNUMBER(OFFSET('Sanitation Data'!$H$4,0,10*ROW('Sanitation Data'!H122))),'Data Summary'!DE128="Yes"),100-OFFSET('Sanitation Data'!$H$4,0,10*ROW('Sanitation Data'!H122)),NA())</f>
        <v>#N/A</v>
      </c>
      <c r="AQ128" s="536" t="e">
        <f ca="1">+IF(AND(ISNUMBER(OFFSET('Sanitation Data'!$H$6,0,10*ROW('Sanitation Data'!H122))),'Data Summary'!DF128="Yes"),OFFSET('Sanitation Data'!$H$6,0,10*ROW('Sanitation Data'!H122)),NA())</f>
        <v>#N/A</v>
      </c>
      <c r="AR128" s="536" t="e">
        <f ca="1">+IF(AND(ISNUMBER(OFFSET('Sanitation Data'!$H$10,0,10*ROW('Sanitation Data'!H122))),'Data Summary'!DG128="Yes"),OFFSET('Sanitation Data'!$H$10,0,10*ROW('Sanitation Data'!H122)),NA())</f>
        <v>#N/A</v>
      </c>
      <c r="AS128" s="536" t="e">
        <f ca="1">+IF(AND(ISNUMBER(OFFSET('Sanitation Data'!$H$11,0,10*ROW('Sanitation Data'!H122))),'Data Summary'!DH128="Yes"),OFFSET('Sanitation Data'!$H$11,0,10*ROW('Sanitation Data'!H122)),NA())</f>
        <v>#N/A</v>
      </c>
      <c r="AT128" s="536" t="e">
        <f ca="1">+IF(AND(ISNUMBER(OFFSET('Sanitation Data'!$H$12,0,10*ROW('Sanitation Data'!H122))),'Data Summary'!DI128="Yes"),OFFSET('Sanitation Data'!$H$12,0,10*ROW('Sanitation Data'!H122)),NA())</f>
        <v>#N/A</v>
      </c>
      <c r="AU128" s="536" t="e">
        <f ca="1">+IF(AND(ISNUMBER(OFFSET('Sanitation Data'!$I$4,0,10*ROW('Sanitation Data'!I122))),'Data Summary'!DJ128="Yes"),100-OFFSET('Sanitation Data'!$I$4,0,10*ROW('Sanitation Data'!I122)),NA())</f>
        <v>#N/A</v>
      </c>
      <c r="AV128" s="536" t="e">
        <f ca="1">+IF(AND(ISNUMBER(OFFSET('Sanitation Data'!$I$6,0,10*ROW('Sanitation Data'!I122))),'Data Summary'!DK128="Yes"),OFFSET('Sanitation Data'!$I$6,0,10*ROW('Sanitation Data'!I122)),NA())</f>
        <v>#N/A</v>
      </c>
      <c r="AW128" s="536" t="e">
        <f ca="1">+IF(AND(ISNUMBER(OFFSET('Sanitation Data'!$I$10,0,10*ROW('Sanitation Data'!I122))),'Data Summary'!DL128="Yes"),OFFSET('Sanitation Data'!$I$10,0,10*ROW('Sanitation Data'!I122)),NA())</f>
        <v>#N/A</v>
      </c>
      <c r="AX128" s="536" t="e">
        <f ca="1">+IF(AND(ISNUMBER(OFFSET('Sanitation Data'!$I$11,0,10*ROW('Sanitation Data'!I122))),'Data Summary'!DM128="Yes"),OFFSET('Sanitation Data'!$I$11,0,10*ROW('Sanitation Data'!I122)),NA())</f>
        <v>#N/A</v>
      </c>
      <c r="AY128" s="536" t="e">
        <f ca="1">+IF(AND(ISNUMBER(OFFSET('Sanitation Data'!$I$12,0,10*ROW('Sanitation Data'!I122))),'Data Summary'!DN128="Yes"),OFFSET('Sanitation Data'!$I$12,0,10*ROW('Sanitation Data'!I122)),NA())</f>
        <v>#N/A</v>
      </c>
      <c r="AZ128" s="537" t="e">
        <f ca="1">+IF(AND(ISNUMBER(OFFSET('Hygiene Data'!$D$5,0,10*ROW('Hygiene Data'!D122))),'Data Summary'!DO128="Yes"),OFFSET('Hygiene Data'!$D$5,0,10*ROW('Hygiene Data'!D122)),NA())</f>
        <v>#N/A</v>
      </c>
      <c r="BA128" s="537" t="e">
        <f ca="1">+IF(AND(ISNUMBER(OFFSET('Hygiene Data'!$D$7,0,10*ROW('Hygiene Data'!D122))),'Data Summary'!DP128="Yes"),OFFSET('Hygiene Data'!$D$7,0,10*ROW('Hygiene Data'!D122)),NA())</f>
        <v>#N/A</v>
      </c>
      <c r="BB128" s="537" t="e">
        <f ca="1">+IF(AND(ISNUMBER(OFFSET('Hygiene Data'!$D$9,0,10*ROW('Hygiene Data'!D122))),'Data Summary'!DQ128="Yes"),OFFSET('Hygiene Data'!$D$9,0,10*ROW('Hygiene Data'!D122)),NA())</f>
        <v>#N/A</v>
      </c>
      <c r="BC128" s="537" t="e">
        <f ca="1">+IF(AND(ISNUMBER(OFFSET('Hygiene Data'!$E$5,0,10*ROW('Hygiene Data'!E122))),'Data Summary'!DR128="Yes"),OFFSET('Hygiene Data'!$E$5,0,10*ROW('Hygiene Data'!E122)),NA())</f>
        <v>#N/A</v>
      </c>
      <c r="BD128" s="537" t="e">
        <f ca="1">+IF(AND(ISNUMBER(OFFSET('Hygiene Data'!$E$7,0,10*ROW('Hygiene Data'!E122))),'Data Summary'!DS128="Yes"),OFFSET('Hygiene Data'!$E$7,0,10*ROW('Hygiene Data'!E122)),NA())</f>
        <v>#N/A</v>
      </c>
      <c r="BE128" s="537" t="e">
        <f ca="1">+IF(AND(ISNUMBER(OFFSET('Hygiene Data'!$E$9,0,10*ROW('Hygiene Data'!E122))),'Data Summary'!DT128="Yes"),OFFSET('Hygiene Data'!$E$9,0,10*ROW('Hygiene Data'!E122)),NA())</f>
        <v>#N/A</v>
      </c>
      <c r="BF128" s="537" t="e">
        <f ca="1">+IF(AND(ISNUMBER(OFFSET('Hygiene Data'!$F$5,0,10*ROW('Hygiene Data'!F122))),'Data Summary'!DU128="Yes"),OFFSET('Hygiene Data'!$F$5,0,10*ROW('Hygiene Data'!F122)),NA())</f>
        <v>#N/A</v>
      </c>
      <c r="BG128" s="537" t="e">
        <f ca="1">+IF(AND(ISNUMBER(OFFSET('Hygiene Data'!$F$7,0,10*ROW('Hygiene Data'!F122))),'Data Summary'!DV128="Yes"),OFFSET('Hygiene Data'!$F$7,0,10*ROW('Hygiene Data'!F122)),NA())</f>
        <v>#N/A</v>
      </c>
      <c r="BH128" s="537" t="e">
        <f ca="1">+IF(AND(ISNUMBER(OFFSET('Hygiene Data'!$F$9,0,10*ROW('Hygiene Data'!F122))),'Data Summary'!DW128="Yes"),OFFSET('Hygiene Data'!$F$9,0,10*ROW('Hygiene Data'!F122)),NA())</f>
        <v>#N/A</v>
      </c>
      <c r="BI128" s="537" t="e">
        <f ca="1">+IF(AND(ISNUMBER(OFFSET('Hygiene Data'!$G$5,0,10*ROW('Hygiene Data'!G122))),'Data Summary'!DX128="Yes"),OFFSET('Hygiene Data'!$G$5,0,10*ROW('Hygiene Data'!G122)),NA())</f>
        <v>#N/A</v>
      </c>
      <c r="BJ128" s="537" t="e">
        <f ca="1">+IF(AND(ISNUMBER(OFFSET('Hygiene Data'!$G$7,0,10*ROW('Hygiene Data'!G122))),'Data Summary'!DY128="Yes"),OFFSET('Hygiene Data'!$G$7,0,10*ROW('Hygiene Data'!G122)),NA())</f>
        <v>#N/A</v>
      </c>
      <c r="BK128" s="537" t="e">
        <f ca="1">+IF(AND(ISNUMBER(OFFSET('Hygiene Data'!$G$9,0,10*ROW('Hygiene Data'!G122))),'Data Summary'!DZ128="Yes"),OFFSET('Hygiene Data'!$G$9,0,10*ROW('Hygiene Data'!G122)),NA())</f>
        <v>#N/A</v>
      </c>
      <c r="BL128" s="537" t="e">
        <f ca="1">+IF(AND(ISNUMBER(OFFSET('Hygiene Data'!$H$5,0,10*ROW('Hygiene Data'!H122))),'Data Summary'!EA128="Yes"),OFFSET('Hygiene Data'!$H$5,0,10*ROW('Hygiene Data'!H122)),NA())</f>
        <v>#N/A</v>
      </c>
      <c r="BM128" s="537" t="e">
        <f ca="1">+IF(AND(ISNUMBER(OFFSET('Hygiene Data'!$H$7,0,10*ROW('Hygiene Data'!H122))),'Data Summary'!EB128="Yes"),OFFSET('Hygiene Data'!$H$7,0,10*ROW('Hygiene Data'!H122)),NA())</f>
        <v>#N/A</v>
      </c>
      <c r="BN128" s="537" t="e">
        <f ca="1">+IF(AND(ISNUMBER(OFFSET('Hygiene Data'!$H$9,0,10*ROW('Hygiene Data'!H122))),'Data Summary'!EC128="Yes"),OFFSET('Hygiene Data'!$H$9,0,10*ROW('Hygiene Data'!H122)),NA())</f>
        <v>#N/A</v>
      </c>
      <c r="BO128" s="537" t="e">
        <f ca="1">+IF(AND(ISNUMBER(OFFSET('Hygiene Data'!$I$5,0,10*ROW('Hygiene Data'!I122))),'Data Summary'!ED128="Yes"),OFFSET('Hygiene Data'!$I$5,0,10*ROW('Hygiene Data'!I122)),NA())</f>
        <v>#N/A</v>
      </c>
      <c r="BP128" s="537" t="e">
        <f ca="1">+IF(AND(ISNUMBER(OFFSET('Hygiene Data'!$I$7,0,10*ROW('Hygiene Data'!I122))),'Data Summary'!EE128="Yes"),OFFSET('Hygiene Data'!$I$7,0,10*ROW('Hygiene Data'!I122)),NA())</f>
        <v>#N/A</v>
      </c>
      <c r="BQ128" s="537" t="e">
        <f ca="1">+IF(AND(ISNUMBER(OFFSET('Hygiene Data'!$I$9,0,10*ROW('Hygiene Data'!I122))),'Data Summary'!EF128="Yes"),OFFSET('Hygiene Data'!$I$9,0,10*ROW('Hygiene Data'!I122)),NA())</f>
        <v>#N/A</v>
      </c>
    </row>
    <row r="129" spans="1:69" x14ac:dyDescent="0.25">
      <c r="A129" s="533" t="e">
        <f ca="1">+RIGHT('Data Summary'!A129,LEN('Data Summary'!A129)-9)</f>
        <v>#VALUE!</v>
      </c>
      <c r="B129" s="507" t="str">
        <f ca="1">+IF(ISTEXT('Data Summary'!B129),'Data Summary'!B129,"")</f>
        <v/>
      </c>
      <c r="C129" s="534" t="e">
        <f ca="1">+VALUE('Data Summary'!C129)</f>
        <v>#VALUE!</v>
      </c>
      <c r="D129" s="535" t="e">
        <f ca="1">+IF(AND(ISNUMBER(OFFSET('Water Data'!$D$4,0,10*ROW('Water Data'!D123))),'Data Summary'!BS129="Yes"),100-OFFSET('Water Data'!$D$4,0,10*ROW('Water Data'!D123)),NA())</f>
        <v>#N/A</v>
      </c>
      <c r="E129" s="535" t="e">
        <f ca="1">+IF(AND(ISNUMBER(OFFSET('Water Data'!$D$6,0,10*ROW('Water Data'!D123))),'Data Summary'!BT129="Yes"),OFFSET('Water Data'!$D$6,0,10*ROW('Water Data'!D123)),NA())</f>
        <v>#N/A</v>
      </c>
      <c r="F129" s="535" t="e">
        <f ca="1">+IF(AND(ISNUMBER(OFFSET('Water Data'!$D$9,0,10*ROW('Water Data'!D123))),'Data Summary'!BU129="Yes"),OFFSET('Water Data'!$D$9,0,10*ROW('Water Data'!D123)),NA())</f>
        <v>#N/A</v>
      </c>
      <c r="G129" s="535" t="e">
        <f ca="1">+IF(AND(ISNUMBER(OFFSET('Water Data'!$E$4,0,10*ROW('Water Data'!E123))),'Data Summary'!BV129="Yes"),100-OFFSET('Water Data'!$E$4,0,10*ROW('Water Data'!E123)),NA())</f>
        <v>#N/A</v>
      </c>
      <c r="H129" s="535" t="e">
        <f ca="1">+IF(AND(ISNUMBER(OFFSET('Water Data'!$E$6,0,10*ROW('Water Data'!E123))),'Data Summary'!BW129="Yes"),OFFSET('Water Data'!$E$6,0,10*ROW('Water Data'!E123)),NA())</f>
        <v>#N/A</v>
      </c>
      <c r="I129" s="535" t="e">
        <f ca="1">+IF(AND(ISNUMBER(OFFSET('Water Data'!$E$9,0,10*ROW('Water Data'!E123))),'Data Summary'!BX129="Yes"),OFFSET('Water Data'!$E$9,0,10*ROW('Water Data'!E123)),NA())</f>
        <v>#N/A</v>
      </c>
      <c r="J129" s="535" t="e">
        <f ca="1">+IF(AND(ISNUMBER(OFFSET('Water Data'!$F$4,0,10*ROW('Water Data'!F123))),'Data Summary'!BY129="Yes"),100-OFFSET('Water Data'!$F$4,0,10*ROW('Water Data'!F123)),NA())</f>
        <v>#N/A</v>
      </c>
      <c r="K129" s="535" t="e">
        <f ca="1">+IF(AND(ISNUMBER(OFFSET('Water Data'!$F$6,0,10*ROW('Water Data'!F123))),'Data Summary'!BZ129="Yes"),OFFSET('Water Data'!$F$6,0,10*ROW('Water Data'!F123)),NA())</f>
        <v>#N/A</v>
      </c>
      <c r="L129" s="535" t="e">
        <f ca="1">+IF(AND(ISNUMBER(OFFSET('Water Data'!$F$9,0,10*ROW('Water Data'!F123))),'Data Summary'!CA129="Yes"),OFFSET('Water Data'!$F$9,0,10*ROW('Water Data'!F123)),NA())</f>
        <v>#N/A</v>
      </c>
      <c r="M129" s="535" t="e">
        <f ca="1">+IF(AND(ISNUMBER(OFFSET('Water Data'!$G$4,0,10*ROW('Water Data'!G123))),'Data Summary'!CB129="Yes"),100-OFFSET('Water Data'!$G$4,0,10*ROW('Water Data'!G123)),NA())</f>
        <v>#N/A</v>
      </c>
      <c r="N129" s="535" t="e">
        <f ca="1">+IF(AND(ISNUMBER(OFFSET('Water Data'!$G$6,0,10*ROW('Water Data'!G123))),'Data Summary'!CC129="Yes"),OFFSET('Water Data'!$G$6,0,10*ROW('Water Data'!G123)),NA())</f>
        <v>#N/A</v>
      </c>
      <c r="O129" s="535" t="e">
        <f ca="1">+IF(AND(ISNUMBER(OFFSET('Water Data'!$G$9,0,10*ROW('Water Data'!G123))),'Data Summary'!CD129="Yes"),OFFSET('Water Data'!$G$9,0,10*ROW('Water Data'!G123)),NA())</f>
        <v>#N/A</v>
      </c>
      <c r="P129" s="535" t="e">
        <f ca="1">+IF(AND(ISNUMBER(OFFSET('Water Data'!$H$4,0,10*ROW('Water Data'!H123))),'Data Summary'!CE129="Yes"),100-OFFSET('Water Data'!$H$4,0,10*ROW('Water Data'!H123)),NA())</f>
        <v>#N/A</v>
      </c>
      <c r="Q129" s="535" t="e">
        <f ca="1">+IF(AND(ISNUMBER(OFFSET('Water Data'!$H$6,0,10*ROW('Water Data'!H123))),'Data Summary'!CF129="Yes"),OFFSET('Water Data'!$H$6,0,10*ROW('Water Data'!H123)),NA())</f>
        <v>#N/A</v>
      </c>
      <c r="R129" s="535" t="e">
        <f ca="1">+IF(AND(ISNUMBER(OFFSET('Water Data'!$H$9,0,10*ROW('Water Data'!H123))),'Data Summary'!CG129="Yes"),OFFSET('Water Data'!$H$9,0,10*ROW('Water Data'!H123)),NA())</f>
        <v>#N/A</v>
      </c>
      <c r="S129" s="535" t="e">
        <f ca="1">+IF(AND(ISNUMBER(OFFSET('Water Data'!$I$4,0,10*ROW('Water Data'!I123))),'Data Summary'!CH129="Yes"),100-OFFSET('Water Data'!$I$4,0,10*ROW('Water Data'!I123)),NA())</f>
        <v>#N/A</v>
      </c>
      <c r="T129" s="535" t="e">
        <f ca="1">+IF(AND(ISNUMBER(OFFSET('Water Data'!$I$6,0,10*ROW('Water Data'!I123))),'Data Summary'!CI129="Yes"),OFFSET('Water Data'!$I$6,0,10*ROW('Water Data'!I123)),NA())</f>
        <v>#N/A</v>
      </c>
      <c r="U129" s="535" t="e">
        <f ca="1">+IF(AND(ISNUMBER(OFFSET('Water Data'!$I$9,0,10*ROW('Water Data'!I123))),'Data Summary'!CJ129="Yes"),OFFSET('Water Data'!$I$9,0,10*ROW('Water Data'!I123)),NA())</f>
        <v>#N/A</v>
      </c>
      <c r="V129" s="536" t="e">
        <f ca="1">+IF(AND(ISNUMBER(OFFSET('Sanitation Data'!$D$4,0,10*ROW('Sanitation Data'!D123))),'Data Summary'!CK129="Yes"),100-OFFSET('Sanitation Data'!$D$4,0,10*ROW('Sanitation Data'!D123)),NA())</f>
        <v>#N/A</v>
      </c>
      <c r="W129" s="536" t="e">
        <f ca="1">+IF(AND(ISNUMBER(OFFSET('Sanitation Data'!$D$6,0,10*ROW('Sanitation Data'!D123))),'Data Summary'!CL129="Yes"),OFFSET('Sanitation Data'!$D$6,0,10*ROW('Sanitation Data'!D123)),NA())</f>
        <v>#N/A</v>
      </c>
      <c r="X129" s="536" t="e">
        <f ca="1">+IF(AND(ISNUMBER(OFFSET('Sanitation Data'!$D$10,0,10*ROW('Sanitation Data'!D123))),'Data Summary'!CM129="Yes"),OFFSET('Sanitation Data'!$D$10,0,10*ROW('Sanitation Data'!D123)),NA())</f>
        <v>#N/A</v>
      </c>
      <c r="Y129" s="536" t="e">
        <f ca="1">+IF(AND(ISNUMBER(OFFSET('Sanitation Data'!$D$11,0,10*ROW('Sanitation Data'!D123))),'Data Summary'!CN129="Yes"),OFFSET('Sanitation Data'!$D$11,0,10*ROW('Sanitation Data'!D123)),NA())</f>
        <v>#N/A</v>
      </c>
      <c r="Z129" s="536" t="e">
        <f ca="1">+IF(AND(ISNUMBER(OFFSET('Sanitation Data'!$D$12,0,10*ROW('Sanitation Data'!D123))),'Data Summary'!CO129="Yes"),OFFSET('Sanitation Data'!$D$12,0,10*ROW('Sanitation Data'!D123)),NA())</f>
        <v>#N/A</v>
      </c>
      <c r="AA129" s="536" t="e">
        <f ca="1">+IF(AND(ISNUMBER(OFFSET('Sanitation Data'!$E$4,0,10*ROW('Sanitation Data'!E123))),'Data Summary'!CP129="Yes"),100-OFFSET('Sanitation Data'!$E$4,0,10*ROW('Sanitation Data'!E123)),NA())</f>
        <v>#N/A</v>
      </c>
      <c r="AB129" s="536" t="e">
        <f ca="1">+IF(AND(ISNUMBER(OFFSET('Sanitation Data'!$E$6,0,10*ROW('Sanitation Data'!E123))),'Data Summary'!CQ129="Yes"),OFFSET('Sanitation Data'!$E$6,0,10*ROW('Sanitation Data'!E123)),NA())</f>
        <v>#N/A</v>
      </c>
      <c r="AC129" s="536" t="e">
        <f ca="1">+IF(AND(ISNUMBER(OFFSET('Sanitation Data'!$E$10,0,10*ROW('Sanitation Data'!E123))),'Data Summary'!CR129="Yes"),OFFSET('Sanitation Data'!$E$10,0,10*ROW('Sanitation Data'!E123)),NA())</f>
        <v>#N/A</v>
      </c>
      <c r="AD129" s="536" t="e">
        <f ca="1">+IF(AND(ISNUMBER(OFFSET('Sanitation Data'!$E$11,0,10*ROW('Sanitation Data'!E123))),'Data Summary'!CS129="Yes"),OFFSET('Sanitation Data'!$E$11,0,10*ROW('Sanitation Data'!E123)),NA())</f>
        <v>#N/A</v>
      </c>
      <c r="AE129" s="536" t="e">
        <f ca="1">+IF(AND(ISNUMBER(OFFSET('Sanitation Data'!$E$12,0,10*ROW('Sanitation Data'!E123))),'Data Summary'!CT129="Yes"),OFFSET('Sanitation Data'!$E$12,0,10*ROW('Sanitation Data'!E123)),NA())</f>
        <v>#N/A</v>
      </c>
      <c r="AF129" s="536" t="e">
        <f ca="1">+IF(AND(ISNUMBER(OFFSET('Sanitation Data'!$F$4,0,10*ROW('Sanitation Data'!F123))),'Data Summary'!CU129="Yes"),100-OFFSET('Sanitation Data'!$F$4,0,10*ROW('Sanitation Data'!F123)),NA())</f>
        <v>#N/A</v>
      </c>
      <c r="AG129" s="536" t="e">
        <f ca="1">+IF(AND(ISNUMBER(OFFSET('Sanitation Data'!$F$6,0,10*ROW('Sanitation Data'!F123))),'Data Summary'!CV129="Yes"),OFFSET('Sanitation Data'!$F$6,0,10*ROW('Sanitation Data'!F123)),NA())</f>
        <v>#N/A</v>
      </c>
      <c r="AH129" s="536" t="e">
        <f ca="1">+IF(AND(ISNUMBER(OFFSET('Sanitation Data'!$F$10,0,10*ROW('Sanitation Data'!F123))),'Data Summary'!CW129="Yes"),OFFSET('Sanitation Data'!$F$10,0,10*ROW('Sanitation Data'!F123)),NA())</f>
        <v>#N/A</v>
      </c>
      <c r="AI129" s="536" t="e">
        <f ca="1">+IF(AND(ISNUMBER(OFFSET('Sanitation Data'!$F$11,0,10*ROW('Sanitation Data'!F123))),'Data Summary'!CX129="Yes"),OFFSET('Sanitation Data'!$F$11,0,10*ROW('Sanitation Data'!F123)),NA())</f>
        <v>#N/A</v>
      </c>
      <c r="AJ129" s="536" t="e">
        <f ca="1">+IF(AND(ISNUMBER(OFFSET('Sanitation Data'!$F$12,0,10*ROW('Sanitation Data'!F123))),'Data Summary'!CY129="Yes"),OFFSET('Sanitation Data'!$F$12,0,10*ROW('Sanitation Data'!F123)),NA())</f>
        <v>#N/A</v>
      </c>
      <c r="AK129" s="536" t="e">
        <f ca="1">+IF(AND(ISNUMBER(OFFSET('Sanitation Data'!$G$4,0,10*ROW('Sanitation Data'!G123))),'Data Summary'!CZ129="Yes"),100-OFFSET('Sanitation Data'!$G$4,0,10*ROW('Sanitation Data'!G123)),NA())</f>
        <v>#N/A</v>
      </c>
      <c r="AL129" s="536" t="e">
        <f ca="1">+IF(AND(ISNUMBER(OFFSET('Sanitation Data'!$G$6,0,10*ROW('Sanitation Data'!G123))),'Data Summary'!DA129="Yes"),OFFSET('Sanitation Data'!$G$6,0,10*ROW('Sanitation Data'!G123)),NA())</f>
        <v>#N/A</v>
      </c>
      <c r="AM129" s="536" t="e">
        <f ca="1">+IF(AND(ISNUMBER(OFFSET('Sanitation Data'!$G$10,0,10*ROW('Sanitation Data'!G123))),'Data Summary'!DB129="Yes"),OFFSET('Sanitation Data'!$G$10,0,10*ROW('Sanitation Data'!G123)),NA())</f>
        <v>#N/A</v>
      </c>
      <c r="AN129" s="536" t="e">
        <f ca="1">+IF(AND(ISNUMBER(OFFSET('Sanitation Data'!$G$11,0,10*ROW('Sanitation Data'!G123))),'Data Summary'!DC129="Yes"),OFFSET('Sanitation Data'!$G$11,0,10*ROW('Sanitation Data'!G123)),NA())</f>
        <v>#N/A</v>
      </c>
      <c r="AO129" s="536" t="e">
        <f ca="1">+IF(AND(ISNUMBER(OFFSET('Sanitation Data'!$G$12,0,10*ROW('Sanitation Data'!G123))),'Data Summary'!DD129="Yes"),OFFSET('Sanitation Data'!$G$12,0,10*ROW('Sanitation Data'!G123)),NA())</f>
        <v>#N/A</v>
      </c>
      <c r="AP129" s="536" t="e">
        <f ca="1">+IF(AND(ISNUMBER(OFFSET('Sanitation Data'!$H$4,0,10*ROW('Sanitation Data'!H123))),'Data Summary'!DE129="Yes"),100-OFFSET('Sanitation Data'!$H$4,0,10*ROW('Sanitation Data'!H123)),NA())</f>
        <v>#N/A</v>
      </c>
      <c r="AQ129" s="536" t="e">
        <f ca="1">+IF(AND(ISNUMBER(OFFSET('Sanitation Data'!$H$6,0,10*ROW('Sanitation Data'!H123))),'Data Summary'!DF129="Yes"),OFFSET('Sanitation Data'!$H$6,0,10*ROW('Sanitation Data'!H123)),NA())</f>
        <v>#N/A</v>
      </c>
      <c r="AR129" s="536" t="e">
        <f ca="1">+IF(AND(ISNUMBER(OFFSET('Sanitation Data'!$H$10,0,10*ROW('Sanitation Data'!H123))),'Data Summary'!DG129="Yes"),OFFSET('Sanitation Data'!$H$10,0,10*ROW('Sanitation Data'!H123)),NA())</f>
        <v>#N/A</v>
      </c>
      <c r="AS129" s="536" t="e">
        <f ca="1">+IF(AND(ISNUMBER(OFFSET('Sanitation Data'!$H$11,0,10*ROW('Sanitation Data'!H123))),'Data Summary'!DH129="Yes"),OFFSET('Sanitation Data'!$H$11,0,10*ROW('Sanitation Data'!H123)),NA())</f>
        <v>#N/A</v>
      </c>
      <c r="AT129" s="536" t="e">
        <f ca="1">+IF(AND(ISNUMBER(OFFSET('Sanitation Data'!$H$12,0,10*ROW('Sanitation Data'!H123))),'Data Summary'!DI129="Yes"),OFFSET('Sanitation Data'!$H$12,0,10*ROW('Sanitation Data'!H123)),NA())</f>
        <v>#N/A</v>
      </c>
      <c r="AU129" s="536" t="e">
        <f ca="1">+IF(AND(ISNUMBER(OFFSET('Sanitation Data'!$I$4,0,10*ROW('Sanitation Data'!I123))),'Data Summary'!DJ129="Yes"),100-OFFSET('Sanitation Data'!$I$4,0,10*ROW('Sanitation Data'!I123)),NA())</f>
        <v>#N/A</v>
      </c>
      <c r="AV129" s="536" t="e">
        <f ca="1">+IF(AND(ISNUMBER(OFFSET('Sanitation Data'!$I$6,0,10*ROW('Sanitation Data'!I123))),'Data Summary'!DK129="Yes"),OFFSET('Sanitation Data'!$I$6,0,10*ROW('Sanitation Data'!I123)),NA())</f>
        <v>#N/A</v>
      </c>
      <c r="AW129" s="536" t="e">
        <f ca="1">+IF(AND(ISNUMBER(OFFSET('Sanitation Data'!$I$10,0,10*ROW('Sanitation Data'!I123))),'Data Summary'!DL129="Yes"),OFFSET('Sanitation Data'!$I$10,0,10*ROW('Sanitation Data'!I123)),NA())</f>
        <v>#N/A</v>
      </c>
      <c r="AX129" s="536" t="e">
        <f ca="1">+IF(AND(ISNUMBER(OFFSET('Sanitation Data'!$I$11,0,10*ROW('Sanitation Data'!I123))),'Data Summary'!DM129="Yes"),OFFSET('Sanitation Data'!$I$11,0,10*ROW('Sanitation Data'!I123)),NA())</f>
        <v>#N/A</v>
      </c>
      <c r="AY129" s="536" t="e">
        <f ca="1">+IF(AND(ISNUMBER(OFFSET('Sanitation Data'!$I$12,0,10*ROW('Sanitation Data'!I123))),'Data Summary'!DN129="Yes"),OFFSET('Sanitation Data'!$I$12,0,10*ROW('Sanitation Data'!I123)),NA())</f>
        <v>#N/A</v>
      </c>
      <c r="AZ129" s="537" t="e">
        <f ca="1">+IF(AND(ISNUMBER(OFFSET('Hygiene Data'!$D$5,0,10*ROW('Hygiene Data'!D123))),'Data Summary'!DO129="Yes"),OFFSET('Hygiene Data'!$D$5,0,10*ROW('Hygiene Data'!D123)),NA())</f>
        <v>#N/A</v>
      </c>
      <c r="BA129" s="537" t="e">
        <f ca="1">+IF(AND(ISNUMBER(OFFSET('Hygiene Data'!$D$7,0,10*ROW('Hygiene Data'!D123))),'Data Summary'!DP129="Yes"),OFFSET('Hygiene Data'!$D$7,0,10*ROW('Hygiene Data'!D123)),NA())</f>
        <v>#N/A</v>
      </c>
      <c r="BB129" s="537" t="e">
        <f ca="1">+IF(AND(ISNUMBER(OFFSET('Hygiene Data'!$D$9,0,10*ROW('Hygiene Data'!D123))),'Data Summary'!DQ129="Yes"),OFFSET('Hygiene Data'!$D$9,0,10*ROW('Hygiene Data'!D123)),NA())</f>
        <v>#N/A</v>
      </c>
      <c r="BC129" s="537" t="e">
        <f ca="1">+IF(AND(ISNUMBER(OFFSET('Hygiene Data'!$E$5,0,10*ROW('Hygiene Data'!E123))),'Data Summary'!DR129="Yes"),OFFSET('Hygiene Data'!$E$5,0,10*ROW('Hygiene Data'!E123)),NA())</f>
        <v>#N/A</v>
      </c>
      <c r="BD129" s="537" t="e">
        <f ca="1">+IF(AND(ISNUMBER(OFFSET('Hygiene Data'!$E$7,0,10*ROW('Hygiene Data'!E123))),'Data Summary'!DS129="Yes"),OFFSET('Hygiene Data'!$E$7,0,10*ROW('Hygiene Data'!E123)),NA())</f>
        <v>#N/A</v>
      </c>
      <c r="BE129" s="537" t="e">
        <f ca="1">+IF(AND(ISNUMBER(OFFSET('Hygiene Data'!$E$9,0,10*ROW('Hygiene Data'!E123))),'Data Summary'!DT129="Yes"),OFFSET('Hygiene Data'!$E$9,0,10*ROW('Hygiene Data'!E123)),NA())</f>
        <v>#N/A</v>
      </c>
      <c r="BF129" s="537" t="e">
        <f ca="1">+IF(AND(ISNUMBER(OFFSET('Hygiene Data'!$F$5,0,10*ROW('Hygiene Data'!F123))),'Data Summary'!DU129="Yes"),OFFSET('Hygiene Data'!$F$5,0,10*ROW('Hygiene Data'!F123)),NA())</f>
        <v>#N/A</v>
      </c>
      <c r="BG129" s="537" t="e">
        <f ca="1">+IF(AND(ISNUMBER(OFFSET('Hygiene Data'!$F$7,0,10*ROW('Hygiene Data'!F123))),'Data Summary'!DV129="Yes"),OFFSET('Hygiene Data'!$F$7,0,10*ROW('Hygiene Data'!F123)),NA())</f>
        <v>#N/A</v>
      </c>
      <c r="BH129" s="537" t="e">
        <f ca="1">+IF(AND(ISNUMBER(OFFSET('Hygiene Data'!$F$9,0,10*ROW('Hygiene Data'!F123))),'Data Summary'!DW129="Yes"),OFFSET('Hygiene Data'!$F$9,0,10*ROW('Hygiene Data'!F123)),NA())</f>
        <v>#N/A</v>
      </c>
      <c r="BI129" s="537" t="e">
        <f ca="1">+IF(AND(ISNUMBER(OFFSET('Hygiene Data'!$G$5,0,10*ROW('Hygiene Data'!G123))),'Data Summary'!DX129="Yes"),OFFSET('Hygiene Data'!$G$5,0,10*ROW('Hygiene Data'!G123)),NA())</f>
        <v>#N/A</v>
      </c>
      <c r="BJ129" s="537" t="e">
        <f ca="1">+IF(AND(ISNUMBER(OFFSET('Hygiene Data'!$G$7,0,10*ROW('Hygiene Data'!G123))),'Data Summary'!DY129="Yes"),OFFSET('Hygiene Data'!$G$7,0,10*ROW('Hygiene Data'!G123)),NA())</f>
        <v>#N/A</v>
      </c>
      <c r="BK129" s="537" t="e">
        <f ca="1">+IF(AND(ISNUMBER(OFFSET('Hygiene Data'!$G$9,0,10*ROW('Hygiene Data'!G123))),'Data Summary'!DZ129="Yes"),OFFSET('Hygiene Data'!$G$9,0,10*ROW('Hygiene Data'!G123)),NA())</f>
        <v>#N/A</v>
      </c>
      <c r="BL129" s="537" t="e">
        <f ca="1">+IF(AND(ISNUMBER(OFFSET('Hygiene Data'!$H$5,0,10*ROW('Hygiene Data'!H123))),'Data Summary'!EA129="Yes"),OFFSET('Hygiene Data'!$H$5,0,10*ROW('Hygiene Data'!H123)),NA())</f>
        <v>#N/A</v>
      </c>
      <c r="BM129" s="537" t="e">
        <f ca="1">+IF(AND(ISNUMBER(OFFSET('Hygiene Data'!$H$7,0,10*ROW('Hygiene Data'!H123))),'Data Summary'!EB129="Yes"),OFFSET('Hygiene Data'!$H$7,0,10*ROW('Hygiene Data'!H123)),NA())</f>
        <v>#N/A</v>
      </c>
      <c r="BN129" s="537" t="e">
        <f ca="1">+IF(AND(ISNUMBER(OFFSET('Hygiene Data'!$H$9,0,10*ROW('Hygiene Data'!H123))),'Data Summary'!EC129="Yes"),OFFSET('Hygiene Data'!$H$9,0,10*ROW('Hygiene Data'!H123)),NA())</f>
        <v>#N/A</v>
      </c>
      <c r="BO129" s="537" t="e">
        <f ca="1">+IF(AND(ISNUMBER(OFFSET('Hygiene Data'!$I$5,0,10*ROW('Hygiene Data'!I123))),'Data Summary'!ED129="Yes"),OFFSET('Hygiene Data'!$I$5,0,10*ROW('Hygiene Data'!I123)),NA())</f>
        <v>#N/A</v>
      </c>
      <c r="BP129" s="537" t="e">
        <f ca="1">+IF(AND(ISNUMBER(OFFSET('Hygiene Data'!$I$7,0,10*ROW('Hygiene Data'!I123))),'Data Summary'!EE129="Yes"),OFFSET('Hygiene Data'!$I$7,0,10*ROW('Hygiene Data'!I123)),NA())</f>
        <v>#N/A</v>
      </c>
      <c r="BQ129" s="537" t="e">
        <f ca="1">+IF(AND(ISNUMBER(OFFSET('Hygiene Data'!$I$9,0,10*ROW('Hygiene Data'!I123))),'Data Summary'!EF129="Yes"),OFFSET('Hygiene Data'!$I$9,0,10*ROW('Hygiene Data'!I123)),NA())</f>
        <v>#N/A</v>
      </c>
    </row>
    <row r="130" spans="1:69" x14ac:dyDescent="0.25">
      <c r="A130" s="533" t="e">
        <f ca="1">+RIGHT('Data Summary'!A130,LEN('Data Summary'!A130)-9)</f>
        <v>#VALUE!</v>
      </c>
      <c r="B130" s="507" t="str">
        <f ca="1">+IF(ISTEXT('Data Summary'!B130),'Data Summary'!B130,"")</f>
        <v/>
      </c>
      <c r="C130" s="534" t="e">
        <f ca="1">+VALUE('Data Summary'!C130)</f>
        <v>#VALUE!</v>
      </c>
      <c r="D130" s="535" t="e">
        <f ca="1">+IF(AND(ISNUMBER(OFFSET('Water Data'!$D$4,0,10*ROW('Water Data'!D124))),'Data Summary'!BS130="Yes"),100-OFFSET('Water Data'!$D$4,0,10*ROW('Water Data'!D124)),NA())</f>
        <v>#N/A</v>
      </c>
      <c r="E130" s="535" t="e">
        <f ca="1">+IF(AND(ISNUMBER(OFFSET('Water Data'!$D$6,0,10*ROW('Water Data'!D124))),'Data Summary'!BT130="Yes"),OFFSET('Water Data'!$D$6,0,10*ROW('Water Data'!D124)),NA())</f>
        <v>#N/A</v>
      </c>
      <c r="F130" s="535" t="e">
        <f ca="1">+IF(AND(ISNUMBER(OFFSET('Water Data'!$D$9,0,10*ROW('Water Data'!D124))),'Data Summary'!BU130="Yes"),OFFSET('Water Data'!$D$9,0,10*ROW('Water Data'!D124)),NA())</f>
        <v>#N/A</v>
      </c>
      <c r="G130" s="535" t="e">
        <f ca="1">+IF(AND(ISNUMBER(OFFSET('Water Data'!$E$4,0,10*ROW('Water Data'!E124))),'Data Summary'!BV130="Yes"),100-OFFSET('Water Data'!$E$4,0,10*ROW('Water Data'!E124)),NA())</f>
        <v>#N/A</v>
      </c>
      <c r="H130" s="535" t="e">
        <f ca="1">+IF(AND(ISNUMBER(OFFSET('Water Data'!$E$6,0,10*ROW('Water Data'!E124))),'Data Summary'!BW130="Yes"),OFFSET('Water Data'!$E$6,0,10*ROW('Water Data'!E124)),NA())</f>
        <v>#N/A</v>
      </c>
      <c r="I130" s="535" t="e">
        <f ca="1">+IF(AND(ISNUMBER(OFFSET('Water Data'!$E$9,0,10*ROW('Water Data'!E124))),'Data Summary'!BX130="Yes"),OFFSET('Water Data'!$E$9,0,10*ROW('Water Data'!E124)),NA())</f>
        <v>#N/A</v>
      </c>
      <c r="J130" s="535" t="e">
        <f ca="1">+IF(AND(ISNUMBER(OFFSET('Water Data'!$F$4,0,10*ROW('Water Data'!F124))),'Data Summary'!BY130="Yes"),100-OFFSET('Water Data'!$F$4,0,10*ROW('Water Data'!F124)),NA())</f>
        <v>#N/A</v>
      </c>
      <c r="K130" s="535" t="e">
        <f ca="1">+IF(AND(ISNUMBER(OFFSET('Water Data'!$F$6,0,10*ROW('Water Data'!F124))),'Data Summary'!BZ130="Yes"),OFFSET('Water Data'!$F$6,0,10*ROW('Water Data'!F124)),NA())</f>
        <v>#N/A</v>
      </c>
      <c r="L130" s="535" t="e">
        <f ca="1">+IF(AND(ISNUMBER(OFFSET('Water Data'!$F$9,0,10*ROW('Water Data'!F124))),'Data Summary'!CA130="Yes"),OFFSET('Water Data'!$F$9,0,10*ROW('Water Data'!F124)),NA())</f>
        <v>#N/A</v>
      </c>
      <c r="M130" s="535" t="e">
        <f ca="1">+IF(AND(ISNUMBER(OFFSET('Water Data'!$G$4,0,10*ROW('Water Data'!G124))),'Data Summary'!CB130="Yes"),100-OFFSET('Water Data'!$G$4,0,10*ROW('Water Data'!G124)),NA())</f>
        <v>#N/A</v>
      </c>
      <c r="N130" s="535" t="e">
        <f ca="1">+IF(AND(ISNUMBER(OFFSET('Water Data'!$G$6,0,10*ROW('Water Data'!G124))),'Data Summary'!CC130="Yes"),OFFSET('Water Data'!$G$6,0,10*ROW('Water Data'!G124)),NA())</f>
        <v>#N/A</v>
      </c>
      <c r="O130" s="535" t="e">
        <f ca="1">+IF(AND(ISNUMBER(OFFSET('Water Data'!$G$9,0,10*ROW('Water Data'!G124))),'Data Summary'!CD130="Yes"),OFFSET('Water Data'!$G$9,0,10*ROW('Water Data'!G124)),NA())</f>
        <v>#N/A</v>
      </c>
      <c r="P130" s="535" t="e">
        <f ca="1">+IF(AND(ISNUMBER(OFFSET('Water Data'!$H$4,0,10*ROW('Water Data'!H124))),'Data Summary'!CE130="Yes"),100-OFFSET('Water Data'!$H$4,0,10*ROW('Water Data'!H124)),NA())</f>
        <v>#N/A</v>
      </c>
      <c r="Q130" s="535" t="e">
        <f ca="1">+IF(AND(ISNUMBER(OFFSET('Water Data'!$H$6,0,10*ROW('Water Data'!H124))),'Data Summary'!CF130="Yes"),OFFSET('Water Data'!$H$6,0,10*ROW('Water Data'!H124)),NA())</f>
        <v>#N/A</v>
      </c>
      <c r="R130" s="535" t="e">
        <f ca="1">+IF(AND(ISNUMBER(OFFSET('Water Data'!$H$9,0,10*ROW('Water Data'!H124))),'Data Summary'!CG130="Yes"),OFFSET('Water Data'!$H$9,0,10*ROW('Water Data'!H124)),NA())</f>
        <v>#N/A</v>
      </c>
      <c r="S130" s="535" t="e">
        <f ca="1">+IF(AND(ISNUMBER(OFFSET('Water Data'!$I$4,0,10*ROW('Water Data'!I124))),'Data Summary'!CH130="Yes"),100-OFFSET('Water Data'!$I$4,0,10*ROW('Water Data'!I124)),NA())</f>
        <v>#N/A</v>
      </c>
      <c r="T130" s="535" t="e">
        <f ca="1">+IF(AND(ISNUMBER(OFFSET('Water Data'!$I$6,0,10*ROW('Water Data'!I124))),'Data Summary'!CI130="Yes"),OFFSET('Water Data'!$I$6,0,10*ROW('Water Data'!I124)),NA())</f>
        <v>#N/A</v>
      </c>
      <c r="U130" s="535" t="e">
        <f ca="1">+IF(AND(ISNUMBER(OFFSET('Water Data'!$I$9,0,10*ROW('Water Data'!I124))),'Data Summary'!CJ130="Yes"),OFFSET('Water Data'!$I$9,0,10*ROW('Water Data'!I124)),NA())</f>
        <v>#N/A</v>
      </c>
      <c r="V130" s="536" t="e">
        <f ca="1">+IF(AND(ISNUMBER(OFFSET('Sanitation Data'!$D$4,0,10*ROW('Sanitation Data'!D124))),'Data Summary'!CK130="Yes"),100-OFFSET('Sanitation Data'!$D$4,0,10*ROW('Sanitation Data'!D124)),NA())</f>
        <v>#N/A</v>
      </c>
      <c r="W130" s="536" t="e">
        <f ca="1">+IF(AND(ISNUMBER(OFFSET('Sanitation Data'!$D$6,0,10*ROW('Sanitation Data'!D124))),'Data Summary'!CL130="Yes"),OFFSET('Sanitation Data'!$D$6,0,10*ROW('Sanitation Data'!D124)),NA())</f>
        <v>#N/A</v>
      </c>
      <c r="X130" s="536" t="e">
        <f ca="1">+IF(AND(ISNUMBER(OFFSET('Sanitation Data'!$D$10,0,10*ROW('Sanitation Data'!D124))),'Data Summary'!CM130="Yes"),OFFSET('Sanitation Data'!$D$10,0,10*ROW('Sanitation Data'!D124)),NA())</f>
        <v>#N/A</v>
      </c>
      <c r="Y130" s="536" t="e">
        <f ca="1">+IF(AND(ISNUMBER(OFFSET('Sanitation Data'!$D$11,0,10*ROW('Sanitation Data'!D124))),'Data Summary'!CN130="Yes"),OFFSET('Sanitation Data'!$D$11,0,10*ROW('Sanitation Data'!D124)),NA())</f>
        <v>#N/A</v>
      </c>
      <c r="Z130" s="536" t="e">
        <f ca="1">+IF(AND(ISNUMBER(OFFSET('Sanitation Data'!$D$12,0,10*ROW('Sanitation Data'!D124))),'Data Summary'!CO130="Yes"),OFFSET('Sanitation Data'!$D$12,0,10*ROW('Sanitation Data'!D124)),NA())</f>
        <v>#N/A</v>
      </c>
      <c r="AA130" s="536" t="e">
        <f ca="1">+IF(AND(ISNUMBER(OFFSET('Sanitation Data'!$E$4,0,10*ROW('Sanitation Data'!E124))),'Data Summary'!CP130="Yes"),100-OFFSET('Sanitation Data'!$E$4,0,10*ROW('Sanitation Data'!E124)),NA())</f>
        <v>#N/A</v>
      </c>
      <c r="AB130" s="536" t="e">
        <f ca="1">+IF(AND(ISNUMBER(OFFSET('Sanitation Data'!$E$6,0,10*ROW('Sanitation Data'!E124))),'Data Summary'!CQ130="Yes"),OFFSET('Sanitation Data'!$E$6,0,10*ROW('Sanitation Data'!E124)),NA())</f>
        <v>#N/A</v>
      </c>
      <c r="AC130" s="536" t="e">
        <f ca="1">+IF(AND(ISNUMBER(OFFSET('Sanitation Data'!$E$10,0,10*ROW('Sanitation Data'!E124))),'Data Summary'!CR130="Yes"),OFFSET('Sanitation Data'!$E$10,0,10*ROW('Sanitation Data'!E124)),NA())</f>
        <v>#N/A</v>
      </c>
      <c r="AD130" s="536" t="e">
        <f ca="1">+IF(AND(ISNUMBER(OFFSET('Sanitation Data'!$E$11,0,10*ROW('Sanitation Data'!E124))),'Data Summary'!CS130="Yes"),OFFSET('Sanitation Data'!$E$11,0,10*ROW('Sanitation Data'!E124)),NA())</f>
        <v>#N/A</v>
      </c>
      <c r="AE130" s="536" t="e">
        <f ca="1">+IF(AND(ISNUMBER(OFFSET('Sanitation Data'!$E$12,0,10*ROW('Sanitation Data'!E124))),'Data Summary'!CT130="Yes"),OFFSET('Sanitation Data'!$E$12,0,10*ROW('Sanitation Data'!E124)),NA())</f>
        <v>#N/A</v>
      </c>
      <c r="AF130" s="536" t="e">
        <f ca="1">+IF(AND(ISNUMBER(OFFSET('Sanitation Data'!$F$4,0,10*ROW('Sanitation Data'!F124))),'Data Summary'!CU130="Yes"),100-OFFSET('Sanitation Data'!$F$4,0,10*ROW('Sanitation Data'!F124)),NA())</f>
        <v>#N/A</v>
      </c>
      <c r="AG130" s="536" t="e">
        <f ca="1">+IF(AND(ISNUMBER(OFFSET('Sanitation Data'!$F$6,0,10*ROW('Sanitation Data'!F124))),'Data Summary'!CV130="Yes"),OFFSET('Sanitation Data'!$F$6,0,10*ROW('Sanitation Data'!F124)),NA())</f>
        <v>#N/A</v>
      </c>
      <c r="AH130" s="536" t="e">
        <f ca="1">+IF(AND(ISNUMBER(OFFSET('Sanitation Data'!$F$10,0,10*ROW('Sanitation Data'!F124))),'Data Summary'!CW130="Yes"),OFFSET('Sanitation Data'!$F$10,0,10*ROW('Sanitation Data'!F124)),NA())</f>
        <v>#N/A</v>
      </c>
      <c r="AI130" s="536" t="e">
        <f ca="1">+IF(AND(ISNUMBER(OFFSET('Sanitation Data'!$F$11,0,10*ROW('Sanitation Data'!F124))),'Data Summary'!CX130="Yes"),OFFSET('Sanitation Data'!$F$11,0,10*ROW('Sanitation Data'!F124)),NA())</f>
        <v>#N/A</v>
      </c>
      <c r="AJ130" s="536" t="e">
        <f ca="1">+IF(AND(ISNUMBER(OFFSET('Sanitation Data'!$F$12,0,10*ROW('Sanitation Data'!F124))),'Data Summary'!CY130="Yes"),OFFSET('Sanitation Data'!$F$12,0,10*ROW('Sanitation Data'!F124)),NA())</f>
        <v>#N/A</v>
      </c>
      <c r="AK130" s="536" t="e">
        <f ca="1">+IF(AND(ISNUMBER(OFFSET('Sanitation Data'!$G$4,0,10*ROW('Sanitation Data'!G124))),'Data Summary'!CZ130="Yes"),100-OFFSET('Sanitation Data'!$G$4,0,10*ROW('Sanitation Data'!G124)),NA())</f>
        <v>#N/A</v>
      </c>
      <c r="AL130" s="536" t="e">
        <f ca="1">+IF(AND(ISNUMBER(OFFSET('Sanitation Data'!$G$6,0,10*ROW('Sanitation Data'!G124))),'Data Summary'!DA130="Yes"),OFFSET('Sanitation Data'!$G$6,0,10*ROW('Sanitation Data'!G124)),NA())</f>
        <v>#N/A</v>
      </c>
      <c r="AM130" s="536" t="e">
        <f ca="1">+IF(AND(ISNUMBER(OFFSET('Sanitation Data'!$G$10,0,10*ROW('Sanitation Data'!G124))),'Data Summary'!DB130="Yes"),OFFSET('Sanitation Data'!$G$10,0,10*ROW('Sanitation Data'!G124)),NA())</f>
        <v>#N/A</v>
      </c>
      <c r="AN130" s="536" t="e">
        <f ca="1">+IF(AND(ISNUMBER(OFFSET('Sanitation Data'!$G$11,0,10*ROW('Sanitation Data'!G124))),'Data Summary'!DC130="Yes"),OFFSET('Sanitation Data'!$G$11,0,10*ROW('Sanitation Data'!G124)),NA())</f>
        <v>#N/A</v>
      </c>
      <c r="AO130" s="536" t="e">
        <f ca="1">+IF(AND(ISNUMBER(OFFSET('Sanitation Data'!$G$12,0,10*ROW('Sanitation Data'!G124))),'Data Summary'!DD130="Yes"),OFFSET('Sanitation Data'!$G$12,0,10*ROW('Sanitation Data'!G124)),NA())</f>
        <v>#N/A</v>
      </c>
      <c r="AP130" s="536" t="e">
        <f ca="1">+IF(AND(ISNUMBER(OFFSET('Sanitation Data'!$H$4,0,10*ROW('Sanitation Data'!H124))),'Data Summary'!DE130="Yes"),100-OFFSET('Sanitation Data'!$H$4,0,10*ROW('Sanitation Data'!H124)),NA())</f>
        <v>#N/A</v>
      </c>
      <c r="AQ130" s="536" t="e">
        <f ca="1">+IF(AND(ISNUMBER(OFFSET('Sanitation Data'!$H$6,0,10*ROW('Sanitation Data'!H124))),'Data Summary'!DF130="Yes"),OFFSET('Sanitation Data'!$H$6,0,10*ROW('Sanitation Data'!H124)),NA())</f>
        <v>#N/A</v>
      </c>
      <c r="AR130" s="536" t="e">
        <f ca="1">+IF(AND(ISNUMBER(OFFSET('Sanitation Data'!$H$10,0,10*ROW('Sanitation Data'!H124))),'Data Summary'!DG130="Yes"),OFFSET('Sanitation Data'!$H$10,0,10*ROW('Sanitation Data'!H124)),NA())</f>
        <v>#N/A</v>
      </c>
      <c r="AS130" s="536" t="e">
        <f ca="1">+IF(AND(ISNUMBER(OFFSET('Sanitation Data'!$H$11,0,10*ROW('Sanitation Data'!H124))),'Data Summary'!DH130="Yes"),OFFSET('Sanitation Data'!$H$11,0,10*ROW('Sanitation Data'!H124)),NA())</f>
        <v>#N/A</v>
      </c>
      <c r="AT130" s="536" t="e">
        <f ca="1">+IF(AND(ISNUMBER(OFFSET('Sanitation Data'!$H$12,0,10*ROW('Sanitation Data'!H124))),'Data Summary'!DI130="Yes"),OFFSET('Sanitation Data'!$H$12,0,10*ROW('Sanitation Data'!H124)),NA())</f>
        <v>#N/A</v>
      </c>
      <c r="AU130" s="536" t="e">
        <f ca="1">+IF(AND(ISNUMBER(OFFSET('Sanitation Data'!$I$4,0,10*ROW('Sanitation Data'!I124))),'Data Summary'!DJ130="Yes"),100-OFFSET('Sanitation Data'!$I$4,0,10*ROW('Sanitation Data'!I124)),NA())</f>
        <v>#N/A</v>
      </c>
      <c r="AV130" s="536" t="e">
        <f ca="1">+IF(AND(ISNUMBER(OFFSET('Sanitation Data'!$I$6,0,10*ROW('Sanitation Data'!I124))),'Data Summary'!DK130="Yes"),OFFSET('Sanitation Data'!$I$6,0,10*ROW('Sanitation Data'!I124)),NA())</f>
        <v>#N/A</v>
      </c>
      <c r="AW130" s="536" t="e">
        <f ca="1">+IF(AND(ISNUMBER(OFFSET('Sanitation Data'!$I$10,0,10*ROW('Sanitation Data'!I124))),'Data Summary'!DL130="Yes"),OFFSET('Sanitation Data'!$I$10,0,10*ROW('Sanitation Data'!I124)),NA())</f>
        <v>#N/A</v>
      </c>
      <c r="AX130" s="536" t="e">
        <f ca="1">+IF(AND(ISNUMBER(OFFSET('Sanitation Data'!$I$11,0,10*ROW('Sanitation Data'!I124))),'Data Summary'!DM130="Yes"),OFFSET('Sanitation Data'!$I$11,0,10*ROW('Sanitation Data'!I124)),NA())</f>
        <v>#N/A</v>
      </c>
      <c r="AY130" s="536" t="e">
        <f ca="1">+IF(AND(ISNUMBER(OFFSET('Sanitation Data'!$I$12,0,10*ROW('Sanitation Data'!I124))),'Data Summary'!DN130="Yes"),OFFSET('Sanitation Data'!$I$12,0,10*ROW('Sanitation Data'!I124)),NA())</f>
        <v>#N/A</v>
      </c>
      <c r="AZ130" s="537" t="e">
        <f ca="1">+IF(AND(ISNUMBER(OFFSET('Hygiene Data'!$D$5,0,10*ROW('Hygiene Data'!D124))),'Data Summary'!DO130="Yes"),OFFSET('Hygiene Data'!$D$5,0,10*ROW('Hygiene Data'!D124)),NA())</f>
        <v>#N/A</v>
      </c>
      <c r="BA130" s="537" t="e">
        <f ca="1">+IF(AND(ISNUMBER(OFFSET('Hygiene Data'!$D$7,0,10*ROW('Hygiene Data'!D124))),'Data Summary'!DP130="Yes"),OFFSET('Hygiene Data'!$D$7,0,10*ROW('Hygiene Data'!D124)),NA())</f>
        <v>#N/A</v>
      </c>
      <c r="BB130" s="537" t="e">
        <f ca="1">+IF(AND(ISNUMBER(OFFSET('Hygiene Data'!$D$9,0,10*ROW('Hygiene Data'!D124))),'Data Summary'!DQ130="Yes"),OFFSET('Hygiene Data'!$D$9,0,10*ROW('Hygiene Data'!D124)),NA())</f>
        <v>#N/A</v>
      </c>
      <c r="BC130" s="537" t="e">
        <f ca="1">+IF(AND(ISNUMBER(OFFSET('Hygiene Data'!$E$5,0,10*ROW('Hygiene Data'!E124))),'Data Summary'!DR130="Yes"),OFFSET('Hygiene Data'!$E$5,0,10*ROW('Hygiene Data'!E124)),NA())</f>
        <v>#N/A</v>
      </c>
      <c r="BD130" s="537" t="e">
        <f ca="1">+IF(AND(ISNUMBER(OFFSET('Hygiene Data'!$E$7,0,10*ROW('Hygiene Data'!E124))),'Data Summary'!DS130="Yes"),OFFSET('Hygiene Data'!$E$7,0,10*ROW('Hygiene Data'!E124)),NA())</f>
        <v>#N/A</v>
      </c>
      <c r="BE130" s="537" t="e">
        <f ca="1">+IF(AND(ISNUMBER(OFFSET('Hygiene Data'!$E$9,0,10*ROW('Hygiene Data'!E124))),'Data Summary'!DT130="Yes"),OFFSET('Hygiene Data'!$E$9,0,10*ROW('Hygiene Data'!E124)),NA())</f>
        <v>#N/A</v>
      </c>
      <c r="BF130" s="537" t="e">
        <f ca="1">+IF(AND(ISNUMBER(OFFSET('Hygiene Data'!$F$5,0,10*ROW('Hygiene Data'!F124))),'Data Summary'!DU130="Yes"),OFFSET('Hygiene Data'!$F$5,0,10*ROW('Hygiene Data'!F124)),NA())</f>
        <v>#N/A</v>
      </c>
      <c r="BG130" s="537" t="e">
        <f ca="1">+IF(AND(ISNUMBER(OFFSET('Hygiene Data'!$F$7,0,10*ROW('Hygiene Data'!F124))),'Data Summary'!DV130="Yes"),OFFSET('Hygiene Data'!$F$7,0,10*ROW('Hygiene Data'!F124)),NA())</f>
        <v>#N/A</v>
      </c>
      <c r="BH130" s="537" t="e">
        <f ca="1">+IF(AND(ISNUMBER(OFFSET('Hygiene Data'!$F$9,0,10*ROW('Hygiene Data'!F124))),'Data Summary'!DW130="Yes"),OFFSET('Hygiene Data'!$F$9,0,10*ROW('Hygiene Data'!F124)),NA())</f>
        <v>#N/A</v>
      </c>
      <c r="BI130" s="537" t="e">
        <f ca="1">+IF(AND(ISNUMBER(OFFSET('Hygiene Data'!$G$5,0,10*ROW('Hygiene Data'!G124))),'Data Summary'!DX130="Yes"),OFFSET('Hygiene Data'!$G$5,0,10*ROW('Hygiene Data'!G124)),NA())</f>
        <v>#N/A</v>
      </c>
      <c r="BJ130" s="537" t="e">
        <f ca="1">+IF(AND(ISNUMBER(OFFSET('Hygiene Data'!$G$7,0,10*ROW('Hygiene Data'!G124))),'Data Summary'!DY130="Yes"),OFFSET('Hygiene Data'!$G$7,0,10*ROW('Hygiene Data'!G124)),NA())</f>
        <v>#N/A</v>
      </c>
      <c r="BK130" s="537" t="e">
        <f ca="1">+IF(AND(ISNUMBER(OFFSET('Hygiene Data'!$G$9,0,10*ROW('Hygiene Data'!G124))),'Data Summary'!DZ130="Yes"),OFFSET('Hygiene Data'!$G$9,0,10*ROW('Hygiene Data'!G124)),NA())</f>
        <v>#N/A</v>
      </c>
      <c r="BL130" s="537" t="e">
        <f ca="1">+IF(AND(ISNUMBER(OFFSET('Hygiene Data'!$H$5,0,10*ROW('Hygiene Data'!H124))),'Data Summary'!EA130="Yes"),OFFSET('Hygiene Data'!$H$5,0,10*ROW('Hygiene Data'!H124)),NA())</f>
        <v>#N/A</v>
      </c>
      <c r="BM130" s="537" t="e">
        <f ca="1">+IF(AND(ISNUMBER(OFFSET('Hygiene Data'!$H$7,0,10*ROW('Hygiene Data'!H124))),'Data Summary'!EB130="Yes"),OFFSET('Hygiene Data'!$H$7,0,10*ROW('Hygiene Data'!H124)),NA())</f>
        <v>#N/A</v>
      </c>
      <c r="BN130" s="537" t="e">
        <f ca="1">+IF(AND(ISNUMBER(OFFSET('Hygiene Data'!$H$9,0,10*ROW('Hygiene Data'!H124))),'Data Summary'!EC130="Yes"),OFFSET('Hygiene Data'!$H$9,0,10*ROW('Hygiene Data'!H124)),NA())</f>
        <v>#N/A</v>
      </c>
      <c r="BO130" s="537" t="e">
        <f ca="1">+IF(AND(ISNUMBER(OFFSET('Hygiene Data'!$I$5,0,10*ROW('Hygiene Data'!I124))),'Data Summary'!ED130="Yes"),OFFSET('Hygiene Data'!$I$5,0,10*ROW('Hygiene Data'!I124)),NA())</f>
        <v>#N/A</v>
      </c>
      <c r="BP130" s="537" t="e">
        <f ca="1">+IF(AND(ISNUMBER(OFFSET('Hygiene Data'!$I$7,0,10*ROW('Hygiene Data'!I124))),'Data Summary'!EE130="Yes"),OFFSET('Hygiene Data'!$I$7,0,10*ROW('Hygiene Data'!I124)),NA())</f>
        <v>#N/A</v>
      </c>
      <c r="BQ130" s="537" t="e">
        <f ca="1">+IF(AND(ISNUMBER(OFFSET('Hygiene Data'!$I$9,0,10*ROW('Hygiene Data'!I124))),'Data Summary'!EF130="Yes"),OFFSET('Hygiene Data'!$I$9,0,10*ROW('Hygiene Data'!I124)),NA())</f>
        <v>#N/A</v>
      </c>
    </row>
    <row r="131" spans="1:69" x14ac:dyDescent="0.25">
      <c r="A131" s="533" t="e">
        <f ca="1">+RIGHT('Data Summary'!A131,LEN('Data Summary'!A131)-9)</f>
        <v>#VALUE!</v>
      </c>
      <c r="B131" s="507" t="str">
        <f ca="1">+IF(ISTEXT('Data Summary'!B131),'Data Summary'!B131,"")</f>
        <v/>
      </c>
      <c r="C131" s="534" t="e">
        <f ca="1">+VALUE('Data Summary'!C131)</f>
        <v>#VALUE!</v>
      </c>
      <c r="D131" s="535" t="e">
        <f ca="1">+IF(AND(ISNUMBER(OFFSET('Water Data'!$D$4,0,10*ROW('Water Data'!D125))),'Data Summary'!BS131="Yes"),100-OFFSET('Water Data'!$D$4,0,10*ROW('Water Data'!D125)),NA())</f>
        <v>#N/A</v>
      </c>
      <c r="E131" s="535" t="e">
        <f ca="1">+IF(AND(ISNUMBER(OFFSET('Water Data'!$D$6,0,10*ROW('Water Data'!D125))),'Data Summary'!BT131="Yes"),OFFSET('Water Data'!$D$6,0,10*ROW('Water Data'!D125)),NA())</f>
        <v>#N/A</v>
      </c>
      <c r="F131" s="535" t="e">
        <f ca="1">+IF(AND(ISNUMBER(OFFSET('Water Data'!$D$9,0,10*ROW('Water Data'!D125))),'Data Summary'!BU131="Yes"),OFFSET('Water Data'!$D$9,0,10*ROW('Water Data'!D125)),NA())</f>
        <v>#N/A</v>
      </c>
      <c r="G131" s="535" t="e">
        <f ca="1">+IF(AND(ISNUMBER(OFFSET('Water Data'!$E$4,0,10*ROW('Water Data'!E125))),'Data Summary'!BV131="Yes"),100-OFFSET('Water Data'!$E$4,0,10*ROW('Water Data'!E125)),NA())</f>
        <v>#N/A</v>
      </c>
      <c r="H131" s="535" t="e">
        <f ca="1">+IF(AND(ISNUMBER(OFFSET('Water Data'!$E$6,0,10*ROW('Water Data'!E125))),'Data Summary'!BW131="Yes"),OFFSET('Water Data'!$E$6,0,10*ROW('Water Data'!E125)),NA())</f>
        <v>#N/A</v>
      </c>
      <c r="I131" s="535" t="e">
        <f ca="1">+IF(AND(ISNUMBER(OFFSET('Water Data'!$E$9,0,10*ROW('Water Data'!E125))),'Data Summary'!BX131="Yes"),OFFSET('Water Data'!$E$9,0,10*ROW('Water Data'!E125)),NA())</f>
        <v>#N/A</v>
      </c>
      <c r="J131" s="535" t="e">
        <f ca="1">+IF(AND(ISNUMBER(OFFSET('Water Data'!$F$4,0,10*ROW('Water Data'!F125))),'Data Summary'!BY131="Yes"),100-OFFSET('Water Data'!$F$4,0,10*ROW('Water Data'!F125)),NA())</f>
        <v>#N/A</v>
      </c>
      <c r="K131" s="535" t="e">
        <f ca="1">+IF(AND(ISNUMBER(OFFSET('Water Data'!$F$6,0,10*ROW('Water Data'!F125))),'Data Summary'!BZ131="Yes"),OFFSET('Water Data'!$F$6,0,10*ROW('Water Data'!F125)),NA())</f>
        <v>#N/A</v>
      </c>
      <c r="L131" s="535" t="e">
        <f ca="1">+IF(AND(ISNUMBER(OFFSET('Water Data'!$F$9,0,10*ROW('Water Data'!F125))),'Data Summary'!CA131="Yes"),OFFSET('Water Data'!$F$9,0,10*ROW('Water Data'!F125)),NA())</f>
        <v>#N/A</v>
      </c>
      <c r="M131" s="535" t="e">
        <f ca="1">+IF(AND(ISNUMBER(OFFSET('Water Data'!$G$4,0,10*ROW('Water Data'!G125))),'Data Summary'!CB131="Yes"),100-OFFSET('Water Data'!$G$4,0,10*ROW('Water Data'!G125)),NA())</f>
        <v>#N/A</v>
      </c>
      <c r="N131" s="535" t="e">
        <f ca="1">+IF(AND(ISNUMBER(OFFSET('Water Data'!$G$6,0,10*ROW('Water Data'!G125))),'Data Summary'!CC131="Yes"),OFFSET('Water Data'!$G$6,0,10*ROW('Water Data'!G125)),NA())</f>
        <v>#N/A</v>
      </c>
      <c r="O131" s="535" t="e">
        <f ca="1">+IF(AND(ISNUMBER(OFFSET('Water Data'!$G$9,0,10*ROW('Water Data'!G125))),'Data Summary'!CD131="Yes"),OFFSET('Water Data'!$G$9,0,10*ROW('Water Data'!G125)),NA())</f>
        <v>#N/A</v>
      </c>
      <c r="P131" s="535" t="e">
        <f ca="1">+IF(AND(ISNUMBER(OFFSET('Water Data'!$H$4,0,10*ROW('Water Data'!H125))),'Data Summary'!CE131="Yes"),100-OFFSET('Water Data'!$H$4,0,10*ROW('Water Data'!H125)),NA())</f>
        <v>#N/A</v>
      </c>
      <c r="Q131" s="535" t="e">
        <f ca="1">+IF(AND(ISNUMBER(OFFSET('Water Data'!$H$6,0,10*ROW('Water Data'!H125))),'Data Summary'!CF131="Yes"),OFFSET('Water Data'!$H$6,0,10*ROW('Water Data'!H125)),NA())</f>
        <v>#N/A</v>
      </c>
      <c r="R131" s="535" t="e">
        <f ca="1">+IF(AND(ISNUMBER(OFFSET('Water Data'!$H$9,0,10*ROW('Water Data'!H125))),'Data Summary'!CG131="Yes"),OFFSET('Water Data'!$H$9,0,10*ROW('Water Data'!H125)),NA())</f>
        <v>#N/A</v>
      </c>
      <c r="S131" s="535" t="e">
        <f ca="1">+IF(AND(ISNUMBER(OFFSET('Water Data'!$I$4,0,10*ROW('Water Data'!I125))),'Data Summary'!CH131="Yes"),100-OFFSET('Water Data'!$I$4,0,10*ROW('Water Data'!I125)),NA())</f>
        <v>#N/A</v>
      </c>
      <c r="T131" s="535" t="e">
        <f ca="1">+IF(AND(ISNUMBER(OFFSET('Water Data'!$I$6,0,10*ROW('Water Data'!I125))),'Data Summary'!CI131="Yes"),OFFSET('Water Data'!$I$6,0,10*ROW('Water Data'!I125)),NA())</f>
        <v>#N/A</v>
      </c>
      <c r="U131" s="535" t="e">
        <f ca="1">+IF(AND(ISNUMBER(OFFSET('Water Data'!$I$9,0,10*ROW('Water Data'!I125))),'Data Summary'!CJ131="Yes"),OFFSET('Water Data'!$I$9,0,10*ROW('Water Data'!I125)),NA())</f>
        <v>#N/A</v>
      </c>
      <c r="V131" s="536" t="e">
        <f ca="1">+IF(AND(ISNUMBER(OFFSET('Sanitation Data'!$D$4,0,10*ROW('Sanitation Data'!D125))),'Data Summary'!CK131="Yes"),100-OFFSET('Sanitation Data'!$D$4,0,10*ROW('Sanitation Data'!D125)),NA())</f>
        <v>#N/A</v>
      </c>
      <c r="W131" s="536" t="e">
        <f ca="1">+IF(AND(ISNUMBER(OFFSET('Sanitation Data'!$D$6,0,10*ROW('Sanitation Data'!D125))),'Data Summary'!CL131="Yes"),OFFSET('Sanitation Data'!$D$6,0,10*ROW('Sanitation Data'!D125)),NA())</f>
        <v>#N/A</v>
      </c>
      <c r="X131" s="536" t="e">
        <f ca="1">+IF(AND(ISNUMBER(OFFSET('Sanitation Data'!$D$10,0,10*ROW('Sanitation Data'!D125))),'Data Summary'!CM131="Yes"),OFFSET('Sanitation Data'!$D$10,0,10*ROW('Sanitation Data'!D125)),NA())</f>
        <v>#N/A</v>
      </c>
      <c r="Y131" s="536" t="e">
        <f ca="1">+IF(AND(ISNUMBER(OFFSET('Sanitation Data'!$D$11,0,10*ROW('Sanitation Data'!D125))),'Data Summary'!CN131="Yes"),OFFSET('Sanitation Data'!$D$11,0,10*ROW('Sanitation Data'!D125)),NA())</f>
        <v>#N/A</v>
      </c>
      <c r="Z131" s="536" t="e">
        <f ca="1">+IF(AND(ISNUMBER(OFFSET('Sanitation Data'!$D$12,0,10*ROW('Sanitation Data'!D125))),'Data Summary'!CO131="Yes"),OFFSET('Sanitation Data'!$D$12,0,10*ROW('Sanitation Data'!D125)),NA())</f>
        <v>#N/A</v>
      </c>
      <c r="AA131" s="536" t="e">
        <f ca="1">+IF(AND(ISNUMBER(OFFSET('Sanitation Data'!$E$4,0,10*ROW('Sanitation Data'!E125))),'Data Summary'!CP131="Yes"),100-OFFSET('Sanitation Data'!$E$4,0,10*ROW('Sanitation Data'!E125)),NA())</f>
        <v>#N/A</v>
      </c>
      <c r="AB131" s="536" t="e">
        <f ca="1">+IF(AND(ISNUMBER(OFFSET('Sanitation Data'!$E$6,0,10*ROW('Sanitation Data'!E125))),'Data Summary'!CQ131="Yes"),OFFSET('Sanitation Data'!$E$6,0,10*ROW('Sanitation Data'!E125)),NA())</f>
        <v>#N/A</v>
      </c>
      <c r="AC131" s="536" t="e">
        <f ca="1">+IF(AND(ISNUMBER(OFFSET('Sanitation Data'!$E$10,0,10*ROW('Sanitation Data'!E125))),'Data Summary'!CR131="Yes"),OFFSET('Sanitation Data'!$E$10,0,10*ROW('Sanitation Data'!E125)),NA())</f>
        <v>#N/A</v>
      </c>
      <c r="AD131" s="536" t="e">
        <f ca="1">+IF(AND(ISNUMBER(OFFSET('Sanitation Data'!$E$11,0,10*ROW('Sanitation Data'!E125))),'Data Summary'!CS131="Yes"),OFFSET('Sanitation Data'!$E$11,0,10*ROW('Sanitation Data'!E125)),NA())</f>
        <v>#N/A</v>
      </c>
      <c r="AE131" s="536" t="e">
        <f ca="1">+IF(AND(ISNUMBER(OFFSET('Sanitation Data'!$E$12,0,10*ROW('Sanitation Data'!E125))),'Data Summary'!CT131="Yes"),OFFSET('Sanitation Data'!$E$12,0,10*ROW('Sanitation Data'!E125)),NA())</f>
        <v>#N/A</v>
      </c>
      <c r="AF131" s="536" t="e">
        <f ca="1">+IF(AND(ISNUMBER(OFFSET('Sanitation Data'!$F$4,0,10*ROW('Sanitation Data'!F125))),'Data Summary'!CU131="Yes"),100-OFFSET('Sanitation Data'!$F$4,0,10*ROW('Sanitation Data'!F125)),NA())</f>
        <v>#N/A</v>
      </c>
      <c r="AG131" s="536" t="e">
        <f ca="1">+IF(AND(ISNUMBER(OFFSET('Sanitation Data'!$F$6,0,10*ROW('Sanitation Data'!F125))),'Data Summary'!CV131="Yes"),OFFSET('Sanitation Data'!$F$6,0,10*ROW('Sanitation Data'!F125)),NA())</f>
        <v>#N/A</v>
      </c>
      <c r="AH131" s="536" t="e">
        <f ca="1">+IF(AND(ISNUMBER(OFFSET('Sanitation Data'!$F$10,0,10*ROW('Sanitation Data'!F125))),'Data Summary'!CW131="Yes"),OFFSET('Sanitation Data'!$F$10,0,10*ROW('Sanitation Data'!F125)),NA())</f>
        <v>#N/A</v>
      </c>
      <c r="AI131" s="536" t="e">
        <f ca="1">+IF(AND(ISNUMBER(OFFSET('Sanitation Data'!$F$11,0,10*ROW('Sanitation Data'!F125))),'Data Summary'!CX131="Yes"),OFFSET('Sanitation Data'!$F$11,0,10*ROW('Sanitation Data'!F125)),NA())</f>
        <v>#N/A</v>
      </c>
      <c r="AJ131" s="536" t="e">
        <f ca="1">+IF(AND(ISNUMBER(OFFSET('Sanitation Data'!$F$12,0,10*ROW('Sanitation Data'!F125))),'Data Summary'!CY131="Yes"),OFFSET('Sanitation Data'!$F$12,0,10*ROW('Sanitation Data'!F125)),NA())</f>
        <v>#N/A</v>
      </c>
      <c r="AK131" s="536" t="e">
        <f ca="1">+IF(AND(ISNUMBER(OFFSET('Sanitation Data'!$G$4,0,10*ROW('Sanitation Data'!G125))),'Data Summary'!CZ131="Yes"),100-OFFSET('Sanitation Data'!$G$4,0,10*ROW('Sanitation Data'!G125)),NA())</f>
        <v>#N/A</v>
      </c>
      <c r="AL131" s="536" t="e">
        <f ca="1">+IF(AND(ISNUMBER(OFFSET('Sanitation Data'!$G$6,0,10*ROW('Sanitation Data'!G125))),'Data Summary'!DA131="Yes"),OFFSET('Sanitation Data'!$G$6,0,10*ROW('Sanitation Data'!G125)),NA())</f>
        <v>#N/A</v>
      </c>
      <c r="AM131" s="536" t="e">
        <f ca="1">+IF(AND(ISNUMBER(OFFSET('Sanitation Data'!$G$10,0,10*ROW('Sanitation Data'!G125))),'Data Summary'!DB131="Yes"),OFFSET('Sanitation Data'!$G$10,0,10*ROW('Sanitation Data'!G125)),NA())</f>
        <v>#N/A</v>
      </c>
      <c r="AN131" s="536" t="e">
        <f ca="1">+IF(AND(ISNUMBER(OFFSET('Sanitation Data'!$G$11,0,10*ROW('Sanitation Data'!G125))),'Data Summary'!DC131="Yes"),OFFSET('Sanitation Data'!$G$11,0,10*ROW('Sanitation Data'!G125)),NA())</f>
        <v>#N/A</v>
      </c>
      <c r="AO131" s="536" t="e">
        <f ca="1">+IF(AND(ISNUMBER(OFFSET('Sanitation Data'!$G$12,0,10*ROW('Sanitation Data'!G125))),'Data Summary'!DD131="Yes"),OFFSET('Sanitation Data'!$G$12,0,10*ROW('Sanitation Data'!G125)),NA())</f>
        <v>#N/A</v>
      </c>
      <c r="AP131" s="536" t="e">
        <f ca="1">+IF(AND(ISNUMBER(OFFSET('Sanitation Data'!$H$4,0,10*ROW('Sanitation Data'!H125))),'Data Summary'!DE131="Yes"),100-OFFSET('Sanitation Data'!$H$4,0,10*ROW('Sanitation Data'!H125)),NA())</f>
        <v>#N/A</v>
      </c>
      <c r="AQ131" s="536" t="e">
        <f ca="1">+IF(AND(ISNUMBER(OFFSET('Sanitation Data'!$H$6,0,10*ROW('Sanitation Data'!H125))),'Data Summary'!DF131="Yes"),OFFSET('Sanitation Data'!$H$6,0,10*ROW('Sanitation Data'!H125)),NA())</f>
        <v>#N/A</v>
      </c>
      <c r="AR131" s="536" t="e">
        <f ca="1">+IF(AND(ISNUMBER(OFFSET('Sanitation Data'!$H$10,0,10*ROW('Sanitation Data'!H125))),'Data Summary'!DG131="Yes"),OFFSET('Sanitation Data'!$H$10,0,10*ROW('Sanitation Data'!H125)),NA())</f>
        <v>#N/A</v>
      </c>
      <c r="AS131" s="536" t="e">
        <f ca="1">+IF(AND(ISNUMBER(OFFSET('Sanitation Data'!$H$11,0,10*ROW('Sanitation Data'!H125))),'Data Summary'!DH131="Yes"),OFFSET('Sanitation Data'!$H$11,0,10*ROW('Sanitation Data'!H125)),NA())</f>
        <v>#N/A</v>
      </c>
      <c r="AT131" s="536" t="e">
        <f ca="1">+IF(AND(ISNUMBER(OFFSET('Sanitation Data'!$H$12,0,10*ROW('Sanitation Data'!H125))),'Data Summary'!DI131="Yes"),OFFSET('Sanitation Data'!$H$12,0,10*ROW('Sanitation Data'!H125)),NA())</f>
        <v>#N/A</v>
      </c>
      <c r="AU131" s="536" t="e">
        <f ca="1">+IF(AND(ISNUMBER(OFFSET('Sanitation Data'!$I$4,0,10*ROW('Sanitation Data'!I125))),'Data Summary'!DJ131="Yes"),100-OFFSET('Sanitation Data'!$I$4,0,10*ROW('Sanitation Data'!I125)),NA())</f>
        <v>#N/A</v>
      </c>
      <c r="AV131" s="536" t="e">
        <f ca="1">+IF(AND(ISNUMBER(OFFSET('Sanitation Data'!$I$6,0,10*ROW('Sanitation Data'!I125))),'Data Summary'!DK131="Yes"),OFFSET('Sanitation Data'!$I$6,0,10*ROW('Sanitation Data'!I125)),NA())</f>
        <v>#N/A</v>
      </c>
      <c r="AW131" s="536" t="e">
        <f ca="1">+IF(AND(ISNUMBER(OFFSET('Sanitation Data'!$I$10,0,10*ROW('Sanitation Data'!I125))),'Data Summary'!DL131="Yes"),OFFSET('Sanitation Data'!$I$10,0,10*ROW('Sanitation Data'!I125)),NA())</f>
        <v>#N/A</v>
      </c>
      <c r="AX131" s="536" t="e">
        <f ca="1">+IF(AND(ISNUMBER(OFFSET('Sanitation Data'!$I$11,0,10*ROW('Sanitation Data'!I125))),'Data Summary'!DM131="Yes"),OFFSET('Sanitation Data'!$I$11,0,10*ROW('Sanitation Data'!I125)),NA())</f>
        <v>#N/A</v>
      </c>
      <c r="AY131" s="536" t="e">
        <f ca="1">+IF(AND(ISNUMBER(OFFSET('Sanitation Data'!$I$12,0,10*ROW('Sanitation Data'!I125))),'Data Summary'!DN131="Yes"),OFFSET('Sanitation Data'!$I$12,0,10*ROW('Sanitation Data'!I125)),NA())</f>
        <v>#N/A</v>
      </c>
      <c r="AZ131" s="537" t="e">
        <f ca="1">+IF(AND(ISNUMBER(OFFSET('Hygiene Data'!$D$5,0,10*ROW('Hygiene Data'!D125))),'Data Summary'!DO131="Yes"),OFFSET('Hygiene Data'!$D$5,0,10*ROW('Hygiene Data'!D125)),NA())</f>
        <v>#N/A</v>
      </c>
      <c r="BA131" s="537" t="e">
        <f ca="1">+IF(AND(ISNUMBER(OFFSET('Hygiene Data'!$D$7,0,10*ROW('Hygiene Data'!D125))),'Data Summary'!DP131="Yes"),OFFSET('Hygiene Data'!$D$7,0,10*ROW('Hygiene Data'!D125)),NA())</f>
        <v>#N/A</v>
      </c>
      <c r="BB131" s="537" t="e">
        <f ca="1">+IF(AND(ISNUMBER(OFFSET('Hygiene Data'!$D$9,0,10*ROW('Hygiene Data'!D125))),'Data Summary'!DQ131="Yes"),OFFSET('Hygiene Data'!$D$9,0,10*ROW('Hygiene Data'!D125)),NA())</f>
        <v>#N/A</v>
      </c>
      <c r="BC131" s="537" t="e">
        <f ca="1">+IF(AND(ISNUMBER(OFFSET('Hygiene Data'!$E$5,0,10*ROW('Hygiene Data'!E125))),'Data Summary'!DR131="Yes"),OFFSET('Hygiene Data'!$E$5,0,10*ROW('Hygiene Data'!E125)),NA())</f>
        <v>#N/A</v>
      </c>
      <c r="BD131" s="537" t="e">
        <f ca="1">+IF(AND(ISNUMBER(OFFSET('Hygiene Data'!$E$7,0,10*ROW('Hygiene Data'!E125))),'Data Summary'!DS131="Yes"),OFFSET('Hygiene Data'!$E$7,0,10*ROW('Hygiene Data'!E125)),NA())</f>
        <v>#N/A</v>
      </c>
      <c r="BE131" s="537" t="e">
        <f ca="1">+IF(AND(ISNUMBER(OFFSET('Hygiene Data'!$E$9,0,10*ROW('Hygiene Data'!E125))),'Data Summary'!DT131="Yes"),OFFSET('Hygiene Data'!$E$9,0,10*ROW('Hygiene Data'!E125)),NA())</f>
        <v>#N/A</v>
      </c>
      <c r="BF131" s="537" t="e">
        <f ca="1">+IF(AND(ISNUMBER(OFFSET('Hygiene Data'!$F$5,0,10*ROW('Hygiene Data'!F125))),'Data Summary'!DU131="Yes"),OFFSET('Hygiene Data'!$F$5,0,10*ROW('Hygiene Data'!F125)),NA())</f>
        <v>#N/A</v>
      </c>
      <c r="BG131" s="537" t="e">
        <f ca="1">+IF(AND(ISNUMBER(OFFSET('Hygiene Data'!$F$7,0,10*ROW('Hygiene Data'!F125))),'Data Summary'!DV131="Yes"),OFFSET('Hygiene Data'!$F$7,0,10*ROW('Hygiene Data'!F125)),NA())</f>
        <v>#N/A</v>
      </c>
      <c r="BH131" s="537" t="e">
        <f ca="1">+IF(AND(ISNUMBER(OFFSET('Hygiene Data'!$F$9,0,10*ROW('Hygiene Data'!F125))),'Data Summary'!DW131="Yes"),OFFSET('Hygiene Data'!$F$9,0,10*ROW('Hygiene Data'!F125)),NA())</f>
        <v>#N/A</v>
      </c>
      <c r="BI131" s="537" t="e">
        <f ca="1">+IF(AND(ISNUMBER(OFFSET('Hygiene Data'!$G$5,0,10*ROW('Hygiene Data'!G125))),'Data Summary'!DX131="Yes"),OFFSET('Hygiene Data'!$G$5,0,10*ROW('Hygiene Data'!G125)),NA())</f>
        <v>#N/A</v>
      </c>
      <c r="BJ131" s="537" t="e">
        <f ca="1">+IF(AND(ISNUMBER(OFFSET('Hygiene Data'!$G$7,0,10*ROW('Hygiene Data'!G125))),'Data Summary'!DY131="Yes"),OFFSET('Hygiene Data'!$G$7,0,10*ROW('Hygiene Data'!G125)),NA())</f>
        <v>#N/A</v>
      </c>
      <c r="BK131" s="537" t="e">
        <f ca="1">+IF(AND(ISNUMBER(OFFSET('Hygiene Data'!$G$9,0,10*ROW('Hygiene Data'!G125))),'Data Summary'!DZ131="Yes"),OFFSET('Hygiene Data'!$G$9,0,10*ROW('Hygiene Data'!G125)),NA())</f>
        <v>#N/A</v>
      </c>
      <c r="BL131" s="537" t="e">
        <f ca="1">+IF(AND(ISNUMBER(OFFSET('Hygiene Data'!$H$5,0,10*ROW('Hygiene Data'!H125))),'Data Summary'!EA131="Yes"),OFFSET('Hygiene Data'!$H$5,0,10*ROW('Hygiene Data'!H125)),NA())</f>
        <v>#N/A</v>
      </c>
      <c r="BM131" s="537" t="e">
        <f ca="1">+IF(AND(ISNUMBER(OFFSET('Hygiene Data'!$H$7,0,10*ROW('Hygiene Data'!H125))),'Data Summary'!EB131="Yes"),OFFSET('Hygiene Data'!$H$7,0,10*ROW('Hygiene Data'!H125)),NA())</f>
        <v>#N/A</v>
      </c>
      <c r="BN131" s="537" t="e">
        <f ca="1">+IF(AND(ISNUMBER(OFFSET('Hygiene Data'!$H$9,0,10*ROW('Hygiene Data'!H125))),'Data Summary'!EC131="Yes"),OFFSET('Hygiene Data'!$H$9,0,10*ROW('Hygiene Data'!H125)),NA())</f>
        <v>#N/A</v>
      </c>
      <c r="BO131" s="537" t="e">
        <f ca="1">+IF(AND(ISNUMBER(OFFSET('Hygiene Data'!$I$5,0,10*ROW('Hygiene Data'!I125))),'Data Summary'!ED131="Yes"),OFFSET('Hygiene Data'!$I$5,0,10*ROW('Hygiene Data'!I125)),NA())</f>
        <v>#N/A</v>
      </c>
      <c r="BP131" s="537" t="e">
        <f ca="1">+IF(AND(ISNUMBER(OFFSET('Hygiene Data'!$I$7,0,10*ROW('Hygiene Data'!I125))),'Data Summary'!EE131="Yes"),OFFSET('Hygiene Data'!$I$7,0,10*ROW('Hygiene Data'!I125)),NA())</f>
        <v>#N/A</v>
      </c>
      <c r="BQ131" s="537" t="e">
        <f ca="1">+IF(AND(ISNUMBER(OFFSET('Hygiene Data'!$I$9,0,10*ROW('Hygiene Data'!I125))),'Data Summary'!EF131="Yes"),OFFSET('Hygiene Data'!$I$9,0,10*ROW('Hygiene Data'!I125)),NA())</f>
        <v>#N/A</v>
      </c>
    </row>
    <row r="132" spans="1:69" x14ac:dyDescent="0.25">
      <c r="A132" s="533" t="e">
        <f ca="1">+RIGHT('Data Summary'!A132,LEN('Data Summary'!A132)-9)</f>
        <v>#VALUE!</v>
      </c>
      <c r="B132" s="507" t="str">
        <f ca="1">+IF(ISTEXT('Data Summary'!B132),'Data Summary'!B132,"")</f>
        <v/>
      </c>
      <c r="C132" s="534" t="e">
        <f ca="1">+VALUE('Data Summary'!C132)</f>
        <v>#VALUE!</v>
      </c>
      <c r="D132" s="535" t="e">
        <f ca="1">+IF(AND(ISNUMBER(OFFSET('Water Data'!$D$4,0,10*ROW('Water Data'!D126))),'Data Summary'!BS132="Yes"),100-OFFSET('Water Data'!$D$4,0,10*ROW('Water Data'!D126)),NA())</f>
        <v>#N/A</v>
      </c>
      <c r="E132" s="535" t="e">
        <f ca="1">+IF(AND(ISNUMBER(OFFSET('Water Data'!$D$6,0,10*ROW('Water Data'!D126))),'Data Summary'!BT132="Yes"),OFFSET('Water Data'!$D$6,0,10*ROW('Water Data'!D126)),NA())</f>
        <v>#N/A</v>
      </c>
      <c r="F132" s="535" t="e">
        <f ca="1">+IF(AND(ISNUMBER(OFFSET('Water Data'!$D$9,0,10*ROW('Water Data'!D126))),'Data Summary'!BU132="Yes"),OFFSET('Water Data'!$D$9,0,10*ROW('Water Data'!D126)),NA())</f>
        <v>#N/A</v>
      </c>
      <c r="G132" s="535" t="e">
        <f ca="1">+IF(AND(ISNUMBER(OFFSET('Water Data'!$E$4,0,10*ROW('Water Data'!E126))),'Data Summary'!BV132="Yes"),100-OFFSET('Water Data'!$E$4,0,10*ROW('Water Data'!E126)),NA())</f>
        <v>#N/A</v>
      </c>
      <c r="H132" s="535" t="e">
        <f ca="1">+IF(AND(ISNUMBER(OFFSET('Water Data'!$E$6,0,10*ROW('Water Data'!E126))),'Data Summary'!BW132="Yes"),OFFSET('Water Data'!$E$6,0,10*ROW('Water Data'!E126)),NA())</f>
        <v>#N/A</v>
      </c>
      <c r="I132" s="535" t="e">
        <f ca="1">+IF(AND(ISNUMBER(OFFSET('Water Data'!$E$9,0,10*ROW('Water Data'!E126))),'Data Summary'!BX132="Yes"),OFFSET('Water Data'!$E$9,0,10*ROW('Water Data'!E126)),NA())</f>
        <v>#N/A</v>
      </c>
      <c r="J132" s="535" t="e">
        <f ca="1">+IF(AND(ISNUMBER(OFFSET('Water Data'!$F$4,0,10*ROW('Water Data'!F126))),'Data Summary'!BY132="Yes"),100-OFFSET('Water Data'!$F$4,0,10*ROW('Water Data'!F126)),NA())</f>
        <v>#N/A</v>
      </c>
      <c r="K132" s="535" t="e">
        <f ca="1">+IF(AND(ISNUMBER(OFFSET('Water Data'!$F$6,0,10*ROW('Water Data'!F126))),'Data Summary'!BZ132="Yes"),OFFSET('Water Data'!$F$6,0,10*ROW('Water Data'!F126)),NA())</f>
        <v>#N/A</v>
      </c>
      <c r="L132" s="535" t="e">
        <f ca="1">+IF(AND(ISNUMBER(OFFSET('Water Data'!$F$9,0,10*ROW('Water Data'!F126))),'Data Summary'!CA132="Yes"),OFFSET('Water Data'!$F$9,0,10*ROW('Water Data'!F126)),NA())</f>
        <v>#N/A</v>
      </c>
      <c r="M132" s="535" t="e">
        <f ca="1">+IF(AND(ISNUMBER(OFFSET('Water Data'!$G$4,0,10*ROW('Water Data'!G126))),'Data Summary'!CB132="Yes"),100-OFFSET('Water Data'!$G$4,0,10*ROW('Water Data'!G126)),NA())</f>
        <v>#N/A</v>
      </c>
      <c r="N132" s="535" t="e">
        <f ca="1">+IF(AND(ISNUMBER(OFFSET('Water Data'!$G$6,0,10*ROW('Water Data'!G126))),'Data Summary'!CC132="Yes"),OFFSET('Water Data'!$G$6,0,10*ROW('Water Data'!G126)),NA())</f>
        <v>#N/A</v>
      </c>
      <c r="O132" s="535" t="e">
        <f ca="1">+IF(AND(ISNUMBER(OFFSET('Water Data'!$G$9,0,10*ROW('Water Data'!G126))),'Data Summary'!CD132="Yes"),OFFSET('Water Data'!$G$9,0,10*ROW('Water Data'!G126)),NA())</f>
        <v>#N/A</v>
      </c>
      <c r="P132" s="535" t="e">
        <f ca="1">+IF(AND(ISNUMBER(OFFSET('Water Data'!$H$4,0,10*ROW('Water Data'!H126))),'Data Summary'!CE132="Yes"),100-OFFSET('Water Data'!$H$4,0,10*ROW('Water Data'!H126)),NA())</f>
        <v>#N/A</v>
      </c>
      <c r="Q132" s="535" t="e">
        <f ca="1">+IF(AND(ISNUMBER(OFFSET('Water Data'!$H$6,0,10*ROW('Water Data'!H126))),'Data Summary'!CF132="Yes"),OFFSET('Water Data'!$H$6,0,10*ROW('Water Data'!H126)),NA())</f>
        <v>#N/A</v>
      </c>
      <c r="R132" s="535" t="e">
        <f ca="1">+IF(AND(ISNUMBER(OFFSET('Water Data'!$H$9,0,10*ROW('Water Data'!H126))),'Data Summary'!CG132="Yes"),OFFSET('Water Data'!$H$9,0,10*ROW('Water Data'!H126)),NA())</f>
        <v>#N/A</v>
      </c>
      <c r="S132" s="535" t="e">
        <f ca="1">+IF(AND(ISNUMBER(OFFSET('Water Data'!$I$4,0,10*ROW('Water Data'!I126))),'Data Summary'!CH132="Yes"),100-OFFSET('Water Data'!$I$4,0,10*ROW('Water Data'!I126)),NA())</f>
        <v>#N/A</v>
      </c>
      <c r="T132" s="535" t="e">
        <f ca="1">+IF(AND(ISNUMBER(OFFSET('Water Data'!$I$6,0,10*ROW('Water Data'!I126))),'Data Summary'!CI132="Yes"),OFFSET('Water Data'!$I$6,0,10*ROW('Water Data'!I126)),NA())</f>
        <v>#N/A</v>
      </c>
      <c r="U132" s="535" t="e">
        <f ca="1">+IF(AND(ISNUMBER(OFFSET('Water Data'!$I$9,0,10*ROW('Water Data'!I126))),'Data Summary'!CJ132="Yes"),OFFSET('Water Data'!$I$9,0,10*ROW('Water Data'!I126)),NA())</f>
        <v>#N/A</v>
      </c>
      <c r="V132" s="536" t="e">
        <f ca="1">+IF(AND(ISNUMBER(OFFSET('Sanitation Data'!$D$4,0,10*ROW('Sanitation Data'!D126))),'Data Summary'!CK132="Yes"),100-OFFSET('Sanitation Data'!$D$4,0,10*ROW('Sanitation Data'!D126)),NA())</f>
        <v>#N/A</v>
      </c>
      <c r="W132" s="536" t="e">
        <f ca="1">+IF(AND(ISNUMBER(OFFSET('Sanitation Data'!$D$6,0,10*ROW('Sanitation Data'!D126))),'Data Summary'!CL132="Yes"),OFFSET('Sanitation Data'!$D$6,0,10*ROW('Sanitation Data'!D126)),NA())</f>
        <v>#N/A</v>
      </c>
      <c r="X132" s="536" t="e">
        <f ca="1">+IF(AND(ISNUMBER(OFFSET('Sanitation Data'!$D$10,0,10*ROW('Sanitation Data'!D126))),'Data Summary'!CM132="Yes"),OFFSET('Sanitation Data'!$D$10,0,10*ROW('Sanitation Data'!D126)),NA())</f>
        <v>#N/A</v>
      </c>
      <c r="Y132" s="536" t="e">
        <f ca="1">+IF(AND(ISNUMBER(OFFSET('Sanitation Data'!$D$11,0,10*ROW('Sanitation Data'!D126))),'Data Summary'!CN132="Yes"),OFFSET('Sanitation Data'!$D$11,0,10*ROW('Sanitation Data'!D126)),NA())</f>
        <v>#N/A</v>
      </c>
      <c r="Z132" s="536" t="e">
        <f ca="1">+IF(AND(ISNUMBER(OFFSET('Sanitation Data'!$D$12,0,10*ROW('Sanitation Data'!D126))),'Data Summary'!CO132="Yes"),OFFSET('Sanitation Data'!$D$12,0,10*ROW('Sanitation Data'!D126)),NA())</f>
        <v>#N/A</v>
      </c>
      <c r="AA132" s="536" t="e">
        <f ca="1">+IF(AND(ISNUMBER(OFFSET('Sanitation Data'!$E$4,0,10*ROW('Sanitation Data'!E126))),'Data Summary'!CP132="Yes"),100-OFFSET('Sanitation Data'!$E$4,0,10*ROW('Sanitation Data'!E126)),NA())</f>
        <v>#N/A</v>
      </c>
      <c r="AB132" s="536" t="e">
        <f ca="1">+IF(AND(ISNUMBER(OFFSET('Sanitation Data'!$E$6,0,10*ROW('Sanitation Data'!E126))),'Data Summary'!CQ132="Yes"),OFFSET('Sanitation Data'!$E$6,0,10*ROW('Sanitation Data'!E126)),NA())</f>
        <v>#N/A</v>
      </c>
      <c r="AC132" s="536" t="e">
        <f ca="1">+IF(AND(ISNUMBER(OFFSET('Sanitation Data'!$E$10,0,10*ROW('Sanitation Data'!E126))),'Data Summary'!CR132="Yes"),OFFSET('Sanitation Data'!$E$10,0,10*ROW('Sanitation Data'!E126)),NA())</f>
        <v>#N/A</v>
      </c>
      <c r="AD132" s="536" t="e">
        <f ca="1">+IF(AND(ISNUMBER(OFFSET('Sanitation Data'!$E$11,0,10*ROW('Sanitation Data'!E126))),'Data Summary'!CS132="Yes"),OFFSET('Sanitation Data'!$E$11,0,10*ROW('Sanitation Data'!E126)),NA())</f>
        <v>#N/A</v>
      </c>
      <c r="AE132" s="536" t="e">
        <f ca="1">+IF(AND(ISNUMBER(OFFSET('Sanitation Data'!$E$12,0,10*ROW('Sanitation Data'!E126))),'Data Summary'!CT132="Yes"),OFFSET('Sanitation Data'!$E$12,0,10*ROW('Sanitation Data'!E126)),NA())</f>
        <v>#N/A</v>
      </c>
      <c r="AF132" s="536" t="e">
        <f ca="1">+IF(AND(ISNUMBER(OFFSET('Sanitation Data'!$F$4,0,10*ROW('Sanitation Data'!F126))),'Data Summary'!CU132="Yes"),100-OFFSET('Sanitation Data'!$F$4,0,10*ROW('Sanitation Data'!F126)),NA())</f>
        <v>#N/A</v>
      </c>
      <c r="AG132" s="536" t="e">
        <f ca="1">+IF(AND(ISNUMBER(OFFSET('Sanitation Data'!$F$6,0,10*ROW('Sanitation Data'!F126))),'Data Summary'!CV132="Yes"),OFFSET('Sanitation Data'!$F$6,0,10*ROW('Sanitation Data'!F126)),NA())</f>
        <v>#N/A</v>
      </c>
      <c r="AH132" s="536" t="e">
        <f ca="1">+IF(AND(ISNUMBER(OFFSET('Sanitation Data'!$F$10,0,10*ROW('Sanitation Data'!F126))),'Data Summary'!CW132="Yes"),OFFSET('Sanitation Data'!$F$10,0,10*ROW('Sanitation Data'!F126)),NA())</f>
        <v>#N/A</v>
      </c>
      <c r="AI132" s="536" t="e">
        <f ca="1">+IF(AND(ISNUMBER(OFFSET('Sanitation Data'!$F$11,0,10*ROW('Sanitation Data'!F126))),'Data Summary'!CX132="Yes"),OFFSET('Sanitation Data'!$F$11,0,10*ROW('Sanitation Data'!F126)),NA())</f>
        <v>#N/A</v>
      </c>
      <c r="AJ132" s="536" t="e">
        <f ca="1">+IF(AND(ISNUMBER(OFFSET('Sanitation Data'!$F$12,0,10*ROW('Sanitation Data'!F126))),'Data Summary'!CY132="Yes"),OFFSET('Sanitation Data'!$F$12,0,10*ROW('Sanitation Data'!F126)),NA())</f>
        <v>#N/A</v>
      </c>
      <c r="AK132" s="536" t="e">
        <f ca="1">+IF(AND(ISNUMBER(OFFSET('Sanitation Data'!$G$4,0,10*ROW('Sanitation Data'!G126))),'Data Summary'!CZ132="Yes"),100-OFFSET('Sanitation Data'!$G$4,0,10*ROW('Sanitation Data'!G126)),NA())</f>
        <v>#N/A</v>
      </c>
      <c r="AL132" s="536" t="e">
        <f ca="1">+IF(AND(ISNUMBER(OFFSET('Sanitation Data'!$G$6,0,10*ROW('Sanitation Data'!G126))),'Data Summary'!DA132="Yes"),OFFSET('Sanitation Data'!$G$6,0,10*ROW('Sanitation Data'!G126)),NA())</f>
        <v>#N/A</v>
      </c>
      <c r="AM132" s="536" t="e">
        <f ca="1">+IF(AND(ISNUMBER(OFFSET('Sanitation Data'!$G$10,0,10*ROW('Sanitation Data'!G126))),'Data Summary'!DB132="Yes"),OFFSET('Sanitation Data'!$G$10,0,10*ROW('Sanitation Data'!G126)),NA())</f>
        <v>#N/A</v>
      </c>
      <c r="AN132" s="536" t="e">
        <f ca="1">+IF(AND(ISNUMBER(OFFSET('Sanitation Data'!$G$11,0,10*ROW('Sanitation Data'!G126))),'Data Summary'!DC132="Yes"),OFFSET('Sanitation Data'!$G$11,0,10*ROW('Sanitation Data'!G126)),NA())</f>
        <v>#N/A</v>
      </c>
      <c r="AO132" s="536" t="e">
        <f ca="1">+IF(AND(ISNUMBER(OFFSET('Sanitation Data'!$G$12,0,10*ROW('Sanitation Data'!G126))),'Data Summary'!DD132="Yes"),OFFSET('Sanitation Data'!$G$12,0,10*ROW('Sanitation Data'!G126)),NA())</f>
        <v>#N/A</v>
      </c>
      <c r="AP132" s="536" t="e">
        <f ca="1">+IF(AND(ISNUMBER(OFFSET('Sanitation Data'!$H$4,0,10*ROW('Sanitation Data'!H126))),'Data Summary'!DE132="Yes"),100-OFFSET('Sanitation Data'!$H$4,0,10*ROW('Sanitation Data'!H126)),NA())</f>
        <v>#N/A</v>
      </c>
      <c r="AQ132" s="536" t="e">
        <f ca="1">+IF(AND(ISNUMBER(OFFSET('Sanitation Data'!$H$6,0,10*ROW('Sanitation Data'!H126))),'Data Summary'!DF132="Yes"),OFFSET('Sanitation Data'!$H$6,0,10*ROW('Sanitation Data'!H126)),NA())</f>
        <v>#N/A</v>
      </c>
      <c r="AR132" s="536" t="e">
        <f ca="1">+IF(AND(ISNUMBER(OFFSET('Sanitation Data'!$H$10,0,10*ROW('Sanitation Data'!H126))),'Data Summary'!DG132="Yes"),OFFSET('Sanitation Data'!$H$10,0,10*ROW('Sanitation Data'!H126)),NA())</f>
        <v>#N/A</v>
      </c>
      <c r="AS132" s="536" t="e">
        <f ca="1">+IF(AND(ISNUMBER(OFFSET('Sanitation Data'!$H$11,0,10*ROW('Sanitation Data'!H126))),'Data Summary'!DH132="Yes"),OFFSET('Sanitation Data'!$H$11,0,10*ROW('Sanitation Data'!H126)),NA())</f>
        <v>#N/A</v>
      </c>
      <c r="AT132" s="536" t="e">
        <f ca="1">+IF(AND(ISNUMBER(OFFSET('Sanitation Data'!$H$12,0,10*ROW('Sanitation Data'!H126))),'Data Summary'!DI132="Yes"),OFFSET('Sanitation Data'!$H$12,0,10*ROW('Sanitation Data'!H126)),NA())</f>
        <v>#N/A</v>
      </c>
      <c r="AU132" s="536" t="e">
        <f ca="1">+IF(AND(ISNUMBER(OFFSET('Sanitation Data'!$I$4,0,10*ROW('Sanitation Data'!I126))),'Data Summary'!DJ132="Yes"),100-OFFSET('Sanitation Data'!$I$4,0,10*ROW('Sanitation Data'!I126)),NA())</f>
        <v>#N/A</v>
      </c>
      <c r="AV132" s="536" t="e">
        <f ca="1">+IF(AND(ISNUMBER(OFFSET('Sanitation Data'!$I$6,0,10*ROW('Sanitation Data'!I126))),'Data Summary'!DK132="Yes"),OFFSET('Sanitation Data'!$I$6,0,10*ROW('Sanitation Data'!I126)),NA())</f>
        <v>#N/A</v>
      </c>
      <c r="AW132" s="536" t="e">
        <f ca="1">+IF(AND(ISNUMBER(OFFSET('Sanitation Data'!$I$10,0,10*ROW('Sanitation Data'!I126))),'Data Summary'!DL132="Yes"),OFFSET('Sanitation Data'!$I$10,0,10*ROW('Sanitation Data'!I126)),NA())</f>
        <v>#N/A</v>
      </c>
      <c r="AX132" s="536" t="e">
        <f ca="1">+IF(AND(ISNUMBER(OFFSET('Sanitation Data'!$I$11,0,10*ROW('Sanitation Data'!I126))),'Data Summary'!DM132="Yes"),OFFSET('Sanitation Data'!$I$11,0,10*ROW('Sanitation Data'!I126)),NA())</f>
        <v>#N/A</v>
      </c>
      <c r="AY132" s="536" t="e">
        <f ca="1">+IF(AND(ISNUMBER(OFFSET('Sanitation Data'!$I$12,0,10*ROW('Sanitation Data'!I126))),'Data Summary'!DN132="Yes"),OFFSET('Sanitation Data'!$I$12,0,10*ROW('Sanitation Data'!I126)),NA())</f>
        <v>#N/A</v>
      </c>
      <c r="AZ132" s="537" t="e">
        <f ca="1">+IF(AND(ISNUMBER(OFFSET('Hygiene Data'!$D$5,0,10*ROW('Hygiene Data'!D126))),'Data Summary'!DO132="Yes"),OFFSET('Hygiene Data'!$D$5,0,10*ROW('Hygiene Data'!D126)),NA())</f>
        <v>#N/A</v>
      </c>
      <c r="BA132" s="537" t="e">
        <f ca="1">+IF(AND(ISNUMBER(OFFSET('Hygiene Data'!$D$7,0,10*ROW('Hygiene Data'!D126))),'Data Summary'!DP132="Yes"),OFFSET('Hygiene Data'!$D$7,0,10*ROW('Hygiene Data'!D126)),NA())</f>
        <v>#N/A</v>
      </c>
      <c r="BB132" s="537" t="e">
        <f ca="1">+IF(AND(ISNUMBER(OFFSET('Hygiene Data'!$D$9,0,10*ROW('Hygiene Data'!D126))),'Data Summary'!DQ132="Yes"),OFFSET('Hygiene Data'!$D$9,0,10*ROW('Hygiene Data'!D126)),NA())</f>
        <v>#N/A</v>
      </c>
      <c r="BC132" s="537" t="e">
        <f ca="1">+IF(AND(ISNUMBER(OFFSET('Hygiene Data'!$E$5,0,10*ROW('Hygiene Data'!E126))),'Data Summary'!DR132="Yes"),OFFSET('Hygiene Data'!$E$5,0,10*ROW('Hygiene Data'!E126)),NA())</f>
        <v>#N/A</v>
      </c>
      <c r="BD132" s="537" t="e">
        <f ca="1">+IF(AND(ISNUMBER(OFFSET('Hygiene Data'!$E$7,0,10*ROW('Hygiene Data'!E126))),'Data Summary'!DS132="Yes"),OFFSET('Hygiene Data'!$E$7,0,10*ROW('Hygiene Data'!E126)),NA())</f>
        <v>#N/A</v>
      </c>
      <c r="BE132" s="537" t="e">
        <f ca="1">+IF(AND(ISNUMBER(OFFSET('Hygiene Data'!$E$9,0,10*ROW('Hygiene Data'!E126))),'Data Summary'!DT132="Yes"),OFFSET('Hygiene Data'!$E$9,0,10*ROW('Hygiene Data'!E126)),NA())</f>
        <v>#N/A</v>
      </c>
      <c r="BF132" s="537" t="e">
        <f ca="1">+IF(AND(ISNUMBER(OFFSET('Hygiene Data'!$F$5,0,10*ROW('Hygiene Data'!F126))),'Data Summary'!DU132="Yes"),OFFSET('Hygiene Data'!$F$5,0,10*ROW('Hygiene Data'!F126)),NA())</f>
        <v>#N/A</v>
      </c>
      <c r="BG132" s="537" t="e">
        <f ca="1">+IF(AND(ISNUMBER(OFFSET('Hygiene Data'!$F$7,0,10*ROW('Hygiene Data'!F126))),'Data Summary'!DV132="Yes"),OFFSET('Hygiene Data'!$F$7,0,10*ROW('Hygiene Data'!F126)),NA())</f>
        <v>#N/A</v>
      </c>
      <c r="BH132" s="537" t="e">
        <f ca="1">+IF(AND(ISNUMBER(OFFSET('Hygiene Data'!$F$9,0,10*ROW('Hygiene Data'!F126))),'Data Summary'!DW132="Yes"),OFFSET('Hygiene Data'!$F$9,0,10*ROW('Hygiene Data'!F126)),NA())</f>
        <v>#N/A</v>
      </c>
      <c r="BI132" s="537" t="e">
        <f ca="1">+IF(AND(ISNUMBER(OFFSET('Hygiene Data'!$G$5,0,10*ROW('Hygiene Data'!G126))),'Data Summary'!DX132="Yes"),OFFSET('Hygiene Data'!$G$5,0,10*ROW('Hygiene Data'!G126)),NA())</f>
        <v>#N/A</v>
      </c>
      <c r="BJ132" s="537" t="e">
        <f ca="1">+IF(AND(ISNUMBER(OFFSET('Hygiene Data'!$G$7,0,10*ROW('Hygiene Data'!G126))),'Data Summary'!DY132="Yes"),OFFSET('Hygiene Data'!$G$7,0,10*ROW('Hygiene Data'!G126)),NA())</f>
        <v>#N/A</v>
      </c>
      <c r="BK132" s="537" t="e">
        <f ca="1">+IF(AND(ISNUMBER(OFFSET('Hygiene Data'!$G$9,0,10*ROW('Hygiene Data'!G126))),'Data Summary'!DZ132="Yes"),OFFSET('Hygiene Data'!$G$9,0,10*ROW('Hygiene Data'!G126)),NA())</f>
        <v>#N/A</v>
      </c>
      <c r="BL132" s="537" t="e">
        <f ca="1">+IF(AND(ISNUMBER(OFFSET('Hygiene Data'!$H$5,0,10*ROW('Hygiene Data'!H126))),'Data Summary'!EA132="Yes"),OFFSET('Hygiene Data'!$H$5,0,10*ROW('Hygiene Data'!H126)),NA())</f>
        <v>#N/A</v>
      </c>
      <c r="BM132" s="537" t="e">
        <f ca="1">+IF(AND(ISNUMBER(OFFSET('Hygiene Data'!$H$7,0,10*ROW('Hygiene Data'!H126))),'Data Summary'!EB132="Yes"),OFFSET('Hygiene Data'!$H$7,0,10*ROW('Hygiene Data'!H126)),NA())</f>
        <v>#N/A</v>
      </c>
      <c r="BN132" s="537" t="e">
        <f ca="1">+IF(AND(ISNUMBER(OFFSET('Hygiene Data'!$H$9,0,10*ROW('Hygiene Data'!H126))),'Data Summary'!EC132="Yes"),OFFSET('Hygiene Data'!$H$9,0,10*ROW('Hygiene Data'!H126)),NA())</f>
        <v>#N/A</v>
      </c>
      <c r="BO132" s="537" t="e">
        <f ca="1">+IF(AND(ISNUMBER(OFFSET('Hygiene Data'!$I$5,0,10*ROW('Hygiene Data'!I126))),'Data Summary'!ED132="Yes"),OFFSET('Hygiene Data'!$I$5,0,10*ROW('Hygiene Data'!I126)),NA())</f>
        <v>#N/A</v>
      </c>
      <c r="BP132" s="537" t="e">
        <f ca="1">+IF(AND(ISNUMBER(OFFSET('Hygiene Data'!$I$7,0,10*ROW('Hygiene Data'!I126))),'Data Summary'!EE132="Yes"),OFFSET('Hygiene Data'!$I$7,0,10*ROW('Hygiene Data'!I126)),NA())</f>
        <v>#N/A</v>
      </c>
      <c r="BQ132" s="537" t="e">
        <f ca="1">+IF(AND(ISNUMBER(OFFSET('Hygiene Data'!$I$9,0,10*ROW('Hygiene Data'!I126))),'Data Summary'!EF132="Yes"),OFFSET('Hygiene Data'!$I$9,0,10*ROW('Hygiene Data'!I126)),NA())</f>
        <v>#N/A</v>
      </c>
    </row>
    <row r="133" spans="1:69" x14ac:dyDescent="0.25">
      <c r="A133" s="533" t="e">
        <f ca="1">+RIGHT('Data Summary'!A133,LEN('Data Summary'!A133)-9)</f>
        <v>#VALUE!</v>
      </c>
      <c r="B133" s="507" t="str">
        <f ca="1">+IF(ISTEXT('Data Summary'!B133),'Data Summary'!B133,"")</f>
        <v/>
      </c>
      <c r="C133" s="534" t="e">
        <f ca="1">+VALUE('Data Summary'!C133)</f>
        <v>#VALUE!</v>
      </c>
      <c r="D133" s="535" t="e">
        <f ca="1">+IF(AND(ISNUMBER(OFFSET('Water Data'!$D$4,0,10*ROW('Water Data'!D127))),'Data Summary'!BS133="Yes"),100-OFFSET('Water Data'!$D$4,0,10*ROW('Water Data'!D127)),NA())</f>
        <v>#N/A</v>
      </c>
      <c r="E133" s="535" t="e">
        <f ca="1">+IF(AND(ISNUMBER(OFFSET('Water Data'!$D$6,0,10*ROW('Water Data'!D127))),'Data Summary'!BT133="Yes"),OFFSET('Water Data'!$D$6,0,10*ROW('Water Data'!D127)),NA())</f>
        <v>#N/A</v>
      </c>
      <c r="F133" s="535" t="e">
        <f ca="1">+IF(AND(ISNUMBER(OFFSET('Water Data'!$D$9,0,10*ROW('Water Data'!D127))),'Data Summary'!BU133="Yes"),OFFSET('Water Data'!$D$9,0,10*ROW('Water Data'!D127)),NA())</f>
        <v>#N/A</v>
      </c>
      <c r="G133" s="535" t="e">
        <f ca="1">+IF(AND(ISNUMBER(OFFSET('Water Data'!$E$4,0,10*ROW('Water Data'!E127))),'Data Summary'!BV133="Yes"),100-OFFSET('Water Data'!$E$4,0,10*ROW('Water Data'!E127)),NA())</f>
        <v>#N/A</v>
      </c>
      <c r="H133" s="535" t="e">
        <f ca="1">+IF(AND(ISNUMBER(OFFSET('Water Data'!$E$6,0,10*ROW('Water Data'!E127))),'Data Summary'!BW133="Yes"),OFFSET('Water Data'!$E$6,0,10*ROW('Water Data'!E127)),NA())</f>
        <v>#N/A</v>
      </c>
      <c r="I133" s="535" t="e">
        <f ca="1">+IF(AND(ISNUMBER(OFFSET('Water Data'!$E$9,0,10*ROW('Water Data'!E127))),'Data Summary'!BX133="Yes"),OFFSET('Water Data'!$E$9,0,10*ROW('Water Data'!E127)),NA())</f>
        <v>#N/A</v>
      </c>
      <c r="J133" s="535" t="e">
        <f ca="1">+IF(AND(ISNUMBER(OFFSET('Water Data'!$F$4,0,10*ROW('Water Data'!F127))),'Data Summary'!BY133="Yes"),100-OFFSET('Water Data'!$F$4,0,10*ROW('Water Data'!F127)),NA())</f>
        <v>#N/A</v>
      </c>
      <c r="K133" s="535" t="e">
        <f ca="1">+IF(AND(ISNUMBER(OFFSET('Water Data'!$F$6,0,10*ROW('Water Data'!F127))),'Data Summary'!BZ133="Yes"),OFFSET('Water Data'!$F$6,0,10*ROW('Water Data'!F127)),NA())</f>
        <v>#N/A</v>
      </c>
      <c r="L133" s="535" t="e">
        <f ca="1">+IF(AND(ISNUMBER(OFFSET('Water Data'!$F$9,0,10*ROW('Water Data'!F127))),'Data Summary'!CA133="Yes"),OFFSET('Water Data'!$F$9,0,10*ROW('Water Data'!F127)),NA())</f>
        <v>#N/A</v>
      </c>
      <c r="M133" s="535" t="e">
        <f ca="1">+IF(AND(ISNUMBER(OFFSET('Water Data'!$G$4,0,10*ROW('Water Data'!G127))),'Data Summary'!CB133="Yes"),100-OFFSET('Water Data'!$G$4,0,10*ROW('Water Data'!G127)),NA())</f>
        <v>#N/A</v>
      </c>
      <c r="N133" s="535" t="e">
        <f ca="1">+IF(AND(ISNUMBER(OFFSET('Water Data'!$G$6,0,10*ROW('Water Data'!G127))),'Data Summary'!CC133="Yes"),OFFSET('Water Data'!$G$6,0,10*ROW('Water Data'!G127)),NA())</f>
        <v>#N/A</v>
      </c>
      <c r="O133" s="535" t="e">
        <f ca="1">+IF(AND(ISNUMBER(OFFSET('Water Data'!$G$9,0,10*ROW('Water Data'!G127))),'Data Summary'!CD133="Yes"),OFFSET('Water Data'!$G$9,0,10*ROW('Water Data'!G127)),NA())</f>
        <v>#N/A</v>
      </c>
      <c r="P133" s="535" t="e">
        <f ca="1">+IF(AND(ISNUMBER(OFFSET('Water Data'!$H$4,0,10*ROW('Water Data'!H127))),'Data Summary'!CE133="Yes"),100-OFFSET('Water Data'!$H$4,0,10*ROW('Water Data'!H127)),NA())</f>
        <v>#N/A</v>
      </c>
      <c r="Q133" s="535" t="e">
        <f ca="1">+IF(AND(ISNUMBER(OFFSET('Water Data'!$H$6,0,10*ROW('Water Data'!H127))),'Data Summary'!CF133="Yes"),OFFSET('Water Data'!$H$6,0,10*ROW('Water Data'!H127)),NA())</f>
        <v>#N/A</v>
      </c>
      <c r="R133" s="535" t="e">
        <f ca="1">+IF(AND(ISNUMBER(OFFSET('Water Data'!$H$9,0,10*ROW('Water Data'!H127))),'Data Summary'!CG133="Yes"),OFFSET('Water Data'!$H$9,0,10*ROW('Water Data'!H127)),NA())</f>
        <v>#N/A</v>
      </c>
      <c r="S133" s="535" t="e">
        <f ca="1">+IF(AND(ISNUMBER(OFFSET('Water Data'!$I$4,0,10*ROW('Water Data'!I127))),'Data Summary'!CH133="Yes"),100-OFFSET('Water Data'!$I$4,0,10*ROW('Water Data'!I127)),NA())</f>
        <v>#N/A</v>
      </c>
      <c r="T133" s="535" t="e">
        <f ca="1">+IF(AND(ISNUMBER(OFFSET('Water Data'!$I$6,0,10*ROW('Water Data'!I127))),'Data Summary'!CI133="Yes"),OFFSET('Water Data'!$I$6,0,10*ROW('Water Data'!I127)),NA())</f>
        <v>#N/A</v>
      </c>
      <c r="U133" s="535" t="e">
        <f ca="1">+IF(AND(ISNUMBER(OFFSET('Water Data'!$I$9,0,10*ROW('Water Data'!I127))),'Data Summary'!CJ133="Yes"),OFFSET('Water Data'!$I$9,0,10*ROW('Water Data'!I127)),NA())</f>
        <v>#N/A</v>
      </c>
      <c r="V133" s="536" t="e">
        <f ca="1">+IF(AND(ISNUMBER(OFFSET('Sanitation Data'!$D$4,0,10*ROW('Sanitation Data'!D127))),'Data Summary'!CK133="Yes"),100-OFFSET('Sanitation Data'!$D$4,0,10*ROW('Sanitation Data'!D127)),NA())</f>
        <v>#N/A</v>
      </c>
      <c r="W133" s="536" t="e">
        <f ca="1">+IF(AND(ISNUMBER(OFFSET('Sanitation Data'!$D$6,0,10*ROW('Sanitation Data'!D127))),'Data Summary'!CL133="Yes"),OFFSET('Sanitation Data'!$D$6,0,10*ROW('Sanitation Data'!D127)),NA())</f>
        <v>#N/A</v>
      </c>
      <c r="X133" s="536" t="e">
        <f ca="1">+IF(AND(ISNUMBER(OFFSET('Sanitation Data'!$D$10,0,10*ROW('Sanitation Data'!D127))),'Data Summary'!CM133="Yes"),OFFSET('Sanitation Data'!$D$10,0,10*ROW('Sanitation Data'!D127)),NA())</f>
        <v>#N/A</v>
      </c>
      <c r="Y133" s="536" t="e">
        <f ca="1">+IF(AND(ISNUMBER(OFFSET('Sanitation Data'!$D$11,0,10*ROW('Sanitation Data'!D127))),'Data Summary'!CN133="Yes"),OFFSET('Sanitation Data'!$D$11,0,10*ROW('Sanitation Data'!D127)),NA())</f>
        <v>#N/A</v>
      </c>
      <c r="Z133" s="536" t="e">
        <f ca="1">+IF(AND(ISNUMBER(OFFSET('Sanitation Data'!$D$12,0,10*ROW('Sanitation Data'!D127))),'Data Summary'!CO133="Yes"),OFFSET('Sanitation Data'!$D$12,0,10*ROW('Sanitation Data'!D127)),NA())</f>
        <v>#N/A</v>
      </c>
      <c r="AA133" s="536" t="e">
        <f ca="1">+IF(AND(ISNUMBER(OFFSET('Sanitation Data'!$E$4,0,10*ROW('Sanitation Data'!E127))),'Data Summary'!CP133="Yes"),100-OFFSET('Sanitation Data'!$E$4,0,10*ROW('Sanitation Data'!E127)),NA())</f>
        <v>#N/A</v>
      </c>
      <c r="AB133" s="536" t="e">
        <f ca="1">+IF(AND(ISNUMBER(OFFSET('Sanitation Data'!$E$6,0,10*ROW('Sanitation Data'!E127))),'Data Summary'!CQ133="Yes"),OFFSET('Sanitation Data'!$E$6,0,10*ROW('Sanitation Data'!E127)),NA())</f>
        <v>#N/A</v>
      </c>
      <c r="AC133" s="536" t="e">
        <f ca="1">+IF(AND(ISNUMBER(OFFSET('Sanitation Data'!$E$10,0,10*ROW('Sanitation Data'!E127))),'Data Summary'!CR133="Yes"),OFFSET('Sanitation Data'!$E$10,0,10*ROW('Sanitation Data'!E127)),NA())</f>
        <v>#N/A</v>
      </c>
      <c r="AD133" s="536" t="e">
        <f ca="1">+IF(AND(ISNUMBER(OFFSET('Sanitation Data'!$E$11,0,10*ROW('Sanitation Data'!E127))),'Data Summary'!CS133="Yes"),OFFSET('Sanitation Data'!$E$11,0,10*ROW('Sanitation Data'!E127)),NA())</f>
        <v>#N/A</v>
      </c>
      <c r="AE133" s="536" t="e">
        <f ca="1">+IF(AND(ISNUMBER(OFFSET('Sanitation Data'!$E$12,0,10*ROW('Sanitation Data'!E127))),'Data Summary'!CT133="Yes"),OFFSET('Sanitation Data'!$E$12,0,10*ROW('Sanitation Data'!E127)),NA())</f>
        <v>#N/A</v>
      </c>
      <c r="AF133" s="536" t="e">
        <f ca="1">+IF(AND(ISNUMBER(OFFSET('Sanitation Data'!$F$4,0,10*ROW('Sanitation Data'!F127))),'Data Summary'!CU133="Yes"),100-OFFSET('Sanitation Data'!$F$4,0,10*ROW('Sanitation Data'!F127)),NA())</f>
        <v>#N/A</v>
      </c>
      <c r="AG133" s="536" t="e">
        <f ca="1">+IF(AND(ISNUMBER(OFFSET('Sanitation Data'!$F$6,0,10*ROW('Sanitation Data'!F127))),'Data Summary'!CV133="Yes"),OFFSET('Sanitation Data'!$F$6,0,10*ROW('Sanitation Data'!F127)),NA())</f>
        <v>#N/A</v>
      </c>
      <c r="AH133" s="536" t="e">
        <f ca="1">+IF(AND(ISNUMBER(OFFSET('Sanitation Data'!$F$10,0,10*ROW('Sanitation Data'!F127))),'Data Summary'!CW133="Yes"),OFFSET('Sanitation Data'!$F$10,0,10*ROW('Sanitation Data'!F127)),NA())</f>
        <v>#N/A</v>
      </c>
      <c r="AI133" s="536" t="e">
        <f ca="1">+IF(AND(ISNUMBER(OFFSET('Sanitation Data'!$F$11,0,10*ROW('Sanitation Data'!F127))),'Data Summary'!CX133="Yes"),OFFSET('Sanitation Data'!$F$11,0,10*ROW('Sanitation Data'!F127)),NA())</f>
        <v>#N/A</v>
      </c>
      <c r="AJ133" s="536" t="e">
        <f ca="1">+IF(AND(ISNUMBER(OFFSET('Sanitation Data'!$F$12,0,10*ROW('Sanitation Data'!F127))),'Data Summary'!CY133="Yes"),OFFSET('Sanitation Data'!$F$12,0,10*ROW('Sanitation Data'!F127)),NA())</f>
        <v>#N/A</v>
      </c>
      <c r="AK133" s="536" t="e">
        <f ca="1">+IF(AND(ISNUMBER(OFFSET('Sanitation Data'!$G$4,0,10*ROW('Sanitation Data'!G127))),'Data Summary'!CZ133="Yes"),100-OFFSET('Sanitation Data'!$G$4,0,10*ROW('Sanitation Data'!G127)),NA())</f>
        <v>#N/A</v>
      </c>
      <c r="AL133" s="536" t="e">
        <f ca="1">+IF(AND(ISNUMBER(OFFSET('Sanitation Data'!$G$6,0,10*ROW('Sanitation Data'!G127))),'Data Summary'!DA133="Yes"),OFFSET('Sanitation Data'!$G$6,0,10*ROW('Sanitation Data'!G127)),NA())</f>
        <v>#N/A</v>
      </c>
      <c r="AM133" s="536" t="e">
        <f ca="1">+IF(AND(ISNUMBER(OFFSET('Sanitation Data'!$G$10,0,10*ROW('Sanitation Data'!G127))),'Data Summary'!DB133="Yes"),OFFSET('Sanitation Data'!$G$10,0,10*ROW('Sanitation Data'!G127)),NA())</f>
        <v>#N/A</v>
      </c>
      <c r="AN133" s="536" t="e">
        <f ca="1">+IF(AND(ISNUMBER(OFFSET('Sanitation Data'!$G$11,0,10*ROW('Sanitation Data'!G127))),'Data Summary'!DC133="Yes"),OFFSET('Sanitation Data'!$G$11,0,10*ROW('Sanitation Data'!G127)),NA())</f>
        <v>#N/A</v>
      </c>
      <c r="AO133" s="536" t="e">
        <f ca="1">+IF(AND(ISNUMBER(OFFSET('Sanitation Data'!$G$12,0,10*ROW('Sanitation Data'!G127))),'Data Summary'!DD133="Yes"),OFFSET('Sanitation Data'!$G$12,0,10*ROW('Sanitation Data'!G127)),NA())</f>
        <v>#N/A</v>
      </c>
      <c r="AP133" s="536" t="e">
        <f ca="1">+IF(AND(ISNUMBER(OFFSET('Sanitation Data'!$H$4,0,10*ROW('Sanitation Data'!H127))),'Data Summary'!DE133="Yes"),100-OFFSET('Sanitation Data'!$H$4,0,10*ROW('Sanitation Data'!H127)),NA())</f>
        <v>#N/A</v>
      </c>
      <c r="AQ133" s="536" t="e">
        <f ca="1">+IF(AND(ISNUMBER(OFFSET('Sanitation Data'!$H$6,0,10*ROW('Sanitation Data'!H127))),'Data Summary'!DF133="Yes"),OFFSET('Sanitation Data'!$H$6,0,10*ROW('Sanitation Data'!H127)),NA())</f>
        <v>#N/A</v>
      </c>
      <c r="AR133" s="536" t="e">
        <f ca="1">+IF(AND(ISNUMBER(OFFSET('Sanitation Data'!$H$10,0,10*ROW('Sanitation Data'!H127))),'Data Summary'!DG133="Yes"),OFFSET('Sanitation Data'!$H$10,0,10*ROW('Sanitation Data'!H127)),NA())</f>
        <v>#N/A</v>
      </c>
      <c r="AS133" s="536" t="e">
        <f ca="1">+IF(AND(ISNUMBER(OFFSET('Sanitation Data'!$H$11,0,10*ROW('Sanitation Data'!H127))),'Data Summary'!DH133="Yes"),OFFSET('Sanitation Data'!$H$11,0,10*ROW('Sanitation Data'!H127)),NA())</f>
        <v>#N/A</v>
      </c>
      <c r="AT133" s="536" t="e">
        <f ca="1">+IF(AND(ISNUMBER(OFFSET('Sanitation Data'!$H$12,0,10*ROW('Sanitation Data'!H127))),'Data Summary'!DI133="Yes"),OFFSET('Sanitation Data'!$H$12,0,10*ROW('Sanitation Data'!H127)),NA())</f>
        <v>#N/A</v>
      </c>
      <c r="AU133" s="536" t="e">
        <f ca="1">+IF(AND(ISNUMBER(OFFSET('Sanitation Data'!$I$4,0,10*ROW('Sanitation Data'!I127))),'Data Summary'!DJ133="Yes"),100-OFFSET('Sanitation Data'!$I$4,0,10*ROW('Sanitation Data'!I127)),NA())</f>
        <v>#N/A</v>
      </c>
      <c r="AV133" s="536" t="e">
        <f ca="1">+IF(AND(ISNUMBER(OFFSET('Sanitation Data'!$I$6,0,10*ROW('Sanitation Data'!I127))),'Data Summary'!DK133="Yes"),OFFSET('Sanitation Data'!$I$6,0,10*ROW('Sanitation Data'!I127)),NA())</f>
        <v>#N/A</v>
      </c>
      <c r="AW133" s="536" t="e">
        <f ca="1">+IF(AND(ISNUMBER(OFFSET('Sanitation Data'!$I$10,0,10*ROW('Sanitation Data'!I127))),'Data Summary'!DL133="Yes"),OFFSET('Sanitation Data'!$I$10,0,10*ROW('Sanitation Data'!I127)),NA())</f>
        <v>#N/A</v>
      </c>
      <c r="AX133" s="536" t="e">
        <f ca="1">+IF(AND(ISNUMBER(OFFSET('Sanitation Data'!$I$11,0,10*ROW('Sanitation Data'!I127))),'Data Summary'!DM133="Yes"),OFFSET('Sanitation Data'!$I$11,0,10*ROW('Sanitation Data'!I127)),NA())</f>
        <v>#N/A</v>
      </c>
      <c r="AY133" s="536" t="e">
        <f ca="1">+IF(AND(ISNUMBER(OFFSET('Sanitation Data'!$I$12,0,10*ROW('Sanitation Data'!I127))),'Data Summary'!DN133="Yes"),OFFSET('Sanitation Data'!$I$12,0,10*ROW('Sanitation Data'!I127)),NA())</f>
        <v>#N/A</v>
      </c>
      <c r="AZ133" s="537" t="e">
        <f ca="1">+IF(AND(ISNUMBER(OFFSET('Hygiene Data'!$D$5,0,10*ROW('Hygiene Data'!D127))),'Data Summary'!DO133="Yes"),OFFSET('Hygiene Data'!$D$5,0,10*ROW('Hygiene Data'!D127)),NA())</f>
        <v>#N/A</v>
      </c>
      <c r="BA133" s="537" t="e">
        <f ca="1">+IF(AND(ISNUMBER(OFFSET('Hygiene Data'!$D$7,0,10*ROW('Hygiene Data'!D127))),'Data Summary'!DP133="Yes"),OFFSET('Hygiene Data'!$D$7,0,10*ROW('Hygiene Data'!D127)),NA())</f>
        <v>#N/A</v>
      </c>
      <c r="BB133" s="537" t="e">
        <f ca="1">+IF(AND(ISNUMBER(OFFSET('Hygiene Data'!$D$9,0,10*ROW('Hygiene Data'!D127))),'Data Summary'!DQ133="Yes"),OFFSET('Hygiene Data'!$D$9,0,10*ROW('Hygiene Data'!D127)),NA())</f>
        <v>#N/A</v>
      </c>
      <c r="BC133" s="537" t="e">
        <f ca="1">+IF(AND(ISNUMBER(OFFSET('Hygiene Data'!$E$5,0,10*ROW('Hygiene Data'!E127))),'Data Summary'!DR133="Yes"),OFFSET('Hygiene Data'!$E$5,0,10*ROW('Hygiene Data'!E127)),NA())</f>
        <v>#N/A</v>
      </c>
      <c r="BD133" s="537" t="e">
        <f ca="1">+IF(AND(ISNUMBER(OFFSET('Hygiene Data'!$E$7,0,10*ROW('Hygiene Data'!E127))),'Data Summary'!DS133="Yes"),OFFSET('Hygiene Data'!$E$7,0,10*ROW('Hygiene Data'!E127)),NA())</f>
        <v>#N/A</v>
      </c>
      <c r="BE133" s="537" t="e">
        <f ca="1">+IF(AND(ISNUMBER(OFFSET('Hygiene Data'!$E$9,0,10*ROW('Hygiene Data'!E127))),'Data Summary'!DT133="Yes"),OFFSET('Hygiene Data'!$E$9,0,10*ROW('Hygiene Data'!E127)),NA())</f>
        <v>#N/A</v>
      </c>
      <c r="BF133" s="537" t="e">
        <f ca="1">+IF(AND(ISNUMBER(OFFSET('Hygiene Data'!$F$5,0,10*ROW('Hygiene Data'!F127))),'Data Summary'!DU133="Yes"),OFFSET('Hygiene Data'!$F$5,0,10*ROW('Hygiene Data'!F127)),NA())</f>
        <v>#N/A</v>
      </c>
      <c r="BG133" s="537" t="e">
        <f ca="1">+IF(AND(ISNUMBER(OFFSET('Hygiene Data'!$F$7,0,10*ROW('Hygiene Data'!F127))),'Data Summary'!DV133="Yes"),OFFSET('Hygiene Data'!$F$7,0,10*ROW('Hygiene Data'!F127)),NA())</f>
        <v>#N/A</v>
      </c>
      <c r="BH133" s="537" t="e">
        <f ca="1">+IF(AND(ISNUMBER(OFFSET('Hygiene Data'!$F$9,0,10*ROW('Hygiene Data'!F127))),'Data Summary'!DW133="Yes"),OFFSET('Hygiene Data'!$F$9,0,10*ROW('Hygiene Data'!F127)),NA())</f>
        <v>#N/A</v>
      </c>
      <c r="BI133" s="537" t="e">
        <f ca="1">+IF(AND(ISNUMBER(OFFSET('Hygiene Data'!$G$5,0,10*ROW('Hygiene Data'!G127))),'Data Summary'!DX133="Yes"),OFFSET('Hygiene Data'!$G$5,0,10*ROW('Hygiene Data'!G127)),NA())</f>
        <v>#N/A</v>
      </c>
      <c r="BJ133" s="537" t="e">
        <f ca="1">+IF(AND(ISNUMBER(OFFSET('Hygiene Data'!$G$7,0,10*ROW('Hygiene Data'!G127))),'Data Summary'!DY133="Yes"),OFFSET('Hygiene Data'!$G$7,0,10*ROW('Hygiene Data'!G127)),NA())</f>
        <v>#N/A</v>
      </c>
      <c r="BK133" s="537" t="e">
        <f ca="1">+IF(AND(ISNUMBER(OFFSET('Hygiene Data'!$G$9,0,10*ROW('Hygiene Data'!G127))),'Data Summary'!DZ133="Yes"),OFFSET('Hygiene Data'!$G$9,0,10*ROW('Hygiene Data'!G127)),NA())</f>
        <v>#N/A</v>
      </c>
      <c r="BL133" s="537" t="e">
        <f ca="1">+IF(AND(ISNUMBER(OFFSET('Hygiene Data'!$H$5,0,10*ROW('Hygiene Data'!H127))),'Data Summary'!EA133="Yes"),OFFSET('Hygiene Data'!$H$5,0,10*ROW('Hygiene Data'!H127)),NA())</f>
        <v>#N/A</v>
      </c>
      <c r="BM133" s="537" t="e">
        <f ca="1">+IF(AND(ISNUMBER(OFFSET('Hygiene Data'!$H$7,0,10*ROW('Hygiene Data'!H127))),'Data Summary'!EB133="Yes"),OFFSET('Hygiene Data'!$H$7,0,10*ROW('Hygiene Data'!H127)),NA())</f>
        <v>#N/A</v>
      </c>
      <c r="BN133" s="537" t="e">
        <f ca="1">+IF(AND(ISNUMBER(OFFSET('Hygiene Data'!$H$9,0,10*ROW('Hygiene Data'!H127))),'Data Summary'!EC133="Yes"),OFFSET('Hygiene Data'!$H$9,0,10*ROW('Hygiene Data'!H127)),NA())</f>
        <v>#N/A</v>
      </c>
      <c r="BO133" s="537" t="e">
        <f ca="1">+IF(AND(ISNUMBER(OFFSET('Hygiene Data'!$I$5,0,10*ROW('Hygiene Data'!I127))),'Data Summary'!ED133="Yes"),OFFSET('Hygiene Data'!$I$5,0,10*ROW('Hygiene Data'!I127)),NA())</f>
        <v>#N/A</v>
      </c>
      <c r="BP133" s="537" t="e">
        <f ca="1">+IF(AND(ISNUMBER(OFFSET('Hygiene Data'!$I$7,0,10*ROW('Hygiene Data'!I127))),'Data Summary'!EE133="Yes"),OFFSET('Hygiene Data'!$I$7,0,10*ROW('Hygiene Data'!I127)),NA())</f>
        <v>#N/A</v>
      </c>
      <c r="BQ133" s="537" t="e">
        <f ca="1">+IF(AND(ISNUMBER(OFFSET('Hygiene Data'!$I$9,0,10*ROW('Hygiene Data'!I127))),'Data Summary'!EF133="Yes"),OFFSET('Hygiene Data'!$I$9,0,10*ROW('Hygiene Data'!I127)),NA())</f>
        <v>#N/A</v>
      </c>
    </row>
    <row r="134" spans="1:69" x14ac:dyDescent="0.25">
      <c r="A134" s="533" t="e">
        <f ca="1">+RIGHT('Data Summary'!A134,LEN('Data Summary'!A134)-9)</f>
        <v>#VALUE!</v>
      </c>
      <c r="B134" s="507" t="str">
        <f ca="1">+IF(ISTEXT('Data Summary'!B134),'Data Summary'!B134,"")</f>
        <v/>
      </c>
      <c r="C134" s="534" t="e">
        <f ca="1">+VALUE('Data Summary'!C134)</f>
        <v>#VALUE!</v>
      </c>
      <c r="D134" s="535" t="e">
        <f ca="1">+IF(AND(ISNUMBER(OFFSET('Water Data'!$D$4,0,10*ROW('Water Data'!D128))),'Data Summary'!BS134="Yes"),100-OFFSET('Water Data'!$D$4,0,10*ROW('Water Data'!D128)),NA())</f>
        <v>#N/A</v>
      </c>
      <c r="E134" s="535" t="e">
        <f ca="1">+IF(AND(ISNUMBER(OFFSET('Water Data'!$D$6,0,10*ROW('Water Data'!D128))),'Data Summary'!BT134="Yes"),OFFSET('Water Data'!$D$6,0,10*ROW('Water Data'!D128)),NA())</f>
        <v>#N/A</v>
      </c>
      <c r="F134" s="535" t="e">
        <f ca="1">+IF(AND(ISNUMBER(OFFSET('Water Data'!$D$9,0,10*ROW('Water Data'!D128))),'Data Summary'!BU134="Yes"),OFFSET('Water Data'!$D$9,0,10*ROW('Water Data'!D128)),NA())</f>
        <v>#N/A</v>
      </c>
      <c r="G134" s="535" t="e">
        <f ca="1">+IF(AND(ISNUMBER(OFFSET('Water Data'!$E$4,0,10*ROW('Water Data'!E128))),'Data Summary'!BV134="Yes"),100-OFFSET('Water Data'!$E$4,0,10*ROW('Water Data'!E128)),NA())</f>
        <v>#N/A</v>
      </c>
      <c r="H134" s="535" t="e">
        <f ca="1">+IF(AND(ISNUMBER(OFFSET('Water Data'!$E$6,0,10*ROW('Water Data'!E128))),'Data Summary'!BW134="Yes"),OFFSET('Water Data'!$E$6,0,10*ROW('Water Data'!E128)),NA())</f>
        <v>#N/A</v>
      </c>
      <c r="I134" s="535" t="e">
        <f ca="1">+IF(AND(ISNUMBER(OFFSET('Water Data'!$E$9,0,10*ROW('Water Data'!E128))),'Data Summary'!BX134="Yes"),OFFSET('Water Data'!$E$9,0,10*ROW('Water Data'!E128)),NA())</f>
        <v>#N/A</v>
      </c>
      <c r="J134" s="535" t="e">
        <f ca="1">+IF(AND(ISNUMBER(OFFSET('Water Data'!$F$4,0,10*ROW('Water Data'!F128))),'Data Summary'!BY134="Yes"),100-OFFSET('Water Data'!$F$4,0,10*ROW('Water Data'!F128)),NA())</f>
        <v>#N/A</v>
      </c>
      <c r="K134" s="535" t="e">
        <f ca="1">+IF(AND(ISNUMBER(OFFSET('Water Data'!$F$6,0,10*ROW('Water Data'!F128))),'Data Summary'!BZ134="Yes"),OFFSET('Water Data'!$F$6,0,10*ROW('Water Data'!F128)),NA())</f>
        <v>#N/A</v>
      </c>
      <c r="L134" s="535" t="e">
        <f ca="1">+IF(AND(ISNUMBER(OFFSET('Water Data'!$F$9,0,10*ROW('Water Data'!F128))),'Data Summary'!CA134="Yes"),OFFSET('Water Data'!$F$9,0,10*ROW('Water Data'!F128)),NA())</f>
        <v>#N/A</v>
      </c>
      <c r="M134" s="535" t="e">
        <f ca="1">+IF(AND(ISNUMBER(OFFSET('Water Data'!$G$4,0,10*ROW('Water Data'!G128))),'Data Summary'!CB134="Yes"),100-OFFSET('Water Data'!$G$4,0,10*ROW('Water Data'!G128)),NA())</f>
        <v>#N/A</v>
      </c>
      <c r="N134" s="535" t="e">
        <f ca="1">+IF(AND(ISNUMBER(OFFSET('Water Data'!$G$6,0,10*ROW('Water Data'!G128))),'Data Summary'!CC134="Yes"),OFFSET('Water Data'!$G$6,0,10*ROW('Water Data'!G128)),NA())</f>
        <v>#N/A</v>
      </c>
      <c r="O134" s="535" t="e">
        <f ca="1">+IF(AND(ISNUMBER(OFFSET('Water Data'!$G$9,0,10*ROW('Water Data'!G128))),'Data Summary'!CD134="Yes"),OFFSET('Water Data'!$G$9,0,10*ROW('Water Data'!G128)),NA())</f>
        <v>#N/A</v>
      </c>
      <c r="P134" s="535" t="e">
        <f ca="1">+IF(AND(ISNUMBER(OFFSET('Water Data'!$H$4,0,10*ROW('Water Data'!H128))),'Data Summary'!CE134="Yes"),100-OFFSET('Water Data'!$H$4,0,10*ROW('Water Data'!H128)),NA())</f>
        <v>#N/A</v>
      </c>
      <c r="Q134" s="535" t="e">
        <f ca="1">+IF(AND(ISNUMBER(OFFSET('Water Data'!$H$6,0,10*ROW('Water Data'!H128))),'Data Summary'!CF134="Yes"),OFFSET('Water Data'!$H$6,0,10*ROW('Water Data'!H128)),NA())</f>
        <v>#N/A</v>
      </c>
      <c r="R134" s="535" t="e">
        <f ca="1">+IF(AND(ISNUMBER(OFFSET('Water Data'!$H$9,0,10*ROW('Water Data'!H128))),'Data Summary'!CG134="Yes"),OFFSET('Water Data'!$H$9,0,10*ROW('Water Data'!H128)),NA())</f>
        <v>#N/A</v>
      </c>
      <c r="S134" s="535" t="e">
        <f ca="1">+IF(AND(ISNUMBER(OFFSET('Water Data'!$I$4,0,10*ROW('Water Data'!I128))),'Data Summary'!CH134="Yes"),100-OFFSET('Water Data'!$I$4,0,10*ROW('Water Data'!I128)),NA())</f>
        <v>#N/A</v>
      </c>
      <c r="T134" s="535" t="e">
        <f ca="1">+IF(AND(ISNUMBER(OFFSET('Water Data'!$I$6,0,10*ROW('Water Data'!I128))),'Data Summary'!CI134="Yes"),OFFSET('Water Data'!$I$6,0,10*ROW('Water Data'!I128)),NA())</f>
        <v>#N/A</v>
      </c>
      <c r="U134" s="535" t="e">
        <f ca="1">+IF(AND(ISNUMBER(OFFSET('Water Data'!$I$9,0,10*ROW('Water Data'!I128))),'Data Summary'!CJ134="Yes"),OFFSET('Water Data'!$I$9,0,10*ROW('Water Data'!I128)),NA())</f>
        <v>#N/A</v>
      </c>
      <c r="V134" s="536" t="e">
        <f ca="1">+IF(AND(ISNUMBER(OFFSET('Sanitation Data'!$D$4,0,10*ROW('Sanitation Data'!D128))),'Data Summary'!CK134="Yes"),100-OFFSET('Sanitation Data'!$D$4,0,10*ROW('Sanitation Data'!D128)),NA())</f>
        <v>#N/A</v>
      </c>
      <c r="W134" s="536" t="e">
        <f ca="1">+IF(AND(ISNUMBER(OFFSET('Sanitation Data'!$D$6,0,10*ROW('Sanitation Data'!D128))),'Data Summary'!CL134="Yes"),OFFSET('Sanitation Data'!$D$6,0,10*ROW('Sanitation Data'!D128)),NA())</f>
        <v>#N/A</v>
      </c>
      <c r="X134" s="536" t="e">
        <f ca="1">+IF(AND(ISNUMBER(OFFSET('Sanitation Data'!$D$10,0,10*ROW('Sanitation Data'!D128))),'Data Summary'!CM134="Yes"),OFFSET('Sanitation Data'!$D$10,0,10*ROW('Sanitation Data'!D128)),NA())</f>
        <v>#N/A</v>
      </c>
      <c r="Y134" s="536" t="e">
        <f ca="1">+IF(AND(ISNUMBER(OFFSET('Sanitation Data'!$D$11,0,10*ROW('Sanitation Data'!D128))),'Data Summary'!CN134="Yes"),OFFSET('Sanitation Data'!$D$11,0,10*ROW('Sanitation Data'!D128)),NA())</f>
        <v>#N/A</v>
      </c>
      <c r="Z134" s="536" t="e">
        <f ca="1">+IF(AND(ISNUMBER(OFFSET('Sanitation Data'!$D$12,0,10*ROW('Sanitation Data'!D128))),'Data Summary'!CO134="Yes"),OFFSET('Sanitation Data'!$D$12,0,10*ROW('Sanitation Data'!D128)),NA())</f>
        <v>#N/A</v>
      </c>
      <c r="AA134" s="536" t="e">
        <f ca="1">+IF(AND(ISNUMBER(OFFSET('Sanitation Data'!$E$4,0,10*ROW('Sanitation Data'!E128))),'Data Summary'!CP134="Yes"),100-OFFSET('Sanitation Data'!$E$4,0,10*ROW('Sanitation Data'!E128)),NA())</f>
        <v>#N/A</v>
      </c>
      <c r="AB134" s="536" t="e">
        <f ca="1">+IF(AND(ISNUMBER(OFFSET('Sanitation Data'!$E$6,0,10*ROW('Sanitation Data'!E128))),'Data Summary'!CQ134="Yes"),OFFSET('Sanitation Data'!$E$6,0,10*ROW('Sanitation Data'!E128)),NA())</f>
        <v>#N/A</v>
      </c>
      <c r="AC134" s="536" t="e">
        <f ca="1">+IF(AND(ISNUMBER(OFFSET('Sanitation Data'!$E$10,0,10*ROW('Sanitation Data'!E128))),'Data Summary'!CR134="Yes"),OFFSET('Sanitation Data'!$E$10,0,10*ROW('Sanitation Data'!E128)),NA())</f>
        <v>#N/A</v>
      </c>
      <c r="AD134" s="536" t="e">
        <f ca="1">+IF(AND(ISNUMBER(OFFSET('Sanitation Data'!$E$11,0,10*ROW('Sanitation Data'!E128))),'Data Summary'!CS134="Yes"),OFFSET('Sanitation Data'!$E$11,0,10*ROW('Sanitation Data'!E128)),NA())</f>
        <v>#N/A</v>
      </c>
      <c r="AE134" s="536" t="e">
        <f ca="1">+IF(AND(ISNUMBER(OFFSET('Sanitation Data'!$E$12,0,10*ROW('Sanitation Data'!E128))),'Data Summary'!CT134="Yes"),OFFSET('Sanitation Data'!$E$12,0,10*ROW('Sanitation Data'!E128)),NA())</f>
        <v>#N/A</v>
      </c>
      <c r="AF134" s="536" t="e">
        <f ca="1">+IF(AND(ISNUMBER(OFFSET('Sanitation Data'!$F$4,0,10*ROW('Sanitation Data'!F128))),'Data Summary'!CU134="Yes"),100-OFFSET('Sanitation Data'!$F$4,0,10*ROW('Sanitation Data'!F128)),NA())</f>
        <v>#N/A</v>
      </c>
      <c r="AG134" s="536" t="e">
        <f ca="1">+IF(AND(ISNUMBER(OFFSET('Sanitation Data'!$F$6,0,10*ROW('Sanitation Data'!F128))),'Data Summary'!CV134="Yes"),OFFSET('Sanitation Data'!$F$6,0,10*ROW('Sanitation Data'!F128)),NA())</f>
        <v>#N/A</v>
      </c>
      <c r="AH134" s="536" t="e">
        <f ca="1">+IF(AND(ISNUMBER(OFFSET('Sanitation Data'!$F$10,0,10*ROW('Sanitation Data'!F128))),'Data Summary'!CW134="Yes"),OFFSET('Sanitation Data'!$F$10,0,10*ROW('Sanitation Data'!F128)),NA())</f>
        <v>#N/A</v>
      </c>
      <c r="AI134" s="536" t="e">
        <f ca="1">+IF(AND(ISNUMBER(OFFSET('Sanitation Data'!$F$11,0,10*ROW('Sanitation Data'!F128))),'Data Summary'!CX134="Yes"),OFFSET('Sanitation Data'!$F$11,0,10*ROW('Sanitation Data'!F128)),NA())</f>
        <v>#N/A</v>
      </c>
      <c r="AJ134" s="536" t="e">
        <f ca="1">+IF(AND(ISNUMBER(OFFSET('Sanitation Data'!$F$12,0,10*ROW('Sanitation Data'!F128))),'Data Summary'!CY134="Yes"),OFFSET('Sanitation Data'!$F$12,0,10*ROW('Sanitation Data'!F128)),NA())</f>
        <v>#N/A</v>
      </c>
      <c r="AK134" s="536" t="e">
        <f ca="1">+IF(AND(ISNUMBER(OFFSET('Sanitation Data'!$G$4,0,10*ROW('Sanitation Data'!G128))),'Data Summary'!CZ134="Yes"),100-OFFSET('Sanitation Data'!$G$4,0,10*ROW('Sanitation Data'!G128)),NA())</f>
        <v>#N/A</v>
      </c>
      <c r="AL134" s="536" t="e">
        <f ca="1">+IF(AND(ISNUMBER(OFFSET('Sanitation Data'!$G$6,0,10*ROW('Sanitation Data'!G128))),'Data Summary'!DA134="Yes"),OFFSET('Sanitation Data'!$G$6,0,10*ROW('Sanitation Data'!G128)),NA())</f>
        <v>#N/A</v>
      </c>
      <c r="AM134" s="536" t="e">
        <f ca="1">+IF(AND(ISNUMBER(OFFSET('Sanitation Data'!$G$10,0,10*ROW('Sanitation Data'!G128))),'Data Summary'!DB134="Yes"),OFFSET('Sanitation Data'!$G$10,0,10*ROW('Sanitation Data'!G128)),NA())</f>
        <v>#N/A</v>
      </c>
      <c r="AN134" s="536" t="e">
        <f ca="1">+IF(AND(ISNUMBER(OFFSET('Sanitation Data'!$G$11,0,10*ROW('Sanitation Data'!G128))),'Data Summary'!DC134="Yes"),OFFSET('Sanitation Data'!$G$11,0,10*ROW('Sanitation Data'!G128)),NA())</f>
        <v>#N/A</v>
      </c>
      <c r="AO134" s="536" t="e">
        <f ca="1">+IF(AND(ISNUMBER(OFFSET('Sanitation Data'!$G$12,0,10*ROW('Sanitation Data'!G128))),'Data Summary'!DD134="Yes"),OFFSET('Sanitation Data'!$G$12,0,10*ROW('Sanitation Data'!G128)),NA())</f>
        <v>#N/A</v>
      </c>
      <c r="AP134" s="536" t="e">
        <f ca="1">+IF(AND(ISNUMBER(OFFSET('Sanitation Data'!$H$4,0,10*ROW('Sanitation Data'!H128))),'Data Summary'!DE134="Yes"),100-OFFSET('Sanitation Data'!$H$4,0,10*ROW('Sanitation Data'!H128)),NA())</f>
        <v>#N/A</v>
      </c>
      <c r="AQ134" s="536" t="e">
        <f ca="1">+IF(AND(ISNUMBER(OFFSET('Sanitation Data'!$H$6,0,10*ROW('Sanitation Data'!H128))),'Data Summary'!DF134="Yes"),OFFSET('Sanitation Data'!$H$6,0,10*ROW('Sanitation Data'!H128)),NA())</f>
        <v>#N/A</v>
      </c>
      <c r="AR134" s="536" t="e">
        <f ca="1">+IF(AND(ISNUMBER(OFFSET('Sanitation Data'!$H$10,0,10*ROW('Sanitation Data'!H128))),'Data Summary'!DG134="Yes"),OFFSET('Sanitation Data'!$H$10,0,10*ROW('Sanitation Data'!H128)),NA())</f>
        <v>#N/A</v>
      </c>
      <c r="AS134" s="536" t="e">
        <f ca="1">+IF(AND(ISNUMBER(OFFSET('Sanitation Data'!$H$11,0,10*ROW('Sanitation Data'!H128))),'Data Summary'!DH134="Yes"),OFFSET('Sanitation Data'!$H$11,0,10*ROW('Sanitation Data'!H128)),NA())</f>
        <v>#N/A</v>
      </c>
      <c r="AT134" s="536" t="e">
        <f ca="1">+IF(AND(ISNUMBER(OFFSET('Sanitation Data'!$H$12,0,10*ROW('Sanitation Data'!H128))),'Data Summary'!DI134="Yes"),OFFSET('Sanitation Data'!$H$12,0,10*ROW('Sanitation Data'!H128)),NA())</f>
        <v>#N/A</v>
      </c>
      <c r="AU134" s="536" t="e">
        <f ca="1">+IF(AND(ISNUMBER(OFFSET('Sanitation Data'!$I$4,0,10*ROW('Sanitation Data'!I128))),'Data Summary'!DJ134="Yes"),100-OFFSET('Sanitation Data'!$I$4,0,10*ROW('Sanitation Data'!I128)),NA())</f>
        <v>#N/A</v>
      </c>
      <c r="AV134" s="536" t="e">
        <f ca="1">+IF(AND(ISNUMBER(OFFSET('Sanitation Data'!$I$6,0,10*ROW('Sanitation Data'!I128))),'Data Summary'!DK134="Yes"),OFFSET('Sanitation Data'!$I$6,0,10*ROW('Sanitation Data'!I128)),NA())</f>
        <v>#N/A</v>
      </c>
      <c r="AW134" s="536" t="e">
        <f ca="1">+IF(AND(ISNUMBER(OFFSET('Sanitation Data'!$I$10,0,10*ROW('Sanitation Data'!I128))),'Data Summary'!DL134="Yes"),OFFSET('Sanitation Data'!$I$10,0,10*ROW('Sanitation Data'!I128)),NA())</f>
        <v>#N/A</v>
      </c>
      <c r="AX134" s="536" t="e">
        <f ca="1">+IF(AND(ISNUMBER(OFFSET('Sanitation Data'!$I$11,0,10*ROW('Sanitation Data'!I128))),'Data Summary'!DM134="Yes"),OFFSET('Sanitation Data'!$I$11,0,10*ROW('Sanitation Data'!I128)),NA())</f>
        <v>#N/A</v>
      </c>
      <c r="AY134" s="536" t="e">
        <f ca="1">+IF(AND(ISNUMBER(OFFSET('Sanitation Data'!$I$12,0,10*ROW('Sanitation Data'!I128))),'Data Summary'!DN134="Yes"),OFFSET('Sanitation Data'!$I$12,0,10*ROW('Sanitation Data'!I128)),NA())</f>
        <v>#N/A</v>
      </c>
      <c r="AZ134" s="537" t="e">
        <f ca="1">+IF(AND(ISNUMBER(OFFSET('Hygiene Data'!$D$5,0,10*ROW('Hygiene Data'!D128))),'Data Summary'!DO134="Yes"),OFFSET('Hygiene Data'!$D$5,0,10*ROW('Hygiene Data'!D128)),NA())</f>
        <v>#N/A</v>
      </c>
      <c r="BA134" s="537" t="e">
        <f ca="1">+IF(AND(ISNUMBER(OFFSET('Hygiene Data'!$D$7,0,10*ROW('Hygiene Data'!D128))),'Data Summary'!DP134="Yes"),OFFSET('Hygiene Data'!$D$7,0,10*ROW('Hygiene Data'!D128)),NA())</f>
        <v>#N/A</v>
      </c>
      <c r="BB134" s="537" t="e">
        <f ca="1">+IF(AND(ISNUMBER(OFFSET('Hygiene Data'!$D$9,0,10*ROW('Hygiene Data'!D128))),'Data Summary'!DQ134="Yes"),OFFSET('Hygiene Data'!$D$9,0,10*ROW('Hygiene Data'!D128)),NA())</f>
        <v>#N/A</v>
      </c>
      <c r="BC134" s="537" t="e">
        <f ca="1">+IF(AND(ISNUMBER(OFFSET('Hygiene Data'!$E$5,0,10*ROW('Hygiene Data'!E128))),'Data Summary'!DR134="Yes"),OFFSET('Hygiene Data'!$E$5,0,10*ROW('Hygiene Data'!E128)),NA())</f>
        <v>#N/A</v>
      </c>
      <c r="BD134" s="537" t="e">
        <f ca="1">+IF(AND(ISNUMBER(OFFSET('Hygiene Data'!$E$7,0,10*ROW('Hygiene Data'!E128))),'Data Summary'!DS134="Yes"),OFFSET('Hygiene Data'!$E$7,0,10*ROW('Hygiene Data'!E128)),NA())</f>
        <v>#N/A</v>
      </c>
      <c r="BE134" s="537" t="e">
        <f ca="1">+IF(AND(ISNUMBER(OFFSET('Hygiene Data'!$E$9,0,10*ROW('Hygiene Data'!E128))),'Data Summary'!DT134="Yes"),OFFSET('Hygiene Data'!$E$9,0,10*ROW('Hygiene Data'!E128)),NA())</f>
        <v>#N/A</v>
      </c>
      <c r="BF134" s="537" t="e">
        <f ca="1">+IF(AND(ISNUMBER(OFFSET('Hygiene Data'!$F$5,0,10*ROW('Hygiene Data'!F128))),'Data Summary'!DU134="Yes"),OFFSET('Hygiene Data'!$F$5,0,10*ROW('Hygiene Data'!F128)),NA())</f>
        <v>#N/A</v>
      </c>
      <c r="BG134" s="537" t="e">
        <f ca="1">+IF(AND(ISNUMBER(OFFSET('Hygiene Data'!$F$7,0,10*ROW('Hygiene Data'!F128))),'Data Summary'!DV134="Yes"),OFFSET('Hygiene Data'!$F$7,0,10*ROW('Hygiene Data'!F128)),NA())</f>
        <v>#N/A</v>
      </c>
      <c r="BH134" s="537" t="e">
        <f ca="1">+IF(AND(ISNUMBER(OFFSET('Hygiene Data'!$F$9,0,10*ROW('Hygiene Data'!F128))),'Data Summary'!DW134="Yes"),OFFSET('Hygiene Data'!$F$9,0,10*ROW('Hygiene Data'!F128)),NA())</f>
        <v>#N/A</v>
      </c>
      <c r="BI134" s="537" t="e">
        <f ca="1">+IF(AND(ISNUMBER(OFFSET('Hygiene Data'!$G$5,0,10*ROW('Hygiene Data'!G128))),'Data Summary'!DX134="Yes"),OFFSET('Hygiene Data'!$G$5,0,10*ROW('Hygiene Data'!G128)),NA())</f>
        <v>#N/A</v>
      </c>
      <c r="BJ134" s="537" t="e">
        <f ca="1">+IF(AND(ISNUMBER(OFFSET('Hygiene Data'!$G$7,0,10*ROW('Hygiene Data'!G128))),'Data Summary'!DY134="Yes"),OFFSET('Hygiene Data'!$G$7,0,10*ROW('Hygiene Data'!G128)),NA())</f>
        <v>#N/A</v>
      </c>
      <c r="BK134" s="537" t="e">
        <f ca="1">+IF(AND(ISNUMBER(OFFSET('Hygiene Data'!$G$9,0,10*ROW('Hygiene Data'!G128))),'Data Summary'!DZ134="Yes"),OFFSET('Hygiene Data'!$G$9,0,10*ROW('Hygiene Data'!G128)),NA())</f>
        <v>#N/A</v>
      </c>
      <c r="BL134" s="537" t="e">
        <f ca="1">+IF(AND(ISNUMBER(OFFSET('Hygiene Data'!$H$5,0,10*ROW('Hygiene Data'!H128))),'Data Summary'!EA134="Yes"),OFFSET('Hygiene Data'!$H$5,0,10*ROW('Hygiene Data'!H128)),NA())</f>
        <v>#N/A</v>
      </c>
      <c r="BM134" s="537" t="e">
        <f ca="1">+IF(AND(ISNUMBER(OFFSET('Hygiene Data'!$H$7,0,10*ROW('Hygiene Data'!H128))),'Data Summary'!EB134="Yes"),OFFSET('Hygiene Data'!$H$7,0,10*ROW('Hygiene Data'!H128)),NA())</f>
        <v>#N/A</v>
      </c>
      <c r="BN134" s="537" t="e">
        <f ca="1">+IF(AND(ISNUMBER(OFFSET('Hygiene Data'!$H$9,0,10*ROW('Hygiene Data'!H128))),'Data Summary'!EC134="Yes"),OFFSET('Hygiene Data'!$H$9,0,10*ROW('Hygiene Data'!H128)),NA())</f>
        <v>#N/A</v>
      </c>
      <c r="BO134" s="537" t="e">
        <f ca="1">+IF(AND(ISNUMBER(OFFSET('Hygiene Data'!$I$5,0,10*ROW('Hygiene Data'!I128))),'Data Summary'!ED134="Yes"),OFFSET('Hygiene Data'!$I$5,0,10*ROW('Hygiene Data'!I128)),NA())</f>
        <v>#N/A</v>
      </c>
      <c r="BP134" s="537" t="e">
        <f ca="1">+IF(AND(ISNUMBER(OFFSET('Hygiene Data'!$I$7,0,10*ROW('Hygiene Data'!I128))),'Data Summary'!EE134="Yes"),OFFSET('Hygiene Data'!$I$7,0,10*ROW('Hygiene Data'!I128)),NA())</f>
        <v>#N/A</v>
      </c>
      <c r="BQ134" s="537" t="e">
        <f ca="1">+IF(AND(ISNUMBER(OFFSET('Hygiene Data'!$I$9,0,10*ROW('Hygiene Data'!I128))),'Data Summary'!EF134="Yes"),OFFSET('Hygiene Data'!$I$9,0,10*ROW('Hygiene Data'!I128)),NA())</f>
        <v>#N/A</v>
      </c>
    </row>
    <row r="135" spans="1:69" x14ac:dyDescent="0.25">
      <c r="A135" s="533" t="e">
        <f ca="1">+RIGHT('Data Summary'!A135,LEN('Data Summary'!A135)-9)</f>
        <v>#VALUE!</v>
      </c>
      <c r="B135" s="507" t="str">
        <f ca="1">+IF(ISTEXT('Data Summary'!B135),'Data Summary'!B135,"")</f>
        <v/>
      </c>
      <c r="C135" s="534" t="e">
        <f ca="1">+VALUE('Data Summary'!C135)</f>
        <v>#VALUE!</v>
      </c>
      <c r="D135" s="535" t="e">
        <f ca="1">+IF(AND(ISNUMBER(OFFSET('Water Data'!$D$4,0,10*ROW('Water Data'!D129))),'Data Summary'!BS135="Yes"),100-OFFSET('Water Data'!$D$4,0,10*ROW('Water Data'!D129)),NA())</f>
        <v>#N/A</v>
      </c>
      <c r="E135" s="535" t="e">
        <f ca="1">+IF(AND(ISNUMBER(OFFSET('Water Data'!$D$6,0,10*ROW('Water Data'!D129))),'Data Summary'!BT135="Yes"),OFFSET('Water Data'!$D$6,0,10*ROW('Water Data'!D129)),NA())</f>
        <v>#N/A</v>
      </c>
      <c r="F135" s="535" t="e">
        <f ca="1">+IF(AND(ISNUMBER(OFFSET('Water Data'!$D$9,0,10*ROW('Water Data'!D129))),'Data Summary'!BU135="Yes"),OFFSET('Water Data'!$D$9,0,10*ROW('Water Data'!D129)),NA())</f>
        <v>#N/A</v>
      </c>
      <c r="G135" s="535" t="e">
        <f ca="1">+IF(AND(ISNUMBER(OFFSET('Water Data'!$E$4,0,10*ROW('Water Data'!E129))),'Data Summary'!BV135="Yes"),100-OFFSET('Water Data'!$E$4,0,10*ROW('Water Data'!E129)),NA())</f>
        <v>#N/A</v>
      </c>
      <c r="H135" s="535" t="e">
        <f ca="1">+IF(AND(ISNUMBER(OFFSET('Water Data'!$E$6,0,10*ROW('Water Data'!E129))),'Data Summary'!BW135="Yes"),OFFSET('Water Data'!$E$6,0,10*ROW('Water Data'!E129)),NA())</f>
        <v>#N/A</v>
      </c>
      <c r="I135" s="535" t="e">
        <f ca="1">+IF(AND(ISNUMBER(OFFSET('Water Data'!$E$9,0,10*ROW('Water Data'!E129))),'Data Summary'!BX135="Yes"),OFFSET('Water Data'!$E$9,0,10*ROW('Water Data'!E129)),NA())</f>
        <v>#N/A</v>
      </c>
      <c r="J135" s="535" t="e">
        <f ca="1">+IF(AND(ISNUMBER(OFFSET('Water Data'!$F$4,0,10*ROW('Water Data'!F129))),'Data Summary'!BY135="Yes"),100-OFFSET('Water Data'!$F$4,0,10*ROW('Water Data'!F129)),NA())</f>
        <v>#N/A</v>
      </c>
      <c r="K135" s="535" t="e">
        <f ca="1">+IF(AND(ISNUMBER(OFFSET('Water Data'!$F$6,0,10*ROW('Water Data'!F129))),'Data Summary'!BZ135="Yes"),OFFSET('Water Data'!$F$6,0,10*ROW('Water Data'!F129)),NA())</f>
        <v>#N/A</v>
      </c>
      <c r="L135" s="535" t="e">
        <f ca="1">+IF(AND(ISNUMBER(OFFSET('Water Data'!$F$9,0,10*ROW('Water Data'!F129))),'Data Summary'!CA135="Yes"),OFFSET('Water Data'!$F$9,0,10*ROW('Water Data'!F129)),NA())</f>
        <v>#N/A</v>
      </c>
      <c r="M135" s="535" t="e">
        <f ca="1">+IF(AND(ISNUMBER(OFFSET('Water Data'!$G$4,0,10*ROW('Water Data'!G129))),'Data Summary'!CB135="Yes"),100-OFFSET('Water Data'!$G$4,0,10*ROW('Water Data'!G129)),NA())</f>
        <v>#N/A</v>
      </c>
      <c r="N135" s="535" t="e">
        <f ca="1">+IF(AND(ISNUMBER(OFFSET('Water Data'!$G$6,0,10*ROW('Water Data'!G129))),'Data Summary'!CC135="Yes"),OFFSET('Water Data'!$G$6,0,10*ROW('Water Data'!G129)),NA())</f>
        <v>#N/A</v>
      </c>
      <c r="O135" s="535" t="e">
        <f ca="1">+IF(AND(ISNUMBER(OFFSET('Water Data'!$G$9,0,10*ROW('Water Data'!G129))),'Data Summary'!CD135="Yes"),OFFSET('Water Data'!$G$9,0,10*ROW('Water Data'!G129)),NA())</f>
        <v>#N/A</v>
      </c>
      <c r="P135" s="535" t="e">
        <f ca="1">+IF(AND(ISNUMBER(OFFSET('Water Data'!$H$4,0,10*ROW('Water Data'!H129))),'Data Summary'!CE135="Yes"),100-OFFSET('Water Data'!$H$4,0,10*ROW('Water Data'!H129)),NA())</f>
        <v>#N/A</v>
      </c>
      <c r="Q135" s="535" t="e">
        <f ca="1">+IF(AND(ISNUMBER(OFFSET('Water Data'!$H$6,0,10*ROW('Water Data'!H129))),'Data Summary'!CF135="Yes"),OFFSET('Water Data'!$H$6,0,10*ROW('Water Data'!H129)),NA())</f>
        <v>#N/A</v>
      </c>
      <c r="R135" s="535" t="e">
        <f ca="1">+IF(AND(ISNUMBER(OFFSET('Water Data'!$H$9,0,10*ROW('Water Data'!H129))),'Data Summary'!CG135="Yes"),OFFSET('Water Data'!$H$9,0,10*ROW('Water Data'!H129)),NA())</f>
        <v>#N/A</v>
      </c>
      <c r="S135" s="535" t="e">
        <f ca="1">+IF(AND(ISNUMBER(OFFSET('Water Data'!$I$4,0,10*ROW('Water Data'!I129))),'Data Summary'!CH135="Yes"),100-OFFSET('Water Data'!$I$4,0,10*ROW('Water Data'!I129)),NA())</f>
        <v>#N/A</v>
      </c>
      <c r="T135" s="535" t="e">
        <f ca="1">+IF(AND(ISNUMBER(OFFSET('Water Data'!$I$6,0,10*ROW('Water Data'!I129))),'Data Summary'!CI135="Yes"),OFFSET('Water Data'!$I$6,0,10*ROW('Water Data'!I129)),NA())</f>
        <v>#N/A</v>
      </c>
      <c r="U135" s="535" t="e">
        <f ca="1">+IF(AND(ISNUMBER(OFFSET('Water Data'!$I$9,0,10*ROW('Water Data'!I129))),'Data Summary'!CJ135="Yes"),OFFSET('Water Data'!$I$9,0,10*ROW('Water Data'!I129)),NA())</f>
        <v>#N/A</v>
      </c>
      <c r="V135" s="536" t="e">
        <f ca="1">+IF(AND(ISNUMBER(OFFSET('Sanitation Data'!$D$4,0,10*ROW('Sanitation Data'!D129))),'Data Summary'!CK135="Yes"),100-OFFSET('Sanitation Data'!$D$4,0,10*ROW('Sanitation Data'!D129)),NA())</f>
        <v>#N/A</v>
      </c>
      <c r="W135" s="536" t="e">
        <f ca="1">+IF(AND(ISNUMBER(OFFSET('Sanitation Data'!$D$6,0,10*ROW('Sanitation Data'!D129))),'Data Summary'!CL135="Yes"),OFFSET('Sanitation Data'!$D$6,0,10*ROW('Sanitation Data'!D129)),NA())</f>
        <v>#N/A</v>
      </c>
      <c r="X135" s="536" t="e">
        <f ca="1">+IF(AND(ISNUMBER(OFFSET('Sanitation Data'!$D$10,0,10*ROW('Sanitation Data'!D129))),'Data Summary'!CM135="Yes"),OFFSET('Sanitation Data'!$D$10,0,10*ROW('Sanitation Data'!D129)),NA())</f>
        <v>#N/A</v>
      </c>
      <c r="Y135" s="536" t="e">
        <f ca="1">+IF(AND(ISNUMBER(OFFSET('Sanitation Data'!$D$11,0,10*ROW('Sanitation Data'!D129))),'Data Summary'!CN135="Yes"),OFFSET('Sanitation Data'!$D$11,0,10*ROW('Sanitation Data'!D129)),NA())</f>
        <v>#N/A</v>
      </c>
      <c r="Z135" s="536" t="e">
        <f ca="1">+IF(AND(ISNUMBER(OFFSET('Sanitation Data'!$D$12,0,10*ROW('Sanitation Data'!D129))),'Data Summary'!CO135="Yes"),OFFSET('Sanitation Data'!$D$12,0,10*ROW('Sanitation Data'!D129)),NA())</f>
        <v>#N/A</v>
      </c>
      <c r="AA135" s="536" t="e">
        <f ca="1">+IF(AND(ISNUMBER(OFFSET('Sanitation Data'!$E$4,0,10*ROW('Sanitation Data'!E129))),'Data Summary'!CP135="Yes"),100-OFFSET('Sanitation Data'!$E$4,0,10*ROW('Sanitation Data'!E129)),NA())</f>
        <v>#N/A</v>
      </c>
      <c r="AB135" s="536" t="e">
        <f ca="1">+IF(AND(ISNUMBER(OFFSET('Sanitation Data'!$E$6,0,10*ROW('Sanitation Data'!E129))),'Data Summary'!CQ135="Yes"),OFFSET('Sanitation Data'!$E$6,0,10*ROW('Sanitation Data'!E129)),NA())</f>
        <v>#N/A</v>
      </c>
      <c r="AC135" s="536" t="e">
        <f ca="1">+IF(AND(ISNUMBER(OFFSET('Sanitation Data'!$E$10,0,10*ROW('Sanitation Data'!E129))),'Data Summary'!CR135="Yes"),OFFSET('Sanitation Data'!$E$10,0,10*ROW('Sanitation Data'!E129)),NA())</f>
        <v>#N/A</v>
      </c>
      <c r="AD135" s="536" t="e">
        <f ca="1">+IF(AND(ISNUMBER(OFFSET('Sanitation Data'!$E$11,0,10*ROW('Sanitation Data'!E129))),'Data Summary'!CS135="Yes"),OFFSET('Sanitation Data'!$E$11,0,10*ROW('Sanitation Data'!E129)),NA())</f>
        <v>#N/A</v>
      </c>
      <c r="AE135" s="536" t="e">
        <f ca="1">+IF(AND(ISNUMBER(OFFSET('Sanitation Data'!$E$12,0,10*ROW('Sanitation Data'!E129))),'Data Summary'!CT135="Yes"),OFFSET('Sanitation Data'!$E$12,0,10*ROW('Sanitation Data'!E129)),NA())</f>
        <v>#N/A</v>
      </c>
      <c r="AF135" s="536" t="e">
        <f ca="1">+IF(AND(ISNUMBER(OFFSET('Sanitation Data'!$F$4,0,10*ROW('Sanitation Data'!F129))),'Data Summary'!CU135="Yes"),100-OFFSET('Sanitation Data'!$F$4,0,10*ROW('Sanitation Data'!F129)),NA())</f>
        <v>#N/A</v>
      </c>
      <c r="AG135" s="536" t="e">
        <f ca="1">+IF(AND(ISNUMBER(OFFSET('Sanitation Data'!$F$6,0,10*ROW('Sanitation Data'!F129))),'Data Summary'!CV135="Yes"),OFFSET('Sanitation Data'!$F$6,0,10*ROW('Sanitation Data'!F129)),NA())</f>
        <v>#N/A</v>
      </c>
      <c r="AH135" s="536" t="e">
        <f ca="1">+IF(AND(ISNUMBER(OFFSET('Sanitation Data'!$F$10,0,10*ROW('Sanitation Data'!F129))),'Data Summary'!CW135="Yes"),OFFSET('Sanitation Data'!$F$10,0,10*ROW('Sanitation Data'!F129)),NA())</f>
        <v>#N/A</v>
      </c>
      <c r="AI135" s="536" t="e">
        <f ca="1">+IF(AND(ISNUMBER(OFFSET('Sanitation Data'!$F$11,0,10*ROW('Sanitation Data'!F129))),'Data Summary'!CX135="Yes"),OFFSET('Sanitation Data'!$F$11,0,10*ROW('Sanitation Data'!F129)),NA())</f>
        <v>#N/A</v>
      </c>
      <c r="AJ135" s="536" t="e">
        <f ca="1">+IF(AND(ISNUMBER(OFFSET('Sanitation Data'!$F$12,0,10*ROW('Sanitation Data'!F129))),'Data Summary'!CY135="Yes"),OFFSET('Sanitation Data'!$F$12,0,10*ROW('Sanitation Data'!F129)),NA())</f>
        <v>#N/A</v>
      </c>
      <c r="AK135" s="536" t="e">
        <f ca="1">+IF(AND(ISNUMBER(OFFSET('Sanitation Data'!$G$4,0,10*ROW('Sanitation Data'!G129))),'Data Summary'!CZ135="Yes"),100-OFFSET('Sanitation Data'!$G$4,0,10*ROW('Sanitation Data'!G129)),NA())</f>
        <v>#N/A</v>
      </c>
      <c r="AL135" s="536" t="e">
        <f ca="1">+IF(AND(ISNUMBER(OFFSET('Sanitation Data'!$G$6,0,10*ROW('Sanitation Data'!G129))),'Data Summary'!DA135="Yes"),OFFSET('Sanitation Data'!$G$6,0,10*ROW('Sanitation Data'!G129)),NA())</f>
        <v>#N/A</v>
      </c>
      <c r="AM135" s="536" t="e">
        <f ca="1">+IF(AND(ISNUMBER(OFFSET('Sanitation Data'!$G$10,0,10*ROW('Sanitation Data'!G129))),'Data Summary'!DB135="Yes"),OFFSET('Sanitation Data'!$G$10,0,10*ROW('Sanitation Data'!G129)),NA())</f>
        <v>#N/A</v>
      </c>
      <c r="AN135" s="536" t="e">
        <f ca="1">+IF(AND(ISNUMBER(OFFSET('Sanitation Data'!$G$11,0,10*ROW('Sanitation Data'!G129))),'Data Summary'!DC135="Yes"),OFFSET('Sanitation Data'!$G$11,0,10*ROW('Sanitation Data'!G129)),NA())</f>
        <v>#N/A</v>
      </c>
      <c r="AO135" s="536" t="e">
        <f ca="1">+IF(AND(ISNUMBER(OFFSET('Sanitation Data'!$G$12,0,10*ROW('Sanitation Data'!G129))),'Data Summary'!DD135="Yes"),OFFSET('Sanitation Data'!$G$12,0,10*ROW('Sanitation Data'!G129)),NA())</f>
        <v>#N/A</v>
      </c>
      <c r="AP135" s="536" t="e">
        <f ca="1">+IF(AND(ISNUMBER(OFFSET('Sanitation Data'!$H$4,0,10*ROW('Sanitation Data'!H129))),'Data Summary'!DE135="Yes"),100-OFFSET('Sanitation Data'!$H$4,0,10*ROW('Sanitation Data'!H129)),NA())</f>
        <v>#N/A</v>
      </c>
      <c r="AQ135" s="536" t="e">
        <f ca="1">+IF(AND(ISNUMBER(OFFSET('Sanitation Data'!$H$6,0,10*ROW('Sanitation Data'!H129))),'Data Summary'!DF135="Yes"),OFFSET('Sanitation Data'!$H$6,0,10*ROW('Sanitation Data'!H129)),NA())</f>
        <v>#N/A</v>
      </c>
      <c r="AR135" s="536" t="e">
        <f ca="1">+IF(AND(ISNUMBER(OFFSET('Sanitation Data'!$H$10,0,10*ROW('Sanitation Data'!H129))),'Data Summary'!DG135="Yes"),OFFSET('Sanitation Data'!$H$10,0,10*ROW('Sanitation Data'!H129)),NA())</f>
        <v>#N/A</v>
      </c>
      <c r="AS135" s="536" t="e">
        <f ca="1">+IF(AND(ISNUMBER(OFFSET('Sanitation Data'!$H$11,0,10*ROW('Sanitation Data'!H129))),'Data Summary'!DH135="Yes"),OFFSET('Sanitation Data'!$H$11,0,10*ROW('Sanitation Data'!H129)),NA())</f>
        <v>#N/A</v>
      </c>
      <c r="AT135" s="536" t="e">
        <f ca="1">+IF(AND(ISNUMBER(OFFSET('Sanitation Data'!$H$12,0,10*ROW('Sanitation Data'!H129))),'Data Summary'!DI135="Yes"),OFFSET('Sanitation Data'!$H$12,0,10*ROW('Sanitation Data'!H129)),NA())</f>
        <v>#N/A</v>
      </c>
      <c r="AU135" s="536" t="e">
        <f ca="1">+IF(AND(ISNUMBER(OFFSET('Sanitation Data'!$I$4,0,10*ROW('Sanitation Data'!I129))),'Data Summary'!DJ135="Yes"),100-OFFSET('Sanitation Data'!$I$4,0,10*ROW('Sanitation Data'!I129)),NA())</f>
        <v>#N/A</v>
      </c>
      <c r="AV135" s="536" t="e">
        <f ca="1">+IF(AND(ISNUMBER(OFFSET('Sanitation Data'!$I$6,0,10*ROW('Sanitation Data'!I129))),'Data Summary'!DK135="Yes"),OFFSET('Sanitation Data'!$I$6,0,10*ROW('Sanitation Data'!I129)),NA())</f>
        <v>#N/A</v>
      </c>
      <c r="AW135" s="536" t="e">
        <f ca="1">+IF(AND(ISNUMBER(OFFSET('Sanitation Data'!$I$10,0,10*ROW('Sanitation Data'!I129))),'Data Summary'!DL135="Yes"),OFFSET('Sanitation Data'!$I$10,0,10*ROW('Sanitation Data'!I129)),NA())</f>
        <v>#N/A</v>
      </c>
      <c r="AX135" s="536" t="e">
        <f ca="1">+IF(AND(ISNUMBER(OFFSET('Sanitation Data'!$I$11,0,10*ROW('Sanitation Data'!I129))),'Data Summary'!DM135="Yes"),OFFSET('Sanitation Data'!$I$11,0,10*ROW('Sanitation Data'!I129)),NA())</f>
        <v>#N/A</v>
      </c>
      <c r="AY135" s="536" t="e">
        <f ca="1">+IF(AND(ISNUMBER(OFFSET('Sanitation Data'!$I$12,0,10*ROW('Sanitation Data'!I129))),'Data Summary'!DN135="Yes"),OFFSET('Sanitation Data'!$I$12,0,10*ROW('Sanitation Data'!I129)),NA())</f>
        <v>#N/A</v>
      </c>
      <c r="AZ135" s="537" t="e">
        <f ca="1">+IF(AND(ISNUMBER(OFFSET('Hygiene Data'!$D$5,0,10*ROW('Hygiene Data'!D129))),'Data Summary'!DO135="Yes"),OFFSET('Hygiene Data'!$D$5,0,10*ROW('Hygiene Data'!D129)),NA())</f>
        <v>#N/A</v>
      </c>
      <c r="BA135" s="537" t="e">
        <f ca="1">+IF(AND(ISNUMBER(OFFSET('Hygiene Data'!$D$7,0,10*ROW('Hygiene Data'!D129))),'Data Summary'!DP135="Yes"),OFFSET('Hygiene Data'!$D$7,0,10*ROW('Hygiene Data'!D129)),NA())</f>
        <v>#N/A</v>
      </c>
      <c r="BB135" s="537" t="e">
        <f ca="1">+IF(AND(ISNUMBER(OFFSET('Hygiene Data'!$D$9,0,10*ROW('Hygiene Data'!D129))),'Data Summary'!DQ135="Yes"),OFFSET('Hygiene Data'!$D$9,0,10*ROW('Hygiene Data'!D129)),NA())</f>
        <v>#N/A</v>
      </c>
      <c r="BC135" s="537" t="e">
        <f ca="1">+IF(AND(ISNUMBER(OFFSET('Hygiene Data'!$E$5,0,10*ROW('Hygiene Data'!E129))),'Data Summary'!DR135="Yes"),OFFSET('Hygiene Data'!$E$5,0,10*ROW('Hygiene Data'!E129)),NA())</f>
        <v>#N/A</v>
      </c>
      <c r="BD135" s="537" t="e">
        <f ca="1">+IF(AND(ISNUMBER(OFFSET('Hygiene Data'!$E$7,0,10*ROW('Hygiene Data'!E129))),'Data Summary'!DS135="Yes"),OFFSET('Hygiene Data'!$E$7,0,10*ROW('Hygiene Data'!E129)),NA())</f>
        <v>#N/A</v>
      </c>
      <c r="BE135" s="537" t="e">
        <f ca="1">+IF(AND(ISNUMBER(OFFSET('Hygiene Data'!$E$9,0,10*ROW('Hygiene Data'!E129))),'Data Summary'!DT135="Yes"),OFFSET('Hygiene Data'!$E$9,0,10*ROW('Hygiene Data'!E129)),NA())</f>
        <v>#N/A</v>
      </c>
      <c r="BF135" s="537" t="e">
        <f ca="1">+IF(AND(ISNUMBER(OFFSET('Hygiene Data'!$F$5,0,10*ROW('Hygiene Data'!F129))),'Data Summary'!DU135="Yes"),OFFSET('Hygiene Data'!$F$5,0,10*ROW('Hygiene Data'!F129)),NA())</f>
        <v>#N/A</v>
      </c>
      <c r="BG135" s="537" t="e">
        <f ca="1">+IF(AND(ISNUMBER(OFFSET('Hygiene Data'!$F$7,0,10*ROW('Hygiene Data'!F129))),'Data Summary'!DV135="Yes"),OFFSET('Hygiene Data'!$F$7,0,10*ROW('Hygiene Data'!F129)),NA())</f>
        <v>#N/A</v>
      </c>
      <c r="BH135" s="537" t="e">
        <f ca="1">+IF(AND(ISNUMBER(OFFSET('Hygiene Data'!$F$9,0,10*ROW('Hygiene Data'!F129))),'Data Summary'!DW135="Yes"),OFFSET('Hygiene Data'!$F$9,0,10*ROW('Hygiene Data'!F129)),NA())</f>
        <v>#N/A</v>
      </c>
      <c r="BI135" s="537" t="e">
        <f ca="1">+IF(AND(ISNUMBER(OFFSET('Hygiene Data'!$G$5,0,10*ROW('Hygiene Data'!G129))),'Data Summary'!DX135="Yes"),OFFSET('Hygiene Data'!$G$5,0,10*ROW('Hygiene Data'!G129)),NA())</f>
        <v>#N/A</v>
      </c>
      <c r="BJ135" s="537" t="e">
        <f ca="1">+IF(AND(ISNUMBER(OFFSET('Hygiene Data'!$G$7,0,10*ROW('Hygiene Data'!G129))),'Data Summary'!DY135="Yes"),OFFSET('Hygiene Data'!$G$7,0,10*ROW('Hygiene Data'!G129)),NA())</f>
        <v>#N/A</v>
      </c>
      <c r="BK135" s="537" t="e">
        <f ca="1">+IF(AND(ISNUMBER(OFFSET('Hygiene Data'!$G$9,0,10*ROW('Hygiene Data'!G129))),'Data Summary'!DZ135="Yes"),OFFSET('Hygiene Data'!$G$9,0,10*ROW('Hygiene Data'!G129)),NA())</f>
        <v>#N/A</v>
      </c>
      <c r="BL135" s="537" t="e">
        <f ca="1">+IF(AND(ISNUMBER(OFFSET('Hygiene Data'!$H$5,0,10*ROW('Hygiene Data'!H129))),'Data Summary'!EA135="Yes"),OFFSET('Hygiene Data'!$H$5,0,10*ROW('Hygiene Data'!H129)),NA())</f>
        <v>#N/A</v>
      </c>
      <c r="BM135" s="537" t="e">
        <f ca="1">+IF(AND(ISNUMBER(OFFSET('Hygiene Data'!$H$7,0,10*ROW('Hygiene Data'!H129))),'Data Summary'!EB135="Yes"),OFFSET('Hygiene Data'!$H$7,0,10*ROW('Hygiene Data'!H129)),NA())</f>
        <v>#N/A</v>
      </c>
      <c r="BN135" s="537" t="e">
        <f ca="1">+IF(AND(ISNUMBER(OFFSET('Hygiene Data'!$H$9,0,10*ROW('Hygiene Data'!H129))),'Data Summary'!EC135="Yes"),OFFSET('Hygiene Data'!$H$9,0,10*ROW('Hygiene Data'!H129)),NA())</f>
        <v>#N/A</v>
      </c>
      <c r="BO135" s="537" t="e">
        <f ca="1">+IF(AND(ISNUMBER(OFFSET('Hygiene Data'!$I$5,0,10*ROW('Hygiene Data'!I129))),'Data Summary'!ED135="Yes"),OFFSET('Hygiene Data'!$I$5,0,10*ROW('Hygiene Data'!I129)),NA())</f>
        <v>#N/A</v>
      </c>
      <c r="BP135" s="537" t="e">
        <f ca="1">+IF(AND(ISNUMBER(OFFSET('Hygiene Data'!$I$7,0,10*ROW('Hygiene Data'!I129))),'Data Summary'!EE135="Yes"),OFFSET('Hygiene Data'!$I$7,0,10*ROW('Hygiene Data'!I129)),NA())</f>
        <v>#N/A</v>
      </c>
      <c r="BQ135" s="537" t="e">
        <f ca="1">+IF(AND(ISNUMBER(OFFSET('Hygiene Data'!$I$9,0,10*ROW('Hygiene Data'!I129))),'Data Summary'!EF135="Yes"),OFFSET('Hygiene Data'!$I$9,0,10*ROW('Hygiene Data'!I129)),NA())</f>
        <v>#N/A</v>
      </c>
    </row>
    <row r="136" spans="1:69" x14ac:dyDescent="0.25">
      <c r="A136" s="533" t="e">
        <f ca="1">+RIGHT('Data Summary'!A136,LEN('Data Summary'!A136)-9)</f>
        <v>#VALUE!</v>
      </c>
      <c r="B136" s="507" t="str">
        <f ca="1">+IF(ISTEXT('Data Summary'!B136),'Data Summary'!B136,"")</f>
        <v/>
      </c>
      <c r="C136" s="534" t="e">
        <f ca="1">+VALUE('Data Summary'!C136)</f>
        <v>#VALUE!</v>
      </c>
      <c r="D136" s="535" t="e">
        <f ca="1">+IF(AND(ISNUMBER(OFFSET('Water Data'!$D$4,0,10*ROW('Water Data'!D130))),'Data Summary'!BS136="Yes"),100-OFFSET('Water Data'!$D$4,0,10*ROW('Water Data'!D130)),NA())</f>
        <v>#N/A</v>
      </c>
      <c r="E136" s="535" t="e">
        <f ca="1">+IF(AND(ISNUMBER(OFFSET('Water Data'!$D$6,0,10*ROW('Water Data'!D130))),'Data Summary'!BT136="Yes"),OFFSET('Water Data'!$D$6,0,10*ROW('Water Data'!D130)),NA())</f>
        <v>#N/A</v>
      </c>
      <c r="F136" s="535" t="e">
        <f ca="1">+IF(AND(ISNUMBER(OFFSET('Water Data'!$D$9,0,10*ROW('Water Data'!D130))),'Data Summary'!BU136="Yes"),OFFSET('Water Data'!$D$9,0,10*ROW('Water Data'!D130)),NA())</f>
        <v>#N/A</v>
      </c>
      <c r="G136" s="535" t="e">
        <f ca="1">+IF(AND(ISNUMBER(OFFSET('Water Data'!$E$4,0,10*ROW('Water Data'!E130))),'Data Summary'!BV136="Yes"),100-OFFSET('Water Data'!$E$4,0,10*ROW('Water Data'!E130)),NA())</f>
        <v>#N/A</v>
      </c>
      <c r="H136" s="535" t="e">
        <f ca="1">+IF(AND(ISNUMBER(OFFSET('Water Data'!$E$6,0,10*ROW('Water Data'!E130))),'Data Summary'!BW136="Yes"),OFFSET('Water Data'!$E$6,0,10*ROW('Water Data'!E130)),NA())</f>
        <v>#N/A</v>
      </c>
      <c r="I136" s="535" t="e">
        <f ca="1">+IF(AND(ISNUMBER(OFFSET('Water Data'!$E$9,0,10*ROW('Water Data'!E130))),'Data Summary'!BX136="Yes"),OFFSET('Water Data'!$E$9,0,10*ROW('Water Data'!E130)),NA())</f>
        <v>#N/A</v>
      </c>
      <c r="J136" s="535" t="e">
        <f ca="1">+IF(AND(ISNUMBER(OFFSET('Water Data'!$F$4,0,10*ROW('Water Data'!F130))),'Data Summary'!BY136="Yes"),100-OFFSET('Water Data'!$F$4,0,10*ROW('Water Data'!F130)),NA())</f>
        <v>#N/A</v>
      </c>
      <c r="K136" s="535" t="e">
        <f ca="1">+IF(AND(ISNUMBER(OFFSET('Water Data'!$F$6,0,10*ROW('Water Data'!F130))),'Data Summary'!BZ136="Yes"),OFFSET('Water Data'!$F$6,0,10*ROW('Water Data'!F130)),NA())</f>
        <v>#N/A</v>
      </c>
      <c r="L136" s="535" t="e">
        <f ca="1">+IF(AND(ISNUMBER(OFFSET('Water Data'!$F$9,0,10*ROW('Water Data'!F130))),'Data Summary'!CA136="Yes"),OFFSET('Water Data'!$F$9,0,10*ROW('Water Data'!F130)),NA())</f>
        <v>#N/A</v>
      </c>
      <c r="M136" s="535" t="e">
        <f ca="1">+IF(AND(ISNUMBER(OFFSET('Water Data'!$G$4,0,10*ROW('Water Data'!G130))),'Data Summary'!CB136="Yes"),100-OFFSET('Water Data'!$G$4,0,10*ROW('Water Data'!G130)),NA())</f>
        <v>#N/A</v>
      </c>
      <c r="N136" s="535" t="e">
        <f ca="1">+IF(AND(ISNUMBER(OFFSET('Water Data'!$G$6,0,10*ROW('Water Data'!G130))),'Data Summary'!CC136="Yes"),OFFSET('Water Data'!$G$6,0,10*ROW('Water Data'!G130)),NA())</f>
        <v>#N/A</v>
      </c>
      <c r="O136" s="535" t="e">
        <f ca="1">+IF(AND(ISNUMBER(OFFSET('Water Data'!$G$9,0,10*ROW('Water Data'!G130))),'Data Summary'!CD136="Yes"),OFFSET('Water Data'!$G$9,0,10*ROW('Water Data'!G130)),NA())</f>
        <v>#N/A</v>
      </c>
      <c r="P136" s="535" t="e">
        <f ca="1">+IF(AND(ISNUMBER(OFFSET('Water Data'!$H$4,0,10*ROW('Water Data'!H130))),'Data Summary'!CE136="Yes"),100-OFFSET('Water Data'!$H$4,0,10*ROW('Water Data'!H130)),NA())</f>
        <v>#N/A</v>
      </c>
      <c r="Q136" s="535" t="e">
        <f ca="1">+IF(AND(ISNUMBER(OFFSET('Water Data'!$H$6,0,10*ROW('Water Data'!H130))),'Data Summary'!CF136="Yes"),OFFSET('Water Data'!$H$6,0,10*ROW('Water Data'!H130)),NA())</f>
        <v>#N/A</v>
      </c>
      <c r="R136" s="535" t="e">
        <f ca="1">+IF(AND(ISNUMBER(OFFSET('Water Data'!$H$9,0,10*ROW('Water Data'!H130))),'Data Summary'!CG136="Yes"),OFFSET('Water Data'!$H$9,0,10*ROW('Water Data'!H130)),NA())</f>
        <v>#N/A</v>
      </c>
      <c r="S136" s="535" t="e">
        <f ca="1">+IF(AND(ISNUMBER(OFFSET('Water Data'!$I$4,0,10*ROW('Water Data'!I130))),'Data Summary'!CH136="Yes"),100-OFFSET('Water Data'!$I$4,0,10*ROW('Water Data'!I130)),NA())</f>
        <v>#N/A</v>
      </c>
      <c r="T136" s="535" t="e">
        <f ca="1">+IF(AND(ISNUMBER(OFFSET('Water Data'!$I$6,0,10*ROW('Water Data'!I130))),'Data Summary'!CI136="Yes"),OFFSET('Water Data'!$I$6,0,10*ROW('Water Data'!I130)),NA())</f>
        <v>#N/A</v>
      </c>
      <c r="U136" s="535" t="e">
        <f ca="1">+IF(AND(ISNUMBER(OFFSET('Water Data'!$I$9,0,10*ROW('Water Data'!I130))),'Data Summary'!CJ136="Yes"),OFFSET('Water Data'!$I$9,0,10*ROW('Water Data'!I130)),NA())</f>
        <v>#N/A</v>
      </c>
      <c r="V136" s="536" t="e">
        <f ca="1">+IF(AND(ISNUMBER(OFFSET('Sanitation Data'!$D$4,0,10*ROW('Sanitation Data'!D130))),'Data Summary'!CK136="Yes"),100-OFFSET('Sanitation Data'!$D$4,0,10*ROW('Sanitation Data'!D130)),NA())</f>
        <v>#N/A</v>
      </c>
      <c r="W136" s="536" t="e">
        <f ca="1">+IF(AND(ISNUMBER(OFFSET('Sanitation Data'!$D$6,0,10*ROW('Sanitation Data'!D130))),'Data Summary'!CL136="Yes"),OFFSET('Sanitation Data'!$D$6,0,10*ROW('Sanitation Data'!D130)),NA())</f>
        <v>#N/A</v>
      </c>
      <c r="X136" s="536" t="e">
        <f ca="1">+IF(AND(ISNUMBER(OFFSET('Sanitation Data'!$D$10,0,10*ROW('Sanitation Data'!D130))),'Data Summary'!CM136="Yes"),OFFSET('Sanitation Data'!$D$10,0,10*ROW('Sanitation Data'!D130)),NA())</f>
        <v>#N/A</v>
      </c>
      <c r="Y136" s="536" t="e">
        <f ca="1">+IF(AND(ISNUMBER(OFFSET('Sanitation Data'!$D$11,0,10*ROW('Sanitation Data'!D130))),'Data Summary'!CN136="Yes"),OFFSET('Sanitation Data'!$D$11,0,10*ROW('Sanitation Data'!D130)),NA())</f>
        <v>#N/A</v>
      </c>
      <c r="Z136" s="536" t="e">
        <f ca="1">+IF(AND(ISNUMBER(OFFSET('Sanitation Data'!$D$12,0,10*ROW('Sanitation Data'!D130))),'Data Summary'!CO136="Yes"),OFFSET('Sanitation Data'!$D$12,0,10*ROW('Sanitation Data'!D130)),NA())</f>
        <v>#N/A</v>
      </c>
      <c r="AA136" s="536" t="e">
        <f ca="1">+IF(AND(ISNUMBER(OFFSET('Sanitation Data'!$E$4,0,10*ROW('Sanitation Data'!E130))),'Data Summary'!CP136="Yes"),100-OFFSET('Sanitation Data'!$E$4,0,10*ROW('Sanitation Data'!E130)),NA())</f>
        <v>#N/A</v>
      </c>
      <c r="AB136" s="536" t="e">
        <f ca="1">+IF(AND(ISNUMBER(OFFSET('Sanitation Data'!$E$6,0,10*ROW('Sanitation Data'!E130))),'Data Summary'!CQ136="Yes"),OFFSET('Sanitation Data'!$E$6,0,10*ROW('Sanitation Data'!E130)),NA())</f>
        <v>#N/A</v>
      </c>
      <c r="AC136" s="536" t="e">
        <f ca="1">+IF(AND(ISNUMBER(OFFSET('Sanitation Data'!$E$10,0,10*ROW('Sanitation Data'!E130))),'Data Summary'!CR136="Yes"),OFFSET('Sanitation Data'!$E$10,0,10*ROW('Sanitation Data'!E130)),NA())</f>
        <v>#N/A</v>
      </c>
      <c r="AD136" s="536" t="e">
        <f ca="1">+IF(AND(ISNUMBER(OFFSET('Sanitation Data'!$E$11,0,10*ROW('Sanitation Data'!E130))),'Data Summary'!CS136="Yes"),OFFSET('Sanitation Data'!$E$11,0,10*ROW('Sanitation Data'!E130)),NA())</f>
        <v>#N/A</v>
      </c>
      <c r="AE136" s="536" t="e">
        <f ca="1">+IF(AND(ISNUMBER(OFFSET('Sanitation Data'!$E$12,0,10*ROW('Sanitation Data'!E130))),'Data Summary'!CT136="Yes"),OFFSET('Sanitation Data'!$E$12,0,10*ROW('Sanitation Data'!E130)),NA())</f>
        <v>#N/A</v>
      </c>
      <c r="AF136" s="536" t="e">
        <f ca="1">+IF(AND(ISNUMBER(OFFSET('Sanitation Data'!$F$4,0,10*ROW('Sanitation Data'!F130))),'Data Summary'!CU136="Yes"),100-OFFSET('Sanitation Data'!$F$4,0,10*ROW('Sanitation Data'!F130)),NA())</f>
        <v>#N/A</v>
      </c>
      <c r="AG136" s="536" t="e">
        <f ca="1">+IF(AND(ISNUMBER(OFFSET('Sanitation Data'!$F$6,0,10*ROW('Sanitation Data'!F130))),'Data Summary'!CV136="Yes"),OFFSET('Sanitation Data'!$F$6,0,10*ROW('Sanitation Data'!F130)),NA())</f>
        <v>#N/A</v>
      </c>
      <c r="AH136" s="536" t="e">
        <f ca="1">+IF(AND(ISNUMBER(OFFSET('Sanitation Data'!$F$10,0,10*ROW('Sanitation Data'!F130))),'Data Summary'!CW136="Yes"),OFFSET('Sanitation Data'!$F$10,0,10*ROW('Sanitation Data'!F130)),NA())</f>
        <v>#N/A</v>
      </c>
      <c r="AI136" s="536" t="e">
        <f ca="1">+IF(AND(ISNUMBER(OFFSET('Sanitation Data'!$F$11,0,10*ROW('Sanitation Data'!F130))),'Data Summary'!CX136="Yes"),OFFSET('Sanitation Data'!$F$11,0,10*ROW('Sanitation Data'!F130)),NA())</f>
        <v>#N/A</v>
      </c>
      <c r="AJ136" s="536" t="e">
        <f ca="1">+IF(AND(ISNUMBER(OFFSET('Sanitation Data'!$F$12,0,10*ROW('Sanitation Data'!F130))),'Data Summary'!CY136="Yes"),OFFSET('Sanitation Data'!$F$12,0,10*ROW('Sanitation Data'!F130)),NA())</f>
        <v>#N/A</v>
      </c>
      <c r="AK136" s="536" t="e">
        <f ca="1">+IF(AND(ISNUMBER(OFFSET('Sanitation Data'!$G$4,0,10*ROW('Sanitation Data'!G130))),'Data Summary'!CZ136="Yes"),100-OFFSET('Sanitation Data'!$G$4,0,10*ROW('Sanitation Data'!G130)),NA())</f>
        <v>#N/A</v>
      </c>
      <c r="AL136" s="536" t="e">
        <f ca="1">+IF(AND(ISNUMBER(OFFSET('Sanitation Data'!$G$6,0,10*ROW('Sanitation Data'!G130))),'Data Summary'!DA136="Yes"),OFFSET('Sanitation Data'!$G$6,0,10*ROW('Sanitation Data'!G130)),NA())</f>
        <v>#N/A</v>
      </c>
      <c r="AM136" s="536" t="e">
        <f ca="1">+IF(AND(ISNUMBER(OFFSET('Sanitation Data'!$G$10,0,10*ROW('Sanitation Data'!G130))),'Data Summary'!DB136="Yes"),OFFSET('Sanitation Data'!$G$10,0,10*ROW('Sanitation Data'!G130)),NA())</f>
        <v>#N/A</v>
      </c>
      <c r="AN136" s="536" t="e">
        <f ca="1">+IF(AND(ISNUMBER(OFFSET('Sanitation Data'!$G$11,0,10*ROW('Sanitation Data'!G130))),'Data Summary'!DC136="Yes"),OFFSET('Sanitation Data'!$G$11,0,10*ROW('Sanitation Data'!G130)),NA())</f>
        <v>#N/A</v>
      </c>
      <c r="AO136" s="536" t="e">
        <f ca="1">+IF(AND(ISNUMBER(OFFSET('Sanitation Data'!$G$12,0,10*ROW('Sanitation Data'!G130))),'Data Summary'!DD136="Yes"),OFFSET('Sanitation Data'!$G$12,0,10*ROW('Sanitation Data'!G130)),NA())</f>
        <v>#N/A</v>
      </c>
      <c r="AP136" s="536" t="e">
        <f ca="1">+IF(AND(ISNUMBER(OFFSET('Sanitation Data'!$H$4,0,10*ROW('Sanitation Data'!H130))),'Data Summary'!DE136="Yes"),100-OFFSET('Sanitation Data'!$H$4,0,10*ROW('Sanitation Data'!H130)),NA())</f>
        <v>#N/A</v>
      </c>
      <c r="AQ136" s="536" t="e">
        <f ca="1">+IF(AND(ISNUMBER(OFFSET('Sanitation Data'!$H$6,0,10*ROW('Sanitation Data'!H130))),'Data Summary'!DF136="Yes"),OFFSET('Sanitation Data'!$H$6,0,10*ROW('Sanitation Data'!H130)),NA())</f>
        <v>#N/A</v>
      </c>
      <c r="AR136" s="536" t="e">
        <f ca="1">+IF(AND(ISNUMBER(OFFSET('Sanitation Data'!$H$10,0,10*ROW('Sanitation Data'!H130))),'Data Summary'!DG136="Yes"),OFFSET('Sanitation Data'!$H$10,0,10*ROW('Sanitation Data'!H130)),NA())</f>
        <v>#N/A</v>
      </c>
      <c r="AS136" s="536" t="e">
        <f ca="1">+IF(AND(ISNUMBER(OFFSET('Sanitation Data'!$H$11,0,10*ROW('Sanitation Data'!H130))),'Data Summary'!DH136="Yes"),OFFSET('Sanitation Data'!$H$11,0,10*ROW('Sanitation Data'!H130)),NA())</f>
        <v>#N/A</v>
      </c>
      <c r="AT136" s="536" t="e">
        <f ca="1">+IF(AND(ISNUMBER(OFFSET('Sanitation Data'!$H$12,0,10*ROW('Sanitation Data'!H130))),'Data Summary'!DI136="Yes"),OFFSET('Sanitation Data'!$H$12,0,10*ROW('Sanitation Data'!H130)),NA())</f>
        <v>#N/A</v>
      </c>
      <c r="AU136" s="536" t="e">
        <f ca="1">+IF(AND(ISNUMBER(OFFSET('Sanitation Data'!$I$4,0,10*ROW('Sanitation Data'!I130))),'Data Summary'!DJ136="Yes"),100-OFFSET('Sanitation Data'!$I$4,0,10*ROW('Sanitation Data'!I130)),NA())</f>
        <v>#N/A</v>
      </c>
      <c r="AV136" s="536" t="e">
        <f ca="1">+IF(AND(ISNUMBER(OFFSET('Sanitation Data'!$I$6,0,10*ROW('Sanitation Data'!I130))),'Data Summary'!DK136="Yes"),OFFSET('Sanitation Data'!$I$6,0,10*ROW('Sanitation Data'!I130)),NA())</f>
        <v>#N/A</v>
      </c>
      <c r="AW136" s="536" t="e">
        <f ca="1">+IF(AND(ISNUMBER(OFFSET('Sanitation Data'!$I$10,0,10*ROW('Sanitation Data'!I130))),'Data Summary'!DL136="Yes"),OFFSET('Sanitation Data'!$I$10,0,10*ROW('Sanitation Data'!I130)),NA())</f>
        <v>#N/A</v>
      </c>
      <c r="AX136" s="536" t="e">
        <f ca="1">+IF(AND(ISNUMBER(OFFSET('Sanitation Data'!$I$11,0,10*ROW('Sanitation Data'!I130))),'Data Summary'!DM136="Yes"),OFFSET('Sanitation Data'!$I$11,0,10*ROW('Sanitation Data'!I130)),NA())</f>
        <v>#N/A</v>
      </c>
      <c r="AY136" s="536" t="e">
        <f ca="1">+IF(AND(ISNUMBER(OFFSET('Sanitation Data'!$I$12,0,10*ROW('Sanitation Data'!I130))),'Data Summary'!DN136="Yes"),OFFSET('Sanitation Data'!$I$12,0,10*ROW('Sanitation Data'!I130)),NA())</f>
        <v>#N/A</v>
      </c>
      <c r="AZ136" s="537" t="e">
        <f ca="1">+IF(AND(ISNUMBER(OFFSET('Hygiene Data'!$D$5,0,10*ROW('Hygiene Data'!D130))),'Data Summary'!DO136="Yes"),OFFSET('Hygiene Data'!$D$5,0,10*ROW('Hygiene Data'!D130)),NA())</f>
        <v>#N/A</v>
      </c>
      <c r="BA136" s="537" t="e">
        <f ca="1">+IF(AND(ISNUMBER(OFFSET('Hygiene Data'!$D$7,0,10*ROW('Hygiene Data'!D130))),'Data Summary'!DP136="Yes"),OFFSET('Hygiene Data'!$D$7,0,10*ROW('Hygiene Data'!D130)),NA())</f>
        <v>#N/A</v>
      </c>
      <c r="BB136" s="537" t="e">
        <f ca="1">+IF(AND(ISNUMBER(OFFSET('Hygiene Data'!$D$9,0,10*ROW('Hygiene Data'!D130))),'Data Summary'!DQ136="Yes"),OFFSET('Hygiene Data'!$D$9,0,10*ROW('Hygiene Data'!D130)),NA())</f>
        <v>#N/A</v>
      </c>
      <c r="BC136" s="537" t="e">
        <f ca="1">+IF(AND(ISNUMBER(OFFSET('Hygiene Data'!$E$5,0,10*ROW('Hygiene Data'!E130))),'Data Summary'!DR136="Yes"),OFFSET('Hygiene Data'!$E$5,0,10*ROW('Hygiene Data'!E130)),NA())</f>
        <v>#N/A</v>
      </c>
      <c r="BD136" s="537" t="e">
        <f ca="1">+IF(AND(ISNUMBER(OFFSET('Hygiene Data'!$E$7,0,10*ROW('Hygiene Data'!E130))),'Data Summary'!DS136="Yes"),OFFSET('Hygiene Data'!$E$7,0,10*ROW('Hygiene Data'!E130)),NA())</f>
        <v>#N/A</v>
      </c>
      <c r="BE136" s="537" t="e">
        <f ca="1">+IF(AND(ISNUMBER(OFFSET('Hygiene Data'!$E$9,0,10*ROW('Hygiene Data'!E130))),'Data Summary'!DT136="Yes"),OFFSET('Hygiene Data'!$E$9,0,10*ROW('Hygiene Data'!E130)),NA())</f>
        <v>#N/A</v>
      </c>
      <c r="BF136" s="537" t="e">
        <f ca="1">+IF(AND(ISNUMBER(OFFSET('Hygiene Data'!$F$5,0,10*ROW('Hygiene Data'!F130))),'Data Summary'!DU136="Yes"),OFFSET('Hygiene Data'!$F$5,0,10*ROW('Hygiene Data'!F130)),NA())</f>
        <v>#N/A</v>
      </c>
      <c r="BG136" s="537" t="e">
        <f ca="1">+IF(AND(ISNUMBER(OFFSET('Hygiene Data'!$F$7,0,10*ROW('Hygiene Data'!F130))),'Data Summary'!DV136="Yes"),OFFSET('Hygiene Data'!$F$7,0,10*ROW('Hygiene Data'!F130)),NA())</f>
        <v>#N/A</v>
      </c>
      <c r="BH136" s="537" t="e">
        <f ca="1">+IF(AND(ISNUMBER(OFFSET('Hygiene Data'!$F$9,0,10*ROW('Hygiene Data'!F130))),'Data Summary'!DW136="Yes"),OFFSET('Hygiene Data'!$F$9,0,10*ROW('Hygiene Data'!F130)),NA())</f>
        <v>#N/A</v>
      </c>
      <c r="BI136" s="537" t="e">
        <f ca="1">+IF(AND(ISNUMBER(OFFSET('Hygiene Data'!$G$5,0,10*ROW('Hygiene Data'!G130))),'Data Summary'!DX136="Yes"),OFFSET('Hygiene Data'!$G$5,0,10*ROW('Hygiene Data'!G130)),NA())</f>
        <v>#N/A</v>
      </c>
      <c r="BJ136" s="537" t="e">
        <f ca="1">+IF(AND(ISNUMBER(OFFSET('Hygiene Data'!$G$7,0,10*ROW('Hygiene Data'!G130))),'Data Summary'!DY136="Yes"),OFFSET('Hygiene Data'!$G$7,0,10*ROW('Hygiene Data'!G130)),NA())</f>
        <v>#N/A</v>
      </c>
      <c r="BK136" s="537" t="e">
        <f ca="1">+IF(AND(ISNUMBER(OFFSET('Hygiene Data'!$G$9,0,10*ROW('Hygiene Data'!G130))),'Data Summary'!DZ136="Yes"),OFFSET('Hygiene Data'!$G$9,0,10*ROW('Hygiene Data'!G130)),NA())</f>
        <v>#N/A</v>
      </c>
      <c r="BL136" s="537" t="e">
        <f ca="1">+IF(AND(ISNUMBER(OFFSET('Hygiene Data'!$H$5,0,10*ROW('Hygiene Data'!H130))),'Data Summary'!EA136="Yes"),OFFSET('Hygiene Data'!$H$5,0,10*ROW('Hygiene Data'!H130)),NA())</f>
        <v>#N/A</v>
      </c>
      <c r="BM136" s="537" t="e">
        <f ca="1">+IF(AND(ISNUMBER(OFFSET('Hygiene Data'!$H$7,0,10*ROW('Hygiene Data'!H130))),'Data Summary'!EB136="Yes"),OFFSET('Hygiene Data'!$H$7,0,10*ROW('Hygiene Data'!H130)),NA())</f>
        <v>#N/A</v>
      </c>
      <c r="BN136" s="537" t="e">
        <f ca="1">+IF(AND(ISNUMBER(OFFSET('Hygiene Data'!$H$9,0,10*ROW('Hygiene Data'!H130))),'Data Summary'!EC136="Yes"),OFFSET('Hygiene Data'!$H$9,0,10*ROW('Hygiene Data'!H130)),NA())</f>
        <v>#N/A</v>
      </c>
      <c r="BO136" s="537" t="e">
        <f ca="1">+IF(AND(ISNUMBER(OFFSET('Hygiene Data'!$I$5,0,10*ROW('Hygiene Data'!I130))),'Data Summary'!ED136="Yes"),OFFSET('Hygiene Data'!$I$5,0,10*ROW('Hygiene Data'!I130)),NA())</f>
        <v>#N/A</v>
      </c>
      <c r="BP136" s="537" t="e">
        <f ca="1">+IF(AND(ISNUMBER(OFFSET('Hygiene Data'!$I$7,0,10*ROW('Hygiene Data'!I130))),'Data Summary'!EE136="Yes"),OFFSET('Hygiene Data'!$I$7,0,10*ROW('Hygiene Data'!I130)),NA())</f>
        <v>#N/A</v>
      </c>
      <c r="BQ136" s="537" t="e">
        <f ca="1">+IF(AND(ISNUMBER(OFFSET('Hygiene Data'!$I$9,0,10*ROW('Hygiene Data'!I130))),'Data Summary'!EF136="Yes"),OFFSET('Hygiene Data'!$I$9,0,10*ROW('Hygiene Data'!I130)),NA())</f>
        <v>#N/A</v>
      </c>
    </row>
    <row r="137" spans="1:69" x14ac:dyDescent="0.25">
      <c r="A137" s="533" t="e">
        <f ca="1">+RIGHT('Data Summary'!A137,LEN('Data Summary'!A137)-9)</f>
        <v>#VALUE!</v>
      </c>
      <c r="B137" s="507" t="str">
        <f ca="1">+IF(ISTEXT('Data Summary'!B137),'Data Summary'!B137,"")</f>
        <v/>
      </c>
      <c r="C137" s="534" t="e">
        <f ca="1">+VALUE('Data Summary'!C137)</f>
        <v>#VALUE!</v>
      </c>
      <c r="D137" s="535" t="e">
        <f ca="1">+IF(AND(ISNUMBER(OFFSET('Water Data'!$D$4,0,10*ROW('Water Data'!D131))),'Data Summary'!BS137="Yes"),100-OFFSET('Water Data'!$D$4,0,10*ROW('Water Data'!D131)),NA())</f>
        <v>#N/A</v>
      </c>
      <c r="E137" s="535" t="e">
        <f ca="1">+IF(AND(ISNUMBER(OFFSET('Water Data'!$D$6,0,10*ROW('Water Data'!D131))),'Data Summary'!BT137="Yes"),OFFSET('Water Data'!$D$6,0,10*ROW('Water Data'!D131)),NA())</f>
        <v>#N/A</v>
      </c>
      <c r="F137" s="535" t="e">
        <f ca="1">+IF(AND(ISNUMBER(OFFSET('Water Data'!$D$9,0,10*ROW('Water Data'!D131))),'Data Summary'!BU137="Yes"),OFFSET('Water Data'!$D$9,0,10*ROW('Water Data'!D131)),NA())</f>
        <v>#N/A</v>
      </c>
      <c r="G137" s="535" t="e">
        <f ca="1">+IF(AND(ISNUMBER(OFFSET('Water Data'!$E$4,0,10*ROW('Water Data'!E131))),'Data Summary'!BV137="Yes"),100-OFFSET('Water Data'!$E$4,0,10*ROW('Water Data'!E131)),NA())</f>
        <v>#N/A</v>
      </c>
      <c r="H137" s="535" t="e">
        <f ca="1">+IF(AND(ISNUMBER(OFFSET('Water Data'!$E$6,0,10*ROW('Water Data'!E131))),'Data Summary'!BW137="Yes"),OFFSET('Water Data'!$E$6,0,10*ROW('Water Data'!E131)),NA())</f>
        <v>#N/A</v>
      </c>
      <c r="I137" s="535" t="e">
        <f ca="1">+IF(AND(ISNUMBER(OFFSET('Water Data'!$E$9,0,10*ROW('Water Data'!E131))),'Data Summary'!BX137="Yes"),OFFSET('Water Data'!$E$9,0,10*ROW('Water Data'!E131)),NA())</f>
        <v>#N/A</v>
      </c>
      <c r="J137" s="535" t="e">
        <f ca="1">+IF(AND(ISNUMBER(OFFSET('Water Data'!$F$4,0,10*ROW('Water Data'!F131))),'Data Summary'!BY137="Yes"),100-OFFSET('Water Data'!$F$4,0,10*ROW('Water Data'!F131)),NA())</f>
        <v>#N/A</v>
      </c>
      <c r="K137" s="535" t="e">
        <f ca="1">+IF(AND(ISNUMBER(OFFSET('Water Data'!$F$6,0,10*ROW('Water Data'!F131))),'Data Summary'!BZ137="Yes"),OFFSET('Water Data'!$F$6,0,10*ROW('Water Data'!F131)),NA())</f>
        <v>#N/A</v>
      </c>
      <c r="L137" s="535" t="e">
        <f ca="1">+IF(AND(ISNUMBER(OFFSET('Water Data'!$F$9,0,10*ROW('Water Data'!F131))),'Data Summary'!CA137="Yes"),OFFSET('Water Data'!$F$9,0,10*ROW('Water Data'!F131)),NA())</f>
        <v>#N/A</v>
      </c>
      <c r="M137" s="535" t="e">
        <f ca="1">+IF(AND(ISNUMBER(OFFSET('Water Data'!$G$4,0,10*ROW('Water Data'!G131))),'Data Summary'!CB137="Yes"),100-OFFSET('Water Data'!$G$4,0,10*ROW('Water Data'!G131)),NA())</f>
        <v>#N/A</v>
      </c>
      <c r="N137" s="535" t="e">
        <f ca="1">+IF(AND(ISNUMBER(OFFSET('Water Data'!$G$6,0,10*ROW('Water Data'!G131))),'Data Summary'!CC137="Yes"),OFFSET('Water Data'!$G$6,0,10*ROW('Water Data'!G131)),NA())</f>
        <v>#N/A</v>
      </c>
      <c r="O137" s="535" t="e">
        <f ca="1">+IF(AND(ISNUMBER(OFFSET('Water Data'!$G$9,0,10*ROW('Water Data'!G131))),'Data Summary'!CD137="Yes"),OFFSET('Water Data'!$G$9,0,10*ROW('Water Data'!G131)),NA())</f>
        <v>#N/A</v>
      </c>
      <c r="P137" s="535" t="e">
        <f ca="1">+IF(AND(ISNUMBER(OFFSET('Water Data'!$H$4,0,10*ROW('Water Data'!H131))),'Data Summary'!CE137="Yes"),100-OFFSET('Water Data'!$H$4,0,10*ROW('Water Data'!H131)),NA())</f>
        <v>#N/A</v>
      </c>
      <c r="Q137" s="535" t="e">
        <f ca="1">+IF(AND(ISNUMBER(OFFSET('Water Data'!$H$6,0,10*ROW('Water Data'!H131))),'Data Summary'!CF137="Yes"),OFFSET('Water Data'!$H$6,0,10*ROW('Water Data'!H131)),NA())</f>
        <v>#N/A</v>
      </c>
      <c r="R137" s="535" t="e">
        <f ca="1">+IF(AND(ISNUMBER(OFFSET('Water Data'!$H$9,0,10*ROW('Water Data'!H131))),'Data Summary'!CG137="Yes"),OFFSET('Water Data'!$H$9,0,10*ROW('Water Data'!H131)),NA())</f>
        <v>#N/A</v>
      </c>
      <c r="S137" s="535" t="e">
        <f ca="1">+IF(AND(ISNUMBER(OFFSET('Water Data'!$I$4,0,10*ROW('Water Data'!I131))),'Data Summary'!CH137="Yes"),100-OFFSET('Water Data'!$I$4,0,10*ROW('Water Data'!I131)),NA())</f>
        <v>#N/A</v>
      </c>
      <c r="T137" s="535" t="e">
        <f ca="1">+IF(AND(ISNUMBER(OFFSET('Water Data'!$I$6,0,10*ROW('Water Data'!I131))),'Data Summary'!CI137="Yes"),OFFSET('Water Data'!$I$6,0,10*ROW('Water Data'!I131)),NA())</f>
        <v>#N/A</v>
      </c>
      <c r="U137" s="535" t="e">
        <f ca="1">+IF(AND(ISNUMBER(OFFSET('Water Data'!$I$9,0,10*ROW('Water Data'!I131))),'Data Summary'!CJ137="Yes"),OFFSET('Water Data'!$I$9,0,10*ROW('Water Data'!I131)),NA())</f>
        <v>#N/A</v>
      </c>
      <c r="V137" s="536" t="e">
        <f ca="1">+IF(AND(ISNUMBER(OFFSET('Sanitation Data'!$D$4,0,10*ROW('Sanitation Data'!D131))),'Data Summary'!CK137="Yes"),100-OFFSET('Sanitation Data'!$D$4,0,10*ROW('Sanitation Data'!D131)),NA())</f>
        <v>#N/A</v>
      </c>
      <c r="W137" s="536" t="e">
        <f ca="1">+IF(AND(ISNUMBER(OFFSET('Sanitation Data'!$D$6,0,10*ROW('Sanitation Data'!D131))),'Data Summary'!CL137="Yes"),OFFSET('Sanitation Data'!$D$6,0,10*ROW('Sanitation Data'!D131)),NA())</f>
        <v>#N/A</v>
      </c>
      <c r="X137" s="536" t="e">
        <f ca="1">+IF(AND(ISNUMBER(OFFSET('Sanitation Data'!$D$10,0,10*ROW('Sanitation Data'!D131))),'Data Summary'!CM137="Yes"),OFFSET('Sanitation Data'!$D$10,0,10*ROW('Sanitation Data'!D131)),NA())</f>
        <v>#N/A</v>
      </c>
      <c r="Y137" s="536" t="e">
        <f ca="1">+IF(AND(ISNUMBER(OFFSET('Sanitation Data'!$D$11,0,10*ROW('Sanitation Data'!D131))),'Data Summary'!CN137="Yes"),OFFSET('Sanitation Data'!$D$11,0,10*ROW('Sanitation Data'!D131)),NA())</f>
        <v>#N/A</v>
      </c>
      <c r="Z137" s="536" t="e">
        <f ca="1">+IF(AND(ISNUMBER(OFFSET('Sanitation Data'!$D$12,0,10*ROW('Sanitation Data'!D131))),'Data Summary'!CO137="Yes"),OFFSET('Sanitation Data'!$D$12,0,10*ROW('Sanitation Data'!D131)),NA())</f>
        <v>#N/A</v>
      </c>
      <c r="AA137" s="536" t="e">
        <f ca="1">+IF(AND(ISNUMBER(OFFSET('Sanitation Data'!$E$4,0,10*ROW('Sanitation Data'!E131))),'Data Summary'!CP137="Yes"),100-OFFSET('Sanitation Data'!$E$4,0,10*ROW('Sanitation Data'!E131)),NA())</f>
        <v>#N/A</v>
      </c>
      <c r="AB137" s="536" t="e">
        <f ca="1">+IF(AND(ISNUMBER(OFFSET('Sanitation Data'!$E$6,0,10*ROW('Sanitation Data'!E131))),'Data Summary'!CQ137="Yes"),OFFSET('Sanitation Data'!$E$6,0,10*ROW('Sanitation Data'!E131)),NA())</f>
        <v>#N/A</v>
      </c>
      <c r="AC137" s="536" t="e">
        <f ca="1">+IF(AND(ISNUMBER(OFFSET('Sanitation Data'!$E$10,0,10*ROW('Sanitation Data'!E131))),'Data Summary'!CR137="Yes"),OFFSET('Sanitation Data'!$E$10,0,10*ROW('Sanitation Data'!E131)),NA())</f>
        <v>#N/A</v>
      </c>
      <c r="AD137" s="536" t="e">
        <f ca="1">+IF(AND(ISNUMBER(OFFSET('Sanitation Data'!$E$11,0,10*ROW('Sanitation Data'!E131))),'Data Summary'!CS137="Yes"),OFFSET('Sanitation Data'!$E$11,0,10*ROW('Sanitation Data'!E131)),NA())</f>
        <v>#N/A</v>
      </c>
      <c r="AE137" s="536" t="e">
        <f ca="1">+IF(AND(ISNUMBER(OFFSET('Sanitation Data'!$E$12,0,10*ROW('Sanitation Data'!E131))),'Data Summary'!CT137="Yes"),OFFSET('Sanitation Data'!$E$12,0,10*ROW('Sanitation Data'!E131)),NA())</f>
        <v>#N/A</v>
      </c>
      <c r="AF137" s="536" t="e">
        <f ca="1">+IF(AND(ISNUMBER(OFFSET('Sanitation Data'!$F$4,0,10*ROW('Sanitation Data'!F131))),'Data Summary'!CU137="Yes"),100-OFFSET('Sanitation Data'!$F$4,0,10*ROW('Sanitation Data'!F131)),NA())</f>
        <v>#N/A</v>
      </c>
      <c r="AG137" s="536" t="e">
        <f ca="1">+IF(AND(ISNUMBER(OFFSET('Sanitation Data'!$F$6,0,10*ROW('Sanitation Data'!F131))),'Data Summary'!CV137="Yes"),OFFSET('Sanitation Data'!$F$6,0,10*ROW('Sanitation Data'!F131)),NA())</f>
        <v>#N/A</v>
      </c>
      <c r="AH137" s="536" t="e">
        <f ca="1">+IF(AND(ISNUMBER(OFFSET('Sanitation Data'!$F$10,0,10*ROW('Sanitation Data'!F131))),'Data Summary'!CW137="Yes"),OFFSET('Sanitation Data'!$F$10,0,10*ROW('Sanitation Data'!F131)),NA())</f>
        <v>#N/A</v>
      </c>
      <c r="AI137" s="536" t="e">
        <f ca="1">+IF(AND(ISNUMBER(OFFSET('Sanitation Data'!$F$11,0,10*ROW('Sanitation Data'!F131))),'Data Summary'!CX137="Yes"),OFFSET('Sanitation Data'!$F$11,0,10*ROW('Sanitation Data'!F131)),NA())</f>
        <v>#N/A</v>
      </c>
      <c r="AJ137" s="536" t="e">
        <f ca="1">+IF(AND(ISNUMBER(OFFSET('Sanitation Data'!$F$12,0,10*ROW('Sanitation Data'!F131))),'Data Summary'!CY137="Yes"),OFFSET('Sanitation Data'!$F$12,0,10*ROW('Sanitation Data'!F131)),NA())</f>
        <v>#N/A</v>
      </c>
      <c r="AK137" s="536" t="e">
        <f ca="1">+IF(AND(ISNUMBER(OFFSET('Sanitation Data'!$G$4,0,10*ROW('Sanitation Data'!G131))),'Data Summary'!CZ137="Yes"),100-OFFSET('Sanitation Data'!$G$4,0,10*ROW('Sanitation Data'!G131)),NA())</f>
        <v>#N/A</v>
      </c>
      <c r="AL137" s="536" t="e">
        <f ca="1">+IF(AND(ISNUMBER(OFFSET('Sanitation Data'!$G$6,0,10*ROW('Sanitation Data'!G131))),'Data Summary'!DA137="Yes"),OFFSET('Sanitation Data'!$G$6,0,10*ROW('Sanitation Data'!G131)),NA())</f>
        <v>#N/A</v>
      </c>
      <c r="AM137" s="536" t="e">
        <f ca="1">+IF(AND(ISNUMBER(OFFSET('Sanitation Data'!$G$10,0,10*ROW('Sanitation Data'!G131))),'Data Summary'!DB137="Yes"),OFFSET('Sanitation Data'!$G$10,0,10*ROW('Sanitation Data'!G131)),NA())</f>
        <v>#N/A</v>
      </c>
      <c r="AN137" s="536" t="e">
        <f ca="1">+IF(AND(ISNUMBER(OFFSET('Sanitation Data'!$G$11,0,10*ROW('Sanitation Data'!G131))),'Data Summary'!DC137="Yes"),OFFSET('Sanitation Data'!$G$11,0,10*ROW('Sanitation Data'!G131)),NA())</f>
        <v>#N/A</v>
      </c>
      <c r="AO137" s="536" t="e">
        <f ca="1">+IF(AND(ISNUMBER(OFFSET('Sanitation Data'!$G$12,0,10*ROW('Sanitation Data'!G131))),'Data Summary'!DD137="Yes"),OFFSET('Sanitation Data'!$G$12,0,10*ROW('Sanitation Data'!G131)),NA())</f>
        <v>#N/A</v>
      </c>
      <c r="AP137" s="536" t="e">
        <f ca="1">+IF(AND(ISNUMBER(OFFSET('Sanitation Data'!$H$4,0,10*ROW('Sanitation Data'!H131))),'Data Summary'!DE137="Yes"),100-OFFSET('Sanitation Data'!$H$4,0,10*ROW('Sanitation Data'!H131)),NA())</f>
        <v>#N/A</v>
      </c>
      <c r="AQ137" s="536" t="e">
        <f ca="1">+IF(AND(ISNUMBER(OFFSET('Sanitation Data'!$H$6,0,10*ROW('Sanitation Data'!H131))),'Data Summary'!DF137="Yes"),OFFSET('Sanitation Data'!$H$6,0,10*ROW('Sanitation Data'!H131)),NA())</f>
        <v>#N/A</v>
      </c>
      <c r="AR137" s="536" t="e">
        <f ca="1">+IF(AND(ISNUMBER(OFFSET('Sanitation Data'!$H$10,0,10*ROW('Sanitation Data'!H131))),'Data Summary'!DG137="Yes"),OFFSET('Sanitation Data'!$H$10,0,10*ROW('Sanitation Data'!H131)),NA())</f>
        <v>#N/A</v>
      </c>
      <c r="AS137" s="536" t="e">
        <f ca="1">+IF(AND(ISNUMBER(OFFSET('Sanitation Data'!$H$11,0,10*ROW('Sanitation Data'!H131))),'Data Summary'!DH137="Yes"),OFFSET('Sanitation Data'!$H$11,0,10*ROW('Sanitation Data'!H131)),NA())</f>
        <v>#N/A</v>
      </c>
      <c r="AT137" s="536" t="e">
        <f ca="1">+IF(AND(ISNUMBER(OFFSET('Sanitation Data'!$H$12,0,10*ROW('Sanitation Data'!H131))),'Data Summary'!DI137="Yes"),OFFSET('Sanitation Data'!$H$12,0,10*ROW('Sanitation Data'!H131)),NA())</f>
        <v>#N/A</v>
      </c>
      <c r="AU137" s="536" t="e">
        <f ca="1">+IF(AND(ISNUMBER(OFFSET('Sanitation Data'!$I$4,0,10*ROW('Sanitation Data'!I131))),'Data Summary'!DJ137="Yes"),100-OFFSET('Sanitation Data'!$I$4,0,10*ROW('Sanitation Data'!I131)),NA())</f>
        <v>#N/A</v>
      </c>
      <c r="AV137" s="536" t="e">
        <f ca="1">+IF(AND(ISNUMBER(OFFSET('Sanitation Data'!$I$6,0,10*ROW('Sanitation Data'!I131))),'Data Summary'!DK137="Yes"),OFFSET('Sanitation Data'!$I$6,0,10*ROW('Sanitation Data'!I131)),NA())</f>
        <v>#N/A</v>
      </c>
      <c r="AW137" s="536" t="e">
        <f ca="1">+IF(AND(ISNUMBER(OFFSET('Sanitation Data'!$I$10,0,10*ROW('Sanitation Data'!I131))),'Data Summary'!DL137="Yes"),OFFSET('Sanitation Data'!$I$10,0,10*ROW('Sanitation Data'!I131)),NA())</f>
        <v>#N/A</v>
      </c>
      <c r="AX137" s="536" t="e">
        <f ca="1">+IF(AND(ISNUMBER(OFFSET('Sanitation Data'!$I$11,0,10*ROW('Sanitation Data'!I131))),'Data Summary'!DM137="Yes"),OFFSET('Sanitation Data'!$I$11,0,10*ROW('Sanitation Data'!I131)),NA())</f>
        <v>#N/A</v>
      </c>
      <c r="AY137" s="536" t="e">
        <f ca="1">+IF(AND(ISNUMBER(OFFSET('Sanitation Data'!$I$12,0,10*ROW('Sanitation Data'!I131))),'Data Summary'!DN137="Yes"),OFFSET('Sanitation Data'!$I$12,0,10*ROW('Sanitation Data'!I131)),NA())</f>
        <v>#N/A</v>
      </c>
      <c r="AZ137" s="537" t="e">
        <f ca="1">+IF(AND(ISNUMBER(OFFSET('Hygiene Data'!$D$5,0,10*ROW('Hygiene Data'!D131))),'Data Summary'!DO137="Yes"),OFFSET('Hygiene Data'!$D$5,0,10*ROW('Hygiene Data'!D131)),NA())</f>
        <v>#N/A</v>
      </c>
      <c r="BA137" s="537" t="e">
        <f ca="1">+IF(AND(ISNUMBER(OFFSET('Hygiene Data'!$D$7,0,10*ROW('Hygiene Data'!D131))),'Data Summary'!DP137="Yes"),OFFSET('Hygiene Data'!$D$7,0,10*ROW('Hygiene Data'!D131)),NA())</f>
        <v>#N/A</v>
      </c>
      <c r="BB137" s="537" t="e">
        <f ca="1">+IF(AND(ISNUMBER(OFFSET('Hygiene Data'!$D$9,0,10*ROW('Hygiene Data'!D131))),'Data Summary'!DQ137="Yes"),OFFSET('Hygiene Data'!$D$9,0,10*ROW('Hygiene Data'!D131)),NA())</f>
        <v>#N/A</v>
      </c>
      <c r="BC137" s="537" t="e">
        <f ca="1">+IF(AND(ISNUMBER(OFFSET('Hygiene Data'!$E$5,0,10*ROW('Hygiene Data'!E131))),'Data Summary'!DR137="Yes"),OFFSET('Hygiene Data'!$E$5,0,10*ROW('Hygiene Data'!E131)),NA())</f>
        <v>#N/A</v>
      </c>
      <c r="BD137" s="537" t="e">
        <f ca="1">+IF(AND(ISNUMBER(OFFSET('Hygiene Data'!$E$7,0,10*ROW('Hygiene Data'!E131))),'Data Summary'!DS137="Yes"),OFFSET('Hygiene Data'!$E$7,0,10*ROW('Hygiene Data'!E131)),NA())</f>
        <v>#N/A</v>
      </c>
      <c r="BE137" s="537" t="e">
        <f ca="1">+IF(AND(ISNUMBER(OFFSET('Hygiene Data'!$E$9,0,10*ROW('Hygiene Data'!E131))),'Data Summary'!DT137="Yes"),OFFSET('Hygiene Data'!$E$9,0,10*ROW('Hygiene Data'!E131)),NA())</f>
        <v>#N/A</v>
      </c>
      <c r="BF137" s="537" t="e">
        <f ca="1">+IF(AND(ISNUMBER(OFFSET('Hygiene Data'!$F$5,0,10*ROW('Hygiene Data'!F131))),'Data Summary'!DU137="Yes"),OFFSET('Hygiene Data'!$F$5,0,10*ROW('Hygiene Data'!F131)),NA())</f>
        <v>#N/A</v>
      </c>
      <c r="BG137" s="537" t="e">
        <f ca="1">+IF(AND(ISNUMBER(OFFSET('Hygiene Data'!$F$7,0,10*ROW('Hygiene Data'!F131))),'Data Summary'!DV137="Yes"),OFFSET('Hygiene Data'!$F$7,0,10*ROW('Hygiene Data'!F131)),NA())</f>
        <v>#N/A</v>
      </c>
      <c r="BH137" s="537" t="e">
        <f ca="1">+IF(AND(ISNUMBER(OFFSET('Hygiene Data'!$F$9,0,10*ROW('Hygiene Data'!F131))),'Data Summary'!DW137="Yes"),OFFSET('Hygiene Data'!$F$9,0,10*ROW('Hygiene Data'!F131)),NA())</f>
        <v>#N/A</v>
      </c>
      <c r="BI137" s="537" t="e">
        <f ca="1">+IF(AND(ISNUMBER(OFFSET('Hygiene Data'!$G$5,0,10*ROW('Hygiene Data'!G131))),'Data Summary'!DX137="Yes"),OFFSET('Hygiene Data'!$G$5,0,10*ROW('Hygiene Data'!G131)),NA())</f>
        <v>#N/A</v>
      </c>
      <c r="BJ137" s="537" t="e">
        <f ca="1">+IF(AND(ISNUMBER(OFFSET('Hygiene Data'!$G$7,0,10*ROW('Hygiene Data'!G131))),'Data Summary'!DY137="Yes"),OFFSET('Hygiene Data'!$G$7,0,10*ROW('Hygiene Data'!G131)),NA())</f>
        <v>#N/A</v>
      </c>
      <c r="BK137" s="537" t="e">
        <f ca="1">+IF(AND(ISNUMBER(OFFSET('Hygiene Data'!$G$9,0,10*ROW('Hygiene Data'!G131))),'Data Summary'!DZ137="Yes"),OFFSET('Hygiene Data'!$G$9,0,10*ROW('Hygiene Data'!G131)),NA())</f>
        <v>#N/A</v>
      </c>
      <c r="BL137" s="537" t="e">
        <f ca="1">+IF(AND(ISNUMBER(OFFSET('Hygiene Data'!$H$5,0,10*ROW('Hygiene Data'!H131))),'Data Summary'!EA137="Yes"),OFFSET('Hygiene Data'!$H$5,0,10*ROW('Hygiene Data'!H131)),NA())</f>
        <v>#N/A</v>
      </c>
      <c r="BM137" s="537" t="e">
        <f ca="1">+IF(AND(ISNUMBER(OFFSET('Hygiene Data'!$H$7,0,10*ROW('Hygiene Data'!H131))),'Data Summary'!EB137="Yes"),OFFSET('Hygiene Data'!$H$7,0,10*ROW('Hygiene Data'!H131)),NA())</f>
        <v>#N/A</v>
      </c>
      <c r="BN137" s="537" t="e">
        <f ca="1">+IF(AND(ISNUMBER(OFFSET('Hygiene Data'!$H$9,0,10*ROW('Hygiene Data'!H131))),'Data Summary'!EC137="Yes"),OFFSET('Hygiene Data'!$H$9,0,10*ROW('Hygiene Data'!H131)),NA())</f>
        <v>#N/A</v>
      </c>
      <c r="BO137" s="537" t="e">
        <f ca="1">+IF(AND(ISNUMBER(OFFSET('Hygiene Data'!$I$5,0,10*ROW('Hygiene Data'!I131))),'Data Summary'!ED137="Yes"),OFFSET('Hygiene Data'!$I$5,0,10*ROW('Hygiene Data'!I131)),NA())</f>
        <v>#N/A</v>
      </c>
      <c r="BP137" s="537" t="e">
        <f ca="1">+IF(AND(ISNUMBER(OFFSET('Hygiene Data'!$I$7,0,10*ROW('Hygiene Data'!I131))),'Data Summary'!EE137="Yes"),OFFSET('Hygiene Data'!$I$7,0,10*ROW('Hygiene Data'!I131)),NA())</f>
        <v>#N/A</v>
      </c>
      <c r="BQ137" s="537" t="e">
        <f ca="1">+IF(AND(ISNUMBER(OFFSET('Hygiene Data'!$I$9,0,10*ROW('Hygiene Data'!I131))),'Data Summary'!EF137="Yes"),OFFSET('Hygiene Data'!$I$9,0,10*ROW('Hygiene Data'!I131)),NA())</f>
        <v>#N/A</v>
      </c>
    </row>
    <row r="138" spans="1:69" x14ac:dyDescent="0.25">
      <c r="A138" s="533" t="e">
        <f ca="1">+RIGHT('Data Summary'!A138,LEN('Data Summary'!A138)-9)</f>
        <v>#VALUE!</v>
      </c>
      <c r="B138" s="507" t="str">
        <f ca="1">+IF(ISTEXT('Data Summary'!B138),'Data Summary'!B138,"")</f>
        <v/>
      </c>
      <c r="C138" s="534" t="e">
        <f ca="1">+VALUE('Data Summary'!C138)</f>
        <v>#VALUE!</v>
      </c>
      <c r="D138" s="535" t="e">
        <f ca="1">+IF(AND(ISNUMBER(OFFSET('Water Data'!$D$4,0,10*ROW('Water Data'!D132))),'Data Summary'!BS138="Yes"),100-OFFSET('Water Data'!$D$4,0,10*ROW('Water Data'!D132)),NA())</f>
        <v>#N/A</v>
      </c>
      <c r="E138" s="535" t="e">
        <f ca="1">+IF(AND(ISNUMBER(OFFSET('Water Data'!$D$6,0,10*ROW('Water Data'!D132))),'Data Summary'!BT138="Yes"),OFFSET('Water Data'!$D$6,0,10*ROW('Water Data'!D132)),NA())</f>
        <v>#N/A</v>
      </c>
      <c r="F138" s="535" t="e">
        <f ca="1">+IF(AND(ISNUMBER(OFFSET('Water Data'!$D$9,0,10*ROW('Water Data'!D132))),'Data Summary'!BU138="Yes"),OFFSET('Water Data'!$D$9,0,10*ROW('Water Data'!D132)),NA())</f>
        <v>#N/A</v>
      </c>
      <c r="G138" s="535" t="e">
        <f ca="1">+IF(AND(ISNUMBER(OFFSET('Water Data'!$E$4,0,10*ROW('Water Data'!E132))),'Data Summary'!BV138="Yes"),100-OFFSET('Water Data'!$E$4,0,10*ROW('Water Data'!E132)),NA())</f>
        <v>#N/A</v>
      </c>
      <c r="H138" s="535" t="e">
        <f ca="1">+IF(AND(ISNUMBER(OFFSET('Water Data'!$E$6,0,10*ROW('Water Data'!E132))),'Data Summary'!BW138="Yes"),OFFSET('Water Data'!$E$6,0,10*ROW('Water Data'!E132)),NA())</f>
        <v>#N/A</v>
      </c>
      <c r="I138" s="535" t="e">
        <f ca="1">+IF(AND(ISNUMBER(OFFSET('Water Data'!$E$9,0,10*ROW('Water Data'!E132))),'Data Summary'!BX138="Yes"),OFFSET('Water Data'!$E$9,0,10*ROW('Water Data'!E132)),NA())</f>
        <v>#N/A</v>
      </c>
      <c r="J138" s="535" t="e">
        <f ca="1">+IF(AND(ISNUMBER(OFFSET('Water Data'!$F$4,0,10*ROW('Water Data'!F132))),'Data Summary'!BY138="Yes"),100-OFFSET('Water Data'!$F$4,0,10*ROW('Water Data'!F132)),NA())</f>
        <v>#N/A</v>
      </c>
      <c r="K138" s="535" t="e">
        <f ca="1">+IF(AND(ISNUMBER(OFFSET('Water Data'!$F$6,0,10*ROW('Water Data'!F132))),'Data Summary'!BZ138="Yes"),OFFSET('Water Data'!$F$6,0,10*ROW('Water Data'!F132)),NA())</f>
        <v>#N/A</v>
      </c>
      <c r="L138" s="535" t="e">
        <f ca="1">+IF(AND(ISNUMBER(OFFSET('Water Data'!$F$9,0,10*ROW('Water Data'!F132))),'Data Summary'!CA138="Yes"),OFFSET('Water Data'!$F$9,0,10*ROW('Water Data'!F132)),NA())</f>
        <v>#N/A</v>
      </c>
      <c r="M138" s="535" t="e">
        <f ca="1">+IF(AND(ISNUMBER(OFFSET('Water Data'!$G$4,0,10*ROW('Water Data'!G132))),'Data Summary'!CB138="Yes"),100-OFFSET('Water Data'!$G$4,0,10*ROW('Water Data'!G132)),NA())</f>
        <v>#N/A</v>
      </c>
      <c r="N138" s="535" t="e">
        <f ca="1">+IF(AND(ISNUMBER(OFFSET('Water Data'!$G$6,0,10*ROW('Water Data'!G132))),'Data Summary'!CC138="Yes"),OFFSET('Water Data'!$G$6,0,10*ROW('Water Data'!G132)),NA())</f>
        <v>#N/A</v>
      </c>
      <c r="O138" s="535" t="e">
        <f ca="1">+IF(AND(ISNUMBER(OFFSET('Water Data'!$G$9,0,10*ROW('Water Data'!G132))),'Data Summary'!CD138="Yes"),OFFSET('Water Data'!$G$9,0,10*ROW('Water Data'!G132)),NA())</f>
        <v>#N/A</v>
      </c>
      <c r="P138" s="535" t="e">
        <f ca="1">+IF(AND(ISNUMBER(OFFSET('Water Data'!$H$4,0,10*ROW('Water Data'!H132))),'Data Summary'!CE138="Yes"),100-OFFSET('Water Data'!$H$4,0,10*ROW('Water Data'!H132)),NA())</f>
        <v>#N/A</v>
      </c>
      <c r="Q138" s="535" t="e">
        <f ca="1">+IF(AND(ISNUMBER(OFFSET('Water Data'!$H$6,0,10*ROW('Water Data'!H132))),'Data Summary'!CF138="Yes"),OFFSET('Water Data'!$H$6,0,10*ROW('Water Data'!H132)),NA())</f>
        <v>#N/A</v>
      </c>
      <c r="R138" s="535" t="e">
        <f ca="1">+IF(AND(ISNUMBER(OFFSET('Water Data'!$H$9,0,10*ROW('Water Data'!H132))),'Data Summary'!CG138="Yes"),OFFSET('Water Data'!$H$9,0,10*ROW('Water Data'!H132)),NA())</f>
        <v>#N/A</v>
      </c>
      <c r="S138" s="535" t="e">
        <f ca="1">+IF(AND(ISNUMBER(OFFSET('Water Data'!$I$4,0,10*ROW('Water Data'!I132))),'Data Summary'!CH138="Yes"),100-OFFSET('Water Data'!$I$4,0,10*ROW('Water Data'!I132)),NA())</f>
        <v>#N/A</v>
      </c>
      <c r="T138" s="535" t="e">
        <f ca="1">+IF(AND(ISNUMBER(OFFSET('Water Data'!$I$6,0,10*ROW('Water Data'!I132))),'Data Summary'!CI138="Yes"),OFFSET('Water Data'!$I$6,0,10*ROW('Water Data'!I132)),NA())</f>
        <v>#N/A</v>
      </c>
      <c r="U138" s="535" t="e">
        <f ca="1">+IF(AND(ISNUMBER(OFFSET('Water Data'!$I$9,0,10*ROW('Water Data'!I132))),'Data Summary'!CJ138="Yes"),OFFSET('Water Data'!$I$9,0,10*ROW('Water Data'!I132)),NA())</f>
        <v>#N/A</v>
      </c>
      <c r="V138" s="536" t="e">
        <f ca="1">+IF(AND(ISNUMBER(OFFSET('Sanitation Data'!$D$4,0,10*ROW('Sanitation Data'!D132))),'Data Summary'!CK138="Yes"),100-OFFSET('Sanitation Data'!$D$4,0,10*ROW('Sanitation Data'!D132)),NA())</f>
        <v>#N/A</v>
      </c>
      <c r="W138" s="536" t="e">
        <f ca="1">+IF(AND(ISNUMBER(OFFSET('Sanitation Data'!$D$6,0,10*ROW('Sanitation Data'!D132))),'Data Summary'!CL138="Yes"),OFFSET('Sanitation Data'!$D$6,0,10*ROW('Sanitation Data'!D132)),NA())</f>
        <v>#N/A</v>
      </c>
      <c r="X138" s="536" t="e">
        <f ca="1">+IF(AND(ISNUMBER(OFFSET('Sanitation Data'!$D$10,0,10*ROW('Sanitation Data'!D132))),'Data Summary'!CM138="Yes"),OFFSET('Sanitation Data'!$D$10,0,10*ROW('Sanitation Data'!D132)),NA())</f>
        <v>#N/A</v>
      </c>
      <c r="Y138" s="536" t="e">
        <f ca="1">+IF(AND(ISNUMBER(OFFSET('Sanitation Data'!$D$11,0,10*ROW('Sanitation Data'!D132))),'Data Summary'!CN138="Yes"),OFFSET('Sanitation Data'!$D$11,0,10*ROW('Sanitation Data'!D132)),NA())</f>
        <v>#N/A</v>
      </c>
      <c r="Z138" s="536" t="e">
        <f ca="1">+IF(AND(ISNUMBER(OFFSET('Sanitation Data'!$D$12,0,10*ROW('Sanitation Data'!D132))),'Data Summary'!CO138="Yes"),OFFSET('Sanitation Data'!$D$12,0,10*ROW('Sanitation Data'!D132)),NA())</f>
        <v>#N/A</v>
      </c>
      <c r="AA138" s="536" t="e">
        <f ca="1">+IF(AND(ISNUMBER(OFFSET('Sanitation Data'!$E$4,0,10*ROW('Sanitation Data'!E132))),'Data Summary'!CP138="Yes"),100-OFFSET('Sanitation Data'!$E$4,0,10*ROW('Sanitation Data'!E132)),NA())</f>
        <v>#N/A</v>
      </c>
      <c r="AB138" s="536" t="e">
        <f ca="1">+IF(AND(ISNUMBER(OFFSET('Sanitation Data'!$E$6,0,10*ROW('Sanitation Data'!E132))),'Data Summary'!CQ138="Yes"),OFFSET('Sanitation Data'!$E$6,0,10*ROW('Sanitation Data'!E132)),NA())</f>
        <v>#N/A</v>
      </c>
      <c r="AC138" s="536" t="e">
        <f ca="1">+IF(AND(ISNUMBER(OFFSET('Sanitation Data'!$E$10,0,10*ROW('Sanitation Data'!E132))),'Data Summary'!CR138="Yes"),OFFSET('Sanitation Data'!$E$10,0,10*ROW('Sanitation Data'!E132)),NA())</f>
        <v>#N/A</v>
      </c>
      <c r="AD138" s="536" t="e">
        <f ca="1">+IF(AND(ISNUMBER(OFFSET('Sanitation Data'!$E$11,0,10*ROW('Sanitation Data'!E132))),'Data Summary'!CS138="Yes"),OFFSET('Sanitation Data'!$E$11,0,10*ROW('Sanitation Data'!E132)),NA())</f>
        <v>#N/A</v>
      </c>
      <c r="AE138" s="536" t="e">
        <f ca="1">+IF(AND(ISNUMBER(OFFSET('Sanitation Data'!$E$12,0,10*ROW('Sanitation Data'!E132))),'Data Summary'!CT138="Yes"),OFFSET('Sanitation Data'!$E$12,0,10*ROW('Sanitation Data'!E132)),NA())</f>
        <v>#N/A</v>
      </c>
      <c r="AF138" s="536" t="e">
        <f ca="1">+IF(AND(ISNUMBER(OFFSET('Sanitation Data'!$F$4,0,10*ROW('Sanitation Data'!F132))),'Data Summary'!CU138="Yes"),100-OFFSET('Sanitation Data'!$F$4,0,10*ROW('Sanitation Data'!F132)),NA())</f>
        <v>#N/A</v>
      </c>
      <c r="AG138" s="536" t="e">
        <f ca="1">+IF(AND(ISNUMBER(OFFSET('Sanitation Data'!$F$6,0,10*ROW('Sanitation Data'!F132))),'Data Summary'!CV138="Yes"),OFFSET('Sanitation Data'!$F$6,0,10*ROW('Sanitation Data'!F132)),NA())</f>
        <v>#N/A</v>
      </c>
      <c r="AH138" s="536" t="e">
        <f ca="1">+IF(AND(ISNUMBER(OFFSET('Sanitation Data'!$F$10,0,10*ROW('Sanitation Data'!F132))),'Data Summary'!CW138="Yes"),OFFSET('Sanitation Data'!$F$10,0,10*ROW('Sanitation Data'!F132)),NA())</f>
        <v>#N/A</v>
      </c>
      <c r="AI138" s="536" t="e">
        <f ca="1">+IF(AND(ISNUMBER(OFFSET('Sanitation Data'!$F$11,0,10*ROW('Sanitation Data'!F132))),'Data Summary'!CX138="Yes"),OFFSET('Sanitation Data'!$F$11,0,10*ROW('Sanitation Data'!F132)),NA())</f>
        <v>#N/A</v>
      </c>
      <c r="AJ138" s="536" t="e">
        <f ca="1">+IF(AND(ISNUMBER(OFFSET('Sanitation Data'!$F$12,0,10*ROW('Sanitation Data'!F132))),'Data Summary'!CY138="Yes"),OFFSET('Sanitation Data'!$F$12,0,10*ROW('Sanitation Data'!F132)),NA())</f>
        <v>#N/A</v>
      </c>
      <c r="AK138" s="536" t="e">
        <f ca="1">+IF(AND(ISNUMBER(OFFSET('Sanitation Data'!$G$4,0,10*ROW('Sanitation Data'!G132))),'Data Summary'!CZ138="Yes"),100-OFFSET('Sanitation Data'!$G$4,0,10*ROW('Sanitation Data'!G132)),NA())</f>
        <v>#N/A</v>
      </c>
      <c r="AL138" s="536" t="e">
        <f ca="1">+IF(AND(ISNUMBER(OFFSET('Sanitation Data'!$G$6,0,10*ROW('Sanitation Data'!G132))),'Data Summary'!DA138="Yes"),OFFSET('Sanitation Data'!$G$6,0,10*ROW('Sanitation Data'!G132)),NA())</f>
        <v>#N/A</v>
      </c>
      <c r="AM138" s="536" t="e">
        <f ca="1">+IF(AND(ISNUMBER(OFFSET('Sanitation Data'!$G$10,0,10*ROW('Sanitation Data'!G132))),'Data Summary'!DB138="Yes"),OFFSET('Sanitation Data'!$G$10,0,10*ROW('Sanitation Data'!G132)),NA())</f>
        <v>#N/A</v>
      </c>
      <c r="AN138" s="536" t="e">
        <f ca="1">+IF(AND(ISNUMBER(OFFSET('Sanitation Data'!$G$11,0,10*ROW('Sanitation Data'!G132))),'Data Summary'!DC138="Yes"),OFFSET('Sanitation Data'!$G$11,0,10*ROW('Sanitation Data'!G132)),NA())</f>
        <v>#N/A</v>
      </c>
      <c r="AO138" s="536" t="e">
        <f ca="1">+IF(AND(ISNUMBER(OFFSET('Sanitation Data'!$G$12,0,10*ROW('Sanitation Data'!G132))),'Data Summary'!DD138="Yes"),OFFSET('Sanitation Data'!$G$12,0,10*ROW('Sanitation Data'!G132)),NA())</f>
        <v>#N/A</v>
      </c>
      <c r="AP138" s="536" t="e">
        <f ca="1">+IF(AND(ISNUMBER(OFFSET('Sanitation Data'!$H$4,0,10*ROW('Sanitation Data'!H132))),'Data Summary'!DE138="Yes"),100-OFFSET('Sanitation Data'!$H$4,0,10*ROW('Sanitation Data'!H132)),NA())</f>
        <v>#N/A</v>
      </c>
      <c r="AQ138" s="536" t="e">
        <f ca="1">+IF(AND(ISNUMBER(OFFSET('Sanitation Data'!$H$6,0,10*ROW('Sanitation Data'!H132))),'Data Summary'!DF138="Yes"),OFFSET('Sanitation Data'!$H$6,0,10*ROW('Sanitation Data'!H132)),NA())</f>
        <v>#N/A</v>
      </c>
      <c r="AR138" s="536" t="e">
        <f ca="1">+IF(AND(ISNUMBER(OFFSET('Sanitation Data'!$H$10,0,10*ROW('Sanitation Data'!H132))),'Data Summary'!DG138="Yes"),OFFSET('Sanitation Data'!$H$10,0,10*ROW('Sanitation Data'!H132)),NA())</f>
        <v>#N/A</v>
      </c>
      <c r="AS138" s="536" t="e">
        <f ca="1">+IF(AND(ISNUMBER(OFFSET('Sanitation Data'!$H$11,0,10*ROW('Sanitation Data'!H132))),'Data Summary'!DH138="Yes"),OFFSET('Sanitation Data'!$H$11,0,10*ROW('Sanitation Data'!H132)),NA())</f>
        <v>#N/A</v>
      </c>
      <c r="AT138" s="536" t="e">
        <f ca="1">+IF(AND(ISNUMBER(OFFSET('Sanitation Data'!$H$12,0,10*ROW('Sanitation Data'!H132))),'Data Summary'!DI138="Yes"),OFFSET('Sanitation Data'!$H$12,0,10*ROW('Sanitation Data'!H132)),NA())</f>
        <v>#N/A</v>
      </c>
      <c r="AU138" s="536" t="e">
        <f ca="1">+IF(AND(ISNUMBER(OFFSET('Sanitation Data'!$I$4,0,10*ROW('Sanitation Data'!I132))),'Data Summary'!DJ138="Yes"),100-OFFSET('Sanitation Data'!$I$4,0,10*ROW('Sanitation Data'!I132)),NA())</f>
        <v>#N/A</v>
      </c>
      <c r="AV138" s="536" t="e">
        <f ca="1">+IF(AND(ISNUMBER(OFFSET('Sanitation Data'!$I$6,0,10*ROW('Sanitation Data'!I132))),'Data Summary'!DK138="Yes"),OFFSET('Sanitation Data'!$I$6,0,10*ROW('Sanitation Data'!I132)),NA())</f>
        <v>#N/A</v>
      </c>
      <c r="AW138" s="536" t="e">
        <f ca="1">+IF(AND(ISNUMBER(OFFSET('Sanitation Data'!$I$10,0,10*ROW('Sanitation Data'!I132))),'Data Summary'!DL138="Yes"),OFFSET('Sanitation Data'!$I$10,0,10*ROW('Sanitation Data'!I132)),NA())</f>
        <v>#N/A</v>
      </c>
      <c r="AX138" s="536" t="e">
        <f ca="1">+IF(AND(ISNUMBER(OFFSET('Sanitation Data'!$I$11,0,10*ROW('Sanitation Data'!I132))),'Data Summary'!DM138="Yes"),OFFSET('Sanitation Data'!$I$11,0,10*ROW('Sanitation Data'!I132)),NA())</f>
        <v>#N/A</v>
      </c>
      <c r="AY138" s="536" t="e">
        <f ca="1">+IF(AND(ISNUMBER(OFFSET('Sanitation Data'!$I$12,0,10*ROW('Sanitation Data'!I132))),'Data Summary'!DN138="Yes"),OFFSET('Sanitation Data'!$I$12,0,10*ROW('Sanitation Data'!I132)),NA())</f>
        <v>#N/A</v>
      </c>
      <c r="AZ138" s="537" t="e">
        <f ca="1">+IF(AND(ISNUMBER(OFFSET('Hygiene Data'!$D$5,0,10*ROW('Hygiene Data'!D132))),'Data Summary'!DO138="Yes"),OFFSET('Hygiene Data'!$D$5,0,10*ROW('Hygiene Data'!D132)),NA())</f>
        <v>#N/A</v>
      </c>
      <c r="BA138" s="537" t="e">
        <f ca="1">+IF(AND(ISNUMBER(OFFSET('Hygiene Data'!$D$7,0,10*ROW('Hygiene Data'!D132))),'Data Summary'!DP138="Yes"),OFFSET('Hygiene Data'!$D$7,0,10*ROW('Hygiene Data'!D132)),NA())</f>
        <v>#N/A</v>
      </c>
      <c r="BB138" s="537" t="e">
        <f ca="1">+IF(AND(ISNUMBER(OFFSET('Hygiene Data'!$D$9,0,10*ROW('Hygiene Data'!D132))),'Data Summary'!DQ138="Yes"),OFFSET('Hygiene Data'!$D$9,0,10*ROW('Hygiene Data'!D132)),NA())</f>
        <v>#N/A</v>
      </c>
      <c r="BC138" s="537" t="e">
        <f ca="1">+IF(AND(ISNUMBER(OFFSET('Hygiene Data'!$E$5,0,10*ROW('Hygiene Data'!E132))),'Data Summary'!DR138="Yes"),OFFSET('Hygiene Data'!$E$5,0,10*ROW('Hygiene Data'!E132)),NA())</f>
        <v>#N/A</v>
      </c>
      <c r="BD138" s="537" t="e">
        <f ca="1">+IF(AND(ISNUMBER(OFFSET('Hygiene Data'!$E$7,0,10*ROW('Hygiene Data'!E132))),'Data Summary'!DS138="Yes"),OFFSET('Hygiene Data'!$E$7,0,10*ROW('Hygiene Data'!E132)),NA())</f>
        <v>#N/A</v>
      </c>
      <c r="BE138" s="537" t="e">
        <f ca="1">+IF(AND(ISNUMBER(OFFSET('Hygiene Data'!$E$9,0,10*ROW('Hygiene Data'!E132))),'Data Summary'!DT138="Yes"),OFFSET('Hygiene Data'!$E$9,0,10*ROW('Hygiene Data'!E132)),NA())</f>
        <v>#N/A</v>
      </c>
      <c r="BF138" s="537" t="e">
        <f ca="1">+IF(AND(ISNUMBER(OFFSET('Hygiene Data'!$F$5,0,10*ROW('Hygiene Data'!F132))),'Data Summary'!DU138="Yes"),OFFSET('Hygiene Data'!$F$5,0,10*ROW('Hygiene Data'!F132)),NA())</f>
        <v>#N/A</v>
      </c>
      <c r="BG138" s="537" t="e">
        <f ca="1">+IF(AND(ISNUMBER(OFFSET('Hygiene Data'!$F$7,0,10*ROW('Hygiene Data'!F132))),'Data Summary'!DV138="Yes"),OFFSET('Hygiene Data'!$F$7,0,10*ROW('Hygiene Data'!F132)),NA())</f>
        <v>#N/A</v>
      </c>
      <c r="BH138" s="537" t="e">
        <f ca="1">+IF(AND(ISNUMBER(OFFSET('Hygiene Data'!$F$9,0,10*ROW('Hygiene Data'!F132))),'Data Summary'!DW138="Yes"),OFFSET('Hygiene Data'!$F$9,0,10*ROW('Hygiene Data'!F132)),NA())</f>
        <v>#N/A</v>
      </c>
      <c r="BI138" s="537" t="e">
        <f ca="1">+IF(AND(ISNUMBER(OFFSET('Hygiene Data'!$G$5,0,10*ROW('Hygiene Data'!G132))),'Data Summary'!DX138="Yes"),OFFSET('Hygiene Data'!$G$5,0,10*ROW('Hygiene Data'!G132)),NA())</f>
        <v>#N/A</v>
      </c>
      <c r="BJ138" s="537" t="e">
        <f ca="1">+IF(AND(ISNUMBER(OFFSET('Hygiene Data'!$G$7,0,10*ROW('Hygiene Data'!G132))),'Data Summary'!DY138="Yes"),OFFSET('Hygiene Data'!$G$7,0,10*ROW('Hygiene Data'!G132)),NA())</f>
        <v>#N/A</v>
      </c>
      <c r="BK138" s="537" t="e">
        <f ca="1">+IF(AND(ISNUMBER(OFFSET('Hygiene Data'!$G$9,0,10*ROW('Hygiene Data'!G132))),'Data Summary'!DZ138="Yes"),OFFSET('Hygiene Data'!$G$9,0,10*ROW('Hygiene Data'!G132)),NA())</f>
        <v>#N/A</v>
      </c>
      <c r="BL138" s="537" t="e">
        <f ca="1">+IF(AND(ISNUMBER(OFFSET('Hygiene Data'!$H$5,0,10*ROW('Hygiene Data'!H132))),'Data Summary'!EA138="Yes"),OFFSET('Hygiene Data'!$H$5,0,10*ROW('Hygiene Data'!H132)),NA())</f>
        <v>#N/A</v>
      </c>
      <c r="BM138" s="537" t="e">
        <f ca="1">+IF(AND(ISNUMBER(OFFSET('Hygiene Data'!$H$7,0,10*ROW('Hygiene Data'!H132))),'Data Summary'!EB138="Yes"),OFFSET('Hygiene Data'!$H$7,0,10*ROW('Hygiene Data'!H132)),NA())</f>
        <v>#N/A</v>
      </c>
      <c r="BN138" s="537" t="e">
        <f ca="1">+IF(AND(ISNUMBER(OFFSET('Hygiene Data'!$H$9,0,10*ROW('Hygiene Data'!H132))),'Data Summary'!EC138="Yes"),OFFSET('Hygiene Data'!$H$9,0,10*ROW('Hygiene Data'!H132)),NA())</f>
        <v>#N/A</v>
      </c>
      <c r="BO138" s="537" t="e">
        <f ca="1">+IF(AND(ISNUMBER(OFFSET('Hygiene Data'!$I$5,0,10*ROW('Hygiene Data'!I132))),'Data Summary'!ED138="Yes"),OFFSET('Hygiene Data'!$I$5,0,10*ROW('Hygiene Data'!I132)),NA())</f>
        <v>#N/A</v>
      </c>
      <c r="BP138" s="537" t="e">
        <f ca="1">+IF(AND(ISNUMBER(OFFSET('Hygiene Data'!$I$7,0,10*ROW('Hygiene Data'!I132))),'Data Summary'!EE138="Yes"),OFFSET('Hygiene Data'!$I$7,0,10*ROW('Hygiene Data'!I132)),NA())</f>
        <v>#N/A</v>
      </c>
      <c r="BQ138" s="537" t="e">
        <f ca="1">+IF(AND(ISNUMBER(OFFSET('Hygiene Data'!$I$9,0,10*ROW('Hygiene Data'!I132))),'Data Summary'!EF138="Yes"),OFFSET('Hygiene Data'!$I$9,0,10*ROW('Hygiene Data'!I132)),NA())</f>
        <v>#N/A</v>
      </c>
    </row>
    <row r="139" spans="1:69" x14ac:dyDescent="0.25">
      <c r="A139" s="533" t="e">
        <f ca="1">+RIGHT('Data Summary'!A139,LEN('Data Summary'!A139)-9)</f>
        <v>#VALUE!</v>
      </c>
      <c r="B139" s="507" t="str">
        <f ca="1">+IF(ISTEXT('Data Summary'!B139),'Data Summary'!B139,"")</f>
        <v/>
      </c>
      <c r="C139" s="534" t="e">
        <f ca="1">+VALUE('Data Summary'!C139)</f>
        <v>#VALUE!</v>
      </c>
      <c r="D139" s="535" t="e">
        <f ca="1">+IF(AND(ISNUMBER(OFFSET('Water Data'!$D$4,0,10*ROW('Water Data'!D133))),'Data Summary'!BS139="Yes"),100-OFFSET('Water Data'!$D$4,0,10*ROW('Water Data'!D133)),NA())</f>
        <v>#N/A</v>
      </c>
      <c r="E139" s="535" t="e">
        <f ca="1">+IF(AND(ISNUMBER(OFFSET('Water Data'!$D$6,0,10*ROW('Water Data'!D133))),'Data Summary'!BT139="Yes"),OFFSET('Water Data'!$D$6,0,10*ROW('Water Data'!D133)),NA())</f>
        <v>#N/A</v>
      </c>
      <c r="F139" s="535" t="e">
        <f ca="1">+IF(AND(ISNUMBER(OFFSET('Water Data'!$D$9,0,10*ROW('Water Data'!D133))),'Data Summary'!BU139="Yes"),OFFSET('Water Data'!$D$9,0,10*ROW('Water Data'!D133)),NA())</f>
        <v>#N/A</v>
      </c>
      <c r="G139" s="535" t="e">
        <f ca="1">+IF(AND(ISNUMBER(OFFSET('Water Data'!$E$4,0,10*ROW('Water Data'!E133))),'Data Summary'!BV139="Yes"),100-OFFSET('Water Data'!$E$4,0,10*ROW('Water Data'!E133)),NA())</f>
        <v>#N/A</v>
      </c>
      <c r="H139" s="535" t="e">
        <f ca="1">+IF(AND(ISNUMBER(OFFSET('Water Data'!$E$6,0,10*ROW('Water Data'!E133))),'Data Summary'!BW139="Yes"),OFFSET('Water Data'!$E$6,0,10*ROW('Water Data'!E133)),NA())</f>
        <v>#N/A</v>
      </c>
      <c r="I139" s="535" t="e">
        <f ca="1">+IF(AND(ISNUMBER(OFFSET('Water Data'!$E$9,0,10*ROW('Water Data'!E133))),'Data Summary'!BX139="Yes"),OFFSET('Water Data'!$E$9,0,10*ROW('Water Data'!E133)),NA())</f>
        <v>#N/A</v>
      </c>
      <c r="J139" s="535" t="e">
        <f ca="1">+IF(AND(ISNUMBER(OFFSET('Water Data'!$F$4,0,10*ROW('Water Data'!F133))),'Data Summary'!BY139="Yes"),100-OFFSET('Water Data'!$F$4,0,10*ROW('Water Data'!F133)),NA())</f>
        <v>#N/A</v>
      </c>
      <c r="K139" s="535" t="e">
        <f ca="1">+IF(AND(ISNUMBER(OFFSET('Water Data'!$F$6,0,10*ROW('Water Data'!F133))),'Data Summary'!BZ139="Yes"),OFFSET('Water Data'!$F$6,0,10*ROW('Water Data'!F133)),NA())</f>
        <v>#N/A</v>
      </c>
      <c r="L139" s="535" t="e">
        <f ca="1">+IF(AND(ISNUMBER(OFFSET('Water Data'!$F$9,0,10*ROW('Water Data'!F133))),'Data Summary'!CA139="Yes"),OFFSET('Water Data'!$F$9,0,10*ROW('Water Data'!F133)),NA())</f>
        <v>#N/A</v>
      </c>
      <c r="M139" s="535" t="e">
        <f ca="1">+IF(AND(ISNUMBER(OFFSET('Water Data'!$G$4,0,10*ROW('Water Data'!G133))),'Data Summary'!CB139="Yes"),100-OFFSET('Water Data'!$G$4,0,10*ROW('Water Data'!G133)),NA())</f>
        <v>#N/A</v>
      </c>
      <c r="N139" s="535" t="e">
        <f ca="1">+IF(AND(ISNUMBER(OFFSET('Water Data'!$G$6,0,10*ROW('Water Data'!G133))),'Data Summary'!CC139="Yes"),OFFSET('Water Data'!$G$6,0,10*ROW('Water Data'!G133)),NA())</f>
        <v>#N/A</v>
      </c>
      <c r="O139" s="535" t="e">
        <f ca="1">+IF(AND(ISNUMBER(OFFSET('Water Data'!$G$9,0,10*ROW('Water Data'!G133))),'Data Summary'!CD139="Yes"),OFFSET('Water Data'!$G$9,0,10*ROW('Water Data'!G133)),NA())</f>
        <v>#N/A</v>
      </c>
      <c r="P139" s="535" t="e">
        <f ca="1">+IF(AND(ISNUMBER(OFFSET('Water Data'!$H$4,0,10*ROW('Water Data'!H133))),'Data Summary'!CE139="Yes"),100-OFFSET('Water Data'!$H$4,0,10*ROW('Water Data'!H133)),NA())</f>
        <v>#N/A</v>
      </c>
      <c r="Q139" s="535" t="e">
        <f ca="1">+IF(AND(ISNUMBER(OFFSET('Water Data'!$H$6,0,10*ROW('Water Data'!H133))),'Data Summary'!CF139="Yes"),OFFSET('Water Data'!$H$6,0,10*ROW('Water Data'!H133)),NA())</f>
        <v>#N/A</v>
      </c>
      <c r="R139" s="535" t="e">
        <f ca="1">+IF(AND(ISNUMBER(OFFSET('Water Data'!$H$9,0,10*ROW('Water Data'!H133))),'Data Summary'!CG139="Yes"),OFFSET('Water Data'!$H$9,0,10*ROW('Water Data'!H133)),NA())</f>
        <v>#N/A</v>
      </c>
      <c r="S139" s="535" t="e">
        <f ca="1">+IF(AND(ISNUMBER(OFFSET('Water Data'!$I$4,0,10*ROW('Water Data'!I133))),'Data Summary'!CH139="Yes"),100-OFFSET('Water Data'!$I$4,0,10*ROW('Water Data'!I133)),NA())</f>
        <v>#N/A</v>
      </c>
      <c r="T139" s="535" t="e">
        <f ca="1">+IF(AND(ISNUMBER(OFFSET('Water Data'!$I$6,0,10*ROW('Water Data'!I133))),'Data Summary'!CI139="Yes"),OFFSET('Water Data'!$I$6,0,10*ROW('Water Data'!I133)),NA())</f>
        <v>#N/A</v>
      </c>
      <c r="U139" s="535" t="e">
        <f ca="1">+IF(AND(ISNUMBER(OFFSET('Water Data'!$I$9,0,10*ROW('Water Data'!I133))),'Data Summary'!CJ139="Yes"),OFFSET('Water Data'!$I$9,0,10*ROW('Water Data'!I133)),NA())</f>
        <v>#N/A</v>
      </c>
      <c r="V139" s="536" t="e">
        <f ca="1">+IF(AND(ISNUMBER(OFFSET('Sanitation Data'!$D$4,0,10*ROW('Sanitation Data'!D133))),'Data Summary'!CK139="Yes"),100-OFFSET('Sanitation Data'!$D$4,0,10*ROW('Sanitation Data'!D133)),NA())</f>
        <v>#N/A</v>
      </c>
      <c r="W139" s="536" t="e">
        <f ca="1">+IF(AND(ISNUMBER(OFFSET('Sanitation Data'!$D$6,0,10*ROW('Sanitation Data'!D133))),'Data Summary'!CL139="Yes"),OFFSET('Sanitation Data'!$D$6,0,10*ROW('Sanitation Data'!D133)),NA())</f>
        <v>#N/A</v>
      </c>
      <c r="X139" s="536" t="e">
        <f ca="1">+IF(AND(ISNUMBER(OFFSET('Sanitation Data'!$D$10,0,10*ROW('Sanitation Data'!D133))),'Data Summary'!CM139="Yes"),OFFSET('Sanitation Data'!$D$10,0,10*ROW('Sanitation Data'!D133)),NA())</f>
        <v>#N/A</v>
      </c>
      <c r="Y139" s="536" t="e">
        <f ca="1">+IF(AND(ISNUMBER(OFFSET('Sanitation Data'!$D$11,0,10*ROW('Sanitation Data'!D133))),'Data Summary'!CN139="Yes"),OFFSET('Sanitation Data'!$D$11,0,10*ROW('Sanitation Data'!D133)),NA())</f>
        <v>#N/A</v>
      </c>
      <c r="Z139" s="536" t="e">
        <f ca="1">+IF(AND(ISNUMBER(OFFSET('Sanitation Data'!$D$12,0,10*ROW('Sanitation Data'!D133))),'Data Summary'!CO139="Yes"),OFFSET('Sanitation Data'!$D$12,0,10*ROW('Sanitation Data'!D133)),NA())</f>
        <v>#N/A</v>
      </c>
      <c r="AA139" s="536" t="e">
        <f ca="1">+IF(AND(ISNUMBER(OFFSET('Sanitation Data'!$E$4,0,10*ROW('Sanitation Data'!E133))),'Data Summary'!CP139="Yes"),100-OFFSET('Sanitation Data'!$E$4,0,10*ROW('Sanitation Data'!E133)),NA())</f>
        <v>#N/A</v>
      </c>
      <c r="AB139" s="536" t="e">
        <f ca="1">+IF(AND(ISNUMBER(OFFSET('Sanitation Data'!$E$6,0,10*ROW('Sanitation Data'!E133))),'Data Summary'!CQ139="Yes"),OFFSET('Sanitation Data'!$E$6,0,10*ROW('Sanitation Data'!E133)),NA())</f>
        <v>#N/A</v>
      </c>
      <c r="AC139" s="536" t="e">
        <f ca="1">+IF(AND(ISNUMBER(OFFSET('Sanitation Data'!$E$10,0,10*ROW('Sanitation Data'!E133))),'Data Summary'!CR139="Yes"),OFFSET('Sanitation Data'!$E$10,0,10*ROW('Sanitation Data'!E133)),NA())</f>
        <v>#N/A</v>
      </c>
      <c r="AD139" s="536" t="e">
        <f ca="1">+IF(AND(ISNUMBER(OFFSET('Sanitation Data'!$E$11,0,10*ROW('Sanitation Data'!E133))),'Data Summary'!CS139="Yes"),OFFSET('Sanitation Data'!$E$11,0,10*ROW('Sanitation Data'!E133)),NA())</f>
        <v>#N/A</v>
      </c>
      <c r="AE139" s="536" t="e">
        <f ca="1">+IF(AND(ISNUMBER(OFFSET('Sanitation Data'!$E$12,0,10*ROW('Sanitation Data'!E133))),'Data Summary'!CT139="Yes"),OFFSET('Sanitation Data'!$E$12,0,10*ROW('Sanitation Data'!E133)),NA())</f>
        <v>#N/A</v>
      </c>
      <c r="AF139" s="536" t="e">
        <f ca="1">+IF(AND(ISNUMBER(OFFSET('Sanitation Data'!$F$4,0,10*ROW('Sanitation Data'!F133))),'Data Summary'!CU139="Yes"),100-OFFSET('Sanitation Data'!$F$4,0,10*ROW('Sanitation Data'!F133)),NA())</f>
        <v>#N/A</v>
      </c>
      <c r="AG139" s="536" t="e">
        <f ca="1">+IF(AND(ISNUMBER(OFFSET('Sanitation Data'!$F$6,0,10*ROW('Sanitation Data'!F133))),'Data Summary'!CV139="Yes"),OFFSET('Sanitation Data'!$F$6,0,10*ROW('Sanitation Data'!F133)),NA())</f>
        <v>#N/A</v>
      </c>
      <c r="AH139" s="536" t="e">
        <f ca="1">+IF(AND(ISNUMBER(OFFSET('Sanitation Data'!$F$10,0,10*ROW('Sanitation Data'!F133))),'Data Summary'!CW139="Yes"),OFFSET('Sanitation Data'!$F$10,0,10*ROW('Sanitation Data'!F133)),NA())</f>
        <v>#N/A</v>
      </c>
      <c r="AI139" s="536" t="e">
        <f ca="1">+IF(AND(ISNUMBER(OFFSET('Sanitation Data'!$F$11,0,10*ROW('Sanitation Data'!F133))),'Data Summary'!CX139="Yes"),OFFSET('Sanitation Data'!$F$11,0,10*ROW('Sanitation Data'!F133)),NA())</f>
        <v>#N/A</v>
      </c>
      <c r="AJ139" s="536" t="e">
        <f ca="1">+IF(AND(ISNUMBER(OFFSET('Sanitation Data'!$F$12,0,10*ROW('Sanitation Data'!F133))),'Data Summary'!CY139="Yes"),OFFSET('Sanitation Data'!$F$12,0,10*ROW('Sanitation Data'!F133)),NA())</f>
        <v>#N/A</v>
      </c>
      <c r="AK139" s="536" t="e">
        <f ca="1">+IF(AND(ISNUMBER(OFFSET('Sanitation Data'!$G$4,0,10*ROW('Sanitation Data'!G133))),'Data Summary'!CZ139="Yes"),100-OFFSET('Sanitation Data'!$G$4,0,10*ROW('Sanitation Data'!G133)),NA())</f>
        <v>#N/A</v>
      </c>
      <c r="AL139" s="536" t="e">
        <f ca="1">+IF(AND(ISNUMBER(OFFSET('Sanitation Data'!$G$6,0,10*ROW('Sanitation Data'!G133))),'Data Summary'!DA139="Yes"),OFFSET('Sanitation Data'!$G$6,0,10*ROW('Sanitation Data'!G133)),NA())</f>
        <v>#N/A</v>
      </c>
      <c r="AM139" s="536" t="e">
        <f ca="1">+IF(AND(ISNUMBER(OFFSET('Sanitation Data'!$G$10,0,10*ROW('Sanitation Data'!G133))),'Data Summary'!DB139="Yes"),OFFSET('Sanitation Data'!$G$10,0,10*ROW('Sanitation Data'!G133)),NA())</f>
        <v>#N/A</v>
      </c>
      <c r="AN139" s="536" t="e">
        <f ca="1">+IF(AND(ISNUMBER(OFFSET('Sanitation Data'!$G$11,0,10*ROW('Sanitation Data'!G133))),'Data Summary'!DC139="Yes"),OFFSET('Sanitation Data'!$G$11,0,10*ROW('Sanitation Data'!G133)),NA())</f>
        <v>#N/A</v>
      </c>
      <c r="AO139" s="536" t="e">
        <f ca="1">+IF(AND(ISNUMBER(OFFSET('Sanitation Data'!$G$12,0,10*ROW('Sanitation Data'!G133))),'Data Summary'!DD139="Yes"),OFFSET('Sanitation Data'!$G$12,0,10*ROW('Sanitation Data'!G133)),NA())</f>
        <v>#N/A</v>
      </c>
      <c r="AP139" s="536" t="e">
        <f ca="1">+IF(AND(ISNUMBER(OFFSET('Sanitation Data'!$H$4,0,10*ROW('Sanitation Data'!H133))),'Data Summary'!DE139="Yes"),100-OFFSET('Sanitation Data'!$H$4,0,10*ROW('Sanitation Data'!H133)),NA())</f>
        <v>#N/A</v>
      </c>
      <c r="AQ139" s="536" t="e">
        <f ca="1">+IF(AND(ISNUMBER(OFFSET('Sanitation Data'!$H$6,0,10*ROW('Sanitation Data'!H133))),'Data Summary'!DF139="Yes"),OFFSET('Sanitation Data'!$H$6,0,10*ROW('Sanitation Data'!H133)),NA())</f>
        <v>#N/A</v>
      </c>
      <c r="AR139" s="536" t="e">
        <f ca="1">+IF(AND(ISNUMBER(OFFSET('Sanitation Data'!$H$10,0,10*ROW('Sanitation Data'!H133))),'Data Summary'!DG139="Yes"),OFFSET('Sanitation Data'!$H$10,0,10*ROW('Sanitation Data'!H133)),NA())</f>
        <v>#N/A</v>
      </c>
      <c r="AS139" s="536" t="e">
        <f ca="1">+IF(AND(ISNUMBER(OFFSET('Sanitation Data'!$H$11,0,10*ROW('Sanitation Data'!H133))),'Data Summary'!DH139="Yes"),OFFSET('Sanitation Data'!$H$11,0,10*ROW('Sanitation Data'!H133)),NA())</f>
        <v>#N/A</v>
      </c>
      <c r="AT139" s="536" t="e">
        <f ca="1">+IF(AND(ISNUMBER(OFFSET('Sanitation Data'!$H$12,0,10*ROW('Sanitation Data'!H133))),'Data Summary'!DI139="Yes"),OFFSET('Sanitation Data'!$H$12,0,10*ROW('Sanitation Data'!H133)),NA())</f>
        <v>#N/A</v>
      </c>
      <c r="AU139" s="536" t="e">
        <f ca="1">+IF(AND(ISNUMBER(OFFSET('Sanitation Data'!$I$4,0,10*ROW('Sanitation Data'!I133))),'Data Summary'!DJ139="Yes"),100-OFFSET('Sanitation Data'!$I$4,0,10*ROW('Sanitation Data'!I133)),NA())</f>
        <v>#N/A</v>
      </c>
      <c r="AV139" s="536" t="e">
        <f ca="1">+IF(AND(ISNUMBER(OFFSET('Sanitation Data'!$I$6,0,10*ROW('Sanitation Data'!I133))),'Data Summary'!DK139="Yes"),OFFSET('Sanitation Data'!$I$6,0,10*ROW('Sanitation Data'!I133)),NA())</f>
        <v>#N/A</v>
      </c>
      <c r="AW139" s="536" t="e">
        <f ca="1">+IF(AND(ISNUMBER(OFFSET('Sanitation Data'!$I$10,0,10*ROW('Sanitation Data'!I133))),'Data Summary'!DL139="Yes"),OFFSET('Sanitation Data'!$I$10,0,10*ROW('Sanitation Data'!I133)),NA())</f>
        <v>#N/A</v>
      </c>
      <c r="AX139" s="536" t="e">
        <f ca="1">+IF(AND(ISNUMBER(OFFSET('Sanitation Data'!$I$11,0,10*ROW('Sanitation Data'!I133))),'Data Summary'!DM139="Yes"),OFFSET('Sanitation Data'!$I$11,0,10*ROW('Sanitation Data'!I133)),NA())</f>
        <v>#N/A</v>
      </c>
      <c r="AY139" s="536" t="e">
        <f ca="1">+IF(AND(ISNUMBER(OFFSET('Sanitation Data'!$I$12,0,10*ROW('Sanitation Data'!I133))),'Data Summary'!DN139="Yes"),OFFSET('Sanitation Data'!$I$12,0,10*ROW('Sanitation Data'!I133)),NA())</f>
        <v>#N/A</v>
      </c>
      <c r="AZ139" s="537" t="e">
        <f ca="1">+IF(AND(ISNUMBER(OFFSET('Hygiene Data'!$D$5,0,10*ROW('Hygiene Data'!D133))),'Data Summary'!DO139="Yes"),OFFSET('Hygiene Data'!$D$5,0,10*ROW('Hygiene Data'!D133)),NA())</f>
        <v>#N/A</v>
      </c>
      <c r="BA139" s="537" t="e">
        <f ca="1">+IF(AND(ISNUMBER(OFFSET('Hygiene Data'!$D$7,0,10*ROW('Hygiene Data'!D133))),'Data Summary'!DP139="Yes"),OFFSET('Hygiene Data'!$D$7,0,10*ROW('Hygiene Data'!D133)),NA())</f>
        <v>#N/A</v>
      </c>
      <c r="BB139" s="537" t="e">
        <f ca="1">+IF(AND(ISNUMBER(OFFSET('Hygiene Data'!$D$9,0,10*ROW('Hygiene Data'!D133))),'Data Summary'!DQ139="Yes"),OFFSET('Hygiene Data'!$D$9,0,10*ROW('Hygiene Data'!D133)),NA())</f>
        <v>#N/A</v>
      </c>
      <c r="BC139" s="537" t="e">
        <f ca="1">+IF(AND(ISNUMBER(OFFSET('Hygiene Data'!$E$5,0,10*ROW('Hygiene Data'!E133))),'Data Summary'!DR139="Yes"),OFFSET('Hygiene Data'!$E$5,0,10*ROW('Hygiene Data'!E133)),NA())</f>
        <v>#N/A</v>
      </c>
      <c r="BD139" s="537" t="e">
        <f ca="1">+IF(AND(ISNUMBER(OFFSET('Hygiene Data'!$E$7,0,10*ROW('Hygiene Data'!E133))),'Data Summary'!DS139="Yes"),OFFSET('Hygiene Data'!$E$7,0,10*ROW('Hygiene Data'!E133)),NA())</f>
        <v>#N/A</v>
      </c>
      <c r="BE139" s="537" t="e">
        <f ca="1">+IF(AND(ISNUMBER(OFFSET('Hygiene Data'!$E$9,0,10*ROW('Hygiene Data'!E133))),'Data Summary'!DT139="Yes"),OFFSET('Hygiene Data'!$E$9,0,10*ROW('Hygiene Data'!E133)),NA())</f>
        <v>#N/A</v>
      </c>
      <c r="BF139" s="537" t="e">
        <f ca="1">+IF(AND(ISNUMBER(OFFSET('Hygiene Data'!$F$5,0,10*ROW('Hygiene Data'!F133))),'Data Summary'!DU139="Yes"),OFFSET('Hygiene Data'!$F$5,0,10*ROW('Hygiene Data'!F133)),NA())</f>
        <v>#N/A</v>
      </c>
      <c r="BG139" s="537" t="e">
        <f ca="1">+IF(AND(ISNUMBER(OFFSET('Hygiene Data'!$F$7,0,10*ROW('Hygiene Data'!F133))),'Data Summary'!DV139="Yes"),OFFSET('Hygiene Data'!$F$7,0,10*ROW('Hygiene Data'!F133)),NA())</f>
        <v>#N/A</v>
      </c>
      <c r="BH139" s="537" t="e">
        <f ca="1">+IF(AND(ISNUMBER(OFFSET('Hygiene Data'!$F$9,0,10*ROW('Hygiene Data'!F133))),'Data Summary'!DW139="Yes"),OFFSET('Hygiene Data'!$F$9,0,10*ROW('Hygiene Data'!F133)),NA())</f>
        <v>#N/A</v>
      </c>
      <c r="BI139" s="537" t="e">
        <f ca="1">+IF(AND(ISNUMBER(OFFSET('Hygiene Data'!$G$5,0,10*ROW('Hygiene Data'!G133))),'Data Summary'!DX139="Yes"),OFFSET('Hygiene Data'!$G$5,0,10*ROW('Hygiene Data'!G133)),NA())</f>
        <v>#N/A</v>
      </c>
      <c r="BJ139" s="537" t="e">
        <f ca="1">+IF(AND(ISNUMBER(OFFSET('Hygiene Data'!$G$7,0,10*ROW('Hygiene Data'!G133))),'Data Summary'!DY139="Yes"),OFFSET('Hygiene Data'!$G$7,0,10*ROW('Hygiene Data'!G133)),NA())</f>
        <v>#N/A</v>
      </c>
      <c r="BK139" s="537" t="e">
        <f ca="1">+IF(AND(ISNUMBER(OFFSET('Hygiene Data'!$G$9,0,10*ROW('Hygiene Data'!G133))),'Data Summary'!DZ139="Yes"),OFFSET('Hygiene Data'!$G$9,0,10*ROW('Hygiene Data'!G133)),NA())</f>
        <v>#N/A</v>
      </c>
      <c r="BL139" s="537" t="e">
        <f ca="1">+IF(AND(ISNUMBER(OFFSET('Hygiene Data'!$H$5,0,10*ROW('Hygiene Data'!H133))),'Data Summary'!EA139="Yes"),OFFSET('Hygiene Data'!$H$5,0,10*ROW('Hygiene Data'!H133)),NA())</f>
        <v>#N/A</v>
      </c>
      <c r="BM139" s="537" t="e">
        <f ca="1">+IF(AND(ISNUMBER(OFFSET('Hygiene Data'!$H$7,0,10*ROW('Hygiene Data'!H133))),'Data Summary'!EB139="Yes"),OFFSET('Hygiene Data'!$H$7,0,10*ROW('Hygiene Data'!H133)),NA())</f>
        <v>#N/A</v>
      </c>
      <c r="BN139" s="537" t="e">
        <f ca="1">+IF(AND(ISNUMBER(OFFSET('Hygiene Data'!$H$9,0,10*ROW('Hygiene Data'!H133))),'Data Summary'!EC139="Yes"),OFFSET('Hygiene Data'!$H$9,0,10*ROW('Hygiene Data'!H133)),NA())</f>
        <v>#N/A</v>
      </c>
      <c r="BO139" s="537" t="e">
        <f ca="1">+IF(AND(ISNUMBER(OFFSET('Hygiene Data'!$I$5,0,10*ROW('Hygiene Data'!I133))),'Data Summary'!ED139="Yes"),OFFSET('Hygiene Data'!$I$5,0,10*ROW('Hygiene Data'!I133)),NA())</f>
        <v>#N/A</v>
      </c>
      <c r="BP139" s="537" t="e">
        <f ca="1">+IF(AND(ISNUMBER(OFFSET('Hygiene Data'!$I$7,0,10*ROW('Hygiene Data'!I133))),'Data Summary'!EE139="Yes"),OFFSET('Hygiene Data'!$I$7,0,10*ROW('Hygiene Data'!I133)),NA())</f>
        <v>#N/A</v>
      </c>
      <c r="BQ139" s="537" t="e">
        <f ca="1">+IF(AND(ISNUMBER(OFFSET('Hygiene Data'!$I$9,0,10*ROW('Hygiene Data'!I133))),'Data Summary'!EF139="Yes"),OFFSET('Hygiene Data'!$I$9,0,10*ROW('Hygiene Data'!I133)),NA())</f>
        <v>#N/A</v>
      </c>
    </row>
    <row r="140" spans="1:69" x14ac:dyDescent="0.25">
      <c r="A140" s="533" t="e">
        <f ca="1">+RIGHT('Data Summary'!A140,LEN('Data Summary'!A140)-9)</f>
        <v>#VALUE!</v>
      </c>
      <c r="B140" s="507" t="str">
        <f ca="1">+IF(ISTEXT('Data Summary'!B140),'Data Summary'!B140,"")</f>
        <v/>
      </c>
      <c r="C140" s="534" t="e">
        <f ca="1">+VALUE('Data Summary'!C140)</f>
        <v>#VALUE!</v>
      </c>
      <c r="D140" s="535" t="e">
        <f ca="1">+IF(AND(ISNUMBER(OFFSET('Water Data'!$D$4,0,10*ROW('Water Data'!D134))),'Data Summary'!BS140="Yes"),100-OFFSET('Water Data'!$D$4,0,10*ROW('Water Data'!D134)),NA())</f>
        <v>#N/A</v>
      </c>
      <c r="E140" s="535" t="e">
        <f ca="1">+IF(AND(ISNUMBER(OFFSET('Water Data'!$D$6,0,10*ROW('Water Data'!D134))),'Data Summary'!BT140="Yes"),OFFSET('Water Data'!$D$6,0,10*ROW('Water Data'!D134)),NA())</f>
        <v>#N/A</v>
      </c>
      <c r="F140" s="535" t="e">
        <f ca="1">+IF(AND(ISNUMBER(OFFSET('Water Data'!$D$9,0,10*ROW('Water Data'!D134))),'Data Summary'!BU140="Yes"),OFFSET('Water Data'!$D$9,0,10*ROW('Water Data'!D134)),NA())</f>
        <v>#N/A</v>
      </c>
      <c r="G140" s="535" t="e">
        <f ca="1">+IF(AND(ISNUMBER(OFFSET('Water Data'!$E$4,0,10*ROW('Water Data'!E134))),'Data Summary'!BV140="Yes"),100-OFFSET('Water Data'!$E$4,0,10*ROW('Water Data'!E134)),NA())</f>
        <v>#N/A</v>
      </c>
      <c r="H140" s="535" t="e">
        <f ca="1">+IF(AND(ISNUMBER(OFFSET('Water Data'!$E$6,0,10*ROW('Water Data'!E134))),'Data Summary'!BW140="Yes"),OFFSET('Water Data'!$E$6,0,10*ROW('Water Data'!E134)),NA())</f>
        <v>#N/A</v>
      </c>
      <c r="I140" s="535" t="e">
        <f ca="1">+IF(AND(ISNUMBER(OFFSET('Water Data'!$E$9,0,10*ROW('Water Data'!E134))),'Data Summary'!BX140="Yes"),OFFSET('Water Data'!$E$9,0,10*ROW('Water Data'!E134)),NA())</f>
        <v>#N/A</v>
      </c>
      <c r="J140" s="535" t="e">
        <f ca="1">+IF(AND(ISNUMBER(OFFSET('Water Data'!$F$4,0,10*ROW('Water Data'!F134))),'Data Summary'!BY140="Yes"),100-OFFSET('Water Data'!$F$4,0,10*ROW('Water Data'!F134)),NA())</f>
        <v>#N/A</v>
      </c>
      <c r="K140" s="535" t="e">
        <f ca="1">+IF(AND(ISNUMBER(OFFSET('Water Data'!$F$6,0,10*ROW('Water Data'!F134))),'Data Summary'!BZ140="Yes"),OFFSET('Water Data'!$F$6,0,10*ROW('Water Data'!F134)),NA())</f>
        <v>#N/A</v>
      </c>
      <c r="L140" s="535" t="e">
        <f ca="1">+IF(AND(ISNUMBER(OFFSET('Water Data'!$F$9,0,10*ROW('Water Data'!F134))),'Data Summary'!CA140="Yes"),OFFSET('Water Data'!$F$9,0,10*ROW('Water Data'!F134)),NA())</f>
        <v>#N/A</v>
      </c>
      <c r="M140" s="535" t="e">
        <f ca="1">+IF(AND(ISNUMBER(OFFSET('Water Data'!$G$4,0,10*ROW('Water Data'!G134))),'Data Summary'!CB140="Yes"),100-OFFSET('Water Data'!$G$4,0,10*ROW('Water Data'!G134)),NA())</f>
        <v>#N/A</v>
      </c>
      <c r="N140" s="535" t="e">
        <f ca="1">+IF(AND(ISNUMBER(OFFSET('Water Data'!$G$6,0,10*ROW('Water Data'!G134))),'Data Summary'!CC140="Yes"),OFFSET('Water Data'!$G$6,0,10*ROW('Water Data'!G134)),NA())</f>
        <v>#N/A</v>
      </c>
      <c r="O140" s="535" t="e">
        <f ca="1">+IF(AND(ISNUMBER(OFFSET('Water Data'!$G$9,0,10*ROW('Water Data'!G134))),'Data Summary'!CD140="Yes"),OFFSET('Water Data'!$G$9,0,10*ROW('Water Data'!G134)),NA())</f>
        <v>#N/A</v>
      </c>
      <c r="P140" s="535" t="e">
        <f ca="1">+IF(AND(ISNUMBER(OFFSET('Water Data'!$H$4,0,10*ROW('Water Data'!H134))),'Data Summary'!CE140="Yes"),100-OFFSET('Water Data'!$H$4,0,10*ROW('Water Data'!H134)),NA())</f>
        <v>#N/A</v>
      </c>
      <c r="Q140" s="535" t="e">
        <f ca="1">+IF(AND(ISNUMBER(OFFSET('Water Data'!$H$6,0,10*ROW('Water Data'!H134))),'Data Summary'!CF140="Yes"),OFFSET('Water Data'!$H$6,0,10*ROW('Water Data'!H134)),NA())</f>
        <v>#N/A</v>
      </c>
      <c r="R140" s="535" t="e">
        <f ca="1">+IF(AND(ISNUMBER(OFFSET('Water Data'!$H$9,0,10*ROW('Water Data'!H134))),'Data Summary'!CG140="Yes"),OFFSET('Water Data'!$H$9,0,10*ROW('Water Data'!H134)),NA())</f>
        <v>#N/A</v>
      </c>
      <c r="S140" s="535" t="e">
        <f ca="1">+IF(AND(ISNUMBER(OFFSET('Water Data'!$I$4,0,10*ROW('Water Data'!I134))),'Data Summary'!CH140="Yes"),100-OFFSET('Water Data'!$I$4,0,10*ROW('Water Data'!I134)),NA())</f>
        <v>#N/A</v>
      </c>
      <c r="T140" s="535" t="e">
        <f ca="1">+IF(AND(ISNUMBER(OFFSET('Water Data'!$I$6,0,10*ROW('Water Data'!I134))),'Data Summary'!CI140="Yes"),OFFSET('Water Data'!$I$6,0,10*ROW('Water Data'!I134)),NA())</f>
        <v>#N/A</v>
      </c>
      <c r="U140" s="535" t="e">
        <f ca="1">+IF(AND(ISNUMBER(OFFSET('Water Data'!$I$9,0,10*ROW('Water Data'!I134))),'Data Summary'!CJ140="Yes"),OFFSET('Water Data'!$I$9,0,10*ROW('Water Data'!I134)),NA())</f>
        <v>#N/A</v>
      </c>
      <c r="V140" s="536" t="e">
        <f ca="1">+IF(AND(ISNUMBER(OFFSET('Sanitation Data'!$D$4,0,10*ROW('Sanitation Data'!D134))),'Data Summary'!CK140="Yes"),100-OFFSET('Sanitation Data'!$D$4,0,10*ROW('Sanitation Data'!D134)),NA())</f>
        <v>#N/A</v>
      </c>
      <c r="W140" s="536" t="e">
        <f ca="1">+IF(AND(ISNUMBER(OFFSET('Sanitation Data'!$D$6,0,10*ROW('Sanitation Data'!D134))),'Data Summary'!CL140="Yes"),OFFSET('Sanitation Data'!$D$6,0,10*ROW('Sanitation Data'!D134)),NA())</f>
        <v>#N/A</v>
      </c>
      <c r="X140" s="536" t="e">
        <f ca="1">+IF(AND(ISNUMBER(OFFSET('Sanitation Data'!$D$10,0,10*ROW('Sanitation Data'!D134))),'Data Summary'!CM140="Yes"),OFFSET('Sanitation Data'!$D$10,0,10*ROW('Sanitation Data'!D134)),NA())</f>
        <v>#N/A</v>
      </c>
      <c r="Y140" s="536" t="e">
        <f ca="1">+IF(AND(ISNUMBER(OFFSET('Sanitation Data'!$D$11,0,10*ROW('Sanitation Data'!D134))),'Data Summary'!CN140="Yes"),OFFSET('Sanitation Data'!$D$11,0,10*ROW('Sanitation Data'!D134)),NA())</f>
        <v>#N/A</v>
      </c>
      <c r="Z140" s="536" t="e">
        <f ca="1">+IF(AND(ISNUMBER(OFFSET('Sanitation Data'!$D$12,0,10*ROW('Sanitation Data'!D134))),'Data Summary'!CO140="Yes"),OFFSET('Sanitation Data'!$D$12,0,10*ROW('Sanitation Data'!D134)),NA())</f>
        <v>#N/A</v>
      </c>
      <c r="AA140" s="536" t="e">
        <f ca="1">+IF(AND(ISNUMBER(OFFSET('Sanitation Data'!$E$4,0,10*ROW('Sanitation Data'!E134))),'Data Summary'!CP140="Yes"),100-OFFSET('Sanitation Data'!$E$4,0,10*ROW('Sanitation Data'!E134)),NA())</f>
        <v>#N/A</v>
      </c>
      <c r="AB140" s="536" t="e">
        <f ca="1">+IF(AND(ISNUMBER(OFFSET('Sanitation Data'!$E$6,0,10*ROW('Sanitation Data'!E134))),'Data Summary'!CQ140="Yes"),OFFSET('Sanitation Data'!$E$6,0,10*ROW('Sanitation Data'!E134)),NA())</f>
        <v>#N/A</v>
      </c>
      <c r="AC140" s="536" t="e">
        <f ca="1">+IF(AND(ISNUMBER(OFFSET('Sanitation Data'!$E$10,0,10*ROW('Sanitation Data'!E134))),'Data Summary'!CR140="Yes"),OFFSET('Sanitation Data'!$E$10,0,10*ROW('Sanitation Data'!E134)),NA())</f>
        <v>#N/A</v>
      </c>
      <c r="AD140" s="536" t="e">
        <f ca="1">+IF(AND(ISNUMBER(OFFSET('Sanitation Data'!$E$11,0,10*ROW('Sanitation Data'!E134))),'Data Summary'!CS140="Yes"),OFFSET('Sanitation Data'!$E$11,0,10*ROW('Sanitation Data'!E134)),NA())</f>
        <v>#N/A</v>
      </c>
      <c r="AE140" s="536" t="e">
        <f ca="1">+IF(AND(ISNUMBER(OFFSET('Sanitation Data'!$E$12,0,10*ROW('Sanitation Data'!E134))),'Data Summary'!CT140="Yes"),OFFSET('Sanitation Data'!$E$12,0,10*ROW('Sanitation Data'!E134)),NA())</f>
        <v>#N/A</v>
      </c>
      <c r="AF140" s="536" t="e">
        <f ca="1">+IF(AND(ISNUMBER(OFFSET('Sanitation Data'!$F$4,0,10*ROW('Sanitation Data'!F134))),'Data Summary'!CU140="Yes"),100-OFFSET('Sanitation Data'!$F$4,0,10*ROW('Sanitation Data'!F134)),NA())</f>
        <v>#N/A</v>
      </c>
      <c r="AG140" s="536" t="e">
        <f ca="1">+IF(AND(ISNUMBER(OFFSET('Sanitation Data'!$F$6,0,10*ROW('Sanitation Data'!F134))),'Data Summary'!CV140="Yes"),OFFSET('Sanitation Data'!$F$6,0,10*ROW('Sanitation Data'!F134)),NA())</f>
        <v>#N/A</v>
      </c>
      <c r="AH140" s="536" t="e">
        <f ca="1">+IF(AND(ISNUMBER(OFFSET('Sanitation Data'!$F$10,0,10*ROW('Sanitation Data'!F134))),'Data Summary'!CW140="Yes"),OFFSET('Sanitation Data'!$F$10,0,10*ROW('Sanitation Data'!F134)),NA())</f>
        <v>#N/A</v>
      </c>
      <c r="AI140" s="536" t="e">
        <f ca="1">+IF(AND(ISNUMBER(OFFSET('Sanitation Data'!$F$11,0,10*ROW('Sanitation Data'!F134))),'Data Summary'!CX140="Yes"),OFFSET('Sanitation Data'!$F$11,0,10*ROW('Sanitation Data'!F134)),NA())</f>
        <v>#N/A</v>
      </c>
      <c r="AJ140" s="536" t="e">
        <f ca="1">+IF(AND(ISNUMBER(OFFSET('Sanitation Data'!$F$12,0,10*ROW('Sanitation Data'!F134))),'Data Summary'!CY140="Yes"),OFFSET('Sanitation Data'!$F$12,0,10*ROW('Sanitation Data'!F134)),NA())</f>
        <v>#N/A</v>
      </c>
      <c r="AK140" s="536" t="e">
        <f ca="1">+IF(AND(ISNUMBER(OFFSET('Sanitation Data'!$G$4,0,10*ROW('Sanitation Data'!G134))),'Data Summary'!CZ140="Yes"),100-OFFSET('Sanitation Data'!$G$4,0,10*ROW('Sanitation Data'!G134)),NA())</f>
        <v>#N/A</v>
      </c>
      <c r="AL140" s="536" t="e">
        <f ca="1">+IF(AND(ISNUMBER(OFFSET('Sanitation Data'!$G$6,0,10*ROW('Sanitation Data'!G134))),'Data Summary'!DA140="Yes"),OFFSET('Sanitation Data'!$G$6,0,10*ROW('Sanitation Data'!G134)),NA())</f>
        <v>#N/A</v>
      </c>
      <c r="AM140" s="536" t="e">
        <f ca="1">+IF(AND(ISNUMBER(OFFSET('Sanitation Data'!$G$10,0,10*ROW('Sanitation Data'!G134))),'Data Summary'!DB140="Yes"),OFFSET('Sanitation Data'!$G$10,0,10*ROW('Sanitation Data'!G134)),NA())</f>
        <v>#N/A</v>
      </c>
      <c r="AN140" s="536" t="e">
        <f ca="1">+IF(AND(ISNUMBER(OFFSET('Sanitation Data'!$G$11,0,10*ROW('Sanitation Data'!G134))),'Data Summary'!DC140="Yes"),OFFSET('Sanitation Data'!$G$11,0,10*ROW('Sanitation Data'!G134)),NA())</f>
        <v>#N/A</v>
      </c>
      <c r="AO140" s="536" t="e">
        <f ca="1">+IF(AND(ISNUMBER(OFFSET('Sanitation Data'!$G$12,0,10*ROW('Sanitation Data'!G134))),'Data Summary'!DD140="Yes"),OFFSET('Sanitation Data'!$G$12,0,10*ROW('Sanitation Data'!G134)),NA())</f>
        <v>#N/A</v>
      </c>
      <c r="AP140" s="536" t="e">
        <f ca="1">+IF(AND(ISNUMBER(OFFSET('Sanitation Data'!$H$4,0,10*ROW('Sanitation Data'!H134))),'Data Summary'!DE140="Yes"),100-OFFSET('Sanitation Data'!$H$4,0,10*ROW('Sanitation Data'!H134)),NA())</f>
        <v>#N/A</v>
      </c>
      <c r="AQ140" s="536" t="e">
        <f ca="1">+IF(AND(ISNUMBER(OFFSET('Sanitation Data'!$H$6,0,10*ROW('Sanitation Data'!H134))),'Data Summary'!DF140="Yes"),OFFSET('Sanitation Data'!$H$6,0,10*ROW('Sanitation Data'!H134)),NA())</f>
        <v>#N/A</v>
      </c>
      <c r="AR140" s="536" t="e">
        <f ca="1">+IF(AND(ISNUMBER(OFFSET('Sanitation Data'!$H$10,0,10*ROW('Sanitation Data'!H134))),'Data Summary'!DG140="Yes"),OFFSET('Sanitation Data'!$H$10,0,10*ROW('Sanitation Data'!H134)),NA())</f>
        <v>#N/A</v>
      </c>
      <c r="AS140" s="536" t="e">
        <f ca="1">+IF(AND(ISNUMBER(OFFSET('Sanitation Data'!$H$11,0,10*ROW('Sanitation Data'!H134))),'Data Summary'!DH140="Yes"),OFFSET('Sanitation Data'!$H$11,0,10*ROW('Sanitation Data'!H134)),NA())</f>
        <v>#N/A</v>
      </c>
      <c r="AT140" s="536" t="e">
        <f ca="1">+IF(AND(ISNUMBER(OFFSET('Sanitation Data'!$H$12,0,10*ROW('Sanitation Data'!H134))),'Data Summary'!DI140="Yes"),OFFSET('Sanitation Data'!$H$12,0,10*ROW('Sanitation Data'!H134)),NA())</f>
        <v>#N/A</v>
      </c>
      <c r="AU140" s="536" t="e">
        <f ca="1">+IF(AND(ISNUMBER(OFFSET('Sanitation Data'!$I$4,0,10*ROW('Sanitation Data'!I134))),'Data Summary'!DJ140="Yes"),100-OFFSET('Sanitation Data'!$I$4,0,10*ROW('Sanitation Data'!I134)),NA())</f>
        <v>#N/A</v>
      </c>
      <c r="AV140" s="536" t="e">
        <f ca="1">+IF(AND(ISNUMBER(OFFSET('Sanitation Data'!$I$6,0,10*ROW('Sanitation Data'!I134))),'Data Summary'!DK140="Yes"),OFFSET('Sanitation Data'!$I$6,0,10*ROW('Sanitation Data'!I134)),NA())</f>
        <v>#N/A</v>
      </c>
      <c r="AW140" s="536" t="e">
        <f ca="1">+IF(AND(ISNUMBER(OFFSET('Sanitation Data'!$I$10,0,10*ROW('Sanitation Data'!I134))),'Data Summary'!DL140="Yes"),OFFSET('Sanitation Data'!$I$10,0,10*ROW('Sanitation Data'!I134)),NA())</f>
        <v>#N/A</v>
      </c>
      <c r="AX140" s="536" t="e">
        <f ca="1">+IF(AND(ISNUMBER(OFFSET('Sanitation Data'!$I$11,0,10*ROW('Sanitation Data'!I134))),'Data Summary'!DM140="Yes"),OFFSET('Sanitation Data'!$I$11,0,10*ROW('Sanitation Data'!I134)),NA())</f>
        <v>#N/A</v>
      </c>
      <c r="AY140" s="536" t="e">
        <f ca="1">+IF(AND(ISNUMBER(OFFSET('Sanitation Data'!$I$12,0,10*ROW('Sanitation Data'!I134))),'Data Summary'!DN140="Yes"),OFFSET('Sanitation Data'!$I$12,0,10*ROW('Sanitation Data'!I134)),NA())</f>
        <v>#N/A</v>
      </c>
      <c r="AZ140" s="537" t="e">
        <f ca="1">+IF(AND(ISNUMBER(OFFSET('Hygiene Data'!$D$5,0,10*ROW('Hygiene Data'!D134))),'Data Summary'!DO140="Yes"),OFFSET('Hygiene Data'!$D$5,0,10*ROW('Hygiene Data'!D134)),NA())</f>
        <v>#N/A</v>
      </c>
      <c r="BA140" s="537" t="e">
        <f ca="1">+IF(AND(ISNUMBER(OFFSET('Hygiene Data'!$D$7,0,10*ROW('Hygiene Data'!D134))),'Data Summary'!DP140="Yes"),OFFSET('Hygiene Data'!$D$7,0,10*ROW('Hygiene Data'!D134)),NA())</f>
        <v>#N/A</v>
      </c>
      <c r="BB140" s="537" t="e">
        <f ca="1">+IF(AND(ISNUMBER(OFFSET('Hygiene Data'!$D$9,0,10*ROW('Hygiene Data'!D134))),'Data Summary'!DQ140="Yes"),OFFSET('Hygiene Data'!$D$9,0,10*ROW('Hygiene Data'!D134)),NA())</f>
        <v>#N/A</v>
      </c>
      <c r="BC140" s="537" t="e">
        <f ca="1">+IF(AND(ISNUMBER(OFFSET('Hygiene Data'!$E$5,0,10*ROW('Hygiene Data'!E134))),'Data Summary'!DR140="Yes"),OFFSET('Hygiene Data'!$E$5,0,10*ROW('Hygiene Data'!E134)),NA())</f>
        <v>#N/A</v>
      </c>
      <c r="BD140" s="537" t="e">
        <f ca="1">+IF(AND(ISNUMBER(OFFSET('Hygiene Data'!$E$7,0,10*ROW('Hygiene Data'!E134))),'Data Summary'!DS140="Yes"),OFFSET('Hygiene Data'!$E$7,0,10*ROW('Hygiene Data'!E134)),NA())</f>
        <v>#N/A</v>
      </c>
      <c r="BE140" s="537" t="e">
        <f ca="1">+IF(AND(ISNUMBER(OFFSET('Hygiene Data'!$E$9,0,10*ROW('Hygiene Data'!E134))),'Data Summary'!DT140="Yes"),OFFSET('Hygiene Data'!$E$9,0,10*ROW('Hygiene Data'!E134)),NA())</f>
        <v>#N/A</v>
      </c>
      <c r="BF140" s="537" t="e">
        <f ca="1">+IF(AND(ISNUMBER(OFFSET('Hygiene Data'!$F$5,0,10*ROW('Hygiene Data'!F134))),'Data Summary'!DU140="Yes"),OFFSET('Hygiene Data'!$F$5,0,10*ROW('Hygiene Data'!F134)),NA())</f>
        <v>#N/A</v>
      </c>
      <c r="BG140" s="537" t="e">
        <f ca="1">+IF(AND(ISNUMBER(OFFSET('Hygiene Data'!$F$7,0,10*ROW('Hygiene Data'!F134))),'Data Summary'!DV140="Yes"),OFFSET('Hygiene Data'!$F$7,0,10*ROW('Hygiene Data'!F134)),NA())</f>
        <v>#N/A</v>
      </c>
      <c r="BH140" s="537" t="e">
        <f ca="1">+IF(AND(ISNUMBER(OFFSET('Hygiene Data'!$F$9,0,10*ROW('Hygiene Data'!F134))),'Data Summary'!DW140="Yes"),OFFSET('Hygiene Data'!$F$9,0,10*ROW('Hygiene Data'!F134)),NA())</f>
        <v>#N/A</v>
      </c>
      <c r="BI140" s="537" t="e">
        <f ca="1">+IF(AND(ISNUMBER(OFFSET('Hygiene Data'!$G$5,0,10*ROW('Hygiene Data'!G134))),'Data Summary'!DX140="Yes"),OFFSET('Hygiene Data'!$G$5,0,10*ROW('Hygiene Data'!G134)),NA())</f>
        <v>#N/A</v>
      </c>
      <c r="BJ140" s="537" t="e">
        <f ca="1">+IF(AND(ISNUMBER(OFFSET('Hygiene Data'!$G$7,0,10*ROW('Hygiene Data'!G134))),'Data Summary'!DY140="Yes"),OFFSET('Hygiene Data'!$G$7,0,10*ROW('Hygiene Data'!G134)),NA())</f>
        <v>#N/A</v>
      </c>
      <c r="BK140" s="537" t="e">
        <f ca="1">+IF(AND(ISNUMBER(OFFSET('Hygiene Data'!$G$9,0,10*ROW('Hygiene Data'!G134))),'Data Summary'!DZ140="Yes"),OFFSET('Hygiene Data'!$G$9,0,10*ROW('Hygiene Data'!G134)),NA())</f>
        <v>#N/A</v>
      </c>
      <c r="BL140" s="537" t="e">
        <f ca="1">+IF(AND(ISNUMBER(OFFSET('Hygiene Data'!$H$5,0,10*ROW('Hygiene Data'!H134))),'Data Summary'!EA140="Yes"),OFFSET('Hygiene Data'!$H$5,0,10*ROW('Hygiene Data'!H134)),NA())</f>
        <v>#N/A</v>
      </c>
      <c r="BM140" s="537" t="e">
        <f ca="1">+IF(AND(ISNUMBER(OFFSET('Hygiene Data'!$H$7,0,10*ROW('Hygiene Data'!H134))),'Data Summary'!EB140="Yes"),OFFSET('Hygiene Data'!$H$7,0,10*ROW('Hygiene Data'!H134)),NA())</f>
        <v>#N/A</v>
      </c>
      <c r="BN140" s="537" t="e">
        <f ca="1">+IF(AND(ISNUMBER(OFFSET('Hygiene Data'!$H$9,0,10*ROW('Hygiene Data'!H134))),'Data Summary'!EC140="Yes"),OFFSET('Hygiene Data'!$H$9,0,10*ROW('Hygiene Data'!H134)),NA())</f>
        <v>#N/A</v>
      </c>
      <c r="BO140" s="537" t="e">
        <f ca="1">+IF(AND(ISNUMBER(OFFSET('Hygiene Data'!$I$5,0,10*ROW('Hygiene Data'!I134))),'Data Summary'!ED140="Yes"),OFFSET('Hygiene Data'!$I$5,0,10*ROW('Hygiene Data'!I134)),NA())</f>
        <v>#N/A</v>
      </c>
      <c r="BP140" s="537" t="e">
        <f ca="1">+IF(AND(ISNUMBER(OFFSET('Hygiene Data'!$I$7,0,10*ROW('Hygiene Data'!I134))),'Data Summary'!EE140="Yes"),OFFSET('Hygiene Data'!$I$7,0,10*ROW('Hygiene Data'!I134)),NA())</f>
        <v>#N/A</v>
      </c>
      <c r="BQ140" s="537" t="e">
        <f ca="1">+IF(AND(ISNUMBER(OFFSET('Hygiene Data'!$I$9,0,10*ROW('Hygiene Data'!I134))),'Data Summary'!EF140="Yes"),OFFSET('Hygiene Data'!$I$9,0,10*ROW('Hygiene Data'!I134)),NA())</f>
        <v>#N/A</v>
      </c>
    </row>
    <row r="141" spans="1:69" x14ac:dyDescent="0.25">
      <c r="A141" s="533" t="e">
        <f ca="1">+RIGHT('Data Summary'!A141,LEN('Data Summary'!A141)-9)</f>
        <v>#VALUE!</v>
      </c>
      <c r="B141" s="507" t="str">
        <f ca="1">+IF(ISTEXT('Data Summary'!B141),'Data Summary'!B141,"")</f>
        <v/>
      </c>
      <c r="C141" s="534" t="e">
        <f ca="1">+VALUE('Data Summary'!C141)</f>
        <v>#VALUE!</v>
      </c>
      <c r="D141" s="535" t="e">
        <f ca="1">+IF(AND(ISNUMBER(OFFSET('Water Data'!$D$4,0,10*ROW('Water Data'!D135))),'Data Summary'!BS141="Yes"),100-OFFSET('Water Data'!$D$4,0,10*ROW('Water Data'!D135)),NA())</f>
        <v>#N/A</v>
      </c>
      <c r="E141" s="535" t="e">
        <f ca="1">+IF(AND(ISNUMBER(OFFSET('Water Data'!$D$6,0,10*ROW('Water Data'!D135))),'Data Summary'!BT141="Yes"),OFFSET('Water Data'!$D$6,0,10*ROW('Water Data'!D135)),NA())</f>
        <v>#N/A</v>
      </c>
      <c r="F141" s="535" t="e">
        <f ca="1">+IF(AND(ISNUMBER(OFFSET('Water Data'!$D$9,0,10*ROW('Water Data'!D135))),'Data Summary'!BU141="Yes"),OFFSET('Water Data'!$D$9,0,10*ROW('Water Data'!D135)),NA())</f>
        <v>#N/A</v>
      </c>
      <c r="G141" s="535" t="e">
        <f ca="1">+IF(AND(ISNUMBER(OFFSET('Water Data'!$E$4,0,10*ROW('Water Data'!E135))),'Data Summary'!BV141="Yes"),100-OFFSET('Water Data'!$E$4,0,10*ROW('Water Data'!E135)),NA())</f>
        <v>#N/A</v>
      </c>
      <c r="H141" s="535" t="e">
        <f ca="1">+IF(AND(ISNUMBER(OFFSET('Water Data'!$E$6,0,10*ROW('Water Data'!E135))),'Data Summary'!BW141="Yes"),OFFSET('Water Data'!$E$6,0,10*ROW('Water Data'!E135)),NA())</f>
        <v>#N/A</v>
      </c>
      <c r="I141" s="535" t="e">
        <f ca="1">+IF(AND(ISNUMBER(OFFSET('Water Data'!$E$9,0,10*ROW('Water Data'!E135))),'Data Summary'!BX141="Yes"),OFFSET('Water Data'!$E$9,0,10*ROW('Water Data'!E135)),NA())</f>
        <v>#N/A</v>
      </c>
      <c r="J141" s="535" t="e">
        <f ca="1">+IF(AND(ISNUMBER(OFFSET('Water Data'!$F$4,0,10*ROW('Water Data'!F135))),'Data Summary'!BY141="Yes"),100-OFFSET('Water Data'!$F$4,0,10*ROW('Water Data'!F135)),NA())</f>
        <v>#N/A</v>
      </c>
      <c r="K141" s="535" t="e">
        <f ca="1">+IF(AND(ISNUMBER(OFFSET('Water Data'!$F$6,0,10*ROW('Water Data'!F135))),'Data Summary'!BZ141="Yes"),OFFSET('Water Data'!$F$6,0,10*ROW('Water Data'!F135)),NA())</f>
        <v>#N/A</v>
      </c>
      <c r="L141" s="535" t="e">
        <f ca="1">+IF(AND(ISNUMBER(OFFSET('Water Data'!$F$9,0,10*ROW('Water Data'!F135))),'Data Summary'!CA141="Yes"),OFFSET('Water Data'!$F$9,0,10*ROW('Water Data'!F135)),NA())</f>
        <v>#N/A</v>
      </c>
      <c r="M141" s="535" t="e">
        <f ca="1">+IF(AND(ISNUMBER(OFFSET('Water Data'!$G$4,0,10*ROW('Water Data'!G135))),'Data Summary'!CB141="Yes"),100-OFFSET('Water Data'!$G$4,0,10*ROW('Water Data'!G135)),NA())</f>
        <v>#N/A</v>
      </c>
      <c r="N141" s="535" t="e">
        <f ca="1">+IF(AND(ISNUMBER(OFFSET('Water Data'!$G$6,0,10*ROW('Water Data'!G135))),'Data Summary'!CC141="Yes"),OFFSET('Water Data'!$G$6,0,10*ROW('Water Data'!G135)),NA())</f>
        <v>#N/A</v>
      </c>
      <c r="O141" s="535" t="e">
        <f ca="1">+IF(AND(ISNUMBER(OFFSET('Water Data'!$G$9,0,10*ROW('Water Data'!G135))),'Data Summary'!CD141="Yes"),OFFSET('Water Data'!$G$9,0,10*ROW('Water Data'!G135)),NA())</f>
        <v>#N/A</v>
      </c>
      <c r="P141" s="535" t="e">
        <f ca="1">+IF(AND(ISNUMBER(OFFSET('Water Data'!$H$4,0,10*ROW('Water Data'!H135))),'Data Summary'!CE141="Yes"),100-OFFSET('Water Data'!$H$4,0,10*ROW('Water Data'!H135)),NA())</f>
        <v>#N/A</v>
      </c>
      <c r="Q141" s="535" t="e">
        <f ca="1">+IF(AND(ISNUMBER(OFFSET('Water Data'!$H$6,0,10*ROW('Water Data'!H135))),'Data Summary'!CF141="Yes"),OFFSET('Water Data'!$H$6,0,10*ROW('Water Data'!H135)),NA())</f>
        <v>#N/A</v>
      </c>
      <c r="R141" s="535" t="e">
        <f ca="1">+IF(AND(ISNUMBER(OFFSET('Water Data'!$H$9,0,10*ROW('Water Data'!H135))),'Data Summary'!CG141="Yes"),OFFSET('Water Data'!$H$9,0,10*ROW('Water Data'!H135)),NA())</f>
        <v>#N/A</v>
      </c>
      <c r="S141" s="535" t="e">
        <f ca="1">+IF(AND(ISNUMBER(OFFSET('Water Data'!$I$4,0,10*ROW('Water Data'!I135))),'Data Summary'!CH141="Yes"),100-OFFSET('Water Data'!$I$4,0,10*ROW('Water Data'!I135)),NA())</f>
        <v>#N/A</v>
      </c>
      <c r="T141" s="535" t="e">
        <f ca="1">+IF(AND(ISNUMBER(OFFSET('Water Data'!$I$6,0,10*ROW('Water Data'!I135))),'Data Summary'!CI141="Yes"),OFFSET('Water Data'!$I$6,0,10*ROW('Water Data'!I135)),NA())</f>
        <v>#N/A</v>
      </c>
      <c r="U141" s="535" t="e">
        <f ca="1">+IF(AND(ISNUMBER(OFFSET('Water Data'!$I$9,0,10*ROW('Water Data'!I135))),'Data Summary'!CJ141="Yes"),OFFSET('Water Data'!$I$9,0,10*ROW('Water Data'!I135)),NA())</f>
        <v>#N/A</v>
      </c>
      <c r="V141" s="536" t="e">
        <f ca="1">+IF(AND(ISNUMBER(OFFSET('Sanitation Data'!$D$4,0,10*ROW('Sanitation Data'!D135))),'Data Summary'!CK141="Yes"),100-OFFSET('Sanitation Data'!$D$4,0,10*ROW('Sanitation Data'!D135)),NA())</f>
        <v>#N/A</v>
      </c>
      <c r="W141" s="536" t="e">
        <f ca="1">+IF(AND(ISNUMBER(OFFSET('Sanitation Data'!$D$6,0,10*ROW('Sanitation Data'!D135))),'Data Summary'!CL141="Yes"),OFFSET('Sanitation Data'!$D$6,0,10*ROW('Sanitation Data'!D135)),NA())</f>
        <v>#N/A</v>
      </c>
      <c r="X141" s="536" t="e">
        <f ca="1">+IF(AND(ISNUMBER(OFFSET('Sanitation Data'!$D$10,0,10*ROW('Sanitation Data'!D135))),'Data Summary'!CM141="Yes"),OFFSET('Sanitation Data'!$D$10,0,10*ROW('Sanitation Data'!D135)),NA())</f>
        <v>#N/A</v>
      </c>
      <c r="Y141" s="536" t="e">
        <f ca="1">+IF(AND(ISNUMBER(OFFSET('Sanitation Data'!$D$11,0,10*ROW('Sanitation Data'!D135))),'Data Summary'!CN141="Yes"),OFFSET('Sanitation Data'!$D$11,0,10*ROW('Sanitation Data'!D135)),NA())</f>
        <v>#N/A</v>
      </c>
      <c r="Z141" s="536" t="e">
        <f ca="1">+IF(AND(ISNUMBER(OFFSET('Sanitation Data'!$D$12,0,10*ROW('Sanitation Data'!D135))),'Data Summary'!CO141="Yes"),OFFSET('Sanitation Data'!$D$12,0,10*ROW('Sanitation Data'!D135)),NA())</f>
        <v>#N/A</v>
      </c>
      <c r="AA141" s="536" t="e">
        <f ca="1">+IF(AND(ISNUMBER(OFFSET('Sanitation Data'!$E$4,0,10*ROW('Sanitation Data'!E135))),'Data Summary'!CP141="Yes"),100-OFFSET('Sanitation Data'!$E$4,0,10*ROW('Sanitation Data'!E135)),NA())</f>
        <v>#N/A</v>
      </c>
      <c r="AB141" s="536" t="e">
        <f ca="1">+IF(AND(ISNUMBER(OFFSET('Sanitation Data'!$E$6,0,10*ROW('Sanitation Data'!E135))),'Data Summary'!CQ141="Yes"),OFFSET('Sanitation Data'!$E$6,0,10*ROW('Sanitation Data'!E135)),NA())</f>
        <v>#N/A</v>
      </c>
      <c r="AC141" s="536" t="e">
        <f ca="1">+IF(AND(ISNUMBER(OFFSET('Sanitation Data'!$E$10,0,10*ROW('Sanitation Data'!E135))),'Data Summary'!CR141="Yes"),OFFSET('Sanitation Data'!$E$10,0,10*ROW('Sanitation Data'!E135)),NA())</f>
        <v>#N/A</v>
      </c>
      <c r="AD141" s="536" t="e">
        <f ca="1">+IF(AND(ISNUMBER(OFFSET('Sanitation Data'!$E$11,0,10*ROW('Sanitation Data'!E135))),'Data Summary'!CS141="Yes"),OFFSET('Sanitation Data'!$E$11,0,10*ROW('Sanitation Data'!E135)),NA())</f>
        <v>#N/A</v>
      </c>
      <c r="AE141" s="536" t="e">
        <f ca="1">+IF(AND(ISNUMBER(OFFSET('Sanitation Data'!$E$12,0,10*ROW('Sanitation Data'!E135))),'Data Summary'!CT141="Yes"),OFFSET('Sanitation Data'!$E$12,0,10*ROW('Sanitation Data'!E135)),NA())</f>
        <v>#N/A</v>
      </c>
      <c r="AF141" s="536" t="e">
        <f ca="1">+IF(AND(ISNUMBER(OFFSET('Sanitation Data'!$F$4,0,10*ROW('Sanitation Data'!F135))),'Data Summary'!CU141="Yes"),100-OFFSET('Sanitation Data'!$F$4,0,10*ROW('Sanitation Data'!F135)),NA())</f>
        <v>#N/A</v>
      </c>
      <c r="AG141" s="536" t="e">
        <f ca="1">+IF(AND(ISNUMBER(OFFSET('Sanitation Data'!$F$6,0,10*ROW('Sanitation Data'!F135))),'Data Summary'!CV141="Yes"),OFFSET('Sanitation Data'!$F$6,0,10*ROW('Sanitation Data'!F135)),NA())</f>
        <v>#N/A</v>
      </c>
      <c r="AH141" s="536" t="e">
        <f ca="1">+IF(AND(ISNUMBER(OFFSET('Sanitation Data'!$F$10,0,10*ROW('Sanitation Data'!F135))),'Data Summary'!CW141="Yes"),OFFSET('Sanitation Data'!$F$10,0,10*ROW('Sanitation Data'!F135)),NA())</f>
        <v>#N/A</v>
      </c>
      <c r="AI141" s="536" t="e">
        <f ca="1">+IF(AND(ISNUMBER(OFFSET('Sanitation Data'!$F$11,0,10*ROW('Sanitation Data'!F135))),'Data Summary'!CX141="Yes"),OFFSET('Sanitation Data'!$F$11,0,10*ROW('Sanitation Data'!F135)),NA())</f>
        <v>#N/A</v>
      </c>
      <c r="AJ141" s="536" t="e">
        <f ca="1">+IF(AND(ISNUMBER(OFFSET('Sanitation Data'!$F$12,0,10*ROW('Sanitation Data'!F135))),'Data Summary'!CY141="Yes"),OFFSET('Sanitation Data'!$F$12,0,10*ROW('Sanitation Data'!F135)),NA())</f>
        <v>#N/A</v>
      </c>
      <c r="AK141" s="536" t="e">
        <f ca="1">+IF(AND(ISNUMBER(OFFSET('Sanitation Data'!$G$4,0,10*ROW('Sanitation Data'!G135))),'Data Summary'!CZ141="Yes"),100-OFFSET('Sanitation Data'!$G$4,0,10*ROW('Sanitation Data'!G135)),NA())</f>
        <v>#N/A</v>
      </c>
      <c r="AL141" s="536" t="e">
        <f ca="1">+IF(AND(ISNUMBER(OFFSET('Sanitation Data'!$G$6,0,10*ROW('Sanitation Data'!G135))),'Data Summary'!DA141="Yes"),OFFSET('Sanitation Data'!$G$6,0,10*ROW('Sanitation Data'!G135)),NA())</f>
        <v>#N/A</v>
      </c>
      <c r="AM141" s="536" t="e">
        <f ca="1">+IF(AND(ISNUMBER(OFFSET('Sanitation Data'!$G$10,0,10*ROW('Sanitation Data'!G135))),'Data Summary'!DB141="Yes"),OFFSET('Sanitation Data'!$G$10,0,10*ROW('Sanitation Data'!G135)),NA())</f>
        <v>#N/A</v>
      </c>
      <c r="AN141" s="536" t="e">
        <f ca="1">+IF(AND(ISNUMBER(OFFSET('Sanitation Data'!$G$11,0,10*ROW('Sanitation Data'!G135))),'Data Summary'!DC141="Yes"),OFFSET('Sanitation Data'!$G$11,0,10*ROW('Sanitation Data'!G135)),NA())</f>
        <v>#N/A</v>
      </c>
      <c r="AO141" s="536" t="e">
        <f ca="1">+IF(AND(ISNUMBER(OFFSET('Sanitation Data'!$G$12,0,10*ROW('Sanitation Data'!G135))),'Data Summary'!DD141="Yes"),OFFSET('Sanitation Data'!$G$12,0,10*ROW('Sanitation Data'!G135)),NA())</f>
        <v>#N/A</v>
      </c>
      <c r="AP141" s="536" t="e">
        <f ca="1">+IF(AND(ISNUMBER(OFFSET('Sanitation Data'!$H$4,0,10*ROW('Sanitation Data'!H135))),'Data Summary'!DE141="Yes"),100-OFFSET('Sanitation Data'!$H$4,0,10*ROW('Sanitation Data'!H135)),NA())</f>
        <v>#N/A</v>
      </c>
      <c r="AQ141" s="536" t="e">
        <f ca="1">+IF(AND(ISNUMBER(OFFSET('Sanitation Data'!$H$6,0,10*ROW('Sanitation Data'!H135))),'Data Summary'!DF141="Yes"),OFFSET('Sanitation Data'!$H$6,0,10*ROW('Sanitation Data'!H135)),NA())</f>
        <v>#N/A</v>
      </c>
      <c r="AR141" s="536" t="e">
        <f ca="1">+IF(AND(ISNUMBER(OFFSET('Sanitation Data'!$H$10,0,10*ROW('Sanitation Data'!H135))),'Data Summary'!DG141="Yes"),OFFSET('Sanitation Data'!$H$10,0,10*ROW('Sanitation Data'!H135)),NA())</f>
        <v>#N/A</v>
      </c>
      <c r="AS141" s="536" t="e">
        <f ca="1">+IF(AND(ISNUMBER(OFFSET('Sanitation Data'!$H$11,0,10*ROW('Sanitation Data'!H135))),'Data Summary'!DH141="Yes"),OFFSET('Sanitation Data'!$H$11,0,10*ROW('Sanitation Data'!H135)),NA())</f>
        <v>#N/A</v>
      </c>
      <c r="AT141" s="536" t="e">
        <f ca="1">+IF(AND(ISNUMBER(OFFSET('Sanitation Data'!$H$12,0,10*ROW('Sanitation Data'!H135))),'Data Summary'!DI141="Yes"),OFFSET('Sanitation Data'!$H$12,0,10*ROW('Sanitation Data'!H135)),NA())</f>
        <v>#N/A</v>
      </c>
      <c r="AU141" s="536" t="e">
        <f ca="1">+IF(AND(ISNUMBER(OFFSET('Sanitation Data'!$I$4,0,10*ROW('Sanitation Data'!I135))),'Data Summary'!DJ141="Yes"),100-OFFSET('Sanitation Data'!$I$4,0,10*ROW('Sanitation Data'!I135)),NA())</f>
        <v>#N/A</v>
      </c>
      <c r="AV141" s="536" t="e">
        <f ca="1">+IF(AND(ISNUMBER(OFFSET('Sanitation Data'!$I$6,0,10*ROW('Sanitation Data'!I135))),'Data Summary'!DK141="Yes"),OFFSET('Sanitation Data'!$I$6,0,10*ROW('Sanitation Data'!I135)),NA())</f>
        <v>#N/A</v>
      </c>
      <c r="AW141" s="536" t="e">
        <f ca="1">+IF(AND(ISNUMBER(OFFSET('Sanitation Data'!$I$10,0,10*ROW('Sanitation Data'!I135))),'Data Summary'!DL141="Yes"),OFFSET('Sanitation Data'!$I$10,0,10*ROW('Sanitation Data'!I135)),NA())</f>
        <v>#N/A</v>
      </c>
      <c r="AX141" s="536" t="e">
        <f ca="1">+IF(AND(ISNUMBER(OFFSET('Sanitation Data'!$I$11,0,10*ROW('Sanitation Data'!I135))),'Data Summary'!DM141="Yes"),OFFSET('Sanitation Data'!$I$11,0,10*ROW('Sanitation Data'!I135)),NA())</f>
        <v>#N/A</v>
      </c>
      <c r="AY141" s="536" t="e">
        <f ca="1">+IF(AND(ISNUMBER(OFFSET('Sanitation Data'!$I$12,0,10*ROW('Sanitation Data'!I135))),'Data Summary'!DN141="Yes"),OFFSET('Sanitation Data'!$I$12,0,10*ROW('Sanitation Data'!I135)),NA())</f>
        <v>#N/A</v>
      </c>
      <c r="AZ141" s="537" t="e">
        <f ca="1">+IF(AND(ISNUMBER(OFFSET('Hygiene Data'!$D$5,0,10*ROW('Hygiene Data'!D135))),'Data Summary'!DO141="Yes"),OFFSET('Hygiene Data'!$D$5,0,10*ROW('Hygiene Data'!D135)),NA())</f>
        <v>#N/A</v>
      </c>
      <c r="BA141" s="537" t="e">
        <f ca="1">+IF(AND(ISNUMBER(OFFSET('Hygiene Data'!$D$7,0,10*ROW('Hygiene Data'!D135))),'Data Summary'!DP141="Yes"),OFFSET('Hygiene Data'!$D$7,0,10*ROW('Hygiene Data'!D135)),NA())</f>
        <v>#N/A</v>
      </c>
      <c r="BB141" s="537" t="e">
        <f ca="1">+IF(AND(ISNUMBER(OFFSET('Hygiene Data'!$D$9,0,10*ROW('Hygiene Data'!D135))),'Data Summary'!DQ141="Yes"),OFFSET('Hygiene Data'!$D$9,0,10*ROW('Hygiene Data'!D135)),NA())</f>
        <v>#N/A</v>
      </c>
      <c r="BC141" s="537" t="e">
        <f ca="1">+IF(AND(ISNUMBER(OFFSET('Hygiene Data'!$E$5,0,10*ROW('Hygiene Data'!E135))),'Data Summary'!DR141="Yes"),OFFSET('Hygiene Data'!$E$5,0,10*ROW('Hygiene Data'!E135)),NA())</f>
        <v>#N/A</v>
      </c>
      <c r="BD141" s="537" t="e">
        <f ca="1">+IF(AND(ISNUMBER(OFFSET('Hygiene Data'!$E$7,0,10*ROW('Hygiene Data'!E135))),'Data Summary'!DS141="Yes"),OFFSET('Hygiene Data'!$E$7,0,10*ROW('Hygiene Data'!E135)),NA())</f>
        <v>#N/A</v>
      </c>
      <c r="BE141" s="537" t="e">
        <f ca="1">+IF(AND(ISNUMBER(OFFSET('Hygiene Data'!$E$9,0,10*ROW('Hygiene Data'!E135))),'Data Summary'!DT141="Yes"),OFFSET('Hygiene Data'!$E$9,0,10*ROW('Hygiene Data'!E135)),NA())</f>
        <v>#N/A</v>
      </c>
      <c r="BF141" s="537" t="e">
        <f ca="1">+IF(AND(ISNUMBER(OFFSET('Hygiene Data'!$F$5,0,10*ROW('Hygiene Data'!F135))),'Data Summary'!DU141="Yes"),OFFSET('Hygiene Data'!$F$5,0,10*ROW('Hygiene Data'!F135)),NA())</f>
        <v>#N/A</v>
      </c>
      <c r="BG141" s="537" t="e">
        <f ca="1">+IF(AND(ISNUMBER(OFFSET('Hygiene Data'!$F$7,0,10*ROW('Hygiene Data'!F135))),'Data Summary'!DV141="Yes"),OFFSET('Hygiene Data'!$F$7,0,10*ROW('Hygiene Data'!F135)),NA())</f>
        <v>#N/A</v>
      </c>
      <c r="BH141" s="537" t="e">
        <f ca="1">+IF(AND(ISNUMBER(OFFSET('Hygiene Data'!$F$9,0,10*ROW('Hygiene Data'!F135))),'Data Summary'!DW141="Yes"),OFFSET('Hygiene Data'!$F$9,0,10*ROW('Hygiene Data'!F135)),NA())</f>
        <v>#N/A</v>
      </c>
      <c r="BI141" s="537" t="e">
        <f ca="1">+IF(AND(ISNUMBER(OFFSET('Hygiene Data'!$G$5,0,10*ROW('Hygiene Data'!G135))),'Data Summary'!DX141="Yes"),OFFSET('Hygiene Data'!$G$5,0,10*ROW('Hygiene Data'!G135)),NA())</f>
        <v>#N/A</v>
      </c>
      <c r="BJ141" s="537" t="e">
        <f ca="1">+IF(AND(ISNUMBER(OFFSET('Hygiene Data'!$G$7,0,10*ROW('Hygiene Data'!G135))),'Data Summary'!DY141="Yes"),OFFSET('Hygiene Data'!$G$7,0,10*ROW('Hygiene Data'!G135)),NA())</f>
        <v>#N/A</v>
      </c>
      <c r="BK141" s="537" t="e">
        <f ca="1">+IF(AND(ISNUMBER(OFFSET('Hygiene Data'!$G$9,0,10*ROW('Hygiene Data'!G135))),'Data Summary'!DZ141="Yes"),OFFSET('Hygiene Data'!$G$9,0,10*ROW('Hygiene Data'!G135)),NA())</f>
        <v>#N/A</v>
      </c>
      <c r="BL141" s="537" t="e">
        <f ca="1">+IF(AND(ISNUMBER(OFFSET('Hygiene Data'!$H$5,0,10*ROW('Hygiene Data'!H135))),'Data Summary'!EA141="Yes"),OFFSET('Hygiene Data'!$H$5,0,10*ROW('Hygiene Data'!H135)),NA())</f>
        <v>#N/A</v>
      </c>
      <c r="BM141" s="537" t="e">
        <f ca="1">+IF(AND(ISNUMBER(OFFSET('Hygiene Data'!$H$7,0,10*ROW('Hygiene Data'!H135))),'Data Summary'!EB141="Yes"),OFFSET('Hygiene Data'!$H$7,0,10*ROW('Hygiene Data'!H135)),NA())</f>
        <v>#N/A</v>
      </c>
      <c r="BN141" s="537" t="e">
        <f ca="1">+IF(AND(ISNUMBER(OFFSET('Hygiene Data'!$H$9,0,10*ROW('Hygiene Data'!H135))),'Data Summary'!EC141="Yes"),OFFSET('Hygiene Data'!$H$9,0,10*ROW('Hygiene Data'!H135)),NA())</f>
        <v>#N/A</v>
      </c>
      <c r="BO141" s="537" t="e">
        <f ca="1">+IF(AND(ISNUMBER(OFFSET('Hygiene Data'!$I$5,0,10*ROW('Hygiene Data'!I135))),'Data Summary'!ED141="Yes"),OFFSET('Hygiene Data'!$I$5,0,10*ROW('Hygiene Data'!I135)),NA())</f>
        <v>#N/A</v>
      </c>
      <c r="BP141" s="537" t="e">
        <f ca="1">+IF(AND(ISNUMBER(OFFSET('Hygiene Data'!$I$7,0,10*ROW('Hygiene Data'!I135))),'Data Summary'!EE141="Yes"),OFFSET('Hygiene Data'!$I$7,0,10*ROW('Hygiene Data'!I135)),NA())</f>
        <v>#N/A</v>
      </c>
      <c r="BQ141" s="537" t="e">
        <f ca="1">+IF(AND(ISNUMBER(OFFSET('Hygiene Data'!$I$9,0,10*ROW('Hygiene Data'!I135))),'Data Summary'!EF141="Yes"),OFFSET('Hygiene Data'!$I$9,0,10*ROW('Hygiene Data'!I135)),NA())</f>
        <v>#N/A</v>
      </c>
    </row>
    <row r="142" spans="1:69" x14ac:dyDescent="0.25">
      <c r="A142" s="533" t="e">
        <f ca="1">+RIGHT('Data Summary'!A142,LEN('Data Summary'!A142)-9)</f>
        <v>#VALUE!</v>
      </c>
      <c r="B142" s="507" t="str">
        <f ca="1">+IF(ISTEXT('Data Summary'!B142),'Data Summary'!B142,"")</f>
        <v/>
      </c>
      <c r="C142" s="534" t="e">
        <f ca="1">+VALUE('Data Summary'!C142)</f>
        <v>#VALUE!</v>
      </c>
      <c r="D142" s="535" t="e">
        <f ca="1">+IF(AND(ISNUMBER(OFFSET('Water Data'!$D$4,0,10*ROW('Water Data'!D136))),'Data Summary'!BS142="Yes"),100-OFFSET('Water Data'!$D$4,0,10*ROW('Water Data'!D136)),NA())</f>
        <v>#N/A</v>
      </c>
      <c r="E142" s="535" t="e">
        <f ca="1">+IF(AND(ISNUMBER(OFFSET('Water Data'!$D$6,0,10*ROW('Water Data'!D136))),'Data Summary'!BT142="Yes"),OFFSET('Water Data'!$D$6,0,10*ROW('Water Data'!D136)),NA())</f>
        <v>#N/A</v>
      </c>
      <c r="F142" s="535" t="e">
        <f ca="1">+IF(AND(ISNUMBER(OFFSET('Water Data'!$D$9,0,10*ROW('Water Data'!D136))),'Data Summary'!BU142="Yes"),OFFSET('Water Data'!$D$9,0,10*ROW('Water Data'!D136)),NA())</f>
        <v>#N/A</v>
      </c>
      <c r="G142" s="535" t="e">
        <f ca="1">+IF(AND(ISNUMBER(OFFSET('Water Data'!$E$4,0,10*ROW('Water Data'!E136))),'Data Summary'!BV142="Yes"),100-OFFSET('Water Data'!$E$4,0,10*ROW('Water Data'!E136)),NA())</f>
        <v>#N/A</v>
      </c>
      <c r="H142" s="535" t="e">
        <f ca="1">+IF(AND(ISNUMBER(OFFSET('Water Data'!$E$6,0,10*ROW('Water Data'!E136))),'Data Summary'!BW142="Yes"),OFFSET('Water Data'!$E$6,0,10*ROW('Water Data'!E136)),NA())</f>
        <v>#N/A</v>
      </c>
      <c r="I142" s="535" t="e">
        <f ca="1">+IF(AND(ISNUMBER(OFFSET('Water Data'!$E$9,0,10*ROW('Water Data'!E136))),'Data Summary'!BX142="Yes"),OFFSET('Water Data'!$E$9,0,10*ROW('Water Data'!E136)),NA())</f>
        <v>#N/A</v>
      </c>
      <c r="J142" s="535" t="e">
        <f ca="1">+IF(AND(ISNUMBER(OFFSET('Water Data'!$F$4,0,10*ROW('Water Data'!F136))),'Data Summary'!BY142="Yes"),100-OFFSET('Water Data'!$F$4,0,10*ROW('Water Data'!F136)),NA())</f>
        <v>#N/A</v>
      </c>
      <c r="K142" s="535" t="e">
        <f ca="1">+IF(AND(ISNUMBER(OFFSET('Water Data'!$F$6,0,10*ROW('Water Data'!F136))),'Data Summary'!BZ142="Yes"),OFFSET('Water Data'!$F$6,0,10*ROW('Water Data'!F136)),NA())</f>
        <v>#N/A</v>
      </c>
      <c r="L142" s="535" t="e">
        <f ca="1">+IF(AND(ISNUMBER(OFFSET('Water Data'!$F$9,0,10*ROW('Water Data'!F136))),'Data Summary'!CA142="Yes"),OFFSET('Water Data'!$F$9,0,10*ROW('Water Data'!F136)),NA())</f>
        <v>#N/A</v>
      </c>
      <c r="M142" s="535" t="e">
        <f ca="1">+IF(AND(ISNUMBER(OFFSET('Water Data'!$G$4,0,10*ROW('Water Data'!G136))),'Data Summary'!CB142="Yes"),100-OFFSET('Water Data'!$G$4,0,10*ROW('Water Data'!G136)),NA())</f>
        <v>#N/A</v>
      </c>
      <c r="N142" s="535" t="e">
        <f ca="1">+IF(AND(ISNUMBER(OFFSET('Water Data'!$G$6,0,10*ROW('Water Data'!G136))),'Data Summary'!CC142="Yes"),OFFSET('Water Data'!$G$6,0,10*ROW('Water Data'!G136)),NA())</f>
        <v>#N/A</v>
      </c>
      <c r="O142" s="535" t="e">
        <f ca="1">+IF(AND(ISNUMBER(OFFSET('Water Data'!$G$9,0,10*ROW('Water Data'!G136))),'Data Summary'!CD142="Yes"),OFFSET('Water Data'!$G$9,0,10*ROW('Water Data'!G136)),NA())</f>
        <v>#N/A</v>
      </c>
      <c r="P142" s="535" t="e">
        <f ca="1">+IF(AND(ISNUMBER(OFFSET('Water Data'!$H$4,0,10*ROW('Water Data'!H136))),'Data Summary'!CE142="Yes"),100-OFFSET('Water Data'!$H$4,0,10*ROW('Water Data'!H136)),NA())</f>
        <v>#N/A</v>
      </c>
      <c r="Q142" s="535" t="e">
        <f ca="1">+IF(AND(ISNUMBER(OFFSET('Water Data'!$H$6,0,10*ROW('Water Data'!H136))),'Data Summary'!CF142="Yes"),OFFSET('Water Data'!$H$6,0,10*ROW('Water Data'!H136)),NA())</f>
        <v>#N/A</v>
      </c>
      <c r="R142" s="535" t="e">
        <f ca="1">+IF(AND(ISNUMBER(OFFSET('Water Data'!$H$9,0,10*ROW('Water Data'!H136))),'Data Summary'!CG142="Yes"),OFFSET('Water Data'!$H$9,0,10*ROW('Water Data'!H136)),NA())</f>
        <v>#N/A</v>
      </c>
      <c r="S142" s="535" t="e">
        <f ca="1">+IF(AND(ISNUMBER(OFFSET('Water Data'!$I$4,0,10*ROW('Water Data'!I136))),'Data Summary'!CH142="Yes"),100-OFFSET('Water Data'!$I$4,0,10*ROW('Water Data'!I136)),NA())</f>
        <v>#N/A</v>
      </c>
      <c r="T142" s="535" t="e">
        <f ca="1">+IF(AND(ISNUMBER(OFFSET('Water Data'!$I$6,0,10*ROW('Water Data'!I136))),'Data Summary'!CI142="Yes"),OFFSET('Water Data'!$I$6,0,10*ROW('Water Data'!I136)),NA())</f>
        <v>#N/A</v>
      </c>
      <c r="U142" s="535" t="e">
        <f ca="1">+IF(AND(ISNUMBER(OFFSET('Water Data'!$I$9,0,10*ROW('Water Data'!I136))),'Data Summary'!CJ142="Yes"),OFFSET('Water Data'!$I$9,0,10*ROW('Water Data'!I136)),NA())</f>
        <v>#N/A</v>
      </c>
      <c r="V142" s="536" t="e">
        <f ca="1">+IF(AND(ISNUMBER(OFFSET('Sanitation Data'!$D$4,0,10*ROW('Sanitation Data'!D136))),'Data Summary'!CK142="Yes"),100-OFFSET('Sanitation Data'!$D$4,0,10*ROW('Sanitation Data'!D136)),NA())</f>
        <v>#N/A</v>
      </c>
      <c r="W142" s="536" t="e">
        <f ca="1">+IF(AND(ISNUMBER(OFFSET('Sanitation Data'!$D$6,0,10*ROW('Sanitation Data'!D136))),'Data Summary'!CL142="Yes"),OFFSET('Sanitation Data'!$D$6,0,10*ROW('Sanitation Data'!D136)),NA())</f>
        <v>#N/A</v>
      </c>
      <c r="X142" s="536" t="e">
        <f ca="1">+IF(AND(ISNUMBER(OFFSET('Sanitation Data'!$D$10,0,10*ROW('Sanitation Data'!D136))),'Data Summary'!CM142="Yes"),OFFSET('Sanitation Data'!$D$10,0,10*ROW('Sanitation Data'!D136)),NA())</f>
        <v>#N/A</v>
      </c>
      <c r="Y142" s="536" t="e">
        <f ca="1">+IF(AND(ISNUMBER(OFFSET('Sanitation Data'!$D$11,0,10*ROW('Sanitation Data'!D136))),'Data Summary'!CN142="Yes"),OFFSET('Sanitation Data'!$D$11,0,10*ROW('Sanitation Data'!D136)),NA())</f>
        <v>#N/A</v>
      </c>
      <c r="Z142" s="536" t="e">
        <f ca="1">+IF(AND(ISNUMBER(OFFSET('Sanitation Data'!$D$12,0,10*ROW('Sanitation Data'!D136))),'Data Summary'!CO142="Yes"),OFFSET('Sanitation Data'!$D$12,0,10*ROW('Sanitation Data'!D136)),NA())</f>
        <v>#N/A</v>
      </c>
      <c r="AA142" s="536" t="e">
        <f ca="1">+IF(AND(ISNUMBER(OFFSET('Sanitation Data'!$E$4,0,10*ROW('Sanitation Data'!E136))),'Data Summary'!CP142="Yes"),100-OFFSET('Sanitation Data'!$E$4,0,10*ROW('Sanitation Data'!E136)),NA())</f>
        <v>#N/A</v>
      </c>
      <c r="AB142" s="536" t="e">
        <f ca="1">+IF(AND(ISNUMBER(OFFSET('Sanitation Data'!$E$6,0,10*ROW('Sanitation Data'!E136))),'Data Summary'!CQ142="Yes"),OFFSET('Sanitation Data'!$E$6,0,10*ROW('Sanitation Data'!E136)),NA())</f>
        <v>#N/A</v>
      </c>
      <c r="AC142" s="536" t="e">
        <f ca="1">+IF(AND(ISNUMBER(OFFSET('Sanitation Data'!$E$10,0,10*ROW('Sanitation Data'!E136))),'Data Summary'!CR142="Yes"),OFFSET('Sanitation Data'!$E$10,0,10*ROW('Sanitation Data'!E136)),NA())</f>
        <v>#N/A</v>
      </c>
      <c r="AD142" s="536" t="e">
        <f ca="1">+IF(AND(ISNUMBER(OFFSET('Sanitation Data'!$E$11,0,10*ROW('Sanitation Data'!E136))),'Data Summary'!CS142="Yes"),OFFSET('Sanitation Data'!$E$11,0,10*ROW('Sanitation Data'!E136)),NA())</f>
        <v>#N/A</v>
      </c>
      <c r="AE142" s="536" t="e">
        <f ca="1">+IF(AND(ISNUMBER(OFFSET('Sanitation Data'!$E$12,0,10*ROW('Sanitation Data'!E136))),'Data Summary'!CT142="Yes"),OFFSET('Sanitation Data'!$E$12,0,10*ROW('Sanitation Data'!E136)),NA())</f>
        <v>#N/A</v>
      </c>
      <c r="AF142" s="536" t="e">
        <f ca="1">+IF(AND(ISNUMBER(OFFSET('Sanitation Data'!$F$4,0,10*ROW('Sanitation Data'!F136))),'Data Summary'!CU142="Yes"),100-OFFSET('Sanitation Data'!$F$4,0,10*ROW('Sanitation Data'!F136)),NA())</f>
        <v>#N/A</v>
      </c>
      <c r="AG142" s="536" t="e">
        <f ca="1">+IF(AND(ISNUMBER(OFFSET('Sanitation Data'!$F$6,0,10*ROW('Sanitation Data'!F136))),'Data Summary'!CV142="Yes"),OFFSET('Sanitation Data'!$F$6,0,10*ROW('Sanitation Data'!F136)),NA())</f>
        <v>#N/A</v>
      </c>
      <c r="AH142" s="536" t="e">
        <f ca="1">+IF(AND(ISNUMBER(OFFSET('Sanitation Data'!$F$10,0,10*ROW('Sanitation Data'!F136))),'Data Summary'!CW142="Yes"),OFFSET('Sanitation Data'!$F$10,0,10*ROW('Sanitation Data'!F136)),NA())</f>
        <v>#N/A</v>
      </c>
      <c r="AI142" s="536" t="e">
        <f ca="1">+IF(AND(ISNUMBER(OFFSET('Sanitation Data'!$F$11,0,10*ROW('Sanitation Data'!F136))),'Data Summary'!CX142="Yes"),OFFSET('Sanitation Data'!$F$11,0,10*ROW('Sanitation Data'!F136)),NA())</f>
        <v>#N/A</v>
      </c>
      <c r="AJ142" s="536" t="e">
        <f ca="1">+IF(AND(ISNUMBER(OFFSET('Sanitation Data'!$F$12,0,10*ROW('Sanitation Data'!F136))),'Data Summary'!CY142="Yes"),OFFSET('Sanitation Data'!$F$12,0,10*ROW('Sanitation Data'!F136)),NA())</f>
        <v>#N/A</v>
      </c>
      <c r="AK142" s="536" t="e">
        <f ca="1">+IF(AND(ISNUMBER(OFFSET('Sanitation Data'!$G$4,0,10*ROW('Sanitation Data'!G136))),'Data Summary'!CZ142="Yes"),100-OFFSET('Sanitation Data'!$G$4,0,10*ROW('Sanitation Data'!G136)),NA())</f>
        <v>#N/A</v>
      </c>
      <c r="AL142" s="536" t="e">
        <f ca="1">+IF(AND(ISNUMBER(OFFSET('Sanitation Data'!$G$6,0,10*ROW('Sanitation Data'!G136))),'Data Summary'!DA142="Yes"),OFFSET('Sanitation Data'!$G$6,0,10*ROW('Sanitation Data'!G136)),NA())</f>
        <v>#N/A</v>
      </c>
      <c r="AM142" s="536" t="e">
        <f ca="1">+IF(AND(ISNUMBER(OFFSET('Sanitation Data'!$G$10,0,10*ROW('Sanitation Data'!G136))),'Data Summary'!DB142="Yes"),OFFSET('Sanitation Data'!$G$10,0,10*ROW('Sanitation Data'!G136)),NA())</f>
        <v>#N/A</v>
      </c>
      <c r="AN142" s="536" t="e">
        <f ca="1">+IF(AND(ISNUMBER(OFFSET('Sanitation Data'!$G$11,0,10*ROW('Sanitation Data'!G136))),'Data Summary'!DC142="Yes"),OFFSET('Sanitation Data'!$G$11,0,10*ROW('Sanitation Data'!G136)),NA())</f>
        <v>#N/A</v>
      </c>
      <c r="AO142" s="536" t="e">
        <f ca="1">+IF(AND(ISNUMBER(OFFSET('Sanitation Data'!$G$12,0,10*ROW('Sanitation Data'!G136))),'Data Summary'!DD142="Yes"),OFFSET('Sanitation Data'!$G$12,0,10*ROW('Sanitation Data'!G136)),NA())</f>
        <v>#N/A</v>
      </c>
      <c r="AP142" s="536" t="e">
        <f ca="1">+IF(AND(ISNUMBER(OFFSET('Sanitation Data'!$H$4,0,10*ROW('Sanitation Data'!H136))),'Data Summary'!DE142="Yes"),100-OFFSET('Sanitation Data'!$H$4,0,10*ROW('Sanitation Data'!H136)),NA())</f>
        <v>#N/A</v>
      </c>
      <c r="AQ142" s="536" t="e">
        <f ca="1">+IF(AND(ISNUMBER(OFFSET('Sanitation Data'!$H$6,0,10*ROW('Sanitation Data'!H136))),'Data Summary'!DF142="Yes"),OFFSET('Sanitation Data'!$H$6,0,10*ROW('Sanitation Data'!H136)),NA())</f>
        <v>#N/A</v>
      </c>
      <c r="AR142" s="536" t="e">
        <f ca="1">+IF(AND(ISNUMBER(OFFSET('Sanitation Data'!$H$10,0,10*ROW('Sanitation Data'!H136))),'Data Summary'!DG142="Yes"),OFFSET('Sanitation Data'!$H$10,0,10*ROW('Sanitation Data'!H136)),NA())</f>
        <v>#N/A</v>
      </c>
      <c r="AS142" s="536" t="e">
        <f ca="1">+IF(AND(ISNUMBER(OFFSET('Sanitation Data'!$H$11,0,10*ROW('Sanitation Data'!H136))),'Data Summary'!DH142="Yes"),OFFSET('Sanitation Data'!$H$11,0,10*ROW('Sanitation Data'!H136)),NA())</f>
        <v>#N/A</v>
      </c>
      <c r="AT142" s="536" t="e">
        <f ca="1">+IF(AND(ISNUMBER(OFFSET('Sanitation Data'!$H$12,0,10*ROW('Sanitation Data'!H136))),'Data Summary'!DI142="Yes"),OFFSET('Sanitation Data'!$H$12,0,10*ROW('Sanitation Data'!H136)),NA())</f>
        <v>#N/A</v>
      </c>
      <c r="AU142" s="536" t="e">
        <f ca="1">+IF(AND(ISNUMBER(OFFSET('Sanitation Data'!$I$4,0,10*ROW('Sanitation Data'!I136))),'Data Summary'!DJ142="Yes"),100-OFFSET('Sanitation Data'!$I$4,0,10*ROW('Sanitation Data'!I136)),NA())</f>
        <v>#N/A</v>
      </c>
      <c r="AV142" s="536" t="e">
        <f ca="1">+IF(AND(ISNUMBER(OFFSET('Sanitation Data'!$I$6,0,10*ROW('Sanitation Data'!I136))),'Data Summary'!DK142="Yes"),OFFSET('Sanitation Data'!$I$6,0,10*ROW('Sanitation Data'!I136)),NA())</f>
        <v>#N/A</v>
      </c>
      <c r="AW142" s="536" t="e">
        <f ca="1">+IF(AND(ISNUMBER(OFFSET('Sanitation Data'!$I$10,0,10*ROW('Sanitation Data'!I136))),'Data Summary'!DL142="Yes"),OFFSET('Sanitation Data'!$I$10,0,10*ROW('Sanitation Data'!I136)),NA())</f>
        <v>#N/A</v>
      </c>
      <c r="AX142" s="536" t="e">
        <f ca="1">+IF(AND(ISNUMBER(OFFSET('Sanitation Data'!$I$11,0,10*ROW('Sanitation Data'!I136))),'Data Summary'!DM142="Yes"),OFFSET('Sanitation Data'!$I$11,0,10*ROW('Sanitation Data'!I136)),NA())</f>
        <v>#N/A</v>
      </c>
      <c r="AY142" s="536" t="e">
        <f ca="1">+IF(AND(ISNUMBER(OFFSET('Sanitation Data'!$I$12,0,10*ROW('Sanitation Data'!I136))),'Data Summary'!DN142="Yes"),OFFSET('Sanitation Data'!$I$12,0,10*ROW('Sanitation Data'!I136)),NA())</f>
        <v>#N/A</v>
      </c>
      <c r="AZ142" s="537" t="e">
        <f ca="1">+IF(AND(ISNUMBER(OFFSET('Hygiene Data'!$D$5,0,10*ROW('Hygiene Data'!D136))),'Data Summary'!DO142="Yes"),OFFSET('Hygiene Data'!$D$5,0,10*ROW('Hygiene Data'!D136)),NA())</f>
        <v>#N/A</v>
      </c>
      <c r="BA142" s="537" t="e">
        <f ca="1">+IF(AND(ISNUMBER(OFFSET('Hygiene Data'!$D$7,0,10*ROW('Hygiene Data'!D136))),'Data Summary'!DP142="Yes"),OFFSET('Hygiene Data'!$D$7,0,10*ROW('Hygiene Data'!D136)),NA())</f>
        <v>#N/A</v>
      </c>
      <c r="BB142" s="537" t="e">
        <f ca="1">+IF(AND(ISNUMBER(OFFSET('Hygiene Data'!$D$9,0,10*ROW('Hygiene Data'!D136))),'Data Summary'!DQ142="Yes"),OFFSET('Hygiene Data'!$D$9,0,10*ROW('Hygiene Data'!D136)),NA())</f>
        <v>#N/A</v>
      </c>
      <c r="BC142" s="537" t="e">
        <f ca="1">+IF(AND(ISNUMBER(OFFSET('Hygiene Data'!$E$5,0,10*ROW('Hygiene Data'!E136))),'Data Summary'!DR142="Yes"),OFFSET('Hygiene Data'!$E$5,0,10*ROW('Hygiene Data'!E136)),NA())</f>
        <v>#N/A</v>
      </c>
      <c r="BD142" s="537" t="e">
        <f ca="1">+IF(AND(ISNUMBER(OFFSET('Hygiene Data'!$E$7,0,10*ROW('Hygiene Data'!E136))),'Data Summary'!DS142="Yes"),OFFSET('Hygiene Data'!$E$7,0,10*ROW('Hygiene Data'!E136)),NA())</f>
        <v>#N/A</v>
      </c>
      <c r="BE142" s="537" t="e">
        <f ca="1">+IF(AND(ISNUMBER(OFFSET('Hygiene Data'!$E$9,0,10*ROW('Hygiene Data'!E136))),'Data Summary'!DT142="Yes"),OFFSET('Hygiene Data'!$E$9,0,10*ROW('Hygiene Data'!E136)),NA())</f>
        <v>#N/A</v>
      </c>
      <c r="BF142" s="537" t="e">
        <f ca="1">+IF(AND(ISNUMBER(OFFSET('Hygiene Data'!$F$5,0,10*ROW('Hygiene Data'!F136))),'Data Summary'!DU142="Yes"),OFFSET('Hygiene Data'!$F$5,0,10*ROW('Hygiene Data'!F136)),NA())</f>
        <v>#N/A</v>
      </c>
      <c r="BG142" s="537" t="e">
        <f ca="1">+IF(AND(ISNUMBER(OFFSET('Hygiene Data'!$F$7,0,10*ROW('Hygiene Data'!F136))),'Data Summary'!DV142="Yes"),OFFSET('Hygiene Data'!$F$7,0,10*ROW('Hygiene Data'!F136)),NA())</f>
        <v>#N/A</v>
      </c>
      <c r="BH142" s="537" t="e">
        <f ca="1">+IF(AND(ISNUMBER(OFFSET('Hygiene Data'!$F$9,0,10*ROW('Hygiene Data'!F136))),'Data Summary'!DW142="Yes"),OFFSET('Hygiene Data'!$F$9,0,10*ROW('Hygiene Data'!F136)),NA())</f>
        <v>#N/A</v>
      </c>
      <c r="BI142" s="537" t="e">
        <f ca="1">+IF(AND(ISNUMBER(OFFSET('Hygiene Data'!$G$5,0,10*ROW('Hygiene Data'!G136))),'Data Summary'!DX142="Yes"),OFFSET('Hygiene Data'!$G$5,0,10*ROW('Hygiene Data'!G136)),NA())</f>
        <v>#N/A</v>
      </c>
      <c r="BJ142" s="537" t="e">
        <f ca="1">+IF(AND(ISNUMBER(OFFSET('Hygiene Data'!$G$7,0,10*ROW('Hygiene Data'!G136))),'Data Summary'!DY142="Yes"),OFFSET('Hygiene Data'!$G$7,0,10*ROW('Hygiene Data'!G136)),NA())</f>
        <v>#N/A</v>
      </c>
      <c r="BK142" s="537" t="e">
        <f ca="1">+IF(AND(ISNUMBER(OFFSET('Hygiene Data'!$G$9,0,10*ROW('Hygiene Data'!G136))),'Data Summary'!DZ142="Yes"),OFFSET('Hygiene Data'!$G$9,0,10*ROW('Hygiene Data'!G136)),NA())</f>
        <v>#N/A</v>
      </c>
      <c r="BL142" s="537" t="e">
        <f ca="1">+IF(AND(ISNUMBER(OFFSET('Hygiene Data'!$H$5,0,10*ROW('Hygiene Data'!H136))),'Data Summary'!EA142="Yes"),OFFSET('Hygiene Data'!$H$5,0,10*ROW('Hygiene Data'!H136)),NA())</f>
        <v>#N/A</v>
      </c>
      <c r="BM142" s="537" t="e">
        <f ca="1">+IF(AND(ISNUMBER(OFFSET('Hygiene Data'!$H$7,0,10*ROW('Hygiene Data'!H136))),'Data Summary'!EB142="Yes"),OFFSET('Hygiene Data'!$H$7,0,10*ROW('Hygiene Data'!H136)),NA())</f>
        <v>#N/A</v>
      </c>
      <c r="BN142" s="537" t="e">
        <f ca="1">+IF(AND(ISNUMBER(OFFSET('Hygiene Data'!$H$9,0,10*ROW('Hygiene Data'!H136))),'Data Summary'!EC142="Yes"),OFFSET('Hygiene Data'!$H$9,0,10*ROW('Hygiene Data'!H136)),NA())</f>
        <v>#N/A</v>
      </c>
      <c r="BO142" s="537" t="e">
        <f ca="1">+IF(AND(ISNUMBER(OFFSET('Hygiene Data'!$I$5,0,10*ROW('Hygiene Data'!I136))),'Data Summary'!ED142="Yes"),OFFSET('Hygiene Data'!$I$5,0,10*ROW('Hygiene Data'!I136)),NA())</f>
        <v>#N/A</v>
      </c>
      <c r="BP142" s="537" t="e">
        <f ca="1">+IF(AND(ISNUMBER(OFFSET('Hygiene Data'!$I$7,0,10*ROW('Hygiene Data'!I136))),'Data Summary'!EE142="Yes"),OFFSET('Hygiene Data'!$I$7,0,10*ROW('Hygiene Data'!I136)),NA())</f>
        <v>#N/A</v>
      </c>
      <c r="BQ142" s="537" t="e">
        <f ca="1">+IF(AND(ISNUMBER(OFFSET('Hygiene Data'!$I$9,0,10*ROW('Hygiene Data'!I136))),'Data Summary'!EF142="Yes"),OFFSET('Hygiene Data'!$I$9,0,10*ROW('Hygiene Data'!I136)),NA())</f>
        <v>#N/A</v>
      </c>
    </row>
    <row r="143" spans="1:69" x14ac:dyDescent="0.25">
      <c r="A143" s="533" t="e">
        <f ca="1">+RIGHT('Data Summary'!A143,LEN('Data Summary'!A143)-9)</f>
        <v>#VALUE!</v>
      </c>
      <c r="B143" s="507" t="str">
        <f ca="1">+IF(ISTEXT('Data Summary'!B143),'Data Summary'!B143,"")</f>
        <v/>
      </c>
      <c r="C143" s="534" t="e">
        <f ca="1">+VALUE('Data Summary'!C143)</f>
        <v>#VALUE!</v>
      </c>
      <c r="D143" s="535" t="e">
        <f ca="1">+IF(AND(ISNUMBER(OFFSET('Water Data'!$D$4,0,10*ROW('Water Data'!D137))),'Data Summary'!BS143="Yes"),100-OFFSET('Water Data'!$D$4,0,10*ROW('Water Data'!D137)),NA())</f>
        <v>#N/A</v>
      </c>
      <c r="E143" s="535" t="e">
        <f ca="1">+IF(AND(ISNUMBER(OFFSET('Water Data'!$D$6,0,10*ROW('Water Data'!D137))),'Data Summary'!BT143="Yes"),OFFSET('Water Data'!$D$6,0,10*ROW('Water Data'!D137)),NA())</f>
        <v>#N/A</v>
      </c>
      <c r="F143" s="535" t="e">
        <f ca="1">+IF(AND(ISNUMBER(OFFSET('Water Data'!$D$9,0,10*ROW('Water Data'!D137))),'Data Summary'!BU143="Yes"),OFFSET('Water Data'!$D$9,0,10*ROW('Water Data'!D137)),NA())</f>
        <v>#N/A</v>
      </c>
      <c r="G143" s="535" t="e">
        <f ca="1">+IF(AND(ISNUMBER(OFFSET('Water Data'!$E$4,0,10*ROW('Water Data'!E137))),'Data Summary'!BV143="Yes"),100-OFFSET('Water Data'!$E$4,0,10*ROW('Water Data'!E137)),NA())</f>
        <v>#N/A</v>
      </c>
      <c r="H143" s="535" t="e">
        <f ca="1">+IF(AND(ISNUMBER(OFFSET('Water Data'!$E$6,0,10*ROW('Water Data'!E137))),'Data Summary'!BW143="Yes"),OFFSET('Water Data'!$E$6,0,10*ROW('Water Data'!E137)),NA())</f>
        <v>#N/A</v>
      </c>
      <c r="I143" s="535" t="e">
        <f ca="1">+IF(AND(ISNUMBER(OFFSET('Water Data'!$E$9,0,10*ROW('Water Data'!E137))),'Data Summary'!BX143="Yes"),OFFSET('Water Data'!$E$9,0,10*ROW('Water Data'!E137)),NA())</f>
        <v>#N/A</v>
      </c>
      <c r="J143" s="535" t="e">
        <f ca="1">+IF(AND(ISNUMBER(OFFSET('Water Data'!$F$4,0,10*ROW('Water Data'!F137))),'Data Summary'!BY143="Yes"),100-OFFSET('Water Data'!$F$4,0,10*ROW('Water Data'!F137)),NA())</f>
        <v>#N/A</v>
      </c>
      <c r="K143" s="535" t="e">
        <f ca="1">+IF(AND(ISNUMBER(OFFSET('Water Data'!$F$6,0,10*ROW('Water Data'!F137))),'Data Summary'!BZ143="Yes"),OFFSET('Water Data'!$F$6,0,10*ROW('Water Data'!F137)),NA())</f>
        <v>#N/A</v>
      </c>
      <c r="L143" s="535" t="e">
        <f ca="1">+IF(AND(ISNUMBER(OFFSET('Water Data'!$F$9,0,10*ROW('Water Data'!F137))),'Data Summary'!CA143="Yes"),OFFSET('Water Data'!$F$9,0,10*ROW('Water Data'!F137)),NA())</f>
        <v>#N/A</v>
      </c>
      <c r="M143" s="535" t="e">
        <f ca="1">+IF(AND(ISNUMBER(OFFSET('Water Data'!$G$4,0,10*ROW('Water Data'!G137))),'Data Summary'!CB143="Yes"),100-OFFSET('Water Data'!$G$4,0,10*ROW('Water Data'!G137)),NA())</f>
        <v>#N/A</v>
      </c>
      <c r="N143" s="535" t="e">
        <f ca="1">+IF(AND(ISNUMBER(OFFSET('Water Data'!$G$6,0,10*ROW('Water Data'!G137))),'Data Summary'!CC143="Yes"),OFFSET('Water Data'!$G$6,0,10*ROW('Water Data'!G137)),NA())</f>
        <v>#N/A</v>
      </c>
      <c r="O143" s="535" t="e">
        <f ca="1">+IF(AND(ISNUMBER(OFFSET('Water Data'!$G$9,0,10*ROW('Water Data'!G137))),'Data Summary'!CD143="Yes"),OFFSET('Water Data'!$G$9,0,10*ROW('Water Data'!G137)),NA())</f>
        <v>#N/A</v>
      </c>
      <c r="P143" s="535" t="e">
        <f ca="1">+IF(AND(ISNUMBER(OFFSET('Water Data'!$H$4,0,10*ROW('Water Data'!H137))),'Data Summary'!CE143="Yes"),100-OFFSET('Water Data'!$H$4,0,10*ROW('Water Data'!H137)),NA())</f>
        <v>#N/A</v>
      </c>
      <c r="Q143" s="535" t="e">
        <f ca="1">+IF(AND(ISNUMBER(OFFSET('Water Data'!$H$6,0,10*ROW('Water Data'!H137))),'Data Summary'!CF143="Yes"),OFFSET('Water Data'!$H$6,0,10*ROW('Water Data'!H137)),NA())</f>
        <v>#N/A</v>
      </c>
      <c r="R143" s="535" t="e">
        <f ca="1">+IF(AND(ISNUMBER(OFFSET('Water Data'!$H$9,0,10*ROW('Water Data'!H137))),'Data Summary'!CG143="Yes"),OFFSET('Water Data'!$H$9,0,10*ROW('Water Data'!H137)),NA())</f>
        <v>#N/A</v>
      </c>
      <c r="S143" s="535" t="e">
        <f ca="1">+IF(AND(ISNUMBER(OFFSET('Water Data'!$I$4,0,10*ROW('Water Data'!I137))),'Data Summary'!CH143="Yes"),100-OFFSET('Water Data'!$I$4,0,10*ROW('Water Data'!I137)),NA())</f>
        <v>#N/A</v>
      </c>
      <c r="T143" s="535" t="e">
        <f ca="1">+IF(AND(ISNUMBER(OFFSET('Water Data'!$I$6,0,10*ROW('Water Data'!I137))),'Data Summary'!CI143="Yes"),OFFSET('Water Data'!$I$6,0,10*ROW('Water Data'!I137)),NA())</f>
        <v>#N/A</v>
      </c>
      <c r="U143" s="535" t="e">
        <f ca="1">+IF(AND(ISNUMBER(OFFSET('Water Data'!$I$9,0,10*ROW('Water Data'!I137))),'Data Summary'!CJ143="Yes"),OFFSET('Water Data'!$I$9,0,10*ROW('Water Data'!I137)),NA())</f>
        <v>#N/A</v>
      </c>
      <c r="V143" s="536" t="e">
        <f ca="1">+IF(AND(ISNUMBER(OFFSET('Sanitation Data'!$D$4,0,10*ROW('Sanitation Data'!D137))),'Data Summary'!CK143="Yes"),100-OFFSET('Sanitation Data'!$D$4,0,10*ROW('Sanitation Data'!D137)),NA())</f>
        <v>#N/A</v>
      </c>
      <c r="W143" s="536" t="e">
        <f ca="1">+IF(AND(ISNUMBER(OFFSET('Sanitation Data'!$D$6,0,10*ROW('Sanitation Data'!D137))),'Data Summary'!CL143="Yes"),OFFSET('Sanitation Data'!$D$6,0,10*ROW('Sanitation Data'!D137)),NA())</f>
        <v>#N/A</v>
      </c>
      <c r="X143" s="536" t="e">
        <f ca="1">+IF(AND(ISNUMBER(OFFSET('Sanitation Data'!$D$10,0,10*ROW('Sanitation Data'!D137))),'Data Summary'!CM143="Yes"),OFFSET('Sanitation Data'!$D$10,0,10*ROW('Sanitation Data'!D137)),NA())</f>
        <v>#N/A</v>
      </c>
      <c r="Y143" s="536" t="e">
        <f ca="1">+IF(AND(ISNUMBER(OFFSET('Sanitation Data'!$D$11,0,10*ROW('Sanitation Data'!D137))),'Data Summary'!CN143="Yes"),OFFSET('Sanitation Data'!$D$11,0,10*ROW('Sanitation Data'!D137)),NA())</f>
        <v>#N/A</v>
      </c>
      <c r="Z143" s="536" t="e">
        <f ca="1">+IF(AND(ISNUMBER(OFFSET('Sanitation Data'!$D$12,0,10*ROW('Sanitation Data'!D137))),'Data Summary'!CO143="Yes"),OFFSET('Sanitation Data'!$D$12,0,10*ROW('Sanitation Data'!D137)),NA())</f>
        <v>#N/A</v>
      </c>
      <c r="AA143" s="536" t="e">
        <f ca="1">+IF(AND(ISNUMBER(OFFSET('Sanitation Data'!$E$4,0,10*ROW('Sanitation Data'!E137))),'Data Summary'!CP143="Yes"),100-OFFSET('Sanitation Data'!$E$4,0,10*ROW('Sanitation Data'!E137)),NA())</f>
        <v>#N/A</v>
      </c>
      <c r="AB143" s="536" t="e">
        <f ca="1">+IF(AND(ISNUMBER(OFFSET('Sanitation Data'!$E$6,0,10*ROW('Sanitation Data'!E137))),'Data Summary'!CQ143="Yes"),OFFSET('Sanitation Data'!$E$6,0,10*ROW('Sanitation Data'!E137)),NA())</f>
        <v>#N/A</v>
      </c>
      <c r="AC143" s="536" t="e">
        <f ca="1">+IF(AND(ISNUMBER(OFFSET('Sanitation Data'!$E$10,0,10*ROW('Sanitation Data'!E137))),'Data Summary'!CR143="Yes"),OFFSET('Sanitation Data'!$E$10,0,10*ROW('Sanitation Data'!E137)),NA())</f>
        <v>#N/A</v>
      </c>
      <c r="AD143" s="536" t="e">
        <f ca="1">+IF(AND(ISNUMBER(OFFSET('Sanitation Data'!$E$11,0,10*ROW('Sanitation Data'!E137))),'Data Summary'!CS143="Yes"),OFFSET('Sanitation Data'!$E$11,0,10*ROW('Sanitation Data'!E137)),NA())</f>
        <v>#N/A</v>
      </c>
      <c r="AE143" s="536" t="e">
        <f ca="1">+IF(AND(ISNUMBER(OFFSET('Sanitation Data'!$E$12,0,10*ROW('Sanitation Data'!E137))),'Data Summary'!CT143="Yes"),OFFSET('Sanitation Data'!$E$12,0,10*ROW('Sanitation Data'!E137)),NA())</f>
        <v>#N/A</v>
      </c>
      <c r="AF143" s="536" t="e">
        <f ca="1">+IF(AND(ISNUMBER(OFFSET('Sanitation Data'!$F$4,0,10*ROW('Sanitation Data'!F137))),'Data Summary'!CU143="Yes"),100-OFFSET('Sanitation Data'!$F$4,0,10*ROW('Sanitation Data'!F137)),NA())</f>
        <v>#N/A</v>
      </c>
      <c r="AG143" s="536" t="e">
        <f ca="1">+IF(AND(ISNUMBER(OFFSET('Sanitation Data'!$F$6,0,10*ROW('Sanitation Data'!F137))),'Data Summary'!CV143="Yes"),OFFSET('Sanitation Data'!$F$6,0,10*ROW('Sanitation Data'!F137)),NA())</f>
        <v>#N/A</v>
      </c>
      <c r="AH143" s="536" t="e">
        <f ca="1">+IF(AND(ISNUMBER(OFFSET('Sanitation Data'!$F$10,0,10*ROW('Sanitation Data'!F137))),'Data Summary'!CW143="Yes"),OFFSET('Sanitation Data'!$F$10,0,10*ROW('Sanitation Data'!F137)),NA())</f>
        <v>#N/A</v>
      </c>
      <c r="AI143" s="536" t="e">
        <f ca="1">+IF(AND(ISNUMBER(OFFSET('Sanitation Data'!$F$11,0,10*ROW('Sanitation Data'!F137))),'Data Summary'!CX143="Yes"),OFFSET('Sanitation Data'!$F$11,0,10*ROW('Sanitation Data'!F137)),NA())</f>
        <v>#N/A</v>
      </c>
      <c r="AJ143" s="536" t="e">
        <f ca="1">+IF(AND(ISNUMBER(OFFSET('Sanitation Data'!$F$12,0,10*ROW('Sanitation Data'!F137))),'Data Summary'!CY143="Yes"),OFFSET('Sanitation Data'!$F$12,0,10*ROW('Sanitation Data'!F137)),NA())</f>
        <v>#N/A</v>
      </c>
      <c r="AK143" s="536" t="e">
        <f ca="1">+IF(AND(ISNUMBER(OFFSET('Sanitation Data'!$G$4,0,10*ROW('Sanitation Data'!G137))),'Data Summary'!CZ143="Yes"),100-OFFSET('Sanitation Data'!$G$4,0,10*ROW('Sanitation Data'!G137)),NA())</f>
        <v>#N/A</v>
      </c>
      <c r="AL143" s="536" t="e">
        <f ca="1">+IF(AND(ISNUMBER(OFFSET('Sanitation Data'!$G$6,0,10*ROW('Sanitation Data'!G137))),'Data Summary'!DA143="Yes"),OFFSET('Sanitation Data'!$G$6,0,10*ROW('Sanitation Data'!G137)),NA())</f>
        <v>#N/A</v>
      </c>
      <c r="AM143" s="536" t="e">
        <f ca="1">+IF(AND(ISNUMBER(OFFSET('Sanitation Data'!$G$10,0,10*ROW('Sanitation Data'!G137))),'Data Summary'!DB143="Yes"),OFFSET('Sanitation Data'!$G$10,0,10*ROW('Sanitation Data'!G137)),NA())</f>
        <v>#N/A</v>
      </c>
      <c r="AN143" s="536" t="e">
        <f ca="1">+IF(AND(ISNUMBER(OFFSET('Sanitation Data'!$G$11,0,10*ROW('Sanitation Data'!G137))),'Data Summary'!DC143="Yes"),OFFSET('Sanitation Data'!$G$11,0,10*ROW('Sanitation Data'!G137)),NA())</f>
        <v>#N/A</v>
      </c>
      <c r="AO143" s="536" t="e">
        <f ca="1">+IF(AND(ISNUMBER(OFFSET('Sanitation Data'!$G$12,0,10*ROW('Sanitation Data'!G137))),'Data Summary'!DD143="Yes"),OFFSET('Sanitation Data'!$G$12,0,10*ROW('Sanitation Data'!G137)),NA())</f>
        <v>#N/A</v>
      </c>
      <c r="AP143" s="536" t="e">
        <f ca="1">+IF(AND(ISNUMBER(OFFSET('Sanitation Data'!$H$4,0,10*ROW('Sanitation Data'!H137))),'Data Summary'!DE143="Yes"),100-OFFSET('Sanitation Data'!$H$4,0,10*ROW('Sanitation Data'!H137)),NA())</f>
        <v>#N/A</v>
      </c>
      <c r="AQ143" s="536" t="e">
        <f ca="1">+IF(AND(ISNUMBER(OFFSET('Sanitation Data'!$H$6,0,10*ROW('Sanitation Data'!H137))),'Data Summary'!DF143="Yes"),OFFSET('Sanitation Data'!$H$6,0,10*ROW('Sanitation Data'!H137)),NA())</f>
        <v>#N/A</v>
      </c>
      <c r="AR143" s="536" t="e">
        <f ca="1">+IF(AND(ISNUMBER(OFFSET('Sanitation Data'!$H$10,0,10*ROW('Sanitation Data'!H137))),'Data Summary'!DG143="Yes"),OFFSET('Sanitation Data'!$H$10,0,10*ROW('Sanitation Data'!H137)),NA())</f>
        <v>#N/A</v>
      </c>
      <c r="AS143" s="536" t="e">
        <f ca="1">+IF(AND(ISNUMBER(OFFSET('Sanitation Data'!$H$11,0,10*ROW('Sanitation Data'!H137))),'Data Summary'!DH143="Yes"),OFFSET('Sanitation Data'!$H$11,0,10*ROW('Sanitation Data'!H137)),NA())</f>
        <v>#N/A</v>
      </c>
      <c r="AT143" s="536" t="e">
        <f ca="1">+IF(AND(ISNUMBER(OFFSET('Sanitation Data'!$H$12,0,10*ROW('Sanitation Data'!H137))),'Data Summary'!DI143="Yes"),OFFSET('Sanitation Data'!$H$12,0,10*ROW('Sanitation Data'!H137)),NA())</f>
        <v>#N/A</v>
      </c>
      <c r="AU143" s="536" t="e">
        <f ca="1">+IF(AND(ISNUMBER(OFFSET('Sanitation Data'!$I$4,0,10*ROW('Sanitation Data'!I137))),'Data Summary'!DJ143="Yes"),100-OFFSET('Sanitation Data'!$I$4,0,10*ROW('Sanitation Data'!I137)),NA())</f>
        <v>#N/A</v>
      </c>
      <c r="AV143" s="536" t="e">
        <f ca="1">+IF(AND(ISNUMBER(OFFSET('Sanitation Data'!$I$6,0,10*ROW('Sanitation Data'!I137))),'Data Summary'!DK143="Yes"),OFFSET('Sanitation Data'!$I$6,0,10*ROW('Sanitation Data'!I137)),NA())</f>
        <v>#N/A</v>
      </c>
      <c r="AW143" s="536" t="e">
        <f ca="1">+IF(AND(ISNUMBER(OFFSET('Sanitation Data'!$I$10,0,10*ROW('Sanitation Data'!I137))),'Data Summary'!DL143="Yes"),OFFSET('Sanitation Data'!$I$10,0,10*ROW('Sanitation Data'!I137)),NA())</f>
        <v>#N/A</v>
      </c>
      <c r="AX143" s="536" t="e">
        <f ca="1">+IF(AND(ISNUMBER(OFFSET('Sanitation Data'!$I$11,0,10*ROW('Sanitation Data'!I137))),'Data Summary'!DM143="Yes"),OFFSET('Sanitation Data'!$I$11,0,10*ROW('Sanitation Data'!I137)),NA())</f>
        <v>#N/A</v>
      </c>
      <c r="AY143" s="536" t="e">
        <f ca="1">+IF(AND(ISNUMBER(OFFSET('Sanitation Data'!$I$12,0,10*ROW('Sanitation Data'!I137))),'Data Summary'!DN143="Yes"),OFFSET('Sanitation Data'!$I$12,0,10*ROW('Sanitation Data'!I137)),NA())</f>
        <v>#N/A</v>
      </c>
      <c r="AZ143" s="537" t="e">
        <f ca="1">+IF(AND(ISNUMBER(OFFSET('Hygiene Data'!$D$5,0,10*ROW('Hygiene Data'!D137))),'Data Summary'!DO143="Yes"),OFFSET('Hygiene Data'!$D$5,0,10*ROW('Hygiene Data'!D137)),NA())</f>
        <v>#N/A</v>
      </c>
      <c r="BA143" s="537" t="e">
        <f ca="1">+IF(AND(ISNUMBER(OFFSET('Hygiene Data'!$D$7,0,10*ROW('Hygiene Data'!D137))),'Data Summary'!DP143="Yes"),OFFSET('Hygiene Data'!$D$7,0,10*ROW('Hygiene Data'!D137)),NA())</f>
        <v>#N/A</v>
      </c>
      <c r="BB143" s="537" t="e">
        <f ca="1">+IF(AND(ISNUMBER(OFFSET('Hygiene Data'!$D$9,0,10*ROW('Hygiene Data'!D137))),'Data Summary'!DQ143="Yes"),OFFSET('Hygiene Data'!$D$9,0,10*ROW('Hygiene Data'!D137)),NA())</f>
        <v>#N/A</v>
      </c>
      <c r="BC143" s="537" t="e">
        <f ca="1">+IF(AND(ISNUMBER(OFFSET('Hygiene Data'!$E$5,0,10*ROW('Hygiene Data'!E137))),'Data Summary'!DR143="Yes"),OFFSET('Hygiene Data'!$E$5,0,10*ROW('Hygiene Data'!E137)),NA())</f>
        <v>#N/A</v>
      </c>
      <c r="BD143" s="537" t="e">
        <f ca="1">+IF(AND(ISNUMBER(OFFSET('Hygiene Data'!$E$7,0,10*ROW('Hygiene Data'!E137))),'Data Summary'!DS143="Yes"),OFFSET('Hygiene Data'!$E$7,0,10*ROW('Hygiene Data'!E137)),NA())</f>
        <v>#N/A</v>
      </c>
      <c r="BE143" s="537" t="e">
        <f ca="1">+IF(AND(ISNUMBER(OFFSET('Hygiene Data'!$E$9,0,10*ROW('Hygiene Data'!E137))),'Data Summary'!DT143="Yes"),OFFSET('Hygiene Data'!$E$9,0,10*ROW('Hygiene Data'!E137)),NA())</f>
        <v>#N/A</v>
      </c>
      <c r="BF143" s="537" t="e">
        <f ca="1">+IF(AND(ISNUMBER(OFFSET('Hygiene Data'!$F$5,0,10*ROW('Hygiene Data'!F137))),'Data Summary'!DU143="Yes"),OFFSET('Hygiene Data'!$F$5,0,10*ROW('Hygiene Data'!F137)),NA())</f>
        <v>#N/A</v>
      </c>
      <c r="BG143" s="537" t="e">
        <f ca="1">+IF(AND(ISNUMBER(OFFSET('Hygiene Data'!$F$7,0,10*ROW('Hygiene Data'!F137))),'Data Summary'!DV143="Yes"),OFFSET('Hygiene Data'!$F$7,0,10*ROW('Hygiene Data'!F137)),NA())</f>
        <v>#N/A</v>
      </c>
      <c r="BH143" s="537" t="e">
        <f ca="1">+IF(AND(ISNUMBER(OFFSET('Hygiene Data'!$F$9,0,10*ROW('Hygiene Data'!F137))),'Data Summary'!DW143="Yes"),OFFSET('Hygiene Data'!$F$9,0,10*ROW('Hygiene Data'!F137)),NA())</f>
        <v>#N/A</v>
      </c>
      <c r="BI143" s="537" t="e">
        <f ca="1">+IF(AND(ISNUMBER(OFFSET('Hygiene Data'!$G$5,0,10*ROW('Hygiene Data'!G137))),'Data Summary'!DX143="Yes"),OFFSET('Hygiene Data'!$G$5,0,10*ROW('Hygiene Data'!G137)),NA())</f>
        <v>#N/A</v>
      </c>
      <c r="BJ143" s="537" t="e">
        <f ca="1">+IF(AND(ISNUMBER(OFFSET('Hygiene Data'!$G$7,0,10*ROW('Hygiene Data'!G137))),'Data Summary'!DY143="Yes"),OFFSET('Hygiene Data'!$G$7,0,10*ROW('Hygiene Data'!G137)),NA())</f>
        <v>#N/A</v>
      </c>
      <c r="BK143" s="537" t="e">
        <f ca="1">+IF(AND(ISNUMBER(OFFSET('Hygiene Data'!$G$9,0,10*ROW('Hygiene Data'!G137))),'Data Summary'!DZ143="Yes"),OFFSET('Hygiene Data'!$G$9,0,10*ROW('Hygiene Data'!G137)),NA())</f>
        <v>#N/A</v>
      </c>
      <c r="BL143" s="537" t="e">
        <f ca="1">+IF(AND(ISNUMBER(OFFSET('Hygiene Data'!$H$5,0,10*ROW('Hygiene Data'!H137))),'Data Summary'!EA143="Yes"),OFFSET('Hygiene Data'!$H$5,0,10*ROW('Hygiene Data'!H137)),NA())</f>
        <v>#N/A</v>
      </c>
      <c r="BM143" s="537" t="e">
        <f ca="1">+IF(AND(ISNUMBER(OFFSET('Hygiene Data'!$H$7,0,10*ROW('Hygiene Data'!H137))),'Data Summary'!EB143="Yes"),OFFSET('Hygiene Data'!$H$7,0,10*ROW('Hygiene Data'!H137)),NA())</f>
        <v>#N/A</v>
      </c>
      <c r="BN143" s="537" t="e">
        <f ca="1">+IF(AND(ISNUMBER(OFFSET('Hygiene Data'!$H$9,0,10*ROW('Hygiene Data'!H137))),'Data Summary'!EC143="Yes"),OFFSET('Hygiene Data'!$H$9,0,10*ROW('Hygiene Data'!H137)),NA())</f>
        <v>#N/A</v>
      </c>
      <c r="BO143" s="537" t="e">
        <f ca="1">+IF(AND(ISNUMBER(OFFSET('Hygiene Data'!$I$5,0,10*ROW('Hygiene Data'!I137))),'Data Summary'!ED143="Yes"),OFFSET('Hygiene Data'!$I$5,0,10*ROW('Hygiene Data'!I137)),NA())</f>
        <v>#N/A</v>
      </c>
      <c r="BP143" s="537" t="e">
        <f ca="1">+IF(AND(ISNUMBER(OFFSET('Hygiene Data'!$I$7,0,10*ROW('Hygiene Data'!I137))),'Data Summary'!EE143="Yes"),OFFSET('Hygiene Data'!$I$7,0,10*ROW('Hygiene Data'!I137)),NA())</f>
        <v>#N/A</v>
      </c>
      <c r="BQ143" s="537" t="e">
        <f ca="1">+IF(AND(ISNUMBER(OFFSET('Hygiene Data'!$I$9,0,10*ROW('Hygiene Data'!I137))),'Data Summary'!EF143="Yes"),OFFSET('Hygiene Data'!$I$9,0,10*ROW('Hygiene Data'!I137)),NA())</f>
        <v>#N/A</v>
      </c>
    </row>
    <row r="144" spans="1:69" x14ac:dyDescent="0.25">
      <c r="A144" s="533" t="e">
        <f ca="1">+RIGHT('Data Summary'!A144,LEN('Data Summary'!A144)-9)</f>
        <v>#VALUE!</v>
      </c>
      <c r="B144" s="507" t="str">
        <f ca="1">+IF(ISTEXT('Data Summary'!B144),'Data Summary'!B144,"")</f>
        <v/>
      </c>
      <c r="C144" s="534" t="e">
        <f ca="1">+VALUE('Data Summary'!C144)</f>
        <v>#VALUE!</v>
      </c>
      <c r="D144" s="535" t="e">
        <f ca="1">+IF(AND(ISNUMBER(OFFSET('Water Data'!$D$4,0,10*ROW('Water Data'!D138))),'Data Summary'!BS144="Yes"),100-OFFSET('Water Data'!$D$4,0,10*ROW('Water Data'!D138)),NA())</f>
        <v>#N/A</v>
      </c>
      <c r="E144" s="535" t="e">
        <f ca="1">+IF(AND(ISNUMBER(OFFSET('Water Data'!$D$6,0,10*ROW('Water Data'!D138))),'Data Summary'!BT144="Yes"),OFFSET('Water Data'!$D$6,0,10*ROW('Water Data'!D138)),NA())</f>
        <v>#N/A</v>
      </c>
      <c r="F144" s="535" t="e">
        <f ca="1">+IF(AND(ISNUMBER(OFFSET('Water Data'!$D$9,0,10*ROW('Water Data'!D138))),'Data Summary'!BU144="Yes"),OFFSET('Water Data'!$D$9,0,10*ROW('Water Data'!D138)),NA())</f>
        <v>#N/A</v>
      </c>
      <c r="G144" s="535" t="e">
        <f ca="1">+IF(AND(ISNUMBER(OFFSET('Water Data'!$E$4,0,10*ROW('Water Data'!E138))),'Data Summary'!BV144="Yes"),100-OFFSET('Water Data'!$E$4,0,10*ROW('Water Data'!E138)),NA())</f>
        <v>#N/A</v>
      </c>
      <c r="H144" s="535" t="e">
        <f ca="1">+IF(AND(ISNUMBER(OFFSET('Water Data'!$E$6,0,10*ROW('Water Data'!E138))),'Data Summary'!BW144="Yes"),OFFSET('Water Data'!$E$6,0,10*ROW('Water Data'!E138)),NA())</f>
        <v>#N/A</v>
      </c>
      <c r="I144" s="535" t="e">
        <f ca="1">+IF(AND(ISNUMBER(OFFSET('Water Data'!$E$9,0,10*ROW('Water Data'!E138))),'Data Summary'!BX144="Yes"),OFFSET('Water Data'!$E$9,0,10*ROW('Water Data'!E138)),NA())</f>
        <v>#N/A</v>
      </c>
      <c r="J144" s="535" t="e">
        <f ca="1">+IF(AND(ISNUMBER(OFFSET('Water Data'!$F$4,0,10*ROW('Water Data'!F138))),'Data Summary'!BY144="Yes"),100-OFFSET('Water Data'!$F$4,0,10*ROW('Water Data'!F138)),NA())</f>
        <v>#N/A</v>
      </c>
      <c r="K144" s="535" t="e">
        <f ca="1">+IF(AND(ISNUMBER(OFFSET('Water Data'!$F$6,0,10*ROW('Water Data'!F138))),'Data Summary'!BZ144="Yes"),OFFSET('Water Data'!$F$6,0,10*ROW('Water Data'!F138)),NA())</f>
        <v>#N/A</v>
      </c>
      <c r="L144" s="535" t="e">
        <f ca="1">+IF(AND(ISNUMBER(OFFSET('Water Data'!$F$9,0,10*ROW('Water Data'!F138))),'Data Summary'!CA144="Yes"),OFFSET('Water Data'!$F$9,0,10*ROW('Water Data'!F138)),NA())</f>
        <v>#N/A</v>
      </c>
      <c r="M144" s="535" t="e">
        <f ca="1">+IF(AND(ISNUMBER(OFFSET('Water Data'!$G$4,0,10*ROW('Water Data'!G138))),'Data Summary'!CB144="Yes"),100-OFFSET('Water Data'!$G$4,0,10*ROW('Water Data'!G138)),NA())</f>
        <v>#N/A</v>
      </c>
      <c r="N144" s="535" t="e">
        <f ca="1">+IF(AND(ISNUMBER(OFFSET('Water Data'!$G$6,0,10*ROW('Water Data'!G138))),'Data Summary'!CC144="Yes"),OFFSET('Water Data'!$G$6,0,10*ROW('Water Data'!G138)),NA())</f>
        <v>#N/A</v>
      </c>
      <c r="O144" s="535" t="e">
        <f ca="1">+IF(AND(ISNUMBER(OFFSET('Water Data'!$G$9,0,10*ROW('Water Data'!G138))),'Data Summary'!CD144="Yes"),OFFSET('Water Data'!$G$9,0,10*ROW('Water Data'!G138)),NA())</f>
        <v>#N/A</v>
      </c>
      <c r="P144" s="535" t="e">
        <f ca="1">+IF(AND(ISNUMBER(OFFSET('Water Data'!$H$4,0,10*ROW('Water Data'!H138))),'Data Summary'!CE144="Yes"),100-OFFSET('Water Data'!$H$4,0,10*ROW('Water Data'!H138)),NA())</f>
        <v>#N/A</v>
      </c>
      <c r="Q144" s="535" t="e">
        <f ca="1">+IF(AND(ISNUMBER(OFFSET('Water Data'!$H$6,0,10*ROW('Water Data'!H138))),'Data Summary'!CF144="Yes"),OFFSET('Water Data'!$H$6,0,10*ROW('Water Data'!H138)),NA())</f>
        <v>#N/A</v>
      </c>
      <c r="R144" s="535" t="e">
        <f ca="1">+IF(AND(ISNUMBER(OFFSET('Water Data'!$H$9,0,10*ROW('Water Data'!H138))),'Data Summary'!CG144="Yes"),OFFSET('Water Data'!$H$9,0,10*ROW('Water Data'!H138)),NA())</f>
        <v>#N/A</v>
      </c>
      <c r="S144" s="535" t="e">
        <f ca="1">+IF(AND(ISNUMBER(OFFSET('Water Data'!$I$4,0,10*ROW('Water Data'!I138))),'Data Summary'!CH144="Yes"),100-OFFSET('Water Data'!$I$4,0,10*ROW('Water Data'!I138)),NA())</f>
        <v>#N/A</v>
      </c>
      <c r="T144" s="535" t="e">
        <f ca="1">+IF(AND(ISNUMBER(OFFSET('Water Data'!$I$6,0,10*ROW('Water Data'!I138))),'Data Summary'!CI144="Yes"),OFFSET('Water Data'!$I$6,0,10*ROW('Water Data'!I138)),NA())</f>
        <v>#N/A</v>
      </c>
      <c r="U144" s="535" t="e">
        <f ca="1">+IF(AND(ISNUMBER(OFFSET('Water Data'!$I$9,0,10*ROW('Water Data'!I138))),'Data Summary'!CJ144="Yes"),OFFSET('Water Data'!$I$9,0,10*ROW('Water Data'!I138)),NA())</f>
        <v>#N/A</v>
      </c>
      <c r="V144" s="536" t="e">
        <f ca="1">+IF(AND(ISNUMBER(OFFSET('Sanitation Data'!$D$4,0,10*ROW('Sanitation Data'!D138))),'Data Summary'!CK144="Yes"),100-OFFSET('Sanitation Data'!$D$4,0,10*ROW('Sanitation Data'!D138)),NA())</f>
        <v>#N/A</v>
      </c>
      <c r="W144" s="536" t="e">
        <f ca="1">+IF(AND(ISNUMBER(OFFSET('Sanitation Data'!$D$6,0,10*ROW('Sanitation Data'!D138))),'Data Summary'!CL144="Yes"),OFFSET('Sanitation Data'!$D$6,0,10*ROW('Sanitation Data'!D138)),NA())</f>
        <v>#N/A</v>
      </c>
      <c r="X144" s="536" t="e">
        <f ca="1">+IF(AND(ISNUMBER(OFFSET('Sanitation Data'!$D$10,0,10*ROW('Sanitation Data'!D138))),'Data Summary'!CM144="Yes"),OFFSET('Sanitation Data'!$D$10,0,10*ROW('Sanitation Data'!D138)),NA())</f>
        <v>#N/A</v>
      </c>
      <c r="Y144" s="536" t="e">
        <f ca="1">+IF(AND(ISNUMBER(OFFSET('Sanitation Data'!$D$11,0,10*ROW('Sanitation Data'!D138))),'Data Summary'!CN144="Yes"),OFFSET('Sanitation Data'!$D$11,0,10*ROW('Sanitation Data'!D138)),NA())</f>
        <v>#N/A</v>
      </c>
      <c r="Z144" s="536" t="e">
        <f ca="1">+IF(AND(ISNUMBER(OFFSET('Sanitation Data'!$D$12,0,10*ROW('Sanitation Data'!D138))),'Data Summary'!CO144="Yes"),OFFSET('Sanitation Data'!$D$12,0,10*ROW('Sanitation Data'!D138)),NA())</f>
        <v>#N/A</v>
      </c>
      <c r="AA144" s="536" t="e">
        <f ca="1">+IF(AND(ISNUMBER(OFFSET('Sanitation Data'!$E$4,0,10*ROW('Sanitation Data'!E138))),'Data Summary'!CP144="Yes"),100-OFFSET('Sanitation Data'!$E$4,0,10*ROW('Sanitation Data'!E138)),NA())</f>
        <v>#N/A</v>
      </c>
      <c r="AB144" s="536" t="e">
        <f ca="1">+IF(AND(ISNUMBER(OFFSET('Sanitation Data'!$E$6,0,10*ROW('Sanitation Data'!E138))),'Data Summary'!CQ144="Yes"),OFFSET('Sanitation Data'!$E$6,0,10*ROW('Sanitation Data'!E138)),NA())</f>
        <v>#N/A</v>
      </c>
      <c r="AC144" s="536" t="e">
        <f ca="1">+IF(AND(ISNUMBER(OFFSET('Sanitation Data'!$E$10,0,10*ROW('Sanitation Data'!E138))),'Data Summary'!CR144="Yes"),OFFSET('Sanitation Data'!$E$10,0,10*ROW('Sanitation Data'!E138)),NA())</f>
        <v>#N/A</v>
      </c>
      <c r="AD144" s="536" t="e">
        <f ca="1">+IF(AND(ISNUMBER(OFFSET('Sanitation Data'!$E$11,0,10*ROW('Sanitation Data'!E138))),'Data Summary'!CS144="Yes"),OFFSET('Sanitation Data'!$E$11,0,10*ROW('Sanitation Data'!E138)),NA())</f>
        <v>#N/A</v>
      </c>
      <c r="AE144" s="536" t="e">
        <f ca="1">+IF(AND(ISNUMBER(OFFSET('Sanitation Data'!$E$12,0,10*ROW('Sanitation Data'!E138))),'Data Summary'!CT144="Yes"),OFFSET('Sanitation Data'!$E$12,0,10*ROW('Sanitation Data'!E138)),NA())</f>
        <v>#N/A</v>
      </c>
      <c r="AF144" s="536" t="e">
        <f ca="1">+IF(AND(ISNUMBER(OFFSET('Sanitation Data'!$F$4,0,10*ROW('Sanitation Data'!F138))),'Data Summary'!CU144="Yes"),100-OFFSET('Sanitation Data'!$F$4,0,10*ROW('Sanitation Data'!F138)),NA())</f>
        <v>#N/A</v>
      </c>
      <c r="AG144" s="536" t="e">
        <f ca="1">+IF(AND(ISNUMBER(OFFSET('Sanitation Data'!$F$6,0,10*ROW('Sanitation Data'!F138))),'Data Summary'!CV144="Yes"),OFFSET('Sanitation Data'!$F$6,0,10*ROW('Sanitation Data'!F138)),NA())</f>
        <v>#N/A</v>
      </c>
      <c r="AH144" s="536" t="e">
        <f ca="1">+IF(AND(ISNUMBER(OFFSET('Sanitation Data'!$F$10,0,10*ROW('Sanitation Data'!F138))),'Data Summary'!CW144="Yes"),OFFSET('Sanitation Data'!$F$10,0,10*ROW('Sanitation Data'!F138)),NA())</f>
        <v>#N/A</v>
      </c>
      <c r="AI144" s="536" t="e">
        <f ca="1">+IF(AND(ISNUMBER(OFFSET('Sanitation Data'!$F$11,0,10*ROW('Sanitation Data'!F138))),'Data Summary'!CX144="Yes"),OFFSET('Sanitation Data'!$F$11,0,10*ROW('Sanitation Data'!F138)),NA())</f>
        <v>#N/A</v>
      </c>
      <c r="AJ144" s="536" t="e">
        <f ca="1">+IF(AND(ISNUMBER(OFFSET('Sanitation Data'!$F$12,0,10*ROW('Sanitation Data'!F138))),'Data Summary'!CY144="Yes"),OFFSET('Sanitation Data'!$F$12,0,10*ROW('Sanitation Data'!F138)),NA())</f>
        <v>#N/A</v>
      </c>
      <c r="AK144" s="536" t="e">
        <f ca="1">+IF(AND(ISNUMBER(OFFSET('Sanitation Data'!$G$4,0,10*ROW('Sanitation Data'!G138))),'Data Summary'!CZ144="Yes"),100-OFFSET('Sanitation Data'!$G$4,0,10*ROW('Sanitation Data'!G138)),NA())</f>
        <v>#N/A</v>
      </c>
      <c r="AL144" s="536" t="e">
        <f ca="1">+IF(AND(ISNUMBER(OFFSET('Sanitation Data'!$G$6,0,10*ROW('Sanitation Data'!G138))),'Data Summary'!DA144="Yes"),OFFSET('Sanitation Data'!$G$6,0,10*ROW('Sanitation Data'!G138)),NA())</f>
        <v>#N/A</v>
      </c>
      <c r="AM144" s="536" t="e">
        <f ca="1">+IF(AND(ISNUMBER(OFFSET('Sanitation Data'!$G$10,0,10*ROW('Sanitation Data'!G138))),'Data Summary'!DB144="Yes"),OFFSET('Sanitation Data'!$G$10,0,10*ROW('Sanitation Data'!G138)),NA())</f>
        <v>#N/A</v>
      </c>
      <c r="AN144" s="536" t="e">
        <f ca="1">+IF(AND(ISNUMBER(OFFSET('Sanitation Data'!$G$11,0,10*ROW('Sanitation Data'!G138))),'Data Summary'!DC144="Yes"),OFFSET('Sanitation Data'!$G$11,0,10*ROW('Sanitation Data'!G138)),NA())</f>
        <v>#N/A</v>
      </c>
      <c r="AO144" s="536" t="e">
        <f ca="1">+IF(AND(ISNUMBER(OFFSET('Sanitation Data'!$G$12,0,10*ROW('Sanitation Data'!G138))),'Data Summary'!DD144="Yes"),OFFSET('Sanitation Data'!$G$12,0,10*ROW('Sanitation Data'!G138)),NA())</f>
        <v>#N/A</v>
      </c>
      <c r="AP144" s="536" t="e">
        <f ca="1">+IF(AND(ISNUMBER(OFFSET('Sanitation Data'!$H$4,0,10*ROW('Sanitation Data'!H138))),'Data Summary'!DE144="Yes"),100-OFFSET('Sanitation Data'!$H$4,0,10*ROW('Sanitation Data'!H138)),NA())</f>
        <v>#N/A</v>
      </c>
      <c r="AQ144" s="536" t="e">
        <f ca="1">+IF(AND(ISNUMBER(OFFSET('Sanitation Data'!$H$6,0,10*ROW('Sanitation Data'!H138))),'Data Summary'!DF144="Yes"),OFFSET('Sanitation Data'!$H$6,0,10*ROW('Sanitation Data'!H138)),NA())</f>
        <v>#N/A</v>
      </c>
      <c r="AR144" s="536" t="e">
        <f ca="1">+IF(AND(ISNUMBER(OFFSET('Sanitation Data'!$H$10,0,10*ROW('Sanitation Data'!H138))),'Data Summary'!DG144="Yes"),OFFSET('Sanitation Data'!$H$10,0,10*ROW('Sanitation Data'!H138)),NA())</f>
        <v>#N/A</v>
      </c>
      <c r="AS144" s="536" t="e">
        <f ca="1">+IF(AND(ISNUMBER(OFFSET('Sanitation Data'!$H$11,0,10*ROW('Sanitation Data'!H138))),'Data Summary'!DH144="Yes"),OFFSET('Sanitation Data'!$H$11,0,10*ROW('Sanitation Data'!H138)),NA())</f>
        <v>#N/A</v>
      </c>
      <c r="AT144" s="536" t="e">
        <f ca="1">+IF(AND(ISNUMBER(OFFSET('Sanitation Data'!$H$12,0,10*ROW('Sanitation Data'!H138))),'Data Summary'!DI144="Yes"),OFFSET('Sanitation Data'!$H$12,0,10*ROW('Sanitation Data'!H138)),NA())</f>
        <v>#N/A</v>
      </c>
      <c r="AU144" s="536" t="e">
        <f ca="1">+IF(AND(ISNUMBER(OFFSET('Sanitation Data'!$I$4,0,10*ROW('Sanitation Data'!I138))),'Data Summary'!DJ144="Yes"),100-OFFSET('Sanitation Data'!$I$4,0,10*ROW('Sanitation Data'!I138)),NA())</f>
        <v>#N/A</v>
      </c>
      <c r="AV144" s="536" t="e">
        <f ca="1">+IF(AND(ISNUMBER(OFFSET('Sanitation Data'!$I$6,0,10*ROW('Sanitation Data'!I138))),'Data Summary'!DK144="Yes"),OFFSET('Sanitation Data'!$I$6,0,10*ROW('Sanitation Data'!I138)),NA())</f>
        <v>#N/A</v>
      </c>
      <c r="AW144" s="536" t="e">
        <f ca="1">+IF(AND(ISNUMBER(OFFSET('Sanitation Data'!$I$10,0,10*ROW('Sanitation Data'!I138))),'Data Summary'!DL144="Yes"),OFFSET('Sanitation Data'!$I$10,0,10*ROW('Sanitation Data'!I138)),NA())</f>
        <v>#N/A</v>
      </c>
      <c r="AX144" s="536" t="e">
        <f ca="1">+IF(AND(ISNUMBER(OFFSET('Sanitation Data'!$I$11,0,10*ROW('Sanitation Data'!I138))),'Data Summary'!DM144="Yes"),OFFSET('Sanitation Data'!$I$11,0,10*ROW('Sanitation Data'!I138)),NA())</f>
        <v>#N/A</v>
      </c>
      <c r="AY144" s="536" t="e">
        <f ca="1">+IF(AND(ISNUMBER(OFFSET('Sanitation Data'!$I$12,0,10*ROW('Sanitation Data'!I138))),'Data Summary'!DN144="Yes"),OFFSET('Sanitation Data'!$I$12,0,10*ROW('Sanitation Data'!I138)),NA())</f>
        <v>#N/A</v>
      </c>
      <c r="AZ144" s="537" t="e">
        <f ca="1">+IF(AND(ISNUMBER(OFFSET('Hygiene Data'!$D$5,0,10*ROW('Hygiene Data'!D138))),'Data Summary'!DO144="Yes"),OFFSET('Hygiene Data'!$D$5,0,10*ROW('Hygiene Data'!D138)),NA())</f>
        <v>#N/A</v>
      </c>
      <c r="BA144" s="537" t="e">
        <f ca="1">+IF(AND(ISNUMBER(OFFSET('Hygiene Data'!$D$7,0,10*ROW('Hygiene Data'!D138))),'Data Summary'!DP144="Yes"),OFFSET('Hygiene Data'!$D$7,0,10*ROW('Hygiene Data'!D138)),NA())</f>
        <v>#N/A</v>
      </c>
      <c r="BB144" s="537" t="e">
        <f ca="1">+IF(AND(ISNUMBER(OFFSET('Hygiene Data'!$D$9,0,10*ROW('Hygiene Data'!D138))),'Data Summary'!DQ144="Yes"),OFFSET('Hygiene Data'!$D$9,0,10*ROW('Hygiene Data'!D138)),NA())</f>
        <v>#N/A</v>
      </c>
      <c r="BC144" s="537" t="e">
        <f ca="1">+IF(AND(ISNUMBER(OFFSET('Hygiene Data'!$E$5,0,10*ROW('Hygiene Data'!E138))),'Data Summary'!DR144="Yes"),OFFSET('Hygiene Data'!$E$5,0,10*ROW('Hygiene Data'!E138)),NA())</f>
        <v>#N/A</v>
      </c>
      <c r="BD144" s="537" t="e">
        <f ca="1">+IF(AND(ISNUMBER(OFFSET('Hygiene Data'!$E$7,0,10*ROW('Hygiene Data'!E138))),'Data Summary'!DS144="Yes"),OFFSET('Hygiene Data'!$E$7,0,10*ROW('Hygiene Data'!E138)),NA())</f>
        <v>#N/A</v>
      </c>
      <c r="BE144" s="537" t="e">
        <f ca="1">+IF(AND(ISNUMBER(OFFSET('Hygiene Data'!$E$9,0,10*ROW('Hygiene Data'!E138))),'Data Summary'!DT144="Yes"),OFFSET('Hygiene Data'!$E$9,0,10*ROW('Hygiene Data'!E138)),NA())</f>
        <v>#N/A</v>
      </c>
      <c r="BF144" s="537" t="e">
        <f ca="1">+IF(AND(ISNUMBER(OFFSET('Hygiene Data'!$F$5,0,10*ROW('Hygiene Data'!F138))),'Data Summary'!DU144="Yes"),OFFSET('Hygiene Data'!$F$5,0,10*ROW('Hygiene Data'!F138)),NA())</f>
        <v>#N/A</v>
      </c>
      <c r="BG144" s="537" t="e">
        <f ca="1">+IF(AND(ISNUMBER(OFFSET('Hygiene Data'!$F$7,0,10*ROW('Hygiene Data'!F138))),'Data Summary'!DV144="Yes"),OFFSET('Hygiene Data'!$F$7,0,10*ROW('Hygiene Data'!F138)),NA())</f>
        <v>#N/A</v>
      </c>
      <c r="BH144" s="537" t="e">
        <f ca="1">+IF(AND(ISNUMBER(OFFSET('Hygiene Data'!$F$9,0,10*ROW('Hygiene Data'!F138))),'Data Summary'!DW144="Yes"),OFFSET('Hygiene Data'!$F$9,0,10*ROW('Hygiene Data'!F138)),NA())</f>
        <v>#N/A</v>
      </c>
      <c r="BI144" s="537" t="e">
        <f ca="1">+IF(AND(ISNUMBER(OFFSET('Hygiene Data'!$G$5,0,10*ROW('Hygiene Data'!G138))),'Data Summary'!DX144="Yes"),OFFSET('Hygiene Data'!$G$5,0,10*ROW('Hygiene Data'!G138)),NA())</f>
        <v>#N/A</v>
      </c>
      <c r="BJ144" s="537" t="e">
        <f ca="1">+IF(AND(ISNUMBER(OFFSET('Hygiene Data'!$G$7,0,10*ROW('Hygiene Data'!G138))),'Data Summary'!DY144="Yes"),OFFSET('Hygiene Data'!$G$7,0,10*ROW('Hygiene Data'!G138)),NA())</f>
        <v>#N/A</v>
      </c>
      <c r="BK144" s="537" t="e">
        <f ca="1">+IF(AND(ISNUMBER(OFFSET('Hygiene Data'!$G$9,0,10*ROW('Hygiene Data'!G138))),'Data Summary'!DZ144="Yes"),OFFSET('Hygiene Data'!$G$9,0,10*ROW('Hygiene Data'!G138)),NA())</f>
        <v>#N/A</v>
      </c>
      <c r="BL144" s="537" t="e">
        <f ca="1">+IF(AND(ISNUMBER(OFFSET('Hygiene Data'!$H$5,0,10*ROW('Hygiene Data'!H138))),'Data Summary'!EA144="Yes"),OFFSET('Hygiene Data'!$H$5,0,10*ROW('Hygiene Data'!H138)),NA())</f>
        <v>#N/A</v>
      </c>
      <c r="BM144" s="537" t="e">
        <f ca="1">+IF(AND(ISNUMBER(OFFSET('Hygiene Data'!$H$7,0,10*ROW('Hygiene Data'!H138))),'Data Summary'!EB144="Yes"),OFFSET('Hygiene Data'!$H$7,0,10*ROW('Hygiene Data'!H138)),NA())</f>
        <v>#N/A</v>
      </c>
      <c r="BN144" s="537" t="e">
        <f ca="1">+IF(AND(ISNUMBER(OFFSET('Hygiene Data'!$H$9,0,10*ROW('Hygiene Data'!H138))),'Data Summary'!EC144="Yes"),OFFSET('Hygiene Data'!$H$9,0,10*ROW('Hygiene Data'!H138)),NA())</f>
        <v>#N/A</v>
      </c>
      <c r="BO144" s="537" t="e">
        <f ca="1">+IF(AND(ISNUMBER(OFFSET('Hygiene Data'!$I$5,0,10*ROW('Hygiene Data'!I138))),'Data Summary'!ED144="Yes"),OFFSET('Hygiene Data'!$I$5,0,10*ROW('Hygiene Data'!I138)),NA())</f>
        <v>#N/A</v>
      </c>
      <c r="BP144" s="537" t="e">
        <f ca="1">+IF(AND(ISNUMBER(OFFSET('Hygiene Data'!$I$7,0,10*ROW('Hygiene Data'!I138))),'Data Summary'!EE144="Yes"),OFFSET('Hygiene Data'!$I$7,0,10*ROW('Hygiene Data'!I138)),NA())</f>
        <v>#N/A</v>
      </c>
      <c r="BQ144" s="537" t="e">
        <f ca="1">+IF(AND(ISNUMBER(OFFSET('Hygiene Data'!$I$9,0,10*ROW('Hygiene Data'!I138))),'Data Summary'!EF144="Yes"),OFFSET('Hygiene Data'!$I$9,0,10*ROW('Hygiene Data'!I138)),NA())</f>
        <v>#N/A</v>
      </c>
    </row>
    <row r="145" spans="1:69" x14ac:dyDescent="0.25">
      <c r="A145" s="533" t="e">
        <f ca="1">+RIGHT('Data Summary'!A145,LEN('Data Summary'!A145)-9)</f>
        <v>#VALUE!</v>
      </c>
      <c r="B145" s="507" t="str">
        <f ca="1">+IF(ISTEXT('Data Summary'!B145),'Data Summary'!B145,"")</f>
        <v/>
      </c>
      <c r="C145" s="534" t="e">
        <f ca="1">+VALUE('Data Summary'!C145)</f>
        <v>#VALUE!</v>
      </c>
      <c r="D145" s="535" t="e">
        <f ca="1">+IF(AND(ISNUMBER(OFFSET('Water Data'!$D$4,0,10*ROW('Water Data'!D139))),'Data Summary'!BS145="Yes"),100-OFFSET('Water Data'!$D$4,0,10*ROW('Water Data'!D139)),NA())</f>
        <v>#N/A</v>
      </c>
      <c r="E145" s="535" t="e">
        <f ca="1">+IF(AND(ISNUMBER(OFFSET('Water Data'!$D$6,0,10*ROW('Water Data'!D139))),'Data Summary'!BT145="Yes"),OFFSET('Water Data'!$D$6,0,10*ROW('Water Data'!D139)),NA())</f>
        <v>#N/A</v>
      </c>
      <c r="F145" s="535" t="e">
        <f ca="1">+IF(AND(ISNUMBER(OFFSET('Water Data'!$D$9,0,10*ROW('Water Data'!D139))),'Data Summary'!BU145="Yes"),OFFSET('Water Data'!$D$9,0,10*ROW('Water Data'!D139)),NA())</f>
        <v>#N/A</v>
      </c>
      <c r="G145" s="535" t="e">
        <f ca="1">+IF(AND(ISNUMBER(OFFSET('Water Data'!$E$4,0,10*ROW('Water Data'!E139))),'Data Summary'!BV145="Yes"),100-OFFSET('Water Data'!$E$4,0,10*ROW('Water Data'!E139)),NA())</f>
        <v>#N/A</v>
      </c>
      <c r="H145" s="535" t="e">
        <f ca="1">+IF(AND(ISNUMBER(OFFSET('Water Data'!$E$6,0,10*ROW('Water Data'!E139))),'Data Summary'!BW145="Yes"),OFFSET('Water Data'!$E$6,0,10*ROW('Water Data'!E139)),NA())</f>
        <v>#N/A</v>
      </c>
      <c r="I145" s="535" t="e">
        <f ca="1">+IF(AND(ISNUMBER(OFFSET('Water Data'!$E$9,0,10*ROW('Water Data'!E139))),'Data Summary'!BX145="Yes"),OFFSET('Water Data'!$E$9,0,10*ROW('Water Data'!E139)),NA())</f>
        <v>#N/A</v>
      </c>
      <c r="J145" s="535" t="e">
        <f ca="1">+IF(AND(ISNUMBER(OFFSET('Water Data'!$F$4,0,10*ROW('Water Data'!F139))),'Data Summary'!BY145="Yes"),100-OFFSET('Water Data'!$F$4,0,10*ROW('Water Data'!F139)),NA())</f>
        <v>#N/A</v>
      </c>
      <c r="K145" s="535" t="e">
        <f ca="1">+IF(AND(ISNUMBER(OFFSET('Water Data'!$F$6,0,10*ROW('Water Data'!F139))),'Data Summary'!BZ145="Yes"),OFFSET('Water Data'!$F$6,0,10*ROW('Water Data'!F139)),NA())</f>
        <v>#N/A</v>
      </c>
      <c r="L145" s="535" t="e">
        <f ca="1">+IF(AND(ISNUMBER(OFFSET('Water Data'!$F$9,0,10*ROW('Water Data'!F139))),'Data Summary'!CA145="Yes"),OFFSET('Water Data'!$F$9,0,10*ROW('Water Data'!F139)),NA())</f>
        <v>#N/A</v>
      </c>
      <c r="M145" s="535" t="e">
        <f ca="1">+IF(AND(ISNUMBER(OFFSET('Water Data'!$G$4,0,10*ROW('Water Data'!G139))),'Data Summary'!CB145="Yes"),100-OFFSET('Water Data'!$G$4,0,10*ROW('Water Data'!G139)),NA())</f>
        <v>#N/A</v>
      </c>
      <c r="N145" s="535" t="e">
        <f ca="1">+IF(AND(ISNUMBER(OFFSET('Water Data'!$G$6,0,10*ROW('Water Data'!G139))),'Data Summary'!CC145="Yes"),OFFSET('Water Data'!$G$6,0,10*ROW('Water Data'!G139)),NA())</f>
        <v>#N/A</v>
      </c>
      <c r="O145" s="535" t="e">
        <f ca="1">+IF(AND(ISNUMBER(OFFSET('Water Data'!$G$9,0,10*ROW('Water Data'!G139))),'Data Summary'!CD145="Yes"),OFFSET('Water Data'!$G$9,0,10*ROW('Water Data'!G139)),NA())</f>
        <v>#N/A</v>
      </c>
      <c r="P145" s="535" t="e">
        <f ca="1">+IF(AND(ISNUMBER(OFFSET('Water Data'!$H$4,0,10*ROW('Water Data'!H139))),'Data Summary'!CE145="Yes"),100-OFFSET('Water Data'!$H$4,0,10*ROW('Water Data'!H139)),NA())</f>
        <v>#N/A</v>
      </c>
      <c r="Q145" s="535" t="e">
        <f ca="1">+IF(AND(ISNUMBER(OFFSET('Water Data'!$H$6,0,10*ROW('Water Data'!H139))),'Data Summary'!CF145="Yes"),OFFSET('Water Data'!$H$6,0,10*ROW('Water Data'!H139)),NA())</f>
        <v>#N/A</v>
      </c>
      <c r="R145" s="535" t="e">
        <f ca="1">+IF(AND(ISNUMBER(OFFSET('Water Data'!$H$9,0,10*ROW('Water Data'!H139))),'Data Summary'!CG145="Yes"),OFFSET('Water Data'!$H$9,0,10*ROW('Water Data'!H139)),NA())</f>
        <v>#N/A</v>
      </c>
      <c r="S145" s="535" t="e">
        <f ca="1">+IF(AND(ISNUMBER(OFFSET('Water Data'!$I$4,0,10*ROW('Water Data'!I139))),'Data Summary'!CH145="Yes"),100-OFFSET('Water Data'!$I$4,0,10*ROW('Water Data'!I139)),NA())</f>
        <v>#N/A</v>
      </c>
      <c r="T145" s="535" t="e">
        <f ca="1">+IF(AND(ISNUMBER(OFFSET('Water Data'!$I$6,0,10*ROW('Water Data'!I139))),'Data Summary'!CI145="Yes"),OFFSET('Water Data'!$I$6,0,10*ROW('Water Data'!I139)),NA())</f>
        <v>#N/A</v>
      </c>
      <c r="U145" s="535" t="e">
        <f ca="1">+IF(AND(ISNUMBER(OFFSET('Water Data'!$I$9,0,10*ROW('Water Data'!I139))),'Data Summary'!CJ145="Yes"),OFFSET('Water Data'!$I$9,0,10*ROW('Water Data'!I139)),NA())</f>
        <v>#N/A</v>
      </c>
      <c r="V145" s="536" t="e">
        <f ca="1">+IF(AND(ISNUMBER(OFFSET('Sanitation Data'!$D$4,0,10*ROW('Sanitation Data'!D139))),'Data Summary'!CK145="Yes"),100-OFFSET('Sanitation Data'!$D$4,0,10*ROW('Sanitation Data'!D139)),NA())</f>
        <v>#N/A</v>
      </c>
      <c r="W145" s="536" t="e">
        <f ca="1">+IF(AND(ISNUMBER(OFFSET('Sanitation Data'!$D$6,0,10*ROW('Sanitation Data'!D139))),'Data Summary'!CL145="Yes"),OFFSET('Sanitation Data'!$D$6,0,10*ROW('Sanitation Data'!D139)),NA())</f>
        <v>#N/A</v>
      </c>
      <c r="X145" s="536" t="e">
        <f ca="1">+IF(AND(ISNUMBER(OFFSET('Sanitation Data'!$D$10,0,10*ROW('Sanitation Data'!D139))),'Data Summary'!CM145="Yes"),OFFSET('Sanitation Data'!$D$10,0,10*ROW('Sanitation Data'!D139)),NA())</f>
        <v>#N/A</v>
      </c>
      <c r="Y145" s="536" t="e">
        <f ca="1">+IF(AND(ISNUMBER(OFFSET('Sanitation Data'!$D$11,0,10*ROW('Sanitation Data'!D139))),'Data Summary'!CN145="Yes"),OFFSET('Sanitation Data'!$D$11,0,10*ROW('Sanitation Data'!D139)),NA())</f>
        <v>#N/A</v>
      </c>
      <c r="Z145" s="536" t="e">
        <f ca="1">+IF(AND(ISNUMBER(OFFSET('Sanitation Data'!$D$12,0,10*ROW('Sanitation Data'!D139))),'Data Summary'!CO145="Yes"),OFFSET('Sanitation Data'!$D$12,0,10*ROW('Sanitation Data'!D139)),NA())</f>
        <v>#N/A</v>
      </c>
      <c r="AA145" s="536" t="e">
        <f ca="1">+IF(AND(ISNUMBER(OFFSET('Sanitation Data'!$E$4,0,10*ROW('Sanitation Data'!E139))),'Data Summary'!CP145="Yes"),100-OFFSET('Sanitation Data'!$E$4,0,10*ROW('Sanitation Data'!E139)),NA())</f>
        <v>#N/A</v>
      </c>
      <c r="AB145" s="536" t="e">
        <f ca="1">+IF(AND(ISNUMBER(OFFSET('Sanitation Data'!$E$6,0,10*ROW('Sanitation Data'!E139))),'Data Summary'!CQ145="Yes"),OFFSET('Sanitation Data'!$E$6,0,10*ROW('Sanitation Data'!E139)),NA())</f>
        <v>#N/A</v>
      </c>
      <c r="AC145" s="536" t="e">
        <f ca="1">+IF(AND(ISNUMBER(OFFSET('Sanitation Data'!$E$10,0,10*ROW('Sanitation Data'!E139))),'Data Summary'!CR145="Yes"),OFFSET('Sanitation Data'!$E$10,0,10*ROW('Sanitation Data'!E139)),NA())</f>
        <v>#N/A</v>
      </c>
      <c r="AD145" s="536" t="e">
        <f ca="1">+IF(AND(ISNUMBER(OFFSET('Sanitation Data'!$E$11,0,10*ROW('Sanitation Data'!E139))),'Data Summary'!CS145="Yes"),OFFSET('Sanitation Data'!$E$11,0,10*ROW('Sanitation Data'!E139)),NA())</f>
        <v>#N/A</v>
      </c>
      <c r="AE145" s="536" t="e">
        <f ca="1">+IF(AND(ISNUMBER(OFFSET('Sanitation Data'!$E$12,0,10*ROW('Sanitation Data'!E139))),'Data Summary'!CT145="Yes"),OFFSET('Sanitation Data'!$E$12,0,10*ROW('Sanitation Data'!E139)),NA())</f>
        <v>#N/A</v>
      </c>
      <c r="AF145" s="536" t="e">
        <f ca="1">+IF(AND(ISNUMBER(OFFSET('Sanitation Data'!$F$4,0,10*ROW('Sanitation Data'!F139))),'Data Summary'!CU145="Yes"),100-OFFSET('Sanitation Data'!$F$4,0,10*ROW('Sanitation Data'!F139)),NA())</f>
        <v>#N/A</v>
      </c>
      <c r="AG145" s="536" t="e">
        <f ca="1">+IF(AND(ISNUMBER(OFFSET('Sanitation Data'!$F$6,0,10*ROW('Sanitation Data'!F139))),'Data Summary'!CV145="Yes"),OFFSET('Sanitation Data'!$F$6,0,10*ROW('Sanitation Data'!F139)),NA())</f>
        <v>#N/A</v>
      </c>
      <c r="AH145" s="536" t="e">
        <f ca="1">+IF(AND(ISNUMBER(OFFSET('Sanitation Data'!$F$10,0,10*ROW('Sanitation Data'!F139))),'Data Summary'!CW145="Yes"),OFFSET('Sanitation Data'!$F$10,0,10*ROW('Sanitation Data'!F139)),NA())</f>
        <v>#N/A</v>
      </c>
      <c r="AI145" s="536" t="e">
        <f ca="1">+IF(AND(ISNUMBER(OFFSET('Sanitation Data'!$F$11,0,10*ROW('Sanitation Data'!F139))),'Data Summary'!CX145="Yes"),OFFSET('Sanitation Data'!$F$11,0,10*ROW('Sanitation Data'!F139)),NA())</f>
        <v>#N/A</v>
      </c>
      <c r="AJ145" s="536" t="e">
        <f ca="1">+IF(AND(ISNUMBER(OFFSET('Sanitation Data'!$F$12,0,10*ROW('Sanitation Data'!F139))),'Data Summary'!CY145="Yes"),OFFSET('Sanitation Data'!$F$12,0,10*ROW('Sanitation Data'!F139)),NA())</f>
        <v>#N/A</v>
      </c>
      <c r="AK145" s="536" t="e">
        <f ca="1">+IF(AND(ISNUMBER(OFFSET('Sanitation Data'!$G$4,0,10*ROW('Sanitation Data'!G139))),'Data Summary'!CZ145="Yes"),100-OFFSET('Sanitation Data'!$G$4,0,10*ROW('Sanitation Data'!G139)),NA())</f>
        <v>#N/A</v>
      </c>
      <c r="AL145" s="536" t="e">
        <f ca="1">+IF(AND(ISNUMBER(OFFSET('Sanitation Data'!$G$6,0,10*ROW('Sanitation Data'!G139))),'Data Summary'!DA145="Yes"),OFFSET('Sanitation Data'!$G$6,0,10*ROW('Sanitation Data'!G139)),NA())</f>
        <v>#N/A</v>
      </c>
      <c r="AM145" s="536" t="e">
        <f ca="1">+IF(AND(ISNUMBER(OFFSET('Sanitation Data'!$G$10,0,10*ROW('Sanitation Data'!G139))),'Data Summary'!DB145="Yes"),OFFSET('Sanitation Data'!$G$10,0,10*ROW('Sanitation Data'!G139)),NA())</f>
        <v>#N/A</v>
      </c>
      <c r="AN145" s="536" t="e">
        <f ca="1">+IF(AND(ISNUMBER(OFFSET('Sanitation Data'!$G$11,0,10*ROW('Sanitation Data'!G139))),'Data Summary'!DC145="Yes"),OFFSET('Sanitation Data'!$G$11,0,10*ROW('Sanitation Data'!G139)),NA())</f>
        <v>#N/A</v>
      </c>
      <c r="AO145" s="536" t="e">
        <f ca="1">+IF(AND(ISNUMBER(OFFSET('Sanitation Data'!$G$12,0,10*ROW('Sanitation Data'!G139))),'Data Summary'!DD145="Yes"),OFFSET('Sanitation Data'!$G$12,0,10*ROW('Sanitation Data'!G139)),NA())</f>
        <v>#N/A</v>
      </c>
      <c r="AP145" s="536" t="e">
        <f ca="1">+IF(AND(ISNUMBER(OFFSET('Sanitation Data'!$H$4,0,10*ROW('Sanitation Data'!H139))),'Data Summary'!DE145="Yes"),100-OFFSET('Sanitation Data'!$H$4,0,10*ROW('Sanitation Data'!H139)),NA())</f>
        <v>#N/A</v>
      </c>
      <c r="AQ145" s="536" t="e">
        <f ca="1">+IF(AND(ISNUMBER(OFFSET('Sanitation Data'!$H$6,0,10*ROW('Sanitation Data'!H139))),'Data Summary'!DF145="Yes"),OFFSET('Sanitation Data'!$H$6,0,10*ROW('Sanitation Data'!H139)),NA())</f>
        <v>#N/A</v>
      </c>
      <c r="AR145" s="536" t="e">
        <f ca="1">+IF(AND(ISNUMBER(OFFSET('Sanitation Data'!$H$10,0,10*ROW('Sanitation Data'!H139))),'Data Summary'!DG145="Yes"),OFFSET('Sanitation Data'!$H$10,0,10*ROW('Sanitation Data'!H139)),NA())</f>
        <v>#N/A</v>
      </c>
      <c r="AS145" s="536" t="e">
        <f ca="1">+IF(AND(ISNUMBER(OFFSET('Sanitation Data'!$H$11,0,10*ROW('Sanitation Data'!H139))),'Data Summary'!DH145="Yes"),OFFSET('Sanitation Data'!$H$11,0,10*ROW('Sanitation Data'!H139)),NA())</f>
        <v>#N/A</v>
      </c>
      <c r="AT145" s="536" t="e">
        <f ca="1">+IF(AND(ISNUMBER(OFFSET('Sanitation Data'!$H$12,0,10*ROW('Sanitation Data'!H139))),'Data Summary'!DI145="Yes"),OFFSET('Sanitation Data'!$H$12,0,10*ROW('Sanitation Data'!H139)),NA())</f>
        <v>#N/A</v>
      </c>
      <c r="AU145" s="536" t="e">
        <f ca="1">+IF(AND(ISNUMBER(OFFSET('Sanitation Data'!$I$4,0,10*ROW('Sanitation Data'!I139))),'Data Summary'!DJ145="Yes"),100-OFFSET('Sanitation Data'!$I$4,0,10*ROW('Sanitation Data'!I139)),NA())</f>
        <v>#N/A</v>
      </c>
      <c r="AV145" s="536" t="e">
        <f ca="1">+IF(AND(ISNUMBER(OFFSET('Sanitation Data'!$I$6,0,10*ROW('Sanitation Data'!I139))),'Data Summary'!DK145="Yes"),OFFSET('Sanitation Data'!$I$6,0,10*ROW('Sanitation Data'!I139)),NA())</f>
        <v>#N/A</v>
      </c>
      <c r="AW145" s="536" t="e">
        <f ca="1">+IF(AND(ISNUMBER(OFFSET('Sanitation Data'!$I$10,0,10*ROW('Sanitation Data'!I139))),'Data Summary'!DL145="Yes"),OFFSET('Sanitation Data'!$I$10,0,10*ROW('Sanitation Data'!I139)),NA())</f>
        <v>#N/A</v>
      </c>
      <c r="AX145" s="536" t="e">
        <f ca="1">+IF(AND(ISNUMBER(OFFSET('Sanitation Data'!$I$11,0,10*ROW('Sanitation Data'!I139))),'Data Summary'!DM145="Yes"),OFFSET('Sanitation Data'!$I$11,0,10*ROW('Sanitation Data'!I139)),NA())</f>
        <v>#N/A</v>
      </c>
      <c r="AY145" s="536" t="e">
        <f ca="1">+IF(AND(ISNUMBER(OFFSET('Sanitation Data'!$I$12,0,10*ROW('Sanitation Data'!I139))),'Data Summary'!DN145="Yes"),OFFSET('Sanitation Data'!$I$12,0,10*ROW('Sanitation Data'!I139)),NA())</f>
        <v>#N/A</v>
      </c>
      <c r="AZ145" s="537" t="e">
        <f ca="1">+IF(AND(ISNUMBER(OFFSET('Hygiene Data'!$D$5,0,10*ROW('Hygiene Data'!D139))),'Data Summary'!DO145="Yes"),OFFSET('Hygiene Data'!$D$5,0,10*ROW('Hygiene Data'!D139)),NA())</f>
        <v>#N/A</v>
      </c>
      <c r="BA145" s="537" t="e">
        <f ca="1">+IF(AND(ISNUMBER(OFFSET('Hygiene Data'!$D$7,0,10*ROW('Hygiene Data'!D139))),'Data Summary'!DP145="Yes"),OFFSET('Hygiene Data'!$D$7,0,10*ROW('Hygiene Data'!D139)),NA())</f>
        <v>#N/A</v>
      </c>
      <c r="BB145" s="537" t="e">
        <f ca="1">+IF(AND(ISNUMBER(OFFSET('Hygiene Data'!$D$9,0,10*ROW('Hygiene Data'!D139))),'Data Summary'!DQ145="Yes"),OFFSET('Hygiene Data'!$D$9,0,10*ROW('Hygiene Data'!D139)),NA())</f>
        <v>#N/A</v>
      </c>
      <c r="BC145" s="537" t="e">
        <f ca="1">+IF(AND(ISNUMBER(OFFSET('Hygiene Data'!$E$5,0,10*ROW('Hygiene Data'!E139))),'Data Summary'!DR145="Yes"),OFFSET('Hygiene Data'!$E$5,0,10*ROW('Hygiene Data'!E139)),NA())</f>
        <v>#N/A</v>
      </c>
      <c r="BD145" s="537" t="e">
        <f ca="1">+IF(AND(ISNUMBER(OFFSET('Hygiene Data'!$E$7,0,10*ROW('Hygiene Data'!E139))),'Data Summary'!DS145="Yes"),OFFSET('Hygiene Data'!$E$7,0,10*ROW('Hygiene Data'!E139)),NA())</f>
        <v>#N/A</v>
      </c>
      <c r="BE145" s="537" t="e">
        <f ca="1">+IF(AND(ISNUMBER(OFFSET('Hygiene Data'!$E$9,0,10*ROW('Hygiene Data'!E139))),'Data Summary'!DT145="Yes"),OFFSET('Hygiene Data'!$E$9,0,10*ROW('Hygiene Data'!E139)),NA())</f>
        <v>#N/A</v>
      </c>
      <c r="BF145" s="537" t="e">
        <f ca="1">+IF(AND(ISNUMBER(OFFSET('Hygiene Data'!$F$5,0,10*ROW('Hygiene Data'!F139))),'Data Summary'!DU145="Yes"),OFFSET('Hygiene Data'!$F$5,0,10*ROW('Hygiene Data'!F139)),NA())</f>
        <v>#N/A</v>
      </c>
      <c r="BG145" s="537" t="e">
        <f ca="1">+IF(AND(ISNUMBER(OFFSET('Hygiene Data'!$F$7,0,10*ROW('Hygiene Data'!F139))),'Data Summary'!DV145="Yes"),OFFSET('Hygiene Data'!$F$7,0,10*ROW('Hygiene Data'!F139)),NA())</f>
        <v>#N/A</v>
      </c>
      <c r="BH145" s="537" t="e">
        <f ca="1">+IF(AND(ISNUMBER(OFFSET('Hygiene Data'!$F$9,0,10*ROW('Hygiene Data'!F139))),'Data Summary'!DW145="Yes"),OFFSET('Hygiene Data'!$F$9,0,10*ROW('Hygiene Data'!F139)),NA())</f>
        <v>#N/A</v>
      </c>
      <c r="BI145" s="537" t="e">
        <f ca="1">+IF(AND(ISNUMBER(OFFSET('Hygiene Data'!$G$5,0,10*ROW('Hygiene Data'!G139))),'Data Summary'!DX145="Yes"),OFFSET('Hygiene Data'!$G$5,0,10*ROW('Hygiene Data'!G139)),NA())</f>
        <v>#N/A</v>
      </c>
      <c r="BJ145" s="537" t="e">
        <f ca="1">+IF(AND(ISNUMBER(OFFSET('Hygiene Data'!$G$7,0,10*ROW('Hygiene Data'!G139))),'Data Summary'!DY145="Yes"),OFFSET('Hygiene Data'!$G$7,0,10*ROW('Hygiene Data'!G139)),NA())</f>
        <v>#N/A</v>
      </c>
      <c r="BK145" s="537" t="e">
        <f ca="1">+IF(AND(ISNUMBER(OFFSET('Hygiene Data'!$G$9,0,10*ROW('Hygiene Data'!G139))),'Data Summary'!DZ145="Yes"),OFFSET('Hygiene Data'!$G$9,0,10*ROW('Hygiene Data'!G139)),NA())</f>
        <v>#N/A</v>
      </c>
      <c r="BL145" s="537" t="e">
        <f ca="1">+IF(AND(ISNUMBER(OFFSET('Hygiene Data'!$H$5,0,10*ROW('Hygiene Data'!H139))),'Data Summary'!EA145="Yes"),OFFSET('Hygiene Data'!$H$5,0,10*ROW('Hygiene Data'!H139)),NA())</f>
        <v>#N/A</v>
      </c>
      <c r="BM145" s="537" t="e">
        <f ca="1">+IF(AND(ISNUMBER(OFFSET('Hygiene Data'!$H$7,0,10*ROW('Hygiene Data'!H139))),'Data Summary'!EB145="Yes"),OFFSET('Hygiene Data'!$H$7,0,10*ROW('Hygiene Data'!H139)),NA())</f>
        <v>#N/A</v>
      </c>
      <c r="BN145" s="537" t="e">
        <f ca="1">+IF(AND(ISNUMBER(OFFSET('Hygiene Data'!$H$9,0,10*ROW('Hygiene Data'!H139))),'Data Summary'!EC145="Yes"),OFFSET('Hygiene Data'!$H$9,0,10*ROW('Hygiene Data'!H139)),NA())</f>
        <v>#N/A</v>
      </c>
      <c r="BO145" s="537" t="e">
        <f ca="1">+IF(AND(ISNUMBER(OFFSET('Hygiene Data'!$I$5,0,10*ROW('Hygiene Data'!I139))),'Data Summary'!ED145="Yes"),OFFSET('Hygiene Data'!$I$5,0,10*ROW('Hygiene Data'!I139)),NA())</f>
        <v>#N/A</v>
      </c>
      <c r="BP145" s="537" t="e">
        <f ca="1">+IF(AND(ISNUMBER(OFFSET('Hygiene Data'!$I$7,0,10*ROW('Hygiene Data'!I139))),'Data Summary'!EE145="Yes"),OFFSET('Hygiene Data'!$I$7,0,10*ROW('Hygiene Data'!I139)),NA())</f>
        <v>#N/A</v>
      </c>
      <c r="BQ145" s="537" t="e">
        <f ca="1">+IF(AND(ISNUMBER(OFFSET('Hygiene Data'!$I$9,0,10*ROW('Hygiene Data'!I139))),'Data Summary'!EF145="Yes"),OFFSET('Hygiene Data'!$I$9,0,10*ROW('Hygiene Data'!I139)),NA())</f>
        <v>#N/A</v>
      </c>
    </row>
    <row r="146" spans="1:69" x14ac:dyDescent="0.25">
      <c r="A146" s="533" t="e">
        <f ca="1">+RIGHT('Data Summary'!A146,LEN('Data Summary'!A146)-9)</f>
        <v>#VALUE!</v>
      </c>
      <c r="B146" s="507" t="str">
        <f ca="1">+IF(ISTEXT('Data Summary'!B146),'Data Summary'!B146,"")</f>
        <v/>
      </c>
      <c r="C146" s="534" t="e">
        <f ca="1">+VALUE('Data Summary'!C146)</f>
        <v>#VALUE!</v>
      </c>
      <c r="D146" s="535" t="e">
        <f ca="1">+IF(AND(ISNUMBER(OFFSET('Water Data'!$D$4,0,10*ROW('Water Data'!D140))),'Data Summary'!BS146="Yes"),100-OFFSET('Water Data'!$D$4,0,10*ROW('Water Data'!D140)),NA())</f>
        <v>#N/A</v>
      </c>
      <c r="E146" s="535" t="e">
        <f ca="1">+IF(AND(ISNUMBER(OFFSET('Water Data'!$D$6,0,10*ROW('Water Data'!D140))),'Data Summary'!BT146="Yes"),OFFSET('Water Data'!$D$6,0,10*ROW('Water Data'!D140)),NA())</f>
        <v>#N/A</v>
      </c>
      <c r="F146" s="535" t="e">
        <f ca="1">+IF(AND(ISNUMBER(OFFSET('Water Data'!$D$9,0,10*ROW('Water Data'!D140))),'Data Summary'!BU146="Yes"),OFFSET('Water Data'!$D$9,0,10*ROW('Water Data'!D140)),NA())</f>
        <v>#N/A</v>
      </c>
      <c r="G146" s="535" t="e">
        <f ca="1">+IF(AND(ISNUMBER(OFFSET('Water Data'!$E$4,0,10*ROW('Water Data'!E140))),'Data Summary'!BV146="Yes"),100-OFFSET('Water Data'!$E$4,0,10*ROW('Water Data'!E140)),NA())</f>
        <v>#N/A</v>
      </c>
      <c r="H146" s="535" t="e">
        <f ca="1">+IF(AND(ISNUMBER(OFFSET('Water Data'!$E$6,0,10*ROW('Water Data'!E140))),'Data Summary'!BW146="Yes"),OFFSET('Water Data'!$E$6,0,10*ROW('Water Data'!E140)),NA())</f>
        <v>#N/A</v>
      </c>
      <c r="I146" s="535" t="e">
        <f ca="1">+IF(AND(ISNUMBER(OFFSET('Water Data'!$E$9,0,10*ROW('Water Data'!E140))),'Data Summary'!BX146="Yes"),OFFSET('Water Data'!$E$9,0,10*ROW('Water Data'!E140)),NA())</f>
        <v>#N/A</v>
      </c>
      <c r="J146" s="535" t="e">
        <f ca="1">+IF(AND(ISNUMBER(OFFSET('Water Data'!$F$4,0,10*ROW('Water Data'!F140))),'Data Summary'!BY146="Yes"),100-OFFSET('Water Data'!$F$4,0,10*ROW('Water Data'!F140)),NA())</f>
        <v>#N/A</v>
      </c>
      <c r="K146" s="535" t="e">
        <f ca="1">+IF(AND(ISNUMBER(OFFSET('Water Data'!$F$6,0,10*ROW('Water Data'!F140))),'Data Summary'!BZ146="Yes"),OFFSET('Water Data'!$F$6,0,10*ROW('Water Data'!F140)),NA())</f>
        <v>#N/A</v>
      </c>
      <c r="L146" s="535" t="e">
        <f ca="1">+IF(AND(ISNUMBER(OFFSET('Water Data'!$F$9,0,10*ROW('Water Data'!F140))),'Data Summary'!CA146="Yes"),OFFSET('Water Data'!$F$9,0,10*ROW('Water Data'!F140)),NA())</f>
        <v>#N/A</v>
      </c>
      <c r="M146" s="535" t="e">
        <f ca="1">+IF(AND(ISNUMBER(OFFSET('Water Data'!$G$4,0,10*ROW('Water Data'!G140))),'Data Summary'!CB146="Yes"),100-OFFSET('Water Data'!$G$4,0,10*ROW('Water Data'!G140)),NA())</f>
        <v>#N/A</v>
      </c>
      <c r="N146" s="535" t="e">
        <f ca="1">+IF(AND(ISNUMBER(OFFSET('Water Data'!$G$6,0,10*ROW('Water Data'!G140))),'Data Summary'!CC146="Yes"),OFFSET('Water Data'!$G$6,0,10*ROW('Water Data'!G140)),NA())</f>
        <v>#N/A</v>
      </c>
      <c r="O146" s="535" t="e">
        <f ca="1">+IF(AND(ISNUMBER(OFFSET('Water Data'!$G$9,0,10*ROW('Water Data'!G140))),'Data Summary'!CD146="Yes"),OFFSET('Water Data'!$G$9,0,10*ROW('Water Data'!G140)),NA())</f>
        <v>#N/A</v>
      </c>
      <c r="P146" s="535" t="e">
        <f ca="1">+IF(AND(ISNUMBER(OFFSET('Water Data'!$H$4,0,10*ROW('Water Data'!H140))),'Data Summary'!CE146="Yes"),100-OFFSET('Water Data'!$H$4,0,10*ROW('Water Data'!H140)),NA())</f>
        <v>#N/A</v>
      </c>
      <c r="Q146" s="535" t="e">
        <f ca="1">+IF(AND(ISNUMBER(OFFSET('Water Data'!$H$6,0,10*ROW('Water Data'!H140))),'Data Summary'!CF146="Yes"),OFFSET('Water Data'!$H$6,0,10*ROW('Water Data'!H140)),NA())</f>
        <v>#N/A</v>
      </c>
      <c r="R146" s="535" t="e">
        <f ca="1">+IF(AND(ISNUMBER(OFFSET('Water Data'!$H$9,0,10*ROW('Water Data'!H140))),'Data Summary'!CG146="Yes"),OFFSET('Water Data'!$H$9,0,10*ROW('Water Data'!H140)),NA())</f>
        <v>#N/A</v>
      </c>
      <c r="S146" s="535" t="e">
        <f ca="1">+IF(AND(ISNUMBER(OFFSET('Water Data'!$I$4,0,10*ROW('Water Data'!I140))),'Data Summary'!CH146="Yes"),100-OFFSET('Water Data'!$I$4,0,10*ROW('Water Data'!I140)),NA())</f>
        <v>#N/A</v>
      </c>
      <c r="T146" s="535" t="e">
        <f ca="1">+IF(AND(ISNUMBER(OFFSET('Water Data'!$I$6,0,10*ROW('Water Data'!I140))),'Data Summary'!CI146="Yes"),OFFSET('Water Data'!$I$6,0,10*ROW('Water Data'!I140)),NA())</f>
        <v>#N/A</v>
      </c>
      <c r="U146" s="535" t="e">
        <f ca="1">+IF(AND(ISNUMBER(OFFSET('Water Data'!$I$9,0,10*ROW('Water Data'!I140))),'Data Summary'!CJ146="Yes"),OFFSET('Water Data'!$I$9,0,10*ROW('Water Data'!I140)),NA())</f>
        <v>#N/A</v>
      </c>
      <c r="V146" s="536" t="e">
        <f ca="1">+IF(AND(ISNUMBER(OFFSET('Sanitation Data'!$D$4,0,10*ROW('Sanitation Data'!D140))),'Data Summary'!CK146="Yes"),100-OFFSET('Sanitation Data'!$D$4,0,10*ROW('Sanitation Data'!D140)),NA())</f>
        <v>#N/A</v>
      </c>
      <c r="W146" s="536" t="e">
        <f ca="1">+IF(AND(ISNUMBER(OFFSET('Sanitation Data'!$D$6,0,10*ROW('Sanitation Data'!D140))),'Data Summary'!CL146="Yes"),OFFSET('Sanitation Data'!$D$6,0,10*ROW('Sanitation Data'!D140)),NA())</f>
        <v>#N/A</v>
      </c>
      <c r="X146" s="536" t="e">
        <f ca="1">+IF(AND(ISNUMBER(OFFSET('Sanitation Data'!$D$10,0,10*ROW('Sanitation Data'!D140))),'Data Summary'!CM146="Yes"),OFFSET('Sanitation Data'!$D$10,0,10*ROW('Sanitation Data'!D140)),NA())</f>
        <v>#N/A</v>
      </c>
      <c r="Y146" s="536" t="e">
        <f ca="1">+IF(AND(ISNUMBER(OFFSET('Sanitation Data'!$D$11,0,10*ROW('Sanitation Data'!D140))),'Data Summary'!CN146="Yes"),OFFSET('Sanitation Data'!$D$11,0,10*ROW('Sanitation Data'!D140)),NA())</f>
        <v>#N/A</v>
      </c>
      <c r="Z146" s="536" t="e">
        <f ca="1">+IF(AND(ISNUMBER(OFFSET('Sanitation Data'!$D$12,0,10*ROW('Sanitation Data'!D140))),'Data Summary'!CO146="Yes"),OFFSET('Sanitation Data'!$D$12,0,10*ROW('Sanitation Data'!D140)),NA())</f>
        <v>#N/A</v>
      </c>
      <c r="AA146" s="536" t="e">
        <f ca="1">+IF(AND(ISNUMBER(OFFSET('Sanitation Data'!$E$4,0,10*ROW('Sanitation Data'!E140))),'Data Summary'!CP146="Yes"),100-OFFSET('Sanitation Data'!$E$4,0,10*ROW('Sanitation Data'!E140)),NA())</f>
        <v>#N/A</v>
      </c>
      <c r="AB146" s="536" t="e">
        <f ca="1">+IF(AND(ISNUMBER(OFFSET('Sanitation Data'!$E$6,0,10*ROW('Sanitation Data'!E140))),'Data Summary'!CQ146="Yes"),OFFSET('Sanitation Data'!$E$6,0,10*ROW('Sanitation Data'!E140)),NA())</f>
        <v>#N/A</v>
      </c>
      <c r="AC146" s="536" t="e">
        <f ca="1">+IF(AND(ISNUMBER(OFFSET('Sanitation Data'!$E$10,0,10*ROW('Sanitation Data'!E140))),'Data Summary'!CR146="Yes"),OFFSET('Sanitation Data'!$E$10,0,10*ROW('Sanitation Data'!E140)),NA())</f>
        <v>#N/A</v>
      </c>
      <c r="AD146" s="536" t="e">
        <f ca="1">+IF(AND(ISNUMBER(OFFSET('Sanitation Data'!$E$11,0,10*ROW('Sanitation Data'!E140))),'Data Summary'!CS146="Yes"),OFFSET('Sanitation Data'!$E$11,0,10*ROW('Sanitation Data'!E140)),NA())</f>
        <v>#N/A</v>
      </c>
      <c r="AE146" s="536" t="e">
        <f ca="1">+IF(AND(ISNUMBER(OFFSET('Sanitation Data'!$E$12,0,10*ROW('Sanitation Data'!E140))),'Data Summary'!CT146="Yes"),OFFSET('Sanitation Data'!$E$12,0,10*ROW('Sanitation Data'!E140)),NA())</f>
        <v>#N/A</v>
      </c>
      <c r="AF146" s="536" t="e">
        <f ca="1">+IF(AND(ISNUMBER(OFFSET('Sanitation Data'!$F$4,0,10*ROW('Sanitation Data'!F140))),'Data Summary'!CU146="Yes"),100-OFFSET('Sanitation Data'!$F$4,0,10*ROW('Sanitation Data'!F140)),NA())</f>
        <v>#N/A</v>
      </c>
      <c r="AG146" s="536" t="e">
        <f ca="1">+IF(AND(ISNUMBER(OFFSET('Sanitation Data'!$F$6,0,10*ROW('Sanitation Data'!F140))),'Data Summary'!CV146="Yes"),OFFSET('Sanitation Data'!$F$6,0,10*ROW('Sanitation Data'!F140)),NA())</f>
        <v>#N/A</v>
      </c>
      <c r="AH146" s="536" t="e">
        <f ca="1">+IF(AND(ISNUMBER(OFFSET('Sanitation Data'!$F$10,0,10*ROW('Sanitation Data'!F140))),'Data Summary'!CW146="Yes"),OFFSET('Sanitation Data'!$F$10,0,10*ROW('Sanitation Data'!F140)),NA())</f>
        <v>#N/A</v>
      </c>
      <c r="AI146" s="536" t="e">
        <f ca="1">+IF(AND(ISNUMBER(OFFSET('Sanitation Data'!$F$11,0,10*ROW('Sanitation Data'!F140))),'Data Summary'!CX146="Yes"),OFFSET('Sanitation Data'!$F$11,0,10*ROW('Sanitation Data'!F140)),NA())</f>
        <v>#N/A</v>
      </c>
      <c r="AJ146" s="536" t="e">
        <f ca="1">+IF(AND(ISNUMBER(OFFSET('Sanitation Data'!$F$12,0,10*ROW('Sanitation Data'!F140))),'Data Summary'!CY146="Yes"),OFFSET('Sanitation Data'!$F$12,0,10*ROW('Sanitation Data'!F140)),NA())</f>
        <v>#N/A</v>
      </c>
      <c r="AK146" s="536" t="e">
        <f ca="1">+IF(AND(ISNUMBER(OFFSET('Sanitation Data'!$G$4,0,10*ROW('Sanitation Data'!G140))),'Data Summary'!CZ146="Yes"),100-OFFSET('Sanitation Data'!$G$4,0,10*ROW('Sanitation Data'!G140)),NA())</f>
        <v>#N/A</v>
      </c>
      <c r="AL146" s="536" t="e">
        <f ca="1">+IF(AND(ISNUMBER(OFFSET('Sanitation Data'!$G$6,0,10*ROW('Sanitation Data'!G140))),'Data Summary'!DA146="Yes"),OFFSET('Sanitation Data'!$G$6,0,10*ROW('Sanitation Data'!G140)),NA())</f>
        <v>#N/A</v>
      </c>
      <c r="AM146" s="536" t="e">
        <f ca="1">+IF(AND(ISNUMBER(OFFSET('Sanitation Data'!$G$10,0,10*ROW('Sanitation Data'!G140))),'Data Summary'!DB146="Yes"),OFFSET('Sanitation Data'!$G$10,0,10*ROW('Sanitation Data'!G140)),NA())</f>
        <v>#N/A</v>
      </c>
      <c r="AN146" s="536" t="e">
        <f ca="1">+IF(AND(ISNUMBER(OFFSET('Sanitation Data'!$G$11,0,10*ROW('Sanitation Data'!G140))),'Data Summary'!DC146="Yes"),OFFSET('Sanitation Data'!$G$11,0,10*ROW('Sanitation Data'!G140)),NA())</f>
        <v>#N/A</v>
      </c>
      <c r="AO146" s="536" t="e">
        <f ca="1">+IF(AND(ISNUMBER(OFFSET('Sanitation Data'!$G$12,0,10*ROW('Sanitation Data'!G140))),'Data Summary'!DD146="Yes"),OFFSET('Sanitation Data'!$G$12,0,10*ROW('Sanitation Data'!G140)),NA())</f>
        <v>#N/A</v>
      </c>
      <c r="AP146" s="536" t="e">
        <f ca="1">+IF(AND(ISNUMBER(OFFSET('Sanitation Data'!$H$4,0,10*ROW('Sanitation Data'!H140))),'Data Summary'!DE146="Yes"),100-OFFSET('Sanitation Data'!$H$4,0,10*ROW('Sanitation Data'!H140)),NA())</f>
        <v>#N/A</v>
      </c>
      <c r="AQ146" s="536" t="e">
        <f ca="1">+IF(AND(ISNUMBER(OFFSET('Sanitation Data'!$H$6,0,10*ROW('Sanitation Data'!H140))),'Data Summary'!DF146="Yes"),OFFSET('Sanitation Data'!$H$6,0,10*ROW('Sanitation Data'!H140)),NA())</f>
        <v>#N/A</v>
      </c>
      <c r="AR146" s="536" t="e">
        <f ca="1">+IF(AND(ISNUMBER(OFFSET('Sanitation Data'!$H$10,0,10*ROW('Sanitation Data'!H140))),'Data Summary'!DG146="Yes"),OFFSET('Sanitation Data'!$H$10,0,10*ROW('Sanitation Data'!H140)),NA())</f>
        <v>#N/A</v>
      </c>
      <c r="AS146" s="536" t="e">
        <f ca="1">+IF(AND(ISNUMBER(OFFSET('Sanitation Data'!$H$11,0,10*ROW('Sanitation Data'!H140))),'Data Summary'!DH146="Yes"),OFFSET('Sanitation Data'!$H$11,0,10*ROW('Sanitation Data'!H140)),NA())</f>
        <v>#N/A</v>
      </c>
      <c r="AT146" s="536" t="e">
        <f ca="1">+IF(AND(ISNUMBER(OFFSET('Sanitation Data'!$H$12,0,10*ROW('Sanitation Data'!H140))),'Data Summary'!DI146="Yes"),OFFSET('Sanitation Data'!$H$12,0,10*ROW('Sanitation Data'!H140)),NA())</f>
        <v>#N/A</v>
      </c>
      <c r="AU146" s="536" t="e">
        <f ca="1">+IF(AND(ISNUMBER(OFFSET('Sanitation Data'!$I$4,0,10*ROW('Sanitation Data'!I140))),'Data Summary'!DJ146="Yes"),100-OFFSET('Sanitation Data'!$I$4,0,10*ROW('Sanitation Data'!I140)),NA())</f>
        <v>#N/A</v>
      </c>
      <c r="AV146" s="536" t="e">
        <f ca="1">+IF(AND(ISNUMBER(OFFSET('Sanitation Data'!$I$6,0,10*ROW('Sanitation Data'!I140))),'Data Summary'!DK146="Yes"),OFFSET('Sanitation Data'!$I$6,0,10*ROW('Sanitation Data'!I140)),NA())</f>
        <v>#N/A</v>
      </c>
      <c r="AW146" s="536" t="e">
        <f ca="1">+IF(AND(ISNUMBER(OFFSET('Sanitation Data'!$I$10,0,10*ROW('Sanitation Data'!I140))),'Data Summary'!DL146="Yes"),OFFSET('Sanitation Data'!$I$10,0,10*ROW('Sanitation Data'!I140)),NA())</f>
        <v>#N/A</v>
      </c>
      <c r="AX146" s="536" t="e">
        <f ca="1">+IF(AND(ISNUMBER(OFFSET('Sanitation Data'!$I$11,0,10*ROW('Sanitation Data'!I140))),'Data Summary'!DM146="Yes"),OFFSET('Sanitation Data'!$I$11,0,10*ROW('Sanitation Data'!I140)),NA())</f>
        <v>#N/A</v>
      </c>
      <c r="AY146" s="536" t="e">
        <f ca="1">+IF(AND(ISNUMBER(OFFSET('Sanitation Data'!$I$12,0,10*ROW('Sanitation Data'!I140))),'Data Summary'!DN146="Yes"),OFFSET('Sanitation Data'!$I$12,0,10*ROW('Sanitation Data'!I140)),NA())</f>
        <v>#N/A</v>
      </c>
      <c r="AZ146" s="537" t="e">
        <f ca="1">+IF(AND(ISNUMBER(OFFSET('Hygiene Data'!$D$5,0,10*ROW('Hygiene Data'!D140))),'Data Summary'!DO146="Yes"),OFFSET('Hygiene Data'!$D$5,0,10*ROW('Hygiene Data'!D140)),NA())</f>
        <v>#N/A</v>
      </c>
      <c r="BA146" s="537" t="e">
        <f ca="1">+IF(AND(ISNUMBER(OFFSET('Hygiene Data'!$D$7,0,10*ROW('Hygiene Data'!D140))),'Data Summary'!DP146="Yes"),OFFSET('Hygiene Data'!$D$7,0,10*ROW('Hygiene Data'!D140)),NA())</f>
        <v>#N/A</v>
      </c>
      <c r="BB146" s="537" t="e">
        <f ca="1">+IF(AND(ISNUMBER(OFFSET('Hygiene Data'!$D$9,0,10*ROW('Hygiene Data'!D140))),'Data Summary'!DQ146="Yes"),OFFSET('Hygiene Data'!$D$9,0,10*ROW('Hygiene Data'!D140)),NA())</f>
        <v>#N/A</v>
      </c>
      <c r="BC146" s="537" t="e">
        <f ca="1">+IF(AND(ISNUMBER(OFFSET('Hygiene Data'!$E$5,0,10*ROW('Hygiene Data'!E140))),'Data Summary'!DR146="Yes"),OFFSET('Hygiene Data'!$E$5,0,10*ROW('Hygiene Data'!E140)),NA())</f>
        <v>#N/A</v>
      </c>
      <c r="BD146" s="537" t="e">
        <f ca="1">+IF(AND(ISNUMBER(OFFSET('Hygiene Data'!$E$7,0,10*ROW('Hygiene Data'!E140))),'Data Summary'!DS146="Yes"),OFFSET('Hygiene Data'!$E$7,0,10*ROW('Hygiene Data'!E140)),NA())</f>
        <v>#N/A</v>
      </c>
      <c r="BE146" s="537" t="e">
        <f ca="1">+IF(AND(ISNUMBER(OFFSET('Hygiene Data'!$E$9,0,10*ROW('Hygiene Data'!E140))),'Data Summary'!DT146="Yes"),OFFSET('Hygiene Data'!$E$9,0,10*ROW('Hygiene Data'!E140)),NA())</f>
        <v>#N/A</v>
      </c>
      <c r="BF146" s="537" t="e">
        <f ca="1">+IF(AND(ISNUMBER(OFFSET('Hygiene Data'!$F$5,0,10*ROW('Hygiene Data'!F140))),'Data Summary'!DU146="Yes"),OFFSET('Hygiene Data'!$F$5,0,10*ROW('Hygiene Data'!F140)),NA())</f>
        <v>#N/A</v>
      </c>
      <c r="BG146" s="537" t="e">
        <f ca="1">+IF(AND(ISNUMBER(OFFSET('Hygiene Data'!$F$7,0,10*ROW('Hygiene Data'!F140))),'Data Summary'!DV146="Yes"),OFFSET('Hygiene Data'!$F$7,0,10*ROW('Hygiene Data'!F140)),NA())</f>
        <v>#N/A</v>
      </c>
      <c r="BH146" s="537" t="e">
        <f ca="1">+IF(AND(ISNUMBER(OFFSET('Hygiene Data'!$F$9,0,10*ROW('Hygiene Data'!F140))),'Data Summary'!DW146="Yes"),OFFSET('Hygiene Data'!$F$9,0,10*ROW('Hygiene Data'!F140)),NA())</f>
        <v>#N/A</v>
      </c>
      <c r="BI146" s="537" t="e">
        <f ca="1">+IF(AND(ISNUMBER(OFFSET('Hygiene Data'!$G$5,0,10*ROW('Hygiene Data'!G140))),'Data Summary'!DX146="Yes"),OFFSET('Hygiene Data'!$G$5,0,10*ROW('Hygiene Data'!G140)),NA())</f>
        <v>#N/A</v>
      </c>
      <c r="BJ146" s="537" t="e">
        <f ca="1">+IF(AND(ISNUMBER(OFFSET('Hygiene Data'!$G$7,0,10*ROW('Hygiene Data'!G140))),'Data Summary'!DY146="Yes"),OFFSET('Hygiene Data'!$G$7,0,10*ROW('Hygiene Data'!G140)),NA())</f>
        <v>#N/A</v>
      </c>
      <c r="BK146" s="537" t="e">
        <f ca="1">+IF(AND(ISNUMBER(OFFSET('Hygiene Data'!$G$9,0,10*ROW('Hygiene Data'!G140))),'Data Summary'!DZ146="Yes"),OFFSET('Hygiene Data'!$G$9,0,10*ROW('Hygiene Data'!G140)),NA())</f>
        <v>#N/A</v>
      </c>
      <c r="BL146" s="537" t="e">
        <f ca="1">+IF(AND(ISNUMBER(OFFSET('Hygiene Data'!$H$5,0,10*ROW('Hygiene Data'!H140))),'Data Summary'!EA146="Yes"),OFFSET('Hygiene Data'!$H$5,0,10*ROW('Hygiene Data'!H140)),NA())</f>
        <v>#N/A</v>
      </c>
      <c r="BM146" s="537" t="e">
        <f ca="1">+IF(AND(ISNUMBER(OFFSET('Hygiene Data'!$H$7,0,10*ROW('Hygiene Data'!H140))),'Data Summary'!EB146="Yes"),OFFSET('Hygiene Data'!$H$7,0,10*ROW('Hygiene Data'!H140)),NA())</f>
        <v>#N/A</v>
      </c>
      <c r="BN146" s="537" t="e">
        <f ca="1">+IF(AND(ISNUMBER(OFFSET('Hygiene Data'!$H$9,0,10*ROW('Hygiene Data'!H140))),'Data Summary'!EC146="Yes"),OFFSET('Hygiene Data'!$H$9,0,10*ROW('Hygiene Data'!H140)),NA())</f>
        <v>#N/A</v>
      </c>
      <c r="BO146" s="537" t="e">
        <f ca="1">+IF(AND(ISNUMBER(OFFSET('Hygiene Data'!$I$5,0,10*ROW('Hygiene Data'!I140))),'Data Summary'!ED146="Yes"),OFFSET('Hygiene Data'!$I$5,0,10*ROW('Hygiene Data'!I140)),NA())</f>
        <v>#N/A</v>
      </c>
      <c r="BP146" s="537" t="e">
        <f ca="1">+IF(AND(ISNUMBER(OFFSET('Hygiene Data'!$I$7,0,10*ROW('Hygiene Data'!I140))),'Data Summary'!EE146="Yes"),OFFSET('Hygiene Data'!$I$7,0,10*ROW('Hygiene Data'!I140)),NA())</f>
        <v>#N/A</v>
      </c>
      <c r="BQ146" s="537" t="e">
        <f ca="1">+IF(AND(ISNUMBER(OFFSET('Hygiene Data'!$I$9,0,10*ROW('Hygiene Data'!I140))),'Data Summary'!EF146="Yes"),OFFSET('Hygiene Data'!$I$9,0,10*ROW('Hygiene Data'!I140)),NA())</f>
        <v>#N/A</v>
      </c>
    </row>
    <row r="147" spans="1:69" x14ac:dyDescent="0.25">
      <c r="A147" s="533" t="e">
        <f ca="1">+RIGHT('Data Summary'!A147,LEN('Data Summary'!A147)-9)</f>
        <v>#VALUE!</v>
      </c>
      <c r="B147" s="507" t="str">
        <f ca="1">+IF(ISTEXT('Data Summary'!B147),'Data Summary'!B147,"")</f>
        <v/>
      </c>
      <c r="C147" s="534" t="e">
        <f ca="1">+VALUE('Data Summary'!C147)</f>
        <v>#VALUE!</v>
      </c>
      <c r="D147" s="535" t="e">
        <f ca="1">+IF(AND(ISNUMBER(OFFSET('Water Data'!$D$4,0,10*ROW('Water Data'!D141))),'Data Summary'!BS147="Yes"),100-OFFSET('Water Data'!$D$4,0,10*ROW('Water Data'!D141)),NA())</f>
        <v>#N/A</v>
      </c>
      <c r="E147" s="535" t="e">
        <f ca="1">+IF(AND(ISNUMBER(OFFSET('Water Data'!$D$6,0,10*ROW('Water Data'!D141))),'Data Summary'!BT147="Yes"),OFFSET('Water Data'!$D$6,0,10*ROW('Water Data'!D141)),NA())</f>
        <v>#N/A</v>
      </c>
      <c r="F147" s="535" t="e">
        <f ca="1">+IF(AND(ISNUMBER(OFFSET('Water Data'!$D$9,0,10*ROW('Water Data'!D141))),'Data Summary'!BU147="Yes"),OFFSET('Water Data'!$D$9,0,10*ROW('Water Data'!D141)),NA())</f>
        <v>#N/A</v>
      </c>
      <c r="G147" s="535" t="e">
        <f ca="1">+IF(AND(ISNUMBER(OFFSET('Water Data'!$E$4,0,10*ROW('Water Data'!E141))),'Data Summary'!BV147="Yes"),100-OFFSET('Water Data'!$E$4,0,10*ROW('Water Data'!E141)),NA())</f>
        <v>#N/A</v>
      </c>
      <c r="H147" s="535" t="e">
        <f ca="1">+IF(AND(ISNUMBER(OFFSET('Water Data'!$E$6,0,10*ROW('Water Data'!E141))),'Data Summary'!BW147="Yes"),OFFSET('Water Data'!$E$6,0,10*ROW('Water Data'!E141)),NA())</f>
        <v>#N/A</v>
      </c>
      <c r="I147" s="535" t="e">
        <f ca="1">+IF(AND(ISNUMBER(OFFSET('Water Data'!$E$9,0,10*ROW('Water Data'!E141))),'Data Summary'!BX147="Yes"),OFFSET('Water Data'!$E$9,0,10*ROW('Water Data'!E141)),NA())</f>
        <v>#N/A</v>
      </c>
      <c r="J147" s="535" t="e">
        <f ca="1">+IF(AND(ISNUMBER(OFFSET('Water Data'!$F$4,0,10*ROW('Water Data'!F141))),'Data Summary'!BY147="Yes"),100-OFFSET('Water Data'!$F$4,0,10*ROW('Water Data'!F141)),NA())</f>
        <v>#N/A</v>
      </c>
      <c r="K147" s="535" t="e">
        <f ca="1">+IF(AND(ISNUMBER(OFFSET('Water Data'!$F$6,0,10*ROW('Water Data'!F141))),'Data Summary'!BZ147="Yes"),OFFSET('Water Data'!$F$6,0,10*ROW('Water Data'!F141)),NA())</f>
        <v>#N/A</v>
      </c>
      <c r="L147" s="535" t="e">
        <f ca="1">+IF(AND(ISNUMBER(OFFSET('Water Data'!$F$9,0,10*ROW('Water Data'!F141))),'Data Summary'!CA147="Yes"),OFFSET('Water Data'!$F$9,0,10*ROW('Water Data'!F141)),NA())</f>
        <v>#N/A</v>
      </c>
      <c r="M147" s="535" t="e">
        <f ca="1">+IF(AND(ISNUMBER(OFFSET('Water Data'!$G$4,0,10*ROW('Water Data'!G141))),'Data Summary'!CB147="Yes"),100-OFFSET('Water Data'!$G$4,0,10*ROW('Water Data'!G141)),NA())</f>
        <v>#N/A</v>
      </c>
      <c r="N147" s="535" t="e">
        <f ca="1">+IF(AND(ISNUMBER(OFFSET('Water Data'!$G$6,0,10*ROW('Water Data'!G141))),'Data Summary'!CC147="Yes"),OFFSET('Water Data'!$G$6,0,10*ROW('Water Data'!G141)),NA())</f>
        <v>#N/A</v>
      </c>
      <c r="O147" s="535" t="e">
        <f ca="1">+IF(AND(ISNUMBER(OFFSET('Water Data'!$G$9,0,10*ROW('Water Data'!G141))),'Data Summary'!CD147="Yes"),OFFSET('Water Data'!$G$9,0,10*ROW('Water Data'!G141)),NA())</f>
        <v>#N/A</v>
      </c>
      <c r="P147" s="535" t="e">
        <f ca="1">+IF(AND(ISNUMBER(OFFSET('Water Data'!$H$4,0,10*ROW('Water Data'!H141))),'Data Summary'!CE147="Yes"),100-OFFSET('Water Data'!$H$4,0,10*ROW('Water Data'!H141)),NA())</f>
        <v>#N/A</v>
      </c>
      <c r="Q147" s="535" t="e">
        <f ca="1">+IF(AND(ISNUMBER(OFFSET('Water Data'!$H$6,0,10*ROW('Water Data'!H141))),'Data Summary'!CF147="Yes"),OFFSET('Water Data'!$H$6,0,10*ROW('Water Data'!H141)),NA())</f>
        <v>#N/A</v>
      </c>
      <c r="R147" s="535" t="e">
        <f ca="1">+IF(AND(ISNUMBER(OFFSET('Water Data'!$H$9,0,10*ROW('Water Data'!H141))),'Data Summary'!CG147="Yes"),OFFSET('Water Data'!$H$9,0,10*ROW('Water Data'!H141)),NA())</f>
        <v>#N/A</v>
      </c>
      <c r="S147" s="535" t="e">
        <f ca="1">+IF(AND(ISNUMBER(OFFSET('Water Data'!$I$4,0,10*ROW('Water Data'!I141))),'Data Summary'!CH147="Yes"),100-OFFSET('Water Data'!$I$4,0,10*ROW('Water Data'!I141)),NA())</f>
        <v>#N/A</v>
      </c>
      <c r="T147" s="535" t="e">
        <f ca="1">+IF(AND(ISNUMBER(OFFSET('Water Data'!$I$6,0,10*ROW('Water Data'!I141))),'Data Summary'!CI147="Yes"),OFFSET('Water Data'!$I$6,0,10*ROW('Water Data'!I141)),NA())</f>
        <v>#N/A</v>
      </c>
      <c r="U147" s="535" t="e">
        <f ca="1">+IF(AND(ISNUMBER(OFFSET('Water Data'!$I$9,0,10*ROW('Water Data'!I141))),'Data Summary'!CJ147="Yes"),OFFSET('Water Data'!$I$9,0,10*ROW('Water Data'!I141)),NA())</f>
        <v>#N/A</v>
      </c>
      <c r="V147" s="536" t="e">
        <f ca="1">+IF(AND(ISNUMBER(OFFSET('Sanitation Data'!$D$4,0,10*ROW('Sanitation Data'!D141))),'Data Summary'!CK147="Yes"),100-OFFSET('Sanitation Data'!$D$4,0,10*ROW('Sanitation Data'!D141)),NA())</f>
        <v>#N/A</v>
      </c>
      <c r="W147" s="536" t="e">
        <f ca="1">+IF(AND(ISNUMBER(OFFSET('Sanitation Data'!$D$6,0,10*ROW('Sanitation Data'!D141))),'Data Summary'!CL147="Yes"),OFFSET('Sanitation Data'!$D$6,0,10*ROW('Sanitation Data'!D141)),NA())</f>
        <v>#N/A</v>
      </c>
      <c r="X147" s="536" t="e">
        <f ca="1">+IF(AND(ISNUMBER(OFFSET('Sanitation Data'!$D$10,0,10*ROW('Sanitation Data'!D141))),'Data Summary'!CM147="Yes"),OFFSET('Sanitation Data'!$D$10,0,10*ROW('Sanitation Data'!D141)),NA())</f>
        <v>#N/A</v>
      </c>
      <c r="Y147" s="536" t="e">
        <f ca="1">+IF(AND(ISNUMBER(OFFSET('Sanitation Data'!$D$11,0,10*ROW('Sanitation Data'!D141))),'Data Summary'!CN147="Yes"),OFFSET('Sanitation Data'!$D$11,0,10*ROW('Sanitation Data'!D141)),NA())</f>
        <v>#N/A</v>
      </c>
      <c r="Z147" s="536" t="e">
        <f ca="1">+IF(AND(ISNUMBER(OFFSET('Sanitation Data'!$D$12,0,10*ROW('Sanitation Data'!D141))),'Data Summary'!CO147="Yes"),OFFSET('Sanitation Data'!$D$12,0,10*ROW('Sanitation Data'!D141)),NA())</f>
        <v>#N/A</v>
      </c>
      <c r="AA147" s="536" t="e">
        <f ca="1">+IF(AND(ISNUMBER(OFFSET('Sanitation Data'!$E$4,0,10*ROW('Sanitation Data'!E141))),'Data Summary'!CP147="Yes"),100-OFFSET('Sanitation Data'!$E$4,0,10*ROW('Sanitation Data'!E141)),NA())</f>
        <v>#N/A</v>
      </c>
      <c r="AB147" s="536" t="e">
        <f ca="1">+IF(AND(ISNUMBER(OFFSET('Sanitation Data'!$E$6,0,10*ROW('Sanitation Data'!E141))),'Data Summary'!CQ147="Yes"),OFFSET('Sanitation Data'!$E$6,0,10*ROW('Sanitation Data'!E141)),NA())</f>
        <v>#N/A</v>
      </c>
      <c r="AC147" s="536" t="e">
        <f ca="1">+IF(AND(ISNUMBER(OFFSET('Sanitation Data'!$E$10,0,10*ROW('Sanitation Data'!E141))),'Data Summary'!CR147="Yes"),OFFSET('Sanitation Data'!$E$10,0,10*ROW('Sanitation Data'!E141)),NA())</f>
        <v>#N/A</v>
      </c>
      <c r="AD147" s="536" t="e">
        <f ca="1">+IF(AND(ISNUMBER(OFFSET('Sanitation Data'!$E$11,0,10*ROW('Sanitation Data'!E141))),'Data Summary'!CS147="Yes"),OFFSET('Sanitation Data'!$E$11,0,10*ROW('Sanitation Data'!E141)),NA())</f>
        <v>#N/A</v>
      </c>
      <c r="AE147" s="536" t="e">
        <f ca="1">+IF(AND(ISNUMBER(OFFSET('Sanitation Data'!$E$12,0,10*ROW('Sanitation Data'!E141))),'Data Summary'!CT147="Yes"),OFFSET('Sanitation Data'!$E$12,0,10*ROW('Sanitation Data'!E141)),NA())</f>
        <v>#N/A</v>
      </c>
      <c r="AF147" s="536" t="e">
        <f ca="1">+IF(AND(ISNUMBER(OFFSET('Sanitation Data'!$F$4,0,10*ROW('Sanitation Data'!F141))),'Data Summary'!CU147="Yes"),100-OFFSET('Sanitation Data'!$F$4,0,10*ROW('Sanitation Data'!F141)),NA())</f>
        <v>#N/A</v>
      </c>
      <c r="AG147" s="536" t="e">
        <f ca="1">+IF(AND(ISNUMBER(OFFSET('Sanitation Data'!$F$6,0,10*ROW('Sanitation Data'!F141))),'Data Summary'!CV147="Yes"),OFFSET('Sanitation Data'!$F$6,0,10*ROW('Sanitation Data'!F141)),NA())</f>
        <v>#N/A</v>
      </c>
      <c r="AH147" s="536" t="e">
        <f ca="1">+IF(AND(ISNUMBER(OFFSET('Sanitation Data'!$F$10,0,10*ROW('Sanitation Data'!F141))),'Data Summary'!CW147="Yes"),OFFSET('Sanitation Data'!$F$10,0,10*ROW('Sanitation Data'!F141)),NA())</f>
        <v>#N/A</v>
      </c>
      <c r="AI147" s="536" t="e">
        <f ca="1">+IF(AND(ISNUMBER(OFFSET('Sanitation Data'!$F$11,0,10*ROW('Sanitation Data'!F141))),'Data Summary'!CX147="Yes"),OFFSET('Sanitation Data'!$F$11,0,10*ROW('Sanitation Data'!F141)),NA())</f>
        <v>#N/A</v>
      </c>
      <c r="AJ147" s="536" t="e">
        <f ca="1">+IF(AND(ISNUMBER(OFFSET('Sanitation Data'!$F$12,0,10*ROW('Sanitation Data'!F141))),'Data Summary'!CY147="Yes"),OFFSET('Sanitation Data'!$F$12,0,10*ROW('Sanitation Data'!F141)),NA())</f>
        <v>#N/A</v>
      </c>
      <c r="AK147" s="536" t="e">
        <f ca="1">+IF(AND(ISNUMBER(OFFSET('Sanitation Data'!$G$4,0,10*ROW('Sanitation Data'!G141))),'Data Summary'!CZ147="Yes"),100-OFFSET('Sanitation Data'!$G$4,0,10*ROW('Sanitation Data'!G141)),NA())</f>
        <v>#N/A</v>
      </c>
      <c r="AL147" s="536" t="e">
        <f ca="1">+IF(AND(ISNUMBER(OFFSET('Sanitation Data'!$G$6,0,10*ROW('Sanitation Data'!G141))),'Data Summary'!DA147="Yes"),OFFSET('Sanitation Data'!$G$6,0,10*ROW('Sanitation Data'!G141)),NA())</f>
        <v>#N/A</v>
      </c>
      <c r="AM147" s="536" t="e">
        <f ca="1">+IF(AND(ISNUMBER(OFFSET('Sanitation Data'!$G$10,0,10*ROW('Sanitation Data'!G141))),'Data Summary'!DB147="Yes"),OFFSET('Sanitation Data'!$G$10,0,10*ROW('Sanitation Data'!G141)),NA())</f>
        <v>#N/A</v>
      </c>
      <c r="AN147" s="536" t="e">
        <f ca="1">+IF(AND(ISNUMBER(OFFSET('Sanitation Data'!$G$11,0,10*ROW('Sanitation Data'!G141))),'Data Summary'!DC147="Yes"),OFFSET('Sanitation Data'!$G$11,0,10*ROW('Sanitation Data'!G141)),NA())</f>
        <v>#N/A</v>
      </c>
      <c r="AO147" s="536" t="e">
        <f ca="1">+IF(AND(ISNUMBER(OFFSET('Sanitation Data'!$G$12,0,10*ROW('Sanitation Data'!G141))),'Data Summary'!DD147="Yes"),OFFSET('Sanitation Data'!$G$12,0,10*ROW('Sanitation Data'!G141)),NA())</f>
        <v>#N/A</v>
      </c>
      <c r="AP147" s="536" t="e">
        <f ca="1">+IF(AND(ISNUMBER(OFFSET('Sanitation Data'!$H$4,0,10*ROW('Sanitation Data'!H141))),'Data Summary'!DE147="Yes"),100-OFFSET('Sanitation Data'!$H$4,0,10*ROW('Sanitation Data'!H141)),NA())</f>
        <v>#N/A</v>
      </c>
      <c r="AQ147" s="536" t="e">
        <f ca="1">+IF(AND(ISNUMBER(OFFSET('Sanitation Data'!$H$6,0,10*ROW('Sanitation Data'!H141))),'Data Summary'!DF147="Yes"),OFFSET('Sanitation Data'!$H$6,0,10*ROW('Sanitation Data'!H141)),NA())</f>
        <v>#N/A</v>
      </c>
      <c r="AR147" s="536" t="e">
        <f ca="1">+IF(AND(ISNUMBER(OFFSET('Sanitation Data'!$H$10,0,10*ROW('Sanitation Data'!H141))),'Data Summary'!DG147="Yes"),OFFSET('Sanitation Data'!$H$10,0,10*ROW('Sanitation Data'!H141)),NA())</f>
        <v>#N/A</v>
      </c>
      <c r="AS147" s="536" t="e">
        <f ca="1">+IF(AND(ISNUMBER(OFFSET('Sanitation Data'!$H$11,0,10*ROW('Sanitation Data'!H141))),'Data Summary'!DH147="Yes"),OFFSET('Sanitation Data'!$H$11,0,10*ROW('Sanitation Data'!H141)),NA())</f>
        <v>#N/A</v>
      </c>
      <c r="AT147" s="536" t="e">
        <f ca="1">+IF(AND(ISNUMBER(OFFSET('Sanitation Data'!$H$12,0,10*ROW('Sanitation Data'!H141))),'Data Summary'!DI147="Yes"),OFFSET('Sanitation Data'!$H$12,0,10*ROW('Sanitation Data'!H141)),NA())</f>
        <v>#N/A</v>
      </c>
      <c r="AU147" s="536" t="e">
        <f ca="1">+IF(AND(ISNUMBER(OFFSET('Sanitation Data'!$I$4,0,10*ROW('Sanitation Data'!I141))),'Data Summary'!DJ147="Yes"),100-OFFSET('Sanitation Data'!$I$4,0,10*ROW('Sanitation Data'!I141)),NA())</f>
        <v>#N/A</v>
      </c>
      <c r="AV147" s="536" t="e">
        <f ca="1">+IF(AND(ISNUMBER(OFFSET('Sanitation Data'!$I$6,0,10*ROW('Sanitation Data'!I141))),'Data Summary'!DK147="Yes"),OFFSET('Sanitation Data'!$I$6,0,10*ROW('Sanitation Data'!I141)),NA())</f>
        <v>#N/A</v>
      </c>
      <c r="AW147" s="536" t="e">
        <f ca="1">+IF(AND(ISNUMBER(OFFSET('Sanitation Data'!$I$10,0,10*ROW('Sanitation Data'!I141))),'Data Summary'!DL147="Yes"),OFFSET('Sanitation Data'!$I$10,0,10*ROW('Sanitation Data'!I141)),NA())</f>
        <v>#N/A</v>
      </c>
      <c r="AX147" s="536" t="e">
        <f ca="1">+IF(AND(ISNUMBER(OFFSET('Sanitation Data'!$I$11,0,10*ROW('Sanitation Data'!I141))),'Data Summary'!DM147="Yes"),OFFSET('Sanitation Data'!$I$11,0,10*ROW('Sanitation Data'!I141)),NA())</f>
        <v>#N/A</v>
      </c>
      <c r="AY147" s="536" t="e">
        <f ca="1">+IF(AND(ISNUMBER(OFFSET('Sanitation Data'!$I$12,0,10*ROW('Sanitation Data'!I141))),'Data Summary'!DN147="Yes"),OFFSET('Sanitation Data'!$I$12,0,10*ROW('Sanitation Data'!I141)),NA())</f>
        <v>#N/A</v>
      </c>
      <c r="AZ147" s="537" t="e">
        <f ca="1">+IF(AND(ISNUMBER(OFFSET('Hygiene Data'!$D$5,0,10*ROW('Hygiene Data'!D141))),'Data Summary'!DO147="Yes"),OFFSET('Hygiene Data'!$D$5,0,10*ROW('Hygiene Data'!D141)),NA())</f>
        <v>#N/A</v>
      </c>
      <c r="BA147" s="537" t="e">
        <f ca="1">+IF(AND(ISNUMBER(OFFSET('Hygiene Data'!$D$7,0,10*ROW('Hygiene Data'!D141))),'Data Summary'!DP147="Yes"),OFFSET('Hygiene Data'!$D$7,0,10*ROW('Hygiene Data'!D141)),NA())</f>
        <v>#N/A</v>
      </c>
      <c r="BB147" s="537" t="e">
        <f ca="1">+IF(AND(ISNUMBER(OFFSET('Hygiene Data'!$D$9,0,10*ROW('Hygiene Data'!D141))),'Data Summary'!DQ147="Yes"),OFFSET('Hygiene Data'!$D$9,0,10*ROW('Hygiene Data'!D141)),NA())</f>
        <v>#N/A</v>
      </c>
      <c r="BC147" s="537" t="e">
        <f ca="1">+IF(AND(ISNUMBER(OFFSET('Hygiene Data'!$E$5,0,10*ROW('Hygiene Data'!E141))),'Data Summary'!DR147="Yes"),OFFSET('Hygiene Data'!$E$5,0,10*ROW('Hygiene Data'!E141)),NA())</f>
        <v>#N/A</v>
      </c>
      <c r="BD147" s="537" t="e">
        <f ca="1">+IF(AND(ISNUMBER(OFFSET('Hygiene Data'!$E$7,0,10*ROW('Hygiene Data'!E141))),'Data Summary'!DS147="Yes"),OFFSET('Hygiene Data'!$E$7,0,10*ROW('Hygiene Data'!E141)),NA())</f>
        <v>#N/A</v>
      </c>
      <c r="BE147" s="537" t="e">
        <f ca="1">+IF(AND(ISNUMBER(OFFSET('Hygiene Data'!$E$9,0,10*ROW('Hygiene Data'!E141))),'Data Summary'!DT147="Yes"),OFFSET('Hygiene Data'!$E$9,0,10*ROW('Hygiene Data'!E141)),NA())</f>
        <v>#N/A</v>
      </c>
      <c r="BF147" s="537" t="e">
        <f ca="1">+IF(AND(ISNUMBER(OFFSET('Hygiene Data'!$F$5,0,10*ROW('Hygiene Data'!F141))),'Data Summary'!DU147="Yes"),OFFSET('Hygiene Data'!$F$5,0,10*ROW('Hygiene Data'!F141)),NA())</f>
        <v>#N/A</v>
      </c>
      <c r="BG147" s="537" t="e">
        <f ca="1">+IF(AND(ISNUMBER(OFFSET('Hygiene Data'!$F$7,0,10*ROW('Hygiene Data'!F141))),'Data Summary'!DV147="Yes"),OFFSET('Hygiene Data'!$F$7,0,10*ROW('Hygiene Data'!F141)),NA())</f>
        <v>#N/A</v>
      </c>
      <c r="BH147" s="537" t="e">
        <f ca="1">+IF(AND(ISNUMBER(OFFSET('Hygiene Data'!$F$9,0,10*ROW('Hygiene Data'!F141))),'Data Summary'!DW147="Yes"),OFFSET('Hygiene Data'!$F$9,0,10*ROW('Hygiene Data'!F141)),NA())</f>
        <v>#N/A</v>
      </c>
      <c r="BI147" s="537" t="e">
        <f ca="1">+IF(AND(ISNUMBER(OFFSET('Hygiene Data'!$G$5,0,10*ROW('Hygiene Data'!G141))),'Data Summary'!DX147="Yes"),OFFSET('Hygiene Data'!$G$5,0,10*ROW('Hygiene Data'!G141)),NA())</f>
        <v>#N/A</v>
      </c>
      <c r="BJ147" s="537" t="e">
        <f ca="1">+IF(AND(ISNUMBER(OFFSET('Hygiene Data'!$G$7,0,10*ROW('Hygiene Data'!G141))),'Data Summary'!DY147="Yes"),OFFSET('Hygiene Data'!$G$7,0,10*ROW('Hygiene Data'!G141)),NA())</f>
        <v>#N/A</v>
      </c>
      <c r="BK147" s="537" t="e">
        <f ca="1">+IF(AND(ISNUMBER(OFFSET('Hygiene Data'!$G$9,0,10*ROW('Hygiene Data'!G141))),'Data Summary'!DZ147="Yes"),OFFSET('Hygiene Data'!$G$9,0,10*ROW('Hygiene Data'!G141)),NA())</f>
        <v>#N/A</v>
      </c>
      <c r="BL147" s="537" t="e">
        <f ca="1">+IF(AND(ISNUMBER(OFFSET('Hygiene Data'!$H$5,0,10*ROW('Hygiene Data'!H141))),'Data Summary'!EA147="Yes"),OFFSET('Hygiene Data'!$H$5,0,10*ROW('Hygiene Data'!H141)),NA())</f>
        <v>#N/A</v>
      </c>
      <c r="BM147" s="537" t="e">
        <f ca="1">+IF(AND(ISNUMBER(OFFSET('Hygiene Data'!$H$7,0,10*ROW('Hygiene Data'!H141))),'Data Summary'!EB147="Yes"),OFFSET('Hygiene Data'!$H$7,0,10*ROW('Hygiene Data'!H141)),NA())</f>
        <v>#N/A</v>
      </c>
      <c r="BN147" s="537" t="e">
        <f ca="1">+IF(AND(ISNUMBER(OFFSET('Hygiene Data'!$H$9,0,10*ROW('Hygiene Data'!H141))),'Data Summary'!EC147="Yes"),OFFSET('Hygiene Data'!$H$9,0,10*ROW('Hygiene Data'!H141)),NA())</f>
        <v>#N/A</v>
      </c>
      <c r="BO147" s="537" t="e">
        <f ca="1">+IF(AND(ISNUMBER(OFFSET('Hygiene Data'!$I$5,0,10*ROW('Hygiene Data'!I141))),'Data Summary'!ED147="Yes"),OFFSET('Hygiene Data'!$I$5,0,10*ROW('Hygiene Data'!I141)),NA())</f>
        <v>#N/A</v>
      </c>
      <c r="BP147" s="537" t="e">
        <f ca="1">+IF(AND(ISNUMBER(OFFSET('Hygiene Data'!$I$7,0,10*ROW('Hygiene Data'!I141))),'Data Summary'!EE147="Yes"),OFFSET('Hygiene Data'!$I$7,0,10*ROW('Hygiene Data'!I141)),NA())</f>
        <v>#N/A</v>
      </c>
      <c r="BQ147" s="537" t="e">
        <f ca="1">+IF(AND(ISNUMBER(OFFSET('Hygiene Data'!$I$9,0,10*ROW('Hygiene Data'!I141))),'Data Summary'!EF147="Yes"),OFFSET('Hygiene Data'!$I$9,0,10*ROW('Hygiene Data'!I141)),NA())</f>
        <v>#N/A</v>
      </c>
    </row>
    <row r="148" spans="1:69" x14ac:dyDescent="0.25">
      <c r="A148" s="533" t="e">
        <f ca="1">+RIGHT('Data Summary'!A148,LEN('Data Summary'!A148)-9)</f>
        <v>#VALUE!</v>
      </c>
      <c r="B148" s="507" t="str">
        <f ca="1">+IF(ISTEXT('Data Summary'!B148),'Data Summary'!B148,"")</f>
        <v/>
      </c>
      <c r="C148" s="534" t="e">
        <f ca="1">+VALUE('Data Summary'!C148)</f>
        <v>#VALUE!</v>
      </c>
      <c r="D148" s="535" t="e">
        <f ca="1">+IF(AND(ISNUMBER(OFFSET('Water Data'!$D$4,0,10*ROW('Water Data'!D142))),'Data Summary'!BS148="Yes"),100-OFFSET('Water Data'!$D$4,0,10*ROW('Water Data'!D142)),NA())</f>
        <v>#N/A</v>
      </c>
      <c r="E148" s="535" t="e">
        <f ca="1">+IF(AND(ISNUMBER(OFFSET('Water Data'!$D$6,0,10*ROW('Water Data'!D142))),'Data Summary'!BT148="Yes"),OFFSET('Water Data'!$D$6,0,10*ROW('Water Data'!D142)),NA())</f>
        <v>#N/A</v>
      </c>
      <c r="F148" s="535" t="e">
        <f ca="1">+IF(AND(ISNUMBER(OFFSET('Water Data'!$D$9,0,10*ROW('Water Data'!D142))),'Data Summary'!BU148="Yes"),OFFSET('Water Data'!$D$9,0,10*ROW('Water Data'!D142)),NA())</f>
        <v>#N/A</v>
      </c>
      <c r="G148" s="535" t="e">
        <f ca="1">+IF(AND(ISNUMBER(OFFSET('Water Data'!$E$4,0,10*ROW('Water Data'!E142))),'Data Summary'!BV148="Yes"),100-OFFSET('Water Data'!$E$4,0,10*ROW('Water Data'!E142)),NA())</f>
        <v>#N/A</v>
      </c>
      <c r="H148" s="535" t="e">
        <f ca="1">+IF(AND(ISNUMBER(OFFSET('Water Data'!$E$6,0,10*ROW('Water Data'!E142))),'Data Summary'!BW148="Yes"),OFFSET('Water Data'!$E$6,0,10*ROW('Water Data'!E142)),NA())</f>
        <v>#N/A</v>
      </c>
      <c r="I148" s="535" t="e">
        <f ca="1">+IF(AND(ISNUMBER(OFFSET('Water Data'!$E$9,0,10*ROW('Water Data'!E142))),'Data Summary'!BX148="Yes"),OFFSET('Water Data'!$E$9,0,10*ROW('Water Data'!E142)),NA())</f>
        <v>#N/A</v>
      </c>
      <c r="J148" s="535" t="e">
        <f ca="1">+IF(AND(ISNUMBER(OFFSET('Water Data'!$F$4,0,10*ROW('Water Data'!F142))),'Data Summary'!BY148="Yes"),100-OFFSET('Water Data'!$F$4,0,10*ROW('Water Data'!F142)),NA())</f>
        <v>#N/A</v>
      </c>
      <c r="K148" s="535" t="e">
        <f ca="1">+IF(AND(ISNUMBER(OFFSET('Water Data'!$F$6,0,10*ROW('Water Data'!F142))),'Data Summary'!BZ148="Yes"),OFFSET('Water Data'!$F$6,0,10*ROW('Water Data'!F142)),NA())</f>
        <v>#N/A</v>
      </c>
      <c r="L148" s="535" t="e">
        <f ca="1">+IF(AND(ISNUMBER(OFFSET('Water Data'!$F$9,0,10*ROW('Water Data'!F142))),'Data Summary'!CA148="Yes"),OFFSET('Water Data'!$F$9,0,10*ROW('Water Data'!F142)),NA())</f>
        <v>#N/A</v>
      </c>
      <c r="M148" s="535" t="e">
        <f ca="1">+IF(AND(ISNUMBER(OFFSET('Water Data'!$G$4,0,10*ROW('Water Data'!G142))),'Data Summary'!CB148="Yes"),100-OFFSET('Water Data'!$G$4,0,10*ROW('Water Data'!G142)),NA())</f>
        <v>#N/A</v>
      </c>
      <c r="N148" s="535" t="e">
        <f ca="1">+IF(AND(ISNUMBER(OFFSET('Water Data'!$G$6,0,10*ROW('Water Data'!G142))),'Data Summary'!CC148="Yes"),OFFSET('Water Data'!$G$6,0,10*ROW('Water Data'!G142)),NA())</f>
        <v>#N/A</v>
      </c>
      <c r="O148" s="535" t="e">
        <f ca="1">+IF(AND(ISNUMBER(OFFSET('Water Data'!$G$9,0,10*ROW('Water Data'!G142))),'Data Summary'!CD148="Yes"),OFFSET('Water Data'!$G$9,0,10*ROW('Water Data'!G142)),NA())</f>
        <v>#N/A</v>
      </c>
      <c r="P148" s="535" t="e">
        <f ca="1">+IF(AND(ISNUMBER(OFFSET('Water Data'!$H$4,0,10*ROW('Water Data'!H142))),'Data Summary'!CE148="Yes"),100-OFFSET('Water Data'!$H$4,0,10*ROW('Water Data'!H142)),NA())</f>
        <v>#N/A</v>
      </c>
      <c r="Q148" s="535" t="e">
        <f ca="1">+IF(AND(ISNUMBER(OFFSET('Water Data'!$H$6,0,10*ROW('Water Data'!H142))),'Data Summary'!CF148="Yes"),OFFSET('Water Data'!$H$6,0,10*ROW('Water Data'!H142)),NA())</f>
        <v>#N/A</v>
      </c>
      <c r="R148" s="535" t="e">
        <f ca="1">+IF(AND(ISNUMBER(OFFSET('Water Data'!$H$9,0,10*ROW('Water Data'!H142))),'Data Summary'!CG148="Yes"),OFFSET('Water Data'!$H$9,0,10*ROW('Water Data'!H142)),NA())</f>
        <v>#N/A</v>
      </c>
      <c r="S148" s="535" t="e">
        <f ca="1">+IF(AND(ISNUMBER(OFFSET('Water Data'!$I$4,0,10*ROW('Water Data'!I142))),'Data Summary'!CH148="Yes"),100-OFFSET('Water Data'!$I$4,0,10*ROW('Water Data'!I142)),NA())</f>
        <v>#N/A</v>
      </c>
      <c r="T148" s="535" t="e">
        <f ca="1">+IF(AND(ISNUMBER(OFFSET('Water Data'!$I$6,0,10*ROW('Water Data'!I142))),'Data Summary'!CI148="Yes"),OFFSET('Water Data'!$I$6,0,10*ROW('Water Data'!I142)),NA())</f>
        <v>#N/A</v>
      </c>
      <c r="U148" s="535" t="e">
        <f ca="1">+IF(AND(ISNUMBER(OFFSET('Water Data'!$I$9,0,10*ROW('Water Data'!I142))),'Data Summary'!CJ148="Yes"),OFFSET('Water Data'!$I$9,0,10*ROW('Water Data'!I142)),NA())</f>
        <v>#N/A</v>
      </c>
      <c r="V148" s="536" t="e">
        <f ca="1">+IF(AND(ISNUMBER(OFFSET('Sanitation Data'!$D$4,0,10*ROW('Sanitation Data'!D142))),'Data Summary'!CK148="Yes"),100-OFFSET('Sanitation Data'!$D$4,0,10*ROW('Sanitation Data'!D142)),NA())</f>
        <v>#N/A</v>
      </c>
      <c r="W148" s="536" t="e">
        <f ca="1">+IF(AND(ISNUMBER(OFFSET('Sanitation Data'!$D$6,0,10*ROW('Sanitation Data'!D142))),'Data Summary'!CL148="Yes"),OFFSET('Sanitation Data'!$D$6,0,10*ROW('Sanitation Data'!D142)),NA())</f>
        <v>#N/A</v>
      </c>
      <c r="X148" s="536" t="e">
        <f ca="1">+IF(AND(ISNUMBER(OFFSET('Sanitation Data'!$D$10,0,10*ROW('Sanitation Data'!D142))),'Data Summary'!CM148="Yes"),OFFSET('Sanitation Data'!$D$10,0,10*ROW('Sanitation Data'!D142)),NA())</f>
        <v>#N/A</v>
      </c>
      <c r="Y148" s="536" t="e">
        <f ca="1">+IF(AND(ISNUMBER(OFFSET('Sanitation Data'!$D$11,0,10*ROW('Sanitation Data'!D142))),'Data Summary'!CN148="Yes"),OFFSET('Sanitation Data'!$D$11,0,10*ROW('Sanitation Data'!D142)),NA())</f>
        <v>#N/A</v>
      </c>
      <c r="Z148" s="536" t="e">
        <f ca="1">+IF(AND(ISNUMBER(OFFSET('Sanitation Data'!$D$12,0,10*ROW('Sanitation Data'!D142))),'Data Summary'!CO148="Yes"),OFFSET('Sanitation Data'!$D$12,0,10*ROW('Sanitation Data'!D142)),NA())</f>
        <v>#N/A</v>
      </c>
      <c r="AA148" s="536" t="e">
        <f ca="1">+IF(AND(ISNUMBER(OFFSET('Sanitation Data'!$E$4,0,10*ROW('Sanitation Data'!E142))),'Data Summary'!CP148="Yes"),100-OFFSET('Sanitation Data'!$E$4,0,10*ROW('Sanitation Data'!E142)),NA())</f>
        <v>#N/A</v>
      </c>
      <c r="AB148" s="536" t="e">
        <f ca="1">+IF(AND(ISNUMBER(OFFSET('Sanitation Data'!$E$6,0,10*ROW('Sanitation Data'!E142))),'Data Summary'!CQ148="Yes"),OFFSET('Sanitation Data'!$E$6,0,10*ROW('Sanitation Data'!E142)),NA())</f>
        <v>#N/A</v>
      </c>
      <c r="AC148" s="536" t="e">
        <f ca="1">+IF(AND(ISNUMBER(OFFSET('Sanitation Data'!$E$10,0,10*ROW('Sanitation Data'!E142))),'Data Summary'!CR148="Yes"),OFFSET('Sanitation Data'!$E$10,0,10*ROW('Sanitation Data'!E142)),NA())</f>
        <v>#N/A</v>
      </c>
      <c r="AD148" s="536" t="e">
        <f ca="1">+IF(AND(ISNUMBER(OFFSET('Sanitation Data'!$E$11,0,10*ROW('Sanitation Data'!E142))),'Data Summary'!CS148="Yes"),OFFSET('Sanitation Data'!$E$11,0,10*ROW('Sanitation Data'!E142)),NA())</f>
        <v>#N/A</v>
      </c>
      <c r="AE148" s="536" t="e">
        <f ca="1">+IF(AND(ISNUMBER(OFFSET('Sanitation Data'!$E$12,0,10*ROW('Sanitation Data'!E142))),'Data Summary'!CT148="Yes"),OFFSET('Sanitation Data'!$E$12,0,10*ROW('Sanitation Data'!E142)),NA())</f>
        <v>#N/A</v>
      </c>
      <c r="AF148" s="536" t="e">
        <f ca="1">+IF(AND(ISNUMBER(OFFSET('Sanitation Data'!$F$4,0,10*ROW('Sanitation Data'!F142))),'Data Summary'!CU148="Yes"),100-OFFSET('Sanitation Data'!$F$4,0,10*ROW('Sanitation Data'!F142)),NA())</f>
        <v>#N/A</v>
      </c>
      <c r="AG148" s="536" t="e">
        <f ca="1">+IF(AND(ISNUMBER(OFFSET('Sanitation Data'!$F$6,0,10*ROW('Sanitation Data'!F142))),'Data Summary'!CV148="Yes"),OFFSET('Sanitation Data'!$F$6,0,10*ROW('Sanitation Data'!F142)),NA())</f>
        <v>#N/A</v>
      </c>
      <c r="AH148" s="536" t="e">
        <f ca="1">+IF(AND(ISNUMBER(OFFSET('Sanitation Data'!$F$10,0,10*ROW('Sanitation Data'!F142))),'Data Summary'!CW148="Yes"),OFFSET('Sanitation Data'!$F$10,0,10*ROW('Sanitation Data'!F142)),NA())</f>
        <v>#N/A</v>
      </c>
      <c r="AI148" s="536" t="e">
        <f ca="1">+IF(AND(ISNUMBER(OFFSET('Sanitation Data'!$F$11,0,10*ROW('Sanitation Data'!F142))),'Data Summary'!CX148="Yes"),OFFSET('Sanitation Data'!$F$11,0,10*ROW('Sanitation Data'!F142)),NA())</f>
        <v>#N/A</v>
      </c>
      <c r="AJ148" s="536" t="e">
        <f ca="1">+IF(AND(ISNUMBER(OFFSET('Sanitation Data'!$F$12,0,10*ROW('Sanitation Data'!F142))),'Data Summary'!CY148="Yes"),OFFSET('Sanitation Data'!$F$12,0,10*ROW('Sanitation Data'!F142)),NA())</f>
        <v>#N/A</v>
      </c>
      <c r="AK148" s="536" t="e">
        <f ca="1">+IF(AND(ISNUMBER(OFFSET('Sanitation Data'!$G$4,0,10*ROW('Sanitation Data'!G142))),'Data Summary'!CZ148="Yes"),100-OFFSET('Sanitation Data'!$G$4,0,10*ROW('Sanitation Data'!G142)),NA())</f>
        <v>#N/A</v>
      </c>
      <c r="AL148" s="536" t="e">
        <f ca="1">+IF(AND(ISNUMBER(OFFSET('Sanitation Data'!$G$6,0,10*ROW('Sanitation Data'!G142))),'Data Summary'!DA148="Yes"),OFFSET('Sanitation Data'!$G$6,0,10*ROW('Sanitation Data'!G142)),NA())</f>
        <v>#N/A</v>
      </c>
      <c r="AM148" s="536" t="e">
        <f ca="1">+IF(AND(ISNUMBER(OFFSET('Sanitation Data'!$G$10,0,10*ROW('Sanitation Data'!G142))),'Data Summary'!DB148="Yes"),OFFSET('Sanitation Data'!$G$10,0,10*ROW('Sanitation Data'!G142)),NA())</f>
        <v>#N/A</v>
      </c>
      <c r="AN148" s="536" t="e">
        <f ca="1">+IF(AND(ISNUMBER(OFFSET('Sanitation Data'!$G$11,0,10*ROW('Sanitation Data'!G142))),'Data Summary'!DC148="Yes"),OFFSET('Sanitation Data'!$G$11,0,10*ROW('Sanitation Data'!G142)),NA())</f>
        <v>#N/A</v>
      </c>
      <c r="AO148" s="536" t="e">
        <f ca="1">+IF(AND(ISNUMBER(OFFSET('Sanitation Data'!$G$12,0,10*ROW('Sanitation Data'!G142))),'Data Summary'!DD148="Yes"),OFFSET('Sanitation Data'!$G$12,0,10*ROW('Sanitation Data'!G142)),NA())</f>
        <v>#N/A</v>
      </c>
      <c r="AP148" s="536" t="e">
        <f ca="1">+IF(AND(ISNUMBER(OFFSET('Sanitation Data'!$H$4,0,10*ROW('Sanitation Data'!H142))),'Data Summary'!DE148="Yes"),100-OFFSET('Sanitation Data'!$H$4,0,10*ROW('Sanitation Data'!H142)),NA())</f>
        <v>#N/A</v>
      </c>
      <c r="AQ148" s="536" t="e">
        <f ca="1">+IF(AND(ISNUMBER(OFFSET('Sanitation Data'!$H$6,0,10*ROW('Sanitation Data'!H142))),'Data Summary'!DF148="Yes"),OFFSET('Sanitation Data'!$H$6,0,10*ROW('Sanitation Data'!H142)),NA())</f>
        <v>#N/A</v>
      </c>
      <c r="AR148" s="536" t="e">
        <f ca="1">+IF(AND(ISNUMBER(OFFSET('Sanitation Data'!$H$10,0,10*ROW('Sanitation Data'!H142))),'Data Summary'!DG148="Yes"),OFFSET('Sanitation Data'!$H$10,0,10*ROW('Sanitation Data'!H142)),NA())</f>
        <v>#N/A</v>
      </c>
      <c r="AS148" s="536" t="e">
        <f ca="1">+IF(AND(ISNUMBER(OFFSET('Sanitation Data'!$H$11,0,10*ROW('Sanitation Data'!H142))),'Data Summary'!DH148="Yes"),OFFSET('Sanitation Data'!$H$11,0,10*ROW('Sanitation Data'!H142)),NA())</f>
        <v>#N/A</v>
      </c>
      <c r="AT148" s="536" t="e">
        <f ca="1">+IF(AND(ISNUMBER(OFFSET('Sanitation Data'!$H$12,0,10*ROW('Sanitation Data'!H142))),'Data Summary'!DI148="Yes"),OFFSET('Sanitation Data'!$H$12,0,10*ROW('Sanitation Data'!H142)),NA())</f>
        <v>#N/A</v>
      </c>
      <c r="AU148" s="536" t="e">
        <f ca="1">+IF(AND(ISNUMBER(OFFSET('Sanitation Data'!$I$4,0,10*ROW('Sanitation Data'!I142))),'Data Summary'!DJ148="Yes"),100-OFFSET('Sanitation Data'!$I$4,0,10*ROW('Sanitation Data'!I142)),NA())</f>
        <v>#N/A</v>
      </c>
      <c r="AV148" s="536" t="e">
        <f ca="1">+IF(AND(ISNUMBER(OFFSET('Sanitation Data'!$I$6,0,10*ROW('Sanitation Data'!I142))),'Data Summary'!DK148="Yes"),OFFSET('Sanitation Data'!$I$6,0,10*ROW('Sanitation Data'!I142)),NA())</f>
        <v>#N/A</v>
      </c>
      <c r="AW148" s="536" t="e">
        <f ca="1">+IF(AND(ISNUMBER(OFFSET('Sanitation Data'!$I$10,0,10*ROW('Sanitation Data'!I142))),'Data Summary'!DL148="Yes"),OFFSET('Sanitation Data'!$I$10,0,10*ROW('Sanitation Data'!I142)),NA())</f>
        <v>#N/A</v>
      </c>
      <c r="AX148" s="536" t="e">
        <f ca="1">+IF(AND(ISNUMBER(OFFSET('Sanitation Data'!$I$11,0,10*ROW('Sanitation Data'!I142))),'Data Summary'!DM148="Yes"),OFFSET('Sanitation Data'!$I$11,0,10*ROW('Sanitation Data'!I142)),NA())</f>
        <v>#N/A</v>
      </c>
      <c r="AY148" s="536" t="e">
        <f ca="1">+IF(AND(ISNUMBER(OFFSET('Sanitation Data'!$I$12,0,10*ROW('Sanitation Data'!I142))),'Data Summary'!DN148="Yes"),OFFSET('Sanitation Data'!$I$12,0,10*ROW('Sanitation Data'!I142)),NA())</f>
        <v>#N/A</v>
      </c>
      <c r="AZ148" s="537" t="e">
        <f ca="1">+IF(AND(ISNUMBER(OFFSET('Hygiene Data'!$D$5,0,10*ROW('Hygiene Data'!D142))),'Data Summary'!DO148="Yes"),OFFSET('Hygiene Data'!$D$5,0,10*ROW('Hygiene Data'!D142)),NA())</f>
        <v>#N/A</v>
      </c>
      <c r="BA148" s="537" t="e">
        <f ca="1">+IF(AND(ISNUMBER(OFFSET('Hygiene Data'!$D$7,0,10*ROW('Hygiene Data'!D142))),'Data Summary'!DP148="Yes"),OFFSET('Hygiene Data'!$D$7,0,10*ROW('Hygiene Data'!D142)),NA())</f>
        <v>#N/A</v>
      </c>
      <c r="BB148" s="537" t="e">
        <f ca="1">+IF(AND(ISNUMBER(OFFSET('Hygiene Data'!$D$9,0,10*ROW('Hygiene Data'!D142))),'Data Summary'!DQ148="Yes"),OFFSET('Hygiene Data'!$D$9,0,10*ROW('Hygiene Data'!D142)),NA())</f>
        <v>#N/A</v>
      </c>
      <c r="BC148" s="537" t="e">
        <f ca="1">+IF(AND(ISNUMBER(OFFSET('Hygiene Data'!$E$5,0,10*ROW('Hygiene Data'!E142))),'Data Summary'!DR148="Yes"),OFFSET('Hygiene Data'!$E$5,0,10*ROW('Hygiene Data'!E142)),NA())</f>
        <v>#N/A</v>
      </c>
      <c r="BD148" s="537" t="e">
        <f ca="1">+IF(AND(ISNUMBER(OFFSET('Hygiene Data'!$E$7,0,10*ROW('Hygiene Data'!E142))),'Data Summary'!DS148="Yes"),OFFSET('Hygiene Data'!$E$7,0,10*ROW('Hygiene Data'!E142)),NA())</f>
        <v>#N/A</v>
      </c>
      <c r="BE148" s="537" t="e">
        <f ca="1">+IF(AND(ISNUMBER(OFFSET('Hygiene Data'!$E$9,0,10*ROW('Hygiene Data'!E142))),'Data Summary'!DT148="Yes"),OFFSET('Hygiene Data'!$E$9,0,10*ROW('Hygiene Data'!E142)),NA())</f>
        <v>#N/A</v>
      </c>
      <c r="BF148" s="537" t="e">
        <f ca="1">+IF(AND(ISNUMBER(OFFSET('Hygiene Data'!$F$5,0,10*ROW('Hygiene Data'!F142))),'Data Summary'!DU148="Yes"),OFFSET('Hygiene Data'!$F$5,0,10*ROW('Hygiene Data'!F142)),NA())</f>
        <v>#N/A</v>
      </c>
      <c r="BG148" s="537" t="e">
        <f ca="1">+IF(AND(ISNUMBER(OFFSET('Hygiene Data'!$F$7,0,10*ROW('Hygiene Data'!F142))),'Data Summary'!DV148="Yes"),OFFSET('Hygiene Data'!$F$7,0,10*ROW('Hygiene Data'!F142)),NA())</f>
        <v>#N/A</v>
      </c>
      <c r="BH148" s="537" t="e">
        <f ca="1">+IF(AND(ISNUMBER(OFFSET('Hygiene Data'!$F$9,0,10*ROW('Hygiene Data'!F142))),'Data Summary'!DW148="Yes"),OFFSET('Hygiene Data'!$F$9,0,10*ROW('Hygiene Data'!F142)),NA())</f>
        <v>#N/A</v>
      </c>
      <c r="BI148" s="537" t="e">
        <f ca="1">+IF(AND(ISNUMBER(OFFSET('Hygiene Data'!$G$5,0,10*ROW('Hygiene Data'!G142))),'Data Summary'!DX148="Yes"),OFFSET('Hygiene Data'!$G$5,0,10*ROW('Hygiene Data'!G142)),NA())</f>
        <v>#N/A</v>
      </c>
      <c r="BJ148" s="537" t="e">
        <f ca="1">+IF(AND(ISNUMBER(OFFSET('Hygiene Data'!$G$7,0,10*ROW('Hygiene Data'!G142))),'Data Summary'!DY148="Yes"),OFFSET('Hygiene Data'!$G$7,0,10*ROW('Hygiene Data'!G142)),NA())</f>
        <v>#N/A</v>
      </c>
      <c r="BK148" s="537" t="e">
        <f ca="1">+IF(AND(ISNUMBER(OFFSET('Hygiene Data'!$G$9,0,10*ROW('Hygiene Data'!G142))),'Data Summary'!DZ148="Yes"),OFFSET('Hygiene Data'!$G$9,0,10*ROW('Hygiene Data'!G142)),NA())</f>
        <v>#N/A</v>
      </c>
      <c r="BL148" s="537" t="e">
        <f ca="1">+IF(AND(ISNUMBER(OFFSET('Hygiene Data'!$H$5,0,10*ROW('Hygiene Data'!H142))),'Data Summary'!EA148="Yes"),OFFSET('Hygiene Data'!$H$5,0,10*ROW('Hygiene Data'!H142)),NA())</f>
        <v>#N/A</v>
      </c>
      <c r="BM148" s="537" t="e">
        <f ca="1">+IF(AND(ISNUMBER(OFFSET('Hygiene Data'!$H$7,0,10*ROW('Hygiene Data'!H142))),'Data Summary'!EB148="Yes"),OFFSET('Hygiene Data'!$H$7,0,10*ROW('Hygiene Data'!H142)),NA())</f>
        <v>#N/A</v>
      </c>
      <c r="BN148" s="537" t="e">
        <f ca="1">+IF(AND(ISNUMBER(OFFSET('Hygiene Data'!$H$9,0,10*ROW('Hygiene Data'!H142))),'Data Summary'!EC148="Yes"),OFFSET('Hygiene Data'!$H$9,0,10*ROW('Hygiene Data'!H142)),NA())</f>
        <v>#N/A</v>
      </c>
      <c r="BO148" s="537" t="e">
        <f ca="1">+IF(AND(ISNUMBER(OFFSET('Hygiene Data'!$I$5,0,10*ROW('Hygiene Data'!I142))),'Data Summary'!ED148="Yes"),OFFSET('Hygiene Data'!$I$5,0,10*ROW('Hygiene Data'!I142)),NA())</f>
        <v>#N/A</v>
      </c>
      <c r="BP148" s="537" t="e">
        <f ca="1">+IF(AND(ISNUMBER(OFFSET('Hygiene Data'!$I$7,0,10*ROW('Hygiene Data'!I142))),'Data Summary'!EE148="Yes"),OFFSET('Hygiene Data'!$I$7,0,10*ROW('Hygiene Data'!I142)),NA())</f>
        <v>#N/A</v>
      </c>
      <c r="BQ148" s="537" t="e">
        <f ca="1">+IF(AND(ISNUMBER(OFFSET('Hygiene Data'!$I$9,0,10*ROW('Hygiene Data'!I142))),'Data Summary'!EF148="Yes"),OFFSET('Hygiene Data'!$I$9,0,10*ROW('Hygiene Data'!I142)),NA())</f>
        <v>#N/A</v>
      </c>
    </row>
    <row r="149" spans="1:69" x14ac:dyDescent="0.25">
      <c r="A149" s="533" t="e">
        <f ca="1">+RIGHT('Data Summary'!A149,LEN('Data Summary'!A149)-9)</f>
        <v>#VALUE!</v>
      </c>
      <c r="B149" s="507" t="str">
        <f ca="1">+IF(ISTEXT('Data Summary'!B149),'Data Summary'!B149,"")</f>
        <v/>
      </c>
      <c r="C149" s="534" t="e">
        <f ca="1">+VALUE('Data Summary'!C149)</f>
        <v>#VALUE!</v>
      </c>
      <c r="D149" s="535" t="e">
        <f ca="1">+IF(AND(ISNUMBER(OFFSET('Water Data'!$D$4,0,10*ROW('Water Data'!D143))),'Data Summary'!BS149="Yes"),100-OFFSET('Water Data'!$D$4,0,10*ROW('Water Data'!D143)),NA())</f>
        <v>#N/A</v>
      </c>
      <c r="E149" s="535" t="e">
        <f ca="1">+IF(AND(ISNUMBER(OFFSET('Water Data'!$D$6,0,10*ROW('Water Data'!D143))),'Data Summary'!BT149="Yes"),OFFSET('Water Data'!$D$6,0,10*ROW('Water Data'!D143)),NA())</f>
        <v>#N/A</v>
      </c>
      <c r="F149" s="535" t="e">
        <f ca="1">+IF(AND(ISNUMBER(OFFSET('Water Data'!$D$9,0,10*ROW('Water Data'!D143))),'Data Summary'!BU149="Yes"),OFFSET('Water Data'!$D$9,0,10*ROW('Water Data'!D143)),NA())</f>
        <v>#N/A</v>
      </c>
      <c r="G149" s="535" t="e">
        <f ca="1">+IF(AND(ISNUMBER(OFFSET('Water Data'!$E$4,0,10*ROW('Water Data'!E143))),'Data Summary'!BV149="Yes"),100-OFFSET('Water Data'!$E$4,0,10*ROW('Water Data'!E143)),NA())</f>
        <v>#N/A</v>
      </c>
      <c r="H149" s="535" t="e">
        <f ca="1">+IF(AND(ISNUMBER(OFFSET('Water Data'!$E$6,0,10*ROW('Water Data'!E143))),'Data Summary'!BW149="Yes"),OFFSET('Water Data'!$E$6,0,10*ROW('Water Data'!E143)),NA())</f>
        <v>#N/A</v>
      </c>
      <c r="I149" s="535" t="e">
        <f ca="1">+IF(AND(ISNUMBER(OFFSET('Water Data'!$E$9,0,10*ROW('Water Data'!E143))),'Data Summary'!BX149="Yes"),OFFSET('Water Data'!$E$9,0,10*ROW('Water Data'!E143)),NA())</f>
        <v>#N/A</v>
      </c>
      <c r="J149" s="535" t="e">
        <f ca="1">+IF(AND(ISNUMBER(OFFSET('Water Data'!$F$4,0,10*ROW('Water Data'!F143))),'Data Summary'!BY149="Yes"),100-OFFSET('Water Data'!$F$4,0,10*ROW('Water Data'!F143)),NA())</f>
        <v>#N/A</v>
      </c>
      <c r="K149" s="535" t="e">
        <f ca="1">+IF(AND(ISNUMBER(OFFSET('Water Data'!$F$6,0,10*ROW('Water Data'!F143))),'Data Summary'!BZ149="Yes"),OFFSET('Water Data'!$F$6,0,10*ROW('Water Data'!F143)),NA())</f>
        <v>#N/A</v>
      </c>
      <c r="L149" s="535" t="e">
        <f ca="1">+IF(AND(ISNUMBER(OFFSET('Water Data'!$F$9,0,10*ROW('Water Data'!F143))),'Data Summary'!CA149="Yes"),OFFSET('Water Data'!$F$9,0,10*ROW('Water Data'!F143)),NA())</f>
        <v>#N/A</v>
      </c>
      <c r="M149" s="535" t="e">
        <f ca="1">+IF(AND(ISNUMBER(OFFSET('Water Data'!$G$4,0,10*ROW('Water Data'!G143))),'Data Summary'!CB149="Yes"),100-OFFSET('Water Data'!$G$4,0,10*ROW('Water Data'!G143)),NA())</f>
        <v>#N/A</v>
      </c>
      <c r="N149" s="535" t="e">
        <f ca="1">+IF(AND(ISNUMBER(OFFSET('Water Data'!$G$6,0,10*ROW('Water Data'!G143))),'Data Summary'!CC149="Yes"),OFFSET('Water Data'!$G$6,0,10*ROW('Water Data'!G143)),NA())</f>
        <v>#N/A</v>
      </c>
      <c r="O149" s="535" t="e">
        <f ca="1">+IF(AND(ISNUMBER(OFFSET('Water Data'!$G$9,0,10*ROW('Water Data'!G143))),'Data Summary'!CD149="Yes"),OFFSET('Water Data'!$G$9,0,10*ROW('Water Data'!G143)),NA())</f>
        <v>#N/A</v>
      </c>
      <c r="P149" s="535" t="e">
        <f ca="1">+IF(AND(ISNUMBER(OFFSET('Water Data'!$H$4,0,10*ROW('Water Data'!H143))),'Data Summary'!CE149="Yes"),100-OFFSET('Water Data'!$H$4,0,10*ROW('Water Data'!H143)),NA())</f>
        <v>#N/A</v>
      </c>
      <c r="Q149" s="535" t="e">
        <f ca="1">+IF(AND(ISNUMBER(OFFSET('Water Data'!$H$6,0,10*ROW('Water Data'!H143))),'Data Summary'!CF149="Yes"),OFFSET('Water Data'!$H$6,0,10*ROW('Water Data'!H143)),NA())</f>
        <v>#N/A</v>
      </c>
      <c r="R149" s="535" t="e">
        <f ca="1">+IF(AND(ISNUMBER(OFFSET('Water Data'!$H$9,0,10*ROW('Water Data'!H143))),'Data Summary'!CG149="Yes"),OFFSET('Water Data'!$H$9,0,10*ROW('Water Data'!H143)),NA())</f>
        <v>#N/A</v>
      </c>
      <c r="S149" s="535" t="e">
        <f ca="1">+IF(AND(ISNUMBER(OFFSET('Water Data'!$I$4,0,10*ROW('Water Data'!I143))),'Data Summary'!CH149="Yes"),100-OFFSET('Water Data'!$I$4,0,10*ROW('Water Data'!I143)),NA())</f>
        <v>#N/A</v>
      </c>
      <c r="T149" s="535" t="e">
        <f ca="1">+IF(AND(ISNUMBER(OFFSET('Water Data'!$I$6,0,10*ROW('Water Data'!I143))),'Data Summary'!CI149="Yes"),OFFSET('Water Data'!$I$6,0,10*ROW('Water Data'!I143)),NA())</f>
        <v>#N/A</v>
      </c>
      <c r="U149" s="535" t="e">
        <f ca="1">+IF(AND(ISNUMBER(OFFSET('Water Data'!$I$9,0,10*ROW('Water Data'!I143))),'Data Summary'!CJ149="Yes"),OFFSET('Water Data'!$I$9,0,10*ROW('Water Data'!I143)),NA())</f>
        <v>#N/A</v>
      </c>
      <c r="V149" s="536" t="e">
        <f ca="1">+IF(AND(ISNUMBER(OFFSET('Sanitation Data'!$D$4,0,10*ROW('Sanitation Data'!D143))),'Data Summary'!CK149="Yes"),100-OFFSET('Sanitation Data'!$D$4,0,10*ROW('Sanitation Data'!D143)),NA())</f>
        <v>#N/A</v>
      </c>
      <c r="W149" s="536" t="e">
        <f ca="1">+IF(AND(ISNUMBER(OFFSET('Sanitation Data'!$D$6,0,10*ROW('Sanitation Data'!D143))),'Data Summary'!CL149="Yes"),OFFSET('Sanitation Data'!$D$6,0,10*ROW('Sanitation Data'!D143)),NA())</f>
        <v>#N/A</v>
      </c>
      <c r="X149" s="536" t="e">
        <f ca="1">+IF(AND(ISNUMBER(OFFSET('Sanitation Data'!$D$10,0,10*ROW('Sanitation Data'!D143))),'Data Summary'!CM149="Yes"),OFFSET('Sanitation Data'!$D$10,0,10*ROW('Sanitation Data'!D143)),NA())</f>
        <v>#N/A</v>
      </c>
      <c r="Y149" s="536" t="e">
        <f ca="1">+IF(AND(ISNUMBER(OFFSET('Sanitation Data'!$D$11,0,10*ROW('Sanitation Data'!D143))),'Data Summary'!CN149="Yes"),OFFSET('Sanitation Data'!$D$11,0,10*ROW('Sanitation Data'!D143)),NA())</f>
        <v>#N/A</v>
      </c>
      <c r="Z149" s="536" t="e">
        <f ca="1">+IF(AND(ISNUMBER(OFFSET('Sanitation Data'!$D$12,0,10*ROW('Sanitation Data'!D143))),'Data Summary'!CO149="Yes"),OFFSET('Sanitation Data'!$D$12,0,10*ROW('Sanitation Data'!D143)),NA())</f>
        <v>#N/A</v>
      </c>
      <c r="AA149" s="536" t="e">
        <f ca="1">+IF(AND(ISNUMBER(OFFSET('Sanitation Data'!$E$4,0,10*ROW('Sanitation Data'!E143))),'Data Summary'!CP149="Yes"),100-OFFSET('Sanitation Data'!$E$4,0,10*ROW('Sanitation Data'!E143)),NA())</f>
        <v>#N/A</v>
      </c>
      <c r="AB149" s="536" t="e">
        <f ca="1">+IF(AND(ISNUMBER(OFFSET('Sanitation Data'!$E$6,0,10*ROW('Sanitation Data'!E143))),'Data Summary'!CQ149="Yes"),OFFSET('Sanitation Data'!$E$6,0,10*ROW('Sanitation Data'!E143)),NA())</f>
        <v>#N/A</v>
      </c>
      <c r="AC149" s="536" t="e">
        <f ca="1">+IF(AND(ISNUMBER(OFFSET('Sanitation Data'!$E$10,0,10*ROW('Sanitation Data'!E143))),'Data Summary'!CR149="Yes"),OFFSET('Sanitation Data'!$E$10,0,10*ROW('Sanitation Data'!E143)),NA())</f>
        <v>#N/A</v>
      </c>
      <c r="AD149" s="536" t="e">
        <f ca="1">+IF(AND(ISNUMBER(OFFSET('Sanitation Data'!$E$11,0,10*ROW('Sanitation Data'!E143))),'Data Summary'!CS149="Yes"),OFFSET('Sanitation Data'!$E$11,0,10*ROW('Sanitation Data'!E143)),NA())</f>
        <v>#N/A</v>
      </c>
      <c r="AE149" s="536" t="e">
        <f ca="1">+IF(AND(ISNUMBER(OFFSET('Sanitation Data'!$E$12,0,10*ROW('Sanitation Data'!E143))),'Data Summary'!CT149="Yes"),OFFSET('Sanitation Data'!$E$12,0,10*ROW('Sanitation Data'!E143)),NA())</f>
        <v>#N/A</v>
      </c>
      <c r="AF149" s="536" t="e">
        <f ca="1">+IF(AND(ISNUMBER(OFFSET('Sanitation Data'!$F$4,0,10*ROW('Sanitation Data'!F143))),'Data Summary'!CU149="Yes"),100-OFFSET('Sanitation Data'!$F$4,0,10*ROW('Sanitation Data'!F143)),NA())</f>
        <v>#N/A</v>
      </c>
      <c r="AG149" s="536" t="e">
        <f ca="1">+IF(AND(ISNUMBER(OFFSET('Sanitation Data'!$F$6,0,10*ROW('Sanitation Data'!F143))),'Data Summary'!CV149="Yes"),OFFSET('Sanitation Data'!$F$6,0,10*ROW('Sanitation Data'!F143)),NA())</f>
        <v>#N/A</v>
      </c>
      <c r="AH149" s="536" t="e">
        <f ca="1">+IF(AND(ISNUMBER(OFFSET('Sanitation Data'!$F$10,0,10*ROW('Sanitation Data'!F143))),'Data Summary'!CW149="Yes"),OFFSET('Sanitation Data'!$F$10,0,10*ROW('Sanitation Data'!F143)),NA())</f>
        <v>#N/A</v>
      </c>
      <c r="AI149" s="536" t="e">
        <f ca="1">+IF(AND(ISNUMBER(OFFSET('Sanitation Data'!$F$11,0,10*ROW('Sanitation Data'!F143))),'Data Summary'!CX149="Yes"),OFFSET('Sanitation Data'!$F$11,0,10*ROW('Sanitation Data'!F143)),NA())</f>
        <v>#N/A</v>
      </c>
      <c r="AJ149" s="536" t="e">
        <f ca="1">+IF(AND(ISNUMBER(OFFSET('Sanitation Data'!$F$12,0,10*ROW('Sanitation Data'!F143))),'Data Summary'!CY149="Yes"),OFFSET('Sanitation Data'!$F$12,0,10*ROW('Sanitation Data'!F143)),NA())</f>
        <v>#N/A</v>
      </c>
      <c r="AK149" s="536" t="e">
        <f ca="1">+IF(AND(ISNUMBER(OFFSET('Sanitation Data'!$G$4,0,10*ROW('Sanitation Data'!G143))),'Data Summary'!CZ149="Yes"),100-OFFSET('Sanitation Data'!$G$4,0,10*ROW('Sanitation Data'!G143)),NA())</f>
        <v>#N/A</v>
      </c>
      <c r="AL149" s="536" t="e">
        <f ca="1">+IF(AND(ISNUMBER(OFFSET('Sanitation Data'!$G$6,0,10*ROW('Sanitation Data'!G143))),'Data Summary'!DA149="Yes"),OFFSET('Sanitation Data'!$G$6,0,10*ROW('Sanitation Data'!G143)),NA())</f>
        <v>#N/A</v>
      </c>
      <c r="AM149" s="536" t="e">
        <f ca="1">+IF(AND(ISNUMBER(OFFSET('Sanitation Data'!$G$10,0,10*ROW('Sanitation Data'!G143))),'Data Summary'!DB149="Yes"),OFFSET('Sanitation Data'!$G$10,0,10*ROW('Sanitation Data'!G143)),NA())</f>
        <v>#N/A</v>
      </c>
      <c r="AN149" s="536" t="e">
        <f ca="1">+IF(AND(ISNUMBER(OFFSET('Sanitation Data'!$G$11,0,10*ROW('Sanitation Data'!G143))),'Data Summary'!DC149="Yes"),OFFSET('Sanitation Data'!$G$11,0,10*ROW('Sanitation Data'!G143)),NA())</f>
        <v>#N/A</v>
      </c>
      <c r="AO149" s="536" t="e">
        <f ca="1">+IF(AND(ISNUMBER(OFFSET('Sanitation Data'!$G$12,0,10*ROW('Sanitation Data'!G143))),'Data Summary'!DD149="Yes"),OFFSET('Sanitation Data'!$G$12,0,10*ROW('Sanitation Data'!G143)),NA())</f>
        <v>#N/A</v>
      </c>
      <c r="AP149" s="536" t="e">
        <f ca="1">+IF(AND(ISNUMBER(OFFSET('Sanitation Data'!$H$4,0,10*ROW('Sanitation Data'!H143))),'Data Summary'!DE149="Yes"),100-OFFSET('Sanitation Data'!$H$4,0,10*ROW('Sanitation Data'!H143)),NA())</f>
        <v>#N/A</v>
      </c>
      <c r="AQ149" s="536" t="e">
        <f ca="1">+IF(AND(ISNUMBER(OFFSET('Sanitation Data'!$H$6,0,10*ROW('Sanitation Data'!H143))),'Data Summary'!DF149="Yes"),OFFSET('Sanitation Data'!$H$6,0,10*ROW('Sanitation Data'!H143)),NA())</f>
        <v>#N/A</v>
      </c>
      <c r="AR149" s="536" t="e">
        <f ca="1">+IF(AND(ISNUMBER(OFFSET('Sanitation Data'!$H$10,0,10*ROW('Sanitation Data'!H143))),'Data Summary'!DG149="Yes"),OFFSET('Sanitation Data'!$H$10,0,10*ROW('Sanitation Data'!H143)),NA())</f>
        <v>#N/A</v>
      </c>
      <c r="AS149" s="536" t="e">
        <f ca="1">+IF(AND(ISNUMBER(OFFSET('Sanitation Data'!$H$11,0,10*ROW('Sanitation Data'!H143))),'Data Summary'!DH149="Yes"),OFFSET('Sanitation Data'!$H$11,0,10*ROW('Sanitation Data'!H143)),NA())</f>
        <v>#N/A</v>
      </c>
      <c r="AT149" s="536" t="e">
        <f ca="1">+IF(AND(ISNUMBER(OFFSET('Sanitation Data'!$H$12,0,10*ROW('Sanitation Data'!H143))),'Data Summary'!DI149="Yes"),OFFSET('Sanitation Data'!$H$12,0,10*ROW('Sanitation Data'!H143)),NA())</f>
        <v>#N/A</v>
      </c>
      <c r="AU149" s="536" t="e">
        <f ca="1">+IF(AND(ISNUMBER(OFFSET('Sanitation Data'!$I$4,0,10*ROW('Sanitation Data'!I143))),'Data Summary'!DJ149="Yes"),100-OFFSET('Sanitation Data'!$I$4,0,10*ROW('Sanitation Data'!I143)),NA())</f>
        <v>#N/A</v>
      </c>
      <c r="AV149" s="536" t="e">
        <f ca="1">+IF(AND(ISNUMBER(OFFSET('Sanitation Data'!$I$6,0,10*ROW('Sanitation Data'!I143))),'Data Summary'!DK149="Yes"),OFFSET('Sanitation Data'!$I$6,0,10*ROW('Sanitation Data'!I143)),NA())</f>
        <v>#N/A</v>
      </c>
      <c r="AW149" s="536" t="e">
        <f ca="1">+IF(AND(ISNUMBER(OFFSET('Sanitation Data'!$I$10,0,10*ROW('Sanitation Data'!I143))),'Data Summary'!DL149="Yes"),OFFSET('Sanitation Data'!$I$10,0,10*ROW('Sanitation Data'!I143)),NA())</f>
        <v>#N/A</v>
      </c>
      <c r="AX149" s="536" t="e">
        <f ca="1">+IF(AND(ISNUMBER(OFFSET('Sanitation Data'!$I$11,0,10*ROW('Sanitation Data'!I143))),'Data Summary'!DM149="Yes"),OFFSET('Sanitation Data'!$I$11,0,10*ROW('Sanitation Data'!I143)),NA())</f>
        <v>#N/A</v>
      </c>
      <c r="AY149" s="536" t="e">
        <f ca="1">+IF(AND(ISNUMBER(OFFSET('Sanitation Data'!$I$12,0,10*ROW('Sanitation Data'!I143))),'Data Summary'!DN149="Yes"),OFFSET('Sanitation Data'!$I$12,0,10*ROW('Sanitation Data'!I143)),NA())</f>
        <v>#N/A</v>
      </c>
      <c r="AZ149" s="537" t="e">
        <f ca="1">+IF(AND(ISNUMBER(OFFSET('Hygiene Data'!$D$5,0,10*ROW('Hygiene Data'!D143))),'Data Summary'!DO149="Yes"),OFFSET('Hygiene Data'!$D$5,0,10*ROW('Hygiene Data'!D143)),NA())</f>
        <v>#N/A</v>
      </c>
      <c r="BA149" s="537" t="e">
        <f ca="1">+IF(AND(ISNUMBER(OFFSET('Hygiene Data'!$D$7,0,10*ROW('Hygiene Data'!D143))),'Data Summary'!DP149="Yes"),OFFSET('Hygiene Data'!$D$7,0,10*ROW('Hygiene Data'!D143)),NA())</f>
        <v>#N/A</v>
      </c>
      <c r="BB149" s="537" t="e">
        <f ca="1">+IF(AND(ISNUMBER(OFFSET('Hygiene Data'!$D$9,0,10*ROW('Hygiene Data'!D143))),'Data Summary'!DQ149="Yes"),OFFSET('Hygiene Data'!$D$9,0,10*ROW('Hygiene Data'!D143)),NA())</f>
        <v>#N/A</v>
      </c>
      <c r="BC149" s="537" t="e">
        <f ca="1">+IF(AND(ISNUMBER(OFFSET('Hygiene Data'!$E$5,0,10*ROW('Hygiene Data'!E143))),'Data Summary'!DR149="Yes"),OFFSET('Hygiene Data'!$E$5,0,10*ROW('Hygiene Data'!E143)),NA())</f>
        <v>#N/A</v>
      </c>
      <c r="BD149" s="537" t="e">
        <f ca="1">+IF(AND(ISNUMBER(OFFSET('Hygiene Data'!$E$7,0,10*ROW('Hygiene Data'!E143))),'Data Summary'!DS149="Yes"),OFFSET('Hygiene Data'!$E$7,0,10*ROW('Hygiene Data'!E143)),NA())</f>
        <v>#N/A</v>
      </c>
      <c r="BE149" s="537" t="e">
        <f ca="1">+IF(AND(ISNUMBER(OFFSET('Hygiene Data'!$E$9,0,10*ROW('Hygiene Data'!E143))),'Data Summary'!DT149="Yes"),OFFSET('Hygiene Data'!$E$9,0,10*ROW('Hygiene Data'!E143)),NA())</f>
        <v>#N/A</v>
      </c>
      <c r="BF149" s="537" t="e">
        <f ca="1">+IF(AND(ISNUMBER(OFFSET('Hygiene Data'!$F$5,0,10*ROW('Hygiene Data'!F143))),'Data Summary'!DU149="Yes"),OFFSET('Hygiene Data'!$F$5,0,10*ROW('Hygiene Data'!F143)),NA())</f>
        <v>#N/A</v>
      </c>
      <c r="BG149" s="537" t="e">
        <f ca="1">+IF(AND(ISNUMBER(OFFSET('Hygiene Data'!$F$7,0,10*ROW('Hygiene Data'!F143))),'Data Summary'!DV149="Yes"),OFFSET('Hygiene Data'!$F$7,0,10*ROW('Hygiene Data'!F143)),NA())</f>
        <v>#N/A</v>
      </c>
      <c r="BH149" s="537" t="e">
        <f ca="1">+IF(AND(ISNUMBER(OFFSET('Hygiene Data'!$F$9,0,10*ROW('Hygiene Data'!F143))),'Data Summary'!DW149="Yes"),OFFSET('Hygiene Data'!$F$9,0,10*ROW('Hygiene Data'!F143)),NA())</f>
        <v>#N/A</v>
      </c>
      <c r="BI149" s="537" t="e">
        <f ca="1">+IF(AND(ISNUMBER(OFFSET('Hygiene Data'!$G$5,0,10*ROW('Hygiene Data'!G143))),'Data Summary'!DX149="Yes"),OFFSET('Hygiene Data'!$G$5,0,10*ROW('Hygiene Data'!G143)),NA())</f>
        <v>#N/A</v>
      </c>
      <c r="BJ149" s="537" t="e">
        <f ca="1">+IF(AND(ISNUMBER(OFFSET('Hygiene Data'!$G$7,0,10*ROW('Hygiene Data'!G143))),'Data Summary'!DY149="Yes"),OFFSET('Hygiene Data'!$G$7,0,10*ROW('Hygiene Data'!G143)),NA())</f>
        <v>#N/A</v>
      </c>
      <c r="BK149" s="537" t="e">
        <f ca="1">+IF(AND(ISNUMBER(OFFSET('Hygiene Data'!$G$9,0,10*ROW('Hygiene Data'!G143))),'Data Summary'!DZ149="Yes"),OFFSET('Hygiene Data'!$G$9,0,10*ROW('Hygiene Data'!G143)),NA())</f>
        <v>#N/A</v>
      </c>
      <c r="BL149" s="537" t="e">
        <f ca="1">+IF(AND(ISNUMBER(OFFSET('Hygiene Data'!$H$5,0,10*ROW('Hygiene Data'!H143))),'Data Summary'!EA149="Yes"),OFFSET('Hygiene Data'!$H$5,0,10*ROW('Hygiene Data'!H143)),NA())</f>
        <v>#N/A</v>
      </c>
      <c r="BM149" s="537" t="e">
        <f ca="1">+IF(AND(ISNUMBER(OFFSET('Hygiene Data'!$H$7,0,10*ROW('Hygiene Data'!H143))),'Data Summary'!EB149="Yes"),OFFSET('Hygiene Data'!$H$7,0,10*ROW('Hygiene Data'!H143)),NA())</f>
        <v>#N/A</v>
      </c>
      <c r="BN149" s="537" t="e">
        <f ca="1">+IF(AND(ISNUMBER(OFFSET('Hygiene Data'!$H$9,0,10*ROW('Hygiene Data'!H143))),'Data Summary'!EC149="Yes"),OFFSET('Hygiene Data'!$H$9,0,10*ROW('Hygiene Data'!H143)),NA())</f>
        <v>#N/A</v>
      </c>
      <c r="BO149" s="537" t="e">
        <f ca="1">+IF(AND(ISNUMBER(OFFSET('Hygiene Data'!$I$5,0,10*ROW('Hygiene Data'!I143))),'Data Summary'!ED149="Yes"),OFFSET('Hygiene Data'!$I$5,0,10*ROW('Hygiene Data'!I143)),NA())</f>
        <v>#N/A</v>
      </c>
      <c r="BP149" s="537" t="e">
        <f ca="1">+IF(AND(ISNUMBER(OFFSET('Hygiene Data'!$I$7,0,10*ROW('Hygiene Data'!I143))),'Data Summary'!EE149="Yes"),OFFSET('Hygiene Data'!$I$7,0,10*ROW('Hygiene Data'!I143)),NA())</f>
        <v>#N/A</v>
      </c>
      <c r="BQ149" s="537" t="e">
        <f ca="1">+IF(AND(ISNUMBER(OFFSET('Hygiene Data'!$I$9,0,10*ROW('Hygiene Data'!I143))),'Data Summary'!EF149="Yes"),OFFSET('Hygiene Data'!$I$9,0,10*ROW('Hygiene Data'!I143)),NA())</f>
        <v>#N/A</v>
      </c>
    </row>
    <row r="150" spans="1:69" x14ac:dyDescent="0.25">
      <c r="A150" s="533" t="e">
        <f ca="1">+RIGHT('Data Summary'!A150,LEN('Data Summary'!A150)-9)</f>
        <v>#VALUE!</v>
      </c>
      <c r="B150" s="507" t="str">
        <f ca="1">+IF(ISTEXT('Data Summary'!B150),'Data Summary'!B150,"")</f>
        <v/>
      </c>
      <c r="C150" s="534" t="e">
        <f ca="1">+VALUE('Data Summary'!C150)</f>
        <v>#VALUE!</v>
      </c>
      <c r="D150" s="535" t="e">
        <f ca="1">+IF(AND(ISNUMBER(OFFSET('Water Data'!$D$4,0,10*ROW('Water Data'!D144))),'Data Summary'!BS150="Yes"),100-OFFSET('Water Data'!$D$4,0,10*ROW('Water Data'!D144)),NA())</f>
        <v>#N/A</v>
      </c>
      <c r="E150" s="535" t="e">
        <f ca="1">+IF(AND(ISNUMBER(OFFSET('Water Data'!$D$6,0,10*ROW('Water Data'!D144))),'Data Summary'!BT150="Yes"),OFFSET('Water Data'!$D$6,0,10*ROW('Water Data'!D144)),NA())</f>
        <v>#N/A</v>
      </c>
      <c r="F150" s="535" t="e">
        <f ca="1">+IF(AND(ISNUMBER(OFFSET('Water Data'!$D$9,0,10*ROW('Water Data'!D144))),'Data Summary'!BU150="Yes"),OFFSET('Water Data'!$D$9,0,10*ROW('Water Data'!D144)),NA())</f>
        <v>#N/A</v>
      </c>
      <c r="G150" s="535" t="e">
        <f ca="1">+IF(AND(ISNUMBER(OFFSET('Water Data'!$E$4,0,10*ROW('Water Data'!E144))),'Data Summary'!BV150="Yes"),100-OFFSET('Water Data'!$E$4,0,10*ROW('Water Data'!E144)),NA())</f>
        <v>#N/A</v>
      </c>
      <c r="H150" s="535" t="e">
        <f ca="1">+IF(AND(ISNUMBER(OFFSET('Water Data'!$E$6,0,10*ROW('Water Data'!E144))),'Data Summary'!BW150="Yes"),OFFSET('Water Data'!$E$6,0,10*ROW('Water Data'!E144)),NA())</f>
        <v>#N/A</v>
      </c>
      <c r="I150" s="535" t="e">
        <f ca="1">+IF(AND(ISNUMBER(OFFSET('Water Data'!$E$9,0,10*ROW('Water Data'!E144))),'Data Summary'!BX150="Yes"),OFFSET('Water Data'!$E$9,0,10*ROW('Water Data'!E144)),NA())</f>
        <v>#N/A</v>
      </c>
      <c r="J150" s="535" t="e">
        <f ca="1">+IF(AND(ISNUMBER(OFFSET('Water Data'!$F$4,0,10*ROW('Water Data'!F144))),'Data Summary'!BY150="Yes"),100-OFFSET('Water Data'!$F$4,0,10*ROW('Water Data'!F144)),NA())</f>
        <v>#N/A</v>
      </c>
      <c r="K150" s="535" t="e">
        <f ca="1">+IF(AND(ISNUMBER(OFFSET('Water Data'!$F$6,0,10*ROW('Water Data'!F144))),'Data Summary'!BZ150="Yes"),OFFSET('Water Data'!$F$6,0,10*ROW('Water Data'!F144)),NA())</f>
        <v>#N/A</v>
      </c>
      <c r="L150" s="535" t="e">
        <f ca="1">+IF(AND(ISNUMBER(OFFSET('Water Data'!$F$9,0,10*ROW('Water Data'!F144))),'Data Summary'!CA150="Yes"),OFFSET('Water Data'!$F$9,0,10*ROW('Water Data'!F144)),NA())</f>
        <v>#N/A</v>
      </c>
      <c r="M150" s="535" t="e">
        <f ca="1">+IF(AND(ISNUMBER(OFFSET('Water Data'!$G$4,0,10*ROW('Water Data'!G144))),'Data Summary'!CB150="Yes"),100-OFFSET('Water Data'!$G$4,0,10*ROW('Water Data'!G144)),NA())</f>
        <v>#N/A</v>
      </c>
      <c r="N150" s="535" t="e">
        <f ca="1">+IF(AND(ISNUMBER(OFFSET('Water Data'!$G$6,0,10*ROW('Water Data'!G144))),'Data Summary'!CC150="Yes"),OFFSET('Water Data'!$G$6,0,10*ROW('Water Data'!G144)),NA())</f>
        <v>#N/A</v>
      </c>
      <c r="O150" s="535" t="e">
        <f ca="1">+IF(AND(ISNUMBER(OFFSET('Water Data'!$G$9,0,10*ROW('Water Data'!G144))),'Data Summary'!CD150="Yes"),OFFSET('Water Data'!$G$9,0,10*ROW('Water Data'!G144)),NA())</f>
        <v>#N/A</v>
      </c>
      <c r="P150" s="535" t="e">
        <f ca="1">+IF(AND(ISNUMBER(OFFSET('Water Data'!$H$4,0,10*ROW('Water Data'!H144))),'Data Summary'!CE150="Yes"),100-OFFSET('Water Data'!$H$4,0,10*ROW('Water Data'!H144)),NA())</f>
        <v>#N/A</v>
      </c>
      <c r="Q150" s="535" t="e">
        <f ca="1">+IF(AND(ISNUMBER(OFFSET('Water Data'!$H$6,0,10*ROW('Water Data'!H144))),'Data Summary'!CF150="Yes"),OFFSET('Water Data'!$H$6,0,10*ROW('Water Data'!H144)),NA())</f>
        <v>#N/A</v>
      </c>
      <c r="R150" s="535" t="e">
        <f ca="1">+IF(AND(ISNUMBER(OFFSET('Water Data'!$H$9,0,10*ROW('Water Data'!H144))),'Data Summary'!CG150="Yes"),OFFSET('Water Data'!$H$9,0,10*ROW('Water Data'!H144)),NA())</f>
        <v>#N/A</v>
      </c>
      <c r="S150" s="535" t="e">
        <f ca="1">+IF(AND(ISNUMBER(OFFSET('Water Data'!$I$4,0,10*ROW('Water Data'!I144))),'Data Summary'!CH150="Yes"),100-OFFSET('Water Data'!$I$4,0,10*ROW('Water Data'!I144)),NA())</f>
        <v>#N/A</v>
      </c>
      <c r="T150" s="535" t="e">
        <f ca="1">+IF(AND(ISNUMBER(OFFSET('Water Data'!$I$6,0,10*ROW('Water Data'!I144))),'Data Summary'!CI150="Yes"),OFFSET('Water Data'!$I$6,0,10*ROW('Water Data'!I144)),NA())</f>
        <v>#N/A</v>
      </c>
      <c r="U150" s="535" t="e">
        <f ca="1">+IF(AND(ISNUMBER(OFFSET('Water Data'!$I$9,0,10*ROW('Water Data'!I144))),'Data Summary'!CJ150="Yes"),OFFSET('Water Data'!$I$9,0,10*ROW('Water Data'!I144)),NA())</f>
        <v>#N/A</v>
      </c>
      <c r="V150" s="536" t="e">
        <f ca="1">+IF(AND(ISNUMBER(OFFSET('Sanitation Data'!$D$4,0,10*ROW('Sanitation Data'!D144))),'Data Summary'!CK150="Yes"),100-OFFSET('Sanitation Data'!$D$4,0,10*ROW('Sanitation Data'!D144)),NA())</f>
        <v>#N/A</v>
      </c>
      <c r="W150" s="536" t="e">
        <f ca="1">+IF(AND(ISNUMBER(OFFSET('Sanitation Data'!$D$6,0,10*ROW('Sanitation Data'!D144))),'Data Summary'!CL150="Yes"),OFFSET('Sanitation Data'!$D$6,0,10*ROW('Sanitation Data'!D144)),NA())</f>
        <v>#N/A</v>
      </c>
      <c r="X150" s="536" t="e">
        <f ca="1">+IF(AND(ISNUMBER(OFFSET('Sanitation Data'!$D$10,0,10*ROW('Sanitation Data'!D144))),'Data Summary'!CM150="Yes"),OFFSET('Sanitation Data'!$D$10,0,10*ROW('Sanitation Data'!D144)),NA())</f>
        <v>#N/A</v>
      </c>
      <c r="Y150" s="536" t="e">
        <f ca="1">+IF(AND(ISNUMBER(OFFSET('Sanitation Data'!$D$11,0,10*ROW('Sanitation Data'!D144))),'Data Summary'!CN150="Yes"),OFFSET('Sanitation Data'!$D$11,0,10*ROW('Sanitation Data'!D144)),NA())</f>
        <v>#N/A</v>
      </c>
      <c r="Z150" s="536" t="e">
        <f ca="1">+IF(AND(ISNUMBER(OFFSET('Sanitation Data'!$D$12,0,10*ROW('Sanitation Data'!D144))),'Data Summary'!CO150="Yes"),OFFSET('Sanitation Data'!$D$12,0,10*ROW('Sanitation Data'!D144)),NA())</f>
        <v>#N/A</v>
      </c>
      <c r="AA150" s="536" t="e">
        <f ca="1">+IF(AND(ISNUMBER(OFFSET('Sanitation Data'!$E$4,0,10*ROW('Sanitation Data'!E144))),'Data Summary'!CP150="Yes"),100-OFFSET('Sanitation Data'!$E$4,0,10*ROW('Sanitation Data'!E144)),NA())</f>
        <v>#N/A</v>
      </c>
      <c r="AB150" s="536" t="e">
        <f ca="1">+IF(AND(ISNUMBER(OFFSET('Sanitation Data'!$E$6,0,10*ROW('Sanitation Data'!E144))),'Data Summary'!CQ150="Yes"),OFFSET('Sanitation Data'!$E$6,0,10*ROW('Sanitation Data'!E144)),NA())</f>
        <v>#N/A</v>
      </c>
      <c r="AC150" s="536" t="e">
        <f ca="1">+IF(AND(ISNUMBER(OFFSET('Sanitation Data'!$E$10,0,10*ROW('Sanitation Data'!E144))),'Data Summary'!CR150="Yes"),OFFSET('Sanitation Data'!$E$10,0,10*ROW('Sanitation Data'!E144)),NA())</f>
        <v>#N/A</v>
      </c>
      <c r="AD150" s="536" t="e">
        <f ca="1">+IF(AND(ISNUMBER(OFFSET('Sanitation Data'!$E$11,0,10*ROW('Sanitation Data'!E144))),'Data Summary'!CS150="Yes"),OFFSET('Sanitation Data'!$E$11,0,10*ROW('Sanitation Data'!E144)),NA())</f>
        <v>#N/A</v>
      </c>
      <c r="AE150" s="536" t="e">
        <f ca="1">+IF(AND(ISNUMBER(OFFSET('Sanitation Data'!$E$12,0,10*ROW('Sanitation Data'!E144))),'Data Summary'!CT150="Yes"),OFFSET('Sanitation Data'!$E$12,0,10*ROW('Sanitation Data'!E144)),NA())</f>
        <v>#N/A</v>
      </c>
      <c r="AF150" s="536" t="e">
        <f ca="1">+IF(AND(ISNUMBER(OFFSET('Sanitation Data'!$F$4,0,10*ROW('Sanitation Data'!F144))),'Data Summary'!CU150="Yes"),100-OFFSET('Sanitation Data'!$F$4,0,10*ROW('Sanitation Data'!F144)),NA())</f>
        <v>#N/A</v>
      </c>
      <c r="AG150" s="536" t="e">
        <f ca="1">+IF(AND(ISNUMBER(OFFSET('Sanitation Data'!$F$6,0,10*ROW('Sanitation Data'!F144))),'Data Summary'!CV150="Yes"),OFFSET('Sanitation Data'!$F$6,0,10*ROW('Sanitation Data'!F144)),NA())</f>
        <v>#N/A</v>
      </c>
      <c r="AH150" s="536" t="e">
        <f ca="1">+IF(AND(ISNUMBER(OFFSET('Sanitation Data'!$F$10,0,10*ROW('Sanitation Data'!F144))),'Data Summary'!CW150="Yes"),OFFSET('Sanitation Data'!$F$10,0,10*ROW('Sanitation Data'!F144)),NA())</f>
        <v>#N/A</v>
      </c>
      <c r="AI150" s="536" t="e">
        <f ca="1">+IF(AND(ISNUMBER(OFFSET('Sanitation Data'!$F$11,0,10*ROW('Sanitation Data'!F144))),'Data Summary'!CX150="Yes"),OFFSET('Sanitation Data'!$F$11,0,10*ROW('Sanitation Data'!F144)),NA())</f>
        <v>#N/A</v>
      </c>
      <c r="AJ150" s="536" t="e">
        <f ca="1">+IF(AND(ISNUMBER(OFFSET('Sanitation Data'!$F$12,0,10*ROW('Sanitation Data'!F144))),'Data Summary'!CY150="Yes"),OFFSET('Sanitation Data'!$F$12,0,10*ROW('Sanitation Data'!F144)),NA())</f>
        <v>#N/A</v>
      </c>
      <c r="AK150" s="536" t="e">
        <f ca="1">+IF(AND(ISNUMBER(OFFSET('Sanitation Data'!$G$4,0,10*ROW('Sanitation Data'!G144))),'Data Summary'!CZ150="Yes"),100-OFFSET('Sanitation Data'!$G$4,0,10*ROW('Sanitation Data'!G144)),NA())</f>
        <v>#N/A</v>
      </c>
      <c r="AL150" s="536" t="e">
        <f ca="1">+IF(AND(ISNUMBER(OFFSET('Sanitation Data'!$G$6,0,10*ROW('Sanitation Data'!G144))),'Data Summary'!DA150="Yes"),OFFSET('Sanitation Data'!$G$6,0,10*ROW('Sanitation Data'!G144)),NA())</f>
        <v>#N/A</v>
      </c>
      <c r="AM150" s="536" t="e">
        <f ca="1">+IF(AND(ISNUMBER(OFFSET('Sanitation Data'!$G$10,0,10*ROW('Sanitation Data'!G144))),'Data Summary'!DB150="Yes"),OFFSET('Sanitation Data'!$G$10,0,10*ROW('Sanitation Data'!G144)),NA())</f>
        <v>#N/A</v>
      </c>
      <c r="AN150" s="536" t="e">
        <f ca="1">+IF(AND(ISNUMBER(OFFSET('Sanitation Data'!$G$11,0,10*ROW('Sanitation Data'!G144))),'Data Summary'!DC150="Yes"),OFFSET('Sanitation Data'!$G$11,0,10*ROW('Sanitation Data'!G144)),NA())</f>
        <v>#N/A</v>
      </c>
      <c r="AO150" s="536" t="e">
        <f ca="1">+IF(AND(ISNUMBER(OFFSET('Sanitation Data'!$G$12,0,10*ROW('Sanitation Data'!G144))),'Data Summary'!DD150="Yes"),OFFSET('Sanitation Data'!$G$12,0,10*ROW('Sanitation Data'!G144)),NA())</f>
        <v>#N/A</v>
      </c>
      <c r="AP150" s="536" t="e">
        <f ca="1">+IF(AND(ISNUMBER(OFFSET('Sanitation Data'!$H$4,0,10*ROW('Sanitation Data'!H144))),'Data Summary'!DE150="Yes"),100-OFFSET('Sanitation Data'!$H$4,0,10*ROW('Sanitation Data'!H144)),NA())</f>
        <v>#N/A</v>
      </c>
      <c r="AQ150" s="536" t="e">
        <f ca="1">+IF(AND(ISNUMBER(OFFSET('Sanitation Data'!$H$6,0,10*ROW('Sanitation Data'!H144))),'Data Summary'!DF150="Yes"),OFFSET('Sanitation Data'!$H$6,0,10*ROW('Sanitation Data'!H144)),NA())</f>
        <v>#N/A</v>
      </c>
      <c r="AR150" s="536" t="e">
        <f ca="1">+IF(AND(ISNUMBER(OFFSET('Sanitation Data'!$H$10,0,10*ROW('Sanitation Data'!H144))),'Data Summary'!DG150="Yes"),OFFSET('Sanitation Data'!$H$10,0,10*ROW('Sanitation Data'!H144)),NA())</f>
        <v>#N/A</v>
      </c>
      <c r="AS150" s="536" t="e">
        <f ca="1">+IF(AND(ISNUMBER(OFFSET('Sanitation Data'!$H$11,0,10*ROW('Sanitation Data'!H144))),'Data Summary'!DH150="Yes"),OFFSET('Sanitation Data'!$H$11,0,10*ROW('Sanitation Data'!H144)),NA())</f>
        <v>#N/A</v>
      </c>
      <c r="AT150" s="536" t="e">
        <f ca="1">+IF(AND(ISNUMBER(OFFSET('Sanitation Data'!$H$12,0,10*ROW('Sanitation Data'!H144))),'Data Summary'!DI150="Yes"),OFFSET('Sanitation Data'!$H$12,0,10*ROW('Sanitation Data'!H144)),NA())</f>
        <v>#N/A</v>
      </c>
      <c r="AU150" s="536" t="e">
        <f ca="1">+IF(AND(ISNUMBER(OFFSET('Sanitation Data'!$I$4,0,10*ROW('Sanitation Data'!I144))),'Data Summary'!DJ150="Yes"),100-OFFSET('Sanitation Data'!$I$4,0,10*ROW('Sanitation Data'!I144)),NA())</f>
        <v>#N/A</v>
      </c>
      <c r="AV150" s="536" t="e">
        <f ca="1">+IF(AND(ISNUMBER(OFFSET('Sanitation Data'!$I$6,0,10*ROW('Sanitation Data'!I144))),'Data Summary'!DK150="Yes"),OFFSET('Sanitation Data'!$I$6,0,10*ROW('Sanitation Data'!I144)),NA())</f>
        <v>#N/A</v>
      </c>
      <c r="AW150" s="536" t="e">
        <f ca="1">+IF(AND(ISNUMBER(OFFSET('Sanitation Data'!$I$10,0,10*ROW('Sanitation Data'!I144))),'Data Summary'!DL150="Yes"),OFFSET('Sanitation Data'!$I$10,0,10*ROW('Sanitation Data'!I144)),NA())</f>
        <v>#N/A</v>
      </c>
      <c r="AX150" s="536" t="e">
        <f ca="1">+IF(AND(ISNUMBER(OFFSET('Sanitation Data'!$I$11,0,10*ROW('Sanitation Data'!I144))),'Data Summary'!DM150="Yes"),OFFSET('Sanitation Data'!$I$11,0,10*ROW('Sanitation Data'!I144)),NA())</f>
        <v>#N/A</v>
      </c>
      <c r="AY150" s="536" t="e">
        <f ca="1">+IF(AND(ISNUMBER(OFFSET('Sanitation Data'!$I$12,0,10*ROW('Sanitation Data'!I144))),'Data Summary'!DN150="Yes"),OFFSET('Sanitation Data'!$I$12,0,10*ROW('Sanitation Data'!I144)),NA())</f>
        <v>#N/A</v>
      </c>
      <c r="AZ150" s="537" t="e">
        <f ca="1">+IF(AND(ISNUMBER(OFFSET('Hygiene Data'!$D$5,0,10*ROW('Hygiene Data'!D144))),'Data Summary'!DO150="Yes"),OFFSET('Hygiene Data'!$D$5,0,10*ROW('Hygiene Data'!D144)),NA())</f>
        <v>#N/A</v>
      </c>
      <c r="BA150" s="537" t="e">
        <f ca="1">+IF(AND(ISNUMBER(OFFSET('Hygiene Data'!$D$7,0,10*ROW('Hygiene Data'!D144))),'Data Summary'!DP150="Yes"),OFFSET('Hygiene Data'!$D$7,0,10*ROW('Hygiene Data'!D144)),NA())</f>
        <v>#N/A</v>
      </c>
      <c r="BB150" s="537" t="e">
        <f ca="1">+IF(AND(ISNUMBER(OFFSET('Hygiene Data'!$D$9,0,10*ROW('Hygiene Data'!D144))),'Data Summary'!DQ150="Yes"),OFFSET('Hygiene Data'!$D$9,0,10*ROW('Hygiene Data'!D144)),NA())</f>
        <v>#N/A</v>
      </c>
      <c r="BC150" s="537" t="e">
        <f ca="1">+IF(AND(ISNUMBER(OFFSET('Hygiene Data'!$E$5,0,10*ROW('Hygiene Data'!E144))),'Data Summary'!DR150="Yes"),OFFSET('Hygiene Data'!$E$5,0,10*ROW('Hygiene Data'!E144)),NA())</f>
        <v>#N/A</v>
      </c>
      <c r="BD150" s="537" t="e">
        <f ca="1">+IF(AND(ISNUMBER(OFFSET('Hygiene Data'!$E$7,0,10*ROW('Hygiene Data'!E144))),'Data Summary'!DS150="Yes"),OFFSET('Hygiene Data'!$E$7,0,10*ROW('Hygiene Data'!E144)),NA())</f>
        <v>#N/A</v>
      </c>
      <c r="BE150" s="537" t="e">
        <f ca="1">+IF(AND(ISNUMBER(OFFSET('Hygiene Data'!$E$9,0,10*ROW('Hygiene Data'!E144))),'Data Summary'!DT150="Yes"),OFFSET('Hygiene Data'!$E$9,0,10*ROW('Hygiene Data'!E144)),NA())</f>
        <v>#N/A</v>
      </c>
      <c r="BF150" s="537" t="e">
        <f ca="1">+IF(AND(ISNUMBER(OFFSET('Hygiene Data'!$F$5,0,10*ROW('Hygiene Data'!F144))),'Data Summary'!DU150="Yes"),OFFSET('Hygiene Data'!$F$5,0,10*ROW('Hygiene Data'!F144)),NA())</f>
        <v>#N/A</v>
      </c>
      <c r="BG150" s="537" t="e">
        <f ca="1">+IF(AND(ISNUMBER(OFFSET('Hygiene Data'!$F$7,0,10*ROW('Hygiene Data'!F144))),'Data Summary'!DV150="Yes"),OFFSET('Hygiene Data'!$F$7,0,10*ROW('Hygiene Data'!F144)),NA())</f>
        <v>#N/A</v>
      </c>
      <c r="BH150" s="537" t="e">
        <f ca="1">+IF(AND(ISNUMBER(OFFSET('Hygiene Data'!$F$9,0,10*ROW('Hygiene Data'!F144))),'Data Summary'!DW150="Yes"),OFFSET('Hygiene Data'!$F$9,0,10*ROW('Hygiene Data'!F144)),NA())</f>
        <v>#N/A</v>
      </c>
      <c r="BI150" s="537" t="e">
        <f ca="1">+IF(AND(ISNUMBER(OFFSET('Hygiene Data'!$G$5,0,10*ROW('Hygiene Data'!G144))),'Data Summary'!DX150="Yes"),OFFSET('Hygiene Data'!$G$5,0,10*ROW('Hygiene Data'!G144)),NA())</f>
        <v>#N/A</v>
      </c>
      <c r="BJ150" s="537" t="e">
        <f ca="1">+IF(AND(ISNUMBER(OFFSET('Hygiene Data'!$G$7,0,10*ROW('Hygiene Data'!G144))),'Data Summary'!DY150="Yes"),OFFSET('Hygiene Data'!$G$7,0,10*ROW('Hygiene Data'!G144)),NA())</f>
        <v>#N/A</v>
      </c>
      <c r="BK150" s="537" t="e">
        <f ca="1">+IF(AND(ISNUMBER(OFFSET('Hygiene Data'!$G$9,0,10*ROW('Hygiene Data'!G144))),'Data Summary'!DZ150="Yes"),OFFSET('Hygiene Data'!$G$9,0,10*ROW('Hygiene Data'!G144)),NA())</f>
        <v>#N/A</v>
      </c>
      <c r="BL150" s="537" t="e">
        <f ca="1">+IF(AND(ISNUMBER(OFFSET('Hygiene Data'!$H$5,0,10*ROW('Hygiene Data'!H144))),'Data Summary'!EA150="Yes"),OFFSET('Hygiene Data'!$H$5,0,10*ROW('Hygiene Data'!H144)),NA())</f>
        <v>#N/A</v>
      </c>
      <c r="BM150" s="537" t="e">
        <f ca="1">+IF(AND(ISNUMBER(OFFSET('Hygiene Data'!$H$7,0,10*ROW('Hygiene Data'!H144))),'Data Summary'!EB150="Yes"),OFFSET('Hygiene Data'!$H$7,0,10*ROW('Hygiene Data'!H144)),NA())</f>
        <v>#N/A</v>
      </c>
      <c r="BN150" s="537" t="e">
        <f ca="1">+IF(AND(ISNUMBER(OFFSET('Hygiene Data'!$H$9,0,10*ROW('Hygiene Data'!H144))),'Data Summary'!EC150="Yes"),OFFSET('Hygiene Data'!$H$9,0,10*ROW('Hygiene Data'!H144)),NA())</f>
        <v>#N/A</v>
      </c>
      <c r="BO150" s="537" t="e">
        <f ca="1">+IF(AND(ISNUMBER(OFFSET('Hygiene Data'!$I$5,0,10*ROW('Hygiene Data'!I144))),'Data Summary'!ED150="Yes"),OFFSET('Hygiene Data'!$I$5,0,10*ROW('Hygiene Data'!I144)),NA())</f>
        <v>#N/A</v>
      </c>
      <c r="BP150" s="537" t="e">
        <f ca="1">+IF(AND(ISNUMBER(OFFSET('Hygiene Data'!$I$7,0,10*ROW('Hygiene Data'!I144))),'Data Summary'!EE150="Yes"),OFFSET('Hygiene Data'!$I$7,0,10*ROW('Hygiene Data'!I144)),NA())</f>
        <v>#N/A</v>
      </c>
      <c r="BQ150" s="537" t="e">
        <f ca="1">+IF(AND(ISNUMBER(OFFSET('Hygiene Data'!$I$9,0,10*ROW('Hygiene Data'!I144))),'Data Summary'!EF150="Yes"),OFFSET('Hygiene Data'!$I$9,0,10*ROW('Hygiene Data'!I144)),NA())</f>
        <v>#N/A</v>
      </c>
    </row>
    <row r="151" spans="1:69" x14ac:dyDescent="0.25">
      <c r="A151" s="533" t="e">
        <f ca="1">+RIGHT('Data Summary'!A151,LEN('Data Summary'!A151)-9)</f>
        <v>#VALUE!</v>
      </c>
      <c r="B151" s="507" t="str">
        <f ca="1">+IF(ISTEXT('Data Summary'!B151),'Data Summary'!B151,"")</f>
        <v/>
      </c>
      <c r="C151" s="534" t="e">
        <f ca="1">+VALUE('Data Summary'!C151)</f>
        <v>#VALUE!</v>
      </c>
      <c r="D151" s="535" t="e">
        <f ca="1">+IF(AND(ISNUMBER(OFFSET('Water Data'!$D$4,0,10*ROW('Water Data'!D145))),'Data Summary'!BS151="Yes"),100-OFFSET('Water Data'!$D$4,0,10*ROW('Water Data'!D145)),NA())</f>
        <v>#N/A</v>
      </c>
      <c r="E151" s="535" t="e">
        <f ca="1">+IF(AND(ISNUMBER(OFFSET('Water Data'!$D$6,0,10*ROW('Water Data'!D145))),'Data Summary'!BT151="Yes"),OFFSET('Water Data'!$D$6,0,10*ROW('Water Data'!D145)),NA())</f>
        <v>#N/A</v>
      </c>
      <c r="F151" s="535" t="e">
        <f ca="1">+IF(AND(ISNUMBER(OFFSET('Water Data'!$D$9,0,10*ROW('Water Data'!D145))),'Data Summary'!BU151="Yes"),OFFSET('Water Data'!$D$9,0,10*ROW('Water Data'!D145)),NA())</f>
        <v>#N/A</v>
      </c>
      <c r="G151" s="535" t="e">
        <f ca="1">+IF(AND(ISNUMBER(OFFSET('Water Data'!$E$4,0,10*ROW('Water Data'!E145))),'Data Summary'!BV151="Yes"),100-OFFSET('Water Data'!$E$4,0,10*ROW('Water Data'!E145)),NA())</f>
        <v>#N/A</v>
      </c>
      <c r="H151" s="535" t="e">
        <f ca="1">+IF(AND(ISNUMBER(OFFSET('Water Data'!$E$6,0,10*ROW('Water Data'!E145))),'Data Summary'!BW151="Yes"),OFFSET('Water Data'!$E$6,0,10*ROW('Water Data'!E145)),NA())</f>
        <v>#N/A</v>
      </c>
      <c r="I151" s="535" t="e">
        <f ca="1">+IF(AND(ISNUMBER(OFFSET('Water Data'!$E$9,0,10*ROW('Water Data'!E145))),'Data Summary'!BX151="Yes"),OFFSET('Water Data'!$E$9,0,10*ROW('Water Data'!E145)),NA())</f>
        <v>#N/A</v>
      </c>
      <c r="J151" s="535" t="e">
        <f ca="1">+IF(AND(ISNUMBER(OFFSET('Water Data'!$F$4,0,10*ROW('Water Data'!F145))),'Data Summary'!BY151="Yes"),100-OFFSET('Water Data'!$F$4,0,10*ROW('Water Data'!F145)),NA())</f>
        <v>#N/A</v>
      </c>
      <c r="K151" s="535" t="e">
        <f ca="1">+IF(AND(ISNUMBER(OFFSET('Water Data'!$F$6,0,10*ROW('Water Data'!F145))),'Data Summary'!BZ151="Yes"),OFFSET('Water Data'!$F$6,0,10*ROW('Water Data'!F145)),NA())</f>
        <v>#N/A</v>
      </c>
      <c r="L151" s="535" t="e">
        <f ca="1">+IF(AND(ISNUMBER(OFFSET('Water Data'!$F$9,0,10*ROW('Water Data'!F145))),'Data Summary'!CA151="Yes"),OFFSET('Water Data'!$F$9,0,10*ROW('Water Data'!F145)),NA())</f>
        <v>#N/A</v>
      </c>
      <c r="M151" s="535" t="e">
        <f ca="1">+IF(AND(ISNUMBER(OFFSET('Water Data'!$G$4,0,10*ROW('Water Data'!G145))),'Data Summary'!CB151="Yes"),100-OFFSET('Water Data'!$G$4,0,10*ROW('Water Data'!G145)),NA())</f>
        <v>#N/A</v>
      </c>
      <c r="N151" s="535" t="e">
        <f ca="1">+IF(AND(ISNUMBER(OFFSET('Water Data'!$G$6,0,10*ROW('Water Data'!G145))),'Data Summary'!CC151="Yes"),OFFSET('Water Data'!$G$6,0,10*ROW('Water Data'!G145)),NA())</f>
        <v>#N/A</v>
      </c>
      <c r="O151" s="535" t="e">
        <f ca="1">+IF(AND(ISNUMBER(OFFSET('Water Data'!$G$9,0,10*ROW('Water Data'!G145))),'Data Summary'!CD151="Yes"),OFFSET('Water Data'!$G$9,0,10*ROW('Water Data'!G145)),NA())</f>
        <v>#N/A</v>
      </c>
      <c r="P151" s="535" t="e">
        <f ca="1">+IF(AND(ISNUMBER(OFFSET('Water Data'!$H$4,0,10*ROW('Water Data'!H145))),'Data Summary'!CE151="Yes"),100-OFFSET('Water Data'!$H$4,0,10*ROW('Water Data'!H145)),NA())</f>
        <v>#N/A</v>
      </c>
      <c r="Q151" s="535" t="e">
        <f ca="1">+IF(AND(ISNUMBER(OFFSET('Water Data'!$H$6,0,10*ROW('Water Data'!H145))),'Data Summary'!CF151="Yes"),OFFSET('Water Data'!$H$6,0,10*ROW('Water Data'!H145)),NA())</f>
        <v>#N/A</v>
      </c>
      <c r="R151" s="535" t="e">
        <f ca="1">+IF(AND(ISNUMBER(OFFSET('Water Data'!$H$9,0,10*ROW('Water Data'!H145))),'Data Summary'!CG151="Yes"),OFFSET('Water Data'!$H$9,0,10*ROW('Water Data'!H145)),NA())</f>
        <v>#N/A</v>
      </c>
      <c r="S151" s="535" t="e">
        <f ca="1">+IF(AND(ISNUMBER(OFFSET('Water Data'!$I$4,0,10*ROW('Water Data'!I145))),'Data Summary'!CH151="Yes"),100-OFFSET('Water Data'!$I$4,0,10*ROW('Water Data'!I145)),NA())</f>
        <v>#N/A</v>
      </c>
      <c r="T151" s="535" t="e">
        <f ca="1">+IF(AND(ISNUMBER(OFFSET('Water Data'!$I$6,0,10*ROW('Water Data'!I145))),'Data Summary'!CI151="Yes"),OFFSET('Water Data'!$I$6,0,10*ROW('Water Data'!I145)),NA())</f>
        <v>#N/A</v>
      </c>
      <c r="U151" s="535" t="e">
        <f ca="1">+IF(AND(ISNUMBER(OFFSET('Water Data'!$I$9,0,10*ROW('Water Data'!I145))),'Data Summary'!CJ151="Yes"),OFFSET('Water Data'!$I$9,0,10*ROW('Water Data'!I145)),NA())</f>
        <v>#N/A</v>
      </c>
      <c r="V151" s="536" t="e">
        <f ca="1">+IF(AND(ISNUMBER(OFFSET('Sanitation Data'!$D$4,0,10*ROW('Sanitation Data'!D145))),'Data Summary'!CK151="Yes"),100-OFFSET('Sanitation Data'!$D$4,0,10*ROW('Sanitation Data'!D145)),NA())</f>
        <v>#N/A</v>
      </c>
      <c r="W151" s="536" t="e">
        <f ca="1">+IF(AND(ISNUMBER(OFFSET('Sanitation Data'!$D$6,0,10*ROW('Sanitation Data'!D145))),'Data Summary'!CL151="Yes"),OFFSET('Sanitation Data'!$D$6,0,10*ROW('Sanitation Data'!D145)),NA())</f>
        <v>#N/A</v>
      </c>
      <c r="X151" s="536" t="e">
        <f ca="1">+IF(AND(ISNUMBER(OFFSET('Sanitation Data'!$D$10,0,10*ROW('Sanitation Data'!D145))),'Data Summary'!CM151="Yes"),OFFSET('Sanitation Data'!$D$10,0,10*ROW('Sanitation Data'!D145)),NA())</f>
        <v>#N/A</v>
      </c>
      <c r="Y151" s="536" t="e">
        <f ca="1">+IF(AND(ISNUMBER(OFFSET('Sanitation Data'!$D$11,0,10*ROW('Sanitation Data'!D145))),'Data Summary'!CN151="Yes"),OFFSET('Sanitation Data'!$D$11,0,10*ROW('Sanitation Data'!D145)),NA())</f>
        <v>#N/A</v>
      </c>
      <c r="Z151" s="536" t="e">
        <f ca="1">+IF(AND(ISNUMBER(OFFSET('Sanitation Data'!$D$12,0,10*ROW('Sanitation Data'!D145))),'Data Summary'!CO151="Yes"),OFFSET('Sanitation Data'!$D$12,0,10*ROW('Sanitation Data'!D145)),NA())</f>
        <v>#N/A</v>
      </c>
      <c r="AA151" s="536" t="e">
        <f ca="1">+IF(AND(ISNUMBER(OFFSET('Sanitation Data'!$E$4,0,10*ROW('Sanitation Data'!E145))),'Data Summary'!CP151="Yes"),100-OFFSET('Sanitation Data'!$E$4,0,10*ROW('Sanitation Data'!E145)),NA())</f>
        <v>#N/A</v>
      </c>
      <c r="AB151" s="536" t="e">
        <f ca="1">+IF(AND(ISNUMBER(OFFSET('Sanitation Data'!$E$6,0,10*ROW('Sanitation Data'!E145))),'Data Summary'!CQ151="Yes"),OFFSET('Sanitation Data'!$E$6,0,10*ROW('Sanitation Data'!E145)),NA())</f>
        <v>#N/A</v>
      </c>
      <c r="AC151" s="536" t="e">
        <f ca="1">+IF(AND(ISNUMBER(OFFSET('Sanitation Data'!$E$10,0,10*ROW('Sanitation Data'!E145))),'Data Summary'!CR151="Yes"),OFFSET('Sanitation Data'!$E$10,0,10*ROW('Sanitation Data'!E145)),NA())</f>
        <v>#N/A</v>
      </c>
      <c r="AD151" s="536" t="e">
        <f ca="1">+IF(AND(ISNUMBER(OFFSET('Sanitation Data'!$E$11,0,10*ROW('Sanitation Data'!E145))),'Data Summary'!CS151="Yes"),OFFSET('Sanitation Data'!$E$11,0,10*ROW('Sanitation Data'!E145)),NA())</f>
        <v>#N/A</v>
      </c>
      <c r="AE151" s="536" t="e">
        <f ca="1">+IF(AND(ISNUMBER(OFFSET('Sanitation Data'!$E$12,0,10*ROW('Sanitation Data'!E145))),'Data Summary'!CT151="Yes"),OFFSET('Sanitation Data'!$E$12,0,10*ROW('Sanitation Data'!E145)),NA())</f>
        <v>#N/A</v>
      </c>
      <c r="AF151" s="536" t="e">
        <f ca="1">+IF(AND(ISNUMBER(OFFSET('Sanitation Data'!$F$4,0,10*ROW('Sanitation Data'!F145))),'Data Summary'!CU151="Yes"),100-OFFSET('Sanitation Data'!$F$4,0,10*ROW('Sanitation Data'!F145)),NA())</f>
        <v>#N/A</v>
      </c>
      <c r="AG151" s="536" t="e">
        <f ca="1">+IF(AND(ISNUMBER(OFFSET('Sanitation Data'!$F$6,0,10*ROW('Sanitation Data'!F145))),'Data Summary'!CV151="Yes"),OFFSET('Sanitation Data'!$F$6,0,10*ROW('Sanitation Data'!F145)),NA())</f>
        <v>#N/A</v>
      </c>
      <c r="AH151" s="536" t="e">
        <f ca="1">+IF(AND(ISNUMBER(OFFSET('Sanitation Data'!$F$10,0,10*ROW('Sanitation Data'!F145))),'Data Summary'!CW151="Yes"),OFFSET('Sanitation Data'!$F$10,0,10*ROW('Sanitation Data'!F145)),NA())</f>
        <v>#N/A</v>
      </c>
      <c r="AI151" s="536" t="e">
        <f ca="1">+IF(AND(ISNUMBER(OFFSET('Sanitation Data'!$F$11,0,10*ROW('Sanitation Data'!F145))),'Data Summary'!CX151="Yes"),OFFSET('Sanitation Data'!$F$11,0,10*ROW('Sanitation Data'!F145)),NA())</f>
        <v>#N/A</v>
      </c>
      <c r="AJ151" s="536" t="e">
        <f ca="1">+IF(AND(ISNUMBER(OFFSET('Sanitation Data'!$F$12,0,10*ROW('Sanitation Data'!F145))),'Data Summary'!CY151="Yes"),OFFSET('Sanitation Data'!$F$12,0,10*ROW('Sanitation Data'!F145)),NA())</f>
        <v>#N/A</v>
      </c>
      <c r="AK151" s="536" t="e">
        <f ca="1">+IF(AND(ISNUMBER(OFFSET('Sanitation Data'!$G$4,0,10*ROW('Sanitation Data'!G145))),'Data Summary'!CZ151="Yes"),100-OFFSET('Sanitation Data'!$G$4,0,10*ROW('Sanitation Data'!G145)),NA())</f>
        <v>#N/A</v>
      </c>
      <c r="AL151" s="536" t="e">
        <f ca="1">+IF(AND(ISNUMBER(OFFSET('Sanitation Data'!$G$6,0,10*ROW('Sanitation Data'!G145))),'Data Summary'!DA151="Yes"),OFFSET('Sanitation Data'!$G$6,0,10*ROW('Sanitation Data'!G145)),NA())</f>
        <v>#N/A</v>
      </c>
      <c r="AM151" s="536" t="e">
        <f ca="1">+IF(AND(ISNUMBER(OFFSET('Sanitation Data'!$G$10,0,10*ROW('Sanitation Data'!G145))),'Data Summary'!DB151="Yes"),OFFSET('Sanitation Data'!$G$10,0,10*ROW('Sanitation Data'!G145)),NA())</f>
        <v>#N/A</v>
      </c>
      <c r="AN151" s="536" t="e">
        <f ca="1">+IF(AND(ISNUMBER(OFFSET('Sanitation Data'!$G$11,0,10*ROW('Sanitation Data'!G145))),'Data Summary'!DC151="Yes"),OFFSET('Sanitation Data'!$G$11,0,10*ROW('Sanitation Data'!G145)),NA())</f>
        <v>#N/A</v>
      </c>
      <c r="AO151" s="536" t="e">
        <f ca="1">+IF(AND(ISNUMBER(OFFSET('Sanitation Data'!$G$12,0,10*ROW('Sanitation Data'!G145))),'Data Summary'!DD151="Yes"),OFFSET('Sanitation Data'!$G$12,0,10*ROW('Sanitation Data'!G145)),NA())</f>
        <v>#N/A</v>
      </c>
      <c r="AP151" s="536" t="e">
        <f ca="1">+IF(AND(ISNUMBER(OFFSET('Sanitation Data'!$H$4,0,10*ROW('Sanitation Data'!H145))),'Data Summary'!DE151="Yes"),100-OFFSET('Sanitation Data'!$H$4,0,10*ROW('Sanitation Data'!H145)),NA())</f>
        <v>#N/A</v>
      </c>
      <c r="AQ151" s="536" t="e">
        <f ca="1">+IF(AND(ISNUMBER(OFFSET('Sanitation Data'!$H$6,0,10*ROW('Sanitation Data'!H145))),'Data Summary'!DF151="Yes"),OFFSET('Sanitation Data'!$H$6,0,10*ROW('Sanitation Data'!H145)),NA())</f>
        <v>#N/A</v>
      </c>
      <c r="AR151" s="536" t="e">
        <f ca="1">+IF(AND(ISNUMBER(OFFSET('Sanitation Data'!$H$10,0,10*ROW('Sanitation Data'!H145))),'Data Summary'!DG151="Yes"),OFFSET('Sanitation Data'!$H$10,0,10*ROW('Sanitation Data'!H145)),NA())</f>
        <v>#N/A</v>
      </c>
      <c r="AS151" s="536" t="e">
        <f ca="1">+IF(AND(ISNUMBER(OFFSET('Sanitation Data'!$H$11,0,10*ROW('Sanitation Data'!H145))),'Data Summary'!DH151="Yes"),OFFSET('Sanitation Data'!$H$11,0,10*ROW('Sanitation Data'!H145)),NA())</f>
        <v>#N/A</v>
      </c>
      <c r="AT151" s="536" t="e">
        <f ca="1">+IF(AND(ISNUMBER(OFFSET('Sanitation Data'!$H$12,0,10*ROW('Sanitation Data'!H145))),'Data Summary'!DI151="Yes"),OFFSET('Sanitation Data'!$H$12,0,10*ROW('Sanitation Data'!H145)),NA())</f>
        <v>#N/A</v>
      </c>
      <c r="AU151" s="536" t="e">
        <f ca="1">+IF(AND(ISNUMBER(OFFSET('Sanitation Data'!$I$4,0,10*ROW('Sanitation Data'!I145))),'Data Summary'!DJ151="Yes"),100-OFFSET('Sanitation Data'!$I$4,0,10*ROW('Sanitation Data'!I145)),NA())</f>
        <v>#N/A</v>
      </c>
      <c r="AV151" s="536" t="e">
        <f ca="1">+IF(AND(ISNUMBER(OFFSET('Sanitation Data'!$I$6,0,10*ROW('Sanitation Data'!I145))),'Data Summary'!DK151="Yes"),OFFSET('Sanitation Data'!$I$6,0,10*ROW('Sanitation Data'!I145)),NA())</f>
        <v>#N/A</v>
      </c>
      <c r="AW151" s="536" t="e">
        <f ca="1">+IF(AND(ISNUMBER(OFFSET('Sanitation Data'!$I$10,0,10*ROW('Sanitation Data'!I145))),'Data Summary'!DL151="Yes"),OFFSET('Sanitation Data'!$I$10,0,10*ROW('Sanitation Data'!I145)),NA())</f>
        <v>#N/A</v>
      </c>
      <c r="AX151" s="536" t="e">
        <f ca="1">+IF(AND(ISNUMBER(OFFSET('Sanitation Data'!$I$11,0,10*ROW('Sanitation Data'!I145))),'Data Summary'!DM151="Yes"),OFFSET('Sanitation Data'!$I$11,0,10*ROW('Sanitation Data'!I145)),NA())</f>
        <v>#N/A</v>
      </c>
      <c r="AY151" s="536" t="e">
        <f ca="1">+IF(AND(ISNUMBER(OFFSET('Sanitation Data'!$I$12,0,10*ROW('Sanitation Data'!I145))),'Data Summary'!DN151="Yes"),OFFSET('Sanitation Data'!$I$12,0,10*ROW('Sanitation Data'!I145)),NA())</f>
        <v>#N/A</v>
      </c>
      <c r="AZ151" s="537" t="e">
        <f ca="1">+IF(AND(ISNUMBER(OFFSET('Hygiene Data'!$D$5,0,10*ROW('Hygiene Data'!D145))),'Data Summary'!DO151="Yes"),OFFSET('Hygiene Data'!$D$5,0,10*ROW('Hygiene Data'!D145)),NA())</f>
        <v>#N/A</v>
      </c>
      <c r="BA151" s="537" t="e">
        <f ca="1">+IF(AND(ISNUMBER(OFFSET('Hygiene Data'!$D$7,0,10*ROW('Hygiene Data'!D145))),'Data Summary'!DP151="Yes"),OFFSET('Hygiene Data'!$D$7,0,10*ROW('Hygiene Data'!D145)),NA())</f>
        <v>#N/A</v>
      </c>
      <c r="BB151" s="537" t="e">
        <f ca="1">+IF(AND(ISNUMBER(OFFSET('Hygiene Data'!$D$9,0,10*ROW('Hygiene Data'!D145))),'Data Summary'!DQ151="Yes"),OFFSET('Hygiene Data'!$D$9,0,10*ROW('Hygiene Data'!D145)),NA())</f>
        <v>#N/A</v>
      </c>
      <c r="BC151" s="537" t="e">
        <f ca="1">+IF(AND(ISNUMBER(OFFSET('Hygiene Data'!$E$5,0,10*ROW('Hygiene Data'!E145))),'Data Summary'!DR151="Yes"),OFFSET('Hygiene Data'!$E$5,0,10*ROW('Hygiene Data'!E145)),NA())</f>
        <v>#N/A</v>
      </c>
      <c r="BD151" s="537" t="e">
        <f ca="1">+IF(AND(ISNUMBER(OFFSET('Hygiene Data'!$E$7,0,10*ROW('Hygiene Data'!E145))),'Data Summary'!DS151="Yes"),OFFSET('Hygiene Data'!$E$7,0,10*ROW('Hygiene Data'!E145)),NA())</f>
        <v>#N/A</v>
      </c>
      <c r="BE151" s="537" t="e">
        <f ca="1">+IF(AND(ISNUMBER(OFFSET('Hygiene Data'!$E$9,0,10*ROW('Hygiene Data'!E145))),'Data Summary'!DT151="Yes"),OFFSET('Hygiene Data'!$E$9,0,10*ROW('Hygiene Data'!E145)),NA())</f>
        <v>#N/A</v>
      </c>
      <c r="BF151" s="537" t="e">
        <f ca="1">+IF(AND(ISNUMBER(OFFSET('Hygiene Data'!$F$5,0,10*ROW('Hygiene Data'!F145))),'Data Summary'!DU151="Yes"),OFFSET('Hygiene Data'!$F$5,0,10*ROW('Hygiene Data'!F145)),NA())</f>
        <v>#N/A</v>
      </c>
      <c r="BG151" s="537" t="e">
        <f ca="1">+IF(AND(ISNUMBER(OFFSET('Hygiene Data'!$F$7,0,10*ROW('Hygiene Data'!F145))),'Data Summary'!DV151="Yes"),OFFSET('Hygiene Data'!$F$7,0,10*ROW('Hygiene Data'!F145)),NA())</f>
        <v>#N/A</v>
      </c>
      <c r="BH151" s="537" t="e">
        <f ca="1">+IF(AND(ISNUMBER(OFFSET('Hygiene Data'!$F$9,0,10*ROW('Hygiene Data'!F145))),'Data Summary'!DW151="Yes"),OFFSET('Hygiene Data'!$F$9,0,10*ROW('Hygiene Data'!F145)),NA())</f>
        <v>#N/A</v>
      </c>
      <c r="BI151" s="537" t="e">
        <f ca="1">+IF(AND(ISNUMBER(OFFSET('Hygiene Data'!$G$5,0,10*ROW('Hygiene Data'!G145))),'Data Summary'!DX151="Yes"),OFFSET('Hygiene Data'!$G$5,0,10*ROW('Hygiene Data'!G145)),NA())</f>
        <v>#N/A</v>
      </c>
      <c r="BJ151" s="537" t="e">
        <f ca="1">+IF(AND(ISNUMBER(OFFSET('Hygiene Data'!$G$7,0,10*ROW('Hygiene Data'!G145))),'Data Summary'!DY151="Yes"),OFFSET('Hygiene Data'!$G$7,0,10*ROW('Hygiene Data'!G145)),NA())</f>
        <v>#N/A</v>
      </c>
      <c r="BK151" s="537" t="e">
        <f ca="1">+IF(AND(ISNUMBER(OFFSET('Hygiene Data'!$G$9,0,10*ROW('Hygiene Data'!G145))),'Data Summary'!DZ151="Yes"),OFFSET('Hygiene Data'!$G$9,0,10*ROW('Hygiene Data'!G145)),NA())</f>
        <v>#N/A</v>
      </c>
      <c r="BL151" s="537" t="e">
        <f ca="1">+IF(AND(ISNUMBER(OFFSET('Hygiene Data'!$H$5,0,10*ROW('Hygiene Data'!H145))),'Data Summary'!EA151="Yes"),OFFSET('Hygiene Data'!$H$5,0,10*ROW('Hygiene Data'!H145)),NA())</f>
        <v>#N/A</v>
      </c>
      <c r="BM151" s="537" t="e">
        <f ca="1">+IF(AND(ISNUMBER(OFFSET('Hygiene Data'!$H$7,0,10*ROW('Hygiene Data'!H145))),'Data Summary'!EB151="Yes"),OFFSET('Hygiene Data'!$H$7,0,10*ROW('Hygiene Data'!H145)),NA())</f>
        <v>#N/A</v>
      </c>
      <c r="BN151" s="537" t="e">
        <f ca="1">+IF(AND(ISNUMBER(OFFSET('Hygiene Data'!$H$9,0,10*ROW('Hygiene Data'!H145))),'Data Summary'!EC151="Yes"),OFFSET('Hygiene Data'!$H$9,0,10*ROW('Hygiene Data'!H145)),NA())</f>
        <v>#N/A</v>
      </c>
      <c r="BO151" s="537" t="e">
        <f ca="1">+IF(AND(ISNUMBER(OFFSET('Hygiene Data'!$I$5,0,10*ROW('Hygiene Data'!I145))),'Data Summary'!ED151="Yes"),OFFSET('Hygiene Data'!$I$5,0,10*ROW('Hygiene Data'!I145)),NA())</f>
        <v>#N/A</v>
      </c>
      <c r="BP151" s="537" t="e">
        <f ca="1">+IF(AND(ISNUMBER(OFFSET('Hygiene Data'!$I$7,0,10*ROW('Hygiene Data'!I145))),'Data Summary'!EE151="Yes"),OFFSET('Hygiene Data'!$I$7,0,10*ROW('Hygiene Data'!I145)),NA())</f>
        <v>#N/A</v>
      </c>
      <c r="BQ151" s="537" t="e">
        <f ca="1">+IF(AND(ISNUMBER(OFFSET('Hygiene Data'!$I$9,0,10*ROW('Hygiene Data'!I145))),'Data Summary'!EF151="Yes"),OFFSET('Hygiene Data'!$I$9,0,10*ROW('Hygiene Data'!I145)),NA())</f>
        <v>#N/A</v>
      </c>
    </row>
    <row r="152" spans="1:69" x14ac:dyDescent="0.25">
      <c r="A152" s="533" t="e">
        <f ca="1">+RIGHT('Data Summary'!A152,LEN('Data Summary'!A152)-9)</f>
        <v>#VALUE!</v>
      </c>
      <c r="B152" s="507" t="str">
        <f ca="1">+IF(ISTEXT('Data Summary'!B152),'Data Summary'!B152,"")</f>
        <v/>
      </c>
      <c r="C152" s="534" t="e">
        <f ca="1">+VALUE('Data Summary'!C152)</f>
        <v>#VALUE!</v>
      </c>
      <c r="D152" s="535" t="e">
        <f ca="1">+IF(AND(ISNUMBER(OFFSET('Water Data'!$D$4,0,10*ROW('Water Data'!D146))),'Data Summary'!BS152="Yes"),100-OFFSET('Water Data'!$D$4,0,10*ROW('Water Data'!D146)),NA())</f>
        <v>#N/A</v>
      </c>
      <c r="E152" s="535" t="e">
        <f ca="1">+IF(AND(ISNUMBER(OFFSET('Water Data'!$D$6,0,10*ROW('Water Data'!D146))),'Data Summary'!BT152="Yes"),OFFSET('Water Data'!$D$6,0,10*ROW('Water Data'!D146)),NA())</f>
        <v>#N/A</v>
      </c>
      <c r="F152" s="535" t="e">
        <f ca="1">+IF(AND(ISNUMBER(OFFSET('Water Data'!$D$9,0,10*ROW('Water Data'!D146))),'Data Summary'!BU152="Yes"),OFFSET('Water Data'!$D$9,0,10*ROW('Water Data'!D146)),NA())</f>
        <v>#N/A</v>
      </c>
      <c r="G152" s="535" t="e">
        <f ca="1">+IF(AND(ISNUMBER(OFFSET('Water Data'!$E$4,0,10*ROW('Water Data'!E146))),'Data Summary'!BV152="Yes"),100-OFFSET('Water Data'!$E$4,0,10*ROW('Water Data'!E146)),NA())</f>
        <v>#N/A</v>
      </c>
      <c r="H152" s="535" t="e">
        <f ca="1">+IF(AND(ISNUMBER(OFFSET('Water Data'!$E$6,0,10*ROW('Water Data'!E146))),'Data Summary'!BW152="Yes"),OFFSET('Water Data'!$E$6,0,10*ROW('Water Data'!E146)),NA())</f>
        <v>#N/A</v>
      </c>
      <c r="I152" s="535" t="e">
        <f ca="1">+IF(AND(ISNUMBER(OFFSET('Water Data'!$E$9,0,10*ROW('Water Data'!E146))),'Data Summary'!BX152="Yes"),OFFSET('Water Data'!$E$9,0,10*ROW('Water Data'!E146)),NA())</f>
        <v>#N/A</v>
      </c>
      <c r="J152" s="535" t="e">
        <f ca="1">+IF(AND(ISNUMBER(OFFSET('Water Data'!$F$4,0,10*ROW('Water Data'!F146))),'Data Summary'!BY152="Yes"),100-OFFSET('Water Data'!$F$4,0,10*ROW('Water Data'!F146)),NA())</f>
        <v>#N/A</v>
      </c>
      <c r="K152" s="535" t="e">
        <f ca="1">+IF(AND(ISNUMBER(OFFSET('Water Data'!$F$6,0,10*ROW('Water Data'!F146))),'Data Summary'!BZ152="Yes"),OFFSET('Water Data'!$F$6,0,10*ROW('Water Data'!F146)),NA())</f>
        <v>#N/A</v>
      </c>
      <c r="L152" s="535" t="e">
        <f ca="1">+IF(AND(ISNUMBER(OFFSET('Water Data'!$F$9,0,10*ROW('Water Data'!F146))),'Data Summary'!CA152="Yes"),OFFSET('Water Data'!$F$9,0,10*ROW('Water Data'!F146)),NA())</f>
        <v>#N/A</v>
      </c>
      <c r="M152" s="535" t="e">
        <f ca="1">+IF(AND(ISNUMBER(OFFSET('Water Data'!$G$4,0,10*ROW('Water Data'!G146))),'Data Summary'!CB152="Yes"),100-OFFSET('Water Data'!$G$4,0,10*ROW('Water Data'!G146)),NA())</f>
        <v>#N/A</v>
      </c>
      <c r="N152" s="535" t="e">
        <f ca="1">+IF(AND(ISNUMBER(OFFSET('Water Data'!$G$6,0,10*ROW('Water Data'!G146))),'Data Summary'!CC152="Yes"),OFFSET('Water Data'!$G$6,0,10*ROW('Water Data'!G146)),NA())</f>
        <v>#N/A</v>
      </c>
      <c r="O152" s="535" t="e">
        <f ca="1">+IF(AND(ISNUMBER(OFFSET('Water Data'!$G$9,0,10*ROW('Water Data'!G146))),'Data Summary'!CD152="Yes"),OFFSET('Water Data'!$G$9,0,10*ROW('Water Data'!G146)),NA())</f>
        <v>#N/A</v>
      </c>
      <c r="P152" s="535" t="e">
        <f ca="1">+IF(AND(ISNUMBER(OFFSET('Water Data'!$H$4,0,10*ROW('Water Data'!H146))),'Data Summary'!CE152="Yes"),100-OFFSET('Water Data'!$H$4,0,10*ROW('Water Data'!H146)),NA())</f>
        <v>#N/A</v>
      </c>
      <c r="Q152" s="535" t="e">
        <f ca="1">+IF(AND(ISNUMBER(OFFSET('Water Data'!$H$6,0,10*ROW('Water Data'!H146))),'Data Summary'!CF152="Yes"),OFFSET('Water Data'!$H$6,0,10*ROW('Water Data'!H146)),NA())</f>
        <v>#N/A</v>
      </c>
      <c r="R152" s="535" t="e">
        <f ca="1">+IF(AND(ISNUMBER(OFFSET('Water Data'!$H$9,0,10*ROW('Water Data'!H146))),'Data Summary'!CG152="Yes"),OFFSET('Water Data'!$H$9,0,10*ROW('Water Data'!H146)),NA())</f>
        <v>#N/A</v>
      </c>
      <c r="S152" s="535" t="e">
        <f ca="1">+IF(AND(ISNUMBER(OFFSET('Water Data'!$I$4,0,10*ROW('Water Data'!I146))),'Data Summary'!CH152="Yes"),100-OFFSET('Water Data'!$I$4,0,10*ROW('Water Data'!I146)),NA())</f>
        <v>#N/A</v>
      </c>
      <c r="T152" s="535" t="e">
        <f ca="1">+IF(AND(ISNUMBER(OFFSET('Water Data'!$I$6,0,10*ROW('Water Data'!I146))),'Data Summary'!CI152="Yes"),OFFSET('Water Data'!$I$6,0,10*ROW('Water Data'!I146)),NA())</f>
        <v>#N/A</v>
      </c>
      <c r="U152" s="535" t="e">
        <f ca="1">+IF(AND(ISNUMBER(OFFSET('Water Data'!$I$9,0,10*ROW('Water Data'!I146))),'Data Summary'!CJ152="Yes"),OFFSET('Water Data'!$I$9,0,10*ROW('Water Data'!I146)),NA())</f>
        <v>#N/A</v>
      </c>
      <c r="V152" s="536" t="e">
        <f ca="1">+IF(AND(ISNUMBER(OFFSET('Sanitation Data'!$D$4,0,10*ROW('Sanitation Data'!D146))),'Data Summary'!CK152="Yes"),100-OFFSET('Sanitation Data'!$D$4,0,10*ROW('Sanitation Data'!D146)),NA())</f>
        <v>#N/A</v>
      </c>
      <c r="W152" s="536" t="e">
        <f ca="1">+IF(AND(ISNUMBER(OFFSET('Sanitation Data'!$D$6,0,10*ROW('Sanitation Data'!D146))),'Data Summary'!CL152="Yes"),OFFSET('Sanitation Data'!$D$6,0,10*ROW('Sanitation Data'!D146)),NA())</f>
        <v>#N/A</v>
      </c>
      <c r="X152" s="536" t="e">
        <f ca="1">+IF(AND(ISNUMBER(OFFSET('Sanitation Data'!$D$10,0,10*ROW('Sanitation Data'!D146))),'Data Summary'!CM152="Yes"),OFFSET('Sanitation Data'!$D$10,0,10*ROW('Sanitation Data'!D146)),NA())</f>
        <v>#N/A</v>
      </c>
      <c r="Y152" s="536" t="e">
        <f ca="1">+IF(AND(ISNUMBER(OFFSET('Sanitation Data'!$D$11,0,10*ROW('Sanitation Data'!D146))),'Data Summary'!CN152="Yes"),OFFSET('Sanitation Data'!$D$11,0,10*ROW('Sanitation Data'!D146)),NA())</f>
        <v>#N/A</v>
      </c>
      <c r="Z152" s="536" t="e">
        <f ca="1">+IF(AND(ISNUMBER(OFFSET('Sanitation Data'!$D$12,0,10*ROW('Sanitation Data'!D146))),'Data Summary'!CO152="Yes"),OFFSET('Sanitation Data'!$D$12,0,10*ROW('Sanitation Data'!D146)),NA())</f>
        <v>#N/A</v>
      </c>
      <c r="AA152" s="536" t="e">
        <f ca="1">+IF(AND(ISNUMBER(OFFSET('Sanitation Data'!$E$4,0,10*ROW('Sanitation Data'!E146))),'Data Summary'!CP152="Yes"),100-OFFSET('Sanitation Data'!$E$4,0,10*ROW('Sanitation Data'!E146)),NA())</f>
        <v>#N/A</v>
      </c>
      <c r="AB152" s="536" t="e">
        <f ca="1">+IF(AND(ISNUMBER(OFFSET('Sanitation Data'!$E$6,0,10*ROW('Sanitation Data'!E146))),'Data Summary'!CQ152="Yes"),OFFSET('Sanitation Data'!$E$6,0,10*ROW('Sanitation Data'!E146)),NA())</f>
        <v>#N/A</v>
      </c>
      <c r="AC152" s="536" t="e">
        <f ca="1">+IF(AND(ISNUMBER(OFFSET('Sanitation Data'!$E$10,0,10*ROW('Sanitation Data'!E146))),'Data Summary'!CR152="Yes"),OFFSET('Sanitation Data'!$E$10,0,10*ROW('Sanitation Data'!E146)),NA())</f>
        <v>#N/A</v>
      </c>
      <c r="AD152" s="536" t="e">
        <f ca="1">+IF(AND(ISNUMBER(OFFSET('Sanitation Data'!$E$11,0,10*ROW('Sanitation Data'!E146))),'Data Summary'!CS152="Yes"),OFFSET('Sanitation Data'!$E$11,0,10*ROW('Sanitation Data'!E146)),NA())</f>
        <v>#N/A</v>
      </c>
      <c r="AE152" s="536" t="e">
        <f ca="1">+IF(AND(ISNUMBER(OFFSET('Sanitation Data'!$E$12,0,10*ROW('Sanitation Data'!E146))),'Data Summary'!CT152="Yes"),OFFSET('Sanitation Data'!$E$12,0,10*ROW('Sanitation Data'!E146)),NA())</f>
        <v>#N/A</v>
      </c>
      <c r="AF152" s="536" t="e">
        <f ca="1">+IF(AND(ISNUMBER(OFFSET('Sanitation Data'!$F$4,0,10*ROW('Sanitation Data'!F146))),'Data Summary'!CU152="Yes"),100-OFFSET('Sanitation Data'!$F$4,0,10*ROW('Sanitation Data'!F146)),NA())</f>
        <v>#N/A</v>
      </c>
      <c r="AG152" s="536" t="e">
        <f ca="1">+IF(AND(ISNUMBER(OFFSET('Sanitation Data'!$F$6,0,10*ROW('Sanitation Data'!F146))),'Data Summary'!CV152="Yes"),OFFSET('Sanitation Data'!$F$6,0,10*ROW('Sanitation Data'!F146)),NA())</f>
        <v>#N/A</v>
      </c>
      <c r="AH152" s="536" t="e">
        <f ca="1">+IF(AND(ISNUMBER(OFFSET('Sanitation Data'!$F$10,0,10*ROW('Sanitation Data'!F146))),'Data Summary'!CW152="Yes"),OFFSET('Sanitation Data'!$F$10,0,10*ROW('Sanitation Data'!F146)),NA())</f>
        <v>#N/A</v>
      </c>
      <c r="AI152" s="536" t="e">
        <f ca="1">+IF(AND(ISNUMBER(OFFSET('Sanitation Data'!$F$11,0,10*ROW('Sanitation Data'!F146))),'Data Summary'!CX152="Yes"),OFFSET('Sanitation Data'!$F$11,0,10*ROW('Sanitation Data'!F146)),NA())</f>
        <v>#N/A</v>
      </c>
      <c r="AJ152" s="536" t="e">
        <f ca="1">+IF(AND(ISNUMBER(OFFSET('Sanitation Data'!$F$12,0,10*ROW('Sanitation Data'!F146))),'Data Summary'!CY152="Yes"),OFFSET('Sanitation Data'!$F$12,0,10*ROW('Sanitation Data'!F146)),NA())</f>
        <v>#N/A</v>
      </c>
      <c r="AK152" s="536" t="e">
        <f ca="1">+IF(AND(ISNUMBER(OFFSET('Sanitation Data'!$G$4,0,10*ROW('Sanitation Data'!G146))),'Data Summary'!CZ152="Yes"),100-OFFSET('Sanitation Data'!$G$4,0,10*ROW('Sanitation Data'!G146)),NA())</f>
        <v>#N/A</v>
      </c>
      <c r="AL152" s="536" t="e">
        <f ca="1">+IF(AND(ISNUMBER(OFFSET('Sanitation Data'!$G$6,0,10*ROW('Sanitation Data'!G146))),'Data Summary'!DA152="Yes"),OFFSET('Sanitation Data'!$G$6,0,10*ROW('Sanitation Data'!G146)),NA())</f>
        <v>#N/A</v>
      </c>
      <c r="AM152" s="536" t="e">
        <f ca="1">+IF(AND(ISNUMBER(OFFSET('Sanitation Data'!$G$10,0,10*ROW('Sanitation Data'!G146))),'Data Summary'!DB152="Yes"),OFFSET('Sanitation Data'!$G$10,0,10*ROW('Sanitation Data'!G146)),NA())</f>
        <v>#N/A</v>
      </c>
      <c r="AN152" s="536" t="e">
        <f ca="1">+IF(AND(ISNUMBER(OFFSET('Sanitation Data'!$G$11,0,10*ROW('Sanitation Data'!G146))),'Data Summary'!DC152="Yes"),OFFSET('Sanitation Data'!$G$11,0,10*ROW('Sanitation Data'!G146)),NA())</f>
        <v>#N/A</v>
      </c>
      <c r="AO152" s="536" t="e">
        <f ca="1">+IF(AND(ISNUMBER(OFFSET('Sanitation Data'!$G$12,0,10*ROW('Sanitation Data'!G146))),'Data Summary'!DD152="Yes"),OFFSET('Sanitation Data'!$G$12,0,10*ROW('Sanitation Data'!G146)),NA())</f>
        <v>#N/A</v>
      </c>
      <c r="AP152" s="536" t="e">
        <f ca="1">+IF(AND(ISNUMBER(OFFSET('Sanitation Data'!$H$4,0,10*ROW('Sanitation Data'!H146))),'Data Summary'!DE152="Yes"),100-OFFSET('Sanitation Data'!$H$4,0,10*ROW('Sanitation Data'!H146)),NA())</f>
        <v>#N/A</v>
      </c>
      <c r="AQ152" s="536" t="e">
        <f ca="1">+IF(AND(ISNUMBER(OFFSET('Sanitation Data'!$H$6,0,10*ROW('Sanitation Data'!H146))),'Data Summary'!DF152="Yes"),OFFSET('Sanitation Data'!$H$6,0,10*ROW('Sanitation Data'!H146)),NA())</f>
        <v>#N/A</v>
      </c>
      <c r="AR152" s="536" t="e">
        <f ca="1">+IF(AND(ISNUMBER(OFFSET('Sanitation Data'!$H$10,0,10*ROW('Sanitation Data'!H146))),'Data Summary'!DG152="Yes"),OFFSET('Sanitation Data'!$H$10,0,10*ROW('Sanitation Data'!H146)),NA())</f>
        <v>#N/A</v>
      </c>
      <c r="AS152" s="536" t="e">
        <f ca="1">+IF(AND(ISNUMBER(OFFSET('Sanitation Data'!$H$11,0,10*ROW('Sanitation Data'!H146))),'Data Summary'!DH152="Yes"),OFFSET('Sanitation Data'!$H$11,0,10*ROW('Sanitation Data'!H146)),NA())</f>
        <v>#N/A</v>
      </c>
      <c r="AT152" s="536" t="e">
        <f ca="1">+IF(AND(ISNUMBER(OFFSET('Sanitation Data'!$H$12,0,10*ROW('Sanitation Data'!H146))),'Data Summary'!DI152="Yes"),OFFSET('Sanitation Data'!$H$12,0,10*ROW('Sanitation Data'!H146)),NA())</f>
        <v>#N/A</v>
      </c>
      <c r="AU152" s="536" t="e">
        <f ca="1">+IF(AND(ISNUMBER(OFFSET('Sanitation Data'!$I$4,0,10*ROW('Sanitation Data'!I146))),'Data Summary'!DJ152="Yes"),100-OFFSET('Sanitation Data'!$I$4,0,10*ROW('Sanitation Data'!I146)),NA())</f>
        <v>#N/A</v>
      </c>
      <c r="AV152" s="536" t="e">
        <f ca="1">+IF(AND(ISNUMBER(OFFSET('Sanitation Data'!$I$6,0,10*ROW('Sanitation Data'!I146))),'Data Summary'!DK152="Yes"),OFFSET('Sanitation Data'!$I$6,0,10*ROW('Sanitation Data'!I146)),NA())</f>
        <v>#N/A</v>
      </c>
      <c r="AW152" s="536" t="e">
        <f ca="1">+IF(AND(ISNUMBER(OFFSET('Sanitation Data'!$I$10,0,10*ROW('Sanitation Data'!I146))),'Data Summary'!DL152="Yes"),OFFSET('Sanitation Data'!$I$10,0,10*ROW('Sanitation Data'!I146)),NA())</f>
        <v>#N/A</v>
      </c>
      <c r="AX152" s="536" t="e">
        <f ca="1">+IF(AND(ISNUMBER(OFFSET('Sanitation Data'!$I$11,0,10*ROW('Sanitation Data'!I146))),'Data Summary'!DM152="Yes"),OFFSET('Sanitation Data'!$I$11,0,10*ROW('Sanitation Data'!I146)),NA())</f>
        <v>#N/A</v>
      </c>
      <c r="AY152" s="536" t="e">
        <f ca="1">+IF(AND(ISNUMBER(OFFSET('Sanitation Data'!$I$12,0,10*ROW('Sanitation Data'!I146))),'Data Summary'!DN152="Yes"),OFFSET('Sanitation Data'!$I$12,0,10*ROW('Sanitation Data'!I146)),NA())</f>
        <v>#N/A</v>
      </c>
      <c r="AZ152" s="537" t="e">
        <f ca="1">+IF(AND(ISNUMBER(OFFSET('Hygiene Data'!$D$5,0,10*ROW('Hygiene Data'!D146))),'Data Summary'!DO152="Yes"),OFFSET('Hygiene Data'!$D$5,0,10*ROW('Hygiene Data'!D146)),NA())</f>
        <v>#N/A</v>
      </c>
      <c r="BA152" s="537" t="e">
        <f ca="1">+IF(AND(ISNUMBER(OFFSET('Hygiene Data'!$D$7,0,10*ROW('Hygiene Data'!D146))),'Data Summary'!DP152="Yes"),OFFSET('Hygiene Data'!$D$7,0,10*ROW('Hygiene Data'!D146)),NA())</f>
        <v>#N/A</v>
      </c>
      <c r="BB152" s="537" t="e">
        <f ca="1">+IF(AND(ISNUMBER(OFFSET('Hygiene Data'!$D$9,0,10*ROW('Hygiene Data'!D146))),'Data Summary'!DQ152="Yes"),OFFSET('Hygiene Data'!$D$9,0,10*ROW('Hygiene Data'!D146)),NA())</f>
        <v>#N/A</v>
      </c>
      <c r="BC152" s="537" t="e">
        <f ca="1">+IF(AND(ISNUMBER(OFFSET('Hygiene Data'!$E$5,0,10*ROW('Hygiene Data'!E146))),'Data Summary'!DR152="Yes"),OFFSET('Hygiene Data'!$E$5,0,10*ROW('Hygiene Data'!E146)),NA())</f>
        <v>#N/A</v>
      </c>
      <c r="BD152" s="537" t="e">
        <f ca="1">+IF(AND(ISNUMBER(OFFSET('Hygiene Data'!$E$7,0,10*ROW('Hygiene Data'!E146))),'Data Summary'!DS152="Yes"),OFFSET('Hygiene Data'!$E$7,0,10*ROW('Hygiene Data'!E146)),NA())</f>
        <v>#N/A</v>
      </c>
      <c r="BE152" s="537" t="e">
        <f ca="1">+IF(AND(ISNUMBER(OFFSET('Hygiene Data'!$E$9,0,10*ROW('Hygiene Data'!E146))),'Data Summary'!DT152="Yes"),OFFSET('Hygiene Data'!$E$9,0,10*ROW('Hygiene Data'!E146)),NA())</f>
        <v>#N/A</v>
      </c>
      <c r="BF152" s="537" t="e">
        <f ca="1">+IF(AND(ISNUMBER(OFFSET('Hygiene Data'!$F$5,0,10*ROW('Hygiene Data'!F146))),'Data Summary'!DU152="Yes"),OFFSET('Hygiene Data'!$F$5,0,10*ROW('Hygiene Data'!F146)),NA())</f>
        <v>#N/A</v>
      </c>
      <c r="BG152" s="537" t="e">
        <f ca="1">+IF(AND(ISNUMBER(OFFSET('Hygiene Data'!$F$7,0,10*ROW('Hygiene Data'!F146))),'Data Summary'!DV152="Yes"),OFFSET('Hygiene Data'!$F$7,0,10*ROW('Hygiene Data'!F146)),NA())</f>
        <v>#N/A</v>
      </c>
      <c r="BH152" s="537" t="e">
        <f ca="1">+IF(AND(ISNUMBER(OFFSET('Hygiene Data'!$F$9,0,10*ROW('Hygiene Data'!F146))),'Data Summary'!DW152="Yes"),OFFSET('Hygiene Data'!$F$9,0,10*ROW('Hygiene Data'!F146)),NA())</f>
        <v>#N/A</v>
      </c>
      <c r="BI152" s="537" t="e">
        <f ca="1">+IF(AND(ISNUMBER(OFFSET('Hygiene Data'!$G$5,0,10*ROW('Hygiene Data'!G146))),'Data Summary'!DX152="Yes"),OFFSET('Hygiene Data'!$G$5,0,10*ROW('Hygiene Data'!G146)),NA())</f>
        <v>#N/A</v>
      </c>
      <c r="BJ152" s="537" t="e">
        <f ca="1">+IF(AND(ISNUMBER(OFFSET('Hygiene Data'!$G$7,0,10*ROW('Hygiene Data'!G146))),'Data Summary'!DY152="Yes"),OFFSET('Hygiene Data'!$G$7,0,10*ROW('Hygiene Data'!G146)),NA())</f>
        <v>#N/A</v>
      </c>
      <c r="BK152" s="537" t="e">
        <f ca="1">+IF(AND(ISNUMBER(OFFSET('Hygiene Data'!$G$9,0,10*ROW('Hygiene Data'!G146))),'Data Summary'!DZ152="Yes"),OFFSET('Hygiene Data'!$G$9,0,10*ROW('Hygiene Data'!G146)),NA())</f>
        <v>#N/A</v>
      </c>
      <c r="BL152" s="537" t="e">
        <f ca="1">+IF(AND(ISNUMBER(OFFSET('Hygiene Data'!$H$5,0,10*ROW('Hygiene Data'!H146))),'Data Summary'!EA152="Yes"),OFFSET('Hygiene Data'!$H$5,0,10*ROW('Hygiene Data'!H146)),NA())</f>
        <v>#N/A</v>
      </c>
      <c r="BM152" s="537" t="e">
        <f ca="1">+IF(AND(ISNUMBER(OFFSET('Hygiene Data'!$H$7,0,10*ROW('Hygiene Data'!H146))),'Data Summary'!EB152="Yes"),OFFSET('Hygiene Data'!$H$7,0,10*ROW('Hygiene Data'!H146)),NA())</f>
        <v>#N/A</v>
      </c>
      <c r="BN152" s="537" t="e">
        <f ca="1">+IF(AND(ISNUMBER(OFFSET('Hygiene Data'!$H$9,0,10*ROW('Hygiene Data'!H146))),'Data Summary'!EC152="Yes"),OFFSET('Hygiene Data'!$H$9,0,10*ROW('Hygiene Data'!H146)),NA())</f>
        <v>#N/A</v>
      </c>
      <c r="BO152" s="537" t="e">
        <f ca="1">+IF(AND(ISNUMBER(OFFSET('Hygiene Data'!$I$5,0,10*ROW('Hygiene Data'!I146))),'Data Summary'!ED152="Yes"),OFFSET('Hygiene Data'!$I$5,0,10*ROW('Hygiene Data'!I146)),NA())</f>
        <v>#N/A</v>
      </c>
      <c r="BP152" s="537" t="e">
        <f ca="1">+IF(AND(ISNUMBER(OFFSET('Hygiene Data'!$I$7,0,10*ROW('Hygiene Data'!I146))),'Data Summary'!EE152="Yes"),OFFSET('Hygiene Data'!$I$7,0,10*ROW('Hygiene Data'!I146)),NA())</f>
        <v>#N/A</v>
      </c>
      <c r="BQ152" s="537" t="e">
        <f ca="1">+IF(AND(ISNUMBER(OFFSET('Hygiene Data'!$I$9,0,10*ROW('Hygiene Data'!I146))),'Data Summary'!EF152="Yes"),OFFSET('Hygiene Data'!$I$9,0,10*ROW('Hygiene Data'!I146)),NA())</f>
        <v>#N/A</v>
      </c>
    </row>
    <row r="153" spans="1:69" x14ac:dyDescent="0.25">
      <c r="A153" s="533" t="e">
        <f ca="1">+RIGHT('Data Summary'!A153,LEN('Data Summary'!A153)-9)</f>
        <v>#VALUE!</v>
      </c>
      <c r="B153" s="507" t="str">
        <f ca="1">+IF(ISTEXT('Data Summary'!B153),'Data Summary'!B153,"")</f>
        <v/>
      </c>
      <c r="C153" s="534" t="e">
        <f ca="1">+VALUE('Data Summary'!C153)</f>
        <v>#VALUE!</v>
      </c>
      <c r="D153" s="535" t="e">
        <f ca="1">+IF(AND(ISNUMBER(OFFSET('Water Data'!$D$4,0,10*ROW('Water Data'!D147))),'Data Summary'!BS153="Yes"),100-OFFSET('Water Data'!$D$4,0,10*ROW('Water Data'!D147)),NA())</f>
        <v>#N/A</v>
      </c>
      <c r="E153" s="535" t="e">
        <f ca="1">+IF(AND(ISNUMBER(OFFSET('Water Data'!$D$6,0,10*ROW('Water Data'!D147))),'Data Summary'!BT153="Yes"),OFFSET('Water Data'!$D$6,0,10*ROW('Water Data'!D147)),NA())</f>
        <v>#N/A</v>
      </c>
      <c r="F153" s="535" t="e">
        <f ca="1">+IF(AND(ISNUMBER(OFFSET('Water Data'!$D$9,0,10*ROW('Water Data'!D147))),'Data Summary'!BU153="Yes"),OFFSET('Water Data'!$D$9,0,10*ROW('Water Data'!D147)),NA())</f>
        <v>#N/A</v>
      </c>
      <c r="G153" s="535" t="e">
        <f ca="1">+IF(AND(ISNUMBER(OFFSET('Water Data'!$E$4,0,10*ROW('Water Data'!E147))),'Data Summary'!BV153="Yes"),100-OFFSET('Water Data'!$E$4,0,10*ROW('Water Data'!E147)),NA())</f>
        <v>#N/A</v>
      </c>
      <c r="H153" s="535" t="e">
        <f ca="1">+IF(AND(ISNUMBER(OFFSET('Water Data'!$E$6,0,10*ROW('Water Data'!E147))),'Data Summary'!BW153="Yes"),OFFSET('Water Data'!$E$6,0,10*ROW('Water Data'!E147)),NA())</f>
        <v>#N/A</v>
      </c>
      <c r="I153" s="535" t="e">
        <f ca="1">+IF(AND(ISNUMBER(OFFSET('Water Data'!$E$9,0,10*ROW('Water Data'!E147))),'Data Summary'!BX153="Yes"),OFFSET('Water Data'!$E$9,0,10*ROW('Water Data'!E147)),NA())</f>
        <v>#N/A</v>
      </c>
      <c r="J153" s="535" t="e">
        <f ca="1">+IF(AND(ISNUMBER(OFFSET('Water Data'!$F$4,0,10*ROW('Water Data'!F147))),'Data Summary'!BY153="Yes"),100-OFFSET('Water Data'!$F$4,0,10*ROW('Water Data'!F147)),NA())</f>
        <v>#N/A</v>
      </c>
      <c r="K153" s="535" t="e">
        <f ca="1">+IF(AND(ISNUMBER(OFFSET('Water Data'!$F$6,0,10*ROW('Water Data'!F147))),'Data Summary'!BZ153="Yes"),OFFSET('Water Data'!$F$6,0,10*ROW('Water Data'!F147)),NA())</f>
        <v>#N/A</v>
      </c>
      <c r="L153" s="535" t="e">
        <f ca="1">+IF(AND(ISNUMBER(OFFSET('Water Data'!$F$9,0,10*ROW('Water Data'!F147))),'Data Summary'!CA153="Yes"),OFFSET('Water Data'!$F$9,0,10*ROW('Water Data'!F147)),NA())</f>
        <v>#N/A</v>
      </c>
      <c r="M153" s="535" t="e">
        <f ca="1">+IF(AND(ISNUMBER(OFFSET('Water Data'!$G$4,0,10*ROW('Water Data'!G147))),'Data Summary'!CB153="Yes"),100-OFFSET('Water Data'!$G$4,0,10*ROW('Water Data'!G147)),NA())</f>
        <v>#N/A</v>
      </c>
      <c r="N153" s="535" t="e">
        <f ca="1">+IF(AND(ISNUMBER(OFFSET('Water Data'!$G$6,0,10*ROW('Water Data'!G147))),'Data Summary'!CC153="Yes"),OFFSET('Water Data'!$G$6,0,10*ROW('Water Data'!G147)),NA())</f>
        <v>#N/A</v>
      </c>
      <c r="O153" s="535" t="e">
        <f ca="1">+IF(AND(ISNUMBER(OFFSET('Water Data'!$G$9,0,10*ROW('Water Data'!G147))),'Data Summary'!CD153="Yes"),OFFSET('Water Data'!$G$9,0,10*ROW('Water Data'!G147)),NA())</f>
        <v>#N/A</v>
      </c>
      <c r="P153" s="535" t="e">
        <f ca="1">+IF(AND(ISNUMBER(OFFSET('Water Data'!$H$4,0,10*ROW('Water Data'!H147))),'Data Summary'!CE153="Yes"),100-OFFSET('Water Data'!$H$4,0,10*ROW('Water Data'!H147)),NA())</f>
        <v>#N/A</v>
      </c>
      <c r="Q153" s="535" t="e">
        <f ca="1">+IF(AND(ISNUMBER(OFFSET('Water Data'!$H$6,0,10*ROW('Water Data'!H147))),'Data Summary'!CF153="Yes"),OFFSET('Water Data'!$H$6,0,10*ROW('Water Data'!H147)),NA())</f>
        <v>#N/A</v>
      </c>
      <c r="R153" s="535" t="e">
        <f ca="1">+IF(AND(ISNUMBER(OFFSET('Water Data'!$H$9,0,10*ROW('Water Data'!H147))),'Data Summary'!CG153="Yes"),OFFSET('Water Data'!$H$9,0,10*ROW('Water Data'!H147)),NA())</f>
        <v>#N/A</v>
      </c>
      <c r="S153" s="535" t="e">
        <f ca="1">+IF(AND(ISNUMBER(OFFSET('Water Data'!$I$4,0,10*ROW('Water Data'!I147))),'Data Summary'!CH153="Yes"),100-OFFSET('Water Data'!$I$4,0,10*ROW('Water Data'!I147)),NA())</f>
        <v>#N/A</v>
      </c>
      <c r="T153" s="535" t="e">
        <f ca="1">+IF(AND(ISNUMBER(OFFSET('Water Data'!$I$6,0,10*ROW('Water Data'!I147))),'Data Summary'!CI153="Yes"),OFFSET('Water Data'!$I$6,0,10*ROW('Water Data'!I147)),NA())</f>
        <v>#N/A</v>
      </c>
      <c r="U153" s="535" t="e">
        <f ca="1">+IF(AND(ISNUMBER(OFFSET('Water Data'!$I$9,0,10*ROW('Water Data'!I147))),'Data Summary'!CJ153="Yes"),OFFSET('Water Data'!$I$9,0,10*ROW('Water Data'!I147)),NA())</f>
        <v>#N/A</v>
      </c>
      <c r="V153" s="536" t="e">
        <f ca="1">+IF(AND(ISNUMBER(OFFSET('Sanitation Data'!$D$4,0,10*ROW('Sanitation Data'!D147))),'Data Summary'!CK153="Yes"),100-OFFSET('Sanitation Data'!$D$4,0,10*ROW('Sanitation Data'!D147)),NA())</f>
        <v>#N/A</v>
      </c>
      <c r="W153" s="536" t="e">
        <f ca="1">+IF(AND(ISNUMBER(OFFSET('Sanitation Data'!$D$6,0,10*ROW('Sanitation Data'!D147))),'Data Summary'!CL153="Yes"),OFFSET('Sanitation Data'!$D$6,0,10*ROW('Sanitation Data'!D147)),NA())</f>
        <v>#N/A</v>
      </c>
      <c r="X153" s="536" t="e">
        <f ca="1">+IF(AND(ISNUMBER(OFFSET('Sanitation Data'!$D$10,0,10*ROW('Sanitation Data'!D147))),'Data Summary'!CM153="Yes"),OFFSET('Sanitation Data'!$D$10,0,10*ROW('Sanitation Data'!D147)),NA())</f>
        <v>#N/A</v>
      </c>
      <c r="Y153" s="536" t="e">
        <f ca="1">+IF(AND(ISNUMBER(OFFSET('Sanitation Data'!$D$11,0,10*ROW('Sanitation Data'!D147))),'Data Summary'!CN153="Yes"),OFFSET('Sanitation Data'!$D$11,0,10*ROW('Sanitation Data'!D147)),NA())</f>
        <v>#N/A</v>
      </c>
      <c r="Z153" s="536" t="e">
        <f ca="1">+IF(AND(ISNUMBER(OFFSET('Sanitation Data'!$D$12,0,10*ROW('Sanitation Data'!D147))),'Data Summary'!CO153="Yes"),OFFSET('Sanitation Data'!$D$12,0,10*ROW('Sanitation Data'!D147)),NA())</f>
        <v>#N/A</v>
      </c>
      <c r="AA153" s="536" t="e">
        <f ca="1">+IF(AND(ISNUMBER(OFFSET('Sanitation Data'!$E$4,0,10*ROW('Sanitation Data'!E147))),'Data Summary'!CP153="Yes"),100-OFFSET('Sanitation Data'!$E$4,0,10*ROW('Sanitation Data'!E147)),NA())</f>
        <v>#N/A</v>
      </c>
      <c r="AB153" s="536" t="e">
        <f ca="1">+IF(AND(ISNUMBER(OFFSET('Sanitation Data'!$E$6,0,10*ROW('Sanitation Data'!E147))),'Data Summary'!CQ153="Yes"),OFFSET('Sanitation Data'!$E$6,0,10*ROW('Sanitation Data'!E147)),NA())</f>
        <v>#N/A</v>
      </c>
      <c r="AC153" s="536" t="e">
        <f ca="1">+IF(AND(ISNUMBER(OFFSET('Sanitation Data'!$E$10,0,10*ROW('Sanitation Data'!E147))),'Data Summary'!CR153="Yes"),OFFSET('Sanitation Data'!$E$10,0,10*ROW('Sanitation Data'!E147)),NA())</f>
        <v>#N/A</v>
      </c>
      <c r="AD153" s="536" t="e">
        <f ca="1">+IF(AND(ISNUMBER(OFFSET('Sanitation Data'!$E$11,0,10*ROW('Sanitation Data'!E147))),'Data Summary'!CS153="Yes"),OFFSET('Sanitation Data'!$E$11,0,10*ROW('Sanitation Data'!E147)),NA())</f>
        <v>#N/A</v>
      </c>
      <c r="AE153" s="536" t="e">
        <f ca="1">+IF(AND(ISNUMBER(OFFSET('Sanitation Data'!$E$12,0,10*ROW('Sanitation Data'!E147))),'Data Summary'!CT153="Yes"),OFFSET('Sanitation Data'!$E$12,0,10*ROW('Sanitation Data'!E147)),NA())</f>
        <v>#N/A</v>
      </c>
      <c r="AF153" s="536" t="e">
        <f ca="1">+IF(AND(ISNUMBER(OFFSET('Sanitation Data'!$F$4,0,10*ROW('Sanitation Data'!F147))),'Data Summary'!CU153="Yes"),100-OFFSET('Sanitation Data'!$F$4,0,10*ROW('Sanitation Data'!F147)),NA())</f>
        <v>#N/A</v>
      </c>
      <c r="AG153" s="536" t="e">
        <f ca="1">+IF(AND(ISNUMBER(OFFSET('Sanitation Data'!$F$6,0,10*ROW('Sanitation Data'!F147))),'Data Summary'!CV153="Yes"),OFFSET('Sanitation Data'!$F$6,0,10*ROW('Sanitation Data'!F147)),NA())</f>
        <v>#N/A</v>
      </c>
      <c r="AH153" s="536" t="e">
        <f ca="1">+IF(AND(ISNUMBER(OFFSET('Sanitation Data'!$F$10,0,10*ROW('Sanitation Data'!F147))),'Data Summary'!CW153="Yes"),OFFSET('Sanitation Data'!$F$10,0,10*ROW('Sanitation Data'!F147)),NA())</f>
        <v>#N/A</v>
      </c>
      <c r="AI153" s="536" t="e">
        <f ca="1">+IF(AND(ISNUMBER(OFFSET('Sanitation Data'!$F$11,0,10*ROW('Sanitation Data'!F147))),'Data Summary'!CX153="Yes"),OFFSET('Sanitation Data'!$F$11,0,10*ROW('Sanitation Data'!F147)),NA())</f>
        <v>#N/A</v>
      </c>
      <c r="AJ153" s="536" t="e">
        <f ca="1">+IF(AND(ISNUMBER(OFFSET('Sanitation Data'!$F$12,0,10*ROW('Sanitation Data'!F147))),'Data Summary'!CY153="Yes"),OFFSET('Sanitation Data'!$F$12,0,10*ROW('Sanitation Data'!F147)),NA())</f>
        <v>#N/A</v>
      </c>
      <c r="AK153" s="536" t="e">
        <f ca="1">+IF(AND(ISNUMBER(OFFSET('Sanitation Data'!$G$4,0,10*ROW('Sanitation Data'!G147))),'Data Summary'!CZ153="Yes"),100-OFFSET('Sanitation Data'!$G$4,0,10*ROW('Sanitation Data'!G147)),NA())</f>
        <v>#N/A</v>
      </c>
      <c r="AL153" s="536" t="e">
        <f ca="1">+IF(AND(ISNUMBER(OFFSET('Sanitation Data'!$G$6,0,10*ROW('Sanitation Data'!G147))),'Data Summary'!DA153="Yes"),OFFSET('Sanitation Data'!$G$6,0,10*ROW('Sanitation Data'!G147)),NA())</f>
        <v>#N/A</v>
      </c>
      <c r="AM153" s="536" t="e">
        <f ca="1">+IF(AND(ISNUMBER(OFFSET('Sanitation Data'!$G$10,0,10*ROW('Sanitation Data'!G147))),'Data Summary'!DB153="Yes"),OFFSET('Sanitation Data'!$G$10,0,10*ROW('Sanitation Data'!G147)),NA())</f>
        <v>#N/A</v>
      </c>
      <c r="AN153" s="536" t="e">
        <f ca="1">+IF(AND(ISNUMBER(OFFSET('Sanitation Data'!$G$11,0,10*ROW('Sanitation Data'!G147))),'Data Summary'!DC153="Yes"),OFFSET('Sanitation Data'!$G$11,0,10*ROW('Sanitation Data'!G147)),NA())</f>
        <v>#N/A</v>
      </c>
      <c r="AO153" s="536" t="e">
        <f ca="1">+IF(AND(ISNUMBER(OFFSET('Sanitation Data'!$G$12,0,10*ROW('Sanitation Data'!G147))),'Data Summary'!DD153="Yes"),OFFSET('Sanitation Data'!$G$12,0,10*ROW('Sanitation Data'!G147)),NA())</f>
        <v>#N/A</v>
      </c>
      <c r="AP153" s="536" t="e">
        <f ca="1">+IF(AND(ISNUMBER(OFFSET('Sanitation Data'!$H$4,0,10*ROW('Sanitation Data'!H147))),'Data Summary'!DE153="Yes"),100-OFFSET('Sanitation Data'!$H$4,0,10*ROW('Sanitation Data'!H147)),NA())</f>
        <v>#N/A</v>
      </c>
      <c r="AQ153" s="536" t="e">
        <f ca="1">+IF(AND(ISNUMBER(OFFSET('Sanitation Data'!$H$6,0,10*ROW('Sanitation Data'!H147))),'Data Summary'!DF153="Yes"),OFFSET('Sanitation Data'!$H$6,0,10*ROW('Sanitation Data'!H147)),NA())</f>
        <v>#N/A</v>
      </c>
      <c r="AR153" s="536" t="e">
        <f ca="1">+IF(AND(ISNUMBER(OFFSET('Sanitation Data'!$H$10,0,10*ROW('Sanitation Data'!H147))),'Data Summary'!DG153="Yes"),OFFSET('Sanitation Data'!$H$10,0,10*ROW('Sanitation Data'!H147)),NA())</f>
        <v>#N/A</v>
      </c>
      <c r="AS153" s="536" t="e">
        <f ca="1">+IF(AND(ISNUMBER(OFFSET('Sanitation Data'!$H$11,0,10*ROW('Sanitation Data'!H147))),'Data Summary'!DH153="Yes"),OFFSET('Sanitation Data'!$H$11,0,10*ROW('Sanitation Data'!H147)),NA())</f>
        <v>#N/A</v>
      </c>
      <c r="AT153" s="536" t="e">
        <f ca="1">+IF(AND(ISNUMBER(OFFSET('Sanitation Data'!$H$12,0,10*ROW('Sanitation Data'!H147))),'Data Summary'!DI153="Yes"),OFFSET('Sanitation Data'!$H$12,0,10*ROW('Sanitation Data'!H147)),NA())</f>
        <v>#N/A</v>
      </c>
      <c r="AU153" s="536" t="e">
        <f ca="1">+IF(AND(ISNUMBER(OFFSET('Sanitation Data'!$I$4,0,10*ROW('Sanitation Data'!I147))),'Data Summary'!DJ153="Yes"),100-OFFSET('Sanitation Data'!$I$4,0,10*ROW('Sanitation Data'!I147)),NA())</f>
        <v>#N/A</v>
      </c>
      <c r="AV153" s="536" t="e">
        <f ca="1">+IF(AND(ISNUMBER(OFFSET('Sanitation Data'!$I$6,0,10*ROW('Sanitation Data'!I147))),'Data Summary'!DK153="Yes"),OFFSET('Sanitation Data'!$I$6,0,10*ROW('Sanitation Data'!I147)),NA())</f>
        <v>#N/A</v>
      </c>
      <c r="AW153" s="536" t="e">
        <f ca="1">+IF(AND(ISNUMBER(OFFSET('Sanitation Data'!$I$10,0,10*ROW('Sanitation Data'!I147))),'Data Summary'!DL153="Yes"),OFFSET('Sanitation Data'!$I$10,0,10*ROW('Sanitation Data'!I147)),NA())</f>
        <v>#N/A</v>
      </c>
      <c r="AX153" s="536" t="e">
        <f ca="1">+IF(AND(ISNUMBER(OFFSET('Sanitation Data'!$I$11,0,10*ROW('Sanitation Data'!I147))),'Data Summary'!DM153="Yes"),OFFSET('Sanitation Data'!$I$11,0,10*ROW('Sanitation Data'!I147)),NA())</f>
        <v>#N/A</v>
      </c>
      <c r="AY153" s="536" t="e">
        <f ca="1">+IF(AND(ISNUMBER(OFFSET('Sanitation Data'!$I$12,0,10*ROW('Sanitation Data'!I147))),'Data Summary'!DN153="Yes"),OFFSET('Sanitation Data'!$I$12,0,10*ROW('Sanitation Data'!I147)),NA())</f>
        <v>#N/A</v>
      </c>
      <c r="AZ153" s="537" t="e">
        <f ca="1">+IF(AND(ISNUMBER(OFFSET('Hygiene Data'!$D$5,0,10*ROW('Hygiene Data'!D147))),'Data Summary'!DO153="Yes"),OFFSET('Hygiene Data'!$D$5,0,10*ROW('Hygiene Data'!D147)),NA())</f>
        <v>#N/A</v>
      </c>
      <c r="BA153" s="537" t="e">
        <f ca="1">+IF(AND(ISNUMBER(OFFSET('Hygiene Data'!$D$7,0,10*ROW('Hygiene Data'!D147))),'Data Summary'!DP153="Yes"),OFFSET('Hygiene Data'!$D$7,0,10*ROW('Hygiene Data'!D147)),NA())</f>
        <v>#N/A</v>
      </c>
      <c r="BB153" s="537" t="e">
        <f ca="1">+IF(AND(ISNUMBER(OFFSET('Hygiene Data'!$D$9,0,10*ROW('Hygiene Data'!D147))),'Data Summary'!DQ153="Yes"),OFFSET('Hygiene Data'!$D$9,0,10*ROW('Hygiene Data'!D147)),NA())</f>
        <v>#N/A</v>
      </c>
      <c r="BC153" s="537" t="e">
        <f ca="1">+IF(AND(ISNUMBER(OFFSET('Hygiene Data'!$E$5,0,10*ROW('Hygiene Data'!E147))),'Data Summary'!DR153="Yes"),OFFSET('Hygiene Data'!$E$5,0,10*ROW('Hygiene Data'!E147)),NA())</f>
        <v>#N/A</v>
      </c>
      <c r="BD153" s="537" t="e">
        <f ca="1">+IF(AND(ISNUMBER(OFFSET('Hygiene Data'!$E$7,0,10*ROW('Hygiene Data'!E147))),'Data Summary'!DS153="Yes"),OFFSET('Hygiene Data'!$E$7,0,10*ROW('Hygiene Data'!E147)),NA())</f>
        <v>#N/A</v>
      </c>
      <c r="BE153" s="537" t="e">
        <f ca="1">+IF(AND(ISNUMBER(OFFSET('Hygiene Data'!$E$9,0,10*ROW('Hygiene Data'!E147))),'Data Summary'!DT153="Yes"),OFFSET('Hygiene Data'!$E$9,0,10*ROW('Hygiene Data'!E147)),NA())</f>
        <v>#N/A</v>
      </c>
      <c r="BF153" s="537" t="e">
        <f ca="1">+IF(AND(ISNUMBER(OFFSET('Hygiene Data'!$F$5,0,10*ROW('Hygiene Data'!F147))),'Data Summary'!DU153="Yes"),OFFSET('Hygiene Data'!$F$5,0,10*ROW('Hygiene Data'!F147)),NA())</f>
        <v>#N/A</v>
      </c>
      <c r="BG153" s="537" t="e">
        <f ca="1">+IF(AND(ISNUMBER(OFFSET('Hygiene Data'!$F$7,0,10*ROW('Hygiene Data'!F147))),'Data Summary'!DV153="Yes"),OFFSET('Hygiene Data'!$F$7,0,10*ROW('Hygiene Data'!F147)),NA())</f>
        <v>#N/A</v>
      </c>
      <c r="BH153" s="537" t="e">
        <f ca="1">+IF(AND(ISNUMBER(OFFSET('Hygiene Data'!$F$9,0,10*ROW('Hygiene Data'!F147))),'Data Summary'!DW153="Yes"),OFFSET('Hygiene Data'!$F$9,0,10*ROW('Hygiene Data'!F147)),NA())</f>
        <v>#N/A</v>
      </c>
      <c r="BI153" s="537" t="e">
        <f ca="1">+IF(AND(ISNUMBER(OFFSET('Hygiene Data'!$G$5,0,10*ROW('Hygiene Data'!G147))),'Data Summary'!DX153="Yes"),OFFSET('Hygiene Data'!$G$5,0,10*ROW('Hygiene Data'!G147)),NA())</f>
        <v>#N/A</v>
      </c>
      <c r="BJ153" s="537" t="e">
        <f ca="1">+IF(AND(ISNUMBER(OFFSET('Hygiene Data'!$G$7,0,10*ROW('Hygiene Data'!G147))),'Data Summary'!DY153="Yes"),OFFSET('Hygiene Data'!$G$7,0,10*ROW('Hygiene Data'!G147)),NA())</f>
        <v>#N/A</v>
      </c>
      <c r="BK153" s="537" t="e">
        <f ca="1">+IF(AND(ISNUMBER(OFFSET('Hygiene Data'!$G$9,0,10*ROW('Hygiene Data'!G147))),'Data Summary'!DZ153="Yes"),OFFSET('Hygiene Data'!$G$9,0,10*ROW('Hygiene Data'!G147)),NA())</f>
        <v>#N/A</v>
      </c>
      <c r="BL153" s="537" t="e">
        <f ca="1">+IF(AND(ISNUMBER(OFFSET('Hygiene Data'!$H$5,0,10*ROW('Hygiene Data'!H147))),'Data Summary'!EA153="Yes"),OFFSET('Hygiene Data'!$H$5,0,10*ROW('Hygiene Data'!H147)),NA())</f>
        <v>#N/A</v>
      </c>
      <c r="BM153" s="537" t="e">
        <f ca="1">+IF(AND(ISNUMBER(OFFSET('Hygiene Data'!$H$7,0,10*ROW('Hygiene Data'!H147))),'Data Summary'!EB153="Yes"),OFFSET('Hygiene Data'!$H$7,0,10*ROW('Hygiene Data'!H147)),NA())</f>
        <v>#N/A</v>
      </c>
      <c r="BN153" s="537" t="e">
        <f ca="1">+IF(AND(ISNUMBER(OFFSET('Hygiene Data'!$H$9,0,10*ROW('Hygiene Data'!H147))),'Data Summary'!EC153="Yes"),OFFSET('Hygiene Data'!$H$9,0,10*ROW('Hygiene Data'!H147)),NA())</f>
        <v>#N/A</v>
      </c>
      <c r="BO153" s="537" t="e">
        <f ca="1">+IF(AND(ISNUMBER(OFFSET('Hygiene Data'!$I$5,0,10*ROW('Hygiene Data'!I147))),'Data Summary'!ED153="Yes"),OFFSET('Hygiene Data'!$I$5,0,10*ROW('Hygiene Data'!I147)),NA())</f>
        <v>#N/A</v>
      </c>
      <c r="BP153" s="537" t="e">
        <f ca="1">+IF(AND(ISNUMBER(OFFSET('Hygiene Data'!$I$7,0,10*ROW('Hygiene Data'!I147))),'Data Summary'!EE153="Yes"),OFFSET('Hygiene Data'!$I$7,0,10*ROW('Hygiene Data'!I147)),NA())</f>
        <v>#N/A</v>
      </c>
      <c r="BQ153" s="537" t="e">
        <f ca="1">+IF(AND(ISNUMBER(OFFSET('Hygiene Data'!$I$9,0,10*ROW('Hygiene Data'!I147))),'Data Summary'!EF153="Yes"),OFFSET('Hygiene Data'!$I$9,0,10*ROW('Hygiene Data'!I147)),NA())</f>
        <v>#N/A</v>
      </c>
    </row>
    <row r="154" spans="1:69" x14ac:dyDescent="0.25">
      <c r="A154" s="533" t="e">
        <f ca="1">+RIGHT('Data Summary'!A154,LEN('Data Summary'!A154)-9)</f>
        <v>#VALUE!</v>
      </c>
      <c r="B154" s="507" t="str">
        <f ca="1">+IF(ISTEXT('Data Summary'!B154),'Data Summary'!B154,"")</f>
        <v/>
      </c>
      <c r="C154" s="534" t="e">
        <f ca="1">+VALUE('Data Summary'!C154)</f>
        <v>#VALUE!</v>
      </c>
      <c r="D154" s="535" t="e">
        <f ca="1">+IF(AND(ISNUMBER(OFFSET('Water Data'!$D$4,0,10*ROW('Water Data'!D148))),'Data Summary'!BS154="Yes"),100-OFFSET('Water Data'!$D$4,0,10*ROW('Water Data'!D148)),NA())</f>
        <v>#N/A</v>
      </c>
      <c r="E154" s="535" t="e">
        <f ca="1">+IF(AND(ISNUMBER(OFFSET('Water Data'!$D$6,0,10*ROW('Water Data'!D148))),'Data Summary'!BT154="Yes"),OFFSET('Water Data'!$D$6,0,10*ROW('Water Data'!D148)),NA())</f>
        <v>#N/A</v>
      </c>
      <c r="F154" s="535" t="e">
        <f ca="1">+IF(AND(ISNUMBER(OFFSET('Water Data'!$D$9,0,10*ROW('Water Data'!D148))),'Data Summary'!BU154="Yes"),OFFSET('Water Data'!$D$9,0,10*ROW('Water Data'!D148)),NA())</f>
        <v>#N/A</v>
      </c>
      <c r="G154" s="535" t="e">
        <f ca="1">+IF(AND(ISNUMBER(OFFSET('Water Data'!$E$4,0,10*ROW('Water Data'!E148))),'Data Summary'!BV154="Yes"),100-OFFSET('Water Data'!$E$4,0,10*ROW('Water Data'!E148)),NA())</f>
        <v>#N/A</v>
      </c>
      <c r="H154" s="535" t="e">
        <f ca="1">+IF(AND(ISNUMBER(OFFSET('Water Data'!$E$6,0,10*ROW('Water Data'!E148))),'Data Summary'!BW154="Yes"),OFFSET('Water Data'!$E$6,0,10*ROW('Water Data'!E148)),NA())</f>
        <v>#N/A</v>
      </c>
      <c r="I154" s="535" t="e">
        <f ca="1">+IF(AND(ISNUMBER(OFFSET('Water Data'!$E$9,0,10*ROW('Water Data'!E148))),'Data Summary'!BX154="Yes"),OFFSET('Water Data'!$E$9,0,10*ROW('Water Data'!E148)),NA())</f>
        <v>#N/A</v>
      </c>
      <c r="J154" s="535" t="e">
        <f ca="1">+IF(AND(ISNUMBER(OFFSET('Water Data'!$F$4,0,10*ROW('Water Data'!F148))),'Data Summary'!BY154="Yes"),100-OFFSET('Water Data'!$F$4,0,10*ROW('Water Data'!F148)),NA())</f>
        <v>#N/A</v>
      </c>
      <c r="K154" s="535" t="e">
        <f ca="1">+IF(AND(ISNUMBER(OFFSET('Water Data'!$F$6,0,10*ROW('Water Data'!F148))),'Data Summary'!BZ154="Yes"),OFFSET('Water Data'!$F$6,0,10*ROW('Water Data'!F148)),NA())</f>
        <v>#N/A</v>
      </c>
      <c r="L154" s="535" t="e">
        <f ca="1">+IF(AND(ISNUMBER(OFFSET('Water Data'!$F$9,0,10*ROW('Water Data'!F148))),'Data Summary'!CA154="Yes"),OFFSET('Water Data'!$F$9,0,10*ROW('Water Data'!F148)),NA())</f>
        <v>#N/A</v>
      </c>
      <c r="M154" s="535" t="e">
        <f ca="1">+IF(AND(ISNUMBER(OFFSET('Water Data'!$G$4,0,10*ROW('Water Data'!G148))),'Data Summary'!CB154="Yes"),100-OFFSET('Water Data'!$G$4,0,10*ROW('Water Data'!G148)),NA())</f>
        <v>#N/A</v>
      </c>
      <c r="N154" s="535" t="e">
        <f ca="1">+IF(AND(ISNUMBER(OFFSET('Water Data'!$G$6,0,10*ROW('Water Data'!G148))),'Data Summary'!CC154="Yes"),OFFSET('Water Data'!$G$6,0,10*ROW('Water Data'!G148)),NA())</f>
        <v>#N/A</v>
      </c>
      <c r="O154" s="535" t="e">
        <f ca="1">+IF(AND(ISNUMBER(OFFSET('Water Data'!$G$9,0,10*ROW('Water Data'!G148))),'Data Summary'!CD154="Yes"),OFFSET('Water Data'!$G$9,0,10*ROW('Water Data'!G148)),NA())</f>
        <v>#N/A</v>
      </c>
      <c r="P154" s="535" t="e">
        <f ca="1">+IF(AND(ISNUMBER(OFFSET('Water Data'!$H$4,0,10*ROW('Water Data'!H148))),'Data Summary'!CE154="Yes"),100-OFFSET('Water Data'!$H$4,0,10*ROW('Water Data'!H148)),NA())</f>
        <v>#N/A</v>
      </c>
      <c r="Q154" s="535" t="e">
        <f ca="1">+IF(AND(ISNUMBER(OFFSET('Water Data'!$H$6,0,10*ROW('Water Data'!H148))),'Data Summary'!CF154="Yes"),OFFSET('Water Data'!$H$6,0,10*ROW('Water Data'!H148)),NA())</f>
        <v>#N/A</v>
      </c>
      <c r="R154" s="535" t="e">
        <f ca="1">+IF(AND(ISNUMBER(OFFSET('Water Data'!$H$9,0,10*ROW('Water Data'!H148))),'Data Summary'!CG154="Yes"),OFFSET('Water Data'!$H$9,0,10*ROW('Water Data'!H148)),NA())</f>
        <v>#N/A</v>
      </c>
      <c r="S154" s="535" t="e">
        <f ca="1">+IF(AND(ISNUMBER(OFFSET('Water Data'!$I$4,0,10*ROW('Water Data'!I148))),'Data Summary'!CH154="Yes"),100-OFFSET('Water Data'!$I$4,0,10*ROW('Water Data'!I148)),NA())</f>
        <v>#N/A</v>
      </c>
      <c r="T154" s="535" t="e">
        <f ca="1">+IF(AND(ISNUMBER(OFFSET('Water Data'!$I$6,0,10*ROW('Water Data'!I148))),'Data Summary'!CI154="Yes"),OFFSET('Water Data'!$I$6,0,10*ROW('Water Data'!I148)),NA())</f>
        <v>#N/A</v>
      </c>
      <c r="U154" s="535" t="e">
        <f ca="1">+IF(AND(ISNUMBER(OFFSET('Water Data'!$I$9,0,10*ROW('Water Data'!I148))),'Data Summary'!CJ154="Yes"),OFFSET('Water Data'!$I$9,0,10*ROW('Water Data'!I148)),NA())</f>
        <v>#N/A</v>
      </c>
      <c r="V154" s="536" t="e">
        <f ca="1">+IF(AND(ISNUMBER(OFFSET('Sanitation Data'!$D$4,0,10*ROW('Sanitation Data'!D148))),'Data Summary'!CK154="Yes"),100-OFFSET('Sanitation Data'!$D$4,0,10*ROW('Sanitation Data'!D148)),NA())</f>
        <v>#N/A</v>
      </c>
      <c r="W154" s="536" t="e">
        <f ca="1">+IF(AND(ISNUMBER(OFFSET('Sanitation Data'!$D$6,0,10*ROW('Sanitation Data'!D148))),'Data Summary'!CL154="Yes"),OFFSET('Sanitation Data'!$D$6,0,10*ROW('Sanitation Data'!D148)),NA())</f>
        <v>#N/A</v>
      </c>
      <c r="X154" s="536" t="e">
        <f ca="1">+IF(AND(ISNUMBER(OFFSET('Sanitation Data'!$D$10,0,10*ROW('Sanitation Data'!D148))),'Data Summary'!CM154="Yes"),OFFSET('Sanitation Data'!$D$10,0,10*ROW('Sanitation Data'!D148)),NA())</f>
        <v>#N/A</v>
      </c>
      <c r="Y154" s="536" t="e">
        <f ca="1">+IF(AND(ISNUMBER(OFFSET('Sanitation Data'!$D$11,0,10*ROW('Sanitation Data'!D148))),'Data Summary'!CN154="Yes"),OFFSET('Sanitation Data'!$D$11,0,10*ROW('Sanitation Data'!D148)),NA())</f>
        <v>#N/A</v>
      </c>
      <c r="Z154" s="536" t="e">
        <f ca="1">+IF(AND(ISNUMBER(OFFSET('Sanitation Data'!$D$12,0,10*ROW('Sanitation Data'!D148))),'Data Summary'!CO154="Yes"),OFFSET('Sanitation Data'!$D$12,0,10*ROW('Sanitation Data'!D148)),NA())</f>
        <v>#N/A</v>
      </c>
      <c r="AA154" s="536" t="e">
        <f ca="1">+IF(AND(ISNUMBER(OFFSET('Sanitation Data'!$E$4,0,10*ROW('Sanitation Data'!E148))),'Data Summary'!CP154="Yes"),100-OFFSET('Sanitation Data'!$E$4,0,10*ROW('Sanitation Data'!E148)),NA())</f>
        <v>#N/A</v>
      </c>
      <c r="AB154" s="536" t="e">
        <f ca="1">+IF(AND(ISNUMBER(OFFSET('Sanitation Data'!$E$6,0,10*ROW('Sanitation Data'!E148))),'Data Summary'!CQ154="Yes"),OFFSET('Sanitation Data'!$E$6,0,10*ROW('Sanitation Data'!E148)),NA())</f>
        <v>#N/A</v>
      </c>
      <c r="AC154" s="536" t="e">
        <f ca="1">+IF(AND(ISNUMBER(OFFSET('Sanitation Data'!$E$10,0,10*ROW('Sanitation Data'!E148))),'Data Summary'!CR154="Yes"),OFFSET('Sanitation Data'!$E$10,0,10*ROW('Sanitation Data'!E148)),NA())</f>
        <v>#N/A</v>
      </c>
      <c r="AD154" s="536" t="e">
        <f ca="1">+IF(AND(ISNUMBER(OFFSET('Sanitation Data'!$E$11,0,10*ROW('Sanitation Data'!E148))),'Data Summary'!CS154="Yes"),OFFSET('Sanitation Data'!$E$11,0,10*ROW('Sanitation Data'!E148)),NA())</f>
        <v>#N/A</v>
      </c>
      <c r="AE154" s="536" t="e">
        <f ca="1">+IF(AND(ISNUMBER(OFFSET('Sanitation Data'!$E$12,0,10*ROW('Sanitation Data'!E148))),'Data Summary'!CT154="Yes"),OFFSET('Sanitation Data'!$E$12,0,10*ROW('Sanitation Data'!E148)),NA())</f>
        <v>#N/A</v>
      </c>
      <c r="AF154" s="536" t="e">
        <f ca="1">+IF(AND(ISNUMBER(OFFSET('Sanitation Data'!$F$4,0,10*ROW('Sanitation Data'!F148))),'Data Summary'!CU154="Yes"),100-OFFSET('Sanitation Data'!$F$4,0,10*ROW('Sanitation Data'!F148)),NA())</f>
        <v>#N/A</v>
      </c>
      <c r="AG154" s="536" t="e">
        <f ca="1">+IF(AND(ISNUMBER(OFFSET('Sanitation Data'!$F$6,0,10*ROW('Sanitation Data'!F148))),'Data Summary'!CV154="Yes"),OFFSET('Sanitation Data'!$F$6,0,10*ROW('Sanitation Data'!F148)),NA())</f>
        <v>#N/A</v>
      </c>
      <c r="AH154" s="536" t="e">
        <f ca="1">+IF(AND(ISNUMBER(OFFSET('Sanitation Data'!$F$10,0,10*ROW('Sanitation Data'!F148))),'Data Summary'!CW154="Yes"),OFFSET('Sanitation Data'!$F$10,0,10*ROW('Sanitation Data'!F148)),NA())</f>
        <v>#N/A</v>
      </c>
      <c r="AI154" s="536" t="e">
        <f ca="1">+IF(AND(ISNUMBER(OFFSET('Sanitation Data'!$F$11,0,10*ROW('Sanitation Data'!F148))),'Data Summary'!CX154="Yes"),OFFSET('Sanitation Data'!$F$11,0,10*ROW('Sanitation Data'!F148)),NA())</f>
        <v>#N/A</v>
      </c>
      <c r="AJ154" s="536" t="e">
        <f ca="1">+IF(AND(ISNUMBER(OFFSET('Sanitation Data'!$F$12,0,10*ROW('Sanitation Data'!F148))),'Data Summary'!CY154="Yes"),OFFSET('Sanitation Data'!$F$12,0,10*ROW('Sanitation Data'!F148)),NA())</f>
        <v>#N/A</v>
      </c>
      <c r="AK154" s="536" t="e">
        <f ca="1">+IF(AND(ISNUMBER(OFFSET('Sanitation Data'!$G$4,0,10*ROW('Sanitation Data'!G148))),'Data Summary'!CZ154="Yes"),100-OFFSET('Sanitation Data'!$G$4,0,10*ROW('Sanitation Data'!G148)),NA())</f>
        <v>#N/A</v>
      </c>
      <c r="AL154" s="536" t="e">
        <f ca="1">+IF(AND(ISNUMBER(OFFSET('Sanitation Data'!$G$6,0,10*ROW('Sanitation Data'!G148))),'Data Summary'!DA154="Yes"),OFFSET('Sanitation Data'!$G$6,0,10*ROW('Sanitation Data'!G148)),NA())</f>
        <v>#N/A</v>
      </c>
      <c r="AM154" s="536" t="e">
        <f ca="1">+IF(AND(ISNUMBER(OFFSET('Sanitation Data'!$G$10,0,10*ROW('Sanitation Data'!G148))),'Data Summary'!DB154="Yes"),OFFSET('Sanitation Data'!$G$10,0,10*ROW('Sanitation Data'!G148)),NA())</f>
        <v>#N/A</v>
      </c>
      <c r="AN154" s="536" t="e">
        <f ca="1">+IF(AND(ISNUMBER(OFFSET('Sanitation Data'!$G$11,0,10*ROW('Sanitation Data'!G148))),'Data Summary'!DC154="Yes"),OFFSET('Sanitation Data'!$G$11,0,10*ROW('Sanitation Data'!G148)),NA())</f>
        <v>#N/A</v>
      </c>
      <c r="AO154" s="536" t="e">
        <f ca="1">+IF(AND(ISNUMBER(OFFSET('Sanitation Data'!$G$12,0,10*ROW('Sanitation Data'!G148))),'Data Summary'!DD154="Yes"),OFFSET('Sanitation Data'!$G$12,0,10*ROW('Sanitation Data'!G148)),NA())</f>
        <v>#N/A</v>
      </c>
      <c r="AP154" s="536" t="e">
        <f ca="1">+IF(AND(ISNUMBER(OFFSET('Sanitation Data'!$H$4,0,10*ROW('Sanitation Data'!H148))),'Data Summary'!DE154="Yes"),100-OFFSET('Sanitation Data'!$H$4,0,10*ROW('Sanitation Data'!H148)),NA())</f>
        <v>#N/A</v>
      </c>
      <c r="AQ154" s="536" t="e">
        <f ca="1">+IF(AND(ISNUMBER(OFFSET('Sanitation Data'!$H$6,0,10*ROW('Sanitation Data'!H148))),'Data Summary'!DF154="Yes"),OFFSET('Sanitation Data'!$H$6,0,10*ROW('Sanitation Data'!H148)),NA())</f>
        <v>#N/A</v>
      </c>
      <c r="AR154" s="536" t="e">
        <f ca="1">+IF(AND(ISNUMBER(OFFSET('Sanitation Data'!$H$10,0,10*ROW('Sanitation Data'!H148))),'Data Summary'!DG154="Yes"),OFFSET('Sanitation Data'!$H$10,0,10*ROW('Sanitation Data'!H148)),NA())</f>
        <v>#N/A</v>
      </c>
      <c r="AS154" s="536" t="e">
        <f ca="1">+IF(AND(ISNUMBER(OFFSET('Sanitation Data'!$H$11,0,10*ROW('Sanitation Data'!H148))),'Data Summary'!DH154="Yes"),OFFSET('Sanitation Data'!$H$11,0,10*ROW('Sanitation Data'!H148)),NA())</f>
        <v>#N/A</v>
      </c>
      <c r="AT154" s="536" t="e">
        <f ca="1">+IF(AND(ISNUMBER(OFFSET('Sanitation Data'!$H$12,0,10*ROW('Sanitation Data'!H148))),'Data Summary'!DI154="Yes"),OFFSET('Sanitation Data'!$H$12,0,10*ROW('Sanitation Data'!H148)),NA())</f>
        <v>#N/A</v>
      </c>
      <c r="AU154" s="536" t="e">
        <f ca="1">+IF(AND(ISNUMBER(OFFSET('Sanitation Data'!$I$4,0,10*ROW('Sanitation Data'!I148))),'Data Summary'!DJ154="Yes"),100-OFFSET('Sanitation Data'!$I$4,0,10*ROW('Sanitation Data'!I148)),NA())</f>
        <v>#N/A</v>
      </c>
      <c r="AV154" s="536" t="e">
        <f ca="1">+IF(AND(ISNUMBER(OFFSET('Sanitation Data'!$I$6,0,10*ROW('Sanitation Data'!I148))),'Data Summary'!DK154="Yes"),OFFSET('Sanitation Data'!$I$6,0,10*ROW('Sanitation Data'!I148)),NA())</f>
        <v>#N/A</v>
      </c>
      <c r="AW154" s="536" t="e">
        <f ca="1">+IF(AND(ISNUMBER(OFFSET('Sanitation Data'!$I$10,0,10*ROW('Sanitation Data'!I148))),'Data Summary'!DL154="Yes"),OFFSET('Sanitation Data'!$I$10,0,10*ROW('Sanitation Data'!I148)),NA())</f>
        <v>#N/A</v>
      </c>
      <c r="AX154" s="536" t="e">
        <f ca="1">+IF(AND(ISNUMBER(OFFSET('Sanitation Data'!$I$11,0,10*ROW('Sanitation Data'!I148))),'Data Summary'!DM154="Yes"),OFFSET('Sanitation Data'!$I$11,0,10*ROW('Sanitation Data'!I148)),NA())</f>
        <v>#N/A</v>
      </c>
      <c r="AY154" s="536" t="e">
        <f ca="1">+IF(AND(ISNUMBER(OFFSET('Sanitation Data'!$I$12,0,10*ROW('Sanitation Data'!I148))),'Data Summary'!DN154="Yes"),OFFSET('Sanitation Data'!$I$12,0,10*ROW('Sanitation Data'!I148)),NA())</f>
        <v>#N/A</v>
      </c>
      <c r="AZ154" s="537" t="e">
        <f ca="1">+IF(AND(ISNUMBER(OFFSET('Hygiene Data'!$D$5,0,10*ROW('Hygiene Data'!D148))),'Data Summary'!DO154="Yes"),OFFSET('Hygiene Data'!$D$5,0,10*ROW('Hygiene Data'!D148)),NA())</f>
        <v>#N/A</v>
      </c>
      <c r="BA154" s="537" t="e">
        <f ca="1">+IF(AND(ISNUMBER(OFFSET('Hygiene Data'!$D$7,0,10*ROW('Hygiene Data'!D148))),'Data Summary'!DP154="Yes"),OFFSET('Hygiene Data'!$D$7,0,10*ROW('Hygiene Data'!D148)),NA())</f>
        <v>#N/A</v>
      </c>
      <c r="BB154" s="537" t="e">
        <f ca="1">+IF(AND(ISNUMBER(OFFSET('Hygiene Data'!$D$9,0,10*ROW('Hygiene Data'!D148))),'Data Summary'!DQ154="Yes"),OFFSET('Hygiene Data'!$D$9,0,10*ROW('Hygiene Data'!D148)),NA())</f>
        <v>#N/A</v>
      </c>
      <c r="BC154" s="537" t="e">
        <f ca="1">+IF(AND(ISNUMBER(OFFSET('Hygiene Data'!$E$5,0,10*ROW('Hygiene Data'!E148))),'Data Summary'!DR154="Yes"),OFFSET('Hygiene Data'!$E$5,0,10*ROW('Hygiene Data'!E148)),NA())</f>
        <v>#N/A</v>
      </c>
      <c r="BD154" s="537" t="e">
        <f ca="1">+IF(AND(ISNUMBER(OFFSET('Hygiene Data'!$E$7,0,10*ROW('Hygiene Data'!E148))),'Data Summary'!DS154="Yes"),OFFSET('Hygiene Data'!$E$7,0,10*ROW('Hygiene Data'!E148)),NA())</f>
        <v>#N/A</v>
      </c>
      <c r="BE154" s="537" t="e">
        <f ca="1">+IF(AND(ISNUMBER(OFFSET('Hygiene Data'!$E$9,0,10*ROW('Hygiene Data'!E148))),'Data Summary'!DT154="Yes"),OFFSET('Hygiene Data'!$E$9,0,10*ROW('Hygiene Data'!E148)),NA())</f>
        <v>#N/A</v>
      </c>
      <c r="BF154" s="537" t="e">
        <f ca="1">+IF(AND(ISNUMBER(OFFSET('Hygiene Data'!$F$5,0,10*ROW('Hygiene Data'!F148))),'Data Summary'!DU154="Yes"),OFFSET('Hygiene Data'!$F$5,0,10*ROW('Hygiene Data'!F148)),NA())</f>
        <v>#N/A</v>
      </c>
      <c r="BG154" s="537" t="e">
        <f ca="1">+IF(AND(ISNUMBER(OFFSET('Hygiene Data'!$F$7,0,10*ROW('Hygiene Data'!F148))),'Data Summary'!DV154="Yes"),OFFSET('Hygiene Data'!$F$7,0,10*ROW('Hygiene Data'!F148)),NA())</f>
        <v>#N/A</v>
      </c>
      <c r="BH154" s="537" t="e">
        <f ca="1">+IF(AND(ISNUMBER(OFFSET('Hygiene Data'!$F$9,0,10*ROW('Hygiene Data'!F148))),'Data Summary'!DW154="Yes"),OFFSET('Hygiene Data'!$F$9,0,10*ROW('Hygiene Data'!F148)),NA())</f>
        <v>#N/A</v>
      </c>
      <c r="BI154" s="537" t="e">
        <f ca="1">+IF(AND(ISNUMBER(OFFSET('Hygiene Data'!$G$5,0,10*ROW('Hygiene Data'!G148))),'Data Summary'!DX154="Yes"),OFFSET('Hygiene Data'!$G$5,0,10*ROW('Hygiene Data'!G148)),NA())</f>
        <v>#N/A</v>
      </c>
      <c r="BJ154" s="537" t="e">
        <f ca="1">+IF(AND(ISNUMBER(OFFSET('Hygiene Data'!$G$7,0,10*ROW('Hygiene Data'!G148))),'Data Summary'!DY154="Yes"),OFFSET('Hygiene Data'!$G$7,0,10*ROW('Hygiene Data'!G148)),NA())</f>
        <v>#N/A</v>
      </c>
      <c r="BK154" s="537" t="e">
        <f ca="1">+IF(AND(ISNUMBER(OFFSET('Hygiene Data'!$G$9,0,10*ROW('Hygiene Data'!G148))),'Data Summary'!DZ154="Yes"),OFFSET('Hygiene Data'!$G$9,0,10*ROW('Hygiene Data'!G148)),NA())</f>
        <v>#N/A</v>
      </c>
      <c r="BL154" s="537" t="e">
        <f ca="1">+IF(AND(ISNUMBER(OFFSET('Hygiene Data'!$H$5,0,10*ROW('Hygiene Data'!H148))),'Data Summary'!EA154="Yes"),OFFSET('Hygiene Data'!$H$5,0,10*ROW('Hygiene Data'!H148)),NA())</f>
        <v>#N/A</v>
      </c>
      <c r="BM154" s="537" t="e">
        <f ca="1">+IF(AND(ISNUMBER(OFFSET('Hygiene Data'!$H$7,0,10*ROW('Hygiene Data'!H148))),'Data Summary'!EB154="Yes"),OFFSET('Hygiene Data'!$H$7,0,10*ROW('Hygiene Data'!H148)),NA())</f>
        <v>#N/A</v>
      </c>
      <c r="BN154" s="537" t="e">
        <f ca="1">+IF(AND(ISNUMBER(OFFSET('Hygiene Data'!$H$9,0,10*ROW('Hygiene Data'!H148))),'Data Summary'!EC154="Yes"),OFFSET('Hygiene Data'!$H$9,0,10*ROW('Hygiene Data'!H148)),NA())</f>
        <v>#N/A</v>
      </c>
      <c r="BO154" s="537" t="e">
        <f ca="1">+IF(AND(ISNUMBER(OFFSET('Hygiene Data'!$I$5,0,10*ROW('Hygiene Data'!I148))),'Data Summary'!ED154="Yes"),OFFSET('Hygiene Data'!$I$5,0,10*ROW('Hygiene Data'!I148)),NA())</f>
        <v>#N/A</v>
      </c>
      <c r="BP154" s="537" t="e">
        <f ca="1">+IF(AND(ISNUMBER(OFFSET('Hygiene Data'!$I$7,0,10*ROW('Hygiene Data'!I148))),'Data Summary'!EE154="Yes"),OFFSET('Hygiene Data'!$I$7,0,10*ROW('Hygiene Data'!I148)),NA())</f>
        <v>#N/A</v>
      </c>
      <c r="BQ154" s="537" t="e">
        <f ca="1">+IF(AND(ISNUMBER(OFFSET('Hygiene Data'!$I$9,0,10*ROW('Hygiene Data'!I148))),'Data Summary'!EF154="Yes"),OFFSET('Hygiene Data'!$I$9,0,10*ROW('Hygiene Data'!I148)),NA())</f>
        <v>#N/A</v>
      </c>
    </row>
    <row r="155" spans="1:69" x14ac:dyDescent="0.25">
      <c r="A155" s="533" t="e">
        <f ca="1">+RIGHT('Data Summary'!A155,LEN('Data Summary'!A155)-9)</f>
        <v>#VALUE!</v>
      </c>
      <c r="B155" s="507" t="str">
        <f ca="1">+IF(ISTEXT('Data Summary'!B155),'Data Summary'!B155,"")</f>
        <v/>
      </c>
      <c r="C155" s="534" t="e">
        <f ca="1">+VALUE('Data Summary'!C155)</f>
        <v>#VALUE!</v>
      </c>
      <c r="D155" s="535" t="e">
        <f ca="1">+IF(AND(ISNUMBER(OFFSET('Water Data'!$D$4,0,10*ROW('Water Data'!D149))),'Data Summary'!BS155="Yes"),100-OFFSET('Water Data'!$D$4,0,10*ROW('Water Data'!D149)),NA())</f>
        <v>#N/A</v>
      </c>
      <c r="E155" s="535" t="e">
        <f ca="1">+IF(AND(ISNUMBER(OFFSET('Water Data'!$D$6,0,10*ROW('Water Data'!D149))),'Data Summary'!BT155="Yes"),OFFSET('Water Data'!$D$6,0,10*ROW('Water Data'!D149)),NA())</f>
        <v>#N/A</v>
      </c>
      <c r="F155" s="535" t="e">
        <f ca="1">+IF(AND(ISNUMBER(OFFSET('Water Data'!$D$9,0,10*ROW('Water Data'!D149))),'Data Summary'!BU155="Yes"),OFFSET('Water Data'!$D$9,0,10*ROW('Water Data'!D149)),NA())</f>
        <v>#N/A</v>
      </c>
      <c r="G155" s="535" t="e">
        <f ca="1">+IF(AND(ISNUMBER(OFFSET('Water Data'!$E$4,0,10*ROW('Water Data'!E149))),'Data Summary'!BV155="Yes"),100-OFFSET('Water Data'!$E$4,0,10*ROW('Water Data'!E149)),NA())</f>
        <v>#N/A</v>
      </c>
      <c r="H155" s="535" t="e">
        <f ca="1">+IF(AND(ISNUMBER(OFFSET('Water Data'!$E$6,0,10*ROW('Water Data'!E149))),'Data Summary'!BW155="Yes"),OFFSET('Water Data'!$E$6,0,10*ROW('Water Data'!E149)),NA())</f>
        <v>#N/A</v>
      </c>
      <c r="I155" s="535" t="e">
        <f ca="1">+IF(AND(ISNUMBER(OFFSET('Water Data'!$E$9,0,10*ROW('Water Data'!E149))),'Data Summary'!BX155="Yes"),OFFSET('Water Data'!$E$9,0,10*ROW('Water Data'!E149)),NA())</f>
        <v>#N/A</v>
      </c>
      <c r="J155" s="535" t="e">
        <f ca="1">+IF(AND(ISNUMBER(OFFSET('Water Data'!$F$4,0,10*ROW('Water Data'!F149))),'Data Summary'!BY155="Yes"),100-OFFSET('Water Data'!$F$4,0,10*ROW('Water Data'!F149)),NA())</f>
        <v>#N/A</v>
      </c>
      <c r="K155" s="535" t="e">
        <f ca="1">+IF(AND(ISNUMBER(OFFSET('Water Data'!$F$6,0,10*ROW('Water Data'!F149))),'Data Summary'!BZ155="Yes"),OFFSET('Water Data'!$F$6,0,10*ROW('Water Data'!F149)),NA())</f>
        <v>#N/A</v>
      </c>
      <c r="L155" s="535" t="e">
        <f ca="1">+IF(AND(ISNUMBER(OFFSET('Water Data'!$F$9,0,10*ROW('Water Data'!F149))),'Data Summary'!CA155="Yes"),OFFSET('Water Data'!$F$9,0,10*ROW('Water Data'!F149)),NA())</f>
        <v>#N/A</v>
      </c>
      <c r="M155" s="535" t="e">
        <f ca="1">+IF(AND(ISNUMBER(OFFSET('Water Data'!$G$4,0,10*ROW('Water Data'!G149))),'Data Summary'!CB155="Yes"),100-OFFSET('Water Data'!$G$4,0,10*ROW('Water Data'!G149)),NA())</f>
        <v>#N/A</v>
      </c>
      <c r="N155" s="535" t="e">
        <f ca="1">+IF(AND(ISNUMBER(OFFSET('Water Data'!$G$6,0,10*ROW('Water Data'!G149))),'Data Summary'!CC155="Yes"),OFFSET('Water Data'!$G$6,0,10*ROW('Water Data'!G149)),NA())</f>
        <v>#N/A</v>
      </c>
      <c r="O155" s="535" t="e">
        <f ca="1">+IF(AND(ISNUMBER(OFFSET('Water Data'!$G$9,0,10*ROW('Water Data'!G149))),'Data Summary'!CD155="Yes"),OFFSET('Water Data'!$G$9,0,10*ROW('Water Data'!G149)),NA())</f>
        <v>#N/A</v>
      </c>
      <c r="P155" s="535" t="e">
        <f ca="1">+IF(AND(ISNUMBER(OFFSET('Water Data'!$H$4,0,10*ROW('Water Data'!H149))),'Data Summary'!CE155="Yes"),100-OFFSET('Water Data'!$H$4,0,10*ROW('Water Data'!H149)),NA())</f>
        <v>#N/A</v>
      </c>
      <c r="Q155" s="535" t="e">
        <f ca="1">+IF(AND(ISNUMBER(OFFSET('Water Data'!$H$6,0,10*ROW('Water Data'!H149))),'Data Summary'!CF155="Yes"),OFFSET('Water Data'!$H$6,0,10*ROW('Water Data'!H149)),NA())</f>
        <v>#N/A</v>
      </c>
      <c r="R155" s="535" t="e">
        <f ca="1">+IF(AND(ISNUMBER(OFFSET('Water Data'!$H$9,0,10*ROW('Water Data'!H149))),'Data Summary'!CG155="Yes"),OFFSET('Water Data'!$H$9,0,10*ROW('Water Data'!H149)),NA())</f>
        <v>#N/A</v>
      </c>
      <c r="S155" s="535" t="e">
        <f ca="1">+IF(AND(ISNUMBER(OFFSET('Water Data'!$I$4,0,10*ROW('Water Data'!I149))),'Data Summary'!CH155="Yes"),100-OFFSET('Water Data'!$I$4,0,10*ROW('Water Data'!I149)),NA())</f>
        <v>#N/A</v>
      </c>
      <c r="T155" s="535" t="e">
        <f ca="1">+IF(AND(ISNUMBER(OFFSET('Water Data'!$I$6,0,10*ROW('Water Data'!I149))),'Data Summary'!CI155="Yes"),OFFSET('Water Data'!$I$6,0,10*ROW('Water Data'!I149)),NA())</f>
        <v>#N/A</v>
      </c>
      <c r="U155" s="535" t="e">
        <f ca="1">+IF(AND(ISNUMBER(OFFSET('Water Data'!$I$9,0,10*ROW('Water Data'!I149))),'Data Summary'!CJ155="Yes"),OFFSET('Water Data'!$I$9,0,10*ROW('Water Data'!I149)),NA())</f>
        <v>#N/A</v>
      </c>
      <c r="V155" s="536" t="e">
        <f ca="1">+IF(AND(ISNUMBER(OFFSET('Sanitation Data'!$D$4,0,10*ROW('Sanitation Data'!D149))),'Data Summary'!CK155="Yes"),100-OFFSET('Sanitation Data'!$D$4,0,10*ROW('Sanitation Data'!D149)),NA())</f>
        <v>#N/A</v>
      </c>
      <c r="W155" s="536" t="e">
        <f ca="1">+IF(AND(ISNUMBER(OFFSET('Sanitation Data'!$D$6,0,10*ROW('Sanitation Data'!D149))),'Data Summary'!CL155="Yes"),OFFSET('Sanitation Data'!$D$6,0,10*ROW('Sanitation Data'!D149)),NA())</f>
        <v>#N/A</v>
      </c>
      <c r="X155" s="536" t="e">
        <f ca="1">+IF(AND(ISNUMBER(OFFSET('Sanitation Data'!$D$10,0,10*ROW('Sanitation Data'!D149))),'Data Summary'!CM155="Yes"),OFFSET('Sanitation Data'!$D$10,0,10*ROW('Sanitation Data'!D149)),NA())</f>
        <v>#N/A</v>
      </c>
      <c r="Y155" s="536" t="e">
        <f ca="1">+IF(AND(ISNUMBER(OFFSET('Sanitation Data'!$D$11,0,10*ROW('Sanitation Data'!D149))),'Data Summary'!CN155="Yes"),OFFSET('Sanitation Data'!$D$11,0,10*ROW('Sanitation Data'!D149)),NA())</f>
        <v>#N/A</v>
      </c>
      <c r="Z155" s="536" t="e">
        <f ca="1">+IF(AND(ISNUMBER(OFFSET('Sanitation Data'!$D$12,0,10*ROW('Sanitation Data'!D149))),'Data Summary'!CO155="Yes"),OFFSET('Sanitation Data'!$D$12,0,10*ROW('Sanitation Data'!D149)),NA())</f>
        <v>#N/A</v>
      </c>
      <c r="AA155" s="536" t="e">
        <f ca="1">+IF(AND(ISNUMBER(OFFSET('Sanitation Data'!$E$4,0,10*ROW('Sanitation Data'!E149))),'Data Summary'!CP155="Yes"),100-OFFSET('Sanitation Data'!$E$4,0,10*ROW('Sanitation Data'!E149)),NA())</f>
        <v>#N/A</v>
      </c>
      <c r="AB155" s="536" t="e">
        <f ca="1">+IF(AND(ISNUMBER(OFFSET('Sanitation Data'!$E$6,0,10*ROW('Sanitation Data'!E149))),'Data Summary'!CQ155="Yes"),OFFSET('Sanitation Data'!$E$6,0,10*ROW('Sanitation Data'!E149)),NA())</f>
        <v>#N/A</v>
      </c>
      <c r="AC155" s="536" t="e">
        <f ca="1">+IF(AND(ISNUMBER(OFFSET('Sanitation Data'!$E$10,0,10*ROW('Sanitation Data'!E149))),'Data Summary'!CR155="Yes"),OFFSET('Sanitation Data'!$E$10,0,10*ROW('Sanitation Data'!E149)),NA())</f>
        <v>#N/A</v>
      </c>
      <c r="AD155" s="536" t="e">
        <f ca="1">+IF(AND(ISNUMBER(OFFSET('Sanitation Data'!$E$11,0,10*ROW('Sanitation Data'!E149))),'Data Summary'!CS155="Yes"),OFFSET('Sanitation Data'!$E$11,0,10*ROW('Sanitation Data'!E149)),NA())</f>
        <v>#N/A</v>
      </c>
      <c r="AE155" s="536" t="e">
        <f ca="1">+IF(AND(ISNUMBER(OFFSET('Sanitation Data'!$E$12,0,10*ROW('Sanitation Data'!E149))),'Data Summary'!CT155="Yes"),OFFSET('Sanitation Data'!$E$12,0,10*ROW('Sanitation Data'!E149)),NA())</f>
        <v>#N/A</v>
      </c>
      <c r="AF155" s="536" t="e">
        <f ca="1">+IF(AND(ISNUMBER(OFFSET('Sanitation Data'!$F$4,0,10*ROW('Sanitation Data'!F149))),'Data Summary'!CU155="Yes"),100-OFFSET('Sanitation Data'!$F$4,0,10*ROW('Sanitation Data'!F149)),NA())</f>
        <v>#N/A</v>
      </c>
      <c r="AG155" s="536" t="e">
        <f ca="1">+IF(AND(ISNUMBER(OFFSET('Sanitation Data'!$F$6,0,10*ROW('Sanitation Data'!F149))),'Data Summary'!CV155="Yes"),OFFSET('Sanitation Data'!$F$6,0,10*ROW('Sanitation Data'!F149)),NA())</f>
        <v>#N/A</v>
      </c>
      <c r="AH155" s="536" t="e">
        <f ca="1">+IF(AND(ISNUMBER(OFFSET('Sanitation Data'!$F$10,0,10*ROW('Sanitation Data'!F149))),'Data Summary'!CW155="Yes"),OFFSET('Sanitation Data'!$F$10,0,10*ROW('Sanitation Data'!F149)),NA())</f>
        <v>#N/A</v>
      </c>
      <c r="AI155" s="536" t="e">
        <f ca="1">+IF(AND(ISNUMBER(OFFSET('Sanitation Data'!$F$11,0,10*ROW('Sanitation Data'!F149))),'Data Summary'!CX155="Yes"),OFFSET('Sanitation Data'!$F$11,0,10*ROW('Sanitation Data'!F149)),NA())</f>
        <v>#N/A</v>
      </c>
      <c r="AJ155" s="536" t="e">
        <f ca="1">+IF(AND(ISNUMBER(OFFSET('Sanitation Data'!$F$12,0,10*ROW('Sanitation Data'!F149))),'Data Summary'!CY155="Yes"),OFFSET('Sanitation Data'!$F$12,0,10*ROW('Sanitation Data'!F149)),NA())</f>
        <v>#N/A</v>
      </c>
      <c r="AK155" s="536" t="e">
        <f ca="1">+IF(AND(ISNUMBER(OFFSET('Sanitation Data'!$G$4,0,10*ROW('Sanitation Data'!G149))),'Data Summary'!CZ155="Yes"),100-OFFSET('Sanitation Data'!$G$4,0,10*ROW('Sanitation Data'!G149)),NA())</f>
        <v>#N/A</v>
      </c>
      <c r="AL155" s="536" t="e">
        <f ca="1">+IF(AND(ISNUMBER(OFFSET('Sanitation Data'!$G$6,0,10*ROW('Sanitation Data'!G149))),'Data Summary'!DA155="Yes"),OFFSET('Sanitation Data'!$G$6,0,10*ROW('Sanitation Data'!G149)),NA())</f>
        <v>#N/A</v>
      </c>
      <c r="AM155" s="536" t="e">
        <f ca="1">+IF(AND(ISNUMBER(OFFSET('Sanitation Data'!$G$10,0,10*ROW('Sanitation Data'!G149))),'Data Summary'!DB155="Yes"),OFFSET('Sanitation Data'!$G$10,0,10*ROW('Sanitation Data'!G149)),NA())</f>
        <v>#N/A</v>
      </c>
      <c r="AN155" s="536" t="e">
        <f ca="1">+IF(AND(ISNUMBER(OFFSET('Sanitation Data'!$G$11,0,10*ROW('Sanitation Data'!G149))),'Data Summary'!DC155="Yes"),OFFSET('Sanitation Data'!$G$11,0,10*ROW('Sanitation Data'!G149)),NA())</f>
        <v>#N/A</v>
      </c>
      <c r="AO155" s="536" t="e">
        <f ca="1">+IF(AND(ISNUMBER(OFFSET('Sanitation Data'!$G$12,0,10*ROW('Sanitation Data'!G149))),'Data Summary'!DD155="Yes"),OFFSET('Sanitation Data'!$G$12,0,10*ROW('Sanitation Data'!G149)),NA())</f>
        <v>#N/A</v>
      </c>
      <c r="AP155" s="536" t="e">
        <f ca="1">+IF(AND(ISNUMBER(OFFSET('Sanitation Data'!$H$4,0,10*ROW('Sanitation Data'!H149))),'Data Summary'!DE155="Yes"),100-OFFSET('Sanitation Data'!$H$4,0,10*ROW('Sanitation Data'!H149)),NA())</f>
        <v>#N/A</v>
      </c>
      <c r="AQ155" s="536" t="e">
        <f ca="1">+IF(AND(ISNUMBER(OFFSET('Sanitation Data'!$H$6,0,10*ROW('Sanitation Data'!H149))),'Data Summary'!DF155="Yes"),OFFSET('Sanitation Data'!$H$6,0,10*ROW('Sanitation Data'!H149)),NA())</f>
        <v>#N/A</v>
      </c>
      <c r="AR155" s="536" t="e">
        <f ca="1">+IF(AND(ISNUMBER(OFFSET('Sanitation Data'!$H$10,0,10*ROW('Sanitation Data'!H149))),'Data Summary'!DG155="Yes"),OFFSET('Sanitation Data'!$H$10,0,10*ROW('Sanitation Data'!H149)),NA())</f>
        <v>#N/A</v>
      </c>
      <c r="AS155" s="536" t="e">
        <f ca="1">+IF(AND(ISNUMBER(OFFSET('Sanitation Data'!$H$11,0,10*ROW('Sanitation Data'!H149))),'Data Summary'!DH155="Yes"),OFFSET('Sanitation Data'!$H$11,0,10*ROW('Sanitation Data'!H149)),NA())</f>
        <v>#N/A</v>
      </c>
      <c r="AT155" s="536" t="e">
        <f ca="1">+IF(AND(ISNUMBER(OFFSET('Sanitation Data'!$H$12,0,10*ROW('Sanitation Data'!H149))),'Data Summary'!DI155="Yes"),OFFSET('Sanitation Data'!$H$12,0,10*ROW('Sanitation Data'!H149)),NA())</f>
        <v>#N/A</v>
      </c>
      <c r="AU155" s="536" t="e">
        <f ca="1">+IF(AND(ISNUMBER(OFFSET('Sanitation Data'!$I$4,0,10*ROW('Sanitation Data'!I149))),'Data Summary'!DJ155="Yes"),100-OFFSET('Sanitation Data'!$I$4,0,10*ROW('Sanitation Data'!I149)),NA())</f>
        <v>#N/A</v>
      </c>
      <c r="AV155" s="536" t="e">
        <f ca="1">+IF(AND(ISNUMBER(OFFSET('Sanitation Data'!$I$6,0,10*ROW('Sanitation Data'!I149))),'Data Summary'!DK155="Yes"),OFFSET('Sanitation Data'!$I$6,0,10*ROW('Sanitation Data'!I149)),NA())</f>
        <v>#N/A</v>
      </c>
      <c r="AW155" s="536" t="e">
        <f ca="1">+IF(AND(ISNUMBER(OFFSET('Sanitation Data'!$I$10,0,10*ROW('Sanitation Data'!I149))),'Data Summary'!DL155="Yes"),OFFSET('Sanitation Data'!$I$10,0,10*ROW('Sanitation Data'!I149)),NA())</f>
        <v>#N/A</v>
      </c>
      <c r="AX155" s="536" t="e">
        <f ca="1">+IF(AND(ISNUMBER(OFFSET('Sanitation Data'!$I$11,0,10*ROW('Sanitation Data'!I149))),'Data Summary'!DM155="Yes"),OFFSET('Sanitation Data'!$I$11,0,10*ROW('Sanitation Data'!I149)),NA())</f>
        <v>#N/A</v>
      </c>
      <c r="AY155" s="536" t="e">
        <f ca="1">+IF(AND(ISNUMBER(OFFSET('Sanitation Data'!$I$12,0,10*ROW('Sanitation Data'!I149))),'Data Summary'!DN155="Yes"),OFFSET('Sanitation Data'!$I$12,0,10*ROW('Sanitation Data'!I149)),NA())</f>
        <v>#N/A</v>
      </c>
      <c r="AZ155" s="537" t="e">
        <f ca="1">+IF(AND(ISNUMBER(OFFSET('Hygiene Data'!$D$5,0,10*ROW('Hygiene Data'!D149))),'Data Summary'!DO155="Yes"),OFFSET('Hygiene Data'!$D$5,0,10*ROW('Hygiene Data'!D149)),NA())</f>
        <v>#N/A</v>
      </c>
      <c r="BA155" s="537" t="e">
        <f ca="1">+IF(AND(ISNUMBER(OFFSET('Hygiene Data'!$D$7,0,10*ROW('Hygiene Data'!D149))),'Data Summary'!DP155="Yes"),OFFSET('Hygiene Data'!$D$7,0,10*ROW('Hygiene Data'!D149)),NA())</f>
        <v>#N/A</v>
      </c>
      <c r="BB155" s="537" t="e">
        <f ca="1">+IF(AND(ISNUMBER(OFFSET('Hygiene Data'!$D$9,0,10*ROW('Hygiene Data'!D149))),'Data Summary'!DQ155="Yes"),OFFSET('Hygiene Data'!$D$9,0,10*ROW('Hygiene Data'!D149)),NA())</f>
        <v>#N/A</v>
      </c>
      <c r="BC155" s="537" t="e">
        <f ca="1">+IF(AND(ISNUMBER(OFFSET('Hygiene Data'!$E$5,0,10*ROW('Hygiene Data'!E149))),'Data Summary'!DR155="Yes"),OFFSET('Hygiene Data'!$E$5,0,10*ROW('Hygiene Data'!E149)),NA())</f>
        <v>#N/A</v>
      </c>
      <c r="BD155" s="537" t="e">
        <f ca="1">+IF(AND(ISNUMBER(OFFSET('Hygiene Data'!$E$7,0,10*ROW('Hygiene Data'!E149))),'Data Summary'!DS155="Yes"),OFFSET('Hygiene Data'!$E$7,0,10*ROW('Hygiene Data'!E149)),NA())</f>
        <v>#N/A</v>
      </c>
      <c r="BE155" s="537" t="e">
        <f ca="1">+IF(AND(ISNUMBER(OFFSET('Hygiene Data'!$E$9,0,10*ROW('Hygiene Data'!E149))),'Data Summary'!DT155="Yes"),OFFSET('Hygiene Data'!$E$9,0,10*ROW('Hygiene Data'!E149)),NA())</f>
        <v>#N/A</v>
      </c>
      <c r="BF155" s="537" t="e">
        <f ca="1">+IF(AND(ISNUMBER(OFFSET('Hygiene Data'!$F$5,0,10*ROW('Hygiene Data'!F149))),'Data Summary'!DU155="Yes"),OFFSET('Hygiene Data'!$F$5,0,10*ROW('Hygiene Data'!F149)),NA())</f>
        <v>#N/A</v>
      </c>
      <c r="BG155" s="537" t="e">
        <f ca="1">+IF(AND(ISNUMBER(OFFSET('Hygiene Data'!$F$7,0,10*ROW('Hygiene Data'!F149))),'Data Summary'!DV155="Yes"),OFFSET('Hygiene Data'!$F$7,0,10*ROW('Hygiene Data'!F149)),NA())</f>
        <v>#N/A</v>
      </c>
      <c r="BH155" s="537" t="e">
        <f ca="1">+IF(AND(ISNUMBER(OFFSET('Hygiene Data'!$F$9,0,10*ROW('Hygiene Data'!F149))),'Data Summary'!DW155="Yes"),OFFSET('Hygiene Data'!$F$9,0,10*ROW('Hygiene Data'!F149)),NA())</f>
        <v>#N/A</v>
      </c>
      <c r="BI155" s="537" t="e">
        <f ca="1">+IF(AND(ISNUMBER(OFFSET('Hygiene Data'!$G$5,0,10*ROW('Hygiene Data'!G149))),'Data Summary'!DX155="Yes"),OFFSET('Hygiene Data'!$G$5,0,10*ROW('Hygiene Data'!G149)),NA())</f>
        <v>#N/A</v>
      </c>
      <c r="BJ155" s="537" t="e">
        <f ca="1">+IF(AND(ISNUMBER(OFFSET('Hygiene Data'!$G$7,0,10*ROW('Hygiene Data'!G149))),'Data Summary'!DY155="Yes"),OFFSET('Hygiene Data'!$G$7,0,10*ROW('Hygiene Data'!G149)),NA())</f>
        <v>#N/A</v>
      </c>
      <c r="BK155" s="537" t="e">
        <f ca="1">+IF(AND(ISNUMBER(OFFSET('Hygiene Data'!$G$9,0,10*ROW('Hygiene Data'!G149))),'Data Summary'!DZ155="Yes"),OFFSET('Hygiene Data'!$G$9,0,10*ROW('Hygiene Data'!G149)),NA())</f>
        <v>#N/A</v>
      </c>
      <c r="BL155" s="537" t="e">
        <f ca="1">+IF(AND(ISNUMBER(OFFSET('Hygiene Data'!$H$5,0,10*ROW('Hygiene Data'!H149))),'Data Summary'!EA155="Yes"),OFFSET('Hygiene Data'!$H$5,0,10*ROW('Hygiene Data'!H149)),NA())</f>
        <v>#N/A</v>
      </c>
      <c r="BM155" s="537" t="e">
        <f ca="1">+IF(AND(ISNUMBER(OFFSET('Hygiene Data'!$H$7,0,10*ROW('Hygiene Data'!H149))),'Data Summary'!EB155="Yes"),OFFSET('Hygiene Data'!$H$7,0,10*ROW('Hygiene Data'!H149)),NA())</f>
        <v>#N/A</v>
      </c>
      <c r="BN155" s="537" t="e">
        <f ca="1">+IF(AND(ISNUMBER(OFFSET('Hygiene Data'!$H$9,0,10*ROW('Hygiene Data'!H149))),'Data Summary'!EC155="Yes"),OFFSET('Hygiene Data'!$H$9,0,10*ROW('Hygiene Data'!H149)),NA())</f>
        <v>#N/A</v>
      </c>
      <c r="BO155" s="537" t="e">
        <f ca="1">+IF(AND(ISNUMBER(OFFSET('Hygiene Data'!$I$5,0,10*ROW('Hygiene Data'!I149))),'Data Summary'!ED155="Yes"),OFFSET('Hygiene Data'!$I$5,0,10*ROW('Hygiene Data'!I149)),NA())</f>
        <v>#N/A</v>
      </c>
      <c r="BP155" s="537" t="e">
        <f ca="1">+IF(AND(ISNUMBER(OFFSET('Hygiene Data'!$I$7,0,10*ROW('Hygiene Data'!I149))),'Data Summary'!EE155="Yes"),OFFSET('Hygiene Data'!$I$7,0,10*ROW('Hygiene Data'!I149)),NA())</f>
        <v>#N/A</v>
      </c>
      <c r="BQ155" s="537" t="e">
        <f ca="1">+IF(AND(ISNUMBER(OFFSET('Hygiene Data'!$I$9,0,10*ROW('Hygiene Data'!I149))),'Data Summary'!EF155="Yes"),OFFSET('Hygiene Data'!$I$9,0,10*ROW('Hygiene Data'!I149)),NA())</f>
        <v>#N/A</v>
      </c>
    </row>
    <row r="156" spans="1:69" x14ac:dyDescent="0.25">
      <c r="A156" s="533" t="e">
        <f ca="1">+RIGHT('Data Summary'!A156,LEN('Data Summary'!A156)-9)</f>
        <v>#VALUE!</v>
      </c>
      <c r="B156" s="507" t="str">
        <f ca="1">+IF(ISTEXT('Data Summary'!B156),'Data Summary'!B156,"")</f>
        <v/>
      </c>
      <c r="C156" s="534" t="e">
        <f ca="1">+VALUE('Data Summary'!C156)</f>
        <v>#VALUE!</v>
      </c>
      <c r="D156" s="535" t="e">
        <f ca="1">+IF(AND(ISNUMBER(OFFSET('Water Data'!$D$4,0,10*ROW('Water Data'!D150))),'Data Summary'!BS156="Yes"),100-OFFSET('Water Data'!$D$4,0,10*ROW('Water Data'!D150)),NA())</f>
        <v>#N/A</v>
      </c>
      <c r="E156" s="535" t="e">
        <f ca="1">+IF(AND(ISNUMBER(OFFSET('Water Data'!$D$6,0,10*ROW('Water Data'!D150))),'Data Summary'!BT156="Yes"),OFFSET('Water Data'!$D$6,0,10*ROW('Water Data'!D150)),NA())</f>
        <v>#N/A</v>
      </c>
      <c r="F156" s="535" t="e">
        <f ca="1">+IF(AND(ISNUMBER(OFFSET('Water Data'!$D$9,0,10*ROW('Water Data'!D150))),'Data Summary'!BU156="Yes"),OFFSET('Water Data'!$D$9,0,10*ROW('Water Data'!D150)),NA())</f>
        <v>#N/A</v>
      </c>
      <c r="G156" s="535" t="e">
        <f ca="1">+IF(AND(ISNUMBER(OFFSET('Water Data'!$E$4,0,10*ROW('Water Data'!E150))),'Data Summary'!BV156="Yes"),100-OFFSET('Water Data'!$E$4,0,10*ROW('Water Data'!E150)),NA())</f>
        <v>#N/A</v>
      </c>
      <c r="H156" s="535" t="e">
        <f ca="1">+IF(AND(ISNUMBER(OFFSET('Water Data'!$E$6,0,10*ROW('Water Data'!E150))),'Data Summary'!BW156="Yes"),OFFSET('Water Data'!$E$6,0,10*ROW('Water Data'!E150)),NA())</f>
        <v>#N/A</v>
      </c>
      <c r="I156" s="535" t="e">
        <f ca="1">+IF(AND(ISNUMBER(OFFSET('Water Data'!$E$9,0,10*ROW('Water Data'!E150))),'Data Summary'!BX156="Yes"),OFFSET('Water Data'!$E$9,0,10*ROW('Water Data'!E150)),NA())</f>
        <v>#N/A</v>
      </c>
      <c r="J156" s="535" t="e">
        <f ca="1">+IF(AND(ISNUMBER(OFFSET('Water Data'!$F$4,0,10*ROW('Water Data'!F150))),'Data Summary'!BY156="Yes"),100-OFFSET('Water Data'!$F$4,0,10*ROW('Water Data'!F150)),NA())</f>
        <v>#N/A</v>
      </c>
      <c r="K156" s="535" t="e">
        <f ca="1">+IF(AND(ISNUMBER(OFFSET('Water Data'!$F$6,0,10*ROW('Water Data'!F150))),'Data Summary'!BZ156="Yes"),OFFSET('Water Data'!$F$6,0,10*ROW('Water Data'!F150)),NA())</f>
        <v>#N/A</v>
      </c>
      <c r="L156" s="535" t="e">
        <f ca="1">+IF(AND(ISNUMBER(OFFSET('Water Data'!$F$9,0,10*ROW('Water Data'!F150))),'Data Summary'!CA156="Yes"),OFFSET('Water Data'!$F$9,0,10*ROW('Water Data'!F150)),NA())</f>
        <v>#N/A</v>
      </c>
      <c r="M156" s="535" t="e">
        <f ca="1">+IF(AND(ISNUMBER(OFFSET('Water Data'!$G$4,0,10*ROW('Water Data'!G150))),'Data Summary'!CB156="Yes"),100-OFFSET('Water Data'!$G$4,0,10*ROW('Water Data'!G150)),NA())</f>
        <v>#N/A</v>
      </c>
      <c r="N156" s="535" t="e">
        <f ca="1">+IF(AND(ISNUMBER(OFFSET('Water Data'!$G$6,0,10*ROW('Water Data'!G150))),'Data Summary'!CC156="Yes"),OFFSET('Water Data'!$G$6,0,10*ROW('Water Data'!G150)),NA())</f>
        <v>#N/A</v>
      </c>
      <c r="O156" s="535" t="e">
        <f ca="1">+IF(AND(ISNUMBER(OFFSET('Water Data'!$G$9,0,10*ROW('Water Data'!G150))),'Data Summary'!CD156="Yes"),OFFSET('Water Data'!$G$9,0,10*ROW('Water Data'!G150)),NA())</f>
        <v>#N/A</v>
      </c>
      <c r="P156" s="535" t="e">
        <f ca="1">+IF(AND(ISNUMBER(OFFSET('Water Data'!$H$4,0,10*ROW('Water Data'!H150))),'Data Summary'!CE156="Yes"),100-OFFSET('Water Data'!$H$4,0,10*ROW('Water Data'!H150)),NA())</f>
        <v>#N/A</v>
      </c>
      <c r="Q156" s="535" t="e">
        <f ca="1">+IF(AND(ISNUMBER(OFFSET('Water Data'!$H$6,0,10*ROW('Water Data'!H150))),'Data Summary'!CF156="Yes"),OFFSET('Water Data'!$H$6,0,10*ROW('Water Data'!H150)),NA())</f>
        <v>#N/A</v>
      </c>
      <c r="R156" s="535" t="e">
        <f ca="1">+IF(AND(ISNUMBER(OFFSET('Water Data'!$H$9,0,10*ROW('Water Data'!H150))),'Data Summary'!CG156="Yes"),OFFSET('Water Data'!$H$9,0,10*ROW('Water Data'!H150)),NA())</f>
        <v>#N/A</v>
      </c>
      <c r="S156" s="535" t="e">
        <f ca="1">+IF(AND(ISNUMBER(OFFSET('Water Data'!$I$4,0,10*ROW('Water Data'!I150))),'Data Summary'!CH156="Yes"),100-OFFSET('Water Data'!$I$4,0,10*ROW('Water Data'!I150)),NA())</f>
        <v>#N/A</v>
      </c>
      <c r="T156" s="535" t="e">
        <f ca="1">+IF(AND(ISNUMBER(OFFSET('Water Data'!$I$6,0,10*ROW('Water Data'!I150))),'Data Summary'!CI156="Yes"),OFFSET('Water Data'!$I$6,0,10*ROW('Water Data'!I150)),NA())</f>
        <v>#N/A</v>
      </c>
      <c r="U156" s="535" t="e">
        <f ca="1">+IF(AND(ISNUMBER(OFFSET('Water Data'!$I$9,0,10*ROW('Water Data'!I150))),'Data Summary'!CJ156="Yes"),OFFSET('Water Data'!$I$9,0,10*ROW('Water Data'!I150)),NA())</f>
        <v>#N/A</v>
      </c>
      <c r="V156" s="536" t="e">
        <f ca="1">+IF(AND(ISNUMBER(OFFSET('Sanitation Data'!$D$4,0,10*ROW('Sanitation Data'!D150))),'Data Summary'!CK156="Yes"),100-OFFSET('Sanitation Data'!$D$4,0,10*ROW('Sanitation Data'!D150)),NA())</f>
        <v>#N/A</v>
      </c>
      <c r="W156" s="536" t="e">
        <f ca="1">+IF(AND(ISNUMBER(OFFSET('Sanitation Data'!$D$6,0,10*ROW('Sanitation Data'!D150))),'Data Summary'!CL156="Yes"),OFFSET('Sanitation Data'!$D$6,0,10*ROW('Sanitation Data'!D150)),NA())</f>
        <v>#N/A</v>
      </c>
      <c r="X156" s="536" t="e">
        <f ca="1">+IF(AND(ISNUMBER(OFFSET('Sanitation Data'!$D$10,0,10*ROW('Sanitation Data'!D150))),'Data Summary'!CM156="Yes"),OFFSET('Sanitation Data'!$D$10,0,10*ROW('Sanitation Data'!D150)),NA())</f>
        <v>#N/A</v>
      </c>
      <c r="Y156" s="536" t="e">
        <f ca="1">+IF(AND(ISNUMBER(OFFSET('Sanitation Data'!$D$11,0,10*ROW('Sanitation Data'!D150))),'Data Summary'!CN156="Yes"),OFFSET('Sanitation Data'!$D$11,0,10*ROW('Sanitation Data'!D150)),NA())</f>
        <v>#N/A</v>
      </c>
      <c r="Z156" s="536" t="e">
        <f ca="1">+IF(AND(ISNUMBER(OFFSET('Sanitation Data'!$D$12,0,10*ROW('Sanitation Data'!D150))),'Data Summary'!CO156="Yes"),OFFSET('Sanitation Data'!$D$12,0,10*ROW('Sanitation Data'!D150)),NA())</f>
        <v>#N/A</v>
      </c>
      <c r="AA156" s="536" t="e">
        <f ca="1">+IF(AND(ISNUMBER(OFFSET('Sanitation Data'!$E$4,0,10*ROW('Sanitation Data'!E150))),'Data Summary'!CP156="Yes"),100-OFFSET('Sanitation Data'!$E$4,0,10*ROW('Sanitation Data'!E150)),NA())</f>
        <v>#N/A</v>
      </c>
      <c r="AB156" s="536" t="e">
        <f ca="1">+IF(AND(ISNUMBER(OFFSET('Sanitation Data'!$E$6,0,10*ROW('Sanitation Data'!E150))),'Data Summary'!CQ156="Yes"),OFFSET('Sanitation Data'!$E$6,0,10*ROW('Sanitation Data'!E150)),NA())</f>
        <v>#N/A</v>
      </c>
      <c r="AC156" s="536" t="e">
        <f ca="1">+IF(AND(ISNUMBER(OFFSET('Sanitation Data'!$E$10,0,10*ROW('Sanitation Data'!E150))),'Data Summary'!CR156="Yes"),OFFSET('Sanitation Data'!$E$10,0,10*ROW('Sanitation Data'!E150)),NA())</f>
        <v>#N/A</v>
      </c>
      <c r="AD156" s="536" t="e">
        <f ca="1">+IF(AND(ISNUMBER(OFFSET('Sanitation Data'!$E$11,0,10*ROW('Sanitation Data'!E150))),'Data Summary'!CS156="Yes"),OFFSET('Sanitation Data'!$E$11,0,10*ROW('Sanitation Data'!E150)),NA())</f>
        <v>#N/A</v>
      </c>
      <c r="AE156" s="536" t="e">
        <f ca="1">+IF(AND(ISNUMBER(OFFSET('Sanitation Data'!$E$12,0,10*ROW('Sanitation Data'!E150))),'Data Summary'!CT156="Yes"),OFFSET('Sanitation Data'!$E$12,0,10*ROW('Sanitation Data'!E150)),NA())</f>
        <v>#N/A</v>
      </c>
      <c r="AF156" s="536" t="e">
        <f ca="1">+IF(AND(ISNUMBER(OFFSET('Sanitation Data'!$F$4,0,10*ROW('Sanitation Data'!F150))),'Data Summary'!CU156="Yes"),100-OFFSET('Sanitation Data'!$F$4,0,10*ROW('Sanitation Data'!F150)),NA())</f>
        <v>#N/A</v>
      </c>
      <c r="AG156" s="536" t="e">
        <f ca="1">+IF(AND(ISNUMBER(OFFSET('Sanitation Data'!$F$6,0,10*ROW('Sanitation Data'!F150))),'Data Summary'!CV156="Yes"),OFFSET('Sanitation Data'!$F$6,0,10*ROW('Sanitation Data'!F150)),NA())</f>
        <v>#N/A</v>
      </c>
      <c r="AH156" s="536" t="e">
        <f ca="1">+IF(AND(ISNUMBER(OFFSET('Sanitation Data'!$F$10,0,10*ROW('Sanitation Data'!F150))),'Data Summary'!CW156="Yes"),OFFSET('Sanitation Data'!$F$10,0,10*ROW('Sanitation Data'!F150)),NA())</f>
        <v>#N/A</v>
      </c>
      <c r="AI156" s="536" t="e">
        <f ca="1">+IF(AND(ISNUMBER(OFFSET('Sanitation Data'!$F$11,0,10*ROW('Sanitation Data'!F150))),'Data Summary'!CX156="Yes"),OFFSET('Sanitation Data'!$F$11,0,10*ROW('Sanitation Data'!F150)),NA())</f>
        <v>#N/A</v>
      </c>
      <c r="AJ156" s="536" t="e">
        <f ca="1">+IF(AND(ISNUMBER(OFFSET('Sanitation Data'!$F$12,0,10*ROW('Sanitation Data'!F150))),'Data Summary'!CY156="Yes"),OFFSET('Sanitation Data'!$F$12,0,10*ROW('Sanitation Data'!F150)),NA())</f>
        <v>#N/A</v>
      </c>
      <c r="AK156" s="536" t="e">
        <f ca="1">+IF(AND(ISNUMBER(OFFSET('Sanitation Data'!$G$4,0,10*ROW('Sanitation Data'!G150))),'Data Summary'!CZ156="Yes"),100-OFFSET('Sanitation Data'!$G$4,0,10*ROW('Sanitation Data'!G150)),NA())</f>
        <v>#N/A</v>
      </c>
      <c r="AL156" s="536" t="e">
        <f ca="1">+IF(AND(ISNUMBER(OFFSET('Sanitation Data'!$G$6,0,10*ROW('Sanitation Data'!G150))),'Data Summary'!DA156="Yes"),OFFSET('Sanitation Data'!$G$6,0,10*ROW('Sanitation Data'!G150)),NA())</f>
        <v>#N/A</v>
      </c>
      <c r="AM156" s="536" t="e">
        <f ca="1">+IF(AND(ISNUMBER(OFFSET('Sanitation Data'!$G$10,0,10*ROW('Sanitation Data'!G150))),'Data Summary'!DB156="Yes"),OFFSET('Sanitation Data'!$G$10,0,10*ROW('Sanitation Data'!G150)),NA())</f>
        <v>#N/A</v>
      </c>
      <c r="AN156" s="536" t="e">
        <f ca="1">+IF(AND(ISNUMBER(OFFSET('Sanitation Data'!$G$11,0,10*ROW('Sanitation Data'!G150))),'Data Summary'!DC156="Yes"),OFFSET('Sanitation Data'!$G$11,0,10*ROW('Sanitation Data'!G150)),NA())</f>
        <v>#N/A</v>
      </c>
      <c r="AO156" s="536" t="e">
        <f ca="1">+IF(AND(ISNUMBER(OFFSET('Sanitation Data'!$G$12,0,10*ROW('Sanitation Data'!G150))),'Data Summary'!DD156="Yes"),OFFSET('Sanitation Data'!$G$12,0,10*ROW('Sanitation Data'!G150)),NA())</f>
        <v>#N/A</v>
      </c>
      <c r="AP156" s="536" t="e">
        <f ca="1">+IF(AND(ISNUMBER(OFFSET('Sanitation Data'!$H$4,0,10*ROW('Sanitation Data'!H150))),'Data Summary'!DE156="Yes"),100-OFFSET('Sanitation Data'!$H$4,0,10*ROW('Sanitation Data'!H150)),NA())</f>
        <v>#N/A</v>
      </c>
      <c r="AQ156" s="536" t="e">
        <f ca="1">+IF(AND(ISNUMBER(OFFSET('Sanitation Data'!$H$6,0,10*ROW('Sanitation Data'!H150))),'Data Summary'!DF156="Yes"),OFFSET('Sanitation Data'!$H$6,0,10*ROW('Sanitation Data'!H150)),NA())</f>
        <v>#N/A</v>
      </c>
      <c r="AR156" s="536" t="e">
        <f ca="1">+IF(AND(ISNUMBER(OFFSET('Sanitation Data'!$H$10,0,10*ROW('Sanitation Data'!H150))),'Data Summary'!DG156="Yes"),OFFSET('Sanitation Data'!$H$10,0,10*ROW('Sanitation Data'!H150)),NA())</f>
        <v>#N/A</v>
      </c>
      <c r="AS156" s="536" t="e">
        <f ca="1">+IF(AND(ISNUMBER(OFFSET('Sanitation Data'!$H$11,0,10*ROW('Sanitation Data'!H150))),'Data Summary'!DH156="Yes"),OFFSET('Sanitation Data'!$H$11,0,10*ROW('Sanitation Data'!H150)),NA())</f>
        <v>#N/A</v>
      </c>
      <c r="AT156" s="536" t="e">
        <f ca="1">+IF(AND(ISNUMBER(OFFSET('Sanitation Data'!$H$12,0,10*ROW('Sanitation Data'!H150))),'Data Summary'!DI156="Yes"),OFFSET('Sanitation Data'!$H$12,0,10*ROW('Sanitation Data'!H150)),NA())</f>
        <v>#N/A</v>
      </c>
      <c r="AU156" s="536" t="e">
        <f ca="1">+IF(AND(ISNUMBER(OFFSET('Sanitation Data'!$I$4,0,10*ROW('Sanitation Data'!I150))),'Data Summary'!DJ156="Yes"),100-OFFSET('Sanitation Data'!$I$4,0,10*ROW('Sanitation Data'!I150)),NA())</f>
        <v>#N/A</v>
      </c>
      <c r="AV156" s="536" t="e">
        <f ca="1">+IF(AND(ISNUMBER(OFFSET('Sanitation Data'!$I$6,0,10*ROW('Sanitation Data'!I150))),'Data Summary'!DK156="Yes"),OFFSET('Sanitation Data'!$I$6,0,10*ROW('Sanitation Data'!I150)),NA())</f>
        <v>#N/A</v>
      </c>
      <c r="AW156" s="536" t="e">
        <f ca="1">+IF(AND(ISNUMBER(OFFSET('Sanitation Data'!$I$10,0,10*ROW('Sanitation Data'!I150))),'Data Summary'!DL156="Yes"),OFFSET('Sanitation Data'!$I$10,0,10*ROW('Sanitation Data'!I150)),NA())</f>
        <v>#N/A</v>
      </c>
      <c r="AX156" s="536" t="e">
        <f ca="1">+IF(AND(ISNUMBER(OFFSET('Sanitation Data'!$I$11,0,10*ROW('Sanitation Data'!I150))),'Data Summary'!DM156="Yes"),OFFSET('Sanitation Data'!$I$11,0,10*ROW('Sanitation Data'!I150)),NA())</f>
        <v>#N/A</v>
      </c>
      <c r="AY156" s="536" t="e">
        <f ca="1">+IF(AND(ISNUMBER(OFFSET('Sanitation Data'!$I$12,0,10*ROW('Sanitation Data'!I150))),'Data Summary'!DN156="Yes"),OFFSET('Sanitation Data'!$I$12,0,10*ROW('Sanitation Data'!I150)),NA())</f>
        <v>#N/A</v>
      </c>
      <c r="AZ156" s="537" t="e">
        <f ca="1">+IF(AND(ISNUMBER(OFFSET('Hygiene Data'!$D$5,0,10*ROW('Hygiene Data'!D150))),'Data Summary'!DO156="Yes"),OFFSET('Hygiene Data'!$D$5,0,10*ROW('Hygiene Data'!D150)),NA())</f>
        <v>#N/A</v>
      </c>
      <c r="BA156" s="537" t="e">
        <f ca="1">+IF(AND(ISNUMBER(OFFSET('Hygiene Data'!$D$7,0,10*ROW('Hygiene Data'!D150))),'Data Summary'!DP156="Yes"),OFFSET('Hygiene Data'!$D$7,0,10*ROW('Hygiene Data'!D150)),NA())</f>
        <v>#N/A</v>
      </c>
      <c r="BB156" s="537" t="e">
        <f ca="1">+IF(AND(ISNUMBER(OFFSET('Hygiene Data'!$D$9,0,10*ROW('Hygiene Data'!D150))),'Data Summary'!DQ156="Yes"),OFFSET('Hygiene Data'!$D$9,0,10*ROW('Hygiene Data'!D150)),NA())</f>
        <v>#N/A</v>
      </c>
      <c r="BC156" s="537" t="e">
        <f ca="1">+IF(AND(ISNUMBER(OFFSET('Hygiene Data'!$E$5,0,10*ROW('Hygiene Data'!E150))),'Data Summary'!DR156="Yes"),OFFSET('Hygiene Data'!$E$5,0,10*ROW('Hygiene Data'!E150)),NA())</f>
        <v>#N/A</v>
      </c>
      <c r="BD156" s="537" t="e">
        <f ca="1">+IF(AND(ISNUMBER(OFFSET('Hygiene Data'!$E$7,0,10*ROW('Hygiene Data'!E150))),'Data Summary'!DS156="Yes"),OFFSET('Hygiene Data'!$E$7,0,10*ROW('Hygiene Data'!E150)),NA())</f>
        <v>#N/A</v>
      </c>
      <c r="BE156" s="537" t="e">
        <f ca="1">+IF(AND(ISNUMBER(OFFSET('Hygiene Data'!$E$9,0,10*ROW('Hygiene Data'!E150))),'Data Summary'!DT156="Yes"),OFFSET('Hygiene Data'!$E$9,0,10*ROW('Hygiene Data'!E150)),NA())</f>
        <v>#N/A</v>
      </c>
      <c r="BF156" s="537" t="e">
        <f ca="1">+IF(AND(ISNUMBER(OFFSET('Hygiene Data'!$F$5,0,10*ROW('Hygiene Data'!F150))),'Data Summary'!DU156="Yes"),OFFSET('Hygiene Data'!$F$5,0,10*ROW('Hygiene Data'!F150)),NA())</f>
        <v>#N/A</v>
      </c>
      <c r="BG156" s="537" t="e">
        <f ca="1">+IF(AND(ISNUMBER(OFFSET('Hygiene Data'!$F$7,0,10*ROW('Hygiene Data'!F150))),'Data Summary'!DV156="Yes"),OFFSET('Hygiene Data'!$F$7,0,10*ROW('Hygiene Data'!F150)),NA())</f>
        <v>#N/A</v>
      </c>
      <c r="BH156" s="537" t="e">
        <f ca="1">+IF(AND(ISNUMBER(OFFSET('Hygiene Data'!$F$9,0,10*ROW('Hygiene Data'!F150))),'Data Summary'!DW156="Yes"),OFFSET('Hygiene Data'!$F$9,0,10*ROW('Hygiene Data'!F150)),NA())</f>
        <v>#N/A</v>
      </c>
      <c r="BI156" s="537" t="e">
        <f ca="1">+IF(AND(ISNUMBER(OFFSET('Hygiene Data'!$G$5,0,10*ROW('Hygiene Data'!G150))),'Data Summary'!DX156="Yes"),OFFSET('Hygiene Data'!$G$5,0,10*ROW('Hygiene Data'!G150)),NA())</f>
        <v>#N/A</v>
      </c>
      <c r="BJ156" s="537" t="e">
        <f ca="1">+IF(AND(ISNUMBER(OFFSET('Hygiene Data'!$G$7,0,10*ROW('Hygiene Data'!G150))),'Data Summary'!DY156="Yes"),OFFSET('Hygiene Data'!$G$7,0,10*ROW('Hygiene Data'!G150)),NA())</f>
        <v>#N/A</v>
      </c>
      <c r="BK156" s="537" t="e">
        <f ca="1">+IF(AND(ISNUMBER(OFFSET('Hygiene Data'!$G$9,0,10*ROW('Hygiene Data'!G150))),'Data Summary'!DZ156="Yes"),OFFSET('Hygiene Data'!$G$9,0,10*ROW('Hygiene Data'!G150)),NA())</f>
        <v>#N/A</v>
      </c>
      <c r="BL156" s="537" t="e">
        <f ca="1">+IF(AND(ISNUMBER(OFFSET('Hygiene Data'!$H$5,0,10*ROW('Hygiene Data'!H150))),'Data Summary'!EA156="Yes"),OFFSET('Hygiene Data'!$H$5,0,10*ROW('Hygiene Data'!H150)),NA())</f>
        <v>#N/A</v>
      </c>
      <c r="BM156" s="537" t="e">
        <f ca="1">+IF(AND(ISNUMBER(OFFSET('Hygiene Data'!$H$7,0,10*ROW('Hygiene Data'!H150))),'Data Summary'!EB156="Yes"),OFFSET('Hygiene Data'!$H$7,0,10*ROW('Hygiene Data'!H150)),NA())</f>
        <v>#N/A</v>
      </c>
      <c r="BN156" s="537" t="e">
        <f ca="1">+IF(AND(ISNUMBER(OFFSET('Hygiene Data'!$H$9,0,10*ROW('Hygiene Data'!H150))),'Data Summary'!EC156="Yes"),OFFSET('Hygiene Data'!$H$9,0,10*ROW('Hygiene Data'!H150)),NA())</f>
        <v>#N/A</v>
      </c>
      <c r="BO156" s="537" t="e">
        <f ca="1">+IF(AND(ISNUMBER(OFFSET('Hygiene Data'!$I$5,0,10*ROW('Hygiene Data'!I150))),'Data Summary'!ED156="Yes"),OFFSET('Hygiene Data'!$I$5,0,10*ROW('Hygiene Data'!I150)),NA())</f>
        <v>#N/A</v>
      </c>
      <c r="BP156" s="537" t="e">
        <f ca="1">+IF(AND(ISNUMBER(OFFSET('Hygiene Data'!$I$7,0,10*ROW('Hygiene Data'!I150))),'Data Summary'!EE156="Yes"),OFFSET('Hygiene Data'!$I$7,0,10*ROW('Hygiene Data'!I150)),NA())</f>
        <v>#N/A</v>
      </c>
      <c r="BQ156" s="537" t="e">
        <f ca="1">+IF(AND(ISNUMBER(OFFSET('Hygiene Data'!$I$9,0,10*ROW('Hygiene Data'!I150))),'Data Summary'!EF156="Yes"),OFFSET('Hygiene Data'!$I$9,0,10*ROW('Hygiene Data'!I150)),NA())</f>
        <v>#N/A</v>
      </c>
    </row>
    <row r="157" spans="1:69" x14ac:dyDescent="0.25">
      <c r="A157" s="533" t="e">
        <f ca="1">+RIGHT('Data Summary'!A157,LEN('Data Summary'!A157)-9)</f>
        <v>#VALUE!</v>
      </c>
      <c r="B157" s="507" t="str">
        <f ca="1">+IF(ISTEXT('Data Summary'!B157),'Data Summary'!B157,"")</f>
        <v/>
      </c>
      <c r="C157" s="534" t="e">
        <f ca="1">+VALUE('Data Summary'!C157)</f>
        <v>#VALUE!</v>
      </c>
      <c r="D157" s="535" t="e">
        <f ca="1">+IF(AND(ISNUMBER(OFFSET('Water Data'!$D$4,0,10*ROW('Water Data'!D151))),'Data Summary'!BS157="Yes"),100-OFFSET('Water Data'!$D$4,0,10*ROW('Water Data'!D151)),NA())</f>
        <v>#N/A</v>
      </c>
      <c r="E157" s="535" t="e">
        <f ca="1">+IF(AND(ISNUMBER(OFFSET('Water Data'!$D$6,0,10*ROW('Water Data'!D151))),'Data Summary'!BT157="Yes"),OFFSET('Water Data'!$D$6,0,10*ROW('Water Data'!D151)),NA())</f>
        <v>#N/A</v>
      </c>
      <c r="F157" s="535" t="e">
        <f ca="1">+IF(AND(ISNUMBER(OFFSET('Water Data'!$D$9,0,10*ROW('Water Data'!D151))),'Data Summary'!BU157="Yes"),OFFSET('Water Data'!$D$9,0,10*ROW('Water Data'!D151)),NA())</f>
        <v>#N/A</v>
      </c>
      <c r="G157" s="535" t="e">
        <f ca="1">+IF(AND(ISNUMBER(OFFSET('Water Data'!$E$4,0,10*ROW('Water Data'!E151))),'Data Summary'!BV157="Yes"),100-OFFSET('Water Data'!$E$4,0,10*ROW('Water Data'!E151)),NA())</f>
        <v>#N/A</v>
      </c>
      <c r="H157" s="535" t="e">
        <f ca="1">+IF(AND(ISNUMBER(OFFSET('Water Data'!$E$6,0,10*ROW('Water Data'!E151))),'Data Summary'!BW157="Yes"),OFFSET('Water Data'!$E$6,0,10*ROW('Water Data'!E151)),NA())</f>
        <v>#N/A</v>
      </c>
      <c r="I157" s="535" t="e">
        <f ca="1">+IF(AND(ISNUMBER(OFFSET('Water Data'!$E$9,0,10*ROW('Water Data'!E151))),'Data Summary'!BX157="Yes"),OFFSET('Water Data'!$E$9,0,10*ROW('Water Data'!E151)),NA())</f>
        <v>#N/A</v>
      </c>
      <c r="J157" s="535" t="e">
        <f ca="1">+IF(AND(ISNUMBER(OFFSET('Water Data'!$F$4,0,10*ROW('Water Data'!F151))),'Data Summary'!BY157="Yes"),100-OFFSET('Water Data'!$F$4,0,10*ROW('Water Data'!F151)),NA())</f>
        <v>#N/A</v>
      </c>
      <c r="K157" s="535" t="e">
        <f ca="1">+IF(AND(ISNUMBER(OFFSET('Water Data'!$F$6,0,10*ROW('Water Data'!F151))),'Data Summary'!BZ157="Yes"),OFFSET('Water Data'!$F$6,0,10*ROW('Water Data'!F151)),NA())</f>
        <v>#N/A</v>
      </c>
      <c r="L157" s="535" t="e">
        <f ca="1">+IF(AND(ISNUMBER(OFFSET('Water Data'!$F$9,0,10*ROW('Water Data'!F151))),'Data Summary'!CA157="Yes"),OFFSET('Water Data'!$F$9,0,10*ROW('Water Data'!F151)),NA())</f>
        <v>#N/A</v>
      </c>
      <c r="M157" s="535" t="e">
        <f ca="1">+IF(AND(ISNUMBER(OFFSET('Water Data'!$G$4,0,10*ROW('Water Data'!G151))),'Data Summary'!CB157="Yes"),100-OFFSET('Water Data'!$G$4,0,10*ROW('Water Data'!G151)),NA())</f>
        <v>#N/A</v>
      </c>
      <c r="N157" s="535" t="e">
        <f ca="1">+IF(AND(ISNUMBER(OFFSET('Water Data'!$G$6,0,10*ROW('Water Data'!G151))),'Data Summary'!CC157="Yes"),OFFSET('Water Data'!$G$6,0,10*ROW('Water Data'!G151)),NA())</f>
        <v>#N/A</v>
      </c>
      <c r="O157" s="535" t="e">
        <f ca="1">+IF(AND(ISNUMBER(OFFSET('Water Data'!$G$9,0,10*ROW('Water Data'!G151))),'Data Summary'!CD157="Yes"),OFFSET('Water Data'!$G$9,0,10*ROW('Water Data'!G151)),NA())</f>
        <v>#N/A</v>
      </c>
      <c r="P157" s="535" t="e">
        <f ca="1">+IF(AND(ISNUMBER(OFFSET('Water Data'!$H$4,0,10*ROW('Water Data'!H151))),'Data Summary'!CE157="Yes"),100-OFFSET('Water Data'!$H$4,0,10*ROW('Water Data'!H151)),NA())</f>
        <v>#N/A</v>
      </c>
      <c r="Q157" s="535" t="e">
        <f ca="1">+IF(AND(ISNUMBER(OFFSET('Water Data'!$H$6,0,10*ROW('Water Data'!H151))),'Data Summary'!CF157="Yes"),OFFSET('Water Data'!$H$6,0,10*ROW('Water Data'!H151)),NA())</f>
        <v>#N/A</v>
      </c>
      <c r="R157" s="535" t="e">
        <f ca="1">+IF(AND(ISNUMBER(OFFSET('Water Data'!$H$9,0,10*ROW('Water Data'!H151))),'Data Summary'!CG157="Yes"),OFFSET('Water Data'!$H$9,0,10*ROW('Water Data'!H151)),NA())</f>
        <v>#N/A</v>
      </c>
      <c r="S157" s="535" t="e">
        <f ca="1">+IF(AND(ISNUMBER(OFFSET('Water Data'!$I$4,0,10*ROW('Water Data'!I151))),'Data Summary'!CH157="Yes"),100-OFFSET('Water Data'!$I$4,0,10*ROW('Water Data'!I151)),NA())</f>
        <v>#N/A</v>
      </c>
      <c r="T157" s="535" t="e">
        <f ca="1">+IF(AND(ISNUMBER(OFFSET('Water Data'!$I$6,0,10*ROW('Water Data'!I151))),'Data Summary'!CI157="Yes"),OFFSET('Water Data'!$I$6,0,10*ROW('Water Data'!I151)),NA())</f>
        <v>#N/A</v>
      </c>
      <c r="U157" s="535" t="e">
        <f ca="1">+IF(AND(ISNUMBER(OFFSET('Water Data'!$I$9,0,10*ROW('Water Data'!I151))),'Data Summary'!CJ157="Yes"),OFFSET('Water Data'!$I$9,0,10*ROW('Water Data'!I151)),NA())</f>
        <v>#N/A</v>
      </c>
      <c r="V157" s="536" t="e">
        <f ca="1">+IF(AND(ISNUMBER(OFFSET('Sanitation Data'!$D$4,0,10*ROW('Sanitation Data'!D151))),'Data Summary'!CK157="Yes"),100-OFFSET('Sanitation Data'!$D$4,0,10*ROW('Sanitation Data'!D151)),NA())</f>
        <v>#N/A</v>
      </c>
      <c r="W157" s="536" t="e">
        <f ca="1">+IF(AND(ISNUMBER(OFFSET('Sanitation Data'!$D$6,0,10*ROW('Sanitation Data'!D151))),'Data Summary'!CL157="Yes"),OFFSET('Sanitation Data'!$D$6,0,10*ROW('Sanitation Data'!D151)),NA())</f>
        <v>#N/A</v>
      </c>
      <c r="X157" s="536" t="e">
        <f ca="1">+IF(AND(ISNUMBER(OFFSET('Sanitation Data'!$D$10,0,10*ROW('Sanitation Data'!D151))),'Data Summary'!CM157="Yes"),OFFSET('Sanitation Data'!$D$10,0,10*ROW('Sanitation Data'!D151)),NA())</f>
        <v>#N/A</v>
      </c>
      <c r="Y157" s="536" t="e">
        <f ca="1">+IF(AND(ISNUMBER(OFFSET('Sanitation Data'!$D$11,0,10*ROW('Sanitation Data'!D151))),'Data Summary'!CN157="Yes"),OFFSET('Sanitation Data'!$D$11,0,10*ROW('Sanitation Data'!D151)),NA())</f>
        <v>#N/A</v>
      </c>
      <c r="Z157" s="536" t="e">
        <f ca="1">+IF(AND(ISNUMBER(OFFSET('Sanitation Data'!$D$12,0,10*ROW('Sanitation Data'!D151))),'Data Summary'!CO157="Yes"),OFFSET('Sanitation Data'!$D$12,0,10*ROW('Sanitation Data'!D151)),NA())</f>
        <v>#N/A</v>
      </c>
      <c r="AA157" s="536" t="e">
        <f ca="1">+IF(AND(ISNUMBER(OFFSET('Sanitation Data'!$E$4,0,10*ROW('Sanitation Data'!E151))),'Data Summary'!CP157="Yes"),100-OFFSET('Sanitation Data'!$E$4,0,10*ROW('Sanitation Data'!E151)),NA())</f>
        <v>#N/A</v>
      </c>
      <c r="AB157" s="536" t="e">
        <f ca="1">+IF(AND(ISNUMBER(OFFSET('Sanitation Data'!$E$6,0,10*ROW('Sanitation Data'!E151))),'Data Summary'!CQ157="Yes"),OFFSET('Sanitation Data'!$E$6,0,10*ROW('Sanitation Data'!E151)),NA())</f>
        <v>#N/A</v>
      </c>
      <c r="AC157" s="536" t="e">
        <f ca="1">+IF(AND(ISNUMBER(OFFSET('Sanitation Data'!$E$10,0,10*ROW('Sanitation Data'!E151))),'Data Summary'!CR157="Yes"),OFFSET('Sanitation Data'!$E$10,0,10*ROW('Sanitation Data'!E151)),NA())</f>
        <v>#N/A</v>
      </c>
      <c r="AD157" s="536" t="e">
        <f ca="1">+IF(AND(ISNUMBER(OFFSET('Sanitation Data'!$E$11,0,10*ROW('Sanitation Data'!E151))),'Data Summary'!CS157="Yes"),OFFSET('Sanitation Data'!$E$11,0,10*ROW('Sanitation Data'!E151)),NA())</f>
        <v>#N/A</v>
      </c>
      <c r="AE157" s="536" t="e">
        <f ca="1">+IF(AND(ISNUMBER(OFFSET('Sanitation Data'!$E$12,0,10*ROW('Sanitation Data'!E151))),'Data Summary'!CT157="Yes"),OFFSET('Sanitation Data'!$E$12,0,10*ROW('Sanitation Data'!E151)),NA())</f>
        <v>#N/A</v>
      </c>
      <c r="AF157" s="536" t="e">
        <f ca="1">+IF(AND(ISNUMBER(OFFSET('Sanitation Data'!$F$4,0,10*ROW('Sanitation Data'!F151))),'Data Summary'!CU157="Yes"),100-OFFSET('Sanitation Data'!$F$4,0,10*ROW('Sanitation Data'!F151)),NA())</f>
        <v>#N/A</v>
      </c>
      <c r="AG157" s="536" t="e">
        <f ca="1">+IF(AND(ISNUMBER(OFFSET('Sanitation Data'!$F$6,0,10*ROW('Sanitation Data'!F151))),'Data Summary'!CV157="Yes"),OFFSET('Sanitation Data'!$F$6,0,10*ROW('Sanitation Data'!F151)),NA())</f>
        <v>#N/A</v>
      </c>
      <c r="AH157" s="536" t="e">
        <f ca="1">+IF(AND(ISNUMBER(OFFSET('Sanitation Data'!$F$10,0,10*ROW('Sanitation Data'!F151))),'Data Summary'!CW157="Yes"),OFFSET('Sanitation Data'!$F$10,0,10*ROW('Sanitation Data'!F151)),NA())</f>
        <v>#N/A</v>
      </c>
      <c r="AI157" s="536" t="e">
        <f ca="1">+IF(AND(ISNUMBER(OFFSET('Sanitation Data'!$F$11,0,10*ROW('Sanitation Data'!F151))),'Data Summary'!CX157="Yes"),OFFSET('Sanitation Data'!$F$11,0,10*ROW('Sanitation Data'!F151)),NA())</f>
        <v>#N/A</v>
      </c>
      <c r="AJ157" s="536" t="e">
        <f ca="1">+IF(AND(ISNUMBER(OFFSET('Sanitation Data'!$F$12,0,10*ROW('Sanitation Data'!F151))),'Data Summary'!CY157="Yes"),OFFSET('Sanitation Data'!$F$12,0,10*ROW('Sanitation Data'!F151)),NA())</f>
        <v>#N/A</v>
      </c>
      <c r="AK157" s="536" t="e">
        <f ca="1">+IF(AND(ISNUMBER(OFFSET('Sanitation Data'!$G$4,0,10*ROW('Sanitation Data'!G151))),'Data Summary'!CZ157="Yes"),100-OFFSET('Sanitation Data'!$G$4,0,10*ROW('Sanitation Data'!G151)),NA())</f>
        <v>#N/A</v>
      </c>
      <c r="AL157" s="536" t="e">
        <f ca="1">+IF(AND(ISNUMBER(OFFSET('Sanitation Data'!$G$6,0,10*ROW('Sanitation Data'!G151))),'Data Summary'!DA157="Yes"),OFFSET('Sanitation Data'!$G$6,0,10*ROW('Sanitation Data'!G151)),NA())</f>
        <v>#N/A</v>
      </c>
      <c r="AM157" s="536" t="e">
        <f ca="1">+IF(AND(ISNUMBER(OFFSET('Sanitation Data'!$G$10,0,10*ROW('Sanitation Data'!G151))),'Data Summary'!DB157="Yes"),OFFSET('Sanitation Data'!$G$10,0,10*ROW('Sanitation Data'!G151)),NA())</f>
        <v>#N/A</v>
      </c>
      <c r="AN157" s="536" t="e">
        <f ca="1">+IF(AND(ISNUMBER(OFFSET('Sanitation Data'!$G$11,0,10*ROW('Sanitation Data'!G151))),'Data Summary'!DC157="Yes"),OFFSET('Sanitation Data'!$G$11,0,10*ROW('Sanitation Data'!G151)),NA())</f>
        <v>#N/A</v>
      </c>
      <c r="AO157" s="536" t="e">
        <f ca="1">+IF(AND(ISNUMBER(OFFSET('Sanitation Data'!$G$12,0,10*ROW('Sanitation Data'!G151))),'Data Summary'!DD157="Yes"),OFFSET('Sanitation Data'!$G$12,0,10*ROW('Sanitation Data'!G151)),NA())</f>
        <v>#N/A</v>
      </c>
      <c r="AP157" s="536" t="e">
        <f ca="1">+IF(AND(ISNUMBER(OFFSET('Sanitation Data'!$H$4,0,10*ROW('Sanitation Data'!H151))),'Data Summary'!DE157="Yes"),100-OFFSET('Sanitation Data'!$H$4,0,10*ROW('Sanitation Data'!H151)),NA())</f>
        <v>#N/A</v>
      </c>
      <c r="AQ157" s="536" t="e">
        <f ca="1">+IF(AND(ISNUMBER(OFFSET('Sanitation Data'!$H$6,0,10*ROW('Sanitation Data'!H151))),'Data Summary'!DF157="Yes"),OFFSET('Sanitation Data'!$H$6,0,10*ROW('Sanitation Data'!H151)),NA())</f>
        <v>#N/A</v>
      </c>
      <c r="AR157" s="536" t="e">
        <f ca="1">+IF(AND(ISNUMBER(OFFSET('Sanitation Data'!$H$10,0,10*ROW('Sanitation Data'!H151))),'Data Summary'!DG157="Yes"),OFFSET('Sanitation Data'!$H$10,0,10*ROW('Sanitation Data'!H151)),NA())</f>
        <v>#N/A</v>
      </c>
      <c r="AS157" s="536" t="e">
        <f ca="1">+IF(AND(ISNUMBER(OFFSET('Sanitation Data'!$H$11,0,10*ROW('Sanitation Data'!H151))),'Data Summary'!DH157="Yes"),OFFSET('Sanitation Data'!$H$11,0,10*ROW('Sanitation Data'!H151)),NA())</f>
        <v>#N/A</v>
      </c>
      <c r="AT157" s="536" t="e">
        <f ca="1">+IF(AND(ISNUMBER(OFFSET('Sanitation Data'!$H$12,0,10*ROW('Sanitation Data'!H151))),'Data Summary'!DI157="Yes"),OFFSET('Sanitation Data'!$H$12,0,10*ROW('Sanitation Data'!H151)),NA())</f>
        <v>#N/A</v>
      </c>
      <c r="AU157" s="536" t="e">
        <f ca="1">+IF(AND(ISNUMBER(OFFSET('Sanitation Data'!$I$4,0,10*ROW('Sanitation Data'!I151))),'Data Summary'!DJ157="Yes"),100-OFFSET('Sanitation Data'!$I$4,0,10*ROW('Sanitation Data'!I151)),NA())</f>
        <v>#N/A</v>
      </c>
      <c r="AV157" s="536" t="e">
        <f ca="1">+IF(AND(ISNUMBER(OFFSET('Sanitation Data'!$I$6,0,10*ROW('Sanitation Data'!I151))),'Data Summary'!DK157="Yes"),OFFSET('Sanitation Data'!$I$6,0,10*ROW('Sanitation Data'!I151)),NA())</f>
        <v>#N/A</v>
      </c>
      <c r="AW157" s="536" t="e">
        <f ca="1">+IF(AND(ISNUMBER(OFFSET('Sanitation Data'!$I$10,0,10*ROW('Sanitation Data'!I151))),'Data Summary'!DL157="Yes"),OFFSET('Sanitation Data'!$I$10,0,10*ROW('Sanitation Data'!I151)),NA())</f>
        <v>#N/A</v>
      </c>
      <c r="AX157" s="536" t="e">
        <f ca="1">+IF(AND(ISNUMBER(OFFSET('Sanitation Data'!$I$11,0,10*ROW('Sanitation Data'!I151))),'Data Summary'!DM157="Yes"),OFFSET('Sanitation Data'!$I$11,0,10*ROW('Sanitation Data'!I151)),NA())</f>
        <v>#N/A</v>
      </c>
      <c r="AY157" s="536" t="e">
        <f ca="1">+IF(AND(ISNUMBER(OFFSET('Sanitation Data'!$I$12,0,10*ROW('Sanitation Data'!I151))),'Data Summary'!DN157="Yes"),OFFSET('Sanitation Data'!$I$12,0,10*ROW('Sanitation Data'!I151)),NA())</f>
        <v>#N/A</v>
      </c>
      <c r="AZ157" s="537" t="e">
        <f ca="1">+IF(AND(ISNUMBER(OFFSET('Hygiene Data'!$D$5,0,10*ROW('Hygiene Data'!D151))),'Data Summary'!DO157="Yes"),OFFSET('Hygiene Data'!$D$5,0,10*ROW('Hygiene Data'!D151)),NA())</f>
        <v>#N/A</v>
      </c>
      <c r="BA157" s="537" t="e">
        <f ca="1">+IF(AND(ISNUMBER(OFFSET('Hygiene Data'!$D$7,0,10*ROW('Hygiene Data'!D151))),'Data Summary'!DP157="Yes"),OFFSET('Hygiene Data'!$D$7,0,10*ROW('Hygiene Data'!D151)),NA())</f>
        <v>#N/A</v>
      </c>
      <c r="BB157" s="537" t="e">
        <f ca="1">+IF(AND(ISNUMBER(OFFSET('Hygiene Data'!$D$9,0,10*ROW('Hygiene Data'!D151))),'Data Summary'!DQ157="Yes"),OFFSET('Hygiene Data'!$D$9,0,10*ROW('Hygiene Data'!D151)),NA())</f>
        <v>#N/A</v>
      </c>
      <c r="BC157" s="537" t="e">
        <f ca="1">+IF(AND(ISNUMBER(OFFSET('Hygiene Data'!$E$5,0,10*ROW('Hygiene Data'!E151))),'Data Summary'!DR157="Yes"),OFFSET('Hygiene Data'!$E$5,0,10*ROW('Hygiene Data'!E151)),NA())</f>
        <v>#N/A</v>
      </c>
      <c r="BD157" s="537" t="e">
        <f ca="1">+IF(AND(ISNUMBER(OFFSET('Hygiene Data'!$E$7,0,10*ROW('Hygiene Data'!E151))),'Data Summary'!DS157="Yes"),OFFSET('Hygiene Data'!$E$7,0,10*ROW('Hygiene Data'!E151)),NA())</f>
        <v>#N/A</v>
      </c>
      <c r="BE157" s="537" t="e">
        <f ca="1">+IF(AND(ISNUMBER(OFFSET('Hygiene Data'!$E$9,0,10*ROW('Hygiene Data'!E151))),'Data Summary'!DT157="Yes"),OFFSET('Hygiene Data'!$E$9,0,10*ROW('Hygiene Data'!E151)),NA())</f>
        <v>#N/A</v>
      </c>
      <c r="BF157" s="537" t="e">
        <f ca="1">+IF(AND(ISNUMBER(OFFSET('Hygiene Data'!$F$5,0,10*ROW('Hygiene Data'!F151))),'Data Summary'!DU157="Yes"),OFFSET('Hygiene Data'!$F$5,0,10*ROW('Hygiene Data'!F151)),NA())</f>
        <v>#N/A</v>
      </c>
      <c r="BG157" s="537" t="e">
        <f ca="1">+IF(AND(ISNUMBER(OFFSET('Hygiene Data'!$F$7,0,10*ROW('Hygiene Data'!F151))),'Data Summary'!DV157="Yes"),OFFSET('Hygiene Data'!$F$7,0,10*ROW('Hygiene Data'!F151)),NA())</f>
        <v>#N/A</v>
      </c>
      <c r="BH157" s="537" t="e">
        <f ca="1">+IF(AND(ISNUMBER(OFFSET('Hygiene Data'!$F$9,0,10*ROW('Hygiene Data'!F151))),'Data Summary'!DW157="Yes"),OFFSET('Hygiene Data'!$F$9,0,10*ROW('Hygiene Data'!F151)),NA())</f>
        <v>#N/A</v>
      </c>
      <c r="BI157" s="537" t="e">
        <f ca="1">+IF(AND(ISNUMBER(OFFSET('Hygiene Data'!$G$5,0,10*ROW('Hygiene Data'!G151))),'Data Summary'!DX157="Yes"),OFFSET('Hygiene Data'!$G$5,0,10*ROW('Hygiene Data'!G151)),NA())</f>
        <v>#N/A</v>
      </c>
      <c r="BJ157" s="537" t="e">
        <f ca="1">+IF(AND(ISNUMBER(OFFSET('Hygiene Data'!$G$7,0,10*ROW('Hygiene Data'!G151))),'Data Summary'!DY157="Yes"),OFFSET('Hygiene Data'!$G$7,0,10*ROW('Hygiene Data'!G151)),NA())</f>
        <v>#N/A</v>
      </c>
      <c r="BK157" s="537" t="e">
        <f ca="1">+IF(AND(ISNUMBER(OFFSET('Hygiene Data'!$G$9,0,10*ROW('Hygiene Data'!G151))),'Data Summary'!DZ157="Yes"),OFFSET('Hygiene Data'!$G$9,0,10*ROW('Hygiene Data'!G151)),NA())</f>
        <v>#N/A</v>
      </c>
      <c r="BL157" s="537" t="e">
        <f ca="1">+IF(AND(ISNUMBER(OFFSET('Hygiene Data'!$H$5,0,10*ROW('Hygiene Data'!H151))),'Data Summary'!EA157="Yes"),OFFSET('Hygiene Data'!$H$5,0,10*ROW('Hygiene Data'!H151)),NA())</f>
        <v>#N/A</v>
      </c>
      <c r="BM157" s="537" t="e">
        <f ca="1">+IF(AND(ISNUMBER(OFFSET('Hygiene Data'!$H$7,0,10*ROW('Hygiene Data'!H151))),'Data Summary'!EB157="Yes"),OFFSET('Hygiene Data'!$H$7,0,10*ROW('Hygiene Data'!H151)),NA())</f>
        <v>#N/A</v>
      </c>
      <c r="BN157" s="537" t="e">
        <f ca="1">+IF(AND(ISNUMBER(OFFSET('Hygiene Data'!$H$9,0,10*ROW('Hygiene Data'!H151))),'Data Summary'!EC157="Yes"),OFFSET('Hygiene Data'!$H$9,0,10*ROW('Hygiene Data'!H151)),NA())</f>
        <v>#N/A</v>
      </c>
      <c r="BO157" s="537" t="e">
        <f ca="1">+IF(AND(ISNUMBER(OFFSET('Hygiene Data'!$I$5,0,10*ROW('Hygiene Data'!I151))),'Data Summary'!ED157="Yes"),OFFSET('Hygiene Data'!$I$5,0,10*ROW('Hygiene Data'!I151)),NA())</f>
        <v>#N/A</v>
      </c>
      <c r="BP157" s="537" t="e">
        <f ca="1">+IF(AND(ISNUMBER(OFFSET('Hygiene Data'!$I$7,0,10*ROW('Hygiene Data'!I151))),'Data Summary'!EE157="Yes"),OFFSET('Hygiene Data'!$I$7,0,10*ROW('Hygiene Data'!I151)),NA())</f>
        <v>#N/A</v>
      </c>
      <c r="BQ157" s="537" t="e">
        <f ca="1">+IF(AND(ISNUMBER(OFFSET('Hygiene Data'!$I$9,0,10*ROW('Hygiene Data'!I151))),'Data Summary'!EF157="Yes"),OFFSET('Hygiene Data'!$I$9,0,10*ROW('Hygiene Data'!I151)),NA())</f>
        <v>#N/A</v>
      </c>
    </row>
    <row r="158" spans="1:69" x14ac:dyDescent="0.25">
      <c r="A158" s="533" t="e">
        <f ca="1">+RIGHT('Data Summary'!A158,LEN('Data Summary'!A158)-9)</f>
        <v>#VALUE!</v>
      </c>
      <c r="B158" s="507" t="str">
        <f ca="1">+IF(ISTEXT('Data Summary'!B158),'Data Summary'!B158,"")</f>
        <v/>
      </c>
      <c r="C158" s="534" t="e">
        <f ca="1">+VALUE('Data Summary'!C158)</f>
        <v>#VALUE!</v>
      </c>
      <c r="D158" s="535" t="e">
        <f ca="1">+IF(AND(ISNUMBER(OFFSET('Water Data'!$D$4,0,10*ROW('Water Data'!D152))),'Data Summary'!BS158="Yes"),100-OFFSET('Water Data'!$D$4,0,10*ROW('Water Data'!D152)),NA())</f>
        <v>#N/A</v>
      </c>
      <c r="E158" s="535" t="e">
        <f ca="1">+IF(AND(ISNUMBER(OFFSET('Water Data'!$D$6,0,10*ROW('Water Data'!D152))),'Data Summary'!BT158="Yes"),OFFSET('Water Data'!$D$6,0,10*ROW('Water Data'!D152)),NA())</f>
        <v>#N/A</v>
      </c>
      <c r="F158" s="535" t="e">
        <f ca="1">+IF(AND(ISNUMBER(OFFSET('Water Data'!$D$9,0,10*ROW('Water Data'!D152))),'Data Summary'!BU158="Yes"),OFFSET('Water Data'!$D$9,0,10*ROW('Water Data'!D152)),NA())</f>
        <v>#N/A</v>
      </c>
      <c r="G158" s="535" t="e">
        <f ca="1">+IF(AND(ISNUMBER(OFFSET('Water Data'!$E$4,0,10*ROW('Water Data'!E152))),'Data Summary'!BV158="Yes"),100-OFFSET('Water Data'!$E$4,0,10*ROW('Water Data'!E152)),NA())</f>
        <v>#N/A</v>
      </c>
      <c r="H158" s="535" t="e">
        <f ca="1">+IF(AND(ISNUMBER(OFFSET('Water Data'!$E$6,0,10*ROW('Water Data'!E152))),'Data Summary'!BW158="Yes"),OFFSET('Water Data'!$E$6,0,10*ROW('Water Data'!E152)),NA())</f>
        <v>#N/A</v>
      </c>
      <c r="I158" s="535" t="e">
        <f ca="1">+IF(AND(ISNUMBER(OFFSET('Water Data'!$E$9,0,10*ROW('Water Data'!E152))),'Data Summary'!BX158="Yes"),OFFSET('Water Data'!$E$9,0,10*ROW('Water Data'!E152)),NA())</f>
        <v>#N/A</v>
      </c>
      <c r="J158" s="535" t="e">
        <f ca="1">+IF(AND(ISNUMBER(OFFSET('Water Data'!$F$4,0,10*ROW('Water Data'!F152))),'Data Summary'!BY158="Yes"),100-OFFSET('Water Data'!$F$4,0,10*ROW('Water Data'!F152)),NA())</f>
        <v>#N/A</v>
      </c>
      <c r="K158" s="535" t="e">
        <f ca="1">+IF(AND(ISNUMBER(OFFSET('Water Data'!$F$6,0,10*ROW('Water Data'!F152))),'Data Summary'!BZ158="Yes"),OFFSET('Water Data'!$F$6,0,10*ROW('Water Data'!F152)),NA())</f>
        <v>#N/A</v>
      </c>
      <c r="L158" s="535" t="e">
        <f ca="1">+IF(AND(ISNUMBER(OFFSET('Water Data'!$F$9,0,10*ROW('Water Data'!F152))),'Data Summary'!CA158="Yes"),OFFSET('Water Data'!$F$9,0,10*ROW('Water Data'!F152)),NA())</f>
        <v>#N/A</v>
      </c>
      <c r="M158" s="535" t="e">
        <f ca="1">+IF(AND(ISNUMBER(OFFSET('Water Data'!$G$4,0,10*ROW('Water Data'!G152))),'Data Summary'!CB158="Yes"),100-OFFSET('Water Data'!$G$4,0,10*ROW('Water Data'!G152)),NA())</f>
        <v>#N/A</v>
      </c>
      <c r="N158" s="535" t="e">
        <f ca="1">+IF(AND(ISNUMBER(OFFSET('Water Data'!$G$6,0,10*ROW('Water Data'!G152))),'Data Summary'!CC158="Yes"),OFFSET('Water Data'!$G$6,0,10*ROW('Water Data'!G152)),NA())</f>
        <v>#N/A</v>
      </c>
      <c r="O158" s="535" t="e">
        <f ca="1">+IF(AND(ISNUMBER(OFFSET('Water Data'!$G$9,0,10*ROW('Water Data'!G152))),'Data Summary'!CD158="Yes"),OFFSET('Water Data'!$G$9,0,10*ROW('Water Data'!G152)),NA())</f>
        <v>#N/A</v>
      </c>
      <c r="P158" s="535" t="e">
        <f ca="1">+IF(AND(ISNUMBER(OFFSET('Water Data'!$H$4,0,10*ROW('Water Data'!H152))),'Data Summary'!CE158="Yes"),100-OFFSET('Water Data'!$H$4,0,10*ROW('Water Data'!H152)),NA())</f>
        <v>#N/A</v>
      </c>
      <c r="Q158" s="535" t="e">
        <f ca="1">+IF(AND(ISNUMBER(OFFSET('Water Data'!$H$6,0,10*ROW('Water Data'!H152))),'Data Summary'!CF158="Yes"),OFFSET('Water Data'!$H$6,0,10*ROW('Water Data'!H152)),NA())</f>
        <v>#N/A</v>
      </c>
      <c r="R158" s="535" t="e">
        <f ca="1">+IF(AND(ISNUMBER(OFFSET('Water Data'!$H$9,0,10*ROW('Water Data'!H152))),'Data Summary'!CG158="Yes"),OFFSET('Water Data'!$H$9,0,10*ROW('Water Data'!H152)),NA())</f>
        <v>#N/A</v>
      </c>
      <c r="S158" s="535" t="e">
        <f ca="1">+IF(AND(ISNUMBER(OFFSET('Water Data'!$I$4,0,10*ROW('Water Data'!I152))),'Data Summary'!CH158="Yes"),100-OFFSET('Water Data'!$I$4,0,10*ROW('Water Data'!I152)),NA())</f>
        <v>#N/A</v>
      </c>
      <c r="T158" s="535" t="e">
        <f ca="1">+IF(AND(ISNUMBER(OFFSET('Water Data'!$I$6,0,10*ROW('Water Data'!I152))),'Data Summary'!CI158="Yes"),OFFSET('Water Data'!$I$6,0,10*ROW('Water Data'!I152)),NA())</f>
        <v>#N/A</v>
      </c>
      <c r="U158" s="535" t="e">
        <f ca="1">+IF(AND(ISNUMBER(OFFSET('Water Data'!$I$9,0,10*ROW('Water Data'!I152))),'Data Summary'!CJ158="Yes"),OFFSET('Water Data'!$I$9,0,10*ROW('Water Data'!I152)),NA())</f>
        <v>#N/A</v>
      </c>
      <c r="V158" s="536" t="e">
        <f ca="1">+IF(AND(ISNUMBER(OFFSET('Sanitation Data'!$D$4,0,10*ROW('Sanitation Data'!D152))),'Data Summary'!CK158="Yes"),100-OFFSET('Sanitation Data'!$D$4,0,10*ROW('Sanitation Data'!D152)),NA())</f>
        <v>#N/A</v>
      </c>
      <c r="W158" s="536" t="e">
        <f ca="1">+IF(AND(ISNUMBER(OFFSET('Sanitation Data'!$D$6,0,10*ROW('Sanitation Data'!D152))),'Data Summary'!CL158="Yes"),OFFSET('Sanitation Data'!$D$6,0,10*ROW('Sanitation Data'!D152)),NA())</f>
        <v>#N/A</v>
      </c>
      <c r="X158" s="536" t="e">
        <f ca="1">+IF(AND(ISNUMBER(OFFSET('Sanitation Data'!$D$10,0,10*ROW('Sanitation Data'!D152))),'Data Summary'!CM158="Yes"),OFFSET('Sanitation Data'!$D$10,0,10*ROW('Sanitation Data'!D152)),NA())</f>
        <v>#N/A</v>
      </c>
      <c r="Y158" s="536" t="e">
        <f ca="1">+IF(AND(ISNUMBER(OFFSET('Sanitation Data'!$D$11,0,10*ROW('Sanitation Data'!D152))),'Data Summary'!CN158="Yes"),OFFSET('Sanitation Data'!$D$11,0,10*ROW('Sanitation Data'!D152)),NA())</f>
        <v>#N/A</v>
      </c>
      <c r="Z158" s="536" t="e">
        <f ca="1">+IF(AND(ISNUMBER(OFFSET('Sanitation Data'!$D$12,0,10*ROW('Sanitation Data'!D152))),'Data Summary'!CO158="Yes"),OFFSET('Sanitation Data'!$D$12,0,10*ROW('Sanitation Data'!D152)),NA())</f>
        <v>#N/A</v>
      </c>
      <c r="AA158" s="536" t="e">
        <f ca="1">+IF(AND(ISNUMBER(OFFSET('Sanitation Data'!$E$4,0,10*ROW('Sanitation Data'!E152))),'Data Summary'!CP158="Yes"),100-OFFSET('Sanitation Data'!$E$4,0,10*ROW('Sanitation Data'!E152)),NA())</f>
        <v>#N/A</v>
      </c>
      <c r="AB158" s="536" t="e">
        <f ca="1">+IF(AND(ISNUMBER(OFFSET('Sanitation Data'!$E$6,0,10*ROW('Sanitation Data'!E152))),'Data Summary'!CQ158="Yes"),OFFSET('Sanitation Data'!$E$6,0,10*ROW('Sanitation Data'!E152)),NA())</f>
        <v>#N/A</v>
      </c>
      <c r="AC158" s="536" t="e">
        <f ca="1">+IF(AND(ISNUMBER(OFFSET('Sanitation Data'!$E$10,0,10*ROW('Sanitation Data'!E152))),'Data Summary'!CR158="Yes"),OFFSET('Sanitation Data'!$E$10,0,10*ROW('Sanitation Data'!E152)),NA())</f>
        <v>#N/A</v>
      </c>
      <c r="AD158" s="536" t="e">
        <f ca="1">+IF(AND(ISNUMBER(OFFSET('Sanitation Data'!$E$11,0,10*ROW('Sanitation Data'!E152))),'Data Summary'!CS158="Yes"),OFFSET('Sanitation Data'!$E$11,0,10*ROW('Sanitation Data'!E152)),NA())</f>
        <v>#N/A</v>
      </c>
      <c r="AE158" s="536" t="e">
        <f ca="1">+IF(AND(ISNUMBER(OFFSET('Sanitation Data'!$E$12,0,10*ROW('Sanitation Data'!E152))),'Data Summary'!CT158="Yes"),OFFSET('Sanitation Data'!$E$12,0,10*ROW('Sanitation Data'!E152)),NA())</f>
        <v>#N/A</v>
      </c>
      <c r="AF158" s="536" t="e">
        <f ca="1">+IF(AND(ISNUMBER(OFFSET('Sanitation Data'!$F$4,0,10*ROW('Sanitation Data'!F152))),'Data Summary'!CU158="Yes"),100-OFFSET('Sanitation Data'!$F$4,0,10*ROW('Sanitation Data'!F152)),NA())</f>
        <v>#N/A</v>
      </c>
      <c r="AG158" s="536" t="e">
        <f ca="1">+IF(AND(ISNUMBER(OFFSET('Sanitation Data'!$F$6,0,10*ROW('Sanitation Data'!F152))),'Data Summary'!CV158="Yes"),OFFSET('Sanitation Data'!$F$6,0,10*ROW('Sanitation Data'!F152)),NA())</f>
        <v>#N/A</v>
      </c>
      <c r="AH158" s="536" t="e">
        <f ca="1">+IF(AND(ISNUMBER(OFFSET('Sanitation Data'!$F$10,0,10*ROW('Sanitation Data'!F152))),'Data Summary'!CW158="Yes"),OFFSET('Sanitation Data'!$F$10,0,10*ROW('Sanitation Data'!F152)),NA())</f>
        <v>#N/A</v>
      </c>
      <c r="AI158" s="536" t="e">
        <f ca="1">+IF(AND(ISNUMBER(OFFSET('Sanitation Data'!$F$11,0,10*ROW('Sanitation Data'!F152))),'Data Summary'!CX158="Yes"),OFFSET('Sanitation Data'!$F$11,0,10*ROW('Sanitation Data'!F152)),NA())</f>
        <v>#N/A</v>
      </c>
      <c r="AJ158" s="536" t="e">
        <f ca="1">+IF(AND(ISNUMBER(OFFSET('Sanitation Data'!$F$12,0,10*ROW('Sanitation Data'!F152))),'Data Summary'!CY158="Yes"),OFFSET('Sanitation Data'!$F$12,0,10*ROW('Sanitation Data'!F152)),NA())</f>
        <v>#N/A</v>
      </c>
      <c r="AK158" s="536" t="e">
        <f ca="1">+IF(AND(ISNUMBER(OFFSET('Sanitation Data'!$G$4,0,10*ROW('Sanitation Data'!G152))),'Data Summary'!CZ158="Yes"),100-OFFSET('Sanitation Data'!$G$4,0,10*ROW('Sanitation Data'!G152)),NA())</f>
        <v>#N/A</v>
      </c>
      <c r="AL158" s="536" t="e">
        <f ca="1">+IF(AND(ISNUMBER(OFFSET('Sanitation Data'!$G$6,0,10*ROW('Sanitation Data'!G152))),'Data Summary'!DA158="Yes"),OFFSET('Sanitation Data'!$G$6,0,10*ROW('Sanitation Data'!G152)),NA())</f>
        <v>#N/A</v>
      </c>
      <c r="AM158" s="536" t="e">
        <f ca="1">+IF(AND(ISNUMBER(OFFSET('Sanitation Data'!$G$10,0,10*ROW('Sanitation Data'!G152))),'Data Summary'!DB158="Yes"),OFFSET('Sanitation Data'!$G$10,0,10*ROW('Sanitation Data'!G152)),NA())</f>
        <v>#N/A</v>
      </c>
      <c r="AN158" s="536" t="e">
        <f ca="1">+IF(AND(ISNUMBER(OFFSET('Sanitation Data'!$G$11,0,10*ROW('Sanitation Data'!G152))),'Data Summary'!DC158="Yes"),OFFSET('Sanitation Data'!$G$11,0,10*ROW('Sanitation Data'!G152)),NA())</f>
        <v>#N/A</v>
      </c>
      <c r="AO158" s="536" t="e">
        <f ca="1">+IF(AND(ISNUMBER(OFFSET('Sanitation Data'!$G$12,0,10*ROW('Sanitation Data'!G152))),'Data Summary'!DD158="Yes"),OFFSET('Sanitation Data'!$G$12,0,10*ROW('Sanitation Data'!G152)),NA())</f>
        <v>#N/A</v>
      </c>
      <c r="AP158" s="536" t="e">
        <f ca="1">+IF(AND(ISNUMBER(OFFSET('Sanitation Data'!$H$4,0,10*ROW('Sanitation Data'!H152))),'Data Summary'!DE158="Yes"),100-OFFSET('Sanitation Data'!$H$4,0,10*ROW('Sanitation Data'!H152)),NA())</f>
        <v>#N/A</v>
      </c>
      <c r="AQ158" s="536" t="e">
        <f ca="1">+IF(AND(ISNUMBER(OFFSET('Sanitation Data'!$H$6,0,10*ROW('Sanitation Data'!H152))),'Data Summary'!DF158="Yes"),OFFSET('Sanitation Data'!$H$6,0,10*ROW('Sanitation Data'!H152)),NA())</f>
        <v>#N/A</v>
      </c>
      <c r="AR158" s="536" t="e">
        <f ca="1">+IF(AND(ISNUMBER(OFFSET('Sanitation Data'!$H$10,0,10*ROW('Sanitation Data'!H152))),'Data Summary'!DG158="Yes"),OFFSET('Sanitation Data'!$H$10,0,10*ROW('Sanitation Data'!H152)),NA())</f>
        <v>#N/A</v>
      </c>
      <c r="AS158" s="536" t="e">
        <f ca="1">+IF(AND(ISNUMBER(OFFSET('Sanitation Data'!$H$11,0,10*ROW('Sanitation Data'!H152))),'Data Summary'!DH158="Yes"),OFFSET('Sanitation Data'!$H$11,0,10*ROW('Sanitation Data'!H152)),NA())</f>
        <v>#N/A</v>
      </c>
      <c r="AT158" s="536" t="e">
        <f ca="1">+IF(AND(ISNUMBER(OFFSET('Sanitation Data'!$H$12,0,10*ROW('Sanitation Data'!H152))),'Data Summary'!DI158="Yes"),OFFSET('Sanitation Data'!$H$12,0,10*ROW('Sanitation Data'!H152)),NA())</f>
        <v>#N/A</v>
      </c>
      <c r="AU158" s="536" t="e">
        <f ca="1">+IF(AND(ISNUMBER(OFFSET('Sanitation Data'!$I$4,0,10*ROW('Sanitation Data'!I152))),'Data Summary'!DJ158="Yes"),100-OFFSET('Sanitation Data'!$I$4,0,10*ROW('Sanitation Data'!I152)),NA())</f>
        <v>#N/A</v>
      </c>
      <c r="AV158" s="536" t="e">
        <f ca="1">+IF(AND(ISNUMBER(OFFSET('Sanitation Data'!$I$6,0,10*ROW('Sanitation Data'!I152))),'Data Summary'!DK158="Yes"),OFFSET('Sanitation Data'!$I$6,0,10*ROW('Sanitation Data'!I152)),NA())</f>
        <v>#N/A</v>
      </c>
      <c r="AW158" s="536" t="e">
        <f ca="1">+IF(AND(ISNUMBER(OFFSET('Sanitation Data'!$I$10,0,10*ROW('Sanitation Data'!I152))),'Data Summary'!DL158="Yes"),OFFSET('Sanitation Data'!$I$10,0,10*ROW('Sanitation Data'!I152)),NA())</f>
        <v>#N/A</v>
      </c>
      <c r="AX158" s="536" t="e">
        <f ca="1">+IF(AND(ISNUMBER(OFFSET('Sanitation Data'!$I$11,0,10*ROW('Sanitation Data'!I152))),'Data Summary'!DM158="Yes"),OFFSET('Sanitation Data'!$I$11,0,10*ROW('Sanitation Data'!I152)),NA())</f>
        <v>#N/A</v>
      </c>
      <c r="AY158" s="536" t="e">
        <f ca="1">+IF(AND(ISNUMBER(OFFSET('Sanitation Data'!$I$12,0,10*ROW('Sanitation Data'!I152))),'Data Summary'!DN158="Yes"),OFFSET('Sanitation Data'!$I$12,0,10*ROW('Sanitation Data'!I152)),NA())</f>
        <v>#N/A</v>
      </c>
      <c r="AZ158" s="537" t="e">
        <f ca="1">+IF(AND(ISNUMBER(OFFSET('Hygiene Data'!$D$5,0,10*ROW('Hygiene Data'!D152))),'Data Summary'!DO158="Yes"),OFFSET('Hygiene Data'!$D$5,0,10*ROW('Hygiene Data'!D152)),NA())</f>
        <v>#N/A</v>
      </c>
      <c r="BA158" s="537" t="e">
        <f ca="1">+IF(AND(ISNUMBER(OFFSET('Hygiene Data'!$D$7,0,10*ROW('Hygiene Data'!D152))),'Data Summary'!DP158="Yes"),OFFSET('Hygiene Data'!$D$7,0,10*ROW('Hygiene Data'!D152)),NA())</f>
        <v>#N/A</v>
      </c>
      <c r="BB158" s="537" t="e">
        <f ca="1">+IF(AND(ISNUMBER(OFFSET('Hygiene Data'!$D$9,0,10*ROW('Hygiene Data'!D152))),'Data Summary'!DQ158="Yes"),OFFSET('Hygiene Data'!$D$9,0,10*ROW('Hygiene Data'!D152)),NA())</f>
        <v>#N/A</v>
      </c>
      <c r="BC158" s="537" t="e">
        <f ca="1">+IF(AND(ISNUMBER(OFFSET('Hygiene Data'!$E$5,0,10*ROW('Hygiene Data'!E152))),'Data Summary'!DR158="Yes"),OFFSET('Hygiene Data'!$E$5,0,10*ROW('Hygiene Data'!E152)),NA())</f>
        <v>#N/A</v>
      </c>
      <c r="BD158" s="537" t="e">
        <f ca="1">+IF(AND(ISNUMBER(OFFSET('Hygiene Data'!$E$7,0,10*ROW('Hygiene Data'!E152))),'Data Summary'!DS158="Yes"),OFFSET('Hygiene Data'!$E$7,0,10*ROW('Hygiene Data'!E152)),NA())</f>
        <v>#N/A</v>
      </c>
      <c r="BE158" s="537" t="e">
        <f ca="1">+IF(AND(ISNUMBER(OFFSET('Hygiene Data'!$E$9,0,10*ROW('Hygiene Data'!E152))),'Data Summary'!DT158="Yes"),OFFSET('Hygiene Data'!$E$9,0,10*ROW('Hygiene Data'!E152)),NA())</f>
        <v>#N/A</v>
      </c>
      <c r="BF158" s="537" t="e">
        <f ca="1">+IF(AND(ISNUMBER(OFFSET('Hygiene Data'!$F$5,0,10*ROW('Hygiene Data'!F152))),'Data Summary'!DU158="Yes"),OFFSET('Hygiene Data'!$F$5,0,10*ROW('Hygiene Data'!F152)),NA())</f>
        <v>#N/A</v>
      </c>
      <c r="BG158" s="537" t="e">
        <f ca="1">+IF(AND(ISNUMBER(OFFSET('Hygiene Data'!$F$7,0,10*ROW('Hygiene Data'!F152))),'Data Summary'!DV158="Yes"),OFFSET('Hygiene Data'!$F$7,0,10*ROW('Hygiene Data'!F152)),NA())</f>
        <v>#N/A</v>
      </c>
      <c r="BH158" s="537" t="e">
        <f ca="1">+IF(AND(ISNUMBER(OFFSET('Hygiene Data'!$F$9,0,10*ROW('Hygiene Data'!F152))),'Data Summary'!DW158="Yes"),OFFSET('Hygiene Data'!$F$9,0,10*ROW('Hygiene Data'!F152)),NA())</f>
        <v>#N/A</v>
      </c>
      <c r="BI158" s="537" t="e">
        <f ca="1">+IF(AND(ISNUMBER(OFFSET('Hygiene Data'!$G$5,0,10*ROW('Hygiene Data'!G152))),'Data Summary'!DX158="Yes"),OFFSET('Hygiene Data'!$G$5,0,10*ROW('Hygiene Data'!G152)),NA())</f>
        <v>#N/A</v>
      </c>
      <c r="BJ158" s="537" t="e">
        <f ca="1">+IF(AND(ISNUMBER(OFFSET('Hygiene Data'!$G$7,0,10*ROW('Hygiene Data'!G152))),'Data Summary'!DY158="Yes"),OFFSET('Hygiene Data'!$G$7,0,10*ROW('Hygiene Data'!G152)),NA())</f>
        <v>#N/A</v>
      </c>
      <c r="BK158" s="537" t="e">
        <f ca="1">+IF(AND(ISNUMBER(OFFSET('Hygiene Data'!$G$9,0,10*ROW('Hygiene Data'!G152))),'Data Summary'!DZ158="Yes"),OFFSET('Hygiene Data'!$G$9,0,10*ROW('Hygiene Data'!G152)),NA())</f>
        <v>#N/A</v>
      </c>
      <c r="BL158" s="537" t="e">
        <f ca="1">+IF(AND(ISNUMBER(OFFSET('Hygiene Data'!$H$5,0,10*ROW('Hygiene Data'!H152))),'Data Summary'!EA158="Yes"),OFFSET('Hygiene Data'!$H$5,0,10*ROW('Hygiene Data'!H152)),NA())</f>
        <v>#N/A</v>
      </c>
      <c r="BM158" s="537" t="e">
        <f ca="1">+IF(AND(ISNUMBER(OFFSET('Hygiene Data'!$H$7,0,10*ROW('Hygiene Data'!H152))),'Data Summary'!EB158="Yes"),OFFSET('Hygiene Data'!$H$7,0,10*ROW('Hygiene Data'!H152)),NA())</f>
        <v>#N/A</v>
      </c>
      <c r="BN158" s="537" t="e">
        <f ca="1">+IF(AND(ISNUMBER(OFFSET('Hygiene Data'!$H$9,0,10*ROW('Hygiene Data'!H152))),'Data Summary'!EC158="Yes"),OFFSET('Hygiene Data'!$H$9,0,10*ROW('Hygiene Data'!H152)),NA())</f>
        <v>#N/A</v>
      </c>
      <c r="BO158" s="537" t="e">
        <f ca="1">+IF(AND(ISNUMBER(OFFSET('Hygiene Data'!$I$5,0,10*ROW('Hygiene Data'!I152))),'Data Summary'!ED158="Yes"),OFFSET('Hygiene Data'!$I$5,0,10*ROW('Hygiene Data'!I152)),NA())</f>
        <v>#N/A</v>
      </c>
      <c r="BP158" s="537" t="e">
        <f ca="1">+IF(AND(ISNUMBER(OFFSET('Hygiene Data'!$I$7,0,10*ROW('Hygiene Data'!I152))),'Data Summary'!EE158="Yes"),OFFSET('Hygiene Data'!$I$7,0,10*ROW('Hygiene Data'!I152)),NA())</f>
        <v>#N/A</v>
      </c>
      <c r="BQ158" s="537" t="e">
        <f ca="1">+IF(AND(ISNUMBER(OFFSET('Hygiene Data'!$I$9,0,10*ROW('Hygiene Data'!I152))),'Data Summary'!EF158="Yes"),OFFSET('Hygiene Data'!$I$9,0,10*ROW('Hygiene Data'!I152)),NA())</f>
        <v>#N/A</v>
      </c>
    </row>
    <row r="159" spans="1:69" x14ac:dyDescent="0.25">
      <c r="A159" s="533" t="e">
        <f ca="1">+RIGHT('Data Summary'!A159,LEN('Data Summary'!A159)-9)</f>
        <v>#VALUE!</v>
      </c>
      <c r="B159" s="507" t="str">
        <f ca="1">+IF(ISTEXT('Data Summary'!B159),'Data Summary'!B159,"")</f>
        <v/>
      </c>
      <c r="C159" s="534" t="e">
        <f ca="1">+VALUE('Data Summary'!C159)</f>
        <v>#VALUE!</v>
      </c>
      <c r="D159" s="535" t="e">
        <f ca="1">+IF(AND(ISNUMBER(OFFSET('Water Data'!$D$4,0,10*ROW('Water Data'!D153))),'Data Summary'!BS159="Yes"),100-OFFSET('Water Data'!$D$4,0,10*ROW('Water Data'!D153)),NA())</f>
        <v>#N/A</v>
      </c>
      <c r="E159" s="535" t="e">
        <f ca="1">+IF(AND(ISNUMBER(OFFSET('Water Data'!$D$6,0,10*ROW('Water Data'!D153))),'Data Summary'!BT159="Yes"),OFFSET('Water Data'!$D$6,0,10*ROW('Water Data'!D153)),NA())</f>
        <v>#N/A</v>
      </c>
      <c r="F159" s="535" t="e">
        <f ca="1">+IF(AND(ISNUMBER(OFFSET('Water Data'!$D$9,0,10*ROW('Water Data'!D153))),'Data Summary'!BU159="Yes"),OFFSET('Water Data'!$D$9,0,10*ROW('Water Data'!D153)),NA())</f>
        <v>#N/A</v>
      </c>
      <c r="G159" s="535" t="e">
        <f ca="1">+IF(AND(ISNUMBER(OFFSET('Water Data'!$E$4,0,10*ROW('Water Data'!E153))),'Data Summary'!BV159="Yes"),100-OFFSET('Water Data'!$E$4,0,10*ROW('Water Data'!E153)),NA())</f>
        <v>#N/A</v>
      </c>
      <c r="H159" s="535" t="e">
        <f ca="1">+IF(AND(ISNUMBER(OFFSET('Water Data'!$E$6,0,10*ROW('Water Data'!E153))),'Data Summary'!BW159="Yes"),OFFSET('Water Data'!$E$6,0,10*ROW('Water Data'!E153)),NA())</f>
        <v>#N/A</v>
      </c>
      <c r="I159" s="535" t="e">
        <f ca="1">+IF(AND(ISNUMBER(OFFSET('Water Data'!$E$9,0,10*ROW('Water Data'!E153))),'Data Summary'!BX159="Yes"),OFFSET('Water Data'!$E$9,0,10*ROW('Water Data'!E153)),NA())</f>
        <v>#N/A</v>
      </c>
      <c r="J159" s="535" t="e">
        <f ca="1">+IF(AND(ISNUMBER(OFFSET('Water Data'!$F$4,0,10*ROW('Water Data'!F153))),'Data Summary'!BY159="Yes"),100-OFFSET('Water Data'!$F$4,0,10*ROW('Water Data'!F153)),NA())</f>
        <v>#N/A</v>
      </c>
      <c r="K159" s="535" t="e">
        <f ca="1">+IF(AND(ISNUMBER(OFFSET('Water Data'!$F$6,0,10*ROW('Water Data'!F153))),'Data Summary'!BZ159="Yes"),OFFSET('Water Data'!$F$6,0,10*ROW('Water Data'!F153)),NA())</f>
        <v>#N/A</v>
      </c>
      <c r="L159" s="535" t="e">
        <f ca="1">+IF(AND(ISNUMBER(OFFSET('Water Data'!$F$9,0,10*ROW('Water Data'!F153))),'Data Summary'!CA159="Yes"),OFFSET('Water Data'!$F$9,0,10*ROW('Water Data'!F153)),NA())</f>
        <v>#N/A</v>
      </c>
      <c r="M159" s="535" t="e">
        <f ca="1">+IF(AND(ISNUMBER(OFFSET('Water Data'!$G$4,0,10*ROW('Water Data'!G153))),'Data Summary'!CB159="Yes"),100-OFFSET('Water Data'!$G$4,0,10*ROW('Water Data'!G153)),NA())</f>
        <v>#N/A</v>
      </c>
      <c r="N159" s="535" t="e">
        <f ca="1">+IF(AND(ISNUMBER(OFFSET('Water Data'!$G$6,0,10*ROW('Water Data'!G153))),'Data Summary'!CC159="Yes"),OFFSET('Water Data'!$G$6,0,10*ROW('Water Data'!G153)),NA())</f>
        <v>#N/A</v>
      </c>
      <c r="O159" s="535" t="e">
        <f ca="1">+IF(AND(ISNUMBER(OFFSET('Water Data'!$G$9,0,10*ROW('Water Data'!G153))),'Data Summary'!CD159="Yes"),OFFSET('Water Data'!$G$9,0,10*ROW('Water Data'!G153)),NA())</f>
        <v>#N/A</v>
      </c>
      <c r="P159" s="535" t="e">
        <f ca="1">+IF(AND(ISNUMBER(OFFSET('Water Data'!$H$4,0,10*ROW('Water Data'!H153))),'Data Summary'!CE159="Yes"),100-OFFSET('Water Data'!$H$4,0,10*ROW('Water Data'!H153)),NA())</f>
        <v>#N/A</v>
      </c>
      <c r="Q159" s="535" t="e">
        <f ca="1">+IF(AND(ISNUMBER(OFFSET('Water Data'!$H$6,0,10*ROW('Water Data'!H153))),'Data Summary'!CF159="Yes"),OFFSET('Water Data'!$H$6,0,10*ROW('Water Data'!H153)),NA())</f>
        <v>#N/A</v>
      </c>
      <c r="R159" s="535" t="e">
        <f ca="1">+IF(AND(ISNUMBER(OFFSET('Water Data'!$H$9,0,10*ROW('Water Data'!H153))),'Data Summary'!CG159="Yes"),OFFSET('Water Data'!$H$9,0,10*ROW('Water Data'!H153)),NA())</f>
        <v>#N/A</v>
      </c>
      <c r="S159" s="535" t="e">
        <f ca="1">+IF(AND(ISNUMBER(OFFSET('Water Data'!$I$4,0,10*ROW('Water Data'!I153))),'Data Summary'!CH159="Yes"),100-OFFSET('Water Data'!$I$4,0,10*ROW('Water Data'!I153)),NA())</f>
        <v>#N/A</v>
      </c>
      <c r="T159" s="535" t="e">
        <f ca="1">+IF(AND(ISNUMBER(OFFSET('Water Data'!$I$6,0,10*ROW('Water Data'!I153))),'Data Summary'!CI159="Yes"),OFFSET('Water Data'!$I$6,0,10*ROW('Water Data'!I153)),NA())</f>
        <v>#N/A</v>
      </c>
      <c r="U159" s="535" t="e">
        <f ca="1">+IF(AND(ISNUMBER(OFFSET('Water Data'!$I$9,0,10*ROW('Water Data'!I153))),'Data Summary'!CJ159="Yes"),OFFSET('Water Data'!$I$9,0,10*ROW('Water Data'!I153)),NA())</f>
        <v>#N/A</v>
      </c>
      <c r="V159" s="536" t="e">
        <f ca="1">+IF(AND(ISNUMBER(OFFSET('Sanitation Data'!$D$4,0,10*ROW('Sanitation Data'!D153))),'Data Summary'!CK159="Yes"),100-OFFSET('Sanitation Data'!$D$4,0,10*ROW('Sanitation Data'!D153)),NA())</f>
        <v>#N/A</v>
      </c>
      <c r="W159" s="536" t="e">
        <f ca="1">+IF(AND(ISNUMBER(OFFSET('Sanitation Data'!$D$6,0,10*ROW('Sanitation Data'!D153))),'Data Summary'!CL159="Yes"),OFFSET('Sanitation Data'!$D$6,0,10*ROW('Sanitation Data'!D153)),NA())</f>
        <v>#N/A</v>
      </c>
      <c r="X159" s="536" t="e">
        <f ca="1">+IF(AND(ISNUMBER(OFFSET('Sanitation Data'!$D$10,0,10*ROW('Sanitation Data'!D153))),'Data Summary'!CM159="Yes"),OFFSET('Sanitation Data'!$D$10,0,10*ROW('Sanitation Data'!D153)),NA())</f>
        <v>#N/A</v>
      </c>
      <c r="Y159" s="536" t="e">
        <f ca="1">+IF(AND(ISNUMBER(OFFSET('Sanitation Data'!$D$11,0,10*ROW('Sanitation Data'!D153))),'Data Summary'!CN159="Yes"),OFFSET('Sanitation Data'!$D$11,0,10*ROW('Sanitation Data'!D153)),NA())</f>
        <v>#N/A</v>
      </c>
      <c r="Z159" s="536" t="e">
        <f ca="1">+IF(AND(ISNUMBER(OFFSET('Sanitation Data'!$D$12,0,10*ROW('Sanitation Data'!D153))),'Data Summary'!CO159="Yes"),OFFSET('Sanitation Data'!$D$12,0,10*ROW('Sanitation Data'!D153)),NA())</f>
        <v>#N/A</v>
      </c>
      <c r="AA159" s="536" t="e">
        <f ca="1">+IF(AND(ISNUMBER(OFFSET('Sanitation Data'!$E$4,0,10*ROW('Sanitation Data'!E153))),'Data Summary'!CP159="Yes"),100-OFFSET('Sanitation Data'!$E$4,0,10*ROW('Sanitation Data'!E153)),NA())</f>
        <v>#N/A</v>
      </c>
      <c r="AB159" s="536" t="e">
        <f ca="1">+IF(AND(ISNUMBER(OFFSET('Sanitation Data'!$E$6,0,10*ROW('Sanitation Data'!E153))),'Data Summary'!CQ159="Yes"),OFFSET('Sanitation Data'!$E$6,0,10*ROW('Sanitation Data'!E153)),NA())</f>
        <v>#N/A</v>
      </c>
      <c r="AC159" s="536" t="e">
        <f ca="1">+IF(AND(ISNUMBER(OFFSET('Sanitation Data'!$E$10,0,10*ROW('Sanitation Data'!E153))),'Data Summary'!CR159="Yes"),OFFSET('Sanitation Data'!$E$10,0,10*ROW('Sanitation Data'!E153)),NA())</f>
        <v>#N/A</v>
      </c>
      <c r="AD159" s="536" t="e">
        <f ca="1">+IF(AND(ISNUMBER(OFFSET('Sanitation Data'!$E$11,0,10*ROW('Sanitation Data'!E153))),'Data Summary'!CS159="Yes"),OFFSET('Sanitation Data'!$E$11,0,10*ROW('Sanitation Data'!E153)),NA())</f>
        <v>#N/A</v>
      </c>
      <c r="AE159" s="536" t="e">
        <f ca="1">+IF(AND(ISNUMBER(OFFSET('Sanitation Data'!$E$12,0,10*ROW('Sanitation Data'!E153))),'Data Summary'!CT159="Yes"),OFFSET('Sanitation Data'!$E$12,0,10*ROW('Sanitation Data'!E153)),NA())</f>
        <v>#N/A</v>
      </c>
      <c r="AF159" s="536" t="e">
        <f ca="1">+IF(AND(ISNUMBER(OFFSET('Sanitation Data'!$F$4,0,10*ROW('Sanitation Data'!F153))),'Data Summary'!CU159="Yes"),100-OFFSET('Sanitation Data'!$F$4,0,10*ROW('Sanitation Data'!F153)),NA())</f>
        <v>#N/A</v>
      </c>
      <c r="AG159" s="536" t="e">
        <f ca="1">+IF(AND(ISNUMBER(OFFSET('Sanitation Data'!$F$6,0,10*ROW('Sanitation Data'!F153))),'Data Summary'!CV159="Yes"),OFFSET('Sanitation Data'!$F$6,0,10*ROW('Sanitation Data'!F153)),NA())</f>
        <v>#N/A</v>
      </c>
      <c r="AH159" s="536" t="e">
        <f ca="1">+IF(AND(ISNUMBER(OFFSET('Sanitation Data'!$F$10,0,10*ROW('Sanitation Data'!F153))),'Data Summary'!CW159="Yes"),OFFSET('Sanitation Data'!$F$10,0,10*ROW('Sanitation Data'!F153)),NA())</f>
        <v>#N/A</v>
      </c>
      <c r="AI159" s="536" t="e">
        <f ca="1">+IF(AND(ISNUMBER(OFFSET('Sanitation Data'!$F$11,0,10*ROW('Sanitation Data'!F153))),'Data Summary'!CX159="Yes"),OFFSET('Sanitation Data'!$F$11,0,10*ROW('Sanitation Data'!F153)),NA())</f>
        <v>#N/A</v>
      </c>
      <c r="AJ159" s="536" t="e">
        <f ca="1">+IF(AND(ISNUMBER(OFFSET('Sanitation Data'!$F$12,0,10*ROW('Sanitation Data'!F153))),'Data Summary'!CY159="Yes"),OFFSET('Sanitation Data'!$F$12,0,10*ROW('Sanitation Data'!F153)),NA())</f>
        <v>#N/A</v>
      </c>
      <c r="AK159" s="536" t="e">
        <f ca="1">+IF(AND(ISNUMBER(OFFSET('Sanitation Data'!$G$4,0,10*ROW('Sanitation Data'!G153))),'Data Summary'!CZ159="Yes"),100-OFFSET('Sanitation Data'!$G$4,0,10*ROW('Sanitation Data'!G153)),NA())</f>
        <v>#N/A</v>
      </c>
      <c r="AL159" s="536" t="e">
        <f ca="1">+IF(AND(ISNUMBER(OFFSET('Sanitation Data'!$G$6,0,10*ROW('Sanitation Data'!G153))),'Data Summary'!DA159="Yes"),OFFSET('Sanitation Data'!$G$6,0,10*ROW('Sanitation Data'!G153)),NA())</f>
        <v>#N/A</v>
      </c>
      <c r="AM159" s="536" t="e">
        <f ca="1">+IF(AND(ISNUMBER(OFFSET('Sanitation Data'!$G$10,0,10*ROW('Sanitation Data'!G153))),'Data Summary'!DB159="Yes"),OFFSET('Sanitation Data'!$G$10,0,10*ROW('Sanitation Data'!G153)),NA())</f>
        <v>#N/A</v>
      </c>
      <c r="AN159" s="536" t="e">
        <f ca="1">+IF(AND(ISNUMBER(OFFSET('Sanitation Data'!$G$11,0,10*ROW('Sanitation Data'!G153))),'Data Summary'!DC159="Yes"),OFFSET('Sanitation Data'!$G$11,0,10*ROW('Sanitation Data'!G153)),NA())</f>
        <v>#N/A</v>
      </c>
      <c r="AO159" s="536" t="e">
        <f ca="1">+IF(AND(ISNUMBER(OFFSET('Sanitation Data'!$G$12,0,10*ROW('Sanitation Data'!G153))),'Data Summary'!DD159="Yes"),OFFSET('Sanitation Data'!$G$12,0,10*ROW('Sanitation Data'!G153)),NA())</f>
        <v>#N/A</v>
      </c>
      <c r="AP159" s="536" t="e">
        <f ca="1">+IF(AND(ISNUMBER(OFFSET('Sanitation Data'!$H$4,0,10*ROW('Sanitation Data'!H153))),'Data Summary'!DE159="Yes"),100-OFFSET('Sanitation Data'!$H$4,0,10*ROW('Sanitation Data'!H153)),NA())</f>
        <v>#N/A</v>
      </c>
      <c r="AQ159" s="536" t="e">
        <f ca="1">+IF(AND(ISNUMBER(OFFSET('Sanitation Data'!$H$6,0,10*ROW('Sanitation Data'!H153))),'Data Summary'!DF159="Yes"),OFFSET('Sanitation Data'!$H$6,0,10*ROW('Sanitation Data'!H153)),NA())</f>
        <v>#N/A</v>
      </c>
      <c r="AR159" s="536" t="e">
        <f ca="1">+IF(AND(ISNUMBER(OFFSET('Sanitation Data'!$H$10,0,10*ROW('Sanitation Data'!H153))),'Data Summary'!DG159="Yes"),OFFSET('Sanitation Data'!$H$10,0,10*ROW('Sanitation Data'!H153)),NA())</f>
        <v>#N/A</v>
      </c>
      <c r="AS159" s="536" t="e">
        <f ca="1">+IF(AND(ISNUMBER(OFFSET('Sanitation Data'!$H$11,0,10*ROW('Sanitation Data'!H153))),'Data Summary'!DH159="Yes"),OFFSET('Sanitation Data'!$H$11,0,10*ROW('Sanitation Data'!H153)),NA())</f>
        <v>#N/A</v>
      </c>
      <c r="AT159" s="536" t="e">
        <f ca="1">+IF(AND(ISNUMBER(OFFSET('Sanitation Data'!$H$12,0,10*ROW('Sanitation Data'!H153))),'Data Summary'!DI159="Yes"),OFFSET('Sanitation Data'!$H$12,0,10*ROW('Sanitation Data'!H153)),NA())</f>
        <v>#N/A</v>
      </c>
      <c r="AU159" s="536" t="e">
        <f ca="1">+IF(AND(ISNUMBER(OFFSET('Sanitation Data'!$I$4,0,10*ROW('Sanitation Data'!I153))),'Data Summary'!DJ159="Yes"),100-OFFSET('Sanitation Data'!$I$4,0,10*ROW('Sanitation Data'!I153)),NA())</f>
        <v>#N/A</v>
      </c>
      <c r="AV159" s="536" t="e">
        <f ca="1">+IF(AND(ISNUMBER(OFFSET('Sanitation Data'!$I$6,0,10*ROW('Sanitation Data'!I153))),'Data Summary'!DK159="Yes"),OFFSET('Sanitation Data'!$I$6,0,10*ROW('Sanitation Data'!I153)),NA())</f>
        <v>#N/A</v>
      </c>
      <c r="AW159" s="536" t="e">
        <f ca="1">+IF(AND(ISNUMBER(OFFSET('Sanitation Data'!$I$10,0,10*ROW('Sanitation Data'!I153))),'Data Summary'!DL159="Yes"),OFFSET('Sanitation Data'!$I$10,0,10*ROW('Sanitation Data'!I153)),NA())</f>
        <v>#N/A</v>
      </c>
      <c r="AX159" s="536" t="e">
        <f ca="1">+IF(AND(ISNUMBER(OFFSET('Sanitation Data'!$I$11,0,10*ROW('Sanitation Data'!I153))),'Data Summary'!DM159="Yes"),OFFSET('Sanitation Data'!$I$11,0,10*ROW('Sanitation Data'!I153)),NA())</f>
        <v>#N/A</v>
      </c>
      <c r="AY159" s="536" t="e">
        <f ca="1">+IF(AND(ISNUMBER(OFFSET('Sanitation Data'!$I$12,0,10*ROW('Sanitation Data'!I153))),'Data Summary'!DN159="Yes"),OFFSET('Sanitation Data'!$I$12,0,10*ROW('Sanitation Data'!I153)),NA())</f>
        <v>#N/A</v>
      </c>
      <c r="AZ159" s="537" t="e">
        <f ca="1">+IF(AND(ISNUMBER(OFFSET('Hygiene Data'!$D$5,0,10*ROW('Hygiene Data'!D153))),'Data Summary'!DO159="Yes"),OFFSET('Hygiene Data'!$D$5,0,10*ROW('Hygiene Data'!D153)),NA())</f>
        <v>#N/A</v>
      </c>
      <c r="BA159" s="537" t="e">
        <f ca="1">+IF(AND(ISNUMBER(OFFSET('Hygiene Data'!$D$7,0,10*ROW('Hygiene Data'!D153))),'Data Summary'!DP159="Yes"),OFFSET('Hygiene Data'!$D$7,0,10*ROW('Hygiene Data'!D153)),NA())</f>
        <v>#N/A</v>
      </c>
      <c r="BB159" s="537" t="e">
        <f ca="1">+IF(AND(ISNUMBER(OFFSET('Hygiene Data'!$D$9,0,10*ROW('Hygiene Data'!D153))),'Data Summary'!DQ159="Yes"),OFFSET('Hygiene Data'!$D$9,0,10*ROW('Hygiene Data'!D153)),NA())</f>
        <v>#N/A</v>
      </c>
      <c r="BC159" s="537" t="e">
        <f ca="1">+IF(AND(ISNUMBER(OFFSET('Hygiene Data'!$E$5,0,10*ROW('Hygiene Data'!E153))),'Data Summary'!DR159="Yes"),OFFSET('Hygiene Data'!$E$5,0,10*ROW('Hygiene Data'!E153)),NA())</f>
        <v>#N/A</v>
      </c>
      <c r="BD159" s="537" t="e">
        <f ca="1">+IF(AND(ISNUMBER(OFFSET('Hygiene Data'!$E$7,0,10*ROW('Hygiene Data'!E153))),'Data Summary'!DS159="Yes"),OFFSET('Hygiene Data'!$E$7,0,10*ROW('Hygiene Data'!E153)),NA())</f>
        <v>#N/A</v>
      </c>
      <c r="BE159" s="537" t="e">
        <f ca="1">+IF(AND(ISNUMBER(OFFSET('Hygiene Data'!$E$9,0,10*ROW('Hygiene Data'!E153))),'Data Summary'!DT159="Yes"),OFFSET('Hygiene Data'!$E$9,0,10*ROW('Hygiene Data'!E153)),NA())</f>
        <v>#N/A</v>
      </c>
      <c r="BF159" s="537" t="e">
        <f ca="1">+IF(AND(ISNUMBER(OFFSET('Hygiene Data'!$F$5,0,10*ROW('Hygiene Data'!F153))),'Data Summary'!DU159="Yes"),OFFSET('Hygiene Data'!$F$5,0,10*ROW('Hygiene Data'!F153)),NA())</f>
        <v>#N/A</v>
      </c>
      <c r="BG159" s="537" t="e">
        <f ca="1">+IF(AND(ISNUMBER(OFFSET('Hygiene Data'!$F$7,0,10*ROW('Hygiene Data'!F153))),'Data Summary'!DV159="Yes"),OFFSET('Hygiene Data'!$F$7,0,10*ROW('Hygiene Data'!F153)),NA())</f>
        <v>#N/A</v>
      </c>
      <c r="BH159" s="537" t="e">
        <f ca="1">+IF(AND(ISNUMBER(OFFSET('Hygiene Data'!$F$9,0,10*ROW('Hygiene Data'!F153))),'Data Summary'!DW159="Yes"),OFFSET('Hygiene Data'!$F$9,0,10*ROW('Hygiene Data'!F153)),NA())</f>
        <v>#N/A</v>
      </c>
      <c r="BI159" s="537" t="e">
        <f ca="1">+IF(AND(ISNUMBER(OFFSET('Hygiene Data'!$G$5,0,10*ROW('Hygiene Data'!G153))),'Data Summary'!DX159="Yes"),OFFSET('Hygiene Data'!$G$5,0,10*ROW('Hygiene Data'!G153)),NA())</f>
        <v>#N/A</v>
      </c>
      <c r="BJ159" s="537" t="e">
        <f ca="1">+IF(AND(ISNUMBER(OFFSET('Hygiene Data'!$G$7,0,10*ROW('Hygiene Data'!G153))),'Data Summary'!DY159="Yes"),OFFSET('Hygiene Data'!$G$7,0,10*ROW('Hygiene Data'!G153)),NA())</f>
        <v>#N/A</v>
      </c>
      <c r="BK159" s="537" t="e">
        <f ca="1">+IF(AND(ISNUMBER(OFFSET('Hygiene Data'!$G$9,0,10*ROW('Hygiene Data'!G153))),'Data Summary'!DZ159="Yes"),OFFSET('Hygiene Data'!$G$9,0,10*ROW('Hygiene Data'!G153)),NA())</f>
        <v>#N/A</v>
      </c>
      <c r="BL159" s="537" t="e">
        <f ca="1">+IF(AND(ISNUMBER(OFFSET('Hygiene Data'!$H$5,0,10*ROW('Hygiene Data'!H153))),'Data Summary'!EA159="Yes"),OFFSET('Hygiene Data'!$H$5,0,10*ROW('Hygiene Data'!H153)),NA())</f>
        <v>#N/A</v>
      </c>
      <c r="BM159" s="537" t="e">
        <f ca="1">+IF(AND(ISNUMBER(OFFSET('Hygiene Data'!$H$7,0,10*ROW('Hygiene Data'!H153))),'Data Summary'!EB159="Yes"),OFFSET('Hygiene Data'!$H$7,0,10*ROW('Hygiene Data'!H153)),NA())</f>
        <v>#N/A</v>
      </c>
      <c r="BN159" s="537" t="e">
        <f ca="1">+IF(AND(ISNUMBER(OFFSET('Hygiene Data'!$H$9,0,10*ROW('Hygiene Data'!H153))),'Data Summary'!EC159="Yes"),OFFSET('Hygiene Data'!$H$9,0,10*ROW('Hygiene Data'!H153)),NA())</f>
        <v>#N/A</v>
      </c>
      <c r="BO159" s="537" t="e">
        <f ca="1">+IF(AND(ISNUMBER(OFFSET('Hygiene Data'!$I$5,0,10*ROW('Hygiene Data'!I153))),'Data Summary'!ED159="Yes"),OFFSET('Hygiene Data'!$I$5,0,10*ROW('Hygiene Data'!I153)),NA())</f>
        <v>#N/A</v>
      </c>
      <c r="BP159" s="537" t="e">
        <f ca="1">+IF(AND(ISNUMBER(OFFSET('Hygiene Data'!$I$7,0,10*ROW('Hygiene Data'!I153))),'Data Summary'!EE159="Yes"),OFFSET('Hygiene Data'!$I$7,0,10*ROW('Hygiene Data'!I153)),NA())</f>
        <v>#N/A</v>
      </c>
      <c r="BQ159" s="537" t="e">
        <f ca="1">+IF(AND(ISNUMBER(OFFSET('Hygiene Data'!$I$9,0,10*ROW('Hygiene Data'!I153))),'Data Summary'!EF159="Yes"),OFFSET('Hygiene Data'!$I$9,0,10*ROW('Hygiene Data'!I153)),NA())</f>
        <v>#N/A</v>
      </c>
    </row>
    <row r="160" spans="1:69" x14ac:dyDescent="0.25">
      <c r="A160" s="533" t="e">
        <f ca="1">+RIGHT('Data Summary'!A160,LEN('Data Summary'!A160)-9)</f>
        <v>#VALUE!</v>
      </c>
      <c r="B160" s="507" t="str">
        <f ca="1">+IF(ISTEXT('Data Summary'!B160),'Data Summary'!B160,"")</f>
        <v/>
      </c>
      <c r="C160" s="534" t="e">
        <f ca="1">+VALUE('Data Summary'!C160)</f>
        <v>#VALUE!</v>
      </c>
      <c r="D160" s="535" t="e">
        <f ca="1">+IF(AND(ISNUMBER(OFFSET('Water Data'!$D$4,0,10*ROW('Water Data'!D154))),'Data Summary'!BS160="Yes"),100-OFFSET('Water Data'!$D$4,0,10*ROW('Water Data'!D154)),NA())</f>
        <v>#N/A</v>
      </c>
      <c r="E160" s="535" t="e">
        <f ca="1">+IF(AND(ISNUMBER(OFFSET('Water Data'!$D$6,0,10*ROW('Water Data'!D154))),'Data Summary'!BT160="Yes"),OFFSET('Water Data'!$D$6,0,10*ROW('Water Data'!D154)),NA())</f>
        <v>#N/A</v>
      </c>
      <c r="F160" s="535" t="e">
        <f ca="1">+IF(AND(ISNUMBER(OFFSET('Water Data'!$D$9,0,10*ROW('Water Data'!D154))),'Data Summary'!BU160="Yes"),OFFSET('Water Data'!$D$9,0,10*ROW('Water Data'!D154)),NA())</f>
        <v>#N/A</v>
      </c>
      <c r="G160" s="535" t="e">
        <f ca="1">+IF(AND(ISNUMBER(OFFSET('Water Data'!$E$4,0,10*ROW('Water Data'!E154))),'Data Summary'!BV160="Yes"),100-OFFSET('Water Data'!$E$4,0,10*ROW('Water Data'!E154)),NA())</f>
        <v>#N/A</v>
      </c>
      <c r="H160" s="535" t="e">
        <f ca="1">+IF(AND(ISNUMBER(OFFSET('Water Data'!$E$6,0,10*ROW('Water Data'!E154))),'Data Summary'!BW160="Yes"),OFFSET('Water Data'!$E$6,0,10*ROW('Water Data'!E154)),NA())</f>
        <v>#N/A</v>
      </c>
      <c r="I160" s="535" t="e">
        <f ca="1">+IF(AND(ISNUMBER(OFFSET('Water Data'!$E$9,0,10*ROW('Water Data'!E154))),'Data Summary'!BX160="Yes"),OFFSET('Water Data'!$E$9,0,10*ROW('Water Data'!E154)),NA())</f>
        <v>#N/A</v>
      </c>
      <c r="J160" s="535" t="e">
        <f ca="1">+IF(AND(ISNUMBER(OFFSET('Water Data'!$F$4,0,10*ROW('Water Data'!F154))),'Data Summary'!BY160="Yes"),100-OFFSET('Water Data'!$F$4,0,10*ROW('Water Data'!F154)),NA())</f>
        <v>#N/A</v>
      </c>
      <c r="K160" s="535" t="e">
        <f ca="1">+IF(AND(ISNUMBER(OFFSET('Water Data'!$F$6,0,10*ROW('Water Data'!F154))),'Data Summary'!BZ160="Yes"),OFFSET('Water Data'!$F$6,0,10*ROW('Water Data'!F154)),NA())</f>
        <v>#N/A</v>
      </c>
      <c r="L160" s="535" t="e">
        <f ca="1">+IF(AND(ISNUMBER(OFFSET('Water Data'!$F$9,0,10*ROW('Water Data'!F154))),'Data Summary'!CA160="Yes"),OFFSET('Water Data'!$F$9,0,10*ROW('Water Data'!F154)),NA())</f>
        <v>#N/A</v>
      </c>
      <c r="M160" s="535" t="e">
        <f ca="1">+IF(AND(ISNUMBER(OFFSET('Water Data'!$G$4,0,10*ROW('Water Data'!G154))),'Data Summary'!CB160="Yes"),100-OFFSET('Water Data'!$G$4,0,10*ROW('Water Data'!G154)),NA())</f>
        <v>#N/A</v>
      </c>
      <c r="N160" s="535" t="e">
        <f ca="1">+IF(AND(ISNUMBER(OFFSET('Water Data'!$G$6,0,10*ROW('Water Data'!G154))),'Data Summary'!CC160="Yes"),OFFSET('Water Data'!$G$6,0,10*ROW('Water Data'!G154)),NA())</f>
        <v>#N/A</v>
      </c>
      <c r="O160" s="535" t="e">
        <f ca="1">+IF(AND(ISNUMBER(OFFSET('Water Data'!$G$9,0,10*ROW('Water Data'!G154))),'Data Summary'!CD160="Yes"),OFFSET('Water Data'!$G$9,0,10*ROW('Water Data'!G154)),NA())</f>
        <v>#N/A</v>
      </c>
      <c r="P160" s="535" t="e">
        <f ca="1">+IF(AND(ISNUMBER(OFFSET('Water Data'!$H$4,0,10*ROW('Water Data'!H154))),'Data Summary'!CE160="Yes"),100-OFFSET('Water Data'!$H$4,0,10*ROW('Water Data'!H154)),NA())</f>
        <v>#N/A</v>
      </c>
      <c r="Q160" s="535" t="e">
        <f ca="1">+IF(AND(ISNUMBER(OFFSET('Water Data'!$H$6,0,10*ROW('Water Data'!H154))),'Data Summary'!CF160="Yes"),OFFSET('Water Data'!$H$6,0,10*ROW('Water Data'!H154)),NA())</f>
        <v>#N/A</v>
      </c>
      <c r="R160" s="535" t="e">
        <f ca="1">+IF(AND(ISNUMBER(OFFSET('Water Data'!$H$9,0,10*ROW('Water Data'!H154))),'Data Summary'!CG160="Yes"),OFFSET('Water Data'!$H$9,0,10*ROW('Water Data'!H154)),NA())</f>
        <v>#N/A</v>
      </c>
      <c r="S160" s="535" t="e">
        <f ca="1">+IF(AND(ISNUMBER(OFFSET('Water Data'!$I$4,0,10*ROW('Water Data'!I154))),'Data Summary'!CH160="Yes"),100-OFFSET('Water Data'!$I$4,0,10*ROW('Water Data'!I154)),NA())</f>
        <v>#N/A</v>
      </c>
      <c r="T160" s="535" t="e">
        <f ca="1">+IF(AND(ISNUMBER(OFFSET('Water Data'!$I$6,0,10*ROW('Water Data'!I154))),'Data Summary'!CI160="Yes"),OFFSET('Water Data'!$I$6,0,10*ROW('Water Data'!I154)),NA())</f>
        <v>#N/A</v>
      </c>
      <c r="U160" s="535" t="e">
        <f ca="1">+IF(AND(ISNUMBER(OFFSET('Water Data'!$I$9,0,10*ROW('Water Data'!I154))),'Data Summary'!CJ160="Yes"),OFFSET('Water Data'!$I$9,0,10*ROW('Water Data'!I154)),NA())</f>
        <v>#N/A</v>
      </c>
      <c r="V160" s="536" t="e">
        <f ca="1">+IF(AND(ISNUMBER(OFFSET('Sanitation Data'!$D$4,0,10*ROW('Sanitation Data'!D154))),'Data Summary'!CK160="Yes"),100-OFFSET('Sanitation Data'!$D$4,0,10*ROW('Sanitation Data'!D154)),NA())</f>
        <v>#N/A</v>
      </c>
      <c r="W160" s="536" t="e">
        <f ca="1">+IF(AND(ISNUMBER(OFFSET('Sanitation Data'!$D$6,0,10*ROW('Sanitation Data'!D154))),'Data Summary'!CL160="Yes"),OFFSET('Sanitation Data'!$D$6,0,10*ROW('Sanitation Data'!D154)),NA())</f>
        <v>#N/A</v>
      </c>
      <c r="X160" s="536" t="e">
        <f ca="1">+IF(AND(ISNUMBER(OFFSET('Sanitation Data'!$D$10,0,10*ROW('Sanitation Data'!D154))),'Data Summary'!CM160="Yes"),OFFSET('Sanitation Data'!$D$10,0,10*ROW('Sanitation Data'!D154)),NA())</f>
        <v>#N/A</v>
      </c>
      <c r="Y160" s="536" t="e">
        <f ca="1">+IF(AND(ISNUMBER(OFFSET('Sanitation Data'!$D$11,0,10*ROW('Sanitation Data'!D154))),'Data Summary'!CN160="Yes"),OFFSET('Sanitation Data'!$D$11,0,10*ROW('Sanitation Data'!D154)),NA())</f>
        <v>#N/A</v>
      </c>
      <c r="Z160" s="536" t="e">
        <f ca="1">+IF(AND(ISNUMBER(OFFSET('Sanitation Data'!$D$12,0,10*ROW('Sanitation Data'!D154))),'Data Summary'!CO160="Yes"),OFFSET('Sanitation Data'!$D$12,0,10*ROW('Sanitation Data'!D154)),NA())</f>
        <v>#N/A</v>
      </c>
      <c r="AA160" s="536" t="e">
        <f ca="1">+IF(AND(ISNUMBER(OFFSET('Sanitation Data'!$E$4,0,10*ROW('Sanitation Data'!E154))),'Data Summary'!CP160="Yes"),100-OFFSET('Sanitation Data'!$E$4,0,10*ROW('Sanitation Data'!E154)),NA())</f>
        <v>#N/A</v>
      </c>
      <c r="AB160" s="536" t="e">
        <f ca="1">+IF(AND(ISNUMBER(OFFSET('Sanitation Data'!$E$6,0,10*ROW('Sanitation Data'!E154))),'Data Summary'!CQ160="Yes"),OFFSET('Sanitation Data'!$E$6,0,10*ROW('Sanitation Data'!E154)),NA())</f>
        <v>#N/A</v>
      </c>
      <c r="AC160" s="536" t="e">
        <f ca="1">+IF(AND(ISNUMBER(OFFSET('Sanitation Data'!$E$10,0,10*ROW('Sanitation Data'!E154))),'Data Summary'!CR160="Yes"),OFFSET('Sanitation Data'!$E$10,0,10*ROW('Sanitation Data'!E154)),NA())</f>
        <v>#N/A</v>
      </c>
      <c r="AD160" s="536" t="e">
        <f ca="1">+IF(AND(ISNUMBER(OFFSET('Sanitation Data'!$E$11,0,10*ROW('Sanitation Data'!E154))),'Data Summary'!CS160="Yes"),OFFSET('Sanitation Data'!$E$11,0,10*ROW('Sanitation Data'!E154)),NA())</f>
        <v>#N/A</v>
      </c>
      <c r="AE160" s="536" t="e">
        <f ca="1">+IF(AND(ISNUMBER(OFFSET('Sanitation Data'!$E$12,0,10*ROW('Sanitation Data'!E154))),'Data Summary'!CT160="Yes"),OFFSET('Sanitation Data'!$E$12,0,10*ROW('Sanitation Data'!E154)),NA())</f>
        <v>#N/A</v>
      </c>
      <c r="AF160" s="536" t="e">
        <f ca="1">+IF(AND(ISNUMBER(OFFSET('Sanitation Data'!$F$4,0,10*ROW('Sanitation Data'!F154))),'Data Summary'!CU160="Yes"),100-OFFSET('Sanitation Data'!$F$4,0,10*ROW('Sanitation Data'!F154)),NA())</f>
        <v>#N/A</v>
      </c>
      <c r="AG160" s="536" t="e">
        <f ca="1">+IF(AND(ISNUMBER(OFFSET('Sanitation Data'!$F$6,0,10*ROW('Sanitation Data'!F154))),'Data Summary'!CV160="Yes"),OFFSET('Sanitation Data'!$F$6,0,10*ROW('Sanitation Data'!F154)),NA())</f>
        <v>#N/A</v>
      </c>
      <c r="AH160" s="536" t="e">
        <f ca="1">+IF(AND(ISNUMBER(OFFSET('Sanitation Data'!$F$10,0,10*ROW('Sanitation Data'!F154))),'Data Summary'!CW160="Yes"),OFFSET('Sanitation Data'!$F$10,0,10*ROW('Sanitation Data'!F154)),NA())</f>
        <v>#N/A</v>
      </c>
      <c r="AI160" s="536" t="e">
        <f ca="1">+IF(AND(ISNUMBER(OFFSET('Sanitation Data'!$F$11,0,10*ROW('Sanitation Data'!F154))),'Data Summary'!CX160="Yes"),OFFSET('Sanitation Data'!$F$11,0,10*ROW('Sanitation Data'!F154)),NA())</f>
        <v>#N/A</v>
      </c>
      <c r="AJ160" s="536" t="e">
        <f ca="1">+IF(AND(ISNUMBER(OFFSET('Sanitation Data'!$F$12,0,10*ROW('Sanitation Data'!F154))),'Data Summary'!CY160="Yes"),OFFSET('Sanitation Data'!$F$12,0,10*ROW('Sanitation Data'!F154)),NA())</f>
        <v>#N/A</v>
      </c>
      <c r="AK160" s="536" t="e">
        <f ca="1">+IF(AND(ISNUMBER(OFFSET('Sanitation Data'!$G$4,0,10*ROW('Sanitation Data'!G154))),'Data Summary'!CZ160="Yes"),100-OFFSET('Sanitation Data'!$G$4,0,10*ROW('Sanitation Data'!G154)),NA())</f>
        <v>#N/A</v>
      </c>
      <c r="AL160" s="536" t="e">
        <f ca="1">+IF(AND(ISNUMBER(OFFSET('Sanitation Data'!$G$6,0,10*ROW('Sanitation Data'!G154))),'Data Summary'!DA160="Yes"),OFFSET('Sanitation Data'!$G$6,0,10*ROW('Sanitation Data'!G154)),NA())</f>
        <v>#N/A</v>
      </c>
      <c r="AM160" s="536" t="e">
        <f ca="1">+IF(AND(ISNUMBER(OFFSET('Sanitation Data'!$G$10,0,10*ROW('Sanitation Data'!G154))),'Data Summary'!DB160="Yes"),OFFSET('Sanitation Data'!$G$10,0,10*ROW('Sanitation Data'!G154)),NA())</f>
        <v>#N/A</v>
      </c>
      <c r="AN160" s="536" t="e">
        <f ca="1">+IF(AND(ISNUMBER(OFFSET('Sanitation Data'!$G$11,0,10*ROW('Sanitation Data'!G154))),'Data Summary'!DC160="Yes"),OFFSET('Sanitation Data'!$G$11,0,10*ROW('Sanitation Data'!G154)),NA())</f>
        <v>#N/A</v>
      </c>
      <c r="AO160" s="536" t="e">
        <f ca="1">+IF(AND(ISNUMBER(OFFSET('Sanitation Data'!$G$12,0,10*ROW('Sanitation Data'!G154))),'Data Summary'!DD160="Yes"),OFFSET('Sanitation Data'!$G$12,0,10*ROW('Sanitation Data'!G154)),NA())</f>
        <v>#N/A</v>
      </c>
      <c r="AP160" s="536" t="e">
        <f ca="1">+IF(AND(ISNUMBER(OFFSET('Sanitation Data'!$H$4,0,10*ROW('Sanitation Data'!H154))),'Data Summary'!DE160="Yes"),100-OFFSET('Sanitation Data'!$H$4,0,10*ROW('Sanitation Data'!H154)),NA())</f>
        <v>#N/A</v>
      </c>
      <c r="AQ160" s="536" t="e">
        <f ca="1">+IF(AND(ISNUMBER(OFFSET('Sanitation Data'!$H$6,0,10*ROW('Sanitation Data'!H154))),'Data Summary'!DF160="Yes"),OFFSET('Sanitation Data'!$H$6,0,10*ROW('Sanitation Data'!H154)),NA())</f>
        <v>#N/A</v>
      </c>
      <c r="AR160" s="536" t="e">
        <f ca="1">+IF(AND(ISNUMBER(OFFSET('Sanitation Data'!$H$10,0,10*ROW('Sanitation Data'!H154))),'Data Summary'!DG160="Yes"),OFFSET('Sanitation Data'!$H$10,0,10*ROW('Sanitation Data'!H154)),NA())</f>
        <v>#N/A</v>
      </c>
      <c r="AS160" s="536" t="e">
        <f ca="1">+IF(AND(ISNUMBER(OFFSET('Sanitation Data'!$H$11,0,10*ROW('Sanitation Data'!H154))),'Data Summary'!DH160="Yes"),OFFSET('Sanitation Data'!$H$11,0,10*ROW('Sanitation Data'!H154)),NA())</f>
        <v>#N/A</v>
      </c>
      <c r="AT160" s="536" t="e">
        <f ca="1">+IF(AND(ISNUMBER(OFFSET('Sanitation Data'!$H$12,0,10*ROW('Sanitation Data'!H154))),'Data Summary'!DI160="Yes"),OFFSET('Sanitation Data'!$H$12,0,10*ROW('Sanitation Data'!H154)),NA())</f>
        <v>#N/A</v>
      </c>
      <c r="AU160" s="536" t="e">
        <f ca="1">+IF(AND(ISNUMBER(OFFSET('Sanitation Data'!$I$4,0,10*ROW('Sanitation Data'!I154))),'Data Summary'!DJ160="Yes"),100-OFFSET('Sanitation Data'!$I$4,0,10*ROW('Sanitation Data'!I154)),NA())</f>
        <v>#N/A</v>
      </c>
      <c r="AV160" s="536" t="e">
        <f ca="1">+IF(AND(ISNUMBER(OFFSET('Sanitation Data'!$I$6,0,10*ROW('Sanitation Data'!I154))),'Data Summary'!DK160="Yes"),OFFSET('Sanitation Data'!$I$6,0,10*ROW('Sanitation Data'!I154)),NA())</f>
        <v>#N/A</v>
      </c>
      <c r="AW160" s="536" t="e">
        <f ca="1">+IF(AND(ISNUMBER(OFFSET('Sanitation Data'!$I$10,0,10*ROW('Sanitation Data'!I154))),'Data Summary'!DL160="Yes"),OFFSET('Sanitation Data'!$I$10,0,10*ROW('Sanitation Data'!I154)),NA())</f>
        <v>#N/A</v>
      </c>
      <c r="AX160" s="536" t="e">
        <f ca="1">+IF(AND(ISNUMBER(OFFSET('Sanitation Data'!$I$11,0,10*ROW('Sanitation Data'!I154))),'Data Summary'!DM160="Yes"),OFFSET('Sanitation Data'!$I$11,0,10*ROW('Sanitation Data'!I154)),NA())</f>
        <v>#N/A</v>
      </c>
      <c r="AY160" s="536" t="e">
        <f ca="1">+IF(AND(ISNUMBER(OFFSET('Sanitation Data'!$I$12,0,10*ROW('Sanitation Data'!I154))),'Data Summary'!DN160="Yes"),OFFSET('Sanitation Data'!$I$12,0,10*ROW('Sanitation Data'!I154)),NA())</f>
        <v>#N/A</v>
      </c>
      <c r="AZ160" s="537" t="e">
        <f ca="1">+IF(AND(ISNUMBER(OFFSET('Hygiene Data'!$D$5,0,10*ROW('Hygiene Data'!D154))),'Data Summary'!DO160="Yes"),OFFSET('Hygiene Data'!$D$5,0,10*ROW('Hygiene Data'!D154)),NA())</f>
        <v>#N/A</v>
      </c>
      <c r="BA160" s="537" t="e">
        <f ca="1">+IF(AND(ISNUMBER(OFFSET('Hygiene Data'!$D$7,0,10*ROW('Hygiene Data'!D154))),'Data Summary'!DP160="Yes"),OFFSET('Hygiene Data'!$D$7,0,10*ROW('Hygiene Data'!D154)),NA())</f>
        <v>#N/A</v>
      </c>
      <c r="BB160" s="537" t="e">
        <f ca="1">+IF(AND(ISNUMBER(OFFSET('Hygiene Data'!$D$9,0,10*ROW('Hygiene Data'!D154))),'Data Summary'!DQ160="Yes"),OFFSET('Hygiene Data'!$D$9,0,10*ROW('Hygiene Data'!D154)),NA())</f>
        <v>#N/A</v>
      </c>
      <c r="BC160" s="537" t="e">
        <f ca="1">+IF(AND(ISNUMBER(OFFSET('Hygiene Data'!$E$5,0,10*ROW('Hygiene Data'!E154))),'Data Summary'!DR160="Yes"),OFFSET('Hygiene Data'!$E$5,0,10*ROW('Hygiene Data'!E154)),NA())</f>
        <v>#N/A</v>
      </c>
      <c r="BD160" s="537" t="e">
        <f ca="1">+IF(AND(ISNUMBER(OFFSET('Hygiene Data'!$E$7,0,10*ROW('Hygiene Data'!E154))),'Data Summary'!DS160="Yes"),OFFSET('Hygiene Data'!$E$7,0,10*ROW('Hygiene Data'!E154)),NA())</f>
        <v>#N/A</v>
      </c>
      <c r="BE160" s="537" t="e">
        <f ca="1">+IF(AND(ISNUMBER(OFFSET('Hygiene Data'!$E$9,0,10*ROW('Hygiene Data'!E154))),'Data Summary'!DT160="Yes"),OFFSET('Hygiene Data'!$E$9,0,10*ROW('Hygiene Data'!E154)),NA())</f>
        <v>#N/A</v>
      </c>
      <c r="BF160" s="537" t="e">
        <f ca="1">+IF(AND(ISNUMBER(OFFSET('Hygiene Data'!$F$5,0,10*ROW('Hygiene Data'!F154))),'Data Summary'!DU160="Yes"),OFFSET('Hygiene Data'!$F$5,0,10*ROW('Hygiene Data'!F154)),NA())</f>
        <v>#N/A</v>
      </c>
      <c r="BG160" s="537" t="e">
        <f ca="1">+IF(AND(ISNUMBER(OFFSET('Hygiene Data'!$F$7,0,10*ROW('Hygiene Data'!F154))),'Data Summary'!DV160="Yes"),OFFSET('Hygiene Data'!$F$7,0,10*ROW('Hygiene Data'!F154)),NA())</f>
        <v>#N/A</v>
      </c>
      <c r="BH160" s="537" t="e">
        <f ca="1">+IF(AND(ISNUMBER(OFFSET('Hygiene Data'!$F$9,0,10*ROW('Hygiene Data'!F154))),'Data Summary'!DW160="Yes"),OFFSET('Hygiene Data'!$F$9,0,10*ROW('Hygiene Data'!F154)),NA())</f>
        <v>#N/A</v>
      </c>
      <c r="BI160" s="537" t="e">
        <f ca="1">+IF(AND(ISNUMBER(OFFSET('Hygiene Data'!$G$5,0,10*ROW('Hygiene Data'!G154))),'Data Summary'!DX160="Yes"),OFFSET('Hygiene Data'!$G$5,0,10*ROW('Hygiene Data'!G154)),NA())</f>
        <v>#N/A</v>
      </c>
      <c r="BJ160" s="537" t="e">
        <f ca="1">+IF(AND(ISNUMBER(OFFSET('Hygiene Data'!$G$7,0,10*ROW('Hygiene Data'!G154))),'Data Summary'!DY160="Yes"),OFFSET('Hygiene Data'!$G$7,0,10*ROW('Hygiene Data'!G154)),NA())</f>
        <v>#N/A</v>
      </c>
      <c r="BK160" s="537" t="e">
        <f ca="1">+IF(AND(ISNUMBER(OFFSET('Hygiene Data'!$G$9,0,10*ROW('Hygiene Data'!G154))),'Data Summary'!DZ160="Yes"),OFFSET('Hygiene Data'!$G$9,0,10*ROW('Hygiene Data'!G154)),NA())</f>
        <v>#N/A</v>
      </c>
      <c r="BL160" s="537" t="e">
        <f ca="1">+IF(AND(ISNUMBER(OFFSET('Hygiene Data'!$H$5,0,10*ROW('Hygiene Data'!H154))),'Data Summary'!EA160="Yes"),OFFSET('Hygiene Data'!$H$5,0,10*ROW('Hygiene Data'!H154)),NA())</f>
        <v>#N/A</v>
      </c>
      <c r="BM160" s="537" t="e">
        <f ca="1">+IF(AND(ISNUMBER(OFFSET('Hygiene Data'!$H$7,0,10*ROW('Hygiene Data'!H154))),'Data Summary'!EB160="Yes"),OFFSET('Hygiene Data'!$H$7,0,10*ROW('Hygiene Data'!H154)),NA())</f>
        <v>#N/A</v>
      </c>
      <c r="BN160" s="537" t="e">
        <f ca="1">+IF(AND(ISNUMBER(OFFSET('Hygiene Data'!$H$9,0,10*ROW('Hygiene Data'!H154))),'Data Summary'!EC160="Yes"),OFFSET('Hygiene Data'!$H$9,0,10*ROW('Hygiene Data'!H154)),NA())</f>
        <v>#N/A</v>
      </c>
      <c r="BO160" s="537" t="e">
        <f ca="1">+IF(AND(ISNUMBER(OFFSET('Hygiene Data'!$I$5,0,10*ROW('Hygiene Data'!I154))),'Data Summary'!ED160="Yes"),OFFSET('Hygiene Data'!$I$5,0,10*ROW('Hygiene Data'!I154)),NA())</f>
        <v>#N/A</v>
      </c>
      <c r="BP160" s="537" t="e">
        <f ca="1">+IF(AND(ISNUMBER(OFFSET('Hygiene Data'!$I$7,0,10*ROW('Hygiene Data'!I154))),'Data Summary'!EE160="Yes"),OFFSET('Hygiene Data'!$I$7,0,10*ROW('Hygiene Data'!I154)),NA())</f>
        <v>#N/A</v>
      </c>
      <c r="BQ160" s="537" t="e">
        <f ca="1">+IF(AND(ISNUMBER(OFFSET('Hygiene Data'!$I$9,0,10*ROW('Hygiene Data'!I154))),'Data Summary'!EF160="Yes"),OFFSET('Hygiene Data'!$I$9,0,10*ROW('Hygiene Data'!I154)),NA())</f>
        <v>#N/A</v>
      </c>
    </row>
    <row r="161" spans="1:69" x14ac:dyDescent="0.25">
      <c r="A161" s="533" t="e">
        <f ca="1">+RIGHT('Data Summary'!A161,LEN('Data Summary'!A161)-9)</f>
        <v>#VALUE!</v>
      </c>
      <c r="B161" s="507" t="str">
        <f ca="1">+IF(ISTEXT('Data Summary'!B161),'Data Summary'!B161,"")</f>
        <v/>
      </c>
      <c r="C161" s="534" t="e">
        <f ca="1">+VALUE('Data Summary'!C161)</f>
        <v>#VALUE!</v>
      </c>
      <c r="D161" s="535" t="e">
        <f ca="1">+IF(AND(ISNUMBER(OFFSET('Water Data'!$D$4,0,10*ROW('Water Data'!D155))),'Data Summary'!BS161="Yes"),100-OFFSET('Water Data'!$D$4,0,10*ROW('Water Data'!D155)),NA())</f>
        <v>#N/A</v>
      </c>
      <c r="E161" s="535" t="e">
        <f ca="1">+IF(AND(ISNUMBER(OFFSET('Water Data'!$D$6,0,10*ROW('Water Data'!D155))),'Data Summary'!BT161="Yes"),OFFSET('Water Data'!$D$6,0,10*ROW('Water Data'!D155)),NA())</f>
        <v>#N/A</v>
      </c>
      <c r="F161" s="535" t="e">
        <f ca="1">+IF(AND(ISNUMBER(OFFSET('Water Data'!$D$9,0,10*ROW('Water Data'!D155))),'Data Summary'!BU161="Yes"),OFFSET('Water Data'!$D$9,0,10*ROW('Water Data'!D155)),NA())</f>
        <v>#N/A</v>
      </c>
      <c r="G161" s="535" t="e">
        <f ca="1">+IF(AND(ISNUMBER(OFFSET('Water Data'!$E$4,0,10*ROW('Water Data'!E155))),'Data Summary'!BV161="Yes"),100-OFFSET('Water Data'!$E$4,0,10*ROW('Water Data'!E155)),NA())</f>
        <v>#N/A</v>
      </c>
      <c r="H161" s="535" t="e">
        <f ca="1">+IF(AND(ISNUMBER(OFFSET('Water Data'!$E$6,0,10*ROW('Water Data'!E155))),'Data Summary'!BW161="Yes"),OFFSET('Water Data'!$E$6,0,10*ROW('Water Data'!E155)),NA())</f>
        <v>#N/A</v>
      </c>
      <c r="I161" s="535" t="e">
        <f ca="1">+IF(AND(ISNUMBER(OFFSET('Water Data'!$E$9,0,10*ROW('Water Data'!E155))),'Data Summary'!BX161="Yes"),OFFSET('Water Data'!$E$9,0,10*ROW('Water Data'!E155)),NA())</f>
        <v>#N/A</v>
      </c>
      <c r="J161" s="535" t="e">
        <f ca="1">+IF(AND(ISNUMBER(OFFSET('Water Data'!$F$4,0,10*ROW('Water Data'!F155))),'Data Summary'!BY161="Yes"),100-OFFSET('Water Data'!$F$4,0,10*ROW('Water Data'!F155)),NA())</f>
        <v>#N/A</v>
      </c>
      <c r="K161" s="535" t="e">
        <f ca="1">+IF(AND(ISNUMBER(OFFSET('Water Data'!$F$6,0,10*ROW('Water Data'!F155))),'Data Summary'!BZ161="Yes"),OFFSET('Water Data'!$F$6,0,10*ROW('Water Data'!F155)),NA())</f>
        <v>#N/A</v>
      </c>
      <c r="L161" s="535" t="e">
        <f ca="1">+IF(AND(ISNUMBER(OFFSET('Water Data'!$F$9,0,10*ROW('Water Data'!F155))),'Data Summary'!CA161="Yes"),OFFSET('Water Data'!$F$9,0,10*ROW('Water Data'!F155)),NA())</f>
        <v>#N/A</v>
      </c>
      <c r="M161" s="535" t="e">
        <f ca="1">+IF(AND(ISNUMBER(OFFSET('Water Data'!$G$4,0,10*ROW('Water Data'!G155))),'Data Summary'!CB161="Yes"),100-OFFSET('Water Data'!$G$4,0,10*ROW('Water Data'!G155)),NA())</f>
        <v>#N/A</v>
      </c>
      <c r="N161" s="535" t="e">
        <f ca="1">+IF(AND(ISNUMBER(OFFSET('Water Data'!$G$6,0,10*ROW('Water Data'!G155))),'Data Summary'!CC161="Yes"),OFFSET('Water Data'!$G$6,0,10*ROW('Water Data'!G155)),NA())</f>
        <v>#N/A</v>
      </c>
      <c r="O161" s="535" t="e">
        <f ca="1">+IF(AND(ISNUMBER(OFFSET('Water Data'!$G$9,0,10*ROW('Water Data'!G155))),'Data Summary'!CD161="Yes"),OFFSET('Water Data'!$G$9,0,10*ROW('Water Data'!G155)),NA())</f>
        <v>#N/A</v>
      </c>
      <c r="P161" s="535" t="e">
        <f ca="1">+IF(AND(ISNUMBER(OFFSET('Water Data'!$H$4,0,10*ROW('Water Data'!H155))),'Data Summary'!CE161="Yes"),100-OFFSET('Water Data'!$H$4,0,10*ROW('Water Data'!H155)),NA())</f>
        <v>#N/A</v>
      </c>
      <c r="Q161" s="535" t="e">
        <f ca="1">+IF(AND(ISNUMBER(OFFSET('Water Data'!$H$6,0,10*ROW('Water Data'!H155))),'Data Summary'!CF161="Yes"),OFFSET('Water Data'!$H$6,0,10*ROW('Water Data'!H155)),NA())</f>
        <v>#N/A</v>
      </c>
      <c r="R161" s="535" t="e">
        <f ca="1">+IF(AND(ISNUMBER(OFFSET('Water Data'!$H$9,0,10*ROW('Water Data'!H155))),'Data Summary'!CG161="Yes"),OFFSET('Water Data'!$H$9,0,10*ROW('Water Data'!H155)),NA())</f>
        <v>#N/A</v>
      </c>
      <c r="S161" s="535" t="e">
        <f ca="1">+IF(AND(ISNUMBER(OFFSET('Water Data'!$I$4,0,10*ROW('Water Data'!I155))),'Data Summary'!CH161="Yes"),100-OFFSET('Water Data'!$I$4,0,10*ROW('Water Data'!I155)),NA())</f>
        <v>#N/A</v>
      </c>
      <c r="T161" s="535" t="e">
        <f ca="1">+IF(AND(ISNUMBER(OFFSET('Water Data'!$I$6,0,10*ROW('Water Data'!I155))),'Data Summary'!CI161="Yes"),OFFSET('Water Data'!$I$6,0,10*ROW('Water Data'!I155)),NA())</f>
        <v>#N/A</v>
      </c>
      <c r="U161" s="535" t="e">
        <f ca="1">+IF(AND(ISNUMBER(OFFSET('Water Data'!$I$9,0,10*ROW('Water Data'!I155))),'Data Summary'!CJ161="Yes"),OFFSET('Water Data'!$I$9,0,10*ROW('Water Data'!I155)),NA())</f>
        <v>#N/A</v>
      </c>
      <c r="V161" s="536" t="e">
        <f ca="1">+IF(AND(ISNUMBER(OFFSET('Sanitation Data'!$D$4,0,10*ROW('Sanitation Data'!D155))),'Data Summary'!CK161="Yes"),100-OFFSET('Sanitation Data'!$D$4,0,10*ROW('Sanitation Data'!D155)),NA())</f>
        <v>#N/A</v>
      </c>
      <c r="W161" s="536" t="e">
        <f ca="1">+IF(AND(ISNUMBER(OFFSET('Sanitation Data'!$D$6,0,10*ROW('Sanitation Data'!D155))),'Data Summary'!CL161="Yes"),OFFSET('Sanitation Data'!$D$6,0,10*ROW('Sanitation Data'!D155)),NA())</f>
        <v>#N/A</v>
      </c>
      <c r="X161" s="536" t="e">
        <f ca="1">+IF(AND(ISNUMBER(OFFSET('Sanitation Data'!$D$10,0,10*ROW('Sanitation Data'!D155))),'Data Summary'!CM161="Yes"),OFFSET('Sanitation Data'!$D$10,0,10*ROW('Sanitation Data'!D155)),NA())</f>
        <v>#N/A</v>
      </c>
      <c r="Y161" s="536" t="e">
        <f ca="1">+IF(AND(ISNUMBER(OFFSET('Sanitation Data'!$D$11,0,10*ROW('Sanitation Data'!D155))),'Data Summary'!CN161="Yes"),OFFSET('Sanitation Data'!$D$11,0,10*ROW('Sanitation Data'!D155)),NA())</f>
        <v>#N/A</v>
      </c>
      <c r="Z161" s="536" t="e">
        <f ca="1">+IF(AND(ISNUMBER(OFFSET('Sanitation Data'!$D$12,0,10*ROW('Sanitation Data'!D155))),'Data Summary'!CO161="Yes"),OFFSET('Sanitation Data'!$D$12,0,10*ROW('Sanitation Data'!D155)),NA())</f>
        <v>#N/A</v>
      </c>
      <c r="AA161" s="536" t="e">
        <f ca="1">+IF(AND(ISNUMBER(OFFSET('Sanitation Data'!$E$4,0,10*ROW('Sanitation Data'!E155))),'Data Summary'!CP161="Yes"),100-OFFSET('Sanitation Data'!$E$4,0,10*ROW('Sanitation Data'!E155)),NA())</f>
        <v>#N/A</v>
      </c>
      <c r="AB161" s="536" t="e">
        <f ca="1">+IF(AND(ISNUMBER(OFFSET('Sanitation Data'!$E$6,0,10*ROW('Sanitation Data'!E155))),'Data Summary'!CQ161="Yes"),OFFSET('Sanitation Data'!$E$6,0,10*ROW('Sanitation Data'!E155)),NA())</f>
        <v>#N/A</v>
      </c>
      <c r="AC161" s="536" t="e">
        <f ca="1">+IF(AND(ISNUMBER(OFFSET('Sanitation Data'!$E$10,0,10*ROW('Sanitation Data'!E155))),'Data Summary'!CR161="Yes"),OFFSET('Sanitation Data'!$E$10,0,10*ROW('Sanitation Data'!E155)),NA())</f>
        <v>#N/A</v>
      </c>
      <c r="AD161" s="536" t="e">
        <f ca="1">+IF(AND(ISNUMBER(OFFSET('Sanitation Data'!$E$11,0,10*ROW('Sanitation Data'!E155))),'Data Summary'!CS161="Yes"),OFFSET('Sanitation Data'!$E$11,0,10*ROW('Sanitation Data'!E155)),NA())</f>
        <v>#N/A</v>
      </c>
      <c r="AE161" s="536" t="e">
        <f ca="1">+IF(AND(ISNUMBER(OFFSET('Sanitation Data'!$E$12,0,10*ROW('Sanitation Data'!E155))),'Data Summary'!CT161="Yes"),OFFSET('Sanitation Data'!$E$12,0,10*ROW('Sanitation Data'!E155)),NA())</f>
        <v>#N/A</v>
      </c>
      <c r="AF161" s="536" t="e">
        <f ca="1">+IF(AND(ISNUMBER(OFFSET('Sanitation Data'!$F$4,0,10*ROW('Sanitation Data'!F155))),'Data Summary'!CU161="Yes"),100-OFFSET('Sanitation Data'!$F$4,0,10*ROW('Sanitation Data'!F155)),NA())</f>
        <v>#N/A</v>
      </c>
      <c r="AG161" s="536" t="e">
        <f ca="1">+IF(AND(ISNUMBER(OFFSET('Sanitation Data'!$F$6,0,10*ROW('Sanitation Data'!F155))),'Data Summary'!CV161="Yes"),OFFSET('Sanitation Data'!$F$6,0,10*ROW('Sanitation Data'!F155)),NA())</f>
        <v>#N/A</v>
      </c>
      <c r="AH161" s="536" t="e">
        <f ca="1">+IF(AND(ISNUMBER(OFFSET('Sanitation Data'!$F$10,0,10*ROW('Sanitation Data'!F155))),'Data Summary'!CW161="Yes"),OFFSET('Sanitation Data'!$F$10,0,10*ROW('Sanitation Data'!F155)),NA())</f>
        <v>#N/A</v>
      </c>
      <c r="AI161" s="536" t="e">
        <f ca="1">+IF(AND(ISNUMBER(OFFSET('Sanitation Data'!$F$11,0,10*ROW('Sanitation Data'!F155))),'Data Summary'!CX161="Yes"),OFFSET('Sanitation Data'!$F$11,0,10*ROW('Sanitation Data'!F155)),NA())</f>
        <v>#N/A</v>
      </c>
      <c r="AJ161" s="536" t="e">
        <f ca="1">+IF(AND(ISNUMBER(OFFSET('Sanitation Data'!$F$12,0,10*ROW('Sanitation Data'!F155))),'Data Summary'!CY161="Yes"),OFFSET('Sanitation Data'!$F$12,0,10*ROW('Sanitation Data'!F155)),NA())</f>
        <v>#N/A</v>
      </c>
      <c r="AK161" s="536" t="e">
        <f ca="1">+IF(AND(ISNUMBER(OFFSET('Sanitation Data'!$G$4,0,10*ROW('Sanitation Data'!G155))),'Data Summary'!CZ161="Yes"),100-OFFSET('Sanitation Data'!$G$4,0,10*ROW('Sanitation Data'!G155)),NA())</f>
        <v>#N/A</v>
      </c>
      <c r="AL161" s="536" t="e">
        <f ca="1">+IF(AND(ISNUMBER(OFFSET('Sanitation Data'!$G$6,0,10*ROW('Sanitation Data'!G155))),'Data Summary'!DA161="Yes"),OFFSET('Sanitation Data'!$G$6,0,10*ROW('Sanitation Data'!G155)),NA())</f>
        <v>#N/A</v>
      </c>
      <c r="AM161" s="536" t="e">
        <f ca="1">+IF(AND(ISNUMBER(OFFSET('Sanitation Data'!$G$10,0,10*ROW('Sanitation Data'!G155))),'Data Summary'!DB161="Yes"),OFFSET('Sanitation Data'!$G$10,0,10*ROW('Sanitation Data'!G155)),NA())</f>
        <v>#N/A</v>
      </c>
      <c r="AN161" s="536" t="e">
        <f ca="1">+IF(AND(ISNUMBER(OFFSET('Sanitation Data'!$G$11,0,10*ROW('Sanitation Data'!G155))),'Data Summary'!DC161="Yes"),OFFSET('Sanitation Data'!$G$11,0,10*ROW('Sanitation Data'!G155)),NA())</f>
        <v>#N/A</v>
      </c>
      <c r="AO161" s="536" t="e">
        <f ca="1">+IF(AND(ISNUMBER(OFFSET('Sanitation Data'!$G$12,0,10*ROW('Sanitation Data'!G155))),'Data Summary'!DD161="Yes"),OFFSET('Sanitation Data'!$G$12,0,10*ROW('Sanitation Data'!G155)),NA())</f>
        <v>#N/A</v>
      </c>
      <c r="AP161" s="536" t="e">
        <f ca="1">+IF(AND(ISNUMBER(OFFSET('Sanitation Data'!$H$4,0,10*ROW('Sanitation Data'!H155))),'Data Summary'!DE161="Yes"),100-OFFSET('Sanitation Data'!$H$4,0,10*ROW('Sanitation Data'!H155)),NA())</f>
        <v>#N/A</v>
      </c>
      <c r="AQ161" s="536" t="e">
        <f ca="1">+IF(AND(ISNUMBER(OFFSET('Sanitation Data'!$H$6,0,10*ROW('Sanitation Data'!H155))),'Data Summary'!DF161="Yes"),OFFSET('Sanitation Data'!$H$6,0,10*ROW('Sanitation Data'!H155)),NA())</f>
        <v>#N/A</v>
      </c>
      <c r="AR161" s="536" t="e">
        <f ca="1">+IF(AND(ISNUMBER(OFFSET('Sanitation Data'!$H$10,0,10*ROW('Sanitation Data'!H155))),'Data Summary'!DG161="Yes"),OFFSET('Sanitation Data'!$H$10,0,10*ROW('Sanitation Data'!H155)),NA())</f>
        <v>#N/A</v>
      </c>
      <c r="AS161" s="536" t="e">
        <f ca="1">+IF(AND(ISNUMBER(OFFSET('Sanitation Data'!$H$11,0,10*ROW('Sanitation Data'!H155))),'Data Summary'!DH161="Yes"),OFFSET('Sanitation Data'!$H$11,0,10*ROW('Sanitation Data'!H155)),NA())</f>
        <v>#N/A</v>
      </c>
      <c r="AT161" s="536" t="e">
        <f ca="1">+IF(AND(ISNUMBER(OFFSET('Sanitation Data'!$H$12,0,10*ROW('Sanitation Data'!H155))),'Data Summary'!DI161="Yes"),OFFSET('Sanitation Data'!$H$12,0,10*ROW('Sanitation Data'!H155)),NA())</f>
        <v>#N/A</v>
      </c>
      <c r="AU161" s="536" t="e">
        <f ca="1">+IF(AND(ISNUMBER(OFFSET('Sanitation Data'!$I$4,0,10*ROW('Sanitation Data'!I155))),'Data Summary'!DJ161="Yes"),100-OFFSET('Sanitation Data'!$I$4,0,10*ROW('Sanitation Data'!I155)),NA())</f>
        <v>#N/A</v>
      </c>
      <c r="AV161" s="536" t="e">
        <f ca="1">+IF(AND(ISNUMBER(OFFSET('Sanitation Data'!$I$6,0,10*ROW('Sanitation Data'!I155))),'Data Summary'!DK161="Yes"),OFFSET('Sanitation Data'!$I$6,0,10*ROW('Sanitation Data'!I155)),NA())</f>
        <v>#N/A</v>
      </c>
      <c r="AW161" s="536" t="e">
        <f ca="1">+IF(AND(ISNUMBER(OFFSET('Sanitation Data'!$I$10,0,10*ROW('Sanitation Data'!I155))),'Data Summary'!DL161="Yes"),OFFSET('Sanitation Data'!$I$10,0,10*ROW('Sanitation Data'!I155)),NA())</f>
        <v>#N/A</v>
      </c>
      <c r="AX161" s="536" t="e">
        <f ca="1">+IF(AND(ISNUMBER(OFFSET('Sanitation Data'!$I$11,0,10*ROW('Sanitation Data'!I155))),'Data Summary'!DM161="Yes"),OFFSET('Sanitation Data'!$I$11,0,10*ROW('Sanitation Data'!I155)),NA())</f>
        <v>#N/A</v>
      </c>
      <c r="AY161" s="536" t="e">
        <f ca="1">+IF(AND(ISNUMBER(OFFSET('Sanitation Data'!$I$12,0,10*ROW('Sanitation Data'!I155))),'Data Summary'!DN161="Yes"),OFFSET('Sanitation Data'!$I$12,0,10*ROW('Sanitation Data'!I155)),NA())</f>
        <v>#N/A</v>
      </c>
      <c r="AZ161" s="537" t="e">
        <f ca="1">+IF(AND(ISNUMBER(OFFSET('Hygiene Data'!$D$5,0,10*ROW('Hygiene Data'!D155))),'Data Summary'!DO161="Yes"),OFFSET('Hygiene Data'!$D$5,0,10*ROW('Hygiene Data'!D155)),NA())</f>
        <v>#N/A</v>
      </c>
      <c r="BA161" s="537" t="e">
        <f ca="1">+IF(AND(ISNUMBER(OFFSET('Hygiene Data'!$D$7,0,10*ROW('Hygiene Data'!D155))),'Data Summary'!DP161="Yes"),OFFSET('Hygiene Data'!$D$7,0,10*ROW('Hygiene Data'!D155)),NA())</f>
        <v>#N/A</v>
      </c>
      <c r="BB161" s="537" t="e">
        <f ca="1">+IF(AND(ISNUMBER(OFFSET('Hygiene Data'!$D$9,0,10*ROW('Hygiene Data'!D155))),'Data Summary'!DQ161="Yes"),OFFSET('Hygiene Data'!$D$9,0,10*ROW('Hygiene Data'!D155)),NA())</f>
        <v>#N/A</v>
      </c>
      <c r="BC161" s="537" t="e">
        <f ca="1">+IF(AND(ISNUMBER(OFFSET('Hygiene Data'!$E$5,0,10*ROW('Hygiene Data'!E155))),'Data Summary'!DR161="Yes"),OFFSET('Hygiene Data'!$E$5,0,10*ROW('Hygiene Data'!E155)),NA())</f>
        <v>#N/A</v>
      </c>
      <c r="BD161" s="537" t="e">
        <f ca="1">+IF(AND(ISNUMBER(OFFSET('Hygiene Data'!$E$7,0,10*ROW('Hygiene Data'!E155))),'Data Summary'!DS161="Yes"),OFFSET('Hygiene Data'!$E$7,0,10*ROW('Hygiene Data'!E155)),NA())</f>
        <v>#N/A</v>
      </c>
      <c r="BE161" s="537" t="e">
        <f ca="1">+IF(AND(ISNUMBER(OFFSET('Hygiene Data'!$E$9,0,10*ROW('Hygiene Data'!E155))),'Data Summary'!DT161="Yes"),OFFSET('Hygiene Data'!$E$9,0,10*ROW('Hygiene Data'!E155)),NA())</f>
        <v>#N/A</v>
      </c>
      <c r="BF161" s="537" t="e">
        <f ca="1">+IF(AND(ISNUMBER(OFFSET('Hygiene Data'!$F$5,0,10*ROW('Hygiene Data'!F155))),'Data Summary'!DU161="Yes"),OFFSET('Hygiene Data'!$F$5,0,10*ROW('Hygiene Data'!F155)),NA())</f>
        <v>#N/A</v>
      </c>
      <c r="BG161" s="537" t="e">
        <f ca="1">+IF(AND(ISNUMBER(OFFSET('Hygiene Data'!$F$7,0,10*ROW('Hygiene Data'!F155))),'Data Summary'!DV161="Yes"),OFFSET('Hygiene Data'!$F$7,0,10*ROW('Hygiene Data'!F155)),NA())</f>
        <v>#N/A</v>
      </c>
      <c r="BH161" s="537" t="e">
        <f ca="1">+IF(AND(ISNUMBER(OFFSET('Hygiene Data'!$F$9,0,10*ROW('Hygiene Data'!F155))),'Data Summary'!DW161="Yes"),OFFSET('Hygiene Data'!$F$9,0,10*ROW('Hygiene Data'!F155)),NA())</f>
        <v>#N/A</v>
      </c>
      <c r="BI161" s="537" t="e">
        <f ca="1">+IF(AND(ISNUMBER(OFFSET('Hygiene Data'!$G$5,0,10*ROW('Hygiene Data'!G155))),'Data Summary'!DX161="Yes"),OFFSET('Hygiene Data'!$G$5,0,10*ROW('Hygiene Data'!G155)),NA())</f>
        <v>#N/A</v>
      </c>
      <c r="BJ161" s="537" t="e">
        <f ca="1">+IF(AND(ISNUMBER(OFFSET('Hygiene Data'!$G$7,0,10*ROW('Hygiene Data'!G155))),'Data Summary'!DY161="Yes"),OFFSET('Hygiene Data'!$G$7,0,10*ROW('Hygiene Data'!G155)),NA())</f>
        <v>#N/A</v>
      </c>
      <c r="BK161" s="537" t="e">
        <f ca="1">+IF(AND(ISNUMBER(OFFSET('Hygiene Data'!$G$9,0,10*ROW('Hygiene Data'!G155))),'Data Summary'!DZ161="Yes"),OFFSET('Hygiene Data'!$G$9,0,10*ROW('Hygiene Data'!G155)),NA())</f>
        <v>#N/A</v>
      </c>
      <c r="BL161" s="537" t="e">
        <f ca="1">+IF(AND(ISNUMBER(OFFSET('Hygiene Data'!$H$5,0,10*ROW('Hygiene Data'!H155))),'Data Summary'!EA161="Yes"),OFFSET('Hygiene Data'!$H$5,0,10*ROW('Hygiene Data'!H155)),NA())</f>
        <v>#N/A</v>
      </c>
      <c r="BM161" s="537" t="e">
        <f ca="1">+IF(AND(ISNUMBER(OFFSET('Hygiene Data'!$H$7,0,10*ROW('Hygiene Data'!H155))),'Data Summary'!EB161="Yes"),OFFSET('Hygiene Data'!$H$7,0,10*ROW('Hygiene Data'!H155)),NA())</f>
        <v>#N/A</v>
      </c>
      <c r="BN161" s="537" t="e">
        <f ca="1">+IF(AND(ISNUMBER(OFFSET('Hygiene Data'!$H$9,0,10*ROW('Hygiene Data'!H155))),'Data Summary'!EC161="Yes"),OFFSET('Hygiene Data'!$H$9,0,10*ROW('Hygiene Data'!H155)),NA())</f>
        <v>#N/A</v>
      </c>
      <c r="BO161" s="537" t="e">
        <f ca="1">+IF(AND(ISNUMBER(OFFSET('Hygiene Data'!$I$5,0,10*ROW('Hygiene Data'!I155))),'Data Summary'!ED161="Yes"),OFFSET('Hygiene Data'!$I$5,0,10*ROW('Hygiene Data'!I155)),NA())</f>
        <v>#N/A</v>
      </c>
      <c r="BP161" s="537" t="e">
        <f ca="1">+IF(AND(ISNUMBER(OFFSET('Hygiene Data'!$I$7,0,10*ROW('Hygiene Data'!I155))),'Data Summary'!EE161="Yes"),OFFSET('Hygiene Data'!$I$7,0,10*ROW('Hygiene Data'!I155)),NA())</f>
        <v>#N/A</v>
      </c>
      <c r="BQ161" s="537" t="e">
        <f ca="1">+IF(AND(ISNUMBER(OFFSET('Hygiene Data'!$I$9,0,10*ROW('Hygiene Data'!I155))),'Data Summary'!EF161="Yes"),OFFSET('Hygiene Data'!$I$9,0,10*ROW('Hygiene Data'!I155)),NA())</f>
        <v>#N/A</v>
      </c>
    </row>
    <row r="162" spans="1:69" x14ac:dyDescent="0.25">
      <c r="A162" s="533" t="e">
        <f ca="1">+RIGHT('Data Summary'!A162,LEN('Data Summary'!A162)-9)</f>
        <v>#VALUE!</v>
      </c>
      <c r="B162" s="507" t="str">
        <f ca="1">+IF(ISTEXT('Data Summary'!B162),'Data Summary'!B162,"")</f>
        <v/>
      </c>
      <c r="C162" s="534" t="e">
        <f ca="1">+VALUE('Data Summary'!C162)</f>
        <v>#VALUE!</v>
      </c>
      <c r="D162" s="535" t="e">
        <f ca="1">+IF(AND(ISNUMBER(OFFSET('Water Data'!$D$4,0,10*ROW('Water Data'!D156))),'Data Summary'!BS162="Yes"),100-OFFSET('Water Data'!$D$4,0,10*ROW('Water Data'!D156)),NA())</f>
        <v>#N/A</v>
      </c>
      <c r="E162" s="535" t="e">
        <f ca="1">+IF(AND(ISNUMBER(OFFSET('Water Data'!$D$6,0,10*ROW('Water Data'!D156))),'Data Summary'!BT162="Yes"),OFFSET('Water Data'!$D$6,0,10*ROW('Water Data'!D156)),NA())</f>
        <v>#N/A</v>
      </c>
      <c r="F162" s="535" t="e">
        <f ca="1">+IF(AND(ISNUMBER(OFFSET('Water Data'!$D$9,0,10*ROW('Water Data'!D156))),'Data Summary'!BU162="Yes"),OFFSET('Water Data'!$D$9,0,10*ROW('Water Data'!D156)),NA())</f>
        <v>#N/A</v>
      </c>
      <c r="G162" s="535" t="e">
        <f ca="1">+IF(AND(ISNUMBER(OFFSET('Water Data'!$E$4,0,10*ROW('Water Data'!E156))),'Data Summary'!BV162="Yes"),100-OFFSET('Water Data'!$E$4,0,10*ROW('Water Data'!E156)),NA())</f>
        <v>#N/A</v>
      </c>
      <c r="H162" s="535" t="e">
        <f ca="1">+IF(AND(ISNUMBER(OFFSET('Water Data'!$E$6,0,10*ROW('Water Data'!E156))),'Data Summary'!BW162="Yes"),OFFSET('Water Data'!$E$6,0,10*ROW('Water Data'!E156)),NA())</f>
        <v>#N/A</v>
      </c>
      <c r="I162" s="535" t="e">
        <f ca="1">+IF(AND(ISNUMBER(OFFSET('Water Data'!$E$9,0,10*ROW('Water Data'!E156))),'Data Summary'!BX162="Yes"),OFFSET('Water Data'!$E$9,0,10*ROW('Water Data'!E156)),NA())</f>
        <v>#N/A</v>
      </c>
      <c r="J162" s="535" t="e">
        <f ca="1">+IF(AND(ISNUMBER(OFFSET('Water Data'!$F$4,0,10*ROW('Water Data'!F156))),'Data Summary'!BY162="Yes"),100-OFFSET('Water Data'!$F$4,0,10*ROW('Water Data'!F156)),NA())</f>
        <v>#N/A</v>
      </c>
      <c r="K162" s="535" t="e">
        <f ca="1">+IF(AND(ISNUMBER(OFFSET('Water Data'!$F$6,0,10*ROW('Water Data'!F156))),'Data Summary'!BZ162="Yes"),OFFSET('Water Data'!$F$6,0,10*ROW('Water Data'!F156)),NA())</f>
        <v>#N/A</v>
      </c>
      <c r="L162" s="535" t="e">
        <f ca="1">+IF(AND(ISNUMBER(OFFSET('Water Data'!$F$9,0,10*ROW('Water Data'!F156))),'Data Summary'!CA162="Yes"),OFFSET('Water Data'!$F$9,0,10*ROW('Water Data'!F156)),NA())</f>
        <v>#N/A</v>
      </c>
      <c r="M162" s="535" t="e">
        <f ca="1">+IF(AND(ISNUMBER(OFFSET('Water Data'!$G$4,0,10*ROW('Water Data'!G156))),'Data Summary'!CB162="Yes"),100-OFFSET('Water Data'!$G$4,0,10*ROW('Water Data'!G156)),NA())</f>
        <v>#N/A</v>
      </c>
      <c r="N162" s="535" t="e">
        <f ca="1">+IF(AND(ISNUMBER(OFFSET('Water Data'!$G$6,0,10*ROW('Water Data'!G156))),'Data Summary'!CC162="Yes"),OFFSET('Water Data'!$G$6,0,10*ROW('Water Data'!G156)),NA())</f>
        <v>#N/A</v>
      </c>
      <c r="O162" s="535" t="e">
        <f ca="1">+IF(AND(ISNUMBER(OFFSET('Water Data'!$G$9,0,10*ROW('Water Data'!G156))),'Data Summary'!CD162="Yes"),OFFSET('Water Data'!$G$9,0,10*ROW('Water Data'!G156)),NA())</f>
        <v>#N/A</v>
      </c>
      <c r="P162" s="535" t="e">
        <f ca="1">+IF(AND(ISNUMBER(OFFSET('Water Data'!$H$4,0,10*ROW('Water Data'!H156))),'Data Summary'!CE162="Yes"),100-OFFSET('Water Data'!$H$4,0,10*ROW('Water Data'!H156)),NA())</f>
        <v>#N/A</v>
      </c>
      <c r="Q162" s="535" t="e">
        <f ca="1">+IF(AND(ISNUMBER(OFFSET('Water Data'!$H$6,0,10*ROW('Water Data'!H156))),'Data Summary'!CF162="Yes"),OFFSET('Water Data'!$H$6,0,10*ROW('Water Data'!H156)),NA())</f>
        <v>#N/A</v>
      </c>
      <c r="R162" s="535" t="e">
        <f ca="1">+IF(AND(ISNUMBER(OFFSET('Water Data'!$H$9,0,10*ROW('Water Data'!H156))),'Data Summary'!CG162="Yes"),OFFSET('Water Data'!$H$9,0,10*ROW('Water Data'!H156)),NA())</f>
        <v>#N/A</v>
      </c>
      <c r="S162" s="535" t="e">
        <f ca="1">+IF(AND(ISNUMBER(OFFSET('Water Data'!$I$4,0,10*ROW('Water Data'!I156))),'Data Summary'!CH162="Yes"),100-OFFSET('Water Data'!$I$4,0,10*ROW('Water Data'!I156)),NA())</f>
        <v>#N/A</v>
      </c>
      <c r="T162" s="535" t="e">
        <f ca="1">+IF(AND(ISNUMBER(OFFSET('Water Data'!$I$6,0,10*ROW('Water Data'!I156))),'Data Summary'!CI162="Yes"),OFFSET('Water Data'!$I$6,0,10*ROW('Water Data'!I156)),NA())</f>
        <v>#N/A</v>
      </c>
      <c r="U162" s="535" t="e">
        <f ca="1">+IF(AND(ISNUMBER(OFFSET('Water Data'!$I$9,0,10*ROW('Water Data'!I156))),'Data Summary'!CJ162="Yes"),OFFSET('Water Data'!$I$9,0,10*ROW('Water Data'!I156)),NA())</f>
        <v>#N/A</v>
      </c>
      <c r="V162" s="536" t="e">
        <f ca="1">+IF(AND(ISNUMBER(OFFSET('Sanitation Data'!$D$4,0,10*ROW('Sanitation Data'!D156))),'Data Summary'!CK162="Yes"),100-OFFSET('Sanitation Data'!$D$4,0,10*ROW('Sanitation Data'!D156)),NA())</f>
        <v>#N/A</v>
      </c>
      <c r="W162" s="536" t="e">
        <f ca="1">+IF(AND(ISNUMBER(OFFSET('Sanitation Data'!$D$6,0,10*ROW('Sanitation Data'!D156))),'Data Summary'!CL162="Yes"),OFFSET('Sanitation Data'!$D$6,0,10*ROW('Sanitation Data'!D156)),NA())</f>
        <v>#N/A</v>
      </c>
      <c r="X162" s="536" t="e">
        <f ca="1">+IF(AND(ISNUMBER(OFFSET('Sanitation Data'!$D$10,0,10*ROW('Sanitation Data'!D156))),'Data Summary'!CM162="Yes"),OFFSET('Sanitation Data'!$D$10,0,10*ROW('Sanitation Data'!D156)),NA())</f>
        <v>#N/A</v>
      </c>
      <c r="Y162" s="536" t="e">
        <f ca="1">+IF(AND(ISNUMBER(OFFSET('Sanitation Data'!$D$11,0,10*ROW('Sanitation Data'!D156))),'Data Summary'!CN162="Yes"),OFFSET('Sanitation Data'!$D$11,0,10*ROW('Sanitation Data'!D156)),NA())</f>
        <v>#N/A</v>
      </c>
      <c r="Z162" s="536" t="e">
        <f ca="1">+IF(AND(ISNUMBER(OFFSET('Sanitation Data'!$D$12,0,10*ROW('Sanitation Data'!D156))),'Data Summary'!CO162="Yes"),OFFSET('Sanitation Data'!$D$12,0,10*ROW('Sanitation Data'!D156)),NA())</f>
        <v>#N/A</v>
      </c>
      <c r="AA162" s="536" t="e">
        <f ca="1">+IF(AND(ISNUMBER(OFFSET('Sanitation Data'!$E$4,0,10*ROW('Sanitation Data'!E156))),'Data Summary'!CP162="Yes"),100-OFFSET('Sanitation Data'!$E$4,0,10*ROW('Sanitation Data'!E156)),NA())</f>
        <v>#N/A</v>
      </c>
      <c r="AB162" s="536" t="e">
        <f ca="1">+IF(AND(ISNUMBER(OFFSET('Sanitation Data'!$E$6,0,10*ROW('Sanitation Data'!E156))),'Data Summary'!CQ162="Yes"),OFFSET('Sanitation Data'!$E$6,0,10*ROW('Sanitation Data'!E156)),NA())</f>
        <v>#N/A</v>
      </c>
      <c r="AC162" s="536" t="e">
        <f ca="1">+IF(AND(ISNUMBER(OFFSET('Sanitation Data'!$E$10,0,10*ROW('Sanitation Data'!E156))),'Data Summary'!CR162="Yes"),OFFSET('Sanitation Data'!$E$10,0,10*ROW('Sanitation Data'!E156)),NA())</f>
        <v>#N/A</v>
      </c>
      <c r="AD162" s="536" t="e">
        <f ca="1">+IF(AND(ISNUMBER(OFFSET('Sanitation Data'!$E$11,0,10*ROW('Sanitation Data'!E156))),'Data Summary'!CS162="Yes"),OFFSET('Sanitation Data'!$E$11,0,10*ROW('Sanitation Data'!E156)),NA())</f>
        <v>#N/A</v>
      </c>
      <c r="AE162" s="536" t="e">
        <f ca="1">+IF(AND(ISNUMBER(OFFSET('Sanitation Data'!$E$12,0,10*ROW('Sanitation Data'!E156))),'Data Summary'!CT162="Yes"),OFFSET('Sanitation Data'!$E$12,0,10*ROW('Sanitation Data'!E156)),NA())</f>
        <v>#N/A</v>
      </c>
      <c r="AF162" s="536" t="e">
        <f ca="1">+IF(AND(ISNUMBER(OFFSET('Sanitation Data'!$F$4,0,10*ROW('Sanitation Data'!F156))),'Data Summary'!CU162="Yes"),100-OFFSET('Sanitation Data'!$F$4,0,10*ROW('Sanitation Data'!F156)),NA())</f>
        <v>#N/A</v>
      </c>
      <c r="AG162" s="536" t="e">
        <f ca="1">+IF(AND(ISNUMBER(OFFSET('Sanitation Data'!$F$6,0,10*ROW('Sanitation Data'!F156))),'Data Summary'!CV162="Yes"),OFFSET('Sanitation Data'!$F$6,0,10*ROW('Sanitation Data'!F156)),NA())</f>
        <v>#N/A</v>
      </c>
      <c r="AH162" s="536" t="e">
        <f ca="1">+IF(AND(ISNUMBER(OFFSET('Sanitation Data'!$F$10,0,10*ROW('Sanitation Data'!F156))),'Data Summary'!CW162="Yes"),OFFSET('Sanitation Data'!$F$10,0,10*ROW('Sanitation Data'!F156)),NA())</f>
        <v>#N/A</v>
      </c>
      <c r="AI162" s="536" t="e">
        <f ca="1">+IF(AND(ISNUMBER(OFFSET('Sanitation Data'!$F$11,0,10*ROW('Sanitation Data'!F156))),'Data Summary'!CX162="Yes"),OFFSET('Sanitation Data'!$F$11,0,10*ROW('Sanitation Data'!F156)),NA())</f>
        <v>#N/A</v>
      </c>
      <c r="AJ162" s="536" t="e">
        <f ca="1">+IF(AND(ISNUMBER(OFFSET('Sanitation Data'!$F$12,0,10*ROW('Sanitation Data'!F156))),'Data Summary'!CY162="Yes"),OFFSET('Sanitation Data'!$F$12,0,10*ROW('Sanitation Data'!F156)),NA())</f>
        <v>#N/A</v>
      </c>
      <c r="AK162" s="536" t="e">
        <f ca="1">+IF(AND(ISNUMBER(OFFSET('Sanitation Data'!$G$4,0,10*ROW('Sanitation Data'!G156))),'Data Summary'!CZ162="Yes"),100-OFFSET('Sanitation Data'!$G$4,0,10*ROW('Sanitation Data'!G156)),NA())</f>
        <v>#N/A</v>
      </c>
      <c r="AL162" s="536" t="e">
        <f ca="1">+IF(AND(ISNUMBER(OFFSET('Sanitation Data'!$G$6,0,10*ROW('Sanitation Data'!G156))),'Data Summary'!DA162="Yes"),OFFSET('Sanitation Data'!$G$6,0,10*ROW('Sanitation Data'!G156)),NA())</f>
        <v>#N/A</v>
      </c>
      <c r="AM162" s="536" t="e">
        <f ca="1">+IF(AND(ISNUMBER(OFFSET('Sanitation Data'!$G$10,0,10*ROW('Sanitation Data'!G156))),'Data Summary'!DB162="Yes"),OFFSET('Sanitation Data'!$G$10,0,10*ROW('Sanitation Data'!G156)),NA())</f>
        <v>#N/A</v>
      </c>
      <c r="AN162" s="536" t="e">
        <f ca="1">+IF(AND(ISNUMBER(OFFSET('Sanitation Data'!$G$11,0,10*ROW('Sanitation Data'!G156))),'Data Summary'!DC162="Yes"),OFFSET('Sanitation Data'!$G$11,0,10*ROW('Sanitation Data'!G156)),NA())</f>
        <v>#N/A</v>
      </c>
      <c r="AO162" s="536" t="e">
        <f ca="1">+IF(AND(ISNUMBER(OFFSET('Sanitation Data'!$G$12,0,10*ROW('Sanitation Data'!G156))),'Data Summary'!DD162="Yes"),OFFSET('Sanitation Data'!$G$12,0,10*ROW('Sanitation Data'!G156)),NA())</f>
        <v>#N/A</v>
      </c>
      <c r="AP162" s="536" t="e">
        <f ca="1">+IF(AND(ISNUMBER(OFFSET('Sanitation Data'!$H$4,0,10*ROW('Sanitation Data'!H156))),'Data Summary'!DE162="Yes"),100-OFFSET('Sanitation Data'!$H$4,0,10*ROW('Sanitation Data'!H156)),NA())</f>
        <v>#N/A</v>
      </c>
      <c r="AQ162" s="536" t="e">
        <f ca="1">+IF(AND(ISNUMBER(OFFSET('Sanitation Data'!$H$6,0,10*ROW('Sanitation Data'!H156))),'Data Summary'!DF162="Yes"),OFFSET('Sanitation Data'!$H$6,0,10*ROW('Sanitation Data'!H156)),NA())</f>
        <v>#N/A</v>
      </c>
      <c r="AR162" s="536" t="e">
        <f ca="1">+IF(AND(ISNUMBER(OFFSET('Sanitation Data'!$H$10,0,10*ROW('Sanitation Data'!H156))),'Data Summary'!DG162="Yes"),OFFSET('Sanitation Data'!$H$10,0,10*ROW('Sanitation Data'!H156)),NA())</f>
        <v>#N/A</v>
      </c>
      <c r="AS162" s="536" t="e">
        <f ca="1">+IF(AND(ISNUMBER(OFFSET('Sanitation Data'!$H$11,0,10*ROW('Sanitation Data'!H156))),'Data Summary'!DH162="Yes"),OFFSET('Sanitation Data'!$H$11,0,10*ROW('Sanitation Data'!H156)),NA())</f>
        <v>#N/A</v>
      </c>
      <c r="AT162" s="536" t="e">
        <f ca="1">+IF(AND(ISNUMBER(OFFSET('Sanitation Data'!$H$12,0,10*ROW('Sanitation Data'!H156))),'Data Summary'!DI162="Yes"),OFFSET('Sanitation Data'!$H$12,0,10*ROW('Sanitation Data'!H156)),NA())</f>
        <v>#N/A</v>
      </c>
      <c r="AU162" s="536" t="e">
        <f ca="1">+IF(AND(ISNUMBER(OFFSET('Sanitation Data'!$I$4,0,10*ROW('Sanitation Data'!I156))),'Data Summary'!DJ162="Yes"),100-OFFSET('Sanitation Data'!$I$4,0,10*ROW('Sanitation Data'!I156)),NA())</f>
        <v>#N/A</v>
      </c>
      <c r="AV162" s="536" t="e">
        <f ca="1">+IF(AND(ISNUMBER(OFFSET('Sanitation Data'!$I$6,0,10*ROW('Sanitation Data'!I156))),'Data Summary'!DK162="Yes"),OFFSET('Sanitation Data'!$I$6,0,10*ROW('Sanitation Data'!I156)),NA())</f>
        <v>#N/A</v>
      </c>
      <c r="AW162" s="536" t="e">
        <f ca="1">+IF(AND(ISNUMBER(OFFSET('Sanitation Data'!$I$10,0,10*ROW('Sanitation Data'!I156))),'Data Summary'!DL162="Yes"),OFFSET('Sanitation Data'!$I$10,0,10*ROW('Sanitation Data'!I156)),NA())</f>
        <v>#N/A</v>
      </c>
      <c r="AX162" s="536" t="e">
        <f ca="1">+IF(AND(ISNUMBER(OFFSET('Sanitation Data'!$I$11,0,10*ROW('Sanitation Data'!I156))),'Data Summary'!DM162="Yes"),OFFSET('Sanitation Data'!$I$11,0,10*ROW('Sanitation Data'!I156)),NA())</f>
        <v>#N/A</v>
      </c>
      <c r="AY162" s="536" t="e">
        <f ca="1">+IF(AND(ISNUMBER(OFFSET('Sanitation Data'!$I$12,0,10*ROW('Sanitation Data'!I156))),'Data Summary'!DN162="Yes"),OFFSET('Sanitation Data'!$I$12,0,10*ROW('Sanitation Data'!I156)),NA())</f>
        <v>#N/A</v>
      </c>
      <c r="AZ162" s="537" t="e">
        <f ca="1">+IF(AND(ISNUMBER(OFFSET('Hygiene Data'!$D$5,0,10*ROW('Hygiene Data'!D156))),'Data Summary'!DO162="Yes"),OFFSET('Hygiene Data'!$D$5,0,10*ROW('Hygiene Data'!D156)),NA())</f>
        <v>#N/A</v>
      </c>
      <c r="BA162" s="537" t="e">
        <f ca="1">+IF(AND(ISNUMBER(OFFSET('Hygiene Data'!$D$7,0,10*ROW('Hygiene Data'!D156))),'Data Summary'!DP162="Yes"),OFFSET('Hygiene Data'!$D$7,0,10*ROW('Hygiene Data'!D156)),NA())</f>
        <v>#N/A</v>
      </c>
      <c r="BB162" s="537" t="e">
        <f ca="1">+IF(AND(ISNUMBER(OFFSET('Hygiene Data'!$D$9,0,10*ROW('Hygiene Data'!D156))),'Data Summary'!DQ162="Yes"),OFFSET('Hygiene Data'!$D$9,0,10*ROW('Hygiene Data'!D156)),NA())</f>
        <v>#N/A</v>
      </c>
      <c r="BC162" s="537" t="e">
        <f ca="1">+IF(AND(ISNUMBER(OFFSET('Hygiene Data'!$E$5,0,10*ROW('Hygiene Data'!E156))),'Data Summary'!DR162="Yes"),OFFSET('Hygiene Data'!$E$5,0,10*ROW('Hygiene Data'!E156)),NA())</f>
        <v>#N/A</v>
      </c>
      <c r="BD162" s="537" t="e">
        <f ca="1">+IF(AND(ISNUMBER(OFFSET('Hygiene Data'!$E$7,0,10*ROW('Hygiene Data'!E156))),'Data Summary'!DS162="Yes"),OFFSET('Hygiene Data'!$E$7,0,10*ROW('Hygiene Data'!E156)),NA())</f>
        <v>#N/A</v>
      </c>
      <c r="BE162" s="537" t="e">
        <f ca="1">+IF(AND(ISNUMBER(OFFSET('Hygiene Data'!$E$9,0,10*ROW('Hygiene Data'!E156))),'Data Summary'!DT162="Yes"),OFFSET('Hygiene Data'!$E$9,0,10*ROW('Hygiene Data'!E156)),NA())</f>
        <v>#N/A</v>
      </c>
      <c r="BF162" s="537" t="e">
        <f ca="1">+IF(AND(ISNUMBER(OFFSET('Hygiene Data'!$F$5,0,10*ROW('Hygiene Data'!F156))),'Data Summary'!DU162="Yes"),OFFSET('Hygiene Data'!$F$5,0,10*ROW('Hygiene Data'!F156)),NA())</f>
        <v>#N/A</v>
      </c>
      <c r="BG162" s="537" t="e">
        <f ca="1">+IF(AND(ISNUMBER(OFFSET('Hygiene Data'!$F$7,0,10*ROW('Hygiene Data'!F156))),'Data Summary'!DV162="Yes"),OFFSET('Hygiene Data'!$F$7,0,10*ROW('Hygiene Data'!F156)),NA())</f>
        <v>#N/A</v>
      </c>
      <c r="BH162" s="537" t="e">
        <f ca="1">+IF(AND(ISNUMBER(OFFSET('Hygiene Data'!$F$9,0,10*ROW('Hygiene Data'!F156))),'Data Summary'!DW162="Yes"),OFFSET('Hygiene Data'!$F$9,0,10*ROW('Hygiene Data'!F156)),NA())</f>
        <v>#N/A</v>
      </c>
      <c r="BI162" s="537" t="e">
        <f ca="1">+IF(AND(ISNUMBER(OFFSET('Hygiene Data'!$G$5,0,10*ROW('Hygiene Data'!G156))),'Data Summary'!DX162="Yes"),OFFSET('Hygiene Data'!$G$5,0,10*ROW('Hygiene Data'!G156)),NA())</f>
        <v>#N/A</v>
      </c>
      <c r="BJ162" s="537" t="e">
        <f ca="1">+IF(AND(ISNUMBER(OFFSET('Hygiene Data'!$G$7,0,10*ROW('Hygiene Data'!G156))),'Data Summary'!DY162="Yes"),OFFSET('Hygiene Data'!$G$7,0,10*ROW('Hygiene Data'!G156)),NA())</f>
        <v>#N/A</v>
      </c>
      <c r="BK162" s="537" t="e">
        <f ca="1">+IF(AND(ISNUMBER(OFFSET('Hygiene Data'!$G$9,0,10*ROW('Hygiene Data'!G156))),'Data Summary'!DZ162="Yes"),OFFSET('Hygiene Data'!$G$9,0,10*ROW('Hygiene Data'!G156)),NA())</f>
        <v>#N/A</v>
      </c>
      <c r="BL162" s="537" t="e">
        <f ca="1">+IF(AND(ISNUMBER(OFFSET('Hygiene Data'!$H$5,0,10*ROW('Hygiene Data'!H156))),'Data Summary'!EA162="Yes"),OFFSET('Hygiene Data'!$H$5,0,10*ROW('Hygiene Data'!H156)),NA())</f>
        <v>#N/A</v>
      </c>
      <c r="BM162" s="537" t="e">
        <f ca="1">+IF(AND(ISNUMBER(OFFSET('Hygiene Data'!$H$7,0,10*ROW('Hygiene Data'!H156))),'Data Summary'!EB162="Yes"),OFFSET('Hygiene Data'!$H$7,0,10*ROW('Hygiene Data'!H156)),NA())</f>
        <v>#N/A</v>
      </c>
      <c r="BN162" s="537" t="e">
        <f ca="1">+IF(AND(ISNUMBER(OFFSET('Hygiene Data'!$H$9,0,10*ROW('Hygiene Data'!H156))),'Data Summary'!EC162="Yes"),OFFSET('Hygiene Data'!$H$9,0,10*ROW('Hygiene Data'!H156)),NA())</f>
        <v>#N/A</v>
      </c>
      <c r="BO162" s="537" t="e">
        <f ca="1">+IF(AND(ISNUMBER(OFFSET('Hygiene Data'!$I$5,0,10*ROW('Hygiene Data'!I156))),'Data Summary'!ED162="Yes"),OFFSET('Hygiene Data'!$I$5,0,10*ROW('Hygiene Data'!I156)),NA())</f>
        <v>#N/A</v>
      </c>
      <c r="BP162" s="537" t="e">
        <f ca="1">+IF(AND(ISNUMBER(OFFSET('Hygiene Data'!$I$7,0,10*ROW('Hygiene Data'!I156))),'Data Summary'!EE162="Yes"),OFFSET('Hygiene Data'!$I$7,0,10*ROW('Hygiene Data'!I156)),NA())</f>
        <v>#N/A</v>
      </c>
      <c r="BQ162" s="537" t="e">
        <f ca="1">+IF(AND(ISNUMBER(OFFSET('Hygiene Data'!$I$9,0,10*ROW('Hygiene Data'!I156))),'Data Summary'!EF162="Yes"),OFFSET('Hygiene Data'!$I$9,0,10*ROW('Hygiene Data'!I156)),NA())</f>
        <v>#N/A</v>
      </c>
    </row>
    <row r="163" spans="1:69" x14ac:dyDescent="0.25">
      <c r="A163" s="533" t="e">
        <f ca="1">+RIGHT('Data Summary'!A163,LEN('Data Summary'!A163)-9)</f>
        <v>#VALUE!</v>
      </c>
      <c r="B163" s="507" t="str">
        <f ca="1">+IF(ISTEXT('Data Summary'!B163),'Data Summary'!B163,"")</f>
        <v/>
      </c>
      <c r="C163" s="534" t="e">
        <f ca="1">+VALUE('Data Summary'!C163)</f>
        <v>#VALUE!</v>
      </c>
      <c r="D163" s="535" t="e">
        <f ca="1">+IF(AND(ISNUMBER(OFFSET('Water Data'!$D$4,0,10*ROW('Water Data'!D157))),'Data Summary'!BS163="Yes"),100-OFFSET('Water Data'!$D$4,0,10*ROW('Water Data'!D157)),NA())</f>
        <v>#N/A</v>
      </c>
      <c r="E163" s="535" t="e">
        <f ca="1">+IF(AND(ISNUMBER(OFFSET('Water Data'!$D$6,0,10*ROW('Water Data'!D157))),'Data Summary'!BT163="Yes"),OFFSET('Water Data'!$D$6,0,10*ROW('Water Data'!D157)),NA())</f>
        <v>#N/A</v>
      </c>
      <c r="F163" s="535" t="e">
        <f ca="1">+IF(AND(ISNUMBER(OFFSET('Water Data'!$D$9,0,10*ROW('Water Data'!D157))),'Data Summary'!BU163="Yes"),OFFSET('Water Data'!$D$9,0,10*ROW('Water Data'!D157)),NA())</f>
        <v>#N/A</v>
      </c>
      <c r="G163" s="535" t="e">
        <f ca="1">+IF(AND(ISNUMBER(OFFSET('Water Data'!$E$4,0,10*ROW('Water Data'!E157))),'Data Summary'!BV163="Yes"),100-OFFSET('Water Data'!$E$4,0,10*ROW('Water Data'!E157)),NA())</f>
        <v>#N/A</v>
      </c>
      <c r="H163" s="535" t="e">
        <f ca="1">+IF(AND(ISNUMBER(OFFSET('Water Data'!$E$6,0,10*ROW('Water Data'!E157))),'Data Summary'!BW163="Yes"),OFFSET('Water Data'!$E$6,0,10*ROW('Water Data'!E157)),NA())</f>
        <v>#N/A</v>
      </c>
      <c r="I163" s="535" t="e">
        <f ca="1">+IF(AND(ISNUMBER(OFFSET('Water Data'!$E$9,0,10*ROW('Water Data'!E157))),'Data Summary'!BX163="Yes"),OFFSET('Water Data'!$E$9,0,10*ROW('Water Data'!E157)),NA())</f>
        <v>#N/A</v>
      </c>
      <c r="J163" s="535" t="e">
        <f ca="1">+IF(AND(ISNUMBER(OFFSET('Water Data'!$F$4,0,10*ROW('Water Data'!F157))),'Data Summary'!BY163="Yes"),100-OFFSET('Water Data'!$F$4,0,10*ROW('Water Data'!F157)),NA())</f>
        <v>#N/A</v>
      </c>
      <c r="K163" s="535" t="e">
        <f ca="1">+IF(AND(ISNUMBER(OFFSET('Water Data'!$F$6,0,10*ROW('Water Data'!F157))),'Data Summary'!BZ163="Yes"),OFFSET('Water Data'!$F$6,0,10*ROW('Water Data'!F157)),NA())</f>
        <v>#N/A</v>
      </c>
      <c r="L163" s="535" t="e">
        <f ca="1">+IF(AND(ISNUMBER(OFFSET('Water Data'!$F$9,0,10*ROW('Water Data'!F157))),'Data Summary'!CA163="Yes"),OFFSET('Water Data'!$F$9,0,10*ROW('Water Data'!F157)),NA())</f>
        <v>#N/A</v>
      </c>
      <c r="M163" s="535" t="e">
        <f ca="1">+IF(AND(ISNUMBER(OFFSET('Water Data'!$G$4,0,10*ROW('Water Data'!G157))),'Data Summary'!CB163="Yes"),100-OFFSET('Water Data'!$G$4,0,10*ROW('Water Data'!G157)),NA())</f>
        <v>#N/A</v>
      </c>
      <c r="N163" s="535" t="e">
        <f ca="1">+IF(AND(ISNUMBER(OFFSET('Water Data'!$G$6,0,10*ROW('Water Data'!G157))),'Data Summary'!CC163="Yes"),OFFSET('Water Data'!$G$6,0,10*ROW('Water Data'!G157)),NA())</f>
        <v>#N/A</v>
      </c>
      <c r="O163" s="535" t="e">
        <f ca="1">+IF(AND(ISNUMBER(OFFSET('Water Data'!$G$9,0,10*ROW('Water Data'!G157))),'Data Summary'!CD163="Yes"),OFFSET('Water Data'!$G$9,0,10*ROW('Water Data'!G157)),NA())</f>
        <v>#N/A</v>
      </c>
      <c r="P163" s="535" t="e">
        <f ca="1">+IF(AND(ISNUMBER(OFFSET('Water Data'!$H$4,0,10*ROW('Water Data'!H157))),'Data Summary'!CE163="Yes"),100-OFFSET('Water Data'!$H$4,0,10*ROW('Water Data'!H157)),NA())</f>
        <v>#N/A</v>
      </c>
      <c r="Q163" s="535" t="e">
        <f ca="1">+IF(AND(ISNUMBER(OFFSET('Water Data'!$H$6,0,10*ROW('Water Data'!H157))),'Data Summary'!CF163="Yes"),OFFSET('Water Data'!$H$6,0,10*ROW('Water Data'!H157)),NA())</f>
        <v>#N/A</v>
      </c>
      <c r="R163" s="535" t="e">
        <f ca="1">+IF(AND(ISNUMBER(OFFSET('Water Data'!$H$9,0,10*ROW('Water Data'!H157))),'Data Summary'!CG163="Yes"),OFFSET('Water Data'!$H$9,0,10*ROW('Water Data'!H157)),NA())</f>
        <v>#N/A</v>
      </c>
      <c r="S163" s="535" t="e">
        <f ca="1">+IF(AND(ISNUMBER(OFFSET('Water Data'!$I$4,0,10*ROW('Water Data'!I157))),'Data Summary'!CH163="Yes"),100-OFFSET('Water Data'!$I$4,0,10*ROW('Water Data'!I157)),NA())</f>
        <v>#N/A</v>
      </c>
      <c r="T163" s="535" t="e">
        <f ca="1">+IF(AND(ISNUMBER(OFFSET('Water Data'!$I$6,0,10*ROW('Water Data'!I157))),'Data Summary'!CI163="Yes"),OFFSET('Water Data'!$I$6,0,10*ROW('Water Data'!I157)),NA())</f>
        <v>#N/A</v>
      </c>
      <c r="U163" s="535" t="e">
        <f ca="1">+IF(AND(ISNUMBER(OFFSET('Water Data'!$I$9,0,10*ROW('Water Data'!I157))),'Data Summary'!CJ163="Yes"),OFFSET('Water Data'!$I$9,0,10*ROW('Water Data'!I157)),NA())</f>
        <v>#N/A</v>
      </c>
      <c r="V163" s="536" t="e">
        <f ca="1">+IF(AND(ISNUMBER(OFFSET('Sanitation Data'!$D$4,0,10*ROW('Sanitation Data'!D157))),'Data Summary'!CK163="Yes"),100-OFFSET('Sanitation Data'!$D$4,0,10*ROW('Sanitation Data'!D157)),NA())</f>
        <v>#N/A</v>
      </c>
      <c r="W163" s="536" t="e">
        <f ca="1">+IF(AND(ISNUMBER(OFFSET('Sanitation Data'!$D$6,0,10*ROW('Sanitation Data'!D157))),'Data Summary'!CL163="Yes"),OFFSET('Sanitation Data'!$D$6,0,10*ROW('Sanitation Data'!D157)),NA())</f>
        <v>#N/A</v>
      </c>
      <c r="X163" s="536" t="e">
        <f ca="1">+IF(AND(ISNUMBER(OFFSET('Sanitation Data'!$D$10,0,10*ROW('Sanitation Data'!D157))),'Data Summary'!CM163="Yes"),OFFSET('Sanitation Data'!$D$10,0,10*ROW('Sanitation Data'!D157)),NA())</f>
        <v>#N/A</v>
      </c>
      <c r="Y163" s="536" t="e">
        <f ca="1">+IF(AND(ISNUMBER(OFFSET('Sanitation Data'!$D$11,0,10*ROW('Sanitation Data'!D157))),'Data Summary'!CN163="Yes"),OFFSET('Sanitation Data'!$D$11,0,10*ROW('Sanitation Data'!D157)),NA())</f>
        <v>#N/A</v>
      </c>
      <c r="Z163" s="536" t="e">
        <f ca="1">+IF(AND(ISNUMBER(OFFSET('Sanitation Data'!$D$12,0,10*ROW('Sanitation Data'!D157))),'Data Summary'!CO163="Yes"),OFFSET('Sanitation Data'!$D$12,0,10*ROW('Sanitation Data'!D157)),NA())</f>
        <v>#N/A</v>
      </c>
      <c r="AA163" s="536" t="e">
        <f ca="1">+IF(AND(ISNUMBER(OFFSET('Sanitation Data'!$E$4,0,10*ROW('Sanitation Data'!E157))),'Data Summary'!CP163="Yes"),100-OFFSET('Sanitation Data'!$E$4,0,10*ROW('Sanitation Data'!E157)),NA())</f>
        <v>#N/A</v>
      </c>
      <c r="AB163" s="536" t="e">
        <f ca="1">+IF(AND(ISNUMBER(OFFSET('Sanitation Data'!$E$6,0,10*ROW('Sanitation Data'!E157))),'Data Summary'!CQ163="Yes"),OFFSET('Sanitation Data'!$E$6,0,10*ROW('Sanitation Data'!E157)),NA())</f>
        <v>#N/A</v>
      </c>
      <c r="AC163" s="536" t="e">
        <f ca="1">+IF(AND(ISNUMBER(OFFSET('Sanitation Data'!$E$10,0,10*ROW('Sanitation Data'!E157))),'Data Summary'!CR163="Yes"),OFFSET('Sanitation Data'!$E$10,0,10*ROW('Sanitation Data'!E157)),NA())</f>
        <v>#N/A</v>
      </c>
      <c r="AD163" s="536" t="e">
        <f ca="1">+IF(AND(ISNUMBER(OFFSET('Sanitation Data'!$E$11,0,10*ROW('Sanitation Data'!E157))),'Data Summary'!CS163="Yes"),OFFSET('Sanitation Data'!$E$11,0,10*ROW('Sanitation Data'!E157)),NA())</f>
        <v>#N/A</v>
      </c>
      <c r="AE163" s="536" t="e">
        <f ca="1">+IF(AND(ISNUMBER(OFFSET('Sanitation Data'!$E$12,0,10*ROW('Sanitation Data'!E157))),'Data Summary'!CT163="Yes"),OFFSET('Sanitation Data'!$E$12,0,10*ROW('Sanitation Data'!E157)),NA())</f>
        <v>#N/A</v>
      </c>
      <c r="AF163" s="536" t="e">
        <f ca="1">+IF(AND(ISNUMBER(OFFSET('Sanitation Data'!$F$4,0,10*ROW('Sanitation Data'!F157))),'Data Summary'!CU163="Yes"),100-OFFSET('Sanitation Data'!$F$4,0,10*ROW('Sanitation Data'!F157)),NA())</f>
        <v>#N/A</v>
      </c>
      <c r="AG163" s="536" t="e">
        <f ca="1">+IF(AND(ISNUMBER(OFFSET('Sanitation Data'!$F$6,0,10*ROW('Sanitation Data'!F157))),'Data Summary'!CV163="Yes"),OFFSET('Sanitation Data'!$F$6,0,10*ROW('Sanitation Data'!F157)),NA())</f>
        <v>#N/A</v>
      </c>
      <c r="AH163" s="536" t="e">
        <f ca="1">+IF(AND(ISNUMBER(OFFSET('Sanitation Data'!$F$10,0,10*ROW('Sanitation Data'!F157))),'Data Summary'!CW163="Yes"),OFFSET('Sanitation Data'!$F$10,0,10*ROW('Sanitation Data'!F157)),NA())</f>
        <v>#N/A</v>
      </c>
      <c r="AI163" s="536" t="e">
        <f ca="1">+IF(AND(ISNUMBER(OFFSET('Sanitation Data'!$F$11,0,10*ROW('Sanitation Data'!F157))),'Data Summary'!CX163="Yes"),OFFSET('Sanitation Data'!$F$11,0,10*ROW('Sanitation Data'!F157)),NA())</f>
        <v>#N/A</v>
      </c>
      <c r="AJ163" s="536" t="e">
        <f ca="1">+IF(AND(ISNUMBER(OFFSET('Sanitation Data'!$F$12,0,10*ROW('Sanitation Data'!F157))),'Data Summary'!CY163="Yes"),OFFSET('Sanitation Data'!$F$12,0,10*ROW('Sanitation Data'!F157)),NA())</f>
        <v>#N/A</v>
      </c>
      <c r="AK163" s="536" t="e">
        <f ca="1">+IF(AND(ISNUMBER(OFFSET('Sanitation Data'!$G$4,0,10*ROW('Sanitation Data'!G157))),'Data Summary'!CZ163="Yes"),100-OFFSET('Sanitation Data'!$G$4,0,10*ROW('Sanitation Data'!G157)),NA())</f>
        <v>#N/A</v>
      </c>
      <c r="AL163" s="536" t="e">
        <f ca="1">+IF(AND(ISNUMBER(OFFSET('Sanitation Data'!$G$6,0,10*ROW('Sanitation Data'!G157))),'Data Summary'!DA163="Yes"),OFFSET('Sanitation Data'!$G$6,0,10*ROW('Sanitation Data'!G157)),NA())</f>
        <v>#N/A</v>
      </c>
      <c r="AM163" s="536" t="e">
        <f ca="1">+IF(AND(ISNUMBER(OFFSET('Sanitation Data'!$G$10,0,10*ROW('Sanitation Data'!G157))),'Data Summary'!DB163="Yes"),OFFSET('Sanitation Data'!$G$10,0,10*ROW('Sanitation Data'!G157)),NA())</f>
        <v>#N/A</v>
      </c>
      <c r="AN163" s="536" t="e">
        <f ca="1">+IF(AND(ISNUMBER(OFFSET('Sanitation Data'!$G$11,0,10*ROW('Sanitation Data'!G157))),'Data Summary'!DC163="Yes"),OFFSET('Sanitation Data'!$G$11,0,10*ROW('Sanitation Data'!G157)),NA())</f>
        <v>#N/A</v>
      </c>
      <c r="AO163" s="536" t="e">
        <f ca="1">+IF(AND(ISNUMBER(OFFSET('Sanitation Data'!$G$12,0,10*ROW('Sanitation Data'!G157))),'Data Summary'!DD163="Yes"),OFFSET('Sanitation Data'!$G$12,0,10*ROW('Sanitation Data'!G157)),NA())</f>
        <v>#N/A</v>
      </c>
      <c r="AP163" s="536" t="e">
        <f ca="1">+IF(AND(ISNUMBER(OFFSET('Sanitation Data'!$H$4,0,10*ROW('Sanitation Data'!H157))),'Data Summary'!DE163="Yes"),100-OFFSET('Sanitation Data'!$H$4,0,10*ROW('Sanitation Data'!H157)),NA())</f>
        <v>#N/A</v>
      </c>
      <c r="AQ163" s="536" t="e">
        <f ca="1">+IF(AND(ISNUMBER(OFFSET('Sanitation Data'!$H$6,0,10*ROW('Sanitation Data'!H157))),'Data Summary'!DF163="Yes"),OFFSET('Sanitation Data'!$H$6,0,10*ROW('Sanitation Data'!H157)),NA())</f>
        <v>#N/A</v>
      </c>
      <c r="AR163" s="536" t="e">
        <f ca="1">+IF(AND(ISNUMBER(OFFSET('Sanitation Data'!$H$10,0,10*ROW('Sanitation Data'!H157))),'Data Summary'!DG163="Yes"),OFFSET('Sanitation Data'!$H$10,0,10*ROW('Sanitation Data'!H157)),NA())</f>
        <v>#N/A</v>
      </c>
      <c r="AS163" s="536" t="e">
        <f ca="1">+IF(AND(ISNUMBER(OFFSET('Sanitation Data'!$H$11,0,10*ROW('Sanitation Data'!H157))),'Data Summary'!DH163="Yes"),OFFSET('Sanitation Data'!$H$11,0,10*ROW('Sanitation Data'!H157)),NA())</f>
        <v>#N/A</v>
      </c>
      <c r="AT163" s="536" t="e">
        <f ca="1">+IF(AND(ISNUMBER(OFFSET('Sanitation Data'!$H$12,0,10*ROW('Sanitation Data'!H157))),'Data Summary'!DI163="Yes"),OFFSET('Sanitation Data'!$H$12,0,10*ROW('Sanitation Data'!H157)),NA())</f>
        <v>#N/A</v>
      </c>
      <c r="AU163" s="536" t="e">
        <f ca="1">+IF(AND(ISNUMBER(OFFSET('Sanitation Data'!$I$4,0,10*ROW('Sanitation Data'!I157))),'Data Summary'!DJ163="Yes"),100-OFFSET('Sanitation Data'!$I$4,0,10*ROW('Sanitation Data'!I157)),NA())</f>
        <v>#N/A</v>
      </c>
      <c r="AV163" s="536" t="e">
        <f ca="1">+IF(AND(ISNUMBER(OFFSET('Sanitation Data'!$I$6,0,10*ROW('Sanitation Data'!I157))),'Data Summary'!DK163="Yes"),OFFSET('Sanitation Data'!$I$6,0,10*ROW('Sanitation Data'!I157)),NA())</f>
        <v>#N/A</v>
      </c>
      <c r="AW163" s="536" t="e">
        <f ca="1">+IF(AND(ISNUMBER(OFFSET('Sanitation Data'!$I$10,0,10*ROW('Sanitation Data'!I157))),'Data Summary'!DL163="Yes"),OFFSET('Sanitation Data'!$I$10,0,10*ROW('Sanitation Data'!I157)),NA())</f>
        <v>#N/A</v>
      </c>
      <c r="AX163" s="536" t="e">
        <f ca="1">+IF(AND(ISNUMBER(OFFSET('Sanitation Data'!$I$11,0,10*ROW('Sanitation Data'!I157))),'Data Summary'!DM163="Yes"),OFFSET('Sanitation Data'!$I$11,0,10*ROW('Sanitation Data'!I157)),NA())</f>
        <v>#N/A</v>
      </c>
      <c r="AY163" s="536" t="e">
        <f ca="1">+IF(AND(ISNUMBER(OFFSET('Sanitation Data'!$I$12,0,10*ROW('Sanitation Data'!I157))),'Data Summary'!DN163="Yes"),OFFSET('Sanitation Data'!$I$12,0,10*ROW('Sanitation Data'!I157)),NA())</f>
        <v>#N/A</v>
      </c>
      <c r="AZ163" s="537" t="e">
        <f ca="1">+IF(AND(ISNUMBER(OFFSET('Hygiene Data'!$D$5,0,10*ROW('Hygiene Data'!D157))),'Data Summary'!DO163="Yes"),OFFSET('Hygiene Data'!$D$5,0,10*ROW('Hygiene Data'!D157)),NA())</f>
        <v>#N/A</v>
      </c>
      <c r="BA163" s="537" t="e">
        <f ca="1">+IF(AND(ISNUMBER(OFFSET('Hygiene Data'!$D$7,0,10*ROW('Hygiene Data'!D157))),'Data Summary'!DP163="Yes"),OFFSET('Hygiene Data'!$D$7,0,10*ROW('Hygiene Data'!D157)),NA())</f>
        <v>#N/A</v>
      </c>
      <c r="BB163" s="537" t="e">
        <f ca="1">+IF(AND(ISNUMBER(OFFSET('Hygiene Data'!$D$9,0,10*ROW('Hygiene Data'!D157))),'Data Summary'!DQ163="Yes"),OFFSET('Hygiene Data'!$D$9,0,10*ROW('Hygiene Data'!D157)),NA())</f>
        <v>#N/A</v>
      </c>
      <c r="BC163" s="537" t="e">
        <f ca="1">+IF(AND(ISNUMBER(OFFSET('Hygiene Data'!$E$5,0,10*ROW('Hygiene Data'!E157))),'Data Summary'!DR163="Yes"),OFFSET('Hygiene Data'!$E$5,0,10*ROW('Hygiene Data'!E157)),NA())</f>
        <v>#N/A</v>
      </c>
      <c r="BD163" s="537" t="e">
        <f ca="1">+IF(AND(ISNUMBER(OFFSET('Hygiene Data'!$E$7,0,10*ROW('Hygiene Data'!E157))),'Data Summary'!DS163="Yes"),OFFSET('Hygiene Data'!$E$7,0,10*ROW('Hygiene Data'!E157)),NA())</f>
        <v>#N/A</v>
      </c>
      <c r="BE163" s="537" t="e">
        <f ca="1">+IF(AND(ISNUMBER(OFFSET('Hygiene Data'!$E$9,0,10*ROW('Hygiene Data'!E157))),'Data Summary'!DT163="Yes"),OFFSET('Hygiene Data'!$E$9,0,10*ROW('Hygiene Data'!E157)),NA())</f>
        <v>#N/A</v>
      </c>
      <c r="BF163" s="537" t="e">
        <f ca="1">+IF(AND(ISNUMBER(OFFSET('Hygiene Data'!$F$5,0,10*ROW('Hygiene Data'!F157))),'Data Summary'!DU163="Yes"),OFFSET('Hygiene Data'!$F$5,0,10*ROW('Hygiene Data'!F157)),NA())</f>
        <v>#N/A</v>
      </c>
      <c r="BG163" s="537" t="e">
        <f ca="1">+IF(AND(ISNUMBER(OFFSET('Hygiene Data'!$F$7,0,10*ROW('Hygiene Data'!F157))),'Data Summary'!DV163="Yes"),OFFSET('Hygiene Data'!$F$7,0,10*ROW('Hygiene Data'!F157)),NA())</f>
        <v>#N/A</v>
      </c>
      <c r="BH163" s="537" t="e">
        <f ca="1">+IF(AND(ISNUMBER(OFFSET('Hygiene Data'!$F$9,0,10*ROW('Hygiene Data'!F157))),'Data Summary'!DW163="Yes"),OFFSET('Hygiene Data'!$F$9,0,10*ROW('Hygiene Data'!F157)),NA())</f>
        <v>#N/A</v>
      </c>
      <c r="BI163" s="537" t="e">
        <f ca="1">+IF(AND(ISNUMBER(OFFSET('Hygiene Data'!$G$5,0,10*ROW('Hygiene Data'!G157))),'Data Summary'!DX163="Yes"),OFFSET('Hygiene Data'!$G$5,0,10*ROW('Hygiene Data'!G157)),NA())</f>
        <v>#N/A</v>
      </c>
      <c r="BJ163" s="537" t="e">
        <f ca="1">+IF(AND(ISNUMBER(OFFSET('Hygiene Data'!$G$7,0,10*ROW('Hygiene Data'!G157))),'Data Summary'!DY163="Yes"),OFFSET('Hygiene Data'!$G$7,0,10*ROW('Hygiene Data'!G157)),NA())</f>
        <v>#N/A</v>
      </c>
      <c r="BK163" s="537" t="e">
        <f ca="1">+IF(AND(ISNUMBER(OFFSET('Hygiene Data'!$G$9,0,10*ROW('Hygiene Data'!G157))),'Data Summary'!DZ163="Yes"),OFFSET('Hygiene Data'!$G$9,0,10*ROW('Hygiene Data'!G157)),NA())</f>
        <v>#N/A</v>
      </c>
      <c r="BL163" s="537" t="e">
        <f ca="1">+IF(AND(ISNUMBER(OFFSET('Hygiene Data'!$H$5,0,10*ROW('Hygiene Data'!H157))),'Data Summary'!EA163="Yes"),OFFSET('Hygiene Data'!$H$5,0,10*ROW('Hygiene Data'!H157)),NA())</f>
        <v>#N/A</v>
      </c>
      <c r="BM163" s="537" t="e">
        <f ca="1">+IF(AND(ISNUMBER(OFFSET('Hygiene Data'!$H$7,0,10*ROW('Hygiene Data'!H157))),'Data Summary'!EB163="Yes"),OFFSET('Hygiene Data'!$H$7,0,10*ROW('Hygiene Data'!H157)),NA())</f>
        <v>#N/A</v>
      </c>
      <c r="BN163" s="537" t="e">
        <f ca="1">+IF(AND(ISNUMBER(OFFSET('Hygiene Data'!$H$9,0,10*ROW('Hygiene Data'!H157))),'Data Summary'!EC163="Yes"),OFFSET('Hygiene Data'!$H$9,0,10*ROW('Hygiene Data'!H157)),NA())</f>
        <v>#N/A</v>
      </c>
      <c r="BO163" s="537" t="e">
        <f ca="1">+IF(AND(ISNUMBER(OFFSET('Hygiene Data'!$I$5,0,10*ROW('Hygiene Data'!I157))),'Data Summary'!ED163="Yes"),OFFSET('Hygiene Data'!$I$5,0,10*ROW('Hygiene Data'!I157)),NA())</f>
        <v>#N/A</v>
      </c>
      <c r="BP163" s="537" t="e">
        <f ca="1">+IF(AND(ISNUMBER(OFFSET('Hygiene Data'!$I$7,0,10*ROW('Hygiene Data'!I157))),'Data Summary'!EE163="Yes"),OFFSET('Hygiene Data'!$I$7,0,10*ROW('Hygiene Data'!I157)),NA())</f>
        <v>#N/A</v>
      </c>
      <c r="BQ163" s="537" t="e">
        <f ca="1">+IF(AND(ISNUMBER(OFFSET('Hygiene Data'!$I$9,0,10*ROW('Hygiene Data'!I157))),'Data Summary'!EF163="Yes"),OFFSET('Hygiene Data'!$I$9,0,10*ROW('Hygiene Data'!I157)),NA())</f>
        <v>#N/A</v>
      </c>
    </row>
    <row r="164" spans="1:69" x14ac:dyDescent="0.25">
      <c r="A164" s="533" t="e">
        <f ca="1">+RIGHT('Data Summary'!A164,LEN('Data Summary'!A164)-9)</f>
        <v>#VALUE!</v>
      </c>
      <c r="B164" s="507" t="str">
        <f ca="1">+IF(ISTEXT('Data Summary'!B164),'Data Summary'!B164,"")</f>
        <v/>
      </c>
      <c r="C164" s="534" t="e">
        <f ca="1">+VALUE('Data Summary'!C164)</f>
        <v>#VALUE!</v>
      </c>
      <c r="D164" s="535" t="e">
        <f ca="1">+IF(AND(ISNUMBER(OFFSET('Water Data'!$D$4,0,10*ROW('Water Data'!D158))),'Data Summary'!BS164="Yes"),100-OFFSET('Water Data'!$D$4,0,10*ROW('Water Data'!D158)),NA())</f>
        <v>#N/A</v>
      </c>
      <c r="E164" s="535" t="e">
        <f ca="1">+IF(AND(ISNUMBER(OFFSET('Water Data'!$D$6,0,10*ROW('Water Data'!D158))),'Data Summary'!BT164="Yes"),OFFSET('Water Data'!$D$6,0,10*ROW('Water Data'!D158)),NA())</f>
        <v>#N/A</v>
      </c>
      <c r="F164" s="535" t="e">
        <f ca="1">+IF(AND(ISNUMBER(OFFSET('Water Data'!$D$9,0,10*ROW('Water Data'!D158))),'Data Summary'!BU164="Yes"),OFFSET('Water Data'!$D$9,0,10*ROW('Water Data'!D158)),NA())</f>
        <v>#N/A</v>
      </c>
      <c r="G164" s="535" t="e">
        <f ca="1">+IF(AND(ISNUMBER(OFFSET('Water Data'!$E$4,0,10*ROW('Water Data'!E158))),'Data Summary'!BV164="Yes"),100-OFFSET('Water Data'!$E$4,0,10*ROW('Water Data'!E158)),NA())</f>
        <v>#N/A</v>
      </c>
      <c r="H164" s="535" t="e">
        <f ca="1">+IF(AND(ISNUMBER(OFFSET('Water Data'!$E$6,0,10*ROW('Water Data'!E158))),'Data Summary'!BW164="Yes"),OFFSET('Water Data'!$E$6,0,10*ROW('Water Data'!E158)),NA())</f>
        <v>#N/A</v>
      </c>
      <c r="I164" s="535" t="e">
        <f ca="1">+IF(AND(ISNUMBER(OFFSET('Water Data'!$E$9,0,10*ROW('Water Data'!E158))),'Data Summary'!BX164="Yes"),OFFSET('Water Data'!$E$9,0,10*ROW('Water Data'!E158)),NA())</f>
        <v>#N/A</v>
      </c>
      <c r="J164" s="535" t="e">
        <f ca="1">+IF(AND(ISNUMBER(OFFSET('Water Data'!$F$4,0,10*ROW('Water Data'!F158))),'Data Summary'!BY164="Yes"),100-OFFSET('Water Data'!$F$4,0,10*ROW('Water Data'!F158)),NA())</f>
        <v>#N/A</v>
      </c>
      <c r="K164" s="535" t="e">
        <f ca="1">+IF(AND(ISNUMBER(OFFSET('Water Data'!$F$6,0,10*ROW('Water Data'!F158))),'Data Summary'!BZ164="Yes"),OFFSET('Water Data'!$F$6,0,10*ROW('Water Data'!F158)),NA())</f>
        <v>#N/A</v>
      </c>
      <c r="L164" s="535" t="e">
        <f ca="1">+IF(AND(ISNUMBER(OFFSET('Water Data'!$F$9,0,10*ROW('Water Data'!F158))),'Data Summary'!CA164="Yes"),OFFSET('Water Data'!$F$9,0,10*ROW('Water Data'!F158)),NA())</f>
        <v>#N/A</v>
      </c>
      <c r="M164" s="535" t="e">
        <f ca="1">+IF(AND(ISNUMBER(OFFSET('Water Data'!$G$4,0,10*ROW('Water Data'!G158))),'Data Summary'!CB164="Yes"),100-OFFSET('Water Data'!$G$4,0,10*ROW('Water Data'!G158)),NA())</f>
        <v>#N/A</v>
      </c>
      <c r="N164" s="535" t="e">
        <f ca="1">+IF(AND(ISNUMBER(OFFSET('Water Data'!$G$6,0,10*ROW('Water Data'!G158))),'Data Summary'!CC164="Yes"),OFFSET('Water Data'!$G$6,0,10*ROW('Water Data'!G158)),NA())</f>
        <v>#N/A</v>
      </c>
      <c r="O164" s="535" t="e">
        <f ca="1">+IF(AND(ISNUMBER(OFFSET('Water Data'!$G$9,0,10*ROW('Water Data'!G158))),'Data Summary'!CD164="Yes"),OFFSET('Water Data'!$G$9,0,10*ROW('Water Data'!G158)),NA())</f>
        <v>#N/A</v>
      </c>
      <c r="P164" s="535" t="e">
        <f ca="1">+IF(AND(ISNUMBER(OFFSET('Water Data'!$H$4,0,10*ROW('Water Data'!H158))),'Data Summary'!CE164="Yes"),100-OFFSET('Water Data'!$H$4,0,10*ROW('Water Data'!H158)),NA())</f>
        <v>#N/A</v>
      </c>
      <c r="Q164" s="535" t="e">
        <f ca="1">+IF(AND(ISNUMBER(OFFSET('Water Data'!$H$6,0,10*ROW('Water Data'!H158))),'Data Summary'!CF164="Yes"),OFFSET('Water Data'!$H$6,0,10*ROW('Water Data'!H158)),NA())</f>
        <v>#N/A</v>
      </c>
      <c r="R164" s="535" t="e">
        <f ca="1">+IF(AND(ISNUMBER(OFFSET('Water Data'!$H$9,0,10*ROW('Water Data'!H158))),'Data Summary'!CG164="Yes"),OFFSET('Water Data'!$H$9,0,10*ROW('Water Data'!H158)),NA())</f>
        <v>#N/A</v>
      </c>
      <c r="S164" s="535" t="e">
        <f ca="1">+IF(AND(ISNUMBER(OFFSET('Water Data'!$I$4,0,10*ROW('Water Data'!I158))),'Data Summary'!CH164="Yes"),100-OFFSET('Water Data'!$I$4,0,10*ROW('Water Data'!I158)),NA())</f>
        <v>#N/A</v>
      </c>
      <c r="T164" s="535" t="e">
        <f ca="1">+IF(AND(ISNUMBER(OFFSET('Water Data'!$I$6,0,10*ROW('Water Data'!I158))),'Data Summary'!CI164="Yes"),OFFSET('Water Data'!$I$6,0,10*ROW('Water Data'!I158)),NA())</f>
        <v>#N/A</v>
      </c>
      <c r="U164" s="535" t="e">
        <f ca="1">+IF(AND(ISNUMBER(OFFSET('Water Data'!$I$9,0,10*ROW('Water Data'!I158))),'Data Summary'!CJ164="Yes"),OFFSET('Water Data'!$I$9,0,10*ROW('Water Data'!I158)),NA())</f>
        <v>#N/A</v>
      </c>
      <c r="V164" s="536" t="e">
        <f ca="1">+IF(AND(ISNUMBER(OFFSET('Sanitation Data'!$D$4,0,10*ROW('Sanitation Data'!D158))),'Data Summary'!CK164="Yes"),100-OFFSET('Sanitation Data'!$D$4,0,10*ROW('Sanitation Data'!D158)),NA())</f>
        <v>#N/A</v>
      </c>
      <c r="W164" s="536" t="e">
        <f ca="1">+IF(AND(ISNUMBER(OFFSET('Sanitation Data'!$D$6,0,10*ROW('Sanitation Data'!D158))),'Data Summary'!CL164="Yes"),OFFSET('Sanitation Data'!$D$6,0,10*ROW('Sanitation Data'!D158)),NA())</f>
        <v>#N/A</v>
      </c>
      <c r="X164" s="536" t="e">
        <f ca="1">+IF(AND(ISNUMBER(OFFSET('Sanitation Data'!$D$10,0,10*ROW('Sanitation Data'!D158))),'Data Summary'!CM164="Yes"),OFFSET('Sanitation Data'!$D$10,0,10*ROW('Sanitation Data'!D158)),NA())</f>
        <v>#N/A</v>
      </c>
      <c r="Y164" s="536" t="e">
        <f ca="1">+IF(AND(ISNUMBER(OFFSET('Sanitation Data'!$D$11,0,10*ROW('Sanitation Data'!D158))),'Data Summary'!CN164="Yes"),OFFSET('Sanitation Data'!$D$11,0,10*ROW('Sanitation Data'!D158)),NA())</f>
        <v>#N/A</v>
      </c>
      <c r="Z164" s="536" t="e">
        <f ca="1">+IF(AND(ISNUMBER(OFFSET('Sanitation Data'!$D$12,0,10*ROW('Sanitation Data'!D158))),'Data Summary'!CO164="Yes"),OFFSET('Sanitation Data'!$D$12,0,10*ROW('Sanitation Data'!D158)),NA())</f>
        <v>#N/A</v>
      </c>
      <c r="AA164" s="536" t="e">
        <f ca="1">+IF(AND(ISNUMBER(OFFSET('Sanitation Data'!$E$4,0,10*ROW('Sanitation Data'!E158))),'Data Summary'!CP164="Yes"),100-OFFSET('Sanitation Data'!$E$4,0,10*ROW('Sanitation Data'!E158)),NA())</f>
        <v>#N/A</v>
      </c>
      <c r="AB164" s="536" t="e">
        <f ca="1">+IF(AND(ISNUMBER(OFFSET('Sanitation Data'!$E$6,0,10*ROW('Sanitation Data'!E158))),'Data Summary'!CQ164="Yes"),OFFSET('Sanitation Data'!$E$6,0,10*ROW('Sanitation Data'!E158)),NA())</f>
        <v>#N/A</v>
      </c>
      <c r="AC164" s="536" t="e">
        <f ca="1">+IF(AND(ISNUMBER(OFFSET('Sanitation Data'!$E$10,0,10*ROW('Sanitation Data'!E158))),'Data Summary'!CR164="Yes"),OFFSET('Sanitation Data'!$E$10,0,10*ROW('Sanitation Data'!E158)),NA())</f>
        <v>#N/A</v>
      </c>
      <c r="AD164" s="536" t="e">
        <f ca="1">+IF(AND(ISNUMBER(OFFSET('Sanitation Data'!$E$11,0,10*ROW('Sanitation Data'!E158))),'Data Summary'!CS164="Yes"),OFFSET('Sanitation Data'!$E$11,0,10*ROW('Sanitation Data'!E158)),NA())</f>
        <v>#N/A</v>
      </c>
      <c r="AE164" s="536" t="e">
        <f ca="1">+IF(AND(ISNUMBER(OFFSET('Sanitation Data'!$E$12,0,10*ROW('Sanitation Data'!E158))),'Data Summary'!CT164="Yes"),OFFSET('Sanitation Data'!$E$12,0,10*ROW('Sanitation Data'!E158)),NA())</f>
        <v>#N/A</v>
      </c>
      <c r="AF164" s="536" t="e">
        <f ca="1">+IF(AND(ISNUMBER(OFFSET('Sanitation Data'!$F$4,0,10*ROW('Sanitation Data'!F158))),'Data Summary'!CU164="Yes"),100-OFFSET('Sanitation Data'!$F$4,0,10*ROW('Sanitation Data'!F158)),NA())</f>
        <v>#N/A</v>
      </c>
      <c r="AG164" s="536" t="e">
        <f ca="1">+IF(AND(ISNUMBER(OFFSET('Sanitation Data'!$F$6,0,10*ROW('Sanitation Data'!F158))),'Data Summary'!CV164="Yes"),OFFSET('Sanitation Data'!$F$6,0,10*ROW('Sanitation Data'!F158)),NA())</f>
        <v>#N/A</v>
      </c>
      <c r="AH164" s="536" t="e">
        <f ca="1">+IF(AND(ISNUMBER(OFFSET('Sanitation Data'!$F$10,0,10*ROW('Sanitation Data'!F158))),'Data Summary'!CW164="Yes"),OFFSET('Sanitation Data'!$F$10,0,10*ROW('Sanitation Data'!F158)),NA())</f>
        <v>#N/A</v>
      </c>
      <c r="AI164" s="536" t="e">
        <f ca="1">+IF(AND(ISNUMBER(OFFSET('Sanitation Data'!$F$11,0,10*ROW('Sanitation Data'!F158))),'Data Summary'!CX164="Yes"),OFFSET('Sanitation Data'!$F$11,0,10*ROW('Sanitation Data'!F158)),NA())</f>
        <v>#N/A</v>
      </c>
      <c r="AJ164" s="536" t="e">
        <f ca="1">+IF(AND(ISNUMBER(OFFSET('Sanitation Data'!$F$12,0,10*ROW('Sanitation Data'!F158))),'Data Summary'!CY164="Yes"),OFFSET('Sanitation Data'!$F$12,0,10*ROW('Sanitation Data'!F158)),NA())</f>
        <v>#N/A</v>
      </c>
      <c r="AK164" s="536" t="e">
        <f ca="1">+IF(AND(ISNUMBER(OFFSET('Sanitation Data'!$G$4,0,10*ROW('Sanitation Data'!G158))),'Data Summary'!CZ164="Yes"),100-OFFSET('Sanitation Data'!$G$4,0,10*ROW('Sanitation Data'!G158)),NA())</f>
        <v>#N/A</v>
      </c>
      <c r="AL164" s="536" t="e">
        <f ca="1">+IF(AND(ISNUMBER(OFFSET('Sanitation Data'!$G$6,0,10*ROW('Sanitation Data'!G158))),'Data Summary'!DA164="Yes"),OFFSET('Sanitation Data'!$G$6,0,10*ROW('Sanitation Data'!G158)),NA())</f>
        <v>#N/A</v>
      </c>
      <c r="AM164" s="536" t="e">
        <f ca="1">+IF(AND(ISNUMBER(OFFSET('Sanitation Data'!$G$10,0,10*ROW('Sanitation Data'!G158))),'Data Summary'!DB164="Yes"),OFFSET('Sanitation Data'!$G$10,0,10*ROW('Sanitation Data'!G158)),NA())</f>
        <v>#N/A</v>
      </c>
      <c r="AN164" s="536" t="e">
        <f ca="1">+IF(AND(ISNUMBER(OFFSET('Sanitation Data'!$G$11,0,10*ROW('Sanitation Data'!G158))),'Data Summary'!DC164="Yes"),OFFSET('Sanitation Data'!$G$11,0,10*ROW('Sanitation Data'!G158)),NA())</f>
        <v>#N/A</v>
      </c>
      <c r="AO164" s="536" t="e">
        <f ca="1">+IF(AND(ISNUMBER(OFFSET('Sanitation Data'!$G$12,0,10*ROW('Sanitation Data'!G158))),'Data Summary'!DD164="Yes"),OFFSET('Sanitation Data'!$G$12,0,10*ROW('Sanitation Data'!G158)),NA())</f>
        <v>#N/A</v>
      </c>
      <c r="AP164" s="536" t="e">
        <f ca="1">+IF(AND(ISNUMBER(OFFSET('Sanitation Data'!$H$4,0,10*ROW('Sanitation Data'!H158))),'Data Summary'!DE164="Yes"),100-OFFSET('Sanitation Data'!$H$4,0,10*ROW('Sanitation Data'!H158)),NA())</f>
        <v>#N/A</v>
      </c>
      <c r="AQ164" s="536" t="e">
        <f ca="1">+IF(AND(ISNUMBER(OFFSET('Sanitation Data'!$H$6,0,10*ROW('Sanitation Data'!H158))),'Data Summary'!DF164="Yes"),OFFSET('Sanitation Data'!$H$6,0,10*ROW('Sanitation Data'!H158)),NA())</f>
        <v>#N/A</v>
      </c>
      <c r="AR164" s="536" t="e">
        <f ca="1">+IF(AND(ISNUMBER(OFFSET('Sanitation Data'!$H$10,0,10*ROW('Sanitation Data'!H158))),'Data Summary'!DG164="Yes"),OFFSET('Sanitation Data'!$H$10,0,10*ROW('Sanitation Data'!H158)),NA())</f>
        <v>#N/A</v>
      </c>
      <c r="AS164" s="536" t="e">
        <f ca="1">+IF(AND(ISNUMBER(OFFSET('Sanitation Data'!$H$11,0,10*ROW('Sanitation Data'!H158))),'Data Summary'!DH164="Yes"),OFFSET('Sanitation Data'!$H$11,0,10*ROW('Sanitation Data'!H158)),NA())</f>
        <v>#N/A</v>
      </c>
      <c r="AT164" s="536" t="e">
        <f ca="1">+IF(AND(ISNUMBER(OFFSET('Sanitation Data'!$H$12,0,10*ROW('Sanitation Data'!H158))),'Data Summary'!DI164="Yes"),OFFSET('Sanitation Data'!$H$12,0,10*ROW('Sanitation Data'!H158)),NA())</f>
        <v>#N/A</v>
      </c>
      <c r="AU164" s="536" t="e">
        <f ca="1">+IF(AND(ISNUMBER(OFFSET('Sanitation Data'!$I$4,0,10*ROW('Sanitation Data'!I158))),'Data Summary'!DJ164="Yes"),100-OFFSET('Sanitation Data'!$I$4,0,10*ROW('Sanitation Data'!I158)),NA())</f>
        <v>#N/A</v>
      </c>
      <c r="AV164" s="536" t="e">
        <f ca="1">+IF(AND(ISNUMBER(OFFSET('Sanitation Data'!$I$6,0,10*ROW('Sanitation Data'!I158))),'Data Summary'!DK164="Yes"),OFFSET('Sanitation Data'!$I$6,0,10*ROW('Sanitation Data'!I158)),NA())</f>
        <v>#N/A</v>
      </c>
      <c r="AW164" s="536" t="e">
        <f ca="1">+IF(AND(ISNUMBER(OFFSET('Sanitation Data'!$I$10,0,10*ROW('Sanitation Data'!I158))),'Data Summary'!DL164="Yes"),OFFSET('Sanitation Data'!$I$10,0,10*ROW('Sanitation Data'!I158)),NA())</f>
        <v>#N/A</v>
      </c>
      <c r="AX164" s="536" t="e">
        <f ca="1">+IF(AND(ISNUMBER(OFFSET('Sanitation Data'!$I$11,0,10*ROW('Sanitation Data'!I158))),'Data Summary'!DM164="Yes"),OFFSET('Sanitation Data'!$I$11,0,10*ROW('Sanitation Data'!I158)),NA())</f>
        <v>#N/A</v>
      </c>
      <c r="AY164" s="536" t="e">
        <f ca="1">+IF(AND(ISNUMBER(OFFSET('Sanitation Data'!$I$12,0,10*ROW('Sanitation Data'!I158))),'Data Summary'!DN164="Yes"),OFFSET('Sanitation Data'!$I$12,0,10*ROW('Sanitation Data'!I158)),NA())</f>
        <v>#N/A</v>
      </c>
      <c r="AZ164" s="537" t="e">
        <f ca="1">+IF(AND(ISNUMBER(OFFSET('Hygiene Data'!$D$5,0,10*ROW('Hygiene Data'!D158))),'Data Summary'!DO164="Yes"),OFFSET('Hygiene Data'!$D$5,0,10*ROW('Hygiene Data'!D158)),NA())</f>
        <v>#N/A</v>
      </c>
      <c r="BA164" s="537" t="e">
        <f ca="1">+IF(AND(ISNUMBER(OFFSET('Hygiene Data'!$D$7,0,10*ROW('Hygiene Data'!D158))),'Data Summary'!DP164="Yes"),OFFSET('Hygiene Data'!$D$7,0,10*ROW('Hygiene Data'!D158)),NA())</f>
        <v>#N/A</v>
      </c>
      <c r="BB164" s="537" t="e">
        <f ca="1">+IF(AND(ISNUMBER(OFFSET('Hygiene Data'!$D$9,0,10*ROW('Hygiene Data'!D158))),'Data Summary'!DQ164="Yes"),OFFSET('Hygiene Data'!$D$9,0,10*ROW('Hygiene Data'!D158)),NA())</f>
        <v>#N/A</v>
      </c>
      <c r="BC164" s="537" t="e">
        <f ca="1">+IF(AND(ISNUMBER(OFFSET('Hygiene Data'!$E$5,0,10*ROW('Hygiene Data'!E158))),'Data Summary'!DR164="Yes"),OFFSET('Hygiene Data'!$E$5,0,10*ROW('Hygiene Data'!E158)),NA())</f>
        <v>#N/A</v>
      </c>
      <c r="BD164" s="537" t="e">
        <f ca="1">+IF(AND(ISNUMBER(OFFSET('Hygiene Data'!$E$7,0,10*ROW('Hygiene Data'!E158))),'Data Summary'!DS164="Yes"),OFFSET('Hygiene Data'!$E$7,0,10*ROW('Hygiene Data'!E158)),NA())</f>
        <v>#N/A</v>
      </c>
      <c r="BE164" s="537" t="e">
        <f ca="1">+IF(AND(ISNUMBER(OFFSET('Hygiene Data'!$E$9,0,10*ROW('Hygiene Data'!E158))),'Data Summary'!DT164="Yes"),OFFSET('Hygiene Data'!$E$9,0,10*ROW('Hygiene Data'!E158)),NA())</f>
        <v>#N/A</v>
      </c>
      <c r="BF164" s="537" t="e">
        <f ca="1">+IF(AND(ISNUMBER(OFFSET('Hygiene Data'!$F$5,0,10*ROW('Hygiene Data'!F158))),'Data Summary'!DU164="Yes"),OFFSET('Hygiene Data'!$F$5,0,10*ROW('Hygiene Data'!F158)),NA())</f>
        <v>#N/A</v>
      </c>
      <c r="BG164" s="537" t="e">
        <f ca="1">+IF(AND(ISNUMBER(OFFSET('Hygiene Data'!$F$7,0,10*ROW('Hygiene Data'!F158))),'Data Summary'!DV164="Yes"),OFFSET('Hygiene Data'!$F$7,0,10*ROW('Hygiene Data'!F158)),NA())</f>
        <v>#N/A</v>
      </c>
      <c r="BH164" s="537" t="e">
        <f ca="1">+IF(AND(ISNUMBER(OFFSET('Hygiene Data'!$F$9,0,10*ROW('Hygiene Data'!F158))),'Data Summary'!DW164="Yes"),OFFSET('Hygiene Data'!$F$9,0,10*ROW('Hygiene Data'!F158)),NA())</f>
        <v>#N/A</v>
      </c>
      <c r="BI164" s="537" t="e">
        <f ca="1">+IF(AND(ISNUMBER(OFFSET('Hygiene Data'!$G$5,0,10*ROW('Hygiene Data'!G158))),'Data Summary'!DX164="Yes"),OFFSET('Hygiene Data'!$G$5,0,10*ROW('Hygiene Data'!G158)),NA())</f>
        <v>#N/A</v>
      </c>
      <c r="BJ164" s="537" t="e">
        <f ca="1">+IF(AND(ISNUMBER(OFFSET('Hygiene Data'!$G$7,0,10*ROW('Hygiene Data'!G158))),'Data Summary'!DY164="Yes"),OFFSET('Hygiene Data'!$G$7,0,10*ROW('Hygiene Data'!G158)),NA())</f>
        <v>#N/A</v>
      </c>
      <c r="BK164" s="537" t="e">
        <f ca="1">+IF(AND(ISNUMBER(OFFSET('Hygiene Data'!$G$9,0,10*ROW('Hygiene Data'!G158))),'Data Summary'!DZ164="Yes"),OFFSET('Hygiene Data'!$G$9,0,10*ROW('Hygiene Data'!G158)),NA())</f>
        <v>#N/A</v>
      </c>
      <c r="BL164" s="537" t="e">
        <f ca="1">+IF(AND(ISNUMBER(OFFSET('Hygiene Data'!$H$5,0,10*ROW('Hygiene Data'!H158))),'Data Summary'!EA164="Yes"),OFFSET('Hygiene Data'!$H$5,0,10*ROW('Hygiene Data'!H158)),NA())</f>
        <v>#N/A</v>
      </c>
      <c r="BM164" s="537" t="e">
        <f ca="1">+IF(AND(ISNUMBER(OFFSET('Hygiene Data'!$H$7,0,10*ROW('Hygiene Data'!H158))),'Data Summary'!EB164="Yes"),OFFSET('Hygiene Data'!$H$7,0,10*ROW('Hygiene Data'!H158)),NA())</f>
        <v>#N/A</v>
      </c>
      <c r="BN164" s="537" t="e">
        <f ca="1">+IF(AND(ISNUMBER(OFFSET('Hygiene Data'!$H$9,0,10*ROW('Hygiene Data'!H158))),'Data Summary'!EC164="Yes"),OFFSET('Hygiene Data'!$H$9,0,10*ROW('Hygiene Data'!H158)),NA())</f>
        <v>#N/A</v>
      </c>
      <c r="BO164" s="537" t="e">
        <f ca="1">+IF(AND(ISNUMBER(OFFSET('Hygiene Data'!$I$5,0,10*ROW('Hygiene Data'!I158))),'Data Summary'!ED164="Yes"),OFFSET('Hygiene Data'!$I$5,0,10*ROW('Hygiene Data'!I158)),NA())</f>
        <v>#N/A</v>
      </c>
      <c r="BP164" s="537" t="e">
        <f ca="1">+IF(AND(ISNUMBER(OFFSET('Hygiene Data'!$I$7,0,10*ROW('Hygiene Data'!I158))),'Data Summary'!EE164="Yes"),OFFSET('Hygiene Data'!$I$7,0,10*ROW('Hygiene Data'!I158)),NA())</f>
        <v>#N/A</v>
      </c>
      <c r="BQ164" s="537" t="e">
        <f ca="1">+IF(AND(ISNUMBER(OFFSET('Hygiene Data'!$I$9,0,10*ROW('Hygiene Data'!I158))),'Data Summary'!EF164="Yes"),OFFSET('Hygiene Data'!$I$9,0,10*ROW('Hygiene Data'!I158)),NA())</f>
        <v>#N/A</v>
      </c>
    </row>
    <row r="165" spans="1:69" x14ac:dyDescent="0.25">
      <c r="A165" s="533" t="e">
        <f ca="1">+RIGHT('Data Summary'!A165,LEN('Data Summary'!A165)-9)</f>
        <v>#VALUE!</v>
      </c>
      <c r="B165" s="507" t="str">
        <f ca="1">+IF(ISTEXT('Data Summary'!B165),'Data Summary'!B165,"")</f>
        <v/>
      </c>
      <c r="C165" s="534" t="e">
        <f ca="1">+VALUE('Data Summary'!C165)</f>
        <v>#VALUE!</v>
      </c>
      <c r="D165" s="535" t="e">
        <f ca="1">+IF(AND(ISNUMBER(OFFSET('Water Data'!$D$4,0,10*ROW('Water Data'!D159))),'Data Summary'!BS165="Yes"),100-OFFSET('Water Data'!$D$4,0,10*ROW('Water Data'!D159)),NA())</f>
        <v>#N/A</v>
      </c>
      <c r="E165" s="535" t="e">
        <f ca="1">+IF(AND(ISNUMBER(OFFSET('Water Data'!$D$6,0,10*ROW('Water Data'!D159))),'Data Summary'!BT165="Yes"),OFFSET('Water Data'!$D$6,0,10*ROW('Water Data'!D159)),NA())</f>
        <v>#N/A</v>
      </c>
      <c r="F165" s="535" t="e">
        <f ca="1">+IF(AND(ISNUMBER(OFFSET('Water Data'!$D$9,0,10*ROW('Water Data'!D159))),'Data Summary'!BU165="Yes"),OFFSET('Water Data'!$D$9,0,10*ROW('Water Data'!D159)),NA())</f>
        <v>#N/A</v>
      </c>
      <c r="G165" s="535" t="e">
        <f ca="1">+IF(AND(ISNUMBER(OFFSET('Water Data'!$E$4,0,10*ROW('Water Data'!E159))),'Data Summary'!BV165="Yes"),100-OFFSET('Water Data'!$E$4,0,10*ROW('Water Data'!E159)),NA())</f>
        <v>#N/A</v>
      </c>
      <c r="H165" s="535" t="e">
        <f ca="1">+IF(AND(ISNUMBER(OFFSET('Water Data'!$E$6,0,10*ROW('Water Data'!E159))),'Data Summary'!BW165="Yes"),OFFSET('Water Data'!$E$6,0,10*ROW('Water Data'!E159)),NA())</f>
        <v>#N/A</v>
      </c>
      <c r="I165" s="535" t="e">
        <f ca="1">+IF(AND(ISNUMBER(OFFSET('Water Data'!$E$9,0,10*ROW('Water Data'!E159))),'Data Summary'!BX165="Yes"),OFFSET('Water Data'!$E$9,0,10*ROW('Water Data'!E159)),NA())</f>
        <v>#N/A</v>
      </c>
      <c r="J165" s="535" t="e">
        <f ca="1">+IF(AND(ISNUMBER(OFFSET('Water Data'!$F$4,0,10*ROW('Water Data'!F159))),'Data Summary'!BY165="Yes"),100-OFFSET('Water Data'!$F$4,0,10*ROW('Water Data'!F159)),NA())</f>
        <v>#N/A</v>
      </c>
      <c r="K165" s="535" t="e">
        <f ca="1">+IF(AND(ISNUMBER(OFFSET('Water Data'!$F$6,0,10*ROW('Water Data'!F159))),'Data Summary'!BZ165="Yes"),OFFSET('Water Data'!$F$6,0,10*ROW('Water Data'!F159)),NA())</f>
        <v>#N/A</v>
      </c>
      <c r="L165" s="535" t="e">
        <f ca="1">+IF(AND(ISNUMBER(OFFSET('Water Data'!$F$9,0,10*ROW('Water Data'!F159))),'Data Summary'!CA165="Yes"),OFFSET('Water Data'!$F$9,0,10*ROW('Water Data'!F159)),NA())</f>
        <v>#N/A</v>
      </c>
      <c r="M165" s="535" t="e">
        <f ca="1">+IF(AND(ISNUMBER(OFFSET('Water Data'!$G$4,0,10*ROW('Water Data'!G159))),'Data Summary'!CB165="Yes"),100-OFFSET('Water Data'!$G$4,0,10*ROW('Water Data'!G159)),NA())</f>
        <v>#N/A</v>
      </c>
      <c r="N165" s="535" t="e">
        <f ca="1">+IF(AND(ISNUMBER(OFFSET('Water Data'!$G$6,0,10*ROW('Water Data'!G159))),'Data Summary'!CC165="Yes"),OFFSET('Water Data'!$G$6,0,10*ROW('Water Data'!G159)),NA())</f>
        <v>#N/A</v>
      </c>
      <c r="O165" s="535" t="e">
        <f ca="1">+IF(AND(ISNUMBER(OFFSET('Water Data'!$G$9,0,10*ROW('Water Data'!G159))),'Data Summary'!CD165="Yes"),OFFSET('Water Data'!$G$9,0,10*ROW('Water Data'!G159)),NA())</f>
        <v>#N/A</v>
      </c>
      <c r="P165" s="535" t="e">
        <f ca="1">+IF(AND(ISNUMBER(OFFSET('Water Data'!$H$4,0,10*ROW('Water Data'!H159))),'Data Summary'!CE165="Yes"),100-OFFSET('Water Data'!$H$4,0,10*ROW('Water Data'!H159)),NA())</f>
        <v>#N/A</v>
      </c>
      <c r="Q165" s="535" t="e">
        <f ca="1">+IF(AND(ISNUMBER(OFFSET('Water Data'!$H$6,0,10*ROW('Water Data'!H159))),'Data Summary'!CF165="Yes"),OFFSET('Water Data'!$H$6,0,10*ROW('Water Data'!H159)),NA())</f>
        <v>#N/A</v>
      </c>
      <c r="R165" s="535" t="e">
        <f ca="1">+IF(AND(ISNUMBER(OFFSET('Water Data'!$H$9,0,10*ROW('Water Data'!H159))),'Data Summary'!CG165="Yes"),OFFSET('Water Data'!$H$9,0,10*ROW('Water Data'!H159)),NA())</f>
        <v>#N/A</v>
      </c>
      <c r="S165" s="535" t="e">
        <f ca="1">+IF(AND(ISNUMBER(OFFSET('Water Data'!$I$4,0,10*ROW('Water Data'!I159))),'Data Summary'!CH165="Yes"),100-OFFSET('Water Data'!$I$4,0,10*ROW('Water Data'!I159)),NA())</f>
        <v>#N/A</v>
      </c>
      <c r="T165" s="535" t="e">
        <f ca="1">+IF(AND(ISNUMBER(OFFSET('Water Data'!$I$6,0,10*ROW('Water Data'!I159))),'Data Summary'!CI165="Yes"),OFFSET('Water Data'!$I$6,0,10*ROW('Water Data'!I159)),NA())</f>
        <v>#N/A</v>
      </c>
      <c r="U165" s="535" t="e">
        <f ca="1">+IF(AND(ISNUMBER(OFFSET('Water Data'!$I$9,0,10*ROW('Water Data'!I159))),'Data Summary'!CJ165="Yes"),OFFSET('Water Data'!$I$9,0,10*ROW('Water Data'!I159)),NA())</f>
        <v>#N/A</v>
      </c>
      <c r="V165" s="536" t="e">
        <f ca="1">+IF(AND(ISNUMBER(OFFSET('Sanitation Data'!$D$4,0,10*ROW('Sanitation Data'!D159))),'Data Summary'!CK165="Yes"),100-OFFSET('Sanitation Data'!$D$4,0,10*ROW('Sanitation Data'!D159)),NA())</f>
        <v>#N/A</v>
      </c>
      <c r="W165" s="536" t="e">
        <f ca="1">+IF(AND(ISNUMBER(OFFSET('Sanitation Data'!$D$6,0,10*ROW('Sanitation Data'!D159))),'Data Summary'!CL165="Yes"),OFFSET('Sanitation Data'!$D$6,0,10*ROW('Sanitation Data'!D159)),NA())</f>
        <v>#N/A</v>
      </c>
      <c r="X165" s="536" t="e">
        <f ca="1">+IF(AND(ISNUMBER(OFFSET('Sanitation Data'!$D$10,0,10*ROW('Sanitation Data'!D159))),'Data Summary'!CM165="Yes"),OFFSET('Sanitation Data'!$D$10,0,10*ROW('Sanitation Data'!D159)),NA())</f>
        <v>#N/A</v>
      </c>
      <c r="Y165" s="536" t="e">
        <f ca="1">+IF(AND(ISNUMBER(OFFSET('Sanitation Data'!$D$11,0,10*ROW('Sanitation Data'!D159))),'Data Summary'!CN165="Yes"),OFFSET('Sanitation Data'!$D$11,0,10*ROW('Sanitation Data'!D159)),NA())</f>
        <v>#N/A</v>
      </c>
      <c r="Z165" s="536" t="e">
        <f ca="1">+IF(AND(ISNUMBER(OFFSET('Sanitation Data'!$D$12,0,10*ROW('Sanitation Data'!D159))),'Data Summary'!CO165="Yes"),OFFSET('Sanitation Data'!$D$12,0,10*ROW('Sanitation Data'!D159)),NA())</f>
        <v>#N/A</v>
      </c>
      <c r="AA165" s="536" t="e">
        <f ca="1">+IF(AND(ISNUMBER(OFFSET('Sanitation Data'!$E$4,0,10*ROW('Sanitation Data'!E159))),'Data Summary'!CP165="Yes"),100-OFFSET('Sanitation Data'!$E$4,0,10*ROW('Sanitation Data'!E159)),NA())</f>
        <v>#N/A</v>
      </c>
      <c r="AB165" s="536" t="e">
        <f ca="1">+IF(AND(ISNUMBER(OFFSET('Sanitation Data'!$E$6,0,10*ROW('Sanitation Data'!E159))),'Data Summary'!CQ165="Yes"),OFFSET('Sanitation Data'!$E$6,0,10*ROW('Sanitation Data'!E159)),NA())</f>
        <v>#N/A</v>
      </c>
      <c r="AC165" s="536" t="e">
        <f ca="1">+IF(AND(ISNUMBER(OFFSET('Sanitation Data'!$E$10,0,10*ROW('Sanitation Data'!E159))),'Data Summary'!CR165="Yes"),OFFSET('Sanitation Data'!$E$10,0,10*ROW('Sanitation Data'!E159)),NA())</f>
        <v>#N/A</v>
      </c>
      <c r="AD165" s="536" t="e">
        <f ca="1">+IF(AND(ISNUMBER(OFFSET('Sanitation Data'!$E$11,0,10*ROW('Sanitation Data'!E159))),'Data Summary'!CS165="Yes"),OFFSET('Sanitation Data'!$E$11,0,10*ROW('Sanitation Data'!E159)),NA())</f>
        <v>#N/A</v>
      </c>
      <c r="AE165" s="536" t="e">
        <f ca="1">+IF(AND(ISNUMBER(OFFSET('Sanitation Data'!$E$12,0,10*ROW('Sanitation Data'!E159))),'Data Summary'!CT165="Yes"),OFFSET('Sanitation Data'!$E$12,0,10*ROW('Sanitation Data'!E159)),NA())</f>
        <v>#N/A</v>
      </c>
      <c r="AF165" s="536" t="e">
        <f ca="1">+IF(AND(ISNUMBER(OFFSET('Sanitation Data'!$F$4,0,10*ROW('Sanitation Data'!F159))),'Data Summary'!CU165="Yes"),100-OFFSET('Sanitation Data'!$F$4,0,10*ROW('Sanitation Data'!F159)),NA())</f>
        <v>#N/A</v>
      </c>
      <c r="AG165" s="536" t="e">
        <f ca="1">+IF(AND(ISNUMBER(OFFSET('Sanitation Data'!$F$6,0,10*ROW('Sanitation Data'!F159))),'Data Summary'!CV165="Yes"),OFFSET('Sanitation Data'!$F$6,0,10*ROW('Sanitation Data'!F159)),NA())</f>
        <v>#N/A</v>
      </c>
      <c r="AH165" s="536" t="e">
        <f ca="1">+IF(AND(ISNUMBER(OFFSET('Sanitation Data'!$F$10,0,10*ROW('Sanitation Data'!F159))),'Data Summary'!CW165="Yes"),OFFSET('Sanitation Data'!$F$10,0,10*ROW('Sanitation Data'!F159)),NA())</f>
        <v>#N/A</v>
      </c>
      <c r="AI165" s="536" t="e">
        <f ca="1">+IF(AND(ISNUMBER(OFFSET('Sanitation Data'!$F$11,0,10*ROW('Sanitation Data'!F159))),'Data Summary'!CX165="Yes"),OFFSET('Sanitation Data'!$F$11,0,10*ROW('Sanitation Data'!F159)),NA())</f>
        <v>#N/A</v>
      </c>
      <c r="AJ165" s="536" t="e">
        <f ca="1">+IF(AND(ISNUMBER(OFFSET('Sanitation Data'!$F$12,0,10*ROW('Sanitation Data'!F159))),'Data Summary'!CY165="Yes"),OFFSET('Sanitation Data'!$F$12,0,10*ROW('Sanitation Data'!F159)),NA())</f>
        <v>#N/A</v>
      </c>
      <c r="AK165" s="536" t="e">
        <f ca="1">+IF(AND(ISNUMBER(OFFSET('Sanitation Data'!$G$4,0,10*ROW('Sanitation Data'!G159))),'Data Summary'!CZ165="Yes"),100-OFFSET('Sanitation Data'!$G$4,0,10*ROW('Sanitation Data'!G159)),NA())</f>
        <v>#N/A</v>
      </c>
      <c r="AL165" s="536" t="e">
        <f ca="1">+IF(AND(ISNUMBER(OFFSET('Sanitation Data'!$G$6,0,10*ROW('Sanitation Data'!G159))),'Data Summary'!DA165="Yes"),OFFSET('Sanitation Data'!$G$6,0,10*ROW('Sanitation Data'!G159)),NA())</f>
        <v>#N/A</v>
      </c>
      <c r="AM165" s="536" t="e">
        <f ca="1">+IF(AND(ISNUMBER(OFFSET('Sanitation Data'!$G$10,0,10*ROW('Sanitation Data'!G159))),'Data Summary'!DB165="Yes"),OFFSET('Sanitation Data'!$G$10,0,10*ROW('Sanitation Data'!G159)),NA())</f>
        <v>#N/A</v>
      </c>
      <c r="AN165" s="536" t="e">
        <f ca="1">+IF(AND(ISNUMBER(OFFSET('Sanitation Data'!$G$11,0,10*ROW('Sanitation Data'!G159))),'Data Summary'!DC165="Yes"),OFFSET('Sanitation Data'!$G$11,0,10*ROW('Sanitation Data'!G159)),NA())</f>
        <v>#N/A</v>
      </c>
      <c r="AO165" s="536" t="e">
        <f ca="1">+IF(AND(ISNUMBER(OFFSET('Sanitation Data'!$G$12,0,10*ROW('Sanitation Data'!G159))),'Data Summary'!DD165="Yes"),OFFSET('Sanitation Data'!$G$12,0,10*ROW('Sanitation Data'!G159)),NA())</f>
        <v>#N/A</v>
      </c>
      <c r="AP165" s="536" t="e">
        <f ca="1">+IF(AND(ISNUMBER(OFFSET('Sanitation Data'!$H$4,0,10*ROW('Sanitation Data'!H159))),'Data Summary'!DE165="Yes"),100-OFFSET('Sanitation Data'!$H$4,0,10*ROW('Sanitation Data'!H159)),NA())</f>
        <v>#N/A</v>
      </c>
      <c r="AQ165" s="536" t="e">
        <f ca="1">+IF(AND(ISNUMBER(OFFSET('Sanitation Data'!$H$6,0,10*ROW('Sanitation Data'!H159))),'Data Summary'!DF165="Yes"),OFFSET('Sanitation Data'!$H$6,0,10*ROW('Sanitation Data'!H159)),NA())</f>
        <v>#N/A</v>
      </c>
      <c r="AR165" s="536" t="e">
        <f ca="1">+IF(AND(ISNUMBER(OFFSET('Sanitation Data'!$H$10,0,10*ROW('Sanitation Data'!H159))),'Data Summary'!DG165="Yes"),OFFSET('Sanitation Data'!$H$10,0,10*ROW('Sanitation Data'!H159)),NA())</f>
        <v>#N/A</v>
      </c>
      <c r="AS165" s="536" t="e">
        <f ca="1">+IF(AND(ISNUMBER(OFFSET('Sanitation Data'!$H$11,0,10*ROW('Sanitation Data'!H159))),'Data Summary'!DH165="Yes"),OFFSET('Sanitation Data'!$H$11,0,10*ROW('Sanitation Data'!H159)),NA())</f>
        <v>#N/A</v>
      </c>
      <c r="AT165" s="536" t="e">
        <f ca="1">+IF(AND(ISNUMBER(OFFSET('Sanitation Data'!$H$12,0,10*ROW('Sanitation Data'!H159))),'Data Summary'!DI165="Yes"),OFFSET('Sanitation Data'!$H$12,0,10*ROW('Sanitation Data'!H159)),NA())</f>
        <v>#N/A</v>
      </c>
      <c r="AU165" s="536" t="e">
        <f ca="1">+IF(AND(ISNUMBER(OFFSET('Sanitation Data'!$I$4,0,10*ROW('Sanitation Data'!I159))),'Data Summary'!DJ165="Yes"),100-OFFSET('Sanitation Data'!$I$4,0,10*ROW('Sanitation Data'!I159)),NA())</f>
        <v>#N/A</v>
      </c>
      <c r="AV165" s="536" t="e">
        <f ca="1">+IF(AND(ISNUMBER(OFFSET('Sanitation Data'!$I$6,0,10*ROW('Sanitation Data'!I159))),'Data Summary'!DK165="Yes"),OFFSET('Sanitation Data'!$I$6,0,10*ROW('Sanitation Data'!I159)),NA())</f>
        <v>#N/A</v>
      </c>
      <c r="AW165" s="536" t="e">
        <f ca="1">+IF(AND(ISNUMBER(OFFSET('Sanitation Data'!$I$10,0,10*ROW('Sanitation Data'!I159))),'Data Summary'!DL165="Yes"),OFFSET('Sanitation Data'!$I$10,0,10*ROW('Sanitation Data'!I159)),NA())</f>
        <v>#N/A</v>
      </c>
      <c r="AX165" s="536" t="e">
        <f ca="1">+IF(AND(ISNUMBER(OFFSET('Sanitation Data'!$I$11,0,10*ROW('Sanitation Data'!I159))),'Data Summary'!DM165="Yes"),OFFSET('Sanitation Data'!$I$11,0,10*ROW('Sanitation Data'!I159)),NA())</f>
        <v>#N/A</v>
      </c>
      <c r="AY165" s="536" t="e">
        <f ca="1">+IF(AND(ISNUMBER(OFFSET('Sanitation Data'!$I$12,0,10*ROW('Sanitation Data'!I159))),'Data Summary'!DN165="Yes"),OFFSET('Sanitation Data'!$I$12,0,10*ROW('Sanitation Data'!I159)),NA())</f>
        <v>#N/A</v>
      </c>
      <c r="AZ165" s="537" t="e">
        <f ca="1">+IF(AND(ISNUMBER(OFFSET('Hygiene Data'!$D$5,0,10*ROW('Hygiene Data'!D159))),'Data Summary'!DO165="Yes"),OFFSET('Hygiene Data'!$D$5,0,10*ROW('Hygiene Data'!D159)),NA())</f>
        <v>#N/A</v>
      </c>
      <c r="BA165" s="537" t="e">
        <f ca="1">+IF(AND(ISNUMBER(OFFSET('Hygiene Data'!$D$7,0,10*ROW('Hygiene Data'!D159))),'Data Summary'!DP165="Yes"),OFFSET('Hygiene Data'!$D$7,0,10*ROW('Hygiene Data'!D159)),NA())</f>
        <v>#N/A</v>
      </c>
      <c r="BB165" s="537" t="e">
        <f ca="1">+IF(AND(ISNUMBER(OFFSET('Hygiene Data'!$D$9,0,10*ROW('Hygiene Data'!D159))),'Data Summary'!DQ165="Yes"),OFFSET('Hygiene Data'!$D$9,0,10*ROW('Hygiene Data'!D159)),NA())</f>
        <v>#N/A</v>
      </c>
      <c r="BC165" s="537" t="e">
        <f ca="1">+IF(AND(ISNUMBER(OFFSET('Hygiene Data'!$E$5,0,10*ROW('Hygiene Data'!E159))),'Data Summary'!DR165="Yes"),OFFSET('Hygiene Data'!$E$5,0,10*ROW('Hygiene Data'!E159)),NA())</f>
        <v>#N/A</v>
      </c>
      <c r="BD165" s="537" t="e">
        <f ca="1">+IF(AND(ISNUMBER(OFFSET('Hygiene Data'!$E$7,0,10*ROW('Hygiene Data'!E159))),'Data Summary'!DS165="Yes"),OFFSET('Hygiene Data'!$E$7,0,10*ROW('Hygiene Data'!E159)),NA())</f>
        <v>#N/A</v>
      </c>
      <c r="BE165" s="537" t="e">
        <f ca="1">+IF(AND(ISNUMBER(OFFSET('Hygiene Data'!$E$9,0,10*ROW('Hygiene Data'!E159))),'Data Summary'!DT165="Yes"),OFFSET('Hygiene Data'!$E$9,0,10*ROW('Hygiene Data'!E159)),NA())</f>
        <v>#N/A</v>
      </c>
      <c r="BF165" s="537" t="e">
        <f ca="1">+IF(AND(ISNUMBER(OFFSET('Hygiene Data'!$F$5,0,10*ROW('Hygiene Data'!F159))),'Data Summary'!DU165="Yes"),OFFSET('Hygiene Data'!$F$5,0,10*ROW('Hygiene Data'!F159)),NA())</f>
        <v>#N/A</v>
      </c>
      <c r="BG165" s="537" t="e">
        <f ca="1">+IF(AND(ISNUMBER(OFFSET('Hygiene Data'!$F$7,0,10*ROW('Hygiene Data'!F159))),'Data Summary'!DV165="Yes"),OFFSET('Hygiene Data'!$F$7,0,10*ROW('Hygiene Data'!F159)),NA())</f>
        <v>#N/A</v>
      </c>
      <c r="BH165" s="537" t="e">
        <f ca="1">+IF(AND(ISNUMBER(OFFSET('Hygiene Data'!$F$9,0,10*ROW('Hygiene Data'!F159))),'Data Summary'!DW165="Yes"),OFFSET('Hygiene Data'!$F$9,0,10*ROW('Hygiene Data'!F159)),NA())</f>
        <v>#N/A</v>
      </c>
      <c r="BI165" s="537" t="e">
        <f ca="1">+IF(AND(ISNUMBER(OFFSET('Hygiene Data'!$G$5,0,10*ROW('Hygiene Data'!G159))),'Data Summary'!DX165="Yes"),OFFSET('Hygiene Data'!$G$5,0,10*ROW('Hygiene Data'!G159)),NA())</f>
        <v>#N/A</v>
      </c>
      <c r="BJ165" s="537" t="e">
        <f ca="1">+IF(AND(ISNUMBER(OFFSET('Hygiene Data'!$G$7,0,10*ROW('Hygiene Data'!G159))),'Data Summary'!DY165="Yes"),OFFSET('Hygiene Data'!$G$7,0,10*ROW('Hygiene Data'!G159)),NA())</f>
        <v>#N/A</v>
      </c>
      <c r="BK165" s="537" t="e">
        <f ca="1">+IF(AND(ISNUMBER(OFFSET('Hygiene Data'!$G$9,0,10*ROW('Hygiene Data'!G159))),'Data Summary'!DZ165="Yes"),OFFSET('Hygiene Data'!$G$9,0,10*ROW('Hygiene Data'!G159)),NA())</f>
        <v>#N/A</v>
      </c>
      <c r="BL165" s="537" t="e">
        <f ca="1">+IF(AND(ISNUMBER(OFFSET('Hygiene Data'!$H$5,0,10*ROW('Hygiene Data'!H159))),'Data Summary'!EA165="Yes"),OFFSET('Hygiene Data'!$H$5,0,10*ROW('Hygiene Data'!H159)),NA())</f>
        <v>#N/A</v>
      </c>
      <c r="BM165" s="537" t="e">
        <f ca="1">+IF(AND(ISNUMBER(OFFSET('Hygiene Data'!$H$7,0,10*ROW('Hygiene Data'!H159))),'Data Summary'!EB165="Yes"),OFFSET('Hygiene Data'!$H$7,0,10*ROW('Hygiene Data'!H159)),NA())</f>
        <v>#N/A</v>
      </c>
      <c r="BN165" s="537" t="e">
        <f ca="1">+IF(AND(ISNUMBER(OFFSET('Hygiene Data'!$H$9,0,10*ROW('Hygiene Data'!H159))),'Data Summary'!EC165="Yes"),OFFSET('Hygiene Data'!$H$9,0,10*ROW('Hygiene Data'!H159)),NA())</f>
        <v>#N/A</v>
      </c>
      <c r="BO165" s="537" t="e">
        <f ca="1">+IF(AND(ISNUMBER(OFFSET('Hygiene Data'!$I$5,0,10*ROW('Hygiene Data'!I159))),'Data Summary'!ED165="Yes"),OFFSET('Hygiene Data'!$I$5,0,10*ROW('Hygiene Data'!I159)),NA())</f>
        <v>#N/A</v>
      </c>
      <c r="BP165" s="537" t="e">
        <f ca="1">+IF(AND(ISNUMBER(OFFSET('Hygiene Data'!$I$7,0,10*ROW('Hygiene Data'!I159))),'Data Summary'!EE165="Yes"),OFFSET('Hygiene Data'!$I$7,0,10*ROW('Hygiene Data'!I159)),NA())</f>
        <v>#N/A</v>
      </c>
      <c r="BQ165" s="537" t="e">
        <f ca="1">+IF(AND(ISNUMBER(OFFSET('Hygiene Data'!$I$9,0,10*ROW('Hygiene Data'!I159))),'Data Summary'!EF165="Yes"),OFFSET('Hygiene Data'!$I$9,0,10*ROW('Hygiene Data'!I159)),NA())</f>
        <v>#N/A</v>
      </c>
    </row>
    <row r="166" spans="1:69" x14ac:dyDescent="0.25">
      <c r="A166" s="533" t="e">
        <f ca="1">+RIGHT('Data Summary'!A166,LEN('Data Summary'!A166)-9)</f>
        <v>#VALUE!</v>
      </c>
      <c r="B166" s="507" t="str">
        <f ca="1">+IF(ISTEXT('Data Summary'!B166),'Data Summary'!B166,"")</f>
        <v/>
      </c>
      <c r="C166" s="534" t="e">
        <f ca="1">+VALUE('Data Summary'!C166)</f>
        <v>#VALUE!</v>
      </c>
      <c r="D166" s="535" t="e">
        <f ca="1">+IF(AND(ISNUMBER(OFFSET('Water Data'!$D$4,0,10*ROW('Water Data'!D160))),'Data Summary'!BS166="Yes"),100-OFFSET('Water Data'!$D$4,0,10*ROW('Water Data'!D160)),NA())</f>
        <v>#N/A</v>
      </c>
      <c r="E166" s="535" t="e">
        <f ca="1">+IF(AND(ISNUMBER(OFFSET('Water Data'!$D$6,0,10*ROW('Water Data'!D160))),'Data Summary'!BT166="Yes"),OFFSET('Water Data'!$D$6,0,10*ROW('Water Data'!D160)),NA())</f>
        <v>#N/A</v>
      </c>
      <c r="F166" s="535" t="e">
        <f ca="1">+IF(AND(ISNUMBER(OFFSET('Water Data'!$D$9,0,10*ROW('Water Data'!D160))),'Data Summary'!BU166="Yes"),OFFSET('Water Data'!$D$9,0,10*ROW('Water Data'!D160)),NA())</f>
        <v>#N/A</v>
      </c>
      <c r="G166" s="535" t="e">
        <f ca="1">+IF(AND(ISNUMBER(OFFSET('Water Data'!$E$4,0,10*ROW('Water Data'!E160))),'Data Summary'!BV166="Yes"),100-OFFSET('Water Data'!$E$4,0,10*ROW('Water Data'!E160)),NA())</f>
        <v>#N/A</v>
      </c>
      <c r="H166" s="535" t="e">
        <f ca="1">+IF(AND(ISNUMBER(OFFSET('Water Data'!$E$6,0,10*ROW('Water Data'!E160))),'Data Summary'!BW166="Yes"),OFFSET('Water Data'!$E$6,0,10*ROW('Water Data'!E160)),NA())</f>
        <v>#N/A</v>
      </c>
      <c r="I166" s="535" t="e">
        <f ca="1">+IF(AND(ISNUMBER(OFFSET('Water Data'!$E$9,0,10*ROW('Water Data'!E160))),'Data Summary'!BX166="Yes"),OFFSET('Water Data'!$E$9,0,10*ROW('Water Data'!E160)),NA())</f>
        <v>#N/A</v>
      </c>
      <c r="J166" s="535" t="e">
        <f ca="1">+IF(AND(ISNUMBER(OFFSET('Water Data'!$F$4,0,10*ROW('Water Data'!F160))),'Data Summary'!BY166="Yes"),100-OFFSET('Water Data'!$F$4,0,10*ROW('Water Data'!F160)),NA())</f>
        <v>#N/A</v>
      </c>
      <c r="K166" s="535" t="e">
        <f ca="1">+IF(AND(ISNUMBER(OFFSET('Water Data'!$F$6,0,10*ROW('Water Data'!F160))),'Data Summary'!BZ166="Yes"),OFFSET('Water Data'!$F$6,0,10*ROW('Water Data'!F160)),NA())</f>
        <v>#N/A</v>
      </c>
      <c r="L166" s="535" t="e">
        <f ca="1">+IF(AND(ISNUMBER(OFFSET('Water Data'!$F$9,0,10*ROW('Water Data'!F160))),'Data Summary'!CA166="Yes"),OFFSET('Water Data'!$F$9,0,10*ROW('Water Data'!F160)),NA())</f>
        <v>#N/A</v>
      </c>
      <c r="M166" s="535" t="e">
        <f ca="1">+IF(AND(ISNUMBER(OFFSET('Water Data'!$G$4,0,10*ROW('Water Data'!G160))),'Data Summary'!CB166="Yes"),100-OFFSET('Water Data'!$G$4,0,10*ROW('Water Data'!G160)),NA())</f>
        <v>#N/A</v>
      </c>
      <c r="N166" s="535" t="e">
        <f ca="1">+IF(AND(ISNUMBER(OFFSET('Water Data'!$G$6,0,10*ROW('Water Data'!G160))),'Data Summary'!CC166="Yes"),OFFSET('Water Data'!$G$6,0,10*ROW('Water Data'!G160)),NA())</f>
        <v>#N/A</v>
      </c>
      <c r="O166" s="535" t="e">
        <f ca="1">+IF(AND(ISNUMBER(OFFSET('Water Data'!$G$9,0,10*ROW('Water Data'!G160))),'Data Summary'!CD166="Yes"),OFFSET('Water Data'!$G$9,0,10*ROW('Water Data'!G160)),NA())</f>
        <v>#N/A</v>
      </c>
      <c r="P166" s="535" t="e">
        <f ca="1">+IF(AND(ISNUMBER(OFFSET('Water Data'!$H$4,0,10*ROW('Water Data'!H160))),'Data Summary'!CE166="Yes"),100-OFFSET('Water Data'!$H$4,0,10*ROW('Water Data'!H160)),NA())</f>
        <v>#N/A</v>
      </c>
      <c r="Q166" s="535" t="e">
        <f ca="1">+IF(AND(ISNUMBER(OFFSET('Water Data'!$H$6,0,10*ROW('Water Data'!H160))),'Data Summary'!CF166="Yes"),OFFSET('Water Data'!$H$6,0,10*ROW('Water Data'!H160)),NA())</f>
        <v>#N/A</v>
      </c>
      <c r="R166" s="535" t="e">
        <f ca="1">+IF(AND(ISNUMBER(OFFSET('Water Data'!$H$9,0,10*ROW('Water Data'!H160))),'Data Summary'!CG166="Yes"),OFFSET('Water Data'!$H$9,0,10*ROW('Water Data'!H160)),NA())</f>
        <v>#N/A</v>
      </c>
      <c r="S166" s="535" t="e">
        <f ca="1">+IF(AND(ISNUMBER(OFFSET('Water Data'!$I$4,0,10*ROW('Water Data'!I160))),'Data Summary'!CH166="Yes"),100-OFFSET('Water Data'!$I$4,0,10*ROW('Water Data'!I160)),NA())</f>
        <v>#N/A</v>
      </c>
      <c r="T166" s="535" t="e">
        <f ca="1">+IF(AND(ISNUMBER(OFFSET('Water Data'!$I$6,0,10*ROW('Water Data'!I160))),'Data Summary'!CI166="Yes"),OFFSET('Water Data'!$I$6,0,10*ROW('Water Data'!I160)),NA())</f>
        <v>#N/A</v>
      </c>
      <c r="U166" s="535" t="e">
        <f ca="1">+IF(AND(ISNUMBER(OFFSET('Water Data'!$I$9,0,10*ROW('Water Data'!I160))),'Data Summary'!CJ166="Yes"),OFFSET('Water Data'!$I$9,0,10*ROW('Water Data'!I160)),NA())</f>
        <v>#N/A</v>
      </c>
      <c r="V166" s="536" t="e">
        <f ca="1">+IF(AND(ISNUMBER(OFFSET('Sanitation Data'!$D$4,0,10*ROW('Sanitation Data'!D160))),'Data Summary'!CK166="Yes"),100-OFFSET('Sanitation Data'!$D$4,0,10*ROW('Sanitation Data'!D160)),NA())</f>
        <v>#N/A</v>
      </c>
      <c r="W166" s="536" t="e">
        <f ca="1">+IF(AND(ISNUMBER(OFFSET('Sanitation Data'!$D$6,0,10*ROW('Sanitation Data'!D160))),'Data Summary'!CL166="Yes"),OFFSET('Sanitation Data'!$D$6,0,10*ROW('Sanitation Data'!D160)),NA())</f>
        <v>#N/A</v>
      </c>
      <c r="X166" s="536" t="e">
        <f ca="1">+IF(AND(ISNUMBER(OFFSET('Sanitation Data'!$D$10,0,10*ROW('Sanitation Data'!D160))),'Data Summary'!CM166="Yes"),OFFSET('Sanitation Data'!$D$10,0,10*ROW('Sanitation Data'!D160)),NA())</f>
        <v>#N/A</v>
      </c>
      <c r="Y166" s="536" t="e">
        <f ca="1">+IF(AND(ISNUMBER(OFFSET('Sanitation Data'!$D$11,0,10*ROW('Sanitation Data'!D160))),'Data Summary'!CN166="Yes"),OFFSET('Sanitation Data'!$D$11,0,10*ROW('Sanitation Data'!D160)),NA())</f>
        <v>#N/A</v>
      </c>
      <c r="Z166" s="536" t="e">
        <f ca="1">+IF(AND(ISNUMBER(OFFSET('Sanitation Data'!$D$12,0,10*ROW('Sanitation Data'!D160))),'Data Summary'!CO166="Yes"),OFFSET('Sanitation Data'!$D$12,0,10*ROW('Sanitation Data'!D160)),NA())</f>
        <v>#N/A</v>
      </c>
      <c r="AA166" s="536" t="e">
        <f ca="1">+IF(AND(ISNUMBER(OFFSET('Sanitation Data'!$E$4,0,10*ROW('Sanitation Data'!E160))),'Data Summary'!CP166="Yes"),100-OFFSET('Sanitation Data'!$E$4,0,10*ROW('Sanitation Data'!E160)),NA())</f>
        <v>#N/A</v>
      </c>
      <c r="AB166" s="536" t="e">
        <f ca="1">+IF(AND(ISNUMBER(OFFSET('Sanitation Data'!$E$6,0,10*ROW('Sanitation Data'!E160))),'Data Summary'!CQ166="Yes"),OFFSET('Sanitation Data'!$E$6,0,10*ROW('Sanitation Data'!E160)),NA())</f>
        <v>#N/A</v>
      </c>
      <c r="AC166" s="536" t="e">
        <f ca="1">+IF(AND(ISNUMBER(OFFSET('Sanitation Data'!$E$10,0,10*ROW('Sanitation Data'!E160))),'Data Summary'!CR166="Yes"),OFFSET('Sanitation Data'!$E$10,0,10*ROW('Sanitation Data'!E160)),NA())</f>
        <v>#N/A</v>
      </c>
      <c r="AD166" s="536" t="e">
        <f ca="1">+IF(AND(ISNUMBER(OFFSET('Sanitation Data'!$E$11,0,10*ROW('Sanitation Data'!E160))),'Data Summary'!CS166="Yes"),OFFSET('Sanitation Data'!$E$11,0,10*ROW('Sanitation Data'!E160)),NA())</f>
        <v>#N/A</v>
      </c>
      <c r="AE166" s="536" t="e">
        <f ca="1">+IF(AND(ISNUMBER(OFFSET('Sanitation Data'!$E$12,0,10*ROW('Sanitation Data'!E160))),'Data Summary'!CT166="Yes"),OFFSET('Sanitation Data'!$E$12,0,10*ROW('Sanitation Data'!E160)),NA())</f>
        <v>#N/A</v>
      </c>
      <c r="AF166" s="536" t="e">
        <f ca="1">+IF(AND(ISNUMBER(OFFSET('Sanitation Data'!$F$4,0,10*ROW('Sanitation Data'!F160))),'Data Summary'!CU166="Yes"),100-OFFSET('Sanitation Data'!$F$4,0,10*ROW('Sanitation Data'!F160)),NA())</f>
        <v>#N/A</v>
      </c>
      <c r="AG166" s="536" t="e">
        <f ca="1">+IF(AND(ISNUMBER(OFFSET('Sanitation Data'!$F$6,0,10*ROW('Sanitation Data'!F160))),'Data Summary'!CV166="Yes"),OFFSET('Sanitation Data'!$F$6,0,10*ROW('Sanitation Data'!F160)),NA())</f>
        <v>#N/A</v>
      </c>
      <c r="AH166" s="536" t="e">
        <f ca="1">+IF(AND(ISNUMBER(OFFSET('Sanitation Data'!$F$10,0,10*ROW('Sanitation Data'!F160))),'Data Summary'!CW166="Yes"),OFFSET('Sanitation Data'!$F$10,0,10*ROW('Sanitation Data'!F160)),NA())</f>
        <v>#N/A</v>
      </c>
      <c r="AI166" s="536" t="e">
        <f ca="1">+IF(AND(ISNUMBER(OFFSET('Sanitation Data'!$F$11,0,10*ROW('Sanitation Data'!F160))),'Data Summary'!CX166="Yes"),OFFSET('Sanitation Data'!$F$11,0,10*ROW('Sanitation Data'!F160)),NA())</f>
        <v>#N/A</v>
      </c>
      <c r="AJ166" s="536" t="e">
        <f ca="1">+IF(AND(ISNUMBER(OFFSET('Sanitation Data'!$F$12,0,10*ROW('Sanitation Data'!F160))),'Data Summary'!CY166="Yes"),OFFSET('Sanitation Data'!$F$12,0,10*ROW('Sanitation Data'!F160)),NA())</f>
        <v>#N/A</v>
      </c>
      <c r="AK166" s="536" t="e">
        <f ca="1">+IF(AND(ISNUMBER(OFFSET('Sanitation Data'!$G$4,0,10*ROW('Sanitation Data'!G160))),'Data Summary'!CZ166="Yes"),100-OFFSET('Sanitation Data'!$G$4,0,10*ROW('Sanitation Data'!G160)),NA())</f>
        <v>#N/A</v>
      </c>
      <c r="AL166" s="536" t="e">
        <f ca="1">+IF(AND(ISNUMBER(OFFSET('Sanitation Data'!$G$6,0,10*ROW('Sanitation Data'!G160))),'Data Summary'!DA166="Yes"),OFFSET('Sanitation Data'!$G$6,0,10*ROW('Sanitation Data'!G160)),NA())</f>
        <v>#N/A</v>
      </c>
      <c r="AM166" s="536" t="e">
        <f ca="1">+IF(AND(ISNUMBER(OFFSET('Sanitation Data'!$G$10,0,10*ROW('Sanitation Data'!G160))),'Data Summary'!DB166="Yes"),OFFSET('Sanitation Data'!$G$10,0,10*ROW('Sanitation Data'!G160)),NA())</f>
        <v>#N/A</v>
      </c>
      <c r="AN166" s="536" t="e">
        <f ca="1">+IF(AND(ISNUMBER(OFFSET('Sanitation Data'!$G$11,0,10*ROW('Sanitation Data'!G160))),'Data Summary'!DC166="Yes"),OFFSET('Sanitation Data'!$G$11,0,10*ROW('Sanitation Data'!G160)),NA())</f>
        <v>#N/A</v>
      </c>
      <c r="AO166" s="536" t="e">
        <f ca="1">+IF(AND(ISNUMBER(OFFSET('Sanitation Data'!$G$12,0,10*ROW('Sanitation Data'!G160))),'Data Summary'!DD166="Yes"),OFFSET('Sanitation Data'!$G$12,0,10*ROW('Sanitation Data'!G160)),NA())</f>
        <v>#N/A</v>
      </c>
      <c r="AP166" s="536" t="e">
        <f ca="1">+IF(AND(ISNUMBER(OFFSET('Sanitation Data'!$H$4,0,10*ROW('Sanitation Data'!H160))),'Data Summary'!DE166="Yes"),100-OFFSET('Sanitation Data'!$H$4,0,10*ROW('Sanitation Data'!H160)),NA())</f>
        <v>#N/A</v>
      </c>
      <c r="AQ166" s="536" t="e">
        <f ca="1">+IF(AND(ISNUMBER(OFFSET('Sanitation Data'!$H$6,0,10*ROW('Sanitation Data'!H160))),'Data Summary'!DF166="Yes"),OFFSET('Sanitation Data'!$H$6,0,10*ROW('Sanitation Data'!H160)),NA())</f>
        <v>#N/A</v>
      </c>
      <c r="AR166" s="536" t="e">
        <f ca="1">+IF(AND(ISNUMBER(OFFSET('Sanitation Data'!$H$10,0,10*ROW('Sanitation Data'!H160))),'Data Summary'!DG166="Yes"),OFFSET('Sanitation Data'!$H$10,0,10*ROW('Sanitation Data'!H160)),NA())</f>
        <v>#N/A</v>
      </c>
      <c r="AS166" s="536" t="e">
        <f ca="1">+IF(AND(ISNUMBER(OFFSET('Sanitation Data'!$H$11,0,10*ROW('Sanitation Data'!H160))),'Data Summary'!DH166="Yes"),OFFSET('Sanitation Data'!$H$11,0,10*ROW('Sanitation Data'!H160)),NA())</f>
        <v>#N/A</v>
      </c>
      <c r="AT166" s="536" t="e">
        <f ca="1">+IF(AND(ISNUMBER(OFFSET('Sanitation Data'!$H$12,0,10*ROW('Sanitation Data'!H160))),'Data Summary'!DI166="Yes"),OFFSET('Sanitation Data'!$H$12,0,10*ROW('Sanitation Data'!H160)),NA())</f>
        <v>#N/A</v>
      </c>
      <c r="AU166" s="536" t="e">
        <f ca="1">+IF(AND(ISNUMBER(OFFSET('Sanitation Data'!$I$4,0,10*ROW('Sanitation Data'!I160))),'Data Summary'!DJ166="Yes"),100-OFFSET('Sanitation Data'!$I$4,0,10*ROW('Sanitation Data'!I160)),NA())</f>
        <v>#N/A</v>
      </c>
      <c r="AV166" s="536" t="e">
        <f ca="1">+IF(AND(ISNUMBER(OFFSET('Sanitation Data'!$I$6,0,10*ROW('Sanitation Data'!I160))),'Data Summary'!DK166="Yes"),OFFSET('Sanitation Data'!$I$6,0,10*ROW('Sanitation Data'!I160)),NA())</f>
        <v>#N/A</v>
      </c>
      <c r="AW166" s="536" t="e">
        <f ca="1">+IF(AND(ISNUMBER(OFFSET('Sanitation Data'!$I$10,0,10*ROW('Sanitation Data'!I160))),'Data Summary'!DL166="Yes"),OFFSET('Sanitation Data'!$I$10,0,10*ROW('Sanitation Data'!I160)),NA())</f>
        <v>#N/A</v>
      </c>
      <c r="AX166" s="536" t="e">
        <f ca="1">+IF(AND(ISNUMBER(OFFSET('Sanitation Data'!$I$11,0,10*ROW('Sanitation Data'!I160))),'Data Summary'!DM166="Yes"),OFFSET('Sanitation Data'!$I$11,0,10*ROW('Sanitation Data'!I160)),NA())</f>
        <v>#N/A</v>
      </c>
      <c r="AY166" s="536" t="e">
        <f ca="1">+IF(AND(ISNUMBER(OFFSET('Sanitation Data'!$I$12,0,10*ROW('Sanitation Data'!I160))),'Data Summary'!DN166="Yes"),OFFSET('Sanitation Data'!$I$12,0,10*ROW('Sanitation Data'!I160)),NA())</f>
        <v>#N/A</v>
      </c>
      <c r="AZ166" s="537" t="e">
        <f ca="1">+IF(AND(ISNUMBER(OFFSET('Hygiene Data'!$D$5,0,10*ROW('Hygiene Data'!D160))),'Data Summary'!DO166="Yes"),OFFSET('Hygiene Data'!$D$5,0,10*ROW('Hygiene Data'!D160)),NA())</f>
        <v>#N/A</v>
      </c>
      <c r="BA166" s="537" t="e">
        <f ca="1">+IF(AND(ISNUMBER(OFFSET('Hygiene Data'!$D$7,0,10*ROW('Hygiene Data'!D160))),'Data Summary'!DP166="Yes"),OFFSET('Hygiene Data'!$D$7,0,10*ROW('Hygiene Data'!D160)),NA())</f>
        <v>#N/A</v>
      </c>
      <c r="BB166" s="537" t="e">
        <f ca="1">+IF(AND(ISNUMBER(OFFSET('Hygiene Data'!$D$9,0,10*ROW('Hygiene Data'!D160))),'Data Summary'!DQ166="Yes"),OFFSET('Hygiene Data'!$D$9,0,10*ROW('Hygiene Data'!D160)),NA())</f>
        <v>#N/A</v>
      </c>
      <c r="BC166" s="537" t="e">
        <f ca="1">+IF(AND(ISNUMBER(OFFSET('Hygiene Data'!$E$5,0,10*ROW('Hygiene Data'!E160))),'Data Summary'!DR166="Yes"),OFFSET('Hygiene Data'!$E$5,0,10*ROW('Hygiene Data'!E160)),NA())</f>
        <v>#N/A</v>
      </c>
      <c r="BD166" s="537" t="e">
        <f ca="1">+IF(AND(ISNUMBER(OFFSET('Hygiene Data'!$E$7,0,10*ROW('Hygiene Data'!E160))),'Data Summary'!DS166="Yes"),OFFSET('Hygiene Data'!$E$7,0,10*ROW('Hygiene Data'!E160)),NA())</f>
        <v>#N/A</v>
      </c>
      <c r="BE166" s="537" t="e">
        <f ca="1">+IF(AND(ISNUMBER(OFFSET('Hygiene Data'!$E$9,0,10*ROW('Hygiene Data'!E160))),'Data Summary'!DT166="Yes"),OFFSET('Hygiene Data'!$E$9,0,10*ROW('Hygiene Data'!E160)),NA())</f>
        <v>#N/A</v>
      </c>
      <c r="BF166" s="537" t="e">
        <f ca="1">+IF(AND(ISNUMBER(OFFSET('Hygiene Data'!$F$5,0,10*ROW('Hygiene Data'!F160))),'Data Summary'!DU166="Yes"),OFFSET('Hygiene Data'!$F$5,0,10*ROW('Hygiene Data'!F160)),NA())</f>
        <v>#N/A</v>
      </c>
      <c r="BG166" s="537" t="e">
        <f ca="1">+IF(AND(ISNUMBER(OFFSET('Hygiene Data'!$F$7,0,10*ROW('Hygiene Data'!F160))),'Data Summary'!DV166="Yes"),OFFSET('Hygiene Data'!$F$7,0,10*ROW('Hygiene Data'!F160)),NA())</f>
        <v>#N/A</v>
      </c>
      <c r="BH166" s="537" t="e">
        <f ca="1">+IF(AND(ISNUMBER(OFFSET('Hygiene Data'!$F$9,0,10*ROW('Hygiene Data'!F160))),'Data Summary'!DW166="Yes"),OFFSET('Hygiene Data'!$F$9,0,10*ROW('Hygiene Data'!F160)),NA())</f>
        <v>#N/A</v>
      </c>
      <c r="BI166" s="537" t="e">
        <f ca="1">+IF(AND(ISNUMBER(OFFSET('Hygiene Data'!$G$5,0,10*ROW('Hygiene Data'!G160))),'Data Summary'!DX166="Yes"),OFFSET('Hygiene Data'!$G$5,0,10*ROW('Hygiene Data'!G160)),NA())</f>
        <v>#N/A</v>
      </c>
      <c r="BJ166" s="537" t="e">
        <f ca="1">+IF(AND(ISNUMBER(OFFSET('Hygiene Data'!$G$7,0,10*ROW('Hygiene Data'!G160))),'Data Summary'!DY166="Yes"),OFFSET('Hygiene Data'!$G$7,0,10*ROW('Hygiene Data'!G160)),NA())</f>
        <v>#N/A</v>
      </c>
      <c r="BK166" s="537" t="e">
        <f ca="1">+IF(AND(ISNUMBER(OFFSET('Hygiene Data'!$G$9,0,10*ROW('Hygiene Data'!G160))),'Data Summary'!DZ166="Yes"),OFFSET('Hygiene Data'!$G$9,0,10*ROW('Hygiene Data'!G160)),NA())</f>
        <v>#N/A</v>
      </c>
      <c r="BL166" s="537" t="e">
        <f ca="1">+IF(AND(ISNUMBER(OFFSET('Hygiene Data'!$H$5,0,10*ROW('Hygiene Data'!H160))),'Data Summary'!EA166="Yes"),OFFSET('Hygiene Data'!$H$5,0,10*ROW('Hygiene Data'!H160)),NA())</f>
        <v>#N/A</v>
      </c>
      <c r="BM166" s="537" t="e">
        <f ca="1">+IF(AND(ISNUMBER(OFFSET('Hygiene Data'!$H$7,0,10*ROW('Hygiene Data'!H160))),'Data Summary'!EB166="Yes"),OFFSET('Hygiene Data'!$H$7,0,10*ROW('Hygiene Data'!H160)),NA())</f>
        <v>#N/A</v>
      </c>
      <c r="BN166" s="537" t="e">
        <f ca="1">+IF(AND(ISNUMBER(OFFSET('Hygiene Data'!$H$9,0,10*ROW('Hygiene Data'!H160))),'Data Summary'!EC166="Yes"),OFFSET('Hygiene Data'!$H$9,0,10*ROW('Hygiene Data'!H160)),NA())</f>
        <v>#N/A</v>
      </c>
      <c r="BO166" s="537" t="e">
        <f ca="1">+IF(AND(ISNUMBER(OFFSET('Hygiene Data'!$I$5,0,10*ROW('Hygiene Data'!I160))),'Data Summary'!ED166="Yes"),OFFSET('Hygiene Data'!$I$5,0,10*ROW('Hygiene Data'!I160)),NA())</f>
        <v>#N/A</v>
      </c>
      <c r="BP166" s="537" t="e">
        <f ca="1">+IF(AND(ISNUMBER(OFFSET('Hygiene Data'!$I$7,0,10*ROW('Hygiene Data'!I160))),'Data Summary'!EE166="Yes"),OFFSET('Hygiene Data'!$I$7,0,10*ROW('Hygiene Data'!I160)),NA())</f>
        <v>#N/A</v>
      </c>
      <c r="BQ166" s="537" t="e">
        <f ca="1">+IF(AND(ISNUMBER(OFFSET('Hygiene Data'!$I$9,0,10*ROW('Hygiene Data'!I160))),'Data Summary'!EF166="Yes"),OFFSET('Hygiene Data'!$I$9,0,10*ROW('Hygiene Data'!I160)),NA())</f>
        <v>#N/A</v>
      </c>
    </row>
    <row r="167" spans="1:69" x14ac:dyDescent="0.25">
      <c r="A167" s="533" t="e">
        <f ca="1">+RIGHT('Data Summary'!A167,LEN('Data Summary'!A167)-9)</f>
        <v>#VALUE!</v>
      </c>
      <c r="B167" s="507" t="str">
        <f ca="1">+IF(ISTEXT('Data Summary'!B167),'Data Summary'!B167,"")</f>
        <v/>
      </c>
      <c r="C167" s="534" t="e">
        <f ca="1">+VALUE('Data Summary'!C167)</f>
        <v>#VALUE!</v>
      </c>
      <c r="D167" s="535" t="e">
        <f ca="1">+IF(AND(ISNUMBER(OFFSET('Water Data'!$D$4,0,10*ROW('Water Data'!D161))),'Data Summary'!BS167="Yes"),100-OFFSET('Water Data'!$D$4,0,10*ROW('Water Data'!D161)),NA())</f>
        <v>#N/A</v>
      </c>
      <c r="E167" s="535" t="e">
        <f ca="1">+IF(AND(ISNUMBER(OFFSET('Water Data'!$D$6,0,10*ROW('Water Data'!D161))),'Data Summary'!BT167="Yes"),OFFSET('Water Data'!$D$6,0,10*ROW('Water Data'!D161)),NA())</f>
        <v>#N/A</v>
      </c>
      <c r="F167" s="535" t="e">
        <f ca="1">+IF(AND(ISNUMBER(OFFSET('Water Data'!$D$9,0,10*ROW('Water Data'!D161))),'Data Summary'!BU167="Yes"),OFFSET('Water Data'!$D$9,0,10*ROW('Water Data'!D161)),NA())</f>
        <v>#N/A</v>
      </c>
      <c r="G167" s="535" t="e">
        <f ca="1">+IF(AND(ISNUMBER(OFFSET('Water Data'!$E$4,0,10*ROW('Water Data'!E161))),'Data Summary'!BV167="Yes"),100-OFFSET('Water Data'!$E$4,0,10*ROW('Water Data'!E161)),NA())</f>
        <v>#N/A</v>
      </c>
      <c r="H167" s="535" t="e">
        <f ca="1">+IF(AND(ISNUMBER(OFFSET('Water Data'!$E$6,0,10*ROW('Water Data'!E161))),'Data Summary'!BW167="Yes"),OFFSET('Water Data'!$E$6,0,10*ROW('Water Data'!E161)),NA())</f>
        <v>#N/A</v>
      </c>
      <c r="I167" s="535" t="e">
        <f ca="1">+IF(AND(ISNUMBER(OFFSET('Water Data'!$E$9,0,10*ROW('Water Data'!E161))),'Data Summary'!BX167="Yes"),OFFSET('Water Data'!$E$9,0,10*ROW('Water Data'!E161)),NA())</f>
        <v>#N/A</v>
      </c>
      <c r="J167" s="535" t="e">
        <f ca="1">+IF(AND(ISNUMBER(OFFSET('Water Data'!$F$4,0,10*ROW('Water Data'!F161))),'Data Summary'!BY167="Yes"),100-OFFSET('Water Data'!$F$4,0,10*ROW('Water Data'!F161)),NA())</f>
        <v>#N/A</v>
      </c>
      <c r="K167" s="535" t="e">
        <f ca="1">+IF(AND(ISNUMBER(OFFSET('Water Data'!$F$6,0,10*ROW('Water Data'!F161))),'Data Summary'!BZ167="Yes"),OFFSET('Water Data'!$F$6,0,10*ROW('Water Data'!F161)),NA())</f>
        <v>#N/A</v>
      </c>
      <c r="L167" s="535" t="e">
        <f ca="1">+IF(AND(ISNUMBER(OFFSET('Water Data'!$F$9,0,10*ROW('Water Data'!F161))),'Data Summary'!CA167="Yes"),OFFSET('Water Data'!$F$9,0,10*ROW('Water Data'!F161)),NA())</f>
        <v>#N/A</v>
      </c>
      <c r="M167" s="535" t="e">
        <f ca="1">+IF(AND(ISNUMBER(OFFSET('Water Data'!$G$4,0,10*ROW('Water Data'!G161))),'Data Summary'!CB167="Yes"),100-OFFSET('Water Data'!$G$4,0,10*ROW('Water Data'!G161)),NA())</f>
        <v>#N/A</v>
      </c>
      <c r="N167" s="535" t="e">
        <f ca="1">+IF(AND(ISNUMBER(OFFSET('Water Data'!$G$6,0,10*ROW('Water Data'!G161))),'Data Summary'!CC167="Yes"),OFFSET('Water Data'!$G$6,0,10*ROW('Water Data'!G161)),NA())</f>
        <v>#N/A</v>
      </c>
      <c r="O167" s="535" t="e">
        <f ca="1">+IF(AND(ISNUMBER(OFFSET('Water Data'!$G$9,0,10*ROW('Water Data'!G161))),'Data Summary'!CD167="Yes"),OFFSET('Water Data'!$G$9,0,10*ROW('Water Data'!G161)),NA())</f>
        <v>#N/A</v>
      </c>
      <c r="P167" s="535" t="e">
        <f ca="1">+IF(AND(ISNUMBER(OFFSET('Water Data'!$H$4,0,10*ROW('Water Data'!H161))),'Data Summary'!CE167="Yes"),100-OFFSET('Water Data'!$H$4,0,10*ROW('Water Data'!H161)),NA())</f>
        <v>#N/A</v>
      </c>
      <c r="Q167" s="535" t="e">
        <f ca="1">+IF(AND(ISNUMBER(OFFSET('Water Data'!$H$6,0,10*ROW('Water Data'!H161))),'Data Summary'!CF167="Yes"),OFFSET('Water Data'!$H$6,0,10*ROW('Water Data'!H161)),NA())</f>
        <v>#N/A</v>
      </c>
      <c r="R167" s="535" t="e">
        <f ca="1">+IF(AND(ISNUMBER(OFFSET('Water Data'!$H$9,0,10*ROW('Water Data'!H161))),'Data Summary'!CG167="Yes"),OFFSET('Water Data'!$H$9,0,10*ROW('Water Data'!H161)),NA())</f>
        <v>#N/A</v>
      </c>
      <c r="S167" s="535" t="e">
        <f ca="1">+IF(AND(ISNUMBER(OFFSET('Water Data'!$I$4,0,10*ROW('Water Data'!I161))),'Data Summary'!CH167="Yes"),100-OFFSET('Water Data'!$I$4,0,10*ROW('Water Data'!I161)),NA())</f>
        <v>#N/A</v>
      </c>
      <c r="T167" s="535" t="e">
        <f ca="1">+IF(AND(ISNUMBER(OFFSET('Water Data'!$I$6,0,10*ROW('Water Data'!I161))),'Data Summary'!CI167="Yes"),OFFSET('Water Data'!$I$6,0,10*ROW('Water Data'!I161)),NA())</f>
        <v>#N/A</v>
      </c>
      <c r="U167" s="535" t="e">
        <f ca="1">+IF(AND(ISNUMBER(OFFSET('Water Data'!$I$9,0,10*ROW('Water Data'!I161))),'Data Summary'!CJ167="Yes"),OFFSET('Water Data'!$I$9,0,10*ROW('Water Data'!I161)),NA())</f>
        <v>#N/A</v>
      </c>
      <c r="V167" s="536" t="e">
        <f ca="1">+IF(AND(ISNUMBER(OFFSET('Sanitation Data'!$D$4,0,10*ROW('Sanitation Data'!D161))),'Data Summary'!CK167="Yes"),100-OFFSET('Sanitation Data'!$D$4,0,10*ROW('Sanitation Data'!D161)),NA())</f>
        <v>#N/A</v>
      </c>
      <c r="W167" s="536" t="e">
        <f ca="1">+IF(AND(ISNUMBER(OFFSET('Sanitation Data'!$D$6,0,10*ROW('Sanitation Data'!D161))),'Data Summary'!CL167="Yes"),OFFSET('Sanitation Data'!$D$6,0,10*ROW('Sanitation Data'!D161)),NA())</f>
        <v>#N/A</v>
      </c>
      <c r="X167" s="536" t="e">
        <f ca="1">+IF(AND(ISNUMBER(OFFSET('Sanitation Data'!$D$10,0,10*ROW('Sanitation Data'!D161))),'Data Summary'!CM167="Yes"),OFFSET('Sanitation Data'!$D$10,0,10*ROW('Sanitation Data'!D161)),NA())</f>
        <v>#N/A</v>
      </c>
      <c r="Y167" s="536" t="e">
        <f ca="1">+IF(AND(ISNUMBER(OFFSET('Sanitation Data'!$D$11,0,10*ROW('Sanitation Data'!D161))),'Data Summary'!CN167="Yes"),OFFSET('Sanitation Data'!$D$11,0,10*ROW('Sanitation Data'!D161)),NA())</f>
        <v>#N/A</v>
      </c>
      <c r="Z167" s="536" t="e">
        <f ca="1">+IF(AND(ISNUMBER(OFFSET('Sanitation Data'!$D$12,0,10*ROW('Sanitation Data'!D161))),'Data Summary'!CO167="Yes"),OFFSET('Sanitation Data'!$D$12,0,10*ROW('Sanitation Data'!D161)),NA())</f>
        <v>#N/A</v>
      </c>
      <c r="AA167" s="536" t="e">
        <f ca="1">+IF(AND(ISNUMBER(OFFSET('Sanitation Data'!$E$4,0,10*ROW('Sanitation Data'!E161))),'Data Summary'!CP167="Yes"),100-OFFSET('Sanitation Data'!$E$4,0,10*ROW('Sanitation Data'!E161)),NA())</f>
        <v>#N/A</v>
      </c>
      <c r="AB167" s="536" t="e">
        <f ca="1">+IF(AND(ISNUMBER(OFFSET('Sanitation Data'!$E$6,0,10*ROW('Sanitation Data'!E161))),'Data Summary'!CQ167="Yes"),OFFSET('Sanitation Data'!$E$6,0,10*ROW('Sanitation Data'!E161)),NA())</f>
        <v>#N/A</v>
      </c>
      <c r="AC167" s="536" t="e">
        <f ca="1">+IF(AND(ISNUMBER(OFFSET('Sanitation Data'!$E$10,0,10*ROW('Sanitation Data'!E161))),'Data Summary'!CR167="Yes"),OFFSET('Sanitation Data'!$E$10,0,10*ROW('Sanitation Data'!E161)),NA())</f>
        <v>#N/A</v>
      </c>
      <c r="AD167" s="536" t="e">
        <f ca="1">+IF(AND(ISNUMBER(OFFSET('Sanitation Data'!$E$11,0,10*ROW('Sanitation Data'!E161))),'Data Summary'!CS167="Yes"),OFFSET('Sanitation Data'!$E$11,0,10*ROW('Sanitation Data'!E161)),NA())</f>
        <v>#N/A</v>
      </c>
      <c r="AE167" s="536" t="e">
        <f ca="1">+IF(AND(ISNUMBER(OFFSET('Sanitation Data'!$E$12,0,10*ROW('Sanitation Data'!E161))),'Data Summary'!CT167="Yes"),OFFSET('Sanitation Data'!$E$12,0,10*ROW('Sanitation Data'!E161)),NA())</f>
        <v>#N/A</v>
      </c>
      <c r="AF167" s="536" t="e">
        <f ca="1">+IF(AND(ISNUMBER(OFFSET('Sanitation Data'!$F$4,0,10*ROW('Sanitation Data'!F161))),'Data Summary'!CU167="Yes"),100-OFFSET('Sanitation Data'!$F$4,0,10*ROW('Sanitation Data'!F161)),NA())</f>
        <v>#N/A</v>
      </c>
      <c r="AG167" s="536" t="e">
        <f ca="1">+IF(AND(ISNUMBER(OFFSET('Sanitation Data'!$F$6,0,10*ROW('Sanitation Data'!F161))),'Data Summary'!CV167="Yes"),OFFSET('Sanitation Data'!$F$6,0,10*ROW('Sanitation Data'!F161)),NA())</f>
        <v>#N/A</v>
      </c>
      <c r="AH167" s="536" t="e">
        <f ca="1">+IF(AND(ISNUMBER(OFFSET('Sanitation Data'!$F$10,0,10*ROW('Sanitation Data'!F161))),'Data Summary'!CW167="Yes"),OFFSET('Sanitation Data'!$F$10,0,10*ROW('Sanitation Data'!F161)),NA())</f>
        <v>#N/A</v>
      </c>
      <c r="AI167" s="536" t="e">
        <f ca="1">+IF(AND(ISNUMBER(OFFSET('Sanitation Data'!$F$11,0,10*ROW('Sanitation Data'!F161))),'Data Summary'!CX167="Yes"),OFFSET('Sanitation Data'!$F$11,0,10*ROW('Sanitation Data'!F161)),NA())</f>
        <v>#N/A</v>
      </c>
      <c r="AJ167" s="536" t="e">
        <f ca="1">+IF(AND(ISNUMBER(OFFSET('Sanitation Data'!$F$12,0,10*ROW('Sanitation Data'!F161))),'Data Summary'!CY167="Yes"),OFFSET('Sanitation Data'!$F$12,0,10*ROW('Sanitation Data'!F161)),NA())</f>
        <v>#N/A</v>
      </c>
      <c r="AK167" s="536" t="e">
        <f ca="1">+IF(AND(ISNUMBER(OFFSET('Sanitation Data'!$G$4,0,10*ROW('Sanitation Data'!G161))),'Data Summary'!CZ167="Yes"),100-OFFSET('Sanitation Data'!$G$4,0,10*ROW('Sanitation Data'!G161)),NA())</f>
        <v>#N/A</v>
      </c>
      <c r="AL167" s="536" t="e">
        <f ca="1">+IF(AND(ISNUMBER(OFFSET('Sanitation Data'!$G$6,0,10*ROW('Sanitation Data'!G161))),'Data Summary'!DA167="Yes"),OFFSET('Sanitation Data'!$G$6,0,10*ROW('Sanitation Data'!G161)),NA())</f>
        <v>#N/A</v>
      </c>
      <c r="AM167" s="536" t="e">
        <f ca="1">+IF(AND(ISNUMBER(OFFSET('Sanitation Data'!$G$10,0,10*ROW('Sanitation Data'!G161))),'Data Summary'!DB167="Yes"),OFFSET('Sanitation Data'!$G$10,0,10*ROW('Sanitation Data'!G161)),NA())</f>
        <v>#N/A</v>
      </c>
      <c r="AN167" s="536" t="e">
        <f ca="1">+IF(AND(ISNUMBER(OFFSET('Sanitation Data'!$G$11,0,10*ROW('Sanitation Data'!G161))),'Data Summary'!DC167="Yes"),OFFSET('Sanitation Data'!$G$11,0,10*ROW('Sanitation Data'!G161)),NA())</f>
        <v>#N/A</v>
      </c>
      <c r="AO167" s="536" t="e">
        <f ca="1">+IF(AND(ISNUMBER(OFFSET('Sanitation Data'!$G$12,0,10*ROW('Sanitation Data'!G161))),'Data Summary'!DD167="Yes"),OFFSET('Sanitation Data'!$G$12,0,10*ROW('Sanitation Data'!G161)),NA())</f>
        <v>#N/A</v>
      </c>
      <c r="AP167" s="536" t="e">
        <f ca="1">+IF(AND(ISNUMBER(OFFSET('Sanitation Data'!$H$4,0,10*ROW('Sanitation Data'!H161))),'Data Summary'!DE167="Yes"),100-OFFSET('Sanitation Data'!$H$4,0,10*ROW('Sanitation Data'!H161)),NA())</f>
        <v>#N/A</v>
      </c>
      <c r="AQ167" s="536" t="e">
        <f ca="1">+IF(AND(ISNUMBER(OFFSET('Sanitation Data'!$H$6,0,10*ROW('Sanitation Data'!H161))),'Data Summary'!DF167="Yes"),OFFSET('Sanitation Data'!$H$6,0,10*ROW('Sanitation Data'!H161)),NA())</f>
        <v>#N/A</v>
      </c>
      <c r="AR167" s="536" t="e">
        <f ca="1">+IF(AND(ISNUMBER(OFFSET('Sanitation Data'!$H$10,0,10*ROW('Sanitation Data'!H161))),'Data Summary'!DG167="Yes"),OFFSET('Sanitation Data'!$H$10,0,10*ROW('Sanitation Data'!H161)),NA())</f>
        <v>#N/A</v>
      </c>
      <c r="AS167" s="536" t="e">
        <f ca="1">+IF(AND(ISNUMBER(OFFSET('Sanitation Data'!$H$11,0,10*ROW('Sanitation Data'!H161))),'Data Summary'!DH167="Yes"),OFFSET('Sanitation Data'!$H$11,0,10*ROW('Sanitation Data'!H161)),NA())</f>
        <v>#N/A</v>
      </c>
      <c r="AT167" s="536" t="e">
        <f ca="1">+IF(AND(ISNUMBER(OFFSET('Sanitation Data'!$H$12,0,10*ROW('Sanitation Data'!H161))),'Data Summary'!DI167="Yes"),OFFSET('Sanitation Data'!$H$12,0,10*ROW('Sanitation Data'!H161)),NA())</f>
        <v>#N/A</v>
      </c>
      <c r="AU167" s="536" t="e">
        <f ca="1">+IF(AND(ISNUMBER(OFFSET('Sanitation Data'!$I$4,0,10*ROW('Sanitation Data'!I161))),'Data Summary'!DJ167="Yes"),100-OFFSET('Sanitation Data'!$I$4,0,10*ROW('Sanitation Data'!I161)),NA())</f>
        <v>#N/A</v>
      </c>
      <c r="AV167" s="536" t="e">
        <f ca="1">+IF(AND(ISNUMBER(OFFSET('Sanitation Data'!$I$6,0,10*ROW('Sanitation Data'!I161))),'Data Summary'!DK167="Yes"),OFFSET('Sanitation Data'!$I$6,0,10*ROW('Sanitation Data'!I161)),NA())</f>
        <v>#N/A</v>
      </c>
      <c r="AW167" s="536" t="e">
        <f ca="1">+IF(AND(ISNUMBER(OFFSET('Sanitation Data'!$I$10,0,10*ROW('Sanitation Data'!I161))),'Data Summary'!DL167="Yes"),OFFSET('Sanitation Data'!$I$10,0,10*ROW('Sanitation Data'!I161)),NA())</f>
        <v>#N/A</v>
      </c>
      <c r="AX167" s="536" t="e">
        <f ca="1">+IF(AND(ISNUMBER(OFFSET('Sanitation Data'!$I$11,0,10*ROW('Sanitation Data'!I161))),'Data Summary'!DM167="Yes"),OFFSET('Sanitation Data'!$I$11,0,10*ROW('Sanitation Data'!I161)),NA())</f>
        <v>#N/A</v>
      </c>
      <c r="AY167" s="536" t="e">
        <f ca="1">+IF(AND(ISNUMBER(OFFSET('Sanitation Data'!$I$12,0,10*ROW('Sanitation Data'!I161))),'Data Summary'!DN167="Yes"),OFFSET('Sanitation Data'!$I$12,0,10*ROW('Sanitation Data'!I161)),NA())</f>
        <v>#N/A</v>
      </c>
      <c r="AZ167" s="537" t="e">
        <f ca="1">+IF(AND(ISNUMBER(OFFSET('Hygiene Data'!$D$5,0,10*ROW('Hygiene Data'!D161))),'Data Summary'!DO167="Yes"),OFFSET('Hygiene Data'!$D$5,0,10*ROW('Hygiene Data'!D161)),NA())</f>
        <v>#N/A</v>
      </c>
      <c r="BA167" s="537" t="e">
        <f ca="1">+IF(AND(ISNUMBER(OFFSET('Hygiene Data'!$D$7,0,10*ROW('Hygiene Data'!D161))),'Data Summary'!DP167="Yes"),OFFSET('Hygiene Data'!$D$7,0,10*ROW('Hygiene Data'!D161)),NA())</f>
        <v>#N/A</v>
      </c>
      <c r="BB167" s="537" t="e">
        <f ca="1">+IF(AND(ISNUMBER(OFFSET('Hygiene Data'!$D$9,0,10*ROW('Hygiene Data'!D161))),'Data Summary'!DQ167="Yes"),OFFSET('Hygiene Data'!$D$9,0,10*ROW('Hygiene Data'!D161)),NA())</f>
        <v>#N/A</v>
      </c>
      <c r="BC167" s="537" t="e">
        <f ca="1">+IF(AND(ISNUMBER(OFFSET('Hygiene Data'!$E$5,0,10*ROW('Hygiene Data'!E161))),'Data Summary'!DR167="Yes"),OFFSET('Hygiene Data'!$E$5,0,10*ROW('Hygiene Data'!E161)),NA())</f>
        <v>#N/A</v>
      </c>
      <c r="BD167" s="537" t="e">
        <f ca="1">+IF(AND(ISNUMBER(OFFSET('Hygiene Data'!$E$7,0,10*ROW('Hygiene Data'!E161))),'Data Summary'!DS167="Yes"),OFFSET('Hygiene Data'!$E$7,0,10*ROW('Hygiene Data'!E161)),NA())</f>
        <v>#N/A</v>
      </c>
      <c r="BE167" s="537" t="e">
        <f ca="1">+IF(AND(ISNUMBER(OFFSET('Hygiene Data'!$E$9,0,10*ROW('Hygiene Data'!E161))),'Data Summary'!DT167="Yes"),OFFSET('Hygiene Data'!$E$9,0,10*ROW('Hygiene Data'!E161)),NA())</f>
        <v>#N/A</v>
      </c>
      <c r="BF167" s="537" t="e">
        <f ca="1">+IF(AND(ISNUMBER(OFFSET('Hygiene Data'!$F$5,0,10*ROW('Hygiene Data'!F161))),'Data Summary'!DU167="Yes"),OFFSET('Hygiene Data'!$F$5,0,10*ROW('Hygiene Data'!F161)),NA())</f>
        <v>#N/A</v>
      </c>
      <c r="BG167" s="537" t="e">
        <f ca="1">+IF(AND(ISNUMBER(OFFSET('Hygiene Data'!$F$7,0,10*ROW('Hygiene Data'!F161))),'Data Summary'!DV167="Yes"),OFFSET('Hygiene Data'!$F$7,0,10*ROW('Hygiene Data'!F161)),NA())</f>
        <v>#N/A</v>
      </c>
      <c r="BH167" s="537" t="e">
        <f ca="1">+IF(AND(ISNUMBER(OFFSET('Hygiene Data'!$F$9,0,10*ROW('Hygiene Data'!F161))),'Data Summary'!DW167="Yes"),OFFSET('Hygiene Data'!$F$9,0,10*ROW('Hygiene Data'!F161)),NA())</f>
        <v>#N/A</v>
      </c>
      <c r="BI167" s="537" t="e">
        <f ca="1">+IF(AND(ISNUMBER(OFFSET('Hygiene Data'!$G$5,0,10*ROW('Hygiene Data'!G161))),'Data Summary'!DX167="Yes"),OFFSET('Hygiene Data'!$G$5,0,10*ROW('Hygiene Data'!G161)),NA())</f>
        <v>#N/A</v>
      </c>
      <c r="BJ167" s="537" t="e">
        <f ca="1">+IF(AND(ISNUMBER(OFFSET('Hygiene Data'!$G$7,0,10*ROW('Hygiene Data'!G161))),'Data Summary'!DY167="Yes"),OFFSET('Hygiene Data'!$G$7,0,10*ROW('Hygiene Data'!G161)),NA())</f>
        <v>#N/A</v>
      </c>
      <c r="BK167" s="537" t="e">
        <f ca="1">+IF(AND(ISNUMBER(OFFSET('Hygiene Data'!$G$9,0,10*ROW('Hygiene Data'!G161))),'Data Summary'!DZ167="Yes"),OFFSET('Hygiene Data'!$G$9,0,10*ROW('Hygiene Data'!G161)),NA())</f>
        <v>#N/A</v>
      </c>
      <c r="BL167" s="537" t="e">
        <f ca="1">+IF(AND(ISNUMBER(OFFSET('Hygiene Data'!$H$5,0,10*ROW('Hygiene Data'!H161))),'Data Summary'!EA167="Yes"),OFFSET('Hygiene Data'!$H$5,0,10*ROW('Hygiene Data'!H161)),NA())</f>
        <v>#N/A</v>
      </c>
      <c r="BM167" s="537" t="e">
        <f ca="1">+IF(AND(ISNUMBER(OFFSET('Hygiene Data'!$H$7,0,10*ROW('Hygiene Data'!H161))),'Data Summary'!EB167="Yes"),OFFSET('Hygiene Data'!$H$7,0,10*ROW('Hygiene Data'!H161)),NA())</f>
        <v>#N/A</v>
      </c>
      <c r="BN167" s="537" t="e">
        <f ca="1">+IF(AND(ISNUMBER(OFFSET('Hygiene Data'!$H$9,0,10*ROW('Hygiene Data'!H161))),'Data Summary'!EC167="Yes"),OFFSET('Hygiene Data'!$H$9,0,10*ROW('Hygiene Data'!H161)),NA())</f>
        <v>#N/A</v>
      </c>
      <c r="BO167" s="537" t="e">
        <f ca="1">+IF(AND(ISNUMBER(OFFSET('Hygiene Data'!$I$5,0,10*ROW('Hygiene Data'!I161))),'Data Summary'!ED167="Yes"),OFFSET('Hygiene Data'!$I$5,0,10*ROW('Hygiene Data'!I161)),NA())</f>
        <v>#N/A</v>
      </c>
      <c r="BP167" s="537" t="e">
        <f ca="1">+IF(AND(ISNUMBER(OFFSET('Hygiene Data'!$I$7,0,10*ROW('Hygiene Data'!I161))),'Data Summary'!EE167="Yes"),OFFSET('Hygiene Data'!$I$7,0,10*ROW('Hygiene Data'!I161)),NA())</f>
        <v>#N/A</v>
      </c>
      <c r="BQ167" s="537" t="e">
        <f ca="1">+IF(AND(ISNUMBER(OFFSET('Hygiene Data'!$I$9,0,10*ROW('Hygiene Data'!I161))),'Data Summary'!EF167="Yes"),OFFSET('Hygiene Data'!$I$9,0,10*ROW('Hygiene Data'!I161)),NA())</f>
        <v>#N/A</v>
      </c>
    </row>
    <row r="168" spans="1:69" x14ac:dyDescent="0.25">
      <c r="A168" s="533" t="e">
        <f ca="1">+RIGHT('Data Summary'!A168,LEN('Data Summary'!A168)-9)</f>
        <v>#VALUE!</v>
      </c>
      <c r="B168" s="507" t="str">
        <f ca="1">+IF(ISTEXT('Data Summary'!B168),'Data Summary'!B168,"")</f>
        <v/>
      </c>
      <c r="C168" s="534" t="e">
        <f ca="1">+VALUE('Data Summary'!C168)</f>
        <v>#VALUE!</v>
      </c>
      <c r="D168" s="535" t="e">
        <f ca="1">+IF(AND(ISNUMBER(OFFSET('Water Data'!$D$4,0,10*ROW('Water Data'!D162))),'Data Summary'!BS168="Yes"),100-OFFSET('Water Data'!$D$4,0,10*ROW('Water Data'!D162)),NA())</f>
        <v>#N/A</v>
      </c>
      <c r="E168" s="535" t="e">
        <f ca="1">+IF(AND(ISNUMBER(OFFSET('Water Data'!$D$6,0,10*ROW('Water Data'!D162))),'Data Summary'!BT168="Yes"),OFFSET('Water Data'!$D$6,0,10*ROW('Water Data'!D162)),NA())</f>
        <v>#N/A</v>
      </c>
      <c r="F168" s="535" t="e">
        <f ca="1">+IF(AND(ISNUMBER(OFFSET('Water Data'!$D$9,0,10*ROW('Water Data'!D162))),'Data Summary'!BU168="Yes"),OFFSET('Water Data'!$D$9,0,10*ROW('Water Data'!D162)),NA())</f>
        <v>#N/A</v>
      </c>
      <c r="G168" s="535" t="e">
        <f ca="1">+IF(AND(ISNUMBER(OFFSET('Water Data'!$E$4,0,10*ROW('Water Data'!E162))),'Data Summary'!BV168="Yes"),100-OFFSET('Water Data'!$E$4,0,10*ROW('Water Data'!E162)),NA())</f>
        <v>#N/A</v>
      </c>
      <c r="H168" s="535" t="e">
        <f ca="1">+IF(AND(ISNUMBER(OFFSET('Water Data'!$E$6,0,10*ROW('Water Data'!E162))),'Data Summary'!BW168="Yes"),OFFSET('Water Data'!$E$6,0,10*ROW('Water Data'!E162)),NA())</f>
        <v>#N/A</v>
      </c>
      <c r="I168" s="535" t="e">
        <f ca="1">+IF(AND(ISNUMBER(OFFSET('Water Data'!$E$9,0,10*ROW('Water Data'!E162))),'Data Summary'!BX168="Yes"),OFFSET('Water Data'!$E$9,0,10*ROW('Water Data'!E162)),NA())</f>
        <v>#N/A</v>
      </c>
      <c r="J168" s="535" t="e">
        <f ca="1">+IF(AND(ISNUMBER(OFFSET('Water Data'!$F$4,0,10*ROW('Water Data'!F162))),'Data Summary'!BY168="Yes"),100-OFFSET('Water Data'!$F$4,0,10*ROW('Water Data'!F162)),NA())</f>
        <v>#N/A</v>
      </c>
      <c r="K168" s="535" t="e">
        <f ca="1">+IF(AND(ISNUMBER(OFFSET('Water Data'!$F$6,0,10*ROW('Water Data'!F162))),'Data Summary'!BZ168="Yes"),OFFSET('Water Data'!$F$6,0,10*ROW('Water Data'!F162)),NA())</f>
        <v>#N/A</v>
      </c>
      <c r="L168" s="535" t="e">
        <f ca="1">+IF(AND(ISNUMBER(OFFSET('Water Data'!$F$9,0,10*ROW('Water Data'!F162))),'Data Summary'!CA168="Yes"),OFFSET('Water Data'!$F$9,0,10*ROW('Water Data'!F162)),NA())</f>
        <v>#N/A</v>
      </c>
      <c r="M168" s="535" t="e">
        <f ca="1">+IF(AND(ISNUMBER(OFFSET('Water Data'!$G$4,0,10*ROW('Water Data'!G162))),'Data Summary'!CB168="Yes"),100-OFFSET('Water Data'!$G$4,0,10*ROW('Water Data'!G162)),NA())</f>
        <v>#N/A</v>
      </c>
      <c r="N168" s="535" t="e">
        <f ca="1">+IF(AND(ISNUMBER(OFFSET('Water Data'!$G$6,0,10*ROW('Water Data'!G162))),'Data Summary'!CC168="Yes"),OFFSET('Water Data'!$G$6,0,10*ROW('Water Data'!G162)),NA())</f>
        <v>#N/A</v>
      </c>
      <c r="O168" s="535" t="e">
        <f ca="1">+IF(AND(ISNUMBER(OFFSET('Water Data'!$G$9,0,10*ROW('Water Data'!G162))),'Data Summary'!CD168="Yes"),OFFSET('Water Data'!$G$9,0,10*ROW('Water Data'!G162)),NA())</f>
        <v>#N/A</v>
      </c>
      <c r="P168" s="535" t="e">
        <f ca="1">+IF(AND(ISNUMBER(OFFSET('Water Data'!$H$4,0,10*ROW('Water Data'!H162))),'Data Summary'!CE168="Yes"),100-OFFSET('Water Data'!$H$4,0,10*ROW('Water Data'!H162)),NA())</f>
        <v>#N/A</v>
      </c>
      <c r="Q168" s="535" t="e">
        <f ca="1">+IF(AND(ISNUMBER(OFFSET('Water Data'!$H$6,0,10*ROW('Water Data'!H162))),'Data Summary'!CF168="Yes"),OFFSET('Water Data'!$H$6,0,10*ROW('Water Data'!H162)),NA())</f>
        <v>#N/A</v>
      </c>
      <c r="R168" s="535" t="e">
        <f ca="1">+IF(AND(ISNUMBER(OFFSET('Water Data'!$H$9,0,10*ROW('Water Data'!H162))),'Data Summary'!CG168="Yes"),OFFSET('Water Data'!$H$9,0,10*ROW('Water Data'!H162)),NA())</f>
        <v>#N/A</v>
      </c>
      <c r="S168" s="535" t="e">
        <f ca="1">+IF(AND(ISNUMBER(OFFSET('Water Data'!$I$4,0,10*ROW('Water Data'!I162))),'Data Summary'!CH168="Yes"),100-OFFSET('Water Data'!$I$4,0,10*ROW('Water Data'!I162)),NA())</f>
        <v>#N/A</v>
      </c>
      <c r="T168" s="535" t="e">
        <f ca="1">+IF(AND(ISNUMBER(OFFSET('Water Data'!$I$6,0,10*ROW('Water Data'!I162))),'Data Summary'!CI168="Yes"),OFFSET('Water Data'!$I$6,0,10*ROW('Water Data'!I162)),NA())</f>
        <v>#N/A</v>
      </c>
      <c r="U168" s="535" t="e">
        <f ca="1">+IF(AND(ISNUMBER(OFFSET('Water Data'!$I$9,0,10*ROW('Water Data'!I162))),'Data Summary'!CJ168="Yes"),OFFSET('Water Data'!$I$9,0,10*ROW('Water Data'!I162)),NA())</f>
        <v>#N/A</v>
      </c>
      <c r="V168" s="536" t="e">
        <f ca="1">+IF(AND(ISNUMBER(OFFSET('Sanitation Data'!$D$4,0,10*ROW('Sanitation Data'!D162))),'Data Summary'!CK168="Yes"),100-OFFSET('Sanitation Data'!$D$4,0,10*ROW('Sanitation Data'!D162)),NA())</f>
        <v>#N/A</v>
      </c>
      <c r="W168" s="536" t="e">
        <f ca="1">+IF(AND(ISNUMBER(OFFSET('Sanitation Data'!$D$6,0,10*ROW('Sanitation Data'!D162))),'Data Summary'!CL168="Yes"),OFFSET('Sanitation Data'!$D$6,0,10*ROW('Sanitation Data'!D162)),NA())</f>
        <v>#N/A</v>
      </c>
      <c r="X168" s="536" t="e">
        <f ca="1">+IF(AND(ISNUMBER(OFFSET('Sanitation Data'!$D$10,0,10*ROW('Sanitation Data'!D162))),'Data Summary'!CM168="Yes"),OFFSET('Sanitation Data'!$D$10,0,10*ROW('Sanitation Data'!D162)),NA())</f>
        <v>#N/A</v>
      </c>
      <c r="Y168" s="536" t="e">
        <f ca="1">+IF(AND(ISNUMBER(OFFSET('Sanitation Data'!$D$11,0,10*ROW('Sanitation Data'!D162))),'Data Summary'!CN168="Yes"),OFFSET('Sanitation Data'!$D$11,0,10*ROW('Sanitation Data'!D162)),NA())</f>
        <v>#N/A</v>
      </c>
      <c r="Z168" s="536" t="e">
        <f ca="1">+IF(AND(ISNUMBER(OFFSET('Sanitation Data'!$D$12,0,10*ROW('Sanitation Data'!D162))),'Data Summary'!CO168="Yes"),OFFSET('Sanitation Data'!$D$12,0,10*ROW('Sanitation Data'!D162)),NA())</f>
        <v>#N/A</v>
      </c>
      <c r="AA168" s="536" t="e">
        <f ca="1">+IF(AND(ISNUMBER(OFFSET('Sanitation Data'!$E$4,0,10*ROW('Sanitation Data'!E162))),'Data Summary'!CP168="Yes"),100-OFFSET('Sanitation Data'!$E$4,0,10*ROW('Sanitation Data'!E162)),NA())</f>
        <v>#N/A</v>
      </c>
      <c r="AB168" s="536" t="e">
        <f ca="1">+IF(AND(ISNUMBER(OFFSET('Sanitation Data'!$E$6,0,10*ROW('Sanitation Data'!E162))),'Data Summary'!CQ168="Yes"),OFFSET('Sanitation Data'!$E$6,0,10*ROW('Sanitation Data'!E162)),NA())</f>
        <v>#N/A</v>
      </c>
      <c r="AC168" s="536" t="e">
        <f ca="1">+IF(AND(ISNUMBER(OFFSET('Sanitation Data'!$E$10,0,10*ROW('Sanitation Data'!E162))),'Data Summary'!CR168="Yes"),OFFSET('Sanitation Data'!$E$10,0,10*ROW('Sanitation Data'!E162)),NA())</f>
        <v>#N/A</v>
      </c>
      <c r="AD168" s="536" t="e">
        <f ca="1">+IF(AND(ISNUMBER(OFFSET('Sanitation Data'!$E$11,0,10*ROW('Sanitation Data'!E162))),'Data Summary'!CS168="Yes"),OFFSET('Sanitation Data'!$E$11,0,10*ROW('Sanitation Data'!E162)),NA())</f>
        <v>#N/A</v>
      </c>
      <c r="AE168" s="536" t="e">
        <f ca="1">+IF(AND(ISNUMBER(OFFSET('Sanitation Data'!$E$12,0,10*ROW('Sanitation Data'!E162))),'Data Summary'!CT168="Yes"),OFFSET('Sanitation Data'!$E$12,0,10*ROW('Sanitation Data'!E162)),NA())</f>
        <v>#N/A</v>
      </c>
      <c r="AF168" s="536" t="e">
        <f ca="1">+IF(AND(ISNUMBER(OFFSET('Sanitation Data'!$F$4,0,10*ROW('Sanitation Data'!F162))),'Data Summary'!CU168="Yes"),100-OFFSET('Sanitation Data'!$F$4,0,10*ROW('Sanitation Data'!F162)),NA())</f>
        <v>#N/A</v>
      </c>
      <c r="AG168" s="536" t="e">
        <f ca="1">+IF(AND(ISNUMBER(OFFSET('Sanitation Data'!$F$6,0,10*ROW('Sanitation Data'!F162))),'Data Summary'!CV168="Yes"),OFFSET('Sanitation Data'!$F$6,0,10*ROW('Sanitation Data'!F162)),NA())</f>
        <v>#N/A</v>
      </c>
      <c r="AH168" s="536" t="e">
        <f ca="1">+IF(AND(ISNUMBER(OFFSET('Sanitation Data'!$F$10,0,10*ROW('Sanitation Data'!F162))),'Data Summary'!CW168="Yes"),OFFSET('Sanitation Data'!$F$10,0,10*ROW('Sanitation Data'!F162)),NA())</f>
        <v>#N/A</v>
      </c>
      <c r="AI168" s="536" t="e">
        <f ca="1">+IF(AND(ISNUMBER(OFFSET('Sanitation Data'!$F$11,0,10*ROW('Sanitation Data'!F162))),'Data Summary'!CX168="Yes"),OFFSET('Sanitation Data'!$F$11,0,10*ROW('Sanitation Data'!F162)),NA())</f>
        <v>#N/A</v>
      </c>
      <c r="AJ168" s="536" t="e">
        <f ca="1">+IF(AND(ISNUMBER(OFFSET('Sanitation Data'!$F$12,0,10*ROW('Sanitation Data'!F162))),'Data Summary'!CY168="Yes"),OFFSET('Sanitation Data'!$F$12,0,10*ROW('Sanitation Data'!F162)),NA())</f>
        <v>#N/A</v>
      </c>
      <c r="AK168" s="536" t="e">
        <f ca="1">+IF(AND(ISNUMBER(OFFSET('Sanitation Data'!$G$4,0,10*ROW('Sanitation Data'!G162))),'Data Summary'!CZ168="Yes"),100-OFFSET('Sanitation Data'!$G$4,0,10*ROW('Sanitation Data'!G162)),NA())</f>
        <v>#N/A</v>
      </c>
      <c r="AL168" s="536" t="e">
        <f ca="1">+IF(AND(ISNUMBER(OFFSET('Sanitation Data'!$G$6,0,10*ROW('Sanitation Data'!G162))),'Data Summary'!DA168="Yes"),OFFSET('Sanitation Data'!$G$6,0,10*ROW('Sanitation Data'!G162)),NA())</f>
        <v>#N/A</v>
      </c>
      <c r="AM168" s="536" t="e">
        <f ca="1">+IF(AND(ISNUMBER(OFFSET('Sanitation Data'!$G$10,0,10*ROW('Sanitation Data'!G162))),'Data Summary'!DB168="Yes"),OFFSET('Sanitation Data'!$G$10,0,10*ROW('Sanitation Data'!G162)),NA())</f>
        <v>#N/A</v>
      </c>
      <c r="AN168" s="536" t="e">
        <f ca="1">+IF(AND(ISNUMBER(OFFSET('Sanitation Data'!$G$11,0,10*ROW('Sanitation Data'!G162))),'Data Summary'!DC168="Yes"),OFFSET('Sanitation Data'!$G$11,0,10*ROW('Sanitation Data'!G162)),NA())</f>
        <v>#N/A</v>
      </c>
      <c r="AO168" s="536" t="e">
        <f ca="1">+IF(AND(ISNUMBER(OFFSET('Sanitation Data'!$G$12,0,10*ROW('Sanitation Data'!G162))),'Data Summary'!DD168="Yes"),OFFSET('Sanitation Data'!$G$12,0,10*ROW('Sanitation Data'!G162)),NA())</f>
        <v>#N/A</v>
      </c>
      <c r="AP168" s="536" t="e">
        <f ca="1">+IF(AND(ISNUMBER(OFFSET('Sanitation Data'!$H$4,0,10*ROW('Sanitation Data'!H162))),'Data Summary'!DE168="Yes"),100-OFFSET('Sanitation Data'!$H$4,0,10*ROW('Sanitation Data'!H162)),NA())</f>
        <v>#N/A</v>
      </c>
      <c r="AQ168" s="536" t="e">
        <f ca="1">+IF(AND(ISNUMBER(OFFSET('Sanitation Data'!$H$6,0,10*ROW('Sanitation Data'!H162))),'Data Summary'!DF168="Yes"),OFFSET('Sanitation Data'!$H$6,0,10*ROW('Sanitation Data'!H162)),NA())</f>
        <v>#N/A</v>
      </c>
      <c r="AR168" s="536" t="e">
        <f ca="1">+IF(AND(ISNUMBER(OFFSET('Sanitation Data'!$H$10,0,10*ROW('Sanitation Data'!H162))),'Data Summary'!DG168="Yes"),OFFSET('Sanitation Data'!$H$10,0,10*ROW('Sanitation Data'!H162)),NA())</f>
        <v>#N/A</v>
      </c>
      <c r="AS168" s="536" t="e">
        <f ca="1">+IF(AND(ISNUMBER(OFFSET('Sanitation Data'!$H$11,0,10*ROW('Sanitation Data'!H162))),'Data Summary'!DH168="Yes"),OFFSET('Sanitation Data'!$H$11,0,10*ROW('Sanitation Data'!H162)),NA())</f>
        <v>#N/A</v>
      </c>
      <c r="AT168" s="536" t="e">
        <f ca="1">+IF(AND(ISNUMBER(OFFSET('Sanitation Data'!$H$12,0,10*ROW('Sanitation Data'!H162))),'Data Summary'!DI168="Yes"),OFFSET('Sanitation Data'!$H$12,0,10*ROW('Sanitation Data'!H162)),NA())</f>
        <v>#N/A</v>
      </c>
      <c r="AU168" s="536" t="e">
        <f ca="1">+IF(AND(ISNUMBER(OFFSET('Sanitation Data'!$I$4,0,10*ROW('Sanitation Data'!I162))),'Data Summary'!DJ168="Yes"),100-OFFSET('Sanitation Data'!$I$4,0,10*ROW('Sanitation Data'!I162)),NA())</f>
        <v>#N/A</v>
      </c>
      <c r="AV168" s="536" t="e">
        <f ca="1">+IF(AND(ISNUMBER(OFFSET('Sanitation Data'!$I$6,0,10*ROW('Sanitation Data'!I162))),'Data Summary'!DK168="Yes"),OFFSET('Sanitation Data'!$I$6,0,10*ROW('Sanitation Data'!I162)),NA())</f>
        <v>#N/A</v>
      </c>
      <c r="AW168" s="536" t="e">
        <f ca="1">+IF(AND(ISNUMBER(OFFSET('Sanitation Data'!$I$10,0,10*ROW('Sanitation Data'!I162))),'Data Summary'!DL168="Yes"),OFFSET('Sanitation Data'!$I$10,0,10*ROW('Sanitation Data'!I162)),NA())</f>
        <v>#N/A</v>
      </c>
      <c r="AX168" s="536" t="e">
        <f ca="1">+IF(AND(ISNUMBER(OFFSET('Sanitation Data'!$I$11,0,10*ROW('Sanitation Data'!I162))),'Data Summary'!DM168="Yes"),OFFSET('Sanitation Data'!$I$11,0,10*ROW('Sanitation Data'!I162)),NA())</f>
        <v>#N/A</v>
      </c>
      <c r="AY168" s="536" t="e">
        <f ca="1">+IF(AND(ISNUMBER(OFFSET('Sanitation Data'!$I$12,0,10*ROW('Sanitation Data'!I162))),'Data Summary'!DN168="Yes"),OFFSET('Sanitation Data'!$I$12,0,10*ROW('Sanitation Data'!I162)),NA())</f>
        <v>#N/A</v>
      </c>
      <c r="AZ168" s="537" t="e">
        <f ca="1">+IF(AND(ISNUMBER(OFFSET('Hygiene Data'!$D$5,0,10*ROW('Hygiene Data'!D162))),'Data Summary'!DO168="Yes"),OFFSET('Hygiene Data'!$D$5,0,10*ROW('Hygiene Data'!D162)),NA())</f>
        <v>#N/A</v>
      </c>
      <c r="BA168" s="537" t="e">
        <f ca="1">+IF(AND(ISNUMBER(OFFSET('Hygiene Data'!$D$7,0,10*ROW('Hygiene Data'!D162))),'Data Summary'!DP168="Yes"),OFFSET('Hygiene Data'!$D$7,0,10*ROW('Hygiene Data'!D162)),NA())</f>
        <v>#N/A</v>
      </c>
      <c r="BB168" s="537" t="e">
        <f ca="1">+IF(AND(ISNUMBER(OFFSET('Hygiene Data'!$D$9,0,10*ROW('Hygiene Data'!D162))),'Data Summary'!DQ168="Yes"),OFFSET('Hygiene Data'!$D$9,0,10*ROW('Hygiene Data'!D162)),NA())</f>
        <v>#N/A</v>
      </c>
      <c r="BC168" s="537" t="e">
        <f ca="1">+IF(AND(ISNUMBER(OFFSET('Hygiene Data'!$E$5,0,10*ROW('Hygiene Data'!E162))),'Data Summary'!DR168="Yes"),OFFSET('Hygiene Data'!$E$5,0,10*ROW('Hygiene Data'!E162)),NA())</f>
        <v>#N/A</v>
      </c>
      <c r="BD168" s="537" t="e">
        <f ca="1">+IF(AND(ISNUMBER(OFFSET('Hygiene Data'!$E$7,0,10*ROW('Hygiene Data'!E162))),'Data Summary'!DS168="Yes"),OFFSET('Hygiene Data'!$E$7,0,10*ROW('Hygiene Data'!E162)),NA())</f>
        <v>#N/A</v>
      </c>
      <c r="BE168" s="537" t="e">
        <f ca="1">+IF(AND(ISNUMBER(OFFSET('Hygiene Data'!$E$9,0,10*ROW('Hygiene Data'!E162))),'Data Summary'!DT168="Yes"),OFFSET('Hygiene Data'!$E$9,0,10*ROW('Hygiene Data'!E162)),NA())</f>
        <v>#N/A</v>
      </c>
      <c r="BF168" s="537" t="e">
        <f ca="1">+IF(AND(ISNUMBER(OFFSET('Hygiene Data'!$F$5,0,10*ROW('Hygiene Data'!F162))),'Data Summary'!DU168="Yes"),OFFSET('Hygiene Data'!$F$5,0,10*ROW('Hygiene Data'!F162)),NA())</f>
        <v>#N/A</v>
      </c>
      <c r="BG168" s="537" t="e">
        <f ca="1">+IF(AND(ISNUMBER(OFFSET('Hygiene Data'!$F$7,0,10*ROW('Hygiene Data'!F162))),'Data Summary'!DV168="Yes"),OFFSET('Hygiene Data'!$F$7,0,10*ROW('Hygiene Data'!F162)),NA())</f>
        <v>#N/A</v>
      </c>
      <c r="BH168" s="537" t="e">
        <f ca="1">+IF(AND(ISNUMBER(OFFSET('Hygiene Data'!$F$9,0,10*ROW('Hygiene Data'!F162))),'Data Summary'!DW168="Yes"),OFFSET('Hygiene Data'!$F$9,0,10*ROW('Hygiene Data'!F162)),NA())</f>
        <v>#N/A</v>
      </c>
      <c r="BI168" s="537" t="e">
        <f ca="1">+IF(AND(ISNUMBER(OFFSET('Hygiene Data'!$G$5,0,10*ROW('Hygiene Data'!G162))),'Data Summary'!DX168="Yes"),OFFSET('Hygiene Data'!$G$5,0,10*ROW('Hygiene Data'!G162)),NA())</f>
        <v>#N/A</v>
      </c>
      <c r="BJ168" s="537" t="e">
        <f ca="1">+IF(AND(ISNUMBER(OFFSET('Hygiene Data'!$G$7,0,10*ROW('Hygiene Data'!G162))),'Data Summary'!DY168="Yes"),OFFSET('Hygiene Data'!$G$7,0,10*ROW('Hygiene Data'!G162)),NA())</f>
        <v>#N/A</v>
      </c>
      <c r="BK168" s="537" t="e">
        <f ca="1">+IF(AND(ISNUMBER(OFFSET('Hygiene Data'!$G$9,0,10*ROW('Hygiene Data'!G162))),'Data Summary'!DZ168="Yes"),OFFSET('Hygiene Data'!$G$9,0,10*ROW('Hygiene Data'!G162)),NA())</f>
        <v>#N/A</v>
      </c>
      <c r="BL168" s="537" t="e">
        <f ca="1">+IF(AND(ISNUMBER(OFFSET('Hygiene Data'!$H$5,0,10*ROW('Hygiene Data'!H162))),'Data Summary'!EA168="Yes"),OFFSET('Hygiene Data'!$H$5,0,10*ROW('Hygiene Data'!H162)),NA())</f>
        <v>#N/A</v>
      </c>
      <c r="BM168" s="537" t="e">
        <f ca="1">+IF(AND(ISNUMBER(OFFSET('Hygiene Data'!$H$7,0,10*ROW('Hygiene Data'!H162))),'Data Summary'!EB168="Yes"),OFFSET('Hygiene Data'!$H$7,0,10*ROW('Hygiene Data'!H162)),NA())</f>
        <v>#N/A</v>
      </c>
      <c r="BN168" s="537" t="e">
        <f ca="1">+IF(AND(ISNUMBER(OFFSET('Hygiene Data'!$H$9,0,10*ROW('Hygiene Data'!H162))),'Data Summary'!EC168="Yes"),OFFSET('Hygiene Data'!$H$9,0,10*ROW('Hygiene Data'!H162)),NA())</f>
        <v>#N/A</v>
      </c>
      <c r="BO168" s="537" t="e">
        <f ca="1">+IF(AND(ISNUMBER(OFFSET('Hygiene Data'!$I$5,0,10*ROW('Hygiene Data'!I162))),'Data Summary'!ED168="Yes"),OFFSET('Hygiene Data'!$I$5,0,10*ROW('Hygiene Data'!I162)),NA())</f>
        <v>#N/A</v>
      </c>
      <c r="BP168" s="537" t="e">
        <f ca="1">+IF(AND(ISNUMBER(OFFSET('Hygiene Data'!$I$7,0,10*ROW('Hygiene Data'!I162))),'Data Summary'!EE168="Yes"),OFFSET('Hygiene Data'!$I$7,0,10*ROW('Hygiene Data'!I162)),NA())</f>
        <v>#N/A</v>
      </c>
      <c r="BQ168" s="537" t="e">
        <f ca="1">+IF(AND(ISNUMBER(OFFSET('Hygiene Data'!$I$9,0,10*ROW('Hygiene Data'!I162))),'Data Summary'!EF168="Yes"),OFFSET('Hygiene Data'!$I$9,0,10*ROW('Hygiene Data'!I162)),NA())</f>
        <v>#N/A</v>
      </c>
    </row>
    <row r="169" spans="1:69" x14ac:dyDescent="0.25">
      <c r="A169" s="533" t="e">
        <f ca="1">+RIGHT('Data Summary'!A169,LEN('Data Summary'!A169)-9)</f>
        <v>#VALUE!</v>
      </c>
      <c r="B169" s="507" t="str">
        <f ca="1">+IF(ISTEXT('Data Summary'!B169),'Data Summary'!B169,"")</f>
        <v/>
      </c>
      <c r="C169" s="534" t="e">
        <f ca="1">+VALUE('Data Summary'!C169)</f>
        <v>#VALUE!</v>
      </c>
      <c r="D169" s="535" t="e">
        <f ca="1">+IF(AND(ISNUMBER(OFFSET('Water Data'!$D$4,0,10*ROW('Water Data'!D163))),'Data Summary'!BS169="Yes"),100-OFFSET('Water Data'!$D$4,0,10*ROW('Water Data'!D163)),NA())</f>
        <v>#N/A</v>
      </c>
      <c r="E169" s="535" t="e">
        <f ca="1">+IF(AND(ISNUMBER(OFFSET('Water Data'!$D$6,0,10*ROW('Water Data'!D163))),'Data Summary'!BT169="Yes"),OFFSET('Water Data'!$D$6,0,10*ROW('Water Data'!D163)),NA())</f>
        <v>#N/A</v>
      </c>
      <c r="F169" s="535" t="e">
        <f ca="1">+IF(AND(ISNUMBER(OFFSET('Water Data'!$D$9,0,10*ROW('Water Data'!D163))),'Data Summary'!BU169="Yes"),OFFSET('Water Data'!$D$9,0,10*ROW('Water Data'!D163)),NA())</f>
        <v>#N/A</v>
      </c>
      <c r="G169" s="535" t="e">
        <f ca="1">+IF(AND(ISNUMBER(OFFSET('Water Data'!$E$4,0,10*ROW('Water Data'!E163))),'Data Summary'!BV169="Yes"),100-OFFSET('Water Data'!$E$4,0,10*ROW('Water Data'!E163)),NA())</f>
        <v>#N/A</v>
      </c>
      <c r="H169" s="535" t="e">
        <f ca="1">+IF(AND(ISNUMBER(OFFSET('Water Data'!$E$6,0,10*ROW('Water Data'!E163))),'Data Summary'!BW169="Yes"),OFFSET('Water Data'!$E$6,0,10*ROW('Water Data'!E163)),NA())</f>
        <v>#N/A</v>
      </c>
      <c r="I169" s="535" t="e">
        <f ca="1">+IF(AND(ISNUMBER(OFFSET('Water Data'!$E$9,0,10*ROW('Water Data'!E163))),'Data Summary'!BX169="Yes"),OFFSET('Water Data'!$E$9,0,10*ROW('Water Data'!E163)),NA())</f>
        <v>#N/A</v>
      </c>
      <c r="J169" s="535" t="e">
        <f ca="1">+IF(AND(ISNUMBER(OFFSET('Water Data'!$F$4,0,10*ROW('Water Data'!F163))),'Data Summary'!BY169="Yes"),100-OFFSET('Water Data'!$F$4,0,10*ROW('Water Data'!F163)),NA())</f>
        <v>#N/A</v>
      </c>
      <c r="K169" s="535" t="e">
        <f ca="1">+IF(AND(ISNUMBER(OFFSET('Water Data'!$F$6,0,10*ROW('Water Data'!F163))),'Data Summary'!BZ169="Yes"),OFFSET('Water Data'!$F$6,0,10*ROW('Water Data'!F163)),NA())</f>
        <v>#N/A</v>
      </c>
      <c r="L169" s="535" t="e">
        <f ca="1">+IF(AND(ISNUMBER(OFFSET('Water Data'!$F$9,0,10*ROW('Water Data'!F163))),'Data Summary'!CA169="Yes"),OFFSET('Water Data'!$F$9,0,10*ROW('Water Data'!F163)),NA())</f>
        <v>#N/A</v>
      </c>
      <c r="M169" s="535" t="e">
        <f ca="1">+IF(AND(ISNUMBER(OFFSET('Water Data'!$G$4,0,10*ROW('Water Data'!G163))),'Data Summary'!CB169="Yes"),100-OFFSET('Water Data'!$G$4,0,10*ROW('Water Data'!G163)),NA())</f>
        <v>#N/A</v>
      </c>
      <c r="N169" s="535" t="e">
        <f ca="1">+IF(AND(ISNUMBER(OFFSET('Water Data'!$G$6,0,10*ROW('Water Data'!G163))),'Data Summary'!CC169="Yes"),OFFSET('Water Data'!$G$6,0,10*ROW('Water Data'!G163)),NA())</f>
        <v>#N/A</v>
      </c>
      <c r="O169" s="535" t="e">
        <f ca="1">+IF(AND(ISNUMBER(OFFSET('Water Data'!$G$9,0,10*ROW('Water Data'!G163))),'Data Summary'!CD169="Yes"),OFFSET('Water Data'!$G$9,0,10*ROW('Water Data'!G163)),NA())</f>
        <v>#N/A</v>
      </c>
      <c r="P169" s="535" t="e">
        <f ca="1">+IF(AND(ISNUMBER(OFFSET('Water Data'!$H$4,0,10*ROW('Water Data'!H163))),'Data Summary'!CE169="Yes"),100-OFFSET('Water Data'!$H$4,0,10*ROW('Water Data'!H163)),NA())</f>
        <v>#N/A</v>
      </c>
      <c r="Q169" s="535" t="e">
        <f ca="1">+IF(AND(ISNUMBER(OFFSET('Water Data'!$H$6,0,10*ROW('Water Data'!H163))),'Data Summary'!CF169="Yes"),OFFSET('Water Data'!$H$6,0,10*ROW('Water Data'!H163)),NA())</f>
        <v>#N/A</v>
      </c>
      <c r="R169" s="535" t="e">
        <f ca="1">+IF(AND(ISNUMBER(OFFSET('Water Data'!$H$9,0,10*ROW('Water Data'!H163))),'Data Summary'!CG169="Yes"),OFFSET('Water Data'!$H$9,0,10*ROW('Water Data'!H163)),NA())</f>
        <v>#N/A</v>
      </c>
      <c r="S169" s="535" t="e">
        <f ca="1">+IF(AND(ISNUMBER(OFFSET('Water Data'!$I$4,0,10*ROW('Water Data'!I163))),'Data Summary'!CH169="Yes"),100-OFFSET('Water Data'!$I$4,0,10*ROW('Water Data'!I163)),NA())</f>
        <v>#N/A</v>
      </c>
      <c r="T169" s="535" t="e">
        <f ca="1">+IF(AND(ISNUMBER(OFFSET('Water Data'!$I$6,0,10*ROW('Water Data'!I163))),'Data Summary'!CI169="Yes"),OFFSET('Water Data'!$I$6,0,10*ROW('Water Data'!I163)),NA())</f>
        <v>#N/A</v>
      </c>
      <c r="U169" s="535" t="e">
        <f ca="1">+IF(AND(ISNUMBER(OFFSET('Water Data'!$I$9,0,10*ROW('Water Data'!I163))),'Data Summary'!CJ169="Yes"),OFFSET('Water Data'!$I$9,0,10*ROW('Water Data'!I163)),NA())</f>
        <v>#N/A</v>
      </c>
      <c r="V169" s="536" t="e">
        <f ca="1">+IF(AND(ISNUMBER(OFFSET('Sanitation Data'!$D$4,0,10*ROW('Sanitation Data'!D163))),'Data Summary'!CK169="Yes"),100-OFFSET('Sanitation Data'!$D$4,0,10*ROW('Sanitation Data'!D163)),NA())</f>
        <v>#N/A</v>
      </c>
      <c r="W169" s="536" t="e">
        <f ca="1">+IF(AND(ISNUMBER(OFFSET('Sanitation Data'!$D$6,0,10*ROW('Sanitation Data'!D163))),'Data Summary'!CL169="Yes"),OFFSET('Sanitation Data'!$D$6,0,10*ROW('Sanitation Data'!D163)),NA())</f>
        <v>#N/A</v>
      </c>
      <c r="X169" s="536" t="e">
        <f ca="1">+IF(AND(ISNUMBER(OFFSET('Sanitation Data'!$D$10,0,10*ROW('Sanitation Data'!D163))),'Data Summary'!CM169="Yes"),OFFSET('Sanitation Data'!$D$10,0,10*ROW('Sanitation Data'!D163)),NA())</f>
        <v>#N/A</v>
      </c>
      <c r="Y169" s="536" t="e">
        <f ca="1">+IF(AND(ISNUMBER(OFFSET('Sanitation Data'!$D$11,0,10*ROW('Sanitation Data'!D163))),'Data Summary'!CN169="Yes"),OFFSET('Sanitation Data'!$D$11,0,10*ROW('Sanitation Data'!D163)),NA())</f>
        <v>#N/A</v>
      </c>
      <c r="Z169" s="536" t="e">
        <f ca="1">+IF(AND(ISNUMBER(OFFSET('Sanitation Data'!$D$12,0,10*ROW('Sanitation Data'!D163))),'Data Summary'!CO169="Yes"),OFFSET('Sanitation Data'!$D$12,0,10*ROW('Sanitation Data'!D163)),NA())</f>
        <v>#N/A</v>
      </c>
      <c r="AA169" s="536" t="e">
        <f ca="1">+IF(AND(ISNUMBER(OFFSET('Sanitation Data'!$E$4,0,10*ROW('Sanitation Data'!E163))),'Data Summary'!CP169="Yes"),100-OFFSET('Sanitation Data'!$E$4,0,10*ROW('Sanitation Data'!E163)),NA())</f>
        <v>#N/A</v>
      </c>
      <c r="AB169" s="536" t="e">
        <f ca="1">+IF(AND(ISNUMBER(OFFSET('Sanitation Data'!$E$6,0,10*ROW('Sanitation Data'!E163))),'Data Summary'!CQ169="Yes"),OFFSET('Sanitation Data'!$E$6,0,10*ROW('Sanitation Data'!E163)),NA())</f>
        <v>#N/A</v>
      </c>
      <c r="AC169" s="536" t="e">
        <f ca="1">+IF(AND(ISNUMBER(OFFSET('Sanitation Data'!$E$10,0,10*ROW('Sanitation Data'!E163))),'Data Summary'!CR169="Yes"),OFFSET('Sanitation Data'!$E$10,0,10*ROW('Sanitation Data'!E163)),NA())</f>
        <v>#N/A</v>
      </c>
      <c r="AD169" s="536" t="e">
        <f ca="1">+IF(AND(ISNUMBER(OFFSET('Sanitation Data'!$E$11,0,10*ROW('Sanitation Data'!E163))),'Data Summary'!CS169="Yes"),OFFSET('Sanitation Data'!$E$11,0,10*ROW('Sanitation Data'!E163)),NA())</f>
        <v>#N/A</v>
      </c>
      <c r="AE169" s="536" t="e">
        <f ca="1">+IF(AND(ISNUMBER(OFFSET('Sanitation Data'!$E$12,0,10*ROW('Sanitation Data'!E163))),'Data Summary'!CT169="Yes"),OFFSET('Sanitation Data'!$E$12,0,10*ROW('Sanitation Data'!E163)),NA())</f>
        <v>#N/A</v>
      </c>
      <c r="AF169" s="536" t="e">
        <f ca="1">+IF(AND(ISNUMBER(OFFSET('Sanitation Data'!$F$4,0,10*ROW('Sanitation Data'!F163))),'Data Summary'!CU169="Yes"),100-OFFSET('Sanitation Data'!$F$4,0,10*ROW('Sanitation Data'!F163)),NA())</f>
        <v>#N/A</v>
      </c>
      <c r="AG169" s="536" t="e">
        <f ca="1">+IF(AND(ISNUMBER(OFFSET('Sanitation Data'!$F$6,0,10*ROW('Sanitation Data'!F163))),'Data Summary'!CV169="Yes"),OFFSET('Sanitation Data'!$F$6,0,10*ROW('Sanitation Data'!F163)),NA())</f>
        <v>#N/A</v>
      </c>
      <c r="AH169" s="536" t="e">
        <f ca="1">+IF(AND(ISNUMBER(OFFSET('Sanitation Data'!$F$10,0,10*ROW('Sanitation Data'!F163))),'Data Summary'!CW169="Yes"),OFFSET('Sanitation Data'!$F$10,0,10*ROW('Sanitation Data'!F163)),NA())</f>
        <v>#N/A</v>
      </c>
      <c r="AI169" s="536" t="e">
        <f ca="1">+IF(AND(ISNUMBER(OFFSET('Sanitation Data'!$F$11,0,10*ROW('Sanitation Data'!F163))),'Data Summary'!CX169="Yes"),OFFSET('Sanitation Data'!$F$11,0,10*ROW('Sanitation Data'!F163)),NA())</f>
        <v>#N/A</v>
      </c>
      <c r="AJ169" s="536" t="e">
        <f ca="1">+IF(AND(ISNUMBER(OFFSET('Sanitation Data'!$F$12,0,10*ROW('Sanitation Data'!F163))),'Data Summary'!CY169="Yes"),OFFSET('Sanitation Data'!$F$12,0,10*ROW('Sanitation Data'!F163)),NA())</f>
        <v>#N/A</v>
      </c>
      <c r="AK169" s="536" t="e">
        <f ca="1">+IF(AND(ISNUMBER(OFFSET('Sanitation Data'!$G$4,0,10*ROW('Sanitation Data'!G163))),'Data Summary'!CZ169="Yes"),100-OFFSET('Sanitation Data'!$G$4,0,10*ROW('Sanitation Data'!G163)),NA())</f>
        <v>#N/A</v>
      </c>
      <c r="AL169" s="536" t="e">
        <f ca="1">+IF(AND(ISNUMBER(OFFSET('Sanitation Data'!$G$6,0,10*ROW('Sanitation Data'!G163))),'Data Summary'!DA169="Yes"),OFFSET('Sanitation Data'!$G$6,0,10*ROW('Sanitation Data'!G163)),NA())</f>
        <v>#N/A</v>
      </c>
      <c r="AM169" s="536" t="e">
        <f ca="1">+IF(AND(ISNUMBER(OFFSET('Sanitation Data'!$G$10,0,10*ROW('Sanitation Data'!G163))),'Data Summary'!DB169="Yes"),OFFSET('Sanitation Data'!$G$10,0,10*ROW('Sanitation Data'!G163)),NA())</f>
        <v>#N/A</v>
      </c>
      <c r="AN169" s="536" t="e">
        <f ca="1">+IF(AND(ISNUMBER(OFFSET('Sanitation Data'!$G$11,0,10*ROW('Sanitation Data'!G163))),'Data Summary'!DC169="Yes"),OFFSET('Sanitation Data'!$G$11,0,10*ROW('Sanitation Data'!G163)),NA())</f>
        <v>#N/A</v>
      </c>
      <c r="AO169" s="536" t="e">
        <f ca="1">+IF(AND(ISNUMBER(OFFSET('Sanitation Data'!$G$12,0,10*ROW('Sanitation Data'!G163))),'Data Summary'!DD169="Yes"),OFFSET('Sanitation Data'!$G$12,0,10*ROW('Sanitation Data'!G163)),NA())</f>
        <v>#N/A</v>
      </c>
      <c r="AP169" s="536" t="e">
        <f ca="1">+IF(AND(ISNUMBER(OFFSET('Sanitation Data'!$H$4,0,10*ROW('Sanitation Data'!H163))),'Data Summary'!DE169="Yes"),100-OFFSET('Sanitation Data'!$H$4,0,10*ROW('Sanitation Data'!H163)),NA())</f>
        <v>#N/A</v>
      </c>
      <c r="AQ169" s="536" t="e">
        <f ca="1">+IF(AND(ISNUMBER(OFFSET('Sanitation Data'!$H$6,0,10*ROW('Sanitation Data'!H163))),'Data Summary'!DF169="Yes"),OFFSET('Sanitation Data'!$H$6,0,10*ROW('Sanitation Data'!H163)),NA())</f>
        <v>#N/A</v>
      </c>
      <c r="AR169" s="536" t="e">
        <f ca="1">+IF(AND(ISNUMBER(OFFSET('Sanitation Data'!$H$10,0,10*ROW('Sanitation Data'!H163))),'Data Summary'!DG169="Yes"),OFFSET('Sanitation Data'!$H$10,0,10*ROW('Sanitation Data'!H163)),NA())</f>
        <v>#N/A</v>
      </c>
      <c r="AS169" s="536" t="e">
        <f ca="1">+IF(AND(ISNUMBER(OFFSET('Sanitation Data'!$H$11,0,10*ROW('Sanitation Data'!H163))),'Data Summary'!DH169="Yes"),OFFSET('Sanitation Data'!$H$11,0,10*ROW('Sanitation Data'!H163)),NA())</f>
        <v>#N/A</v>
      </c>
      <c r="AT169" s="536" t="e">
        <f ca="1">+IF(AND(ISNUMBER(OFFSET('Sanitation Data'!$H$12,0,10*ROW('Sanitation Data'!H163))),'Data Summary'!DI169="Yes"),OFFSET('Sanitation Data'!$H$12,0,10*ROW('Sanitation Data'!H163)),NA())</f>
        <v>#N/A</v>
      </c>
      <c r="AU169" s="536" t="e">
        <f ca="1">+IF(AND(ISNUMBER(OFFSET('Sanitation Data'!$I$4,0,10*ROW('Sanitation Data'!I163))),'Data Summary'!DJ169="Yes"),100-OFFSET('Sanitation Data'!$I$4,0,10*ROW('Sanitation Data'!I163)),NA())</f>
        <v>#N/A</v>
      </c>
      <c r="AV169" s="536" t="e">
        <f ca="1">+IF(AND(ISNUMBER(OFFSET('Sanitation Data'!$I$6,0,10*ROW('Sanitation Data'!I163))),'Data Summary'!DK169="Yes"),OFFSET('Sanitation Data'!$I$6,0,10*ROW('Sanitation Data'!I163)),NA())</f>
        <v>#N/A</v>
      </c>
      <c r="AW169" s="536" t="e">
        <f ca="1">+IF(AND(ISNUMBER(OFFSET('Sanitation Data'!$I$10,0,10*ROW('Sanitation Data'!I163))),'Data Summary'!DL169="Yes"),OFFSET('Sanitation Data'!$I$10,0,10*ROW('Sanitation Data'!I163)),NA())</f>
        <v>#N/A</v>
      </c>
      <c r="AX169" s="536" t="e">
        <f ca="1">+IF(AND(ISNUMBER(OFFSET('Sanitation Data'!$I$11,0,10*ROW('Sanitation Data'!I163))),'Data Summary'!DM169="Yes"),OFFSET('Sanitation Data'!$I$11,0,10*ROW('Sanitation Data'!I163)),NA())</f>
        <v>#N/A</v>
      </c>
      <c r="AY169" s="536" t="e">
        <f ca="1">+IF(AND(ISNUMBER(OFFSET('Sanitation Data'!$I$12,0,10*ROW('Sanitation Data'!I163))),'Data Summary'!DN169="Yes"),OFFSET('Sanitation Data'!$I$12,0,10*ROW('Sanitation Data'!I163)),NA())</f>
        <v>#N/A</v>
      </c>
      <c r="AZ169" s="537" t="e">
        <f ca="1">+IF(AND(ISNUMBER(OFFSET('Hygiene Data'!$D$5,0,10*ROW('Hygiene Data'!D163))),'Data Summary'!DO169="Yes"),OFFSET('Hygiene Data'!$D$5,0,10*ROW('Hygiene Data'!D163)),NA())</f>
        <v>#N/A</v>
      </c>
      <c r="BA169" s="537" t="e">
        <f ca="1">+IF(AND(ISNUMBER(OFFSET('Hygiene Data'!$D$7,0,10*ROW('Hygiene Data'!D163))),'Data Summary'!DP169="Yes"),OFFSET('Hygiene Data'!$D$7,0,10*ROW('Hygiene Data'!D163)),NA())</f>
        <v>#N/A</v>
      </c>
      <c r="BB169" s="537" t="e">
        <f ca="1">+IF(AND(ISNUMBER(OFFSET('Hygiene Data'!$D$9,0,10*ROW('Hygiene Data'!D163))),'Data Summary'!DQ169="Yes"),OFFSET('Hygiene Data'!$D$9,0,10*ROW('Hygiene Data'!D163)),NA())</f>
        <v>#N/A</v>
      </c>
      <c r="BC169" s="537" t="e">
        <f ca="1">+IF(AND(ISNUMBER(OFFSET('Hygiene Data'!$E$5,0,10*ROW('Hygiene Data'!E163))),'Data Summary'!DR169="Yes"),OFFSET('Hygiene Data'!$E$5,0,10*ROW('Hygiene Data'!E163)),NA())</f>
        <v>#N/A</v>
      </c>
      <c r="BD169" s="537" t="e">
        <f ca="1">+IF(AND(ISNUMBER(OFFSET('Hygiene Data'!$E$7,0,10*ROW('Hygiene Data'!E163))),'Data Summary'!DS169="Yes"),OFFSET('Hygiene Data'!$E$7,0,10*ROW('Hygiene Data'!E163)),NA())</f>
        <v>#N/A</v>
      </c>
      <c r="BE169" s="537" t="e">
        <f ca="1">+IF(AND(ISNUMBER(OFFSET('Hygiene Data'!$E$9,0,10*ROW('Hygiene Data'!E163))),'Data Summary'!DT169="Yes"),OFFSET('Hygiene Data'!$E$9,0,10*ROW('Hygiene Data'!E163)),NA())</f>
        <v>#N/A</v>
      </c>
      <c r="BF169" s="537" t="e">
        <f ca="1">+IF(AND(ISNUMBER(OFFSET('Hygiene Data'!$F$5,0,10*ROW('Hygiene Data'!F163))),'Data Summary'!DU169="Yes"),OFFSET('Hygiene Data'!$F$5,0,10*ROW('Hygiene Data'!F163)),NA())</f>
        <v>#N/A</v>
      </c>
      <c r="BG169" s="537" t="e">
        <f ca="1">+IF(AND(ISNUMBER(OFFSET('Hygiene Data'!$F$7,0,10*ROW('Hygiene Data'!F163))),'Data Summary'!DV169="Yes"),OFFSET('Hygiene Data'!$F$7,0,10*ROW('Hygiene Data'!F163)),NA())</f>
        <v>#N/A</v>
      </c>
      <c r="BH169" s="537" t="e">
        <f ca="1">+IF(AND(ISNUMBER(OFFSET('Hygiene Data'!$F$9,0,10*ROW('Hygiene Data'!F163))),'Data Summary'!DW169="Yes"),OFFSET('Hygiene Data'!$F$9,0,10*ROW('Hygiene Data'!F163)),NA())</f>
        <v>#N/A</v>
      </c>
      <c r="BI169" s="537" t="e">
        <f ca="1">+IF(AND(ISNUMBER(OFFSET('Hygiene Data'!$G$5,0,10*ROW('Hygiene Data'!G163))),'Data Summary'!DX169="Yes"),OFFSET('Hygiene Data'!$G$5,0,10*ROW('Hygiene Data'!G163)),NA())</f>
        <v>#N/A</v>
      </c>
      <c r="BJ169" s="537" t="e">
        <f ca="1">+IF(AND(ISNUMBER(OFFSET('Hygiene Data'!$G$7,0,10*ROW('Hygiene Data'!G163))),'Data Summary'!DY169="Yes"),OFFSET('Hygiene Data'!$G$7,0,10*ROW('Hygiene Data'!G163)),NA())</f>
        <v>#N/A</v>
      </c>
      <c r="BK169" s="537" t="e">
        <f ca="1">+IF(AND(ISNUMBER(OFFSET('Hygiene Data'!$G$9,0,10*ROW('Hygiene Data'!G163))),'Data Summary'!DZ169="Yes"),OFFSET('Hygiene Data'!$G$9,0,10*ROW('Hygiene Data'!G163)),NA())</f>
        <v>#N/A</v>
      </c>
      <c r="BL169" s="537" t="e">
        <f ca="1">+IF(AND(ISNUMBER(OFFSET('Hygiene Data'!$H$5,0,10*ROW('Hygiene Data'!H163))),'Data Summary'!EA169="Yes"),OFFSET('Hygiene Data'!$H$5,0,10*ROW('Hygiene Data'!H163)),NA())</f>
        <v>#N/A</v>
      </c>
      <c r="BM169" s="537" t="e">
        <f ca="1">+IF(AND(ISNUMBER(OFFSET('Hygiene Data'!$H$7,0,10*ROW('Hygiene Data'!H163))),'Data Summary'!EB169="Yes"),OFFSET('Hygiene Data'!$H$7,0,10*ROW('Hygiene Data'!H163)),NA())</f>
        <v>#N/A</v>
      </c>
      <c r="BN169" s="537" t="e">
        <f ca="1">+IF(AND(ISNUMBER(OFFSET('Hygiene Data'!$H$9,0,10*ROW('Hygiene Data'!H163))),'Data Summary'!EC169="Yes"),OFFSET('Hygiene Data'!$H$9,0,10*ROW('Hygiene Data'!H163)),NA())</f>
        <v>#N/A</v>
      </c>
      <c r="BO169" s="537" t="e">
        <f ca="1">+IF(AND(ISNUMBER(OFFSET('Hygiene Data'!$I$5,0,10*ROW('Hygiene Data'!I163))),'Data Summary'!ED169="Yes"),OFFSET('Hygiene Data'!$I$5,0,10*ROW('Hygiene Data'!I163)),NA())</f>
        <v>#N/A</v>
      </c>
      <c r="BP169" s="537" t="e">
        <f ca="1">+IF(AND(ISNUMBER(OFFSET('Hygiene Data'!$I$7,0,10*ROW('Hygiene Data'!I163))),'Data Summary'!EE169="Yes"),OFFSET('Hygiene Data'!$I$7,0,10*ROW('Hygiene Data'!I163)),NA())</f>
        <v>#N/A</v>
      </c>
      <c r="BQ169" s="537" t="e">
        <f ca="1">+IF(AND(ISNUMBER(OFFSET('Hygiene Data'!$I$9,0,10*ROW('Hygiene Data'!I163))),'Data Summary'!EF169="Yes"),OFFSET('Hygiene Data'!$I$9,0,10*ROW('Hygiene Data'!I163)),NA())</f>
        <v>#N/A</v>
      </c>
    </row>
    <row r="170" spans="1:69" x14ac:dyDescent="0.25">
      <c r="A170" s="533" t="e">
        <f ca="1">+RIGHT('Data Summary'!A170,LEN('Data Summary'!A170)-9)</f>
        <v>#VALUE!</v>
      </c>
      <c r="B170" s="507" t="str">
        <f ca="1">+IF(ISTEXT('Data Summary'!B170),'Data Summary'!B170,"")</f>
        <v/>
      </c>
      <c r="C170" s="534" t="e">
        <f ca="1">+VALUE('Data Summary'!C170)</f>
        <v>#VALUE!</v>
      </c>
      <c r="D170" s="535" t="e">
        <f ca="1">+IF(AND(ISNUMBER(OFFSET('Water Data'!$D$4,0,10*ROW('Water Data'!D164))),'Data Summary'!BS170="Yes"),100-OFFSET('Water Data'!$D$4,0,10*ROW('Water Data'!D164)),NA())</f>
        <v>#N/A</v>
      </c>
      <c r="E170" s="535" t="e">
        <f ca="1">+IF(AND(ISNUMBER(OFFSET('Water Data'!$D$6,0,10*ROW('Water Data'!D164))),'Data Summary'!BT170="Yes"),OFFSET('Water Data'!$D$6,0,10*ROW('Water Data'!D164)),NA())</f>
        <v>#N/A</v>
      </c>
      <c r="F170" s="535" t="e">
        <f ca="1">+IF(AND(ISNUMBER(OFFSET('Water Data'!$D$9,0,10*ROW('Water Data'!D164))),'Data Summary'!BU170="Yes"),OFFSET('Water Data'!$D$9,0,10*ROW('Water Data'!D164)),NA())</f>
        <v>#N/A</v>
      </c>
      <c r="G170" s="535" t="e">
        <f ca="1">+IF(AND(ISNUMBER(OFFSET('Water Data'!$E$4,0,10*ROW('Water Data'!E164))),'Data Summary'!BV170="Yes"),100-OFFSET('Water Data'!$E$4,0,10*ROW('Water Data'!E164)),NA())</f>
        <v>#N/A</v>
      </c>
      <c r="H170" s="535" t="e">
        <f ca="1">+IF(AND(ISNUMBER(OFFSET('Water Data'!$E$6,0,10*ROW('Water Data'!E164))),'Data Summary'!BW170="Yes"),OFFSET('Water Data'!$E$6,0,10*ROW('Water Data'!E164)),NA())</f>
        <v>#N/A</v>
      </c>
      <c r="I170" s="535" t="e">
        <f ca="1">+IF(AND(ISNUMBER(OFFSET('Water Data'!$E$9,0,10*ROW('Water Data'!E164))),'Data Summary'!BX170="Yes"),OFFSET('Water Data'!$E$9,0,10*ROW('Water Data'!E164)),NA())</f>
        <v>#N/A</v>
      </c>
      <c r="J170" s="535" t="e">
        <f ca="1">+IF(AND(ISNUMBER(OFFSET('Water Data'!$F$4,0,10*ROW('Water Data'!F164))),'Data Summary'!BY170="Yes"),100-OFFSET('Water Data'!$F$4,0,10*ROW('Water Data'!F164)),NA())</f>
        <v>#N/A</v>
      </c>
      <c r="K170" s="535" t="e">
        <f ca="1">+IF(AND(ISNUMBER(OFFSET('Water Data'!$F$6,0,10*ROW('Water Data'!F164))),'Data Summary'!BZ170="Yes"),OFFSET('Water Data'!$F$6,0,10*ROW('Water Data'!F164)),NA())</f>
        <v>#N/A</v>
      </c>
      <c r="L170" s="535" t="e">
        <f ca="1">+IF(AND(ISNUMBER(OFFSET('Water Data'!$F$9,0,10*ROW('Water Data'!F164))),'Data Summary'!CA170="Yes"),OFFSET('Water Data'!$F$9,0,10*ROW('Water Data'!F164)),NA())</f>
        <v>#N/A</v>
      </c>
      <c r="M170" s="535" t="e">
        <f ca="1">+IF(AND(ISNUMBER(OFFSET('Water Data'!$G$4,0,10*ROW('Water Data'!G164))),'Data Summary'!CB170="Yes"),100-OFFSET('Water Data'!$G$4,0,10*ROW('Water Data'!G164)),NA())</f>
        <v>#N/A</v>
      </c>
      <c r="N170" s="535" t="e">
        <f ca="1">+IF(AND(ISNUMBER(OFFSET('Water Data'!$G$6,0,10*ROW('Water Data'!G164))),'Data Summary'!CC170="Yes"),OFFSET('Water Data'!$G$6,0,10*ROW('Water Data'!G164)),NA())</f>
        <v>#N/A</v>
      </c>
      <c r="O170" s="535" t="e">
        <f ca="1">+IF(AND(ISNUMBER(OFFSET('Water Data'!$G$9,0,10*ROW('Water Data'!G164))),'Data Summary'!CD170="Yes"),OFFSET('Water Data'!$G$9,0,10*ROW('Water Data'!G164)),NA())</f>
        <v>#N/A</v>
      </c>
      <c r="P170" s="535" t="e">
        <f ca="1">+IF(AND(ISNUMBER(OFFSET('Water Data'!$H$4,0,10*ROW('Water Data'!H164))),'Data Summary'!CE170="Yes"),100-OFFSET('Water Data'!$H$4,0,10*ROW('Water Data'!H164)),NA())</f>
        <v>#N/A</v>
      </c>
      <c r="Q170" s="535" t="e">
        <f ca="1">+IF(AND(ISNUMBER(OFFSET('Water Data'!$H$6,0,10*ROW('Water Data'!H164))),'Data Summary'!CF170="Yes"),OFFSET('Water Data'!$H$6,0,10*ROW('Water Data'!H164)),NA())</f>
        <v>#N/A</v>
      </c>
      <c r="R170" s="535" t="e">
        <f ca="1">+IF(AND(ISNUMBER(OFFSET('Water Data'!$H$9,0,10*ROW('Water Data'!H164))),'Data Summary'!CG170="Yes"),OFFSET('Water Data'!$H$9,0,10*ROW('Water Data'!H164)),NA())</f>
        <v>#N/A</v>
      </c>
      <c r="S170" s="535" t="e">
        <f ca="1">+IF(AND(ISNUMBER(OFFSET('Water Data'!$I$4,0,10*ROW('Water Data'!I164))),'Data Summary'!CH170="Yes"),100-OFFSET('Water Data'!$I$4,0,10*ROW('Water Data'!I164)),NA())</f>
        <v>#N/A</v>
      </c>
      <c r="T170" s="535" t="e">
        <f ca="1">+IF(AND(ISNUMBER(OFFSET('Water Data'!$I$6,0,10*ROW('Water Data'!I164))),'Data Summary'!CI170="Yes"),OFFSET('Water Data'!$I$6,0,10*ROW('Water Data'!I164)),NA())</f>
        <v>#N/A</v>
      </c>
      <c r="U170" s="535" t="e">
        <f ca="1">+IF(AND(ISNUMBER(OFFSET('Water Data'!$I$9,0,10*ROW('Water Data'!I164))),'Data Summary'!CJ170="Yes"),OFFSET('Water Data'!$I$9,0,10*ROW('Water Data'!I164)),NA())</f>
        <v>#N/A</v>
      </c>
      <c r="V170" s="536" t="e">
        <f ca="1">+IF(AND(ISNUMBER(OFFSET('Sanitation Data'!$D$4,0,10*ROW('Sanitation Data'!D164))),'Data Summary'!CK170="Yes"),100-OFFSET('Sanitation Data'!$D$4,0,10*ROW('Sanitation Data'!D164)),NA())</f>
        <v>#N/A</v>
      </c>
      <c r="W170" s="536" t="e">
        <f ca="1">+IF(AND(ISNUMBER(OFFSET('Sanitation Data'!$D$6,0,10*ROW('Sanitation Data'!D164))),'Data Summary'!CL170="Yes"),OFFSET('Sanitation Data'!$D$6,0,10*ROW('Sanitation Data'!D164)),NA())</f>
        <v>#N/A</v>
      </c>
      <c r="X170" s="536" t="e">
        <f ca="1">+IF(AND(ISNUMBER(OFFSET('Sanitation Data'!$D$10,0,10*ROW('Sanitation Data'!D164))),'Data Summary'!CM170="Yes"),OFFSET('Sanitation Data'!$D$10,0,10*ROW('Sanitation Data'!D164)),NA())</f>
        <v>#N/A</v>
      </c>
      <c r="Y170" s="536" t="e">
        <f ca="1">+IF(AND(ISNUMBER(OFFSET('Sanitation Data'!$D$11,0,10*ROW('Sanitation Data'!D164))),'Data Summary'!CN170="Yes"),OFFSET('Sanitation Data'!$D$11,0,10*ROW('Sanitation Data'!D164)),NA())</f>
        <v>#N/A</v>
      </c>
      <c r="Z170" s="536" t="e">
        <f ca="1">+IF(AND(ISNUMBER(OFFSET('Sanitation Data'!$D$12,0,10*ROW('Sanitation Data'!D164))),'Data Summary'!CO170="Yes"),OFFSET('Sanitation Data'!$D$12,0,10*ROW('Sanitation Data'!D164)),NA())</f>
        <v>#N/A</v>
      </c>
      <c r="AA170" s="536" t="e">
        <f ca="1">+IF(AND(ISNUMBER(OFFSET('Sanitation Data'!$E$4,0,10*ROW('Sanitation Data'!E164))),'Data Summary'!CP170="Yes"),100-OFFSET('Sanitation Data'!$E$4,0,10*ROW('Sanitation Data'!E164)),NA())</f>
        <v>#N/A</v>
      </c>
      <c r="AB170" s="536" t="e">
        <f ca="1">+IF(AND(ISNUMBER(OFFSET('Sanitation Data'!$E$6,0,10*ROW('Sanitation Data'!E164))),'Data Summary'!CQ170="Yes"),OFFSET('Sanitation Data'!$E$6,0,10*ROW('Sanitation Data'!E164)),NA())</f>
        <v>#N/A</v>
      </c>
      <c r="AC170" s="536" t="e">
        <f ca="1">+IF(AND(ISNUMBER(OFFSET('Sanitation Data'!$E$10,0,10*ROW('Sanitation Data'!E164))),'Data Summary'!CR170="Yes"),OFFSET('Sanitation Data'!$E$10,0,10*ROW('Sanitation Data'!E164)),NA())</f>
        <v>#N/A</v>
      </c>
      <c r="AD170" s="536" t="e">
        <f ca="1">+IF(AND(ISNUMBER(OFFSET('Sanitation Data'!$E$11,0,10*ROW('Sanitation Data'!E164))),'Data Summary'!CS170="Yes"),OFFSET('Sanitation Data'!$E$11,0,10*ROW('Sanitation Data'!E164)),NA())</f>
        <v>#N/A</v>
      </c>
      <c r="AE170" s="536" t="e">
        <f ca="1">+IF(AND(ISNUMBER(OFFSET('Sanitation Data'!$E$12,0,10*ROW('Sanitation Data'!E164))),'Data Summary'!CT170="Yes"),OFFSET('Sanitation Data'!$E$12,0,10*ROW('Sanitation Data'!E164)),NA())</f>
        <v>#N/A</v>
      </c>
      <c r="AF170" s="536" t="e">
        <f ca="1">+IF(AND(ISNUMBER(OFFSET('Sanitation Data'!$F$4,0,10*ROW('Sanitation Data'!F164))),'Data Summary'!CU170="Yes"),100-OFFSET('Sanitation Data'!$F$4,0,10*ROW('Sanitation Data'!F164)),NA())</f>
        <v>#N/A</v>
      </c>
      <c r="AG170" s="536" t="e">
        <f ca="1">+IF(AND(ISNUMBER(OFFSET('Sanitation Data'!$F$6,0,10*ROW('Sanitation Data'!F164))),'Data Summary'!CV170="Yes"),OFFSET('Sanitation Data'!$F$6,0,10*ROW('Sanitation Data'!F164)),NA())</f>
        <v>#N/A</v>
      </c>
      <c r="AH170" s="536" t="e">
        <f ca="1">+IF(AND(ISNUMBER(OFFSET('Sanitation Data'!$F$10,0,10*ROW('Sanitation Data'!F164))),'Data Summary'!CW170="Yes"),OFFSET('Sanitation Data'!$F$10,0,10*ROW('Sanitation Data'!F164)),NA())</f>
        <v>#N/A</v>
      </c>
      <c r="AI170" s="536" t="e">
        <f ca="1">+IF(AND(ISNUMBER(OFFSET('Sanitation Data'!$F$11,0,10*ROW('Sanitation Data'!F164))),'Data Summary'!CX170="Yes"),OFFSET('Sanitation Data'!$F$11,0,10*ROW('Sanitation Data'!F164)),NA())</f>
        <v>#N/A</v>
      </c>
      <c r="AJ170" s="536" t="e">
        <f ca="1">+IF(AND(ISNUMBER(OFFSET('Sanitation Data'!$F$12,0,10*ROW('Sanitation Data'!F164))),'Data Summary'!CY170="Yes"),OFFSET('Sanitation Data'!$F$12,0,10*ROW('Sanitation Data'!F164)),NA())</f>
        <v>#N/A</v>
      </c>
      <c r="AK170" s="536" t="e">
        <f ca="1">+IF(AND(ISNUMBER(OFFSET('Sanitation Data'!$G$4,0,10*ROW('Sanitation Data'!G164))),'Data Summary'!CZ170="Yes"),100-OFFSET('Sanitation Data'!$G$4,0,10*ROW('Sanitation Data'!G164)),NA())</f>
        <v>#N/A</v>
      </c>
      <c r="AL170" s="536" t="e">
        <f ca="1">+IF(AND(ISNUMBER(OFFSET('Sanitation Data'!$G$6,0,10*ROW('Sanitation Data'!G164))),'Data Summary'!DA170="Yes"),OFFSET('Sanitation Data'!$G$6,0,10*ROW('Sanitation Data'!G164)),NA())</f>
        <v>#N/A</v>
      </c>
      <c r="AM170" s="536" t="e">
        <f ca="1">+IF(AND(ISNUMBER(OFFSET('Sanitation Data'!$G$10,0,10*ROW('Sanitation Data'!G164))),'Data Summary'!DB170="Yes"),OFFSET('Sanitation Data'!$G$10,0,10*ROW('Sanitation Data'!G164)),NA())</f>
        <v>#N/A</v>
      </c>
      <c r="AN170" s="536" t="e">
        <f ca="1">+IF(AND(ISNUMBER(OFFSET('Sanitation Data'!$G$11,0,10*ROW('Sanitation Data'!G164))),'Data Summary'!DC170="Yes"),OFFSET('Sanitation Data'!$G$11,0,10*ROW('Sanitation Data'!G164)),NA())</f>
        <v>#N/A</v>
      </c>
      <c r="AO170" s="536" t="e">
        <f ca="1">+IF(AND(ISNUMBER(OFFSET('Sanitation Data'!$G$12,0,10*ROW('Sanitation Data'!G164))),'Data Summary'!DD170="Yes"),OFFSET('Sanitation Data'!$G$12,0,10*ROW('Sanitation Data'!G164)),NA())</f>
        <v>#N/A</v>
      </c>
      <c r="AP170" s="536" t="e">
        <f ca="1">+IF(AND(ISNUMBER(OFFSET('Sanitation Data'!$H$4,0,10*ROW('Sanitation Data'!H164))),'Data Summary'!DE170="Yes"),100-OFFSET('Sanitation Data'!$H$4,0,10*ROW('Sanitation Data'!H164)),NA())</f>
        <v>#N/A</v>
      </c>
      <c r="AQ170" s="536" t="e">
        <f ca="1">+IF(AND(ISNUMBER(OFFSET('Sanitation Data'!$H$6,0,10*ROW('Sanitation Data'!H164))),'Data Summary'!DF170="Yes"),OFFSET('Sanitation Data'!$H$6,0,10*ROW('Sanitation Data'!H164)),NA())</f>
        <v>#N/A</v>
      </c>
      <c r="AR170" s="536" t="e">
        <f ca="1">+IF(AND(ISNUMBER(OFFSET('Sanitation Data'!$H$10,0,10*ROW('Sanitation Data'!H164))),'Data Summary'!DG170="Yes"),OFFSET('Sanitation Data'!$H$10,0,10*ROW('Sanitation Data'!H164)),NA())</f>
        <v>#N/A</v>
      </c>
      <c r="AS170" s="536" t="e">
        <f ca="1">+IF(AND(ISNUMBER(OFFSET('Sanitation Data'!$H$11,0,10*ROW('Sanitation Data'!H164))),'Data Summary'!DH170="Yes"),OFFSET('Sanitation Data'!$H$11,0,10*ROW('Sanitation Data'!H164)),NA())</f>
        <v>#N/A</v>
      </c>
      <c r="AT170" s="536" t="e">
        <f ca="1">+IF(AND(ISNUMBER(OFFSET('Sanitation Data'!$H$12,0,10*ROW('Sanitation Data'!H164))),'Data Summary'!DI170="Yes"),OFFSET('Sanitation Data'!$H$12,0,10*ROW('Sanitation Data'!H164)),NA())</f>
        <v>#N/A</v>
      </c>
      <c r="AU170" s="536" t="e">
        <f ca="1">+IF(AND(ISNUMBER(OFFSET('Sanitation Data'!$I$4,0,10*ROW('Sanitation Data'!I164))),'Data Summary'!DJ170="Yes"),100-OFFSET('Sanitation Data'!$I$4,0,10*ROW('Sanitation Data'!I164)),NA())</f>
        <v>#N/A</v>
      </c>
      <c r="AV170" s="536" t="e">
        <f ca="1">+IF(AND(ISNUMBER(OFFSET('Sanitation Data'!$I$6,0,10*ROW('Sanitation Data'!I164))),'Data Summary'!DK170="Yes"),OFFSET('Sanitation Data'!$I$6,0,10*ROW('Sanitation Data'!I164)),NA())</f>
        <v>#N/A</v>
      </c>
      <c r="AW170" s="536" t="e">
        <f ca="1">+IF(AND(ISNUMBER(OFFSET('Sanitation Data'!$I$10,0,10*ROW('Sanitation Data'!I164))),'Data Summary'!DL170="Yes"),OFFSET('Sanitation Data'!$I$10,0,10*ROW('Sanitation Data'!I164)),NA())</f>
        <v>#N/A</v>
      </c>
      <c r="AX170" s="536" t="e">
        <f ca="1">+IF(AND(ISNUMBER(OFFSET('Sanitation Data'!$I$11,0,10*ROW('Sanitation Data'!I164))),'Data Summary'!DM170="Yes"),OFFSET('Sanitation Data'!$I$11,0,10*ROW('Sanitation Data'!I164)),NA())</f>
        <v>#N/A</v>
      </c>
      <c r="AY170" s="536" t="e">
        <f ca="1">+IF(AND(ISNUMBER(OFFSET('Sanitation Data'!$I$12,0,10*ROW('Sanitation Data'!I164))),'Data Summary'!DN170="Yes"),OFFSET('Sanitation Data'!$I$12,0,10*ROW('Sanitation Data'!I164)),NA())</f>
        <v>#N/A</v>
      </c>
      <c r="AZ170" s="537" t="e">
        <f ca="1">+IF(AND(ISNUMBER(OFFSET('Hygiene Data'!$D$5,0,10*ROW('Hygiene Data'!D164))),'Data Summary'!DO170="Yes"),OFFSET('Hygiene Data'!$D$5,0,10*ROW('Hygiene Data'!D164)),NA())</f>
        <v>#N/A</v>
      </c>
      <c r="BA170" s="537" t="e">
        <f ca="1">+IF(AND(ISNUMBER(OFFSET('Hygiene Data'!$D$7,0,10*ROW('Hygiene Data'!D164))),'Data Summary'!DP170="Yes"),OFFSET('Hygiene Data'!$D$7,0,10*ROW('Hygiene Data'!D164)),NA())</f>
        <v>#N/A</v>
      </c>
      <c r="BB170" s="537" t="e">
        <f ca="1">+IF(AND(ISNUMBER(OFFSET('Hygiene Data'!$D$9,0,10*ROW('Hygiene Data'!D164))),'Data Summary'!DQ170="Yes"),OFFSET('Hygiene Data'!$D$9,0,10*ROW('Hygiene Data'!D164)),NA())</f>
        <v>#N/A</v>
      </c>
      <c r="BC170" s="537" t="e">
        <f ca="1">+IF(AND(ISNUMBER(OFFSET('Hygiene Data'!$E$5,0,10*ROW('Hygiene Data'!E164))),'Data Summary'!DR170="Yes"),OFFSET('Hygiene Data'!$E$5,0,10*ROW('Hygiene Data'!E164)),NA())</f>
        <v>#N/A</v>
      </c>
      <c r="BD170" s="537" t="e">
        <f ca="1">+IF(AND(ISNUMBER(OFFSET('Hygiene Data'!$E$7,0,10*ROW('Hygiene Data'!E164))),'Data Summary'!DS170="Yes"),OFFSET('Hygiene Data'!$E$7,0,10*ROW('Hygiene Data'!E164)),NA())</f>
        <v>#N/A</v>
      </c>
      <c r="BE170" s="537" t="e">
        <f ca="1">+IF(AND(ISNUMBER(OFFSET('Hygiene Data'!$E$9,0,10*ROW('Hygiene Data'!E164))),'Data Summary'!DT170="Yes"),OFFSET('Hygiene Data'!$E$9,0,10*ROW('Hygiene Data'!E164)),NA())</f>
        <v>#N/A</v>
      </c>
      <c r="BF170" s="537" t="e">
        <f ca="1">+IF(AND(ISNUMBER(OFFSET('Hygiene Data'!$F$5,0,10*ROW('Hygiene Data'!F164))),'Data Summary'!DU170="Yes"),OFFSET('Hygiene Data'!$F$5,0,10*ROW('Hygiene Data'!F164)),NA())</f>
        <v>#N/A</v>
      </c>
      <c r="BG170" s="537" t="e">
        <f ca="1">+IF(AND(ISNUMBER(OFFSET('Hygiene Data'!$F$7,0,10*ROW('Hygiene Data'!F164))),'Data Summary'!DV170="Yes"),OFFSET('Hygiene Data'!$F$7,0,10*ROW('Hygiene Data'!F164)),NA())</f>
        <v>#N/A</v>
      </c>
      <c r="BH170" s="537" t="e">
        <f ca="1">+IF(AND(ISNUMBER(OFFSET('Hygiene Data'!$F$9,0,10*ROW('Hygiene Data'!F164))),'Data Summary'!DW170="Yes"),OFFSET('Hygiene Data'!$F$9,0,10*ROW('Hygiene Data'!F164)),NA())</f>
        <v>#N/A</v>
      </c>
      <c r="BI170" s="537" t="e">
        <f ca="1">+IF(AND(ISNUMBER(OFFSET('Hygiene Data'!$G$5,0,10*ROW('Hygiene Data'!G164))),'Data Summary'!DX170="Yes"),OFFSET('Hygiene Data'!$G$5,0,10*ROW('Hygiene Data'!G164)),NA())</f>
        <v>#N/A</v>
      </c>
      <c r="BJ170" s="537" t="e">
        <f ca="1">+IF(AND(ISNUMBER(OFFSET('Hygiene Data'!$G$7,0,10*ROW('Hygiene Data'!G164))),'Data Summary'!DY170="Yes"),OFFSET('Hygiene Data'!$G$7,0,10*ROW('Hygiene Data'!G164)),NA())</f>
        <v>#N/A</v>
      </c>
      <c r="BK170" s="537" t="e">
        <f ca="1">+IF(AND(ISNUMBER(OFFSET('Hygiene Data'!$G$9,0,10*ROW('Hygiene Data'!G164))),'Data Summary'!DZ170="Yes"),OFFSET('Hygiene Data'!$G$9,0,10*ROW('Hygiene Data'!G164)),NA())</f>
        <v>#N/A</v>
      </c>
      <c r="BL170" s="537" t="e">
        <f ca="1">+IF(AND(ISNUMBER(OFFSET('Hygiene Data'!$H$5,0,10*ROW('Hygiene Data'!H164))),'Data Summary'!EA170="Yes"),OFFSET('Hygiene Data'!$H$5,0,10*ROW('Hygiene Data'!H164)),NA())</f>
        <v>#N/A</v>
      </c>
      <c r="BM170" s="537" t="e">
        <f ca="1">+IF(AND(ISNUMBER(OFFSET('Hygiene Data'!$H$7,0,10*ROW('Hygiene Data'!H164))),'Data Summary'!EB170="Yes"),OFFSET('Hygiene Data'!$H$7,0,10*ROW('Hygiene Data'!H164)),NA())</f>
        <v>#N/A</v>
      </c>
      <c r="BN170" s="537" t="e">
        <f ca="1">+IF(AND(ISNUMBER(OFFSET('Hygiene Data'!$H$9,0,10*ROW('Hygiene Data'!H164))),'Data Summary'!EC170="Yes"),OFFSET('Hygiene Data'!$H$9,0,10*ROW('Hygiene Data'!H164)),NA())</f>
        <v>#N/A</v>
      </c>
      <c r="BO170" s="537" t="e">
        <f ca="1">+IF(AND(ISNUMBER(OFFSET('Hygiene Data'!$I$5,0,10*ROW('Hygiene Data'!I164))),'Data Summary'!ED170="Yes"),OFFSET('Hygiene Data'!$I$5,0,10*ROW('Hygiene Data'!I164)),NA())</f>
        <v>#N/A</v>
      </c>
      <c r="BP170" s="537" t="e">
        <f ca="1">+IF(AND(ISNUMBER(OFFSET('Hygiene Data'!$I$7,0,10*ROW('Hygiene Data'!I164))),'Data Summary'!EE170="Yes"),OFFSET('Hygiene Data'!$I$7,0,10*ROW('Hygiene Data'!I164)),NA())</f>
        <v>#N/A</v>
      </c>
      <c r="BQ170" s="537" t="e">
        <f ca="1">+IF(AND(ISNUMBER(OFFSET('Hygiene Data'!$I$9,0,10*ROW('Hygiene Data'!I164))),'Data Summary'!EF170="Yes"),OFFSET('Hygiene Data'!$I$9,0,10*ROW('Hygiene Data'!I164)),NA())</f>
        <v>#N/A</v>
      </c>
    </row>
    <row r="171" spans="1:69" x14ac:dyDescent="0.25">
      <c r="A171" s="533" t="e">
        <f ca="1">+RIGHT('Data Summary'!A171,LEN('Data Summary'!A171)-9)</f>
        <v>#VALUE!</v>
      </c>
      <c r="B171" s="507" t="str">
        <f ca="1">+IF(ISTEXT('Data Summary'!B171),'Data Summary'!B171,"")</f>
        <v/>
      </c>
      <c r="C171" s="534" t="e">
        <f ca="1">+VALUE('Data Summary'!C171)</f>
        <v>#VALUE!</v>
      </c>
      <c r="D171" s="535" t="e">
        <f ca="1">+IF(AND(ISNUMBER(OFFSET('Water Data'!$D$4,0,10*ROW('Water Data'!D165))),'Data Summary'!BS171="Yes"),100-OFFSET('Water Data'!$D$4,0,10*ROW('Water Data'!D165)),NA())</f>
        <v>#N/A</v>
      </c>
      <c r="E171" s="535" t="e">
        <f ca="1">+IF(AND(ISNUMBER(OFFSET('Water Data'!$D$6,0,10*ROW('Water Data'!D165))),'Data Summary'!BT171="Yes"),OFFSET('Water Data'!$D$6,0,10*ROW('Water Data'!D165)),NA())</f>
        <v>#N/A</v>
      </c>
      <c r="F171" s="535" t="e">
        <f ca="1">+IF(AND(ISNUMBER(OFFSET('Water Data'!$D$9,0,10*ROW('Water Data'!D165))),'Data Summary'!BU171="Yes"),OFFSET('Water Data'!$D$9,0,10*ROW('Water Data'!D165)),NA())</f>
        <v>#N/A</v>
      </c>
      <c r="G171" s="535" t="e">
        <f ca="1">+IF(AND(ISNUMBER(OFFSET('Water Data'!$E$4,0,10*ROW('Water Data'!E165))),'Data Summary'!BV171="Yes"),100-OFFSET('Water Data'!$E$4,0,10*ROW('Water Data'!E165)),NA())</f>
        <v>#N/A</v>
      </c>
      <c r="H171" s="535" t="e">
        <f ca="1">+IF(AND(ISNUMBER(OFFSET('Water Data'!$E$6,0,10*ROW('Water Data'!E165))),'Data Summary'!BW171="Yes"),OFFSET('Water Data'!$E$6,0,10*ROW('Water Data'!E165)),NA())</f>
        <v>#N/A</v>
      </c>
      <c r="I171" s="535" t="e">
        <f ca="1">+IF(AND(ISNUMBER(OFFSET('Water Data'!$E$9,0,10*ROW('Water Data'!E165))),'Data Summary'!BX171="Yes"),OFFSET('Water Data'!$E$9,0,10*ROW('Water Data'!E165)),NA())</f>
        <v>#N/A</v>
      </c>
      <c r="J171" s="535" t="e">
        <f ca="1">+IF(AND(ISNUMBER(OFFSET('Water Data'!$F$4,0,10*ROW('Water Data'!F165))),'Data Summary'!BY171="Yes"),100-OFFSET('Water Data'!$F$4,0,10*ROW('Water Data'!F165)),NA())</f>
        <v>#N/A</v>
      </c>
      <c r="K171" s="535" t="e">
        <f ca="1">+IF(AND(ISNUMBER(OFFSET('Water Data'!$F$6,0,10*ROW('Water Data'!F165))),'Data Summary'!BZ171="Yes"),OFFSET('Water Data'!$F$6,0,10*ROW('Water Data'!F165)),NA())</f>
        <v>#N/A</v>
      </c>
      <c r="L171" s="535" t="e">
        <f ca="1">+IF(AND(ISNUMBER(OFFSET('Water Data'!$F$9,0,10*ROW('Water Data'!F165))),'Data Summary'!CA171="Yes"),OFFSET('Water Data'!$F$9,0,10*ROW('Water Data'!F165)),NA())</f>
        <v>#N/A</v>
      </c>
      <c r="M171" s="535" t="e">
        <f ca="1">+IF(AND(ISNUMBER(OFFSET('Water Data'!$G$4,0,10*ROW('Water Data'!G165))),'Data Summary'!CB171="Yes"),100-OFFSET('Water Data'!$G$4,0,10*ROW('Water Data'!G165)),NA())</f>
        <v>#N/A</v>
      </c>
      <c r="N171" s="535" t="e">
        <f ca="1">+IF(AND(ISNUMBER(OFFSET('Water Data'!$G$6,0,10*ROW('Water Data'!G165))),'Data Summary'!CC171="Yes"),OFFSET('Water Data'!$G$6,0,10*ROW('Water Data'!G165)),NA())</f>
        <v>#N/A</v>
      </c>
      <c r="O171" s="535" t="e">
        <f ca="1">+IF(AND(ISNUMBER(OFFSET('Water Data'!$G$9,0,10*ROW('Water Data'!G165))),'Data Summary'!CD171="Yes"),OFFSET('Water Data'!$G$9,0,10*ROW('Water Data'!G165)),NA())</f>
        <v>#N/A</v>
      </c>
      <c r="P171" s="535" t="e">
        <f ca="1">+IF(AND(ISNUMBER(OFFSET('Water Data'!$H$4,0,10*ROW('Water Data'!H165))),'Data Summary'!CE171="Yes"),100-OFFSET('Water Data'!$H$4,0,10*ROW('Water Data'!H165)),NA())</f>
        <v>#N/A</v>
      </c>
      <c r="Q171" s="535" t="e">
        <f ca="1">+IF(AND(ISNUMBER(OFFSET('Water Data'!$H$6,0,10*ROW('Water Data'!H165))),'Data Summary'!CF171="Yes"),OFFSET('Water Data'!$H$6,0,10*ROW('Water Data'!H165)),NA())</f>
        <v>#N/A</v>
      </c>
      <c r="R171" s="535" t="e">
        <f ca="1">+IF(AND(ISNUMBER(OFFSET('Water Data'!$H$9,0,10*ROW('Water Data'!H165))),'Data Summary'!CG171="Yes"),OFFSET('Water Data'!$H$9,0,10*ROW('Water Data'!H165)),NA())</f>
        <v>#N/A</v>
      </c>
      <c r="S171" s="535" t="e">
        <f ca="1">+IF(AND(ISNUMBER(OFFSET('Water Data'!$I$4,0,10*ROW('Water Data'!I165))),'Data Summary'!CH171="Yes"),100-OFFSET('Water Data'!$I$4,0,10*ROW('Water Data'!I165)),NA())</f>
        <v>#N/A</v>
      </c>
      <c r="T171" s="535" t="e">
        <f ca="1">+IF(AND(ISNUMBER(OFFSET('Water Data'!$I$6,0,10*ROW('Water Data'!I165))),'Data Summary'!CI171="Yes"),OFFSET('Water Data'!$I$6,0,10*ROW('Water Data'!I165)),NA())</f>
        <v>#N/A</v>
      </c>
      <c r="U171" s="535" t="e">
        <f ca="1">+IF(AND(ISNUMBER(OFFSET('Water Data'!$I$9,0,10*ROW('Water Data'!I165))),'Data Summary'!CJ171="Yes"),OFFSET('Water Data'!$I$9,0,10*ROW('Water Data'!I165)),NA())</f>
        <v>#N/A</v>
      </c>
      <c r="V171" s="536" t="e">
        <f ca="1">+IF(AND(ISNUMBER(OFFSET('Sanitation Data'!$D$4,0,10*ROW('Sanitation Data'!D165))),'Data Summary'!CK171="Yes"),100-OFFSET('Sanitation Data'!$D$4,0,10*ROW('Sanitation Data'!D165)),NA())</f>
        <v>#N/A</v>
      </c>
      <c r="W171" s="536" t="e">
        <f ca="1">+IF(AND(ISNUMBER(OFFSET('Sanitation Data'!$D$6,0,10*ROW('Sanitation Data'!D165))),'Data Summary'!CL171="Yes"),OFFSET('Sanitation Data'!$D$6,0,10*ROW('Sanitation Data'!D165)),NA())</f>
        <v>#N/A</v>
      </c>
      <c r="X171" s="536" t="e">
        <f ca="1">+IF(AND(ISNUMBER(OFFSET('Sanitation Data'!$D$10,0,10*ROW('Sanitation Data'!D165))),'Data Summary'!CM171="Yes"),OFFSET('Sanitation Data'!$D$10,0,10*ROW('Sanitation Data'!D165)),NA())</f>
        <v>#N/A</v>
      </c>
      <c r="Y171" s="536" t="e">
        <f ca="1">+IF(AND(ISNUMBER(OFFSET('Sanitation Data'!$D$11,0,10*ROW('Sanitation Data'!D165))),'Data Summary'!CN171="Yes"),OFFSET('Sanitation Data'!$D$11,0,10*ROW('Sanitation Data'!D165)),NA())</f>
        <v>#N/A</v>
      </c>
      <c r="Z171" s="536" t="e">
        <f ca="1">+IF(AND(ISNUMBER(OFFSET('Sanitation Data'!$D$12,0,10*ROW('Sanitation Data'!D165))),'Data Summary'!CO171="Yes"),OFFSET('Sanitation Data'!$D$12,0,10*ROW('Sanitation Data'!D165)),NA())</f>
        <v>#N/A</v>
      </c>
      <c r="AA171" s="536" t="e">
        <f ca="1">+IF(AND(ISNUMBER(OFFSET('Sanitation Data'!$E$4,0,10*ROW('Sanitation Data'!E165))),'Data Summary'!CP171="Yes"),100-OFFSET('Sanitation Data'!$E$4,0,10*ROW('Sanitation Data'!E165)),NA())</f>
        <v>#N/A</v>
      </c>
      <c r="AB171" s="536" t="e">
        <f ca="1">+IF(AND(ISNUMBER(OFFSET('Sanitation Data'!$E$6,0,10*ROW('Sanitation Data'!E165))),'Data Summary'!CQ171="Yes"),OFFSET('Sanitation Data'!$E$6,0,10*ROW('Sanitation Data'!E165)),NA())</f>
        <v>#N/A</v>
      </c>
      <c r="AC171" s="536" t="e">
        <f ca="1">+IF(AND(ISNUMBER(OFFSET('Sanitation Data'!$E$10,0,10*ROW('Sanitation Data'!E165))),'Data Summary'!CR171="Yes"),OFFSET('Sanitation Data'!$E$10,0,10*ROW('Sanitation Data'!E165)),NA())</f>
        <v>#N/A</v>
      </c>
      <c r="AD171" s="536" t="e">
        <f ca="1">+IF(AND(ISNUMBER(OFFSET('Sanitation Data'!$E$11,0,10*ROW('Sanitation Data'!E165))),'Data Summary'!CS171="Yes"),OFFSET('Sanitation Data'!$E$11,0,10*ROW('Sanitation Data'!E165)),NA())</f>
        <v>#N/A</v>
      </c>
      <c r="AE171" s="536" t="e">
        <f ca="1">+IF(AND(ISNUMBER(OFFSET('Sanitation Data'!$E$12,0,10*ROW('Sanitation Data'!E165))),'Data Summary'!CT171="Yes"),OFFSET('Sanitation Data'!$E$12,0,10*ROW('Sanitation Data'!E165)),NA())</f>
        <v>#N/A</v>
      </c>
      <c r="AF171" s="536" t="e">
        <f ca="1">+IF(AND(ISNUMBER(OFFSET('Sanitation Data'!$F$4,0,10*ROW('Sanitation Data'!F165))),'Data Summary'!CU171="Yes"),100-OFFSET('Sanitation Data'!$F$4,0,10*ROW('Sanitation Data'!F165)),NA())</f>
        <v>#N/A</v>
      </c>
      <c r="AG171" s="536" t="e">
        <f ca="1">+IF(AND(ISNUMBER(OFFSET('Sanitation Data'!$F$6,0,10*ROW('Sanitation Data'!F165))),'Data Summary'!CV171="Yes"),OFFSET('Sanitation Data'!$F$6,0,10*ROW('Sanitation Data'!F165)),NA())</f>
        <v>#N/A</v>
      </c>
      <c r="AH171" s="536" t="e">
        <f ca="1">+IF(AND(ISNUMBER(OFFSET('Sanitation Data'!$F$10,0,10*ROW('Sanitation Data'!F165))),'Data Summary'!CW171="Yes"),OFFSET('Sanitation Data'!$F$10,0,10*ROW('Sanitation Data'!F165)),NA())</f>
        <v>#N/A</v>
      </c>
      <c r="AI171" s="536" t="e">
        <f ca="1">+IF(AND(ISNUMBER(OFFSET('Sanitation Data'!$F$11,0,10*ROW('Sanitation Data'!F165))),'Data Summary'!CX171="Yes"),OFFSET('Sanitation Data'!$F$11,0,10*ROW('Sanitation Data'!F165)),NA())</f>
        <v>#N/A</v>
      </c>
      <c r="AJ171" s="536" t="e">
        <f ca="1">+IF(AND(ISNUMBER(OFFSET('Sanitation Data'!$F$12,0,10*ROW('Sanitation Data'!F165))),'Data Summary'!CY171="Yes"),OFFSET('Sanitation Data'!$F$12,0,10*ROW('Sanitation Data'!F165)),NA())</f>
        <v>#N/A</v>
      </c>
      <c r="AK171" s="536" t="e">
        <f ca="1">+IF(AND(ISNUMBER(OFFSET('Sanitation Data'!$G$4,0,10*ROW('Sanitation Data'!G165))),'Data Summary'!CZ171="Yes"),100-OFFSET('Sanitation Data'!$G$4,0,10*ROW('Sanitation Data'!G165)),NA())</f>
        <v>#N/A</v>
      </c>
      <c r="AL171" s="536" t="e">
        <f ca="1">+IF(AND(ISNUMBER(OFFSET('Sanitation Data'!$G$6,0,10*ROW('Sanitation Data'!G165))),'Data Summary'!DA171="Yes"),OFFSET('Sanitation Data'!$G$6,0,10*ROW('Sanitation Data'!G165)),NA())</f>
        <v>#N/A</v>
      </c>
      <c r="AM171" s="536" t="e">
        <f ca="1">+IF(AND(ISNUMBER(OFFSET('Sanitation Data'!$G$10,0,10*ROW('Sanitation Data'!G165))),'Data Summary'!DB171="Yes"),OFFSET('Sanitation Data'!$G$10,0,10*ROW('Sanitation Data'!G165)),NA())</f>
        <v>#N/A</v>
      </c>
      <c r="AN171" s="536" t="e">
        <f ca="1">+IF(AND(ISNUMBER(OFFSET('Sanitation Data'!$G$11,0,10*ROW('Sanitation Data'!G165))),'Data Summary'!DC171="Yes"),OFFSET('Sanitation Data'!$G$11,0,10*ROW('Sanitation Data'!G165)),NA())</f>
        <v>#N/A</v>
      </c>
      <c r="AO171" s="536" t="e">
        <f ca="1">+IF(AND(ISNUMBER(OFFSET('Sanitation Data'!$G$12,0,10*ROW('Sanitation Data'!G165))),'Data Summary'!DD171="Yes"),OFFSET('Sanitation Data'!$G$12,0,10*ROW('Sanitation Data'!G165)),NA())</f>
        <v>#N/A</v>
      </c>
      <c r="AP171" s="536" t="e">
        <f ca="1">+IF(AND(ISNUMBER(OFFSET('Sanitation Data'!$H$4,0,10*ROW('Sanitation Data'!H165))),'Data Summary'!DE171="Yes"),100-OFFSET('Sanitation Data'!$H$4,0,10*ROW('Sanitation Data'!H165)),NA())</f>
        <v>#N/A</v>
      </c>
      <c r="AQ171" s="536" t="e">
        <f ca="1">+IF(AND(ISNUMBER(OFFSET('Sanitation Data'!$H$6,0,10*ROW('Sanitation Data'!H165))),'Data Summary'!DF171="Yes"),OFFSET('Sanitation Data'!$H$6,0,10*ROW('Sanitation Data'!H165)),NA())</f>
        <v>#N/A</v>
      </c>
      <c r="AR171" s="536" t="e">
        <f ca="1">+IF(AND(ISNUMBER(OFFSET('Sanitation Data'!$H$10,0,10*ROW('Sanitation Data'!H165))),'Data Summary'!DG171="Yes"),OFFSET('Sanitation Data'!$H$10,0,10*ROW('Sanitation Data'!H165)),NA())</f>
        <v>#N/A</v>
      </c>
      <c r="AS171" s="536" t="e">
        <f ca="1">+IF(AND(ISNUMBER(OFFSET('Sanitation Data'!$H$11,0,10*ROW('Sanitation Data'!H165))),'Data Summary'!DH171="Yes"),OFFSET('Sanitation Data'!$H$11,0,10*ROW('Sanitation Data'!H165)),NA())</f>
        <v>#N/A</v>
      </c>
      <c r="AT171" s="536" t="e">
        <f ca="1">+IF(AND(ISNUMBER(OFFSET('Sanitation Data'!$H$12,0,10*ROW('Sanitation Data'!H165))),'Data Summary'!DI171="Yes"),OFFSET('Sanitation Data'!$H$12,0,10*ROW('Sanitation Data'!H165)),NA())</f>
        <v>#N/A</v>
      </c>
      <c r="AU171" s="536" t="e">
        <f ca="1">+IF(AND(ISNUMBER(OFFSET('Sanitation Data'!$I$4,0,10*ROW('Sanitation Data'!I165))),'Data Summary'!DJ171="Yes"),100-OFFSET('Sanitation Data'!$I$4,0,10*ROW('Sanitation Data'!I165)),NA())</f>
        <v>#N/A</v>
      </c>
      <c r="AV171" s="536" t="e">
        <f ca="1">+IF(AND(ISNUMBER(OFFSET('Sanitation Data'!$I$6,0,10*ROW('Sanitation Data'!I165))),'Data Summary'!DK171="Yes"),OFFSET('Sanitation Data'!$I$6,0,10*ROW('Sanitation Data'!I165)),NA())</f>
        <v>#N/A</v>
      </c>
      <c r="AW171" s="536" t="e">
        <f ca="1">+IF(AND(ISNUMBER(OFFSET('Sanitation Data'!$I$10,0,10*ROW('Sanitation Data'!I165))),'Data Summary'!DL171="Yes"),OFFSET('Sanitation Data'!$I$10,0,10*ROW('Sanitation Data'!I165)),NA())</f>
        <v>#N/A</v>
      </c>
      <c r="AX171" s="536" t="e">
        <f ca="1">+IF(AND(ISNUMBER(OFFSET('Sanitation Data'!$I$11,0,10*ROW('Sanitation Data'!I165))),'Data Summary'!DM171="Yes"),OFFSET('Sanitation Data'!$I$11,0,10*ROW('Sanitation Data'!I165)),NA())</f>
        <v>#N/A</v>
      </c>
      <c r="AY171" s="536" t="e">
        <f ca="1">+IF(AND(ISNUMBER(OFFSET('Sanitation Data'!$I$12,0,10*ROW('Sanitation Data'!I165))),'Data Summary'!DN171="Yes"),OFFSET('Sanitation Data'!$I$12,0,10*ROW('Sanitation Data'!I165)),NA())</f>
        <v>#N/A</v>
      </c>
      <c r="AZ171" s="537" t="e">
        <f ca="1">+IF(AND(ISNUMBER(OFFSET('Hygiene Data'!$D$5,0,10*ROW('Hygiene Data'!D165))),'Data Summary'!DO171="Yes"),OFFSET('Hygiene Data'!$D$5,0,10*ROW('Hygiene Data'!D165)),NA())</f>
        <v>#N/A</v>
      </c>
      <c r="BA171" s="537" t="e">
        <f ca="1">+IF(AND(ISNUMBER(OFFSET('Hygiene Data'!$D$7,0,10*ROW('Hygiene Data'!D165))),'Data Summary'!DP171="Yes"),OFFSET('Hygiene Data'!$D$7,0,10*ROW('Hygiene Data'!D165)),NA())</f>
        <v>#N/A</v>
      </c>
      <c r="BB171" s="537" t="e">
        <f ca="1">+IF(AND(ISNUMBER(OFFSET('Hygiene Data'!$D$9,0,10*ROW('Hygiene Data'!D165))),'Data Summary'!DQ171="Yes"),OFFSET('Hygiene Data'!$D$9,0,10*ROW('Hygiene Data'!D165)),NA())</f>
        <v>#N/A</v>
      </c>
      <c r="BC171" s="537" t="e">
        <f ca="1">+IF(AND(ISNUMBER(OFFSET('Hygiene Data'!$E$5,0,10*ROW('Hygiene Data'!E165))),'Data Summary'!DR171="Yes"),OFFSET('Hygiene Data'!$E$5,0,10*ROW('Hygiene Data'!E165)),NA())</f>
        <v>#N/A</v>
      </c>
      <c r="BD171" s="537" t="e">
        <f ca="1">+IF(AND(ISNUMBER(OFFSET('Hygiene Data'!$E$7,0,10*ROW('Hygiene Data'!E165))),'Data Summary'!DS171="Yes"),OFFSET('Hygiene Data'!$E$7,0,10*ROW('Hygiene Data'!E165)),NA())</f>
        <v>#N/A</v>
      </c>
      <c r="BE171" s="537" t="e">
        <f ca="1">+IF(AND(ISNUMBER(OFFSET('Hygiene Data'!$E$9,0,10*ROW('Hygiene Data'!E165))),'Data Summary'!DT171="Yes"),OFFSET('Hygiene Data'!$E$9,0,10*ROW('Hygiene Data'!E165)),NA())</f>
        <v>#N/A</v>
      </c>
      <c r="BF171" s="537" t="e">
        <f ca="1">+IF(AND(ISNUMBER(OFFSET('Hygiene Data'!$F$5,0,10*ROW('Hygiene Data'!F165))),'Data Summary'!DU171="Yes"),OFFSET('Hygiene Data'!$F$5,0,10*ROW('Hygiene Data'!F165)),NA())</f>
        <v>#N/A</v>
      </c>
      <c r="BG171" s="537" t="e">
        <f ca="1">+IF(AND(ISNUMBER(OFFSET('Hygiene Data'!$F$7,0,10*ROW('Hygiene Data'!F165))),'Data Summary'!DV171="Yes"),OFFSET('Hygiene Data'!$F$7,0,10*ROW('Hygiene Data'!F165)),NA())</f>
        <v>#N/A</v>
      </c>
      <c r="BH171" s="537" t="e">
        <f ca="1">+IF(AND(ISNUMBER(OFFSET('Hygiene Data'!$F$9,0,10*ROW('Hygiene Data'!F165))),'Data Summary'!DW171="Yes"),OFFSET('Hygiene Data'!$F$9,0,10*ROW('Hygiene Data'!F165)),NA())</f>
        <v>#N/A</v>
      </c>
      <c r="BI171" s="537" t="e">
        <f ca="1">+IF(AND(ISNUMBER(OFFSET('Hygiene Data'!$G$5,0,10*ROW('Hygiene Data'!G165))),'Data Summary'!DX171="Yes"),OFFSET('Hygiene Data'!$G$5,0,10*ROW('Hygiene Data'!G165)),NA())</f>
        <v>#N/A</v>
      </c>
      <c r="BJ171" s="537" t="e">
        <f ca="1">+IF(AND(ISNUMBER(OFFSET('Hygiene Data'!$G$7,0,10*ROW('Hygiene Data'!G165))),'Data Summary'!DY171="Yes"),OFFSET('Hygiene Data'!$G$7,0,10*ROW('Hygiene Data'!G165)),NA())</f>
        <v>#N/A</v>
      </c>
      <c r="BK171" s="537" t="e">
        <f ca="1">+IF(AND(ISNUMBER(OFFSET('Hygiene Data'!$G$9,0,10*ROW('Hygiene Data'!G165))),'Data Summary'!DZ171="Yes"),OFFSET('Hygiene Data'!$G$9,0,10*ROW('Hygiene Data'!G165)),NA())</f>
        <v>#N/A</v>
      </c>
      <c r="BL171" s="537" t="e">
        <f ca="1">+IF(AND(ISNUMBER(OFFSET('Hygiene Data'!$H$5,0,10*ROW('Hygiene Data'!H165))),'Data Summary'!EA171="Yes"),OFFSET('Hygiene Data'!$H$5,0,10*ROW('Hygiene Data'!H165)),NA())</f>
        <v>#N/A</v>
      </c>
      <c r="BM171" s="537" t="e">
        <f ca="1">+IF(AND(ISNUMBER(OFFSET('Hygiene Data'!$H$7,0,10*ROW('Hygiene Data'!H165))),'Data Summary'!EB171="Yes"),OFFSET('Hygiene Data'!$H$7,0,10*ROW('Hygiene Data'!H165)),NA())</f>
        <v>#N/A</v>
      </c>
      <c r="BN171" s="537" t="e">
        <f ca="1">+IF(AND(ISNUMBER(OFFSET('Hygiene Data'!$H$9,0,10*ROW('Hygiene Data'!H165))),'Data Summary'!EC171="Yes"),OFFSET('Hygiene Data'!$H$9,0,10*ROW('Hygiene Data'!H165)),NA())</f>
        <v>#N/A</v>
      </c>
      <c r="BO171" s="537" t="e">
        <f ca="1">+IF(AND(ISNUMBER(OFFSET('Hygiene Data'!$I$5,0,10*ROW('Hygiene Data'!I165))),'Data Summary'!ED171="Yes"),OFFSET('Hygiene Data'!$I$5,0,10*ROW('Hygiene Data'!I165)),NA())</f>
        <v>#N/A</v>
      </c>
      <c r="BP171" s="537" t="e">
        <f ca="1">+IF(AND(ISNUMBER(OFFSET('Hygiene Data'!$I$7,0,10*ROW('Hygiene Data'!I165))),'Data Summary'!EE171="Yes"),OFFSET('Hygiene Data'!$I$7,0,10*ROW('Hygiene Data'!I165)),NA())</f>
        <v>#N/A</v>
      </c>
      <c r="BQ171" s="537" t="e">
        <f ca="1">+IF(AND(ISNUMBER(OFFSET('Hygiene Data'!$I$9,0,10*ROW('Hygiene Data'!I165))),'Data Summary'!EF171="Yes"),OFFSET('Hygiene Data'!$I$9,0,10*ROW('Hygiene Data'!I165)),NA())</f>
        <v>#N/A</v>
      </c>
    </row>
    <row r="172" spans="1:69" x14ac:dyDescent="0.25">
      <c r="A172" s="533" t="e">
        <f ca="1">+RIGHT('Data Summary'!A172,LEN('Data Summary'!A172)-9)</f>
        <v>#VALUE!</v>
      </c>
      <c r="B172" s="507" t="str">
        <f ca="1">+IF(ISTEXT('Data Summary'!B172),'Data Summary'!B172,"")</f>
        <v/>
      </c>
      <c r="C172" s="534" t="e">
        <f ca="1">+VALUE('Data Summary'!C172)</f>
        <v>#VALUE!</v>
      </c>
      <c r="D172" s="535" t="e">
        <f ca="1">+IF(AND(ISNUMBER(OFFSET('Water Data'!$D$4,0,10*ROW('Water Data'!D166))),'Data Summary'!BS172="Yes"),100-OFFSET('Water Data'!$D$4,0,10*ROW('Water Data'!D166)),NA())</f>
        <v>#N/A</v>
      </c>
      <c r="E172" s="535" t="e">
        <f ca="1">+IF(AND(ISNUMBER(OFFSET('Water Data'!$D$6,0,10*ROW('Water Data'!D166))),'Data Summary'!BT172="Yes"),OFFSET('Water Data'!$D$6,0,10*ROW('Water Data'!D166)),NA())</f>
        <v>#N/A</v>
      </c>
      <c r="F172" s="535" t="e">
        <f ca="1">+IF(AND(ISNUMBER(OFFSET('Water Data'!$D$9,0,10*ROW('Water Data'!D166))),'Data Summary'!BU172="Yes"),OFFSET('Water Data'!$D$9,0,10*ROW('Water Data'!D166)),NA())</f>
        <v>#N/A</v>
      </c>
      <c r="G172" s="535" t="e">
        <f ca="1">+IF(AND(ISNUMBER(OFFSET('Water Data'!$E$4,0,10*ROW('Water Data'!E166))),'Data Summary'!BV172="Yes"),100-OFFSET('Water Data'!$E$4,0,10*ROW('Water Data'!E166)),NA())</f>
        <v>#N/A</v>
      </c>
      <c r="H172" s="535" t="e">
        <f ca="1">+IF(AND(ISNUMBER(OFFSET('Water Data'!$E$6,0,10*ROW('Water Data'!E166))),'Data Summary'!BW172="Yes"),OFFSET('Water Data'!$E$6,0,10*ROW('Water Data'!E166)),NA())</f>
        <v>#N/A</v>
      </c>
      <c r="I172" s="535" t="e">
        <f ca="1">+IF(AND(ISNUMBER(OFFSET('Water Data'!$E$9,0,10*ROW('Water Data'!E166))),'Data Summary'!BX172="Yes"),OFFSET('Water Data'!$E$9,0,10*ROW('Water Data'!E166)),NA())</f>
        <v>#N/A</v>
      </c>
      <c r="J172" s="535" t="e">
        <f ca="1">+IF(AND(ISNUMBER(OFFSET('Water Data'!$F$4,0,10*ROW('Water Data'!F166))),'Data Summary'!BY172="Yes"),100-OFFSET('Water Data'!$F$4,0,10*ROW('Water Data'!F166)),NA())</f>
        <v>#N/A</v>
      </c>
      <c r="K172" s="535" t="e">
        <f ca="1">+IF(AND(ISNUMBER(OFFSET('Water Data'!$F$6,0,10*ROW('Water Data'!F166))),'Data Summary'!BZ172="Yes"),OFFSET('Water Data'!$F$6,0,10*ROW('Water Data'!F166)),NA())</f>
        <v>#N/A</v>
      </c>
      <c r="L172" s="535" t="e">
        <f ca="1">+IF(AND(ISNUMBER(OFFSET('Water Data'!$F$9,0,10*ROW('Water Data'!F166))),'Data Summary'!CA172="Yes"),OFFSET('Water Data'!$F$9,0,10*ROW('Water Data'!F166)),NA())</f>
        <v>#N/A</v>
      </c>
      <c r="M172" s="535" t="e">
        <f ca="1">+IF(AND(ISNUMBER(OFFSET('Water Data'!$G$4,0,10*ROW('Water Data'!G166))),'Data Summary'!CB172="Yes"),100-OFFSET('Water Data'!$G$4,0,10*ROW('Water Data'!G166)),NA())</f>
        <v>#N/A</v>
      </c>
      <c r="N172" s="535" t="e">
        <f ca="1">+IF(AND(ISNUMBER(OFFSET('Water Data'!$G$6,0,10*ROW('Water Data'!G166))),'Data Summary'!CC172="Yes"),OFFSET('Water Data'!$G$6,0,10*ROW('Water Data'!G166)),NA())</f>
        <v>#N/A</v>
      </c>
      <c r="O172" s="535" t="e">
        <f ca="1">+IF(AND(ISNUMBER(OFFSET('Water Data'!$G$9,0,10*ROW('Water Data'!G166))),'Data Summary'!CD172="Yes"),OFFSET('Water Data'!$G$9,0,10*ROW('Water Data'!G166)),NA())</f>
        <v>#N/A</v>
      </c>
      <c r="P172" s="535" t="e">
        <f ca="1">+IF(AND(ISNUMBER(OFFSET('Water Data'!$H$4,0,10*ROW('Water Data'!H166))),'Data Summary'!CE172="Yes"),100-OFFSET('Water Data'!$H$4,0,10*ROW('Water Data'!H166)),NA())</f>
        <v>#N/A</v>
      </c>
      <c r="Q172" s="535" t="e">
        <f ca="1">+IF(AND(ISNUMBER(OFFSET('Water Data'!$H$6,0,10*ROW('Water Data'!H166))),'Data Summary'!CF172="Yes"),OFFSET('Water Data'!$H$6,0,10*ROW('Water Data'!H166)),NA())</f>
        <v>#N/A</v>
      </c>
      <c r="R172" s="535" t="e">
        <f ca="1">+IF(AND(ISNUMBER(OFFSET('Water Data'!$H$9,0,10*ROW('Water Data'!H166))),'Data Summary'!CG172="Yes"),OFFSET('Water Data'!$H$9,0,10*ROW('Water Data'!H166)),NA())</f>
        <v>#N/A</v>
      </c>
      <c r="S172" s="535" t="e">
        <f ca="1">+IF(AND(ISNUMBER(OFFSET('Water Data'!$I$4,0,10*ROW('Water Data'!I166))),'Data Summary'!CH172="Yes"),100-OFFSET('Water Data'!$I$4,0,10*ROW('Water Data'!I166)),NA())</f>
        <v>#N/A</v>
      </c>
      <c r="T172" s="535" t="e">
        <f ca="1">+IF(AND(ISNUMBER(OFFSET('Water Data'!$I$6,0,10*ROW('Water Data'!I166))),'Data Summary'!CI172="Yes"),OFFSET('Water Data'!$I$6,0,10*ROW('Water Data'!I166)),NA())</f>
        <v>#N/A</v>
      </c>
      <c r="U172" s="535" t="e">
        <f ca="1">+IF(AND(ISNUMBER(OFFSET('Water Data'!$I$9,0,10*ROW('Water Data'!I166))),'Data Summary'!CJ172="Yes"),OFFSET('Water Data'!$I$9,0,10*ROW('Water Data'!I166)),NA())</f>
        <v>#N/A</v>
      </c>
      <c r="V172" s="536" t="e">
        <f ca="1">+IF(AND(ISNUMBER(OFFSET('Sanitation Data'!$D$4,0,10*ROW('Sanitation Data'!D166))),'Data Summary'!CK172="Yes"),100-OFFSET('Sanitation Data'!$D$4,0,10*ROW('Sanitation Data'!D166)),NA())</f>
        <v>#N/A</v>
      </c>
      <c r="W172" s="536" t="e">
        <f ca="1">+IF(AND(ISNUMBER(OFFSET('Sanitation Data'!$D$6,0,10*ROW('Sanitation Data'!D166))),'Data Summary'!CL172="Yes"),OFFSET('Sanitation Data'!$D$6,0,10*ROW('Sanitation Data'!D166)),NA())</f>
        <v>#N/A</v>
      </c>
      <c r="X172" s="536" t="e">
        <f ca="1">+IF(AND(ISNUMBER(OFFSET('Sanitation Data'!$D$10,0,10*ROW('Sanitation Data'!D166))),'Data Summary'!CM172="Yes"),OFFSET('Sanitation Data'!$D$10,0,10*ROW('Sanitation Data'!D166)),NA())</f>
        <v>#N/A</v>
      </c>
      <c r="Y172" s="536" t="e">
        <f ca="1">+IF(AND(ISNUMBER(OFFSET('Sanitation Data'!$D$11,0,10*ROW('Sanitation Data'!D166))),'Data Summary'!CN172="Yes"),OFFSET('Sanitation Data'!$D$11,0,10*ROW('Sanitation Data'!D166)),NA())</f>
        <v>#N/A</v>
      </c>
      <c r="Z172" s="536" t="e">
        <f ca="1">+IF(AND(ISNUMBER(OFFSET('Sanitation Data'!$D$12,0,10*ROW('Sanitation Data'!D166))),'Data Summary'!CO172="Yes"),OFFSET('Sanitation Data'!$D$12,0,10*ROW('Sanitation Data'!D166)),NA())</f>
        <v>#N/A</v>
      </c>
      <c r="AA172" s="536" t="e">
        <f ca="1">+IF(AND(ISNUMBER(OFFSET('Sanitation Data'!$E$4,0,10*ROW('Sanitation Data'!E166))),'Data Summary'!CP172="Yes"),100-OFFSET('Sanitation Data'!$E$4,0,10*ROW('Sanitation Data'!E166)),NA())</f>
        <v>#N/A</v>
      </c>
      <c r="AB172" s="536" t="e">
        <f ca="1">+IF(AND(ISNUMBER(OFFSET('Sanitation Data'!$E$6,0,10*ROW('Sanitation Data'!E166))),'Data Summary'!CQ172="Yes"),OFFSET('Sanitation Data'!$E$6,0,10*ROW('Sanitation Data'!E166)),NA())</f>
        <v>#N/A</v>
      </c>
      <c r="AC172" s="536" t="e">
        <f ca="1">+IF(AND(ISNUMBER(OFFSET('Sanitation Data'!$E$10,0,10*ROW('Sanitation Data'!E166))),'Data Summary'!CR172="Yes"),OFFSET('Sanitation Data'!$E$10,0,10*ROW('Sanitation Data'!E166)),NA())</f>
        <v>#N/A</v>
      </c>
      <c r="AD172" s="536" t="e">
        <f ca="1">+IF(AND(ISNUMBER(OFFSET('Sanitation Data'!$E$11,0,10*ROW('Sanitation Data'!E166))),'Data Summary'!CS172="Yes"),OFFSET('Sanitation Data'!$E$11,0,10*ROW('Sanitation Data'!E166)),NA())</f>
        <v>#N/A</v>
      </c>
      <c r="AE172" s="536" t="e">
        <f ca="1">+IF(AND(ISNUMBER(OFFSET('Sanitation Data'!$E$12,0,10*ROW('Sanitation Data'!E166))),'Data Summary'!CT172="Yes"),OFFSET('Sanitation Data'!$E$12,0,10*ROW('Sanitation Data'!E166)),NA())</f>
        <v>#N/A</v>
      </c>
      <c r="AF172" s="536" t="e">
        <f ca="1">+IF(AND(ISNUMBER(OFFSET('Sanitation Data'!$F$4,0,10*ROW('Sanitation Data'!F166))),'Data Summary'!CU172="Yes"),100-OFFSET('Sanitation Data'!$F$4,0,10*ROW('Sanitation Data'!F166)),NA())</f>
        <v>#N/A</v>
      </c>
      <c r="AG172" s="536" t="e">
        <f ca="1">+IF(AND(ISNUMBER(OFFSET('Sanitation Data'!$F$6,0,10*ROW('Sanitation Data'!F166))),'Data Summary'!CV172="Yes"),OFFSET('Sanitation Data'!$F$6,0,10*ROW('Sanitation Data'!F166)),NA())</f>
        <v>#N/A</v>
      </c>
      <c r="AH172" s="536" t="e">
        <f ca="1">+IF(AND(ISNUMBER(OFFSET('Sanitation Data'!$F$10,0,10*ROW('Sanitation Data'!F166))),'Data Summary'!CW172="Yes"),OFFSET('Sanitation Data'!$F$10,0,10*ROW('Sanitation Data'!F166)),NA())</f>
        <v>#N/A</v>
      </c>
      <c r="AI172" s="536" t="e">
        <f ca="1">+IF(AND(ISNUMBER(OFFSET('Sanitation Data'!$F$11,0,10*ROW('Sanitation Data'!F166))),'Data Summary'!CX172="Yes"),OFFSET('Sanitation Data'!$F$11,0,10*ROW('Sanitation Data'!F166)),NA())</f>
        <v>#N/A</v>
      </c>
      <c r="AJ172" s="536" t="e">
        <f ca="1">+IF(AND(ISNUMBER(OFFSET('Sanitation Data'!$F$12,0,10*ROW('Sanitation Data'!F166))),'Data Summary'!CY172="Yes"),OFFSET('Sanitation Data'!$F$12,0,10*ROW('Sanitation Data'!F166)),NA())</f>
        <v>#N/A</v>
      </c>
      <c r="AK172" s="536" t="e">
        <f ca="1">+IF(AND(ISNUMBER(OFFSET('Sanitation Data'!$G$4,0,10*ROW('Sanitation Data'!G166))),'Data Summary'!CZ172="Yes"),100-OFFSET('Sanitation Data'!$G$4,0,10*ROW('Sanitation Data'!G166)),NA())</f>
        <v>#N/A</v>
      </c>
      <c r="AL172" s="536" t="e">
        <f ca="1">+IF(AND(ISNUMBER(OFFSET('Sanitation Data'!$G$6,0,10*ROW('Sanitation Data'!G166))),'Data Summary'!DA172="Yes"),OFFSET('Sanitation Data'!$G$6,0,10*ROW('Sanitation Data'!G166)),NA())</f>
        <v>#N/A</v>
      </c>
      <c r="AM172" s="536" t="e">
        <f ca="1">+IF(AND(ISNUMBER(OFFSET('Sanitation Data'!$G$10,0,10*ROW('Sanitation Data'!G166))),'Data Summary'!DB172="Yes"),OFFSET('Sanitation Data'!$G$10,0,10*ROW('Sanitation Data'!G166)),NA())</f>
        <v>#N/A</v>
      </c>
      <c r="AN172" s="536" t="e">
        <f ca="1">+IF(AND(ISNUMBER(OFFSET('Sanitation Data'!$G$11,0,10*ROW('Sanitation Data'!G166))),'Data Summary'!DC172="Yes"),OFFSET('Sanitation Data'!$G$11,0,10*ROW('Sanitation Data'!G166)),NA())</f>
        <v>#N/A</v>
      </c>
      <c r="AO172" s="536" t="e">
        <f ca="1">+IF(AND(ISNUMBER(OFFSET('Sanitation Data'!$G$12,0,10*ROW('Sanitation Data'!G166))),'Data Summary'!DD172="Yes"),OFFSET('Sanitation Data'!$G$12,0,10*ROW('Sanitation Data'!G166)),NA())</f>
        <v>#N/A</v>
      </c>
      <c r="AP172" s="536" t="e">
        <f ca="1">+IF(AND(ISNUMBER(OFFSET('Sanitation Data'!$H$4,0,10*ROW('Sanitation Data'!H166))),'Data Summary'!DE172="Yes"),100-OFFSET('Sanitation Data'!$H$4,0,10*ROW('Sanitation Data'!H166)),NA())</f>
        <v>#N/A</v>
      </c>
      <c r="AQ172" s="536" t="e">
        <f ca="1">+IF(AND(ISNUMBER(OFFSET('Sanitation Data'!$H$6,0,10*ROW('Sanitation Data'!H166))),'Data Summary'!DF172="Yes"),OFFSET('Sanitation Data'!$H$6,0,10*ROW('Sanitation Data'!H166)),NA())</f>
        <v>#N/A</v>
      </c>
      <c r="AR172" s="536" t="e">
        <f ca="1">+IF(AND(ISNUMBER(OFFSET('Sanitation Data'!$H$10,0,10*ROW('Sanitation Data'!H166))),'Data Summary'!DG172="Yes"),OFFSET('Sanitation Data'!$H$10,0,10*ROW('Sanitation Data'!H166)),NA())</f>
        <v>#N/A</v>
      </c>
      <c r="AS172" s="536" t="e">
        <f ca="1">+IF(AND(ISNUMBER(OFFSET('Sanitation Data'!$H$11,0,10*ROW('Sanitation Data'!H166))),'Data Summary'!DH172="Yes"),OFFSET('Sanitation Data'!$H$11,0,10*ROW('Sanitation Data'!H166)),NA())</f>
        <v>#N/A</v>
      </c>
      <c r="AT172" s="536" t="e">
        <f ca="1">+IF(AND(ISNUMBER(OFFSET('Sanitation Data'!$H$12,0,10*ROW('Sanitation Data'!H166))),'Data Summary'!DI172="Yes"),OFFSET('Sanitation Data'!$H$12,0,10*ROW('Sanitation Data'!H166)),NA())</f>
        <v>#N/A</v>
      </c>
      <c r="AU172" s="536" t="e">
        <f ca="1">+IF(AND(ISNUMBER(OFFSET('Sanitation Data'!$I$4,0,10*ROW('Sanitation Data'!I166))),'Data Summary'!DJ172="Yes"),100-OFFSET('Sanitation Data'!$I$4,0,10*ROW('Sanitation Data'!I166)),NA())</f>
        <v>#N/A</v>
      </c>
      <c r="AV172" s="536" t="e">
        <f ca="1">+IF(AND(ISNUMBER(OFFSET('Sanitation Data'!$I$6,0,10*ROW('Sanitation Data'!I166))),'Data Summary'!DK172="Yes"),OFFSET('Sanitation Data'!$I$6,0,10*ROW('Sanitation Data'!I166)),NA())</f>
        <v>#N/A</v>
      </c>
      <c r="AW172" s="536" t="e">
        <f ca="1">+IF(AND(ISNUMBER(OFFSET('Sanitation Data'!$I$10,0,10*ROW('Sanitation Data'!I166))),'Data Summary'!DL172="Yes"),OFFSET('Sanitation Data'!$I$10,0,10*ROW('Sanitation Data'!I166)),NA())</f>
        <v>#N/A</v>
      </c>
      <c r="AX172" s="536" t="e">
        <f ca="1">+IF(AND(ISNUMBER(OFFSET('Sanitation Data'!$I$11,0,10*ROW('Sanitation Data'!I166))),'Data Summary'!DM172="Yes"),OFFSET('Sanitation Data'!$I$11,0,10*ROW('Sanitation Data'!I166)),NA())</f>
        <v>#N/A</v>
      </c>
      <c r="AY172" s="536" t="e">
        <f ca="1">+IF(AND(ISNUMBER(OFFSET('Sanitation Data'!$I$12,0,10*ROW('Sanitation Data'!I166))),'Data Summary'!DN172="Yes"),OFFSET('Sanitation Data'!$I$12,0,10*ROW('Sanitation Data'!I166)),NA())</f>
        <v>#N/A</v>
      </c>
      <c r="AZ172" s="537" t="e">
        <f ca="1">+IF(AND(ISNUMBER(OFFSET('Hygiene Data'!$D$5,0,10*ROW('Hygiene Data'!D166))),'Data Summary'!DO172="Yes"),OFFSET('Hygiene Data'!$D$5,0,10*ROW('Hygiene Data'!D166)),NA())</f>
        <v>#N/A</v>
      </c>
      <c r="BA172" s="537" t="e">
        <f ca="1">+IF(AND(ISNUMBER(OFFSET('Hygiene Data'!$D$7,0,10*ROW('Hygiene Data'!D166))),'Data Summary'!DP172="Yes"),OFFSET('Hygiene Data'!$D$7,0,10*ROW('Hygiene Data'!D166)),NA())</f>
        <v>#N/A</v>
      </c>
      <c r="BB172" s="537" t="e">
        <f ca="1">+IF(AND(ISNUMBER(OFFSET('Hygiene Data'!$D$9,0,10*ROW('Hygiene Data'!D166))),'Data Summary'!DQ172="Yes"),OFFSET('Hygiene Data'!$D$9,0,10*ROW('Hygiene Data'!D166)),NA())</f>
        <v>#N/A</v>
      </c>
      <c r="BC172" s="537" t="e">
        <f ca="1">+IF(AND(ISNUMBER(OFFSET('Hygiene Data'!$E$5,0,10*ROW('Hygiene Data'!E166))),'Data Summary'!DR172="Yes"),OFFSET('Hygiene Data'!$E$5,0,10*ROW('Hygiene Data'!E166)),NA())</f>
        <v>#N/A</v>
      </c>
      <c r="BD172" s="537" t="e">
        <f ca="1">+IF(AND(ISNUMBER(OFFSET('Hygiene Data'!$E$7,0,10*ROW('Hygiene Data'!E166))),'Data Summary'!DS172="Yes"),OFFSET('Hygiene Data'!$E$7,0,10*ROW('Hygiene Data'!E166)),NA())</f>
        <v>#N/A</v>
      </c>
      <c r="BE172" s="537" t="e">
        <f ca="1">+IF(AND(ISNUMBER(OFFSET('Hygiene Data'!$E$9,0,10*ROW('Hygiene Data'!E166))),'Data Summary'!DT172="Yes"),OFFSET('Hygiene Data'!$E$9,0,10*ROW('Hygiene Data'!E166)),NA())</f>
        <v>#N/A</v>
      </c>
      <c r="BF172" s="537" t="e">
        <f ca="1">+IF(AND(ISNUMBER(OFFSET('Hygiene Data'!$F$5,0,10*ROW('Hygiene Data'!F166))),'Data Summary'!DU172="Yes"),OFFSET('Hygiene Data'!$F$5,0,10*ROW('Hygiene Data'!F166)),NA())</f>
        <v>#N/A</v>
      </c>
      <c r="BG172" s="537" t="e">
        <f ca="1">+IF(AND(ISNUMBER(OFFSET('Hygiene Data'!$F$7,0,10*ROW('Hygiene Data'!F166))),'Data Summary'!DV172="Yes"),OFFSET('Hygiene Data'!$F$7,0,10*ROW('Hygiene Data'!F166)),NA())</f>
        <v>#N/A</v>
      </c>
      <c r="BH172" s="537" t="e">
        <f ca="1">+IF(AND(ISNUMBER(OFFSET('Hygiene Data'!$F$9,0,10*ROW('Hygiene Data'!F166))),'Data Summary'!DW172="Yes"),OFFSET('Hygiene Data'!$F$9,0,10*ROW('Hygiene Data'!F166)),NA())</f>
        <v>#N/A</v>
      </c>
      <c r="BI172" s="537" t="e">
        <f ca="1">+IF(AND(ISNUMBER(OFFSET('Hygiene Data'!$G$5,0,10*ROW('Hygiene Data'!G166))),'Data Summary'!DX172="Yes"),OFFSET('Hygiene Data'!$G$5,0,10*ROW('Hygiene Data'!G166)),NA())</f>
        <v>#N/A</v>
      </c>
      <c r="BJ172" s="537" t="e">
        <f ca="1">+IF(AND(ISNUMBER(OFFSET('Hygiene Data'!$G$7,0,10*ROW('Hygiene Data'!G166))),'Data Summary'!DY172="Yes"),OFFSET('Hygiene Data'!$G$7,0,10*ROW('Hygiene Data'!G166)),NA())</f>
        <v>#N/A</v>
      </c>
      <c r="BK172" s="537" t="e">
        <f ca="1">+IF(AND(ISNUMBER(OFFSET('Hygiene Data'!$G$9,0,10*ROW('Hygiene Data'!G166))),'Data Summary'!DZ172="Yes"),OFFSET('Hygiene Data'!$G$9,0,10*ROW('Hygiene Data'!G166)),NA())</f>
        <v>#N/A</v>
      </c>
      <c r="BL172" s="537" t="e">
        <f ca="1">+IF(AND(ISNUMBER(OFFSET('Hygiene Data'!$H$5,0,10*ROW('Hygiene Data'!H166))),'Data Summary'!EA172="Yes"),OFFSET('Hygiene Data'!$H$5,0,10*ROW('Hygiene Data'!H166)),NA())</f>
        <v>#N/A</v>
      </c>
      <c r="BM172" s="537" t="e">
        <f ca="1">+IF(AND(ISNUMBER(OFFSET('Hygiene Data'!$H$7,0,10*ROW('Hygiene Data'!H166))),'Data Summary'!EB172="Yes"),OFFSET('Hygiene Data'!$H$7,0,10*ROW('Hygiene Data'!H166)),NA())</f>
        <v>#N/A</v>
      </c>
      <c r="BN172" s="537" t="e">
        <f ca="1">+IF(AND(ISNUMBER(OFFSET('Hygiene Data'!$H$9,0,10*ROW('Hygiene Data'!H166))),'Data Summary'!EC172="Yes"),OFFSET('Hygiene Data'!$H$9,0,10*ROW('Hygiene Data'!H166)),NA())</f>
        <v>#N/A</v>
      </c>
      <c r="BO172" s="537" t="e">
        <f ca="1">+IF(AND(ISNUMBER(OFFSET('Hygiene Data'!$I$5,0,10*ROW('Hygiene Data'!I166))),'Data Summary'!ED172="Yes"),OFFSET('Hygiene Data'!$I$5,0,10*ROW('Hygiene Data'!I166)),NA())</f>
        <v>#N/A</v>
      </c>
      <c r="BP172" s="537" t="e">
        <f ca="1">+IF(AND(ISNUMBER(OFFSET('Hygiene Data'!$I$7,0,10*ROW('Hygiene Data'!I166))),'Data Summary'!EE172="Yes"),OFFSET('Hygiene Data'!$I$7,0,10*ROW('Hygiene Data'!I166)),NA())</f>
        <v>#N/A</v>
      </c>
      <c r="BQ172" s="537" t="e">
        <f ca="1">+IF(AND(ISNUMBER(OFFSET('Hygiene Data'!$I$9,0,10*ROW('Hygiene Data'!I166))),'Data Summary'!EF172="Yes"),OFFSET('Hygiene Data'!$I$9,0,10*ROW('Hygiene Data'!I166)),NA())</f>
        <v>#N/A</v>
      </c>
    </row>
    <row r="173" spans="1:69" x14ac:dyDescent="0.25">
      <c r="A173" s="533" t="e">
        <f ca="1">+RIGHT('Data Summary'!A173,LEN('Data Summary'!A173)-9)</f>
        <v>#VALUE!</v>
      </c>
      <c r="B173" s="507" t="str">
        <f ca="1">+IF(ISTEXT('Data Summary'!B173),'Data Summary'!B173,"")</f>
        <v/>
      </c>
      <c r="C173" s="534" t="e">
        <f ca="1">+VALUE('Data Summary'!C173)</f>
        <v>#VALUE!</v>
      </c>
      <c r="D173" s="535" t="e">
        <f ca="1">+IF(AND(ISNUMBER(OFFSET('Water Data'!$D$4,0,10*ROW('Water Data'!D167))),'Data Summary'!BS173="Yes"),100-OFFSET('Water Data'!$D$4,0,10*ROW('Water Data'!D167)),NA())</f>
        <v>#N/A</v>
      </c>
      <c r="E173" s="535" t="e">
        <f ca="1">+IF(AND(ISNUMBER(OFFSET('Water Data'!$D$6,0,10*ROW('Water Data'!D167))),'Data Summary'!BT173="Yes"),OFFSET('Water Data'!$D$6,0,10*ROW('Water Data'!D167)),NA())</f>
        <v>#N/A</v>
      </c>
      <c r="F173" s="535" t="e">
        <f ca="1">+IF(AND(ISNUMBER(OFFSET('Water Data'!$D$9,0,10*ROW('Water Data'!D167))),'Data Summary'!BU173="Yes"),OFFSET('Water Data'!$D$9,0,10*ROW('Water Data'!D167)),NA())</f>
        <v>#N/A</v>
      </c>
      <c r="G173" s="535" t="e">
        <f ca="1">+IF(AND(ISNUMBER(OFFSET('Water Data'!$E$4,0,10*ROW('Water Data'!E167))),'Data Summary'!BV173="Yes"),100-OFFSET('Water Data'!$E$4,0,10*ROW('Water Data'!E167)),NA())</f>
        <v>#N/A</v>
      </c>
      <c r="H173" s="535" t="e">
        <f ca="1">+IF(AND(ISNUMBER(OFFSET('Water Data'!$E$6,0,10*ROW('Water Data'!E167))),'Data Summary'!BW173="Yes"),OFFSET('Water Data'!$E$6,0,10*ROW('Water Data'!E167)),NA())</f>
        <v>#N/A</v>
      </c>
      <c r="I173" s="535" t="e">
        <f ca="1">+IF(AND(ISNUMBER(OFFSET('Water Data'!$E$9,0,10*ROW('Water Data'!E167))),'Data Summary'!BX173="Yes"),OFFSET('Water Data'!$E$9,0,10*ROW('Water Data'!E167)),NA())</f>
        <v>#N/A</v>
      </c>
      <c r="J173" s="535" t="e">
        <f ca="1">+IF(AND(ISNUMBER(OFFSET('Water Data'!$F$4,0,10*ROW('Water Data'!F167))),'Data Summary'!BY173="Yes"),100-OFFSET('Water Data'!$F$4,0,10*ROW('Water Data'!F167)),NA())</f>
        <v>#N/A</v>
      </c>
      <c r="K173" s="535" t="e">
        <f ca="1">+IF(AND(ISNUMBER(OFFSET('Water Data'!$F$6,0,10*ROW('Water Data'!F167))),'Data Summary'!BZ173="Yes"),OFFSET('Water Data'!$F$6,0,10*ROW('Water Data'!F167)),NA())</f>
        <v>#N/A</v>
      </c>
      <c r="L173" s="535" t="e">
        <f ca="1">+IF(AND(ISNUMBER(OFFSET('Water Data'!$F$9,0,10*ROW('Water Data'!F167))),'Data Summary'!CA173="Yes"),OFFSET('Water Data'!$F$9,0,10*ROW('Water Data'!F167)),NA())</f>
        <v>#N/A</v>
      </c>
      <c r="M173" s="535" t="e">
        <f ca="1">+IF(AND(ISNUMBER(OFFSET('Water Data'!$G$4,0,10*ROW('Water Data'!G167))),'Data Summary'!CB173="Yes"),100-OFFSET('Water Data'!$G$4,0,10*ROW('Water Data'!G167)),NA())</f>
        <v>#N/A</v>
      </c>
      <c r="N173" s="535" t="e">
        <f ca="1">+IF(AND(ISNUMBER(OFFSET('Water Data'!$G$6,0,10*ROW('Water Data'!G167))),'Data Summary'!CC173="Yes"),OFFSET('Water Data'!$G$6,0,10*ROW('Water Data'!G167)),NA())</f>
        <v>#N/A</v>
      </c>
      <c r="O173" s="535" t="e">
        <f ca="1">+IF(AND(ISNUMBER(OFFSET('Water Data'!$G$9,0,10*ROW('Water Data'!G167))),'Data Summary'!CD173="Yes"),OFFSET('Water Data'!$G$9,0,10*ROW('Water Data'!G167)),NA())</f>
        <v>#N/A</v>
      </c>
      <c r="P173" s="535" t="e">
        <f ca="1">+IF(AND(ISNUMBER(OFFSET('Water Data'!$H$4,0,10*ROW('Water Data'!H167))),'Data Summary'!CE173="Yes"),100-OFFSET('Water Data'!$H$4,0,10*ROW('Water Data'!H167)),NA())</f>
        <v>#N/A</v>
      </c>
      <c r="Q173" s="535" t="e">
        <f ca="1">+IF(AND(ISNUMBER(OFFSET('Water Data'!$H$6,0,10*ROW('Water Data'!H167))),'Data Summary'!CF173="Yes"),OFFSET('Water Data'!$H$6,0,10*ROW('Water Data'!H167)),NA())</f>
        <v>#N/A</v>
      </c>
      <c r="R173" s="535" t="e">
        <f ca="1">+IF(AND(ISNUMBER(OFFSET('Water Data'!$H$9,0,10*ROW('Water Data'!H167))),'Data Summary'!CG173="Yes"),OFFSET('Water Data'!$H$9,0,10*ROW('Water Data'!H167)),NA())</f>
        <v>#N/A</v>
      </c>
      <c r="S173" s="535" t="e">
        <f ca="1">+IF(AND(ISNUMBER(OFFSET('Water Data'!$I$4,0,10*ROW('Water Data'!I167))),'Data Summary'!CH173="Yes"),100-OFFSET('Water Data'!$I$4,0,10*ROW('Water Data'!I167)),NA())</f>
        <v>#N/A</v>
      </c>
      <c r="T173" s="535" t="e">
        <f ca="1">+IF(AND(ISNUMBER(OFFSET('Water Data'!$I$6,0,10*ROW('Water Data'!I167))),'Data Summary'!CI173="Yes"),OFFSET('Water Data'!$I$6,0,10*ROW('Water Data'!I167)),NA())</f>
        <v>#N/A</v>
      </c>
      <c r="U173" s="535" t="e">
        <f ca="1">+IF(AND(ISNUMBER(OFFSET('Water Data'!$I$9,0,10*ROW('Water Data'!I167))),'Data Summary'!CJ173="Yes"),OFFSET('Water Data'!$I$9,0,10*ROW('Water Data'!I167)),NA())</f>
        <v>#N/A</v>
      </c>
      <c r="V173" s="536" t="e">
        <f ca="1">+IF(AND(ISNUMBER(OFFSET('Sanitation Data'!$D$4,0,10*ROW('Sanitation Data'!D167))),'Data Summary'!CK173="Yes"),100-OFFSET('Sanitation Data'!$D$4,0,10*ROW('Sanitation Data'!D167)),NA())</f>
        <v>#N/A</v>
      </c>
      <c r="W173" s="536" t="e">
        <f ca="1">+IF(AND(ISNUMBER(OFFSET('Sanitation Data'!$D$6,0,10*ROW('Sanitation Data'!D167))),'Data Summary'!CL173="Yes"),OFFSET('Sanitation Data'!$D$6,0,10*ROW('Sanitation Data'!D167)),NA())</f>
        <v>#N/A</v>
      </c>
      <c r="X173" s="536" t="e">
        <f ca="1">+IF(AND(ISNUMBER(OFFSET('Sanitation Data'!$D$10,0,10*ROW('Sanitation Data'!D167))),'Data Summary'!CM173="Yes"),OFFSET('Sanitation Data'!$D$10,0,10*ROW('Sanitation Data'!D167)),NA())</f>
        <v>#N/A</v>
      </c>
      <c r="Y173" s="536" t="e">
        <f ca="1">+IF(AND(ISNUMBER(OFFSET('Sanitation Data'!$D$11,0,10*ROW('Sanitation Data'!D167))),'Data Summary'!CN173="Yes"),OFFSET('Sanitation Data'!$D$11,0,10*ROW('Sanitation Data'!D167)),NA())</f>
        <v>#N/A</v>
      </c>
      <c r="Z173" s="536" t="e">
        <f ca="1">+IF(AND(ISNUMBER(OFFSET('Sanitation Data'!$D$12,0,10*ROW('Sanitation Data'!D167))),'Data Summary'!CO173="Yes"),OFFSET('Sanitation Data'!$D$12,0,10*ROW('Sanitation Data'!D167)),NA())</f>
        <v>#N/A</v>
      </c>
      <c r="AA173" s="536" t="e">
        <f ca="1">+IF(AND(ISNUMBER(OFFSET('Sanitation Data'!$E$4,0,10*ROW('Sanitation Data'!E167))),'Data Summary'!CP173="Yes"),100-OFFSET('Sanitation Data'!$E$4,0,10*ROW('Sanitation Data'!E167)),NA())</f>
        <v>#N/A</v>
      </c>
      <c r="AB173" s="536" t="e">
        <f ca="1">+IF(AND(ISNUMBER(OFFSET('Sanitation Data'!$E$6,0,10*ROW('Sanitation Data'!E167))),'Data Summary'!CQ173="Yes"),OFFSET('Sanitation Data'!$E$6,0,10*ROW('Sanitation Data'!E167)),NA())</f>
        <v>#N/A</v>
      </c>
      <c r="AC173" s="536" t="e">
        <f ca="1">+IF(AND(ISNUMBER(OFFSET('Sanitation Data'!$E$10,0,10*ROW('Sanitation Data'!E167))),'Data Summary'!CR173="Yes"),OFFSET('Sanitation Data'!$E$10,0,10*ROW('Sanitation Data'!E167)),NA())</f>
        <v>#N/A</v>
      </c>
      <c r="AD173" s="536" t="e">
        <f ca="1">+IF(AND(ISNUMBER(OFFSET('Sanitation Data'!$E$11,0,10*ROW('Sanitation Data'!E167))),'Data Summary'!CS173="Yes"),OFFSET('Sanitation Data'!$E$11,0,10*ROW('Sanitation Data'!E167)),NA())</f>
        <v>#N/A</v>
      </c>
      <c r="AE173" s="536" t="e">
        <f ca="1">+IF(AND(ISNUMBER(OFFSET('Sanitation Data'!$E$12,0,10*ROW('Sanitation Data'!E167))),'Data Summary'!CT173="Yes"),OFFSET('Sanitation Data'!$E$12,0,10*ROW('Sanitation Data'!E167)),NA())</f>
        <v>#N/A</v>
      </c>
      <c r="AF173" s="536" t="e">
        <f ca="1">+IF(AND(ISNUMBER(OFFSET('Sanitation Data'!$F$4,0,10*ROW('Sanitation Data'!F167))),'Data Summary'!CU173="Yes"),100-OFFSET('Sanitation Data'!$F$4,0,10*ROW('Sanitation Data'!F167)),NA())</f>
        <v>#N/A</v>
      </c>
      <c r="AG173" s="536" t="e">
        <f ca="1">+IF(AND(ISNUMBER(OFFSET('Sanitation Data'!$F$6,0,10*ROW('Sanitation Data'!F167))),'Data Summary'!CV173="Yes"),OFFSET('Sanitation Data'!$F$6,0,10*ROW('Sanitation Data'!F167)),NA())</f>
        <v>#N/A</v>
      </c>
      <c r="AH173" s="536" t="e">
        <f ca="1">+IF(AND(ISNUMBER(OFFSET('Sanitation Data'!$F$10,0,10*ROW('Sanitation Data'!F167))),'Data Summary'!CW173="Yes"),OFFSET('Sanitation Data'!$F$10,0,10*ROW('Sanitation Data'!F167)),NA())</f>
        <v>#N/A</v>
      </c>
      <c r="AI173" s="536" t="e">
        <f ca="1">+IF(AND(ISNUMBER(OFFSET('Sanitation Data'!$F$11,0,10*ROW('Sanitation Data'!F167))),'Data Summary'!CX173="Yes"),OFFSET('Sanitation Data'!$F$11,0,10*ROW('Sanitation Data'!F167)),NA())</f>
        <v>#N/A</v>
      </c>
      <c r="AJ173" s="536" t="e">
        <f ca="1">+IF(AND(ISNUMBER(OFFSET('Sanitation Data'!$F$12,0,10*ROW('Sanitation Data'!F167))),'Data Summary'!CY173="Yes"),OFFSET('Sanitation Data'!$F$12,0,10*ROW('Sanitation Data'!F167)),NA())</f>
        <v>#N/A</v>
      </c>
      <c r="AK173" s="536" t="e">
        <f ca="1">+IF(AND(ISNUMBER(OFFSET('Sanitation Data'!$G$4,0,10*ROW('Sanitation Data'!G167))),'Data Summary'!CZ173="Yes"),100-OFFSET('Sanitation Data'!$G$4,0,10*ROW('Sanitation Data'!G167)),NA())</f>
        <v>#N/A</v>
      </c>
      <c r="AL173" s="536" t="e">
        <f ca="1">+IF(AND(ISNUMBER(OFFSET('Sanitation Data'!$G$6,0,10*ROW('Sanitation Data'!G167))),'Data Summary'!DA173="Yes"),OFFSET('Sanitation Data'!$G$6,0,10*ROW('Sanitation Data'!G167)),NA())</f>
        <v>#N/A</v>
      </c>
      <c r="AM173" s="536" t="e">
        <f ca="1">+IF(AND(ISNUMBER(OFFSET('Sanitation Data'!$G$10,0,10*ROW('Sanitation Data'!G167))),'Data Summary'!DB173="Yes"),OFFSET('Sanitation Data'!$G$10,0,10*ROW('Sanitation Data'!G167)),NA())</f>
        <v>#N/A</v>
      </c>
      <c r="AN173" s="536" t="e">
        <f ca="1">+IF(AND(ISNUMBER(OFFSET('Sanitation Data'!$G$11,0,10*ROW('Sanitation Data'!G167))),'Data Summary'!DC173="Yes"),OFFSET('Sanitation Data'!$G$11,0,10*ROW('Sanitation Data'!G167)),NA())</f>
        <v>#N/A</v>
      </c>
      <c r="AO173" s="536" t="e">
        <f ca="1">+IF(AND(ISNUMBER(OFFSET('Sanitation Data'!$G$12,0,10*ROW('Sanitation Data'!G167))),'Data Summary'!DD173="Yes"),OFFSET('Sanitation Data'!$G$12,0,10*ROW('Sanitation Data'!G167)),NA())</f>
        <v>#N/A</v>
      </c>
      <c r="AP173" s="536" t="e">
        <f ca="1">+IF(AND(ISNUMBER(OFFSET('Sanitation Data'!$H$4,0,10*ROW('Sanitation Data'!H167))),'Data Summary'!DE173="Yes"),100-OFFSET('Sanitation Data'!$H$4,0,10*ROW('Sanitation Data'!H167)),NA())</f>
        <v>#N/A</v>
      </c>
      <c r="AQ173" s="536" t="e">
        <f ca="1">+IF(AND(ISNUMBER(OFFSET('Sanitation Data'!$H$6,0,10*ROW('Sanitation Data'!H167))),'Data Summary'!DF173="Yes"),OFFSET('Sanitation Data'!$H$6,0,10*ROW('Sanitation Data'!H167)),NA())</f>
        <v>#N/A</v>
      </c>
      <c r="AR173" s="536" t="e">
        <f ca="1">+IF(AND(ISNUMBER(OFFSET('Sanitation Data'!$H$10,0,10*ROW('Sanitation Data'!H167))),'Data Summary'!DG173="Yes"),OFFSET('Sanitation Data'!$H$10,0,10*ROW('Sanitation Data'!H167)),NA())</f>
        <v>#N/A</v>
      </c>
      <c r="AS173" s="536" t="e">
        <f ca="1">+IF(AND(ISNUMBER(OFFSET('Sanitation Data'!$H$11,0,10*ROW('Sanitation Data'!H167))),'Data Summary'!DH173="Yes"),OFFSET('Sanitation Data'!$H$11,0,10*ROW('Sanitation Data'!H167)),NA())</f>
        <v>#N/A</v>
      </c>
      <c r="AT173" s="536" t="e">
        <f ca="1">+IF(AND(ISNUMBER(OFFSET('Sanitation Data'!$H$12,0,10*ROW('Sanitation Data'!H167))),'Data Summary'!DI173="Yes"),OFFSET('Sanitation Data'!$H$12,0,10*ROW('Sanitation Data'!H167)),NA())</f>
        <v>#N/A</v>
      </c>
      <c r="AU173" s="536" t="e">
        <f ca="1">+IF(AND(ISNUMBER(OFFSET('Sanitation Data'!$I$4,0,10*ROW('Sanitation Data'!I167))),'Data Summary'!DJ173="Yes"),100-OFFSET('Sanitation Data'!$I$4,0,10*ROW('Sanitation Data'!I167)),NA())</f>
        <v>#N/A</v>
      </c>
      <c r="AV173" s="536" t="e">
        <f ca="1">+IF(AND(ISNUMBER(OFFSET('Sanitation Data'!$I$6,0,10*ROW('Sanitation Data'!I167))),'Data Summary'!DK173="Yes"),OFFSET('Sanitation Data'!$I$6,0,10*ROW('Sanitation Data'!I167)),NA())</f>
        <v>#N/A</v>
      </c>
      <c r="AW173" s="536" t="e">
        <f ca="1">+IF(AND(ISNUMBER(OFFSET('Sanitation Data'!$I$10,0,10*ROW('Sanitation Data'!I167))),'Data Summary'!DL173="Yes"),OFFSET('Sanitation Data'!$I$10,0,10*ROW('Sanitation Data'!I167)),NA())</f>
        <v>#N/A</v>
      </c>
      <c r="AX173" s="536" t="e">
        <f ca="1">+IF(AND(ISNUMBER(OFFSET('Sanitation Data'!$I$11,0,10*ROW('Sanitation Data'!I167))),'Data Summary'!DM173="Yes"),OFFSET('Sanitation Data'!$I$11,0,10*ROW('Sanitation Data'!I167)),NA())</f>
        <v>#N/A</v>
      </c>
      <c r="AY173" s="536" t="e">
        <f ca="1">+IF(AND(ISNUMBER(OFFSET('Sanitation Data'!$I$12,0,10*ROW('Sanitation Data'!I167))),'Data Summary'!DN173="Yes"),OFFSET('Sanitation Data'!$I$12,0,10*ROW('Sanitation Data'!I167)),NA())</f>
        <v>#N/A</v>
      </c>
      <c r="AZ173" s="537" t="e">
        <f ca="1">+IF(AND(ISNUMBER(OFFSET('Hygiene Data'!$D$5,0,10*ROW('Hygiene Data'!D167))),'Data Summary'!DO173="Yes"),OFFSET('Hygiene Data'!$D$5,0,10*ROW('Hygiene Data'!D167)),NA())</f>
        <v>#N/A</v>
      </c>
      <c r="BA173" s="537" t="e">
        <f ca="1">+IF(AND(ISNUMBER(OFFSET('Hygiene Data'!$D$7,0,10*ROW('Hygiene Data'!D167))),'Data Summary'!DP173="Yes"),OFFSET('Hygiene Data'!$D$7,0,10*ROW('Hygiene Data'!D167)),NA())</f>
        <v>#N/A</v>
      </c>
      <c r="BB173" s="537" t="e">
        <f ca="1">+IF(AND(ISNUMBER(OFFSET('Hygiene Data'!$D$9,0,10*ROW('Hygiene Data'!D167))),'Data Summary'!DQ173="Yes"),OFFSET('Hygiene Data'!$D$9,0,10*ROW('Hygiene Data'!D167)),NA())</f>
        <v>#N/A</v>
      </c>
      <c r="BC173" s="537" t="e">
        <f ca="1">+IF(AND(ISNUMBER(OFFSET('Hygiene Data'!$E$5,0,10*ROW('Hygiene Data'!E167))),'Data Summary'!DR173="Yes"),OFFSET('Hygiene Data'!$E$5,0,10*ROW('Hygiene Data'!E167)),NA())</f>
        <v>#N/A</v>
      </c>
      <c r="BD173" s="537" t="e">
        <f ca="1">+IF(AND(ISNUMBER(OFFSET('Hygiene Data'!$E$7,0,10*ROW('Hygiene Data'!E167))),'Data Summary'!DS173="Yes"),OFFSET('Hygiene Data'!$E$7,0,10*ROW('Hygiene Data'!E167)),NA())</f>
        <v>#N/A</v>
      </c>
      <c r="BE173" s="537" t="e">
        <f ca="1">+IF(AND(ISNUMBER(OFFSET('Hygiene Data'!$E$9,0,10*ROW('Hygiene Data'!E167))),'Data Summary'!DT173="Yes"),OFFSET('Hygiene Data'!$E$9,0,10*ROW('Hygiene Data'!E167)),NA())</f>
        <v>#N/A</v>
      </c>
      <c r="BF173" s="537" t="e">
        <f ca="1">+IF(AND(ISNUMBER(OFFSET('Hygiene Data'!$F$5,0,10*ROW('Hygiene Data'!F167))),'Data Summary'!DU173="Yes"),OFFSET('Hygiene Data'!$F$5,0,10*ROW('Hygiene Data'!F167)),NA())</f>
        <v>#N/A</v>
      </c>
      <c r="BG173" s="537" t="e">
        <f ca="1">+IF(AND(ISNUMBER(OFFSET('Hygiene Data'!$F$7,0,10*ROW('Hygiene Data'!F167))),'Data Summary'!DV173="Yes"),OFFSET('Hygiene Data'!$F$7,0,10*ROW('Hygiene Data'!F167)),NA())</f>
        <v>#N/A</v>
      </c>
      <c r="BH173" s="537" t="e">
        <f ca="1">+IF(AND(ISNUMBER(OFFSET('Hygiene Data'!$F$9,0,10*ROW('Hygiene Data'!F167))),'Data Summary'!DW173="Yes"),OFFSET('Hygiene Data'!$F$9,0,10*ROW('Hygiene Data'!F167)),NA())</f>
        <v>#N/A</v>
      </c>
      <c r="BI173" s="537" t="e">
        <f ca="1">+IF(AND(ISNUMBER(OFFSET('Hygiene Data'!$G$5,0,10*ROW('Hygiene Data'!G167))),'Data Summary'!DX173="Yes"),OFFSET('Hygiene Data'!$G$5,0,10*ROW('Hygiene Data'!G167)),NA())</f>
        <v>#N/A</v>
      </c>
      <c r="BJ173" s="537" t="e">
        <f ca="1">+IF(AND(ISNUMBER(OFFSET('Hygiene Data'!$G$7,0,10*ROW('Hygiene Data'!G167))),'Data Summary'!DY173="Yes"),OFFSET('Hygiene Data'!$G$7,0,10*ROW('Hygiene Data'!G167)),NA())</f>
        <v>#N/A</v>
      </c>
      <c r="BK173" s="537" t="e">
        <f ca="1">+IF(AND(ISNUMBER(OFFSET('Hygiene Data'!$G$9,0,10*ROW('Hygiene Data'!G167))),'Data Summary'!DZ173="Yes"),OFFSET('Hygiene Data'!$G$9,0,10*ROW('Hygiene Data'!G167)),NA())</f>
        <v>#N/A</v>
      </c>
      <c r="BL173" s="537" t="e">
        <f ca="1">+IF(AND(ISNUMBER(OFFSET('Hygiene Data'!$H$5,0,10*ROW('Hygiene Data'!H167))),'Data Summary'!EA173="Yes"),OFFSET('Hygiene Data'!$H$5,0,10*ROW('Hygiene Data'!H167)),NA())</f>
        <v>#N/A</v>
      </c>
      <c r="BM173" s="537" t="e">
        <f ca="1">+IF(AND(ISNUMBER(OFFSET('Hygiene Data'!$H$7,0,10*ROW('Hygiene Data'!H167))),'Data Summary'!EB173="Yes"),OFFSET('Hygiene Data'!$H$7,0,10*ROW('Hygiene Data'!H167)),NA())</f>
        <v>#N/A</v>
      </c>
      <c r="BN173" s="537" t="e">
        <f ca="1">+IF(AND(ISNUMBER(OFFSET('Hygiene Data'!$H$9,0,10*ROW('Hygiene Data'!H167))),'Data Summary'!EC173="Yes"),OFFSET('Hygiene Data'!$H$9,0,10*ROW('Hygiene Data'!H167)),NA())</f>
        <v>#N/A</v>
      </c>
      <c r="BO173" s="537" t="e">
        <f ca="1">+IF(AND(ISNUMBER(OFFSET('Hygiene Data'!$I$5,0,10*ROW('Hygiene Data'!I167))),'Data Summary'!ED173="Yes"),OFFSET('Hygiene Data'!$I$5,0,10*ROW('Hygiene Data'!I167)),NA())</f>
        <v>#N/A</v>
      </c>
      <c r="BP173" s="537" t="e">
        <f ca="1">+IF(AND(ISNUMBER(OFFSET('Hygiene Data'!$I$7,0,10*ROW('Hygiene Data'!I167))),'Data Summary'!EE173="Yes"),OFFSET('Hygiene Data'!$I$7,0,10*ROW('Hygiene Data'!I167)),NA())</f>
        <v>#N/A</v>
      </c>
      <c r="BQ173" s="537" t="e">
        <f ca="1">+IF(AND(ISNUMBER(OFFSET('Hygiene Data'!$I$9,0,10*ROW('Hygiene Data'!I167))),'Data Summary'!EF173="Yes"),OFFSET('Hygiene Data'!$I$9,0,10*ROW('Hygiene Data'!I167)),NA())</f>
        <v>#N/A</v>
      </c>
    </row>
    <row r="174" spans="1:69" x14ac:dyDescent="0.25">
      <c r="A174" s="533" t="e">
        <f ca="1">+RIGHT('Data Summary'!A174,LEN('Data Summary'!A174)-9)</f>
        <v>#VALUE!</v>
      </c>
      <c r="B174" s="507" t="str">
        <f ca="1">+IF(ISTEXT('Data Summary'!B174),'Data Summary'!B174,"")</f>
        <v/>
      </c>
      <c r="C174" s="534" t="e">
        <f ca="1">+VALUE('Data Summary'!C174)</f>
        <v>#VALUE!</v>
      </c>
      <c r="D174" s="535" t="e">
        <f ca="1">+IF(AND(ISNUMBER(OFFSET('Water Data'!$D$4,0,10*ROW('Water Data'!D168))),'Data Summary'!BS174="Yes"),100-OFFSET('Water Data'!$D$4,0,10*ROW('Water Data'!D168)),NA())</f>
        <v>#N/A</v>
      </c>
      <c r="E174" s="535" t="e">
        <f ca="1">+IF(AND(ISNUMBER(OFFSET('Water Data'!$D$6,0,10*ROW('Water Data'!D168))),'Data Summary'!BT174="Yes"),OFFSET('Water Data'!$D$6,0,10*ROW('Water Data'!D168)),NA())</f>
        <v>#N/A</v>
      </c>
      <c r="F174" s="535" t="e">
        <f ca="1">+IF(AND(ISNUMBER(OFFSET('Water Data'!$D$9,0,10*ROW('Water Data'!D168))),'Data Summary'!BU174="Yes"),OFFSET('Water Data'!$D$9,0,10*ROW('Water Data'!D168)),NA())</f>
        <v>#N/A</v>
      </c>
      <c r="G174" s="535" t="e">
        <f ca="1">+IF(AND(ISNUMBER(OFFSET('Water Data'!$E$4,0,10*ROW('Water Data'!E168))),'Data Summary'!BV174="Yes"),100-OFFSET('Water Data'!$E$4,0,10*ROW('Water Data'!E168)),NA())</f>
        <v>#N/A</v>
      </c>
      <c r="H174" s="535" t="e">
        <f ca="1">+IF(AND(ISNUMBER(OFFSET('Water Data'!$E$6,0,10*ROW('Water Data'!E168))),'Data Summary'!BW174="Yes"),OFFSET('Water Data'!$E$6,0,10*ROW('Water Data'!E168)),NA())</f>
        <v>#N/A</v>
      </c>
      <c r="I174" s="535" t="e">
        <f ca="1">+IF(AND(ISNUMBER(OFFSET('Water Data'!$E$9,0,10*ROW('Water Data'!E168))),'Data Summary'!BX174="Yes"),OFFSET('Water Data'!$E$9,0,10*ROW('Water Data'!E168)),NA())</f>
        <v>#N/A</v>
      </c>
      <c r="J174" s="535" t="e">
        <f ca="1">+IF(AND(ISNUMBER(OFFSET('Water Data'!$F$4,0,10*ROW('Water Data'!F168))),'Data Summary'!BY174="Yes"),100-OFFSET('Water Data'!$F$4,0,10*ROW('Water Data'!F168)),NA())</f>
        <v>#N/A</v>
      </c>
      <c r="K174" s="535" t="e">
        <f ca="1">+IF(AND(ISNUMBER(OFFSET('Water Data'!$F$6,0,10*ROW('Water Data'!F168))),'Data Summary'!BZ174="Yes"),OFFSET('Water Data'!$F$6,0,10*ROW('Water Data'!F168)),NA())</f>
        <v>#N/A</v>
      </c>
      <c r="L174" s="535" t="e">
        <f ca="1">+IF(AND(ISNUMBER(OFFSET('Water Data'!$F$9,0,10*ROW('Water Data'!F168))),'Data Summary'!CA174="Yes"),OFFSET('Water Data'!$F$9,0,10*ROW('Water Data'!F168)),NA())</f>
        <v>#N/A</v>
      </c>
      <c r="M174" s="535" t="e">
        <f ca="1">+IF(AND(ISNUMBER(OFFSET('Water Data'!$G$4,0,10*ROW('Water Data'!G168))),'Data Summary'!CB174="Yes"),100-OFFSET('Water Data'!$G$4,0,10*ROW('Water Data'!G168)),NA())</f>
        <v>#N/A</v>
      </c>
      <c r="N174" s="535" t="e">
        <f ca="1">+IF(AND(ISNUMBER(OFFSET('Water Data'!$G$6,0,10*ROW('Water Data'!G168))),'Data Summary'!CC174="Yes"),OFFSET('Water Data'!$G$6,0,10*ROW('Water Data'!G168)),NA())</f>
        <v>#N/A</v>
      </c>
      <c r="O174" s="535" t="e">
        <f ca="1">+IF(AND(ISNUMBER(OFFSET('Water Data'!$G$9,0,10*ROW('Water Data'!G168))),'Data Summary'!CD174="Yes"),OFFSET('Water Data'!$G$9,0,10*ROW('Water Data'!G168)),NA())</f>
        <v>#N/A</v>
      </c>
      <c r="P174" s="535" t="e">
        <f ca="1">+IF(AND(ISNUMBER(OFFSET('Water Data'!$H$4,0,10*ROW('Water Data'!H168))),'Data Summary'!CE174="Yes"),100-OFFSET('Water Data'!$H$4,0,10*ROW('Water Data'!H168)),NA())</f>
        <v>#N/A</v>
      </c>
      <c r="Q174" s="535" t="e">
        <f ca="1">+IF(AND(ISNUMBER(OFFSET('Water Data'!$H$6,0,10*ROW('Water Data'!H168))),'Data Summary'!CF174="Yes"),OFFSET('Water Data'!$H$6,0,10*ROW('Water Data'!H168)),NA())</f>
        <v>#N/A</v>
      </c>
      <c r="R174" s="535" t="e">
        <f ca="1">+IF(AND(ISNUMBER(OFFSET('Water Data'!$H$9,0,10*ROW('Water Data'!H168))),'Data Summary'!CG174="Yes"),OFFSET('Water Data'!$H$9,0,10*ROW('Water Data'!H168)),NA())</f>
        <v>#N/A</v>
      </c>
      <c r="S174" s="535" t="e">
        <f ca="1">+IF(AND(ISNUMBER(OFFSET('Water Data'!$I$4,0,10*ROW('Water Data'!I168))),'Data Summary'!CH174="Yes"),100-OFFSET('Water Data'!$I$4,0,10*ROW('Water Data'!I168)),NA())</f>
        <v>#N/A</v>
      </c>
      <c r="T174" s="535" t="e">
        <f ca="1">+IF(AND(ISNUMBER(OFFSET('Water Data'!$I$6,0,10*ROW('Water Data'!I168))),'Data Summary'!CI174="Yes"),OFFSET('Water Data'!$I$6,0,10*ROW('Water Data'!I168)),NA())</f>
        <v>#N/A</v>
      </c>
      <c r="U174" s="535" t="e">
        <f ca="1">+IF(AND(ISNUMBER(OFFSET('Water Data'!$I$9,0,10*ROW('Water Data'!I168))),'Data Summary'!CJ174="Yes"),OFFSET('Water Data'!$I$9,0,10*ROW('Water Data'!I168)),NA())</f>
        <v>#N/A</v>
      </c>
      <c r="V174" s="536" t="e">
        <f ca="1">+IF(AND(ISNUMBER(OFFSET('Sanitation Data'!$D$4,0,10*ROW('Sanitation Data'!D168))),'Data Summary'!CK174="Yes"),100-OFFSET('Sanitation Data'!$D$4,0,10*ROW('Sanitation Data'!D168)),NA())</f>
        <v>#N/A</v>
      </c>
      <c r="W174" s="536" t="e">
        <f ca="1">+IF(AND(ISNUMBER(OFFSET('Sanitation Data'!$D$6,0,10*ROW('Sanitation Data'!D168))),'Data Summary'!CL174="Yes"),OFFSET('Sanitation Data'!$D$6,0,10*ROW('Sanitation Data'!D168)),NA())</f>
        <v>#N/A</v>
      </c>
      <c r="X174" s="536" t="e">
        <f ca="1">+IF(AND(ISNUMBER(OFFSET('Sanitation Data'!$D$10,0,10*ROW('Sanitation Data'!D168))),'Data Summary'!CM174="Yes"),OFFSET('Sanitation Data'!$D$10,0,10*ROW('Sanitation Data'!D168)),NA())</f>
        <v>#N/A</v>
      </c>
      <c r="Y174" s="536" t="e">
        <f ca="1">+IF(AND(ISNUMBER(OFFSET('Sanitation Data'!$D$11,0,10*ROW('Sanitation Data'!D168))),'Data Summary'!CN174="Yes"),OFFSET('Sanitation Data'!$D$11,0,10*ROW('Sanitation Data'!D168)),NA())</f>
        <v>#N/A</v>
      </c>
      <c r="Z174" s="536" t="e">
        <f ca="1">+IF(AND(ISNUMBER(OFFSET('Sanitation Data'!$D$12,0,10*ROW('Sanitation Data'!D168))),'Data Summary'!CO174="Yes"),OFFSET('Sanitation Data'!$D$12,0,10*ROW('Sanitation Data'!D168)),NA())</f>
        <v>#N/A</v>
      </c>
      <c r="AA174" s="536" t="e">
        <f ca="1">+IF(AND(ISNUMBER(OFFSET('Sanitation Data'!$E$4,0,10*ROW('Sanitation Data'!E168))),'Data Summary'!CP174="Yes"),100-OFFSET('Sanitation Data'!$E$4,0,10*ROW('Sanitation Data'!E168)),NA())</f>
        <v>#N/A</v>
      </c>
      <c r="AB174" s="536" t="e">
        <f ca="1">+IF(AND(ISNUMBER(OFFSET('Sanitation Data'!$E$6,0,10*ROW('Sanitation Data'!E168))),'Data Summary'!CQ174="Yes"),OFFSET('Sanitation Data'!$E$6,0,10*ROW('Sanitation Data'!E168)),NA())</f>
        <v>#N/A</v>
      </c>
      <c r="AC174" s="536" t="e">
        <f ca="1">+IF(AND(ISNUMBER(OFFSET('Sanitation Data'!$E$10,0,10*ROW('Sanitation Data'!E168))),'Data Summary'!CR174="Yes"),OFFSET('Sanitation Data'!$E$10,0,10*ROW('Sanitation Data'!E168)),NA())</f>
        <v>#N/A</v>
      </c>
      <c r="AD174" s="536" t="e">
        <f ca="1">+IF(AND(ISNUMBER(OFFSET('Sanitation Data'!$E$11,0,10*ROW('Sanitation Data'!E168))),'Data Summary'!CS174="Yes"),OFFSET('Sanitation Data'!$E$11,0,10*ROW('Sanitation Data'!E168)),NA())</f>
        <v>#N/A</v>
      </c>
      <c r="AE174" s="536" t="e">
        <f ca="1">+IF(AND(ISNUMBER(OFFSET('Sanitation Data'!$E$12,0,10*ROW('Sanitation Data'!E168))),'Data Summary'!CT174="Yes"),OFFSET('Sanitation Data'!$E$12,0,10*ROW('Sanitation Data'!E168)),NA())</f>
        <v>#N/A</v>
      </c>
      <c r="AF174" s="536" t="e">
        <f ca="1">+IF(AND(ISNUMBER(OFFSET('Sanitation Data'!$F$4,0,10*ROW('Sanitation Data'!F168))),'Data Summary'!CU174="Yes"),100-OFFSET('Sanitation Data'!$F$4,0,10*ROW('Sanitation Data'!F168)),NA())</f>
        <v>#N/A</v>
      </c>
      <c r="AG174" s="536" t="e">
        <f ca="1">+IF(AND(ISNUMBER(OFFSET('Sanitation Data'!$F$6,0,10*ROW('Sanitation Data'!F168))),'Data Summary'!CV174="Yes"),OFFSET('Sanitation Data'!$F$6,0,10*ROW('Sanitation Data'!F168)),NA())</f>
        <v>#N/A</v>
      </c>
      <c r="AH174" s="536" t="e">
        <f ca="1">+IF(AND(ISNUMBER(OFFSET('Sanitation Data'!$F$10,0,10*ROW('Sanitation Data'!F168))),'Data Summary'!CW174="Yes"),OFFSET('Sanitation Data'!$F$10,0,10*ROW('Sanitation Data'!F168)),NA())</f>
        <v>#N/A</v>
      </c>
      <c r="AI174" s="536" t="e">
        <f ca="1">+IF(AND(ISNUMBER(OFFSET('Sanitation Data'!$F$11,0,10*ROW('Sanitation Data'!F168))),'Data Summary'!CX174="Yes"),OFFSET('Sanitation Data'!$F$11,0,10*ROW('Sanitation Data'!F168)),NA())</f>
        <v>#N/A</v>
      </c>
      <c r="AJ174" s="536" t="e">
        <f ca="1">+IF(AND(ISNUMBER(OFFSET('Sanitation Data'!$F$12,0,10*ROW('Sanitation Data'!F168))),'Data Summary'!CY174="Yes"),OFFSET('Sanitation Data'!$F$12,0,10*ROW('Sanitation Data'!F168)),NA())</f>
        <v>#N/A</v>
      </c>
      <c r="AK174" s="536" t="e">
        <f ca="1">+IF(AND(ISNUMBER(OFFSET('Sanitation Data'!$G$4,0,10*ROW('Sanitation Data'!G168))),'Data Summary'!CZ174="Yes"),100-OFFSET('Sanitation Data'!$G$4,0,10*ROW('Sanitation Data'!G168)),NA())</f>
        <v>#N/A</v>
      </c>
      <c r="AL174" s="536" t="e">
        <f ca="1">+IF(AND(ISNUMBER(OFFSET('Sanitation Data'!$G$6,0,10*ROW('Sanitation Data'!G168))),'Data Summary'!DA174="Yes"),OFFSET('Sanitation Data'!$G$6,0,10*ROW('Sanitation Data'!G168)),NA())</f>
        <v>#N/A</v>
      </c>
      <c r="AM174" s="536" t="e">
        <f ca="1">+IF(AND(ISNUMBER(OFFSET('Sanitation Data'!$G$10,0,10*ROW('Sanitation Data'!G168))),'Data Summary'!DB174="Yes"),OFFSET('Sanitation Data'!$G$10,0,10*ROW('Sanitation Data'!G168)),NA())</f>
        <v>#N/A</v>
      </c>
      <c r="AN174" s="536" t="e">
        <f ca="1">+IF(AND(ISNUMBER(OFFSET('Sanitation Data'!$G$11,0,10*ROW('Sanitation Data'!G168))),'Data Summary'!DC174="Yes"),OFFSET('Sanitation Data'!$G$11,0,10*ROW('Sanitation Data'!G168)),NA())</f>
        <v>#N/A</v>
      </c>
      <c r="AO174" s="536" t="e">
        <f ca="1">+IF(AND(ISNUMBER(OFFSET('Sanitation Data'!$G$12,0,10*ROW('Sanitation Data'!G168))),'Data Summary'!DD174="Yes"),OFFSET('Sanitation Data'!$G$12,0,10*ROW('Sanitation Data'!G168)),NA())</f>
        <v>#N/A</v>
      </c>
      <c r="AP174" s="536" t="e">
        <f ca="1">+IF(AND(ISNUMBER(OFFSET('Sanitation Data'!$H$4,0,10*ROW('Sanitation Data'!H168))),'Data Summary'!DE174="Yes"),100-OFFSET('Sanitation Data'!$H$4,0,10*ROW('Sanitation Data'!H168)),NA())</f>
        <v>#N/A</v>
      </c>
      <c r="AQ174" s="536" t="e">
        <f ca="1">+IF(AND(ISNUMBER(OFFSET('Sanitation Data'!$H$6,0,10*ROW('Sanitation Data'!H168))),'Data Summary'!DF174="Yes"),OFFSET('Sanitation Data'!$H$6,0,10*ROW('Sanitation Data'!H168)),NA())</f>
        <v>#N/A</v>
      </c>
      <c r="AR174" s="536" t="e">
        <f ca="1">+IF(AND(ISNUMBER(OFFSET('Sanitation Data'!$H$10,0,10*ROW('Sanitation Data'!H168))),'Data Summary'!DG174="Yes"),OFFSET('Sanitation Data'!$H$10,0,10*ROW('Sanitation Data'!H168)),NA())</f>
        <v>#N/A</v>
      </c>
      <c r="AS174" s="536" t="e">
        <f ca="1">+IF(AND(ISNUMBER(OFFSET('Sanitation Data'!$H$11,0,10*ROW('Sanitation Data'!H168))),'Data Summary'!DH174="Yes"),OFFSET('Sanitation Data'!$H$11,0,10*ROW('Sanitation Data'!H168)),NA())</f>
        <v>#N/A</v>
      </c>
      <c r="AT174" s="536" t="e">
        <f ca="1">+IF(AND(ISNUMBER(OFFSET('Sanitation Data'!$H$12,0,10*ROW('Sanitation Data'!H168))),'Data Summary'!DI174="Yes"),OFFSET('Sanitation Data'!$H$12,0,10*ROW('Sanitation Data'!H168)),NA())</f>
        <v>#N/A</v>
      </c>
      <c r="AU174" s="536" t="e">
        <f ca="1">+IF(AND(ISNUMBER(OFFSET('Sanitation Data'!$I$4,0,10*ROW('Sanitation Data'!I168))),'Data Summary'!DJ174="Yes"),100-OFFSET('Sanitation Data'!$I$4,0,10*ROW('Sanitation Data'!I168)),NA())</f>
        <v>#N/A</v>
      </c>
      <c r="AV174" s="536" t="e">
        <f ca="1">+IF(AND(ISNUMBER(OFFSET('Sanitation Data'!$I$6,0,10*ROW('Sanitation Data'!I168))),'Data Summary'!DK174="Yes"),OFFSET('Sanitation Data'!$I$6,0,10*ROW('Sanitation Data'!I168)),NA())</f>
        <v>#N/A</v>
      </c>
      <c r="AW174" s="536" t="e">
        <f ca="1">+IF(AND(ISNUMBER(OFFSET('Sanitation Data'!$I$10,0,10*ROW('Sanitation Data'!I168))),'Data Summary'!DL174="Yes"),OFFSET('Sanitation Data'!$I$10,0,10*ROW('Sanitation Data'!I168)),NA())</f>
        <v>#N/A</v>
      </c>
      <c r="AX174" s="536" t="e">
        <f ca="1">+IF(AND(ISNUMBER(OFFSET('Sanitation Data'!$I$11,0,10*ROW('Sanitation Data'!I168))),'Data Summary'!DM174="Yes"),OFFSET('Sanitation Data'!$I$11,0,10*ROW('Sanitation Data'!I168)),NA())</f>
        <v>#N/A</v>
      </c>
      <c r="AY174" s="536" t="e">
        <f ca="1">+IF(AND(ISNUMBER(OFFSET('Sanitation Data'!$I$12,0,10*ROW('Sanitation Data'!I168))),'Data Summary'!DN174="Yes"),OFFSET('Sanitation Data'!$I$12,0,10*ROW('Sanitation Data'!I168)),NA())</f>
        <v>#N/A</v>
      </c>
      <c r="AZ174" s="537" t="e">
        <f ca="1">+IF(AND(ISNUMBER(OFFSET('Hygiene Data'!$D$5,0,10*ROW('Hygiene Data'!D168))),'Data Summary'!DO174="Yes"),OFFSET('Hygiene Data'!$D$5,0,10*ROW('Hygiene Data'!D168)),NA())</f>
        <v>#N/A</v>
      </c>
      <c r="BA174" s="537" t="e">
        <f ca="1">+IF(AND(ISNUMBER(OFFSET('Hygiene Data'!$D$7,0,10*ROW('Hygiene Data'!D168))),'Data Summary'!DP174="Yes"),OFFSET('Hygiene Data'!$D$7,0,10*ROW('Hygiene Data'!D168)),NA())</f>
        <v>#N/A</v>
      </c>
      <c r="BB174" s="537" t="e">
        <f ca="1">+IF(AND(ISNUMBER(OFFSET('Hygiene Data'!$D$9,0,10*ROW('Hygiene Data'!D168))),'Data Summary'!DQ174="Yes"),OFFSET('Hygiene Data'!$D$9,0,10*ROW('Hygiene Data'!D168)),NA())</f>
        <v>#N/A</v>
      </c>
      <c r="BC174" s="537" t="e">
        <f ca="1">+IF(AND(ISNUMBER(OFFSET('Hygiene Data'!$E$5,0,10*ROW('Hygiene Data'!E168))),'Data Summary'!DR174="Yes"),OFFSET('Hygiene Data'!$E$5,0,10*ROW('Hygiene Data'!E168)),NA())</f>
        <v>#N/A</v>
      </c>
      <c r="BD174" s="537" t="e">
        <f ca="1">+IF(AND(ISNUMBER(OFFSET('Hygiene Data'!$E$7,0,10*ROW('Hygiene Data'!E168))),'Data Summary'!DS174="Yes"),OFFSET('Hygiene Data'!$E$7,0,10*ROW('Hygiene Data'!E168)),NA())</f>
        <v>#N/A</v>
      </c>
      <c r="BE174" s="537" t="e">
        <f ca="1">+IF(AND(ISNUMBER(OFFSET('Hygiene Data'!$E$9,0,10*ROW('Hygiene Data'!E168))),'Data Summary'!DT174="Yes"),OFFSET('Hygiene Data'!$E$9,0,10*ROW('Hygiene Data'!E168)),NA())</f>
        <v>#N/A</v>
      </c>
      <c r="BF174" s="537" t="e">
        <f ca="1">+IF(AND(ISNUMBER(OFFSET('Hygiene Data'!$F$5,0,10*ROW('Hygiene Data'!F168))),'Data Summary'!DU174="Yes"),OFFSET('Hygiene Data'!$F$5,0,10*ROW('Hygiene Data'!F168)),NA())</f>
        <v>#N/A</v>
      </c>
      <c r="BG174" s="537" t="e">
        <f ca="1">+IF(AND(ISNUMBER(OFFSET('Hygiene Data'!$F$7,0,10*ROW('Hygiene Data'!F168))),'Data Summary'!DV174="Yes"),OFFSET('Hygiene Data'!$F$7,0,10*ROW('Hygiene Data'!F168)),NA())</f>
        <v>#N/A</v>
      </c>
      <c r="BH174" s="537" t="e">
        <f ca="1">+IF(AND(ISNUMBER(OFFSET('Hygiene Data'!$F$9,0,10*ROW('Hygiene Data'!F168))),'Data Summary'!DW174="Yes"),OFFSET('Hygiene Data'!$F$9,0,10*ROW('Hygiene Data'!F168)),NA())</f>
        <v>#N/A</v>
      </c>
      <c r="BI174" s="537" t="e">
        <f ca="1">+IF(AND(ISNUMBER(OFFSET('Hygiene Data'!$G$5,0,10*ROW('Hygiene Data'!G168))),'Data Summary'!DX174="Yes"),OFFSET('Hygiene Data'!$G$5,0,10*ROW('Hygiene Data'!G168)),NA())</f>
        <v>#N/A</v>
      </c>
      <c r="BJ174" s="537" t="e">
        <f ca="1">+IF(AND(ISNUMBER(OFFSET('Hygiene Data'!$G$7,0,10*ROW('Hygiene Data'!G168))),'Data Summary'!DY174="Yes"),OFFSET('Hygiene Data'!$G$7,0,10*ROW('Hygiene Data'!G168)),NA())</f>
        <v>#N/A</v>
      </c>
      <c r="BK174" s="537" t="e">
        <f ca="1">+IF(AND(ISNUMBER(OFFSET('Hygiene Data'!$G$9,0,10*ROW('Hygiene Data'!G168))),'Data Summary'!DZ174="Yes"),OFFSET('Hygiene Data'!$G$9,0,10*ROW('Hygiene Data'!G168)),NA())</f>
        <v>#N/A</v>
      </c>
      <c r="BL174" s="537" t="e">
        <f ca="1">+IF(AND(ISNUMBER(OFFSET('Hygiene Data'!$H$5,0,10*ROW('Hygiene Data'!H168))),'Data Summary'!EA174="Yes"),OFFSET('Hygiene Data'!$H$5,0,10*ROW('Hygiene Data'!H168)),NA())</f>
        <v>#N/A</v>
      </c>
      <c r="BM174" s="537" t="e">
        <f ca="1">+IF(AND(ISNUMBER(OFFSET('Hygiene Data'!$H$7,0,10*ROW('Hygiene Data'!H168))),'Data Summary'!EB174="Yes"),OFFSET('Hygiene Data'!$H$7,0,10*ROW('Hygiene Data'!H168)),NA())</f>
        <v>#N/A</v>
      </c>
      <c r="BN174" s="537" t="e">
        <f ca="1">+IF(AND(ISNUMBER(OFFSET('Hygiene Data'!$H$9,0,10*ROW('Hygiene Data'!H168))),'Data Summary'!EC174="Yes"),OFFSET('Hygiene Data'!$H$9,0,10*ROW('Hygiene Data'!H168)),NA())</f>
        <v>#N/A</v>
      </c>
      <c r="BO174" s="537" t="e">
        <f ca="1">+IF(AND(ISNUMBER(OFFSET('Hygiene Data'!$I$5,0,10*ROW('Hygiene Data'!I168))),'Data Summary'!ED174="Yes"),OFFSET('Hygiene Data'!$I$5,0,10*ROW('Hygiene Data'!I168)),NA())</f>
        <v>#N/A</v>
      </c>
      <c r="BP174" s="537" t="e">
        <f ca="1">+IF(AND(ISNUMBER(OFFSET('Hygiene Data'!$I$7,0,10*ROW('Hygiene Data'!I168))),'Data Summary'!EE174="Yes"),OFFSET('Hygiene Data'!$I$7,0,10*ROW('Hygiene Data'!I168)),NA())</f>
        <v>#N/A</v>
      </c>
      <c r="BQ174" s="537" t="e">
        <f ca="1">+IF(AND(ISNUMBER(OFFSET('Hygiene Data'!$I$9,0,10*ROW('Hygiene Data'!I168))),'Data Summary'!EF174="Yes"),OFFSET('Hygiene Data'!$I$9,0,10*ROW('Hygiene Data'!I168)),NA())</f>
        <v>#N/A</v>
      </c>
    </row>
    <row r="175" spans="1:69" x14ac:dyDescent="0.25">
      <c r="A175" s="533" t="e">
        <f ca="1">+RIGHT('Data Summary'!A175,LEN('Data Summary'!A175)-9)</f>
        <v>#VALUE!</v>
      </c>
      <c r="B175" s="507" t="str">
        <f ca="1">+IF(ISTEXT('Data Summary'!B175),'Data Summary'!B175,"")</f>
        <v/>
      </c>
      <c r="C175" s="534" t="e">
        <f ca="1">+VALUE('Data Summary'!C175)</f>
        <v>#VALUE!</v>
      </c>
      <c r="D175" s="535" t="e">
        <f ca="1">+IF(AND(ISNUMBER(OFFSET('Water Data'!$D$4,0,10*ROW('Water Data'!D169))),'Data Summary'!BS175="Yes"),100-OFFSET('Water Data'!$D$4,0,10*ROW('Water Data'!D169)),NA())</f>
        <v>#N/A</v>
      </c>
      <c r="E175" s="535" t="e">
        <f ca="1">+IF(AND(ISNUMBER(OFFSET('Water Data'!$D$6,0,10*ROW('Water Data'!D169))),'Data Summary'!BT175="Yes"),OFFSET('Water Data'!$D$6,0,10*ROW('Water Data'!D169)),NA())</f>
        <v>#N/A</v>
      </c>
      <c r="F175" s="535" t="e">
        <f ca="1">+IF(AND(ISNUMBER(OFFSET('Water Data'!$D$9,0,10*ROW('Water Data'!D169))),'Data Summary'!BU175="Yes"),OFFSET('Water Data'!$D$9,0,10*ROW('Water Data'!D169)),NA())</f>
        <v>#N/A</v>
      </c>
      <c r="G175" s="535" t="e">
        <f ca="1">+IF(AND(ISNUMBER(OFFSET('Water Data'!$E$4,0,10*ROW('Water Data'!E169))),'Data Summary'!BV175="Yes"),100-OFFSET('Water Data'!$E$4,0,10*ROW('Water Data'!E169)),NA())</f>
        <v>#N/A</v>
      </c>
      <c r="H175" s="535" t="e">
        <f ca="1">+IF(AND(ISNUMBER(OFFSET('Water Data'!$E$6,0,10*ROW('Water Data'!E169))),'Data Summary'!BW175="Yes"),OFFSET('Water Data'!$E$6,0,10*ROW('Water Data'!E169)),NA())</f>
        <v>#N/A</v>
      </c>
      <c r="I175" s="535" t="e">
        <f ca="1">+IF(AND(ISNUMBER(OFFSET('Water Data'!$E$9,0,10*ROW('Water Data'!E169))),'Data Summary'!BX175="Yes"),OFFSET('Water Data'!$E$9,0,10*ROW('Water Data'!E169)),NA())</f>
        <v>#N/A</v>
      </c>
      <c r="J175" s="535" t="e">
        <f ca="1">+IF(AND(ISNUMBER(OFFSET('Water Data'!$F$4,0,10*ROW('Water Data'!F169))),'Data Summary'!BY175="Yes"),100-OFFSET('Water Data'!$F$4,0,10*ROW('Water Data'!F169)),NA())</f>
        <v>#N/A</v>
      </c>
      <c r="K175" s="535" t="e">
        <f ca="1">+IF(AND(ISNUMBER(OFFSET('Water Data'!$F$6,0,10*ROW('Water Data'!F169))),'Data Summary'!BZ175="Yes"),OFFSET('Water Data'!$F$6,0,10*ROW('Water Data'!F169)),NA())</f>
        <v>#N/A</v>
      </c>
      <c r="L175" s="535" t="e">
        <f ca="1">+IF(AND(ISNUMBER(OFFSET('Water Data'!$F$9,0,10*ROW('Water Data'!F169))),'Data Summary'!CA175="Yes"),OFFSET('Water Data'!$F$9,0,10*ROW('Water Data'!F169)),NA())</f>
        <v>#N/A</v>
      </c>
      <c r="M175" s="535" t="e">
        <f ca="1">+IF(AND(ISNUMBER(OFFSET('Water Data'!$G$4,0,10*ROW('Water Data'!G169))),'Data Summary'!CB175="Yes"),100-OFFSET('Water Data'!$G$4,0,10*ROW('Water Data'!G169)),NA())</f>
        <v>#N/A</v>
      </c>
      <c r="N175" s="535" t="e">
        <f ca="1">+IF(AND(ISNUMBER(OFFSET('Water Data'!$G$6,0,10*ROW('Water Data'!G169))),'Data Summary'!CC175="Yes"),OFFSET('Water Data'!$G$6,0,10*ROW('Water Data'!G169)),NA())</f>
        <v>#N/A</v>
      </c>
      <c r="O175" s="535" t="e">
        <f ca="1">+IF(AND(ISNUMBER(OFFSET('Water Data'!$G$9,0,10*ROW('Water Data'!G169))),'Data Summary'!CD175="Yes"),OFFSET('Water Data'!$G$9,0,10*ROW('Water Data'!G169)),NA())</f>
        <v>#N/A</v>
      </c>
      <c r="P175" s="535" t="e">
        <f ca="1">+IF(AND(ISNUMBER(OFFSET('Water Data'!$H$4,0,10*ROW('Water Data'!H169))),'Data Summary'!CE175="Yes"),100-OFFSET('Water Data'!$H$4,0,10*ROW('Water Data'!H169)),NA())</f>
        <v>#N/A</v>
      </c>
      <c r="Q175" s="535" t="e">
        <f ca="1">+IF(AND(ISNUMBER(OFFSET('Water Data'!$H$6,0,10*ROW('Water Data'!H169))),'Data Summary'!CF175="Yes"),OFFSET('Water Data'!$H$6,0,10*ROW('Water Data'!H169)),NA())</f>
        <v>#N/A</v>
      </c>
      <c r="R175" s="535" t="e">
        <f ca="1">+IF(AND(ISNUMBER(OFFSET('Water Data'!$H$9,0,10*ROW('Water Data'!H169))),'Data Summary'!CG175="Yes"),OFFSET('Water Data'!$H$9,0,10*ROW('Water Data'!H169)),NA())</f>
        <v>#N/A</v>
      </c>
      <c r="S175" s="535" t="e">
        <f ca="1">+IF(AND(ISNUMBER(OFFSET('Water Data'!$I$4,0,10*ROW('Water Data'!I169))),'Data Summary'!CH175="Yes"),100-OFFSET('Water Data'!$I$4,0,10*ROW('Water Data'!I169)),NA())</f>
        <v>#N/A</v>
      </c>
      <c r="T175" s="535" t="e">
        <f ca="1">+IF(AND(ISNUMBER(OFFSET('Water Data'!$I$6,0,10*ROW('Water Data'!I169))),'Data Summary'!CI175="Yes"),OFFSET('Water Data'!$I$6,0,10*ROW('Water Data'!I169)),NA())</f>
        <v>#N/A</v>
      </c>
      <c r="U175" s="535" t="e">
        <f ca="1">+IF(AND(ISNUMBER(OFFSET('Water Data'!$I$9,0,10*ROW('Water Data'!I169))),'Data Summary'!CJ175="Yes"),OFFSET('Water Data'!$I$9,0,10*ROW('Water Data'!I169)),NA())</f>
        <v>#N/A</v>
      </c>
      <c r="V175" s="536" t="e">
        <f ca="1">+IF(AND(ISNUMBER(OFFSET('Sanitation Data'!$D$4,0,10*ROW('Sanitation Data'!D169))),'Data Summary'!CK175="Yes"),100-OFFSET('Sanitation Data'!$D$4,0,10*ROW('Sanitation Data'!D169)),NA())</f>
        <v>#N/A</v>
      </c>
      <c r="W175" s="536" t="e">
        <f ca="1">+IF(AND(ISNUMBER(OFFSET('Sanitation Data'!$D$6,0,10*ROW('Sanitation Data'!D169))),'Data Summary'!CL175="Yes"),OFFSET('Sanitation Data'!$D$6,0,10*ROW('Sanitation Data'!D169)),NA())</f>
        <v>#N/A</v>
      </c>
      <c r="X175" s="536" t="e">
        <f ca="1">+IF(AND(ISNUMBER(OFFSET('Sanitation Data'!$D$10,0,10*ROW('Sanitation Data'!D169))),'Data Summary'!CM175="Yes"),OFFSET('Sanitation Data'!$D$10,0,10*ROW('Sanitation Data'!D169)),NA())</f>
        <v>#N/A</v>
      </c>
      <c r="Y175" s="536" t="e">
        <f ca="1">+IF(AND(ISNUMBER(OFFSET('Sanitation Data'!$D$11,0,10*ROW('Sanitation Data'!D169))),'Data Summary'!CN175="Yes"),OFFSET('Sanitation Data'!$D$11,0,10*ROW('Sanitation Data'!D169)),NA())</f>
        <v>#N/A</v>
      </c>
      <c r="Z175" s="536" t="e">
        <f ca="1">+IF(AND(ISNUMBER(OFFSET('Sanitation Data'!$D$12,0,10*ROW('Sanitation Data'!D169))),'Data Summary'!CO175="Yes"),OFFSET('Sanitation Data'!$D$12,0,10*ROW('Sanitation Data'!D169)),NA())</f>
        <v>#N/A</v>
      </c>
      <c r="AA175" s="536" t="e">
        <f ca="1">+IF(AND(ISNUMBER(OFFSET('Sanitation Data'!$E$4,0,10*ROW('Sanitation Data'!E169))),'Data Summary'!CP175="Yes"),100-OFFSET('Sanitation Data'!$E$4,0,10*ROW('Sanitation Data'!E169)),NA())</f>
        <v>#N/A</v>
      </c>
      <c r="AB175" s="536" t="e">
        <f ca="1">+IF(AND(ISNUMBER(OFFSET('Sanitation Data'!$E$6,0,10*ROW('Sanitation Data'!E169))),'Data Summary'!CQ175="Yes"),OFFSET('Sanitation Data'!$E$6,0,10*ROW('Sanitation Data'!E169)),NA())</f>
        <v>#N/A</v>
      </c>
      <c r="AC175" s="536" t="e">
        <f ca="1">+IF(AND(ISNUMBER(OFFSET('Sanitation Data'!$E$10,0,10*ROW('Sanitation Data'!E169))),'Data Summary'!CR175="Yes"),OFFSET('Sanitation Data'!$E$10,0,10*ROW('Sanitation Data'!E169)),NA())</f>
        <v>#N/A</v>
      </c>
      <c r="AD175" s="536" t="e">
        <f ca="1">+IF(AND(ISNUMBER(OFFSET('Sanitation Data'!$E$11,0,10*ROW('Sanitation Data'!E169))),'Data Summary'!CS175="Yes"),OFFSET('Sanitation Data'!$E$11,0,10*ROW('Sanitation Data'!E169)),NA())</f>
        <v>#N/A</v>
      </c>
      <c r="AE175" s="536" t="e">
        <f ca="1">+IF(AND(ISNUMBER(OFFSET('Sanitation Data'!$E$12,0,10*ROW('Sanitation Data'!E169))),'Data Summary'!CT175="Yes"),OFFSET('Sanitation Data'!$E$12,0,10*ROW('Sanitation Data'!E169)),NA())</f>
        <v>#N/A</v>
      </c>
      <c r="AF175" s="536" t="e">
        <f ca="1">+IF(AND(ISNUMBER(OFFSET('Sanitation Data'!$F$4,0,10*ROW('Sanitation Data'!F169))),'Data Summary'!CU175="Yes"),100-OFFSET('Sanitation Data'!$F$4,0,10*ROW('Sanitation Data'!F169)),NA())</f>
        <v>#N/A</v>
      </c>
      <c r="AG175" s="536" t="e">
        <f ca="1">+IF(AND(ISNUMBER(OFFSET('Sanitation Data'!$F$6,0,10*ROW('Sanitation Data'!F169))),'Data Summary'!CV175="Yes"),OFFSET('Sanitation Data'!$F$6,0,10*ROW('Sanitation Data'!F169)),NA())</f>
        <v>#N/A</v>
      </c>
      <c r="AH175" s="536" t="e">
        <f ca="1">+IF(AND(ISNUMBER(OFFSET('Sanitation Data'!$F$10,0,10*ROW('Sanitation Data'!F169))),'Data Summary'!CW175="Yes"),OFFSET('Sanitation Data'!$F$10,0,10*ROW('Sanitation Data'!F169)),NA())</f>
        <v>#N/A</v>
      </c>
      <c r="AI175" s="536" t="e">
        <f ca="1">+IF(AND(ISNUMBER(OFFSET('Sanitation Data'!$F$11,0,10*ROW('Sanitation Data'!F169))),'Data Summary'!CX175="Yes"),OFFSET('Sanitation Data'!$F$11,0,10*ROW('Sanitation Data'!F169)),NA())</f>
        <v>#N/A</v>
      </c>
      <c r="AJ175" s="536" t="e">
        <f ca="1">+IF(AND(ISNUMBER(OFFSET('Sanitation Data'!$F$12,0,10*ROW('Sanitation Data'!F169))),'Data Summary'!CY175="Yes"),OFFSET('Sanitation Data'!$F$12,0,10*ROW('Sanitation Data'!F169)),NA())</f>
        <v>#N/A</v>
      </c>
      <c r="AK175" s="536" t="e">
        <f ca="1">+IF(AND(ISNUMBER(OFFSET('Sanitation Data'!$G$4,0,10*ROW('Sanitation Data'!G169))),'Data Summary'!CZ175="Yes"),100-OFFSET('Sanitation Data'!$G$4,0,10*ROW('Sanitation Data'!G169)),NA())</f>
        <v>#N/A</v>
      </c>
      <c r="AL175" s="536" t="e">
        <f ca="1">+IF(AND(ISNUMBER(OFFSET('Sanitation Data'!$G$6,0,10*ROW('Sanitation Data'!G169))),'Data Summary'!DA175="Yes"),OFFSET('Sanitation Data'!$G$6,0,10*ROW('Sanitation Data'!G169)),NA())</f>
        <v>#N/A</v>
      </c>
      <c r="AM175" s="536" t="e">
        <f ca="1">+IF(AND(ISNUMBER(OFFSET('Sanitation Data'!$G$10,0,10*ROW('Sanitation Data'!G169))),'Data Summary'!DB175="Yes"),OFFSET('Sanitation Data'!$G$10,0,10*ROW('Sanitation Data'!G169)),NA())</f>
        <v>#N/A</v>
      </c>
      <c r="AN175" s="536" t="e">
        <f ca="1">+IF(AND(ISNUMBER(OFFSET('Sanitation Data'!$G$11,0,10*ROW('Sanitation Data'!G169))),'Data Summary'!DC175="Yes"),OFFSET('Sanitation Data'!$G$11,0,10*ROW('Sanitation Data'!G169)),NA())</f>
        <v>#N/A</v>
      </c>
      <c r="AO175" s="536" t="e">
        <f ca="1">+IF(AND(ISNUMBER(OFFSET('Sanitation Data'!$G$12,0,10*ROW('Sanitation Data'!G169))),'Data Summary'!DD175="Yes"),OFFSET('Sanitation Data'!$G$12,0,10*ROW('Sanitation Data'!G169)),NA())</f>
        <v>#N/A</v>
      </c>
      <c r="AP175" s="536" t="e">
        <f ca="1">+IF(AND(ISNUMBER(OFFSET('Sanitation Data'!$H$4,0,10*ROW('Sanitation Data'!H169))),'Data Summary'!DE175="Yes"),100-OFFSET('Sanitation Data'!$H$4,0,10*ROW('Sanitation Data'!H169)),NA())</f>
        <v>#N/A</v>
      </c>
      <c r="AQ175" s="536" t="e">
        <f ca="1">+IF(AND(ISNUMBER(OFFSET('Sanitation Data'!$H$6,0,10*ROW('Sanitation Data'!H169))),'Data Summary'!DF175="Yes"),OFFSET('Sanitation Data'!$H$6,0,10*ROW('Sanitation Data'!H169)),NA())</f>
        <v>#N/A</v>
      </c>
      <c r="AR175" s="536" t="e">
        <f ca="1">+IF(AND(ISNUMBER(OFFSET('Sanitation Data'!$H$10,0,10*ROW('Sanitation Data'!H169))),'Data Summary'!DG175="Yes"),OFFSET('Sanitation Data'!$H$10,0,10*ROW('Sanitation Data'!H169)),NA())</f>
        <v>#N/A</v>
      </c>
      <c r="AS175" s="536" t="e">
        <f ca="1">+IF(AND(ISNUMBER(OFFSET('Sanitation Data'!$H$11,0,10*ROW('Sanitation Data'!H169))),'Data Summary'!DH175="Yes"),OFFSET('Sanitation Data'!$H$11,0,10*ROW('Sanitation Data'!H169)),NA())</f>
        <v>#N/A</v>
      </c>
      <c r="AT175" s="536" t="e">
        <f ca="1">+IF(AND(ISNUMBER(OFFSET('Sanitation Data'!$H$12,0,10*ROW('Sanitation Data'!H169))),'Data Summary'!DI175="Yes"),OFFSET('Sanitation Data'!$H$12,0,10*ROW('Sanitation Data'!H169)),NA())</f>
        <v>#N/A</v>
      </c>
      <c r="AU175" s="536" t="e">
        <f ca="1">+IF(AND(ISNUMBER(OFFSET('Sanitation Data'!$I$4,0,10*ROW('Sanitation Data'!I169))),'Data Summary'!DJ175="Yes"),100-OFFSET('Sanitation Data'!$I$4,0,10*ROW('Sanitation Data'!I169)),NA())</f>
        <v>#N/A</v>
      </c>
      <c r="AV175" s="536" t="e">
        <f ca="1">+IF(AND(ISNUMBER(OFFSET('Sanitation Data'!$I$6,0,10*ROW('Sanitation Data'!I169))),'Data Summary'!DK175="Yes"),OFFSET('Sanitation Data'!$I$6,0,10*ROW('Sanitation Data'!I169)),NA())</f>
        <v>#N/A</v>
      </c>
      <c r="AW175" s="536" t="e">
        <f ca="1">+IF(AND(ISNUMBER(OFFSET('Sanitation Data'!$I$10,0,10*ROW('Sanitation Data'!I169))),'Data Summary'!DL175="Yes"),OFFSET('Sanitation Data'!$I$10,0,10*ROW('Sanitation Data'!I169)),NA())</f>
        <v>#N/A</v>
      </c>
      <c r="AX175" s="536" t="e">
        <f ca="1">+IF(AND(ISNUMBER(OFFSET('Sanitation Data'!$I$11,0,10*ROW('Sanitation Data'!I169))),'Data Summary'!DM175="Yes"),OFFSET('Sanitation Data'!$I$11,0,10*ROW('Sanitation Data'!I169)),NA())</f>
        <v>#N/A</v>
      </c>
      <c r="AY175" s="536" t="e">
        <f ca="1">+IF(AND(ISNUMBER(OFFSET('Sanitation Data'!$I$12,0,10*ROW('Sanitation Data'!I169))),'Data Summary'!DN175="Yes"),OFFSET('Sanitation Data'!$I$12,0,10*ROW('Sanitation Data'!I169)),NA())</f>
        <v>#N/A</v>
      </c>
      <c r="AZ175" s="537" t="e">
        <f ca="1">+IF(AND(ISNUMBER(OFFSET('Hygiene Data'!$D$5,0,10*ROW('Hygiene Data'!D169))),'Data Summary'!DO175="Yes"),OFFSET('Hygiene Data'!$D$5,0,10*ROW('Hygiene Data'!D169)),NA())</f>
        <v>#N/A</v>
      </c>
      <c r="BA175" s="537" t="e">
        <f ca="1">+IF(AND(ISNUMBER(OFFSET('Hygiene Data'!$D$7,0,10*ROW('Hygiene Data'!D169))),'Data Summary'!DP175="Yes"),OFFSET('Hygiene Data'!$D$7,0,10*ROW('Hygiene Data'!D169)),NA())</f>
        <v>#N/A</v>
      </c>
      <c r="BB175" s="537" t="e">
        <f ca="1">+IF(AND(ISNUMBER(OFFSET('Hygiene Data'!$D$9,0,10*ROW('Hygiene Data'!D169))),'Data Summary'!DQ175="Yes"),OFFSET('Hygiene Data'!$D$9,0,10*ROW('Hygiene Data'!D169)),NA())</f>
        <v>#N/A</v>
      </c>
      <c r="BC175" s="537" t="e">
        <f ca="1">+IF(AND(ISNUMBER(OFFSET('Hygiene Data'!$E$5,0,10*ROW('Hygiene Data'!E169))),'Data Summary'!DR175="Yes"),OFFSET('Hygiene Data'!$E$5,0,10*ROW('Hygiene Data'!E169)),NA())</f>
        <v>#N/A</v>
      </c>
      <c r="BD175" s="537" t="e">
        <f ca="1">+IF(AND(ISNUMBER(OFFSET('Hygiene Data'!$E$7,0,10*ROW('Hygiene Data'!E169))),'Data Summary'!DS175="Yes"),OFFSET('Hygiene Data'!$E$7,0,10*ROW('Hygiene Data'!E169)),NA())</f>
        <v>#N/A</v>
      </c>
      <c r="BE175" s="537" t="e">
        <f ca="1">+IF(AND(ISNUMBER(OFFSET('Hygiene Data'!$E$9,0,10*ROW('Hygiene Data'!E169))),'Data Summary'!DT175="Yes"),OFFSET('Hygiene Data'!$E$9,0,10*ROW('Hygiene Data'!E169)),NA())</f>
        <v>#N/A</v>
      </c>
      <c r="BF175" s="537" t="e">
        <f ca="1">+IF(AND(ISNUMBER(OFFSET('Hygiene Data'!$F$5,0,10*ROW('Hygiene Data'!F169))),'Data Summary'!DU175="Yes"),OFFSET('Hygiene Data'!$F$5,0,10*ROW('Hygiene Data'!F169)),NA())</f>
        <v>#N/A</v>
      </c>
      <c r="BG175" s="537" t="e">
        <f ca="1">+IF(AND(ISNUMBER(OFFSET('Hygiene Data'!$F$7,0,10*ROW('Hygiene Data'!F169))),'Data Summary'!DV175="Yes"),OFFSET('Hygiene Data'!$F$7,0,10*ROW('Hygiene Data'!F169)),NA())</f>
        <v>#N/A</v>
      </c>
      <c r="BH175" s="537" t="e">
        <f ca="1">+IF(AND(ISNUMBER(OFFSET('Hygiene Data'!$F$9,0,10*ROW('Hygiene Data'!F169))),'Data Summary'!DW175="Yes"),OFFSET('Hygiene Data'!$F$9,0,10*ROW('Hygiene Data'!F169)),NA())</f>
        <v>#N/A</v>
      </c>
      <c r="BI175" s="537" t="e">
        <f ca="1">+IF(AND(ISNUMBER(OFFSET('Hygiene Data'!$G$5,0,10*ROW('Hygiene Data'!G169))),'Data Summary'!DX175="Yes"),OFFSET('Hygiene Data'!$G$5,0,10*ROW('Hygiene Data'!G169)),NA())</f>
        <v>#N/A</v>
      </c>
      <c r="BJ175" s="537" t="e">
        <f ca="1">+IF(AND(ISNUMBER(OFFSET('Hygiene Data'!$G$7,0,10*ROW('Hygiene Data'!G169))),'Data Summary'!DY175="Yes"),OFFSET('Hygiene Data'!$G$7,0,10*ROW('Hygiene Data'!G169)),NA())</f>
        <v>#N/A</v>
      </c>
      <c r="BK175" s="537" t="e">
        <f ca="1">+IF(AND(ISNUMBER(OFFSET('Hygiene Data'!$G$9,0,10*ROW('Hygiene Data'!G169))),'Data Summary'!DZ175="Yes"),OFFSET('Hygiene Data'!$G$9,0,10*ROW('Hygiene Data'!G169)),NA())</f>
        <v>#N/A</v>
      </c>
      <c r="BL175" s="537" t="e">
        <f ca="1">+IF(AND(ISNUMBER(OFFSET('Hygiene Data'!$H$5,0,10*ROW('Hygiene Data'!H169))),'Data Summary'!EA175="Yes"),OFFSET('Hygiene Data'!$H$5,0,10*ROW('Hygiene Data'!H169)),NA())</f>
        <v>#N/A</v>
      </c>
      <c r="BM175" s="537" t="e">
        <f ca="1">+IF(AND(ISNUMBER(OFFSET('Hygiene Data'!$H$7,0,10*ROW('Hygiene Data'!H169))),'Data Summary'!EB175="Yes"),OFFSET('Hygiene Data'!$H$7,0,10*ROW('Hygiene Data'!H169)),NA())</f>
        <v>#N/A</v>
      </c>
      <c r="BN175" s="537" t="e">
        <f ca="1">+IF(AND(ISNUMBER(OFFSET('Hygiene Data'!$H$9,0,10*ROW('Hygiene Data'!H169))),'Data Summary'!EC175="Yes"),OFFSET('Hygiene Data'!$H$9,0,10*ROW('Hygiene Data'!H169)),NA())</f>
        <v>#N/A</v>
      </c>
      <c r="BO175" s="537" t="e">
        <f ca="1">+IF(AND(ISNUMBER(OFFSET('Hygiene Data'!$I$5,0,10*ROW('Hygiene Data'!I169))),'Data Summary'!ED175="Yes"),OFFSET('Hygiene Data'!$I$5,0,10*ROW('Hygiene Data'!I169)),NA())</f>
        <v>#N/A</v>
      </c>
      <c r="BP175" s="537" t="e">
        <f ca="1">+IF(AND(ISNUMBER(OFFSET('Hygiene Data'!$I$7,0,10*ROW('Hygiene Data'!I169))),'Data Summary'!EE175="Yes"),OFFSET('Hygiene Data'!$I$7,0,10*ROW('Hygiene Data'!I169)),NA())</f>
        <v>#N/A</v>
      </c>
      <c r="BQ175" s="537" t="e">
        <f ca="1">+IF(AND(ISNUMBER(OFFSET('Hygiene Data'!$I$9,0,10*ROW('Hygiene Data'!I169))),'Data Summary'!EF175="Yes"),OFFSET('Hygiene Data'!$I$9,0,10*ROW('Hygiene Data'!I169)),NA())</f>
        <v>#N/A</v>
      </c>
    </row>
    <row r="176" spans="1:69" x14ac:dyDescent="0.25">
      <c r="A176" s="533" t="e">
        <f ca="1">+RIGHT('Data Summary'!A176,LEN('Data Summary'!A176)-9)</f>
        <v>#VALUE!</v>
      </c>
      <c r="B176" s="507" t="str">
        <f ca="1">+IF(ISTEXT('Data Summary'!B176),'Data Summary'!B176,"")</f>
        <v/>
      </c>
      <c r="C176" s="534" t="e">
        <f ca="1">+VALUE('Data Summary'!C176)</f>
        <v>#VALUE!</v>
      </c>
      <c r="D176" s="535" t="e">
        <f ca="1">+IF(AND(ISNUMBER(OFFSET('Water Data'!$D$4,0,10*ROW('Water Data'!D170))),'Data Summary'!BS176="Yes"),100-OFFSET('Water Data'!$D$4,0,10*ROW('Water Data'!D170)),NA())</f>
        <v>#N/A</v>
      </c>
      <c r="E176" s="535" t="e">
        <f ca="1">+IF(AND(ISNUMBER(OFFSET('Water Data'!$D$6,0,10*ROW('Water Data'!D170))),'Data Summary'!BT176="Yes"),OFFSET('Water Data'!$D$6,0,10*ROW('Water Data'!D170)),NA())</f>
        <v>#N/A</v>
      </c>
      <c r="F176" s="535" t="e">
        <f ca="1">+IF(AND(ISNUMBER(OFFSET('Water Data'!$D$9,0,10*ROW('Water Data'!D170))),'Data Summary'!BU176="Yes"),OFFSET('Water Data'!$D$9,0,10*ROW('Water Data'!D170)),NA())</f>
        <v>#N/A</v>
      </c>
      <c r="G176" s="535" t="e">
        <f ca="1">+IF(AND(ISNUMBER(OFFSET('Water Data'!$E$4,0,10*ROW('Water Data'!E170))),'Data Summary'!BV176="Yes"),100-OFFSET('Water Data'!$E$4,0,10*ROW('Water Data'!E170)),NA())</f>
        <v>#N/A</v>
      </c>
      <c r="H176" s="535" t="e">
        <f ca="1">+IF(AND(ISNUMBER(OFFSET('Water Data'!$E$6,0,10*ROW('Water Data'!E170))),'Data Summary'!BW176="Yes"),OFFSET('Water Data'!$E$6,0,10*ROW('Water Data'!E170)),NA())</f>
        <v>#N/A</v>
      </c>
      <c r="I176" s="535" t="e">
        <f ca="1">+IF(AND(ISNUMBER(OFFSET('Water Data'!$E$9,0,10*ROW('Water Data'!E170))),'Data Summary'!BX176="Yes"),OFFSET('Water Data'!$E$9,0,10*ROW('Water Data'!E170)),NA())</f>
        <v>#N/A</v>
      </c>
      <c r="J176" s="535" t="e">
        <f ca="1">+IF(AND(ISNUMBER(OFFSET('Water Data'!$F$4,0,10*ROW('Water Data'!F170))),'Data Summary'!BY176="Yes"),100-OFFSET('Water Data'!$F$4,0,10*ROW('Water Data'!F170)),NA())</f>
        <v>#N/A</v>
      </c>
      <c r="K176" s="535" t="e">
        <f ca="1">+IF(AND(ISNUMBER(OFFSET('Water Data'!$F$6,0,10*ROW('Water Data'!F170))),'Data Summary'!BZ176="Yes"),OFFSET('Water Data'!$F$6,0,10*ROW('Water Data'!F170)),NA())</f>
        <v>#N/A</v>
      </c>
      <c r="L176" s="535" t="e">
        <f ca="1">+IF(AND(ISNUMBER(OFFSET('Water Data'!$F$9,0,10*ROW('Water Data'!F170))),'Data Summary'!CA176="Yes"),OFFSET('Water Data'!$F$9,0,10*ROW('Water Data'!F170)),NA())</f>
        <v>#N/A</v>
      </c>
      <c r="M176" s="535" t="e">
        <f ca="1">+IF(AND(ISNUMBER(OFFSET('Water Data'!$G$4,0,10*ROW('Water Data'!G170))),'Data Summary'!CB176="Yes"),100-OFFSET('Water Data'!$G$4,0,10*ROW('Water Data'!G170)),NA())</f>
        <v>#N/A</v>
      </c>
      <c r="N176" s="535" t="e">
        <f ca="1">+IF(AND(ISNUMBER(OFFSET('Water Data'!$G$6,0,10*ROW('Water Data'!G170))),'Data Summary'!CC176="Yes"),OFFSET('Water Data'!$G$6,0,10*ROW('Water Data'!G170)),NA())</f>
        <v>#N/A</v>
      </c>
      <c r="O176" s="535" t="e">
        <f ca="1">+IF(AND(ISNUMBER(OFFSET('Water Data'!$G$9,0,10*ROW('Water Data'!G170))),'Data Summary'!CD176="Yes"),OFFSET('Water Data'!$G$9,0,10*ROW('Water Data'!G170)),NA())</f>
        <v>#N/A</v>
      </c>
      <c r="P176" s="535" t="e">
        <f ca="1">+IF(AND(ISNUMBER(OFFSET('Water Data'!$H$4,0,10*ROW('Water Data'!H170))),'Data Summary'!CE176="Yes"),100-OFFSET('Water Data'!$H$4,0,10*ROW('Water Data'!H170)),NA())</f>
        <v>#N/A</v>
      </c>
      <c r="Q176" s="535" t="e">
        <f ca="1">+IF(AND(ISNUMBER(OFFSET('Water Data'!$H$6,0,10*ROW('Water Data'!H170))),'Data Summary'!CF176="Yes"),OFFSET('Water Data'!$H$6,0,10*ROW('Water Data'!H170)),NA())</f>
        <v>#N/A</v>
      </c>
      <c r="R176" s="535" t="e">
        <f ca="1">+IF(AND(ISNUMBER(OFFSET('Water Data'!$H$9,0,10*ROW('Water Data'!H170))),'Data Summary'!CG176="Yes"),OFFSET('Water Data'!$H$9,0,10*ROW('Water Data'!H170)),NA())</f>
        <v>#N/A</v>
      </c>
      <c r="S176" s="535" t="e">
        <f ca="1">+IF(AND(ISNUMBER(OFFSET('Water Data'!$I$4,0,10*ROW('Water Data'!I170))),'Data Summary'!CH176="Yes"),100-OFFSET('Water Data'!$I$4,0,10*ROW('Water Data'!I170)),NA())</f>
        <v>#N/A</v>
      </c>
      <c r="T176" s="535" t="e">
        <f ca="1">+IF(AND(ISNUMBER(OFFSET('Water Data'!$I$6,0,10*ROW('Water Data'!I170))),'Data Summary'!CI176="Yes"),OFFSET('Water Data'!$I$6,0,10*ROW('Water Data'!I170)),NA())</f>
        <v>#N/A</v>
      </c>
      <c r="U176" s="535" t="e">
        <f ca="1">+IF(AND(ISNUMBER(OFFSET('Water Data'!$I$9,0,10*ROW('Water Data'!I170))),'Data Summary'!CJ176="Yes"),OFFSET('Water Data'!$I$9,0,10*ROW('Water Data'!I170)),NA())</f>
        <v>#N/A</v>
      </c>
      <c r="V176" s="536" t="e">
        <f ca="1">+IF(AND(ISNUMBER(OFFSET('Sanitation Data'!$D$4,0,10*ROW('Sanitation Data'!D170))),'Data Summary'!CK176="Yes"),100-OFFSET('Sanitation Data'!$D$4,0,10*ROW('Sanitation Data'!D170)),NA())</f>
        <v>#N/A</v>
      </c>
      <c r="W176" s="536" t="e">
        <f ca="1">+IF(AND(ISNUMBER(OFFSET('Sanitation Data'!$D$6,0,10*ROW('Sanitation Data'!D170))),'Data Summary'!CL176="Yes"),OFFSET('Sanitation Data'!$D$6,0,10*ROW('Sanitation Data'!D170)),NA())</f>
        <v>#N/A</v>
      </c>
      <c r="X176" s="536" t="e">
        <f ca="1">+IF(AND(ISNUMBER(OFFSET('Sanitation Data'!$D$10,0,10*ROW('Sanitation Data'!D170))),'Data Summary'!CM176="Yes"),OFFSET('Sanitation Data'!$D$10,0,10*ROW('Sanitation Data'!D170)),NA())</f>
        <v>#N/A</v>
      </c>
      <c r="Y176" s="536" t="e">
        <f ca="1">+IF(AND(ISNUMBER(OFFSET('Sanitation Data'!$D$11,0,10*ROW('Sanitation Data'!D170))),'Data Summary'!CN176="Yes"),OFFSET('Sanitation Data'!$D$11,0,10*ROW('Sanitation Data'!D170)),NA())</f>
        <v>#N/A</v>
      </c>
      <c r="Z176" s="536" t="e">
        <f ca="1">+IF(AND(ISNUMBER(OFFSET('Sanitation Data'!$D$12,0,10*ROW('Sanitation Data'!D170))),'Data Summary'!CO176="Yes"),OFFSET('Sanitation Data'!$D$12,0,10*ROW('Sanitation Data'!D170)),NA())</f>
        <v>#N/A</v>
      </c>
      <c r="AA176" s="536" t="e">
        <f ca="1">+IF(AND(ISNUMBER(OFFSET('Sanitation Data'!$E$4,0,10*ROW('Sanitation Data'!E170))),'Data Summary'!CP176="Yes"),100-OFFSET('Sanitation Data'!$E$4,0,10*ROW('Sanitation Data'!E170)),NA())</f>
        <v>#N/A</v>
      </c>
      <c r="AB176" s="536" t="e">
        <f ca="1">+IF(AND(ISNUMBER(OFFSET('Sanitation Data'!$E$6,0,10*ROW('Sanitation Data'!E170))),'Data Summary'!CQ176="Yes"),OFFSET('Sanitation Data'!$E$6,0,10*ROW('Sanitation Data'!E170)),NA())</f>
        <v>#N/A</v>
      </c>
      <c r="AC176" s="536" t="e">
        <f ca="1">+IF(AND(ISNUMBER(OFFSET('Sanitation Data'!$E$10,0,10*ROW('Sanitation Data'!E170))),'Data Summary'!CR176="Yes"),OFFSET('Sanitation Data'!$E$10,0,10*ROW('Sanitation Data'!E170)),NA())</f>
        <v>#N/A</v>
      </c>
      <c r="AD176" s="536" t="e">
        <f ca="1">+IF(AND(ISNUMBER(OFFSET('Sanitation Data'!$E$11,0,10*ROW('Sanitation Data'!E170))),'Data Summary'!CS176="Yes"),OFFSET('Sanitation Data'!$E$11,0,10*ROW('Sanitation Data'!E170)),NA())</f>
        <v>#N/A</v>
      </c>
      <c r="AE176" s="536" t="e">
        <f ca="1">+IF(AND(ISNUMBER(OFFSET('Sanitation Data'!$E$12,0,10*ROW('Sanitation Data'!E170))),'Data Summary'!CT176="Yes"),OFFSET('Sanitation Data'!$E$12,0,10*ROW('Sanitation Data'!E170)),NA())</f>
        <v>#N/A</v>
      </c>
      <c r="AF176" s="536" t="e">
        <f ca="1">+IF(AND(ISNUMBER(OFFSET('Sanitation Data'!$F$4,0,10*ROW('Sanitation Data'!F170))),'Data Summary'!CU176="Yes"),100-OFFSET('Sanitation Data'!$F$4,0,10*ROW('Sanitation Data'!F170)),NA())</f>
        <v>#N/A</v>
      </c>
      <c r="AG176" s="536" t="e">
        <f ca="1">+IF(AND(ISNUMBER(OFFSET('Sanitation Data'!$F$6,0,10*ROW('Sanitation Data'!F170))),'Data Summary'!CV176="Yes"),OFFSET('Sanitation Data'!$F$6,0,10*ROW('Sanitation Data'!F170)),NA())</f>
        <v>#N/A</v>
      </c>
      <c r="AH176" s="536" t="e">
        <f ca="1">+IF(AND(ISNUMBER(OFFSET('Sanitation Data'!$F$10,0,10*ROW('Sanitation Data'!F170))),'Data Summary'!CW176="Yes"),OFFSET('Sanitation Data'!$F$10,0,10*ROW('Sanitation Data'!F170)),NA())</f>
        <v>#N/A</v>
      </c>
      <c r="AI176" s="536" t="e">
        <f ca="1">+IF(AND(ISNUMBER(OFFSET('Sanitation Data'!$F$11,0,10*ROW('Sanitation Data'!F170))),'Data Summary'!CX176="Yes"),OFFSET('Sanitation Data'!$F$11,0,10*ROW('Sanitation Data'!F170)),NA())</f>
        <v>#N/A</v>
      </c>
      <c r="AJ176" s="536" t="e">
        <f ca="1">+IF(AND(ISNUMBER(OFFSET('Sanitation Data'!$F$12,0,10*ROW('Sanitation Data'!F170))),'Data Summary'!CY176="Yes"),OFFSET('Sanitation Data'!$F$12,0,10*ROW('Sanitation Data'!F170)),NA())</f>
        <v>#N/A</v>
      </c>
      <c r="AK176" s="536" t="e">
        <f ca="1">+IF(AND(ISNUMBER(OFFSET('Sanitation Data'!$G$4,0,10*ROW('Sanitation Data'!G170))),'Data Summary'!CZ176="Yes"),100-OFFSET('Sanitation Data'!$G$4,0,10*ROW('Sanitation Data'!G170)),NA())</f>
        <v>#N/A</v>
      </c>
      <c r="AL176" s="536" t="e">
        <f ca="1">+IF(AND(ISNUMBER(OFFSET('Sanitation Data'!$G$6,0,10*ROW('Sanitation Data'!G170))),'Data Summary'!DA176="Yes"),OFFSET('Sanitation Data'!$G$6,0,10*ROW('Sanitation Data'!G170)),NA())</f>
        <v>#N/A</v>
      </c>
      <c r="AM176" s="536" t="e">
        <f ca="1">+IF(AND(ISNUMBER(OFFSET('Sanitation Data'!$G$10,0,10*ROW('Sanitation Data'!G170))),'Data Summary'!DB176="Yes"),OFFSET('Sanitation Data'!$G$10,0,10*ROW('Sanitation Data'!G170)),NA())</f>
        <v>#N/A</v>
      </c>
      <c r="AN176" s="536" t="e">
        <f ca="1">+IF(AND(ISNUMBER(OFFSET('Sanitation Data'!$G$11,0,10*ROW('Sanitation Data'!G170))),'Data Summary'!DC176="Yes"),OFFSET('Sanitation Data'!$G$11,0,10*ROW('Sanitation Data'!G170)),NA())</f>
        <v>#N/A</v>
      </c>
      <c r="AO176" s="536" t="e">
        <f ca="1">+IF(AND(ISNUMBER(OFFSET('Sanitation Data'!$G$12,0,10*ROW('Sanitation Data'!G170))),'Data Summary'!DD176="Yes"),OFFSET('Sanitation Data'!$G$12,0,10*ROW('Sanitation Data'!G170)),NA())</f>
        <v>#N/A</v>
      </c>
      <c r="AP176" s="536" t="e">
        <f ca="1">+IF(AND(ISNUMBER(OFFSET('Sanitation Data'!$H$4,0,10*ROW('Sanitation Data'!H170))),'Data Summary'!DE176="Yes"),100-OFFSET('Sanitation Data'!$H$4,0,10*ROW('Sanitation Data'!H170)),NA())</f>
        <v>#N/A</v>
      </c>
      <c r="AQ176" s="536" t="e">
        <f ca="1">+IF(AND(ISNUMBER(OFFSET('Sanitation Data'!$H$6,0,10*ROW('Sanitation Data'!H170))),'Data Summary'!DF176="Yes"),OFFSET('Sanitation Data'!$H$6,0,10*ROW('Sanitation Data'!H170)),NA())</f>
        <v>#N/A</v>
      </c>
      <c r="AR176" s="536" t="e">
        <f ca="1">+IF(AND(ISNUMBER(OFFSET('Sanitation Data'!$H$10,0,10*ROW('Sanitation Data'!H170))),'Data Summary'!DG176="Yes"),OFFSET('Sanitation Data'!$H$10,0,10*ROW('Sanitation Data'!H170)),NA())</f>
        <v>#N/A</v>
      </c>
      <c r="AS176" s="536" t="e">
        <f ca="1">+IF(AND(ISNUMBER(OFFSET('Sanitation Data'!$H$11,0,10*ROW('Sanitation Data'!H170))),'Data Summary'!DH176="Yes"),OFFSET('Sanitation Data'!$H$11,0,10*ROW('Sanitation Data'!H170)),NA())</f>
        <v>#N/A</v>
      </c>
      <c r="AT176" s="536" t="e">
        <f ca="1">+IF(AND(ISNUMBER(OFFSET('Sanitation Data'!$H$12,0,10*ROW('Sanitation Data'!H170))),'Data Summary'!DI176="Yes"),OFFSET('Sanitation Data'!$H$12,0,10*ROW('Sanitation Data'!H170)),NA())</f>
        <v>#N/A</v>
      </c>
      <c r="AU176" s="536" t="e">
        <f ca="1">+IF(AND(ISNUMBER(OFFSET('Sanitation Data'!$I$4,0,10*ROW('Sanitation Data'!I170))),'Data Summary'!DJ176="Yes"),100-OFFSET('Sanitation Data'!$I$4,0,10*ROW('Sanitation Data'!I170)),NA())</f>
        <v>#N/A</v>
      </c>
      <c r="AV176" s="536" t="e">
        <f ca="1">+IF(AND(ISNUMBER(OFFSET('Sanitation Data'!$I$6,0,10*ROW('Sanitation Data'!I170))),'Data Summary'!DK176="Yes"),OFFSET('Sanitation Data'!$I$6,0,10*ROW('Sanitation Data'!I170)),NA())</f>
        <v>#N/A</v>
      </c>
      <c r="AW176" s="536" t="e">
        <f ca="1">+IF(AND(ISNUMBER(OFFSET('Sanitation Data'!$I$10,0,10*ROW('Sanitation Data'!I170))),'Data Summary'!DL176="Yes"),OFFSET('Sanitation Data'!$I$10,0,10*ROW('Sanitation Data'!I170)),NA())</f>
        <v>#N/A</v>
      </c>
      <c r="AX176" s="536" t="e">
        <f ca="1">+IF(AND(ISNUMBER(OFFSET('Sanitation Data'!$I$11,0,10*ROW('Sanitation Data'!I170))),'Data Summary'!DM176="Yes"),OFFSET('Sanitation Data'!$I$11,0,10*ROW('Sanitation Data'!I170)),NA())</f>
        <v>#N/A</v>
      </c>
      <c r="AY176" s="536" t="e">
        <f ca="1">+IF(AND(ISNUMBER(OFFSET('Sanitation Data'!$I$12,0,10*ROW('Sanitation Data'!I170))),'Data Summary'!DN176="Yes"),OFFSET('Sanitation Data'!$I$12,0,10*ROW('Sanitation Data'!I170)),NA())</f>
        <v>#N/A</v>
      </c>
      <c r="AZ176" s="537" t="e">
        <f ca="1">+IF(AND(ISNUMBER(OFFSET('Hygiene Data'!$D$5,0,10*ROW('Hygiene Data'!D170))),'Data Summary'!DO176="Yes"),OFFSET('Hygiene Data'!$D$5,0,10*ROW('Hygiene Data'!D170)),NA())</f>
        <v>#N/A</v>
      </c>
      <c r="BA176" s="537" t="e">
        <f ca="1">+IF(AND(ISNUMBER(OFFSET('Hygiene Data'!$D$7,0,10*ROW('Hygiene Data'!D170))),'Data Summary'!DP176="Yes"),OFFSET('Hygiene Data'!$D$7,0,10*ROW('Hygiene Data'!D170)),NA())</f>
        <v>#N/A</v>
      </c>
      <c r="BB176" s="537" t="e">
        <f ca="1">+IF(AND(ISNUMBER(OFFSET('Hygiene Data'!$D$9,0,10*ROW('Hygiene Data'!D170))),'Data Summary'!DQ176="Yes"),OFFSET('Hygiene Data'!$D$9,0,10*ROW('Hygiene Data'!D170)),NA())</f>
        <v>#N/A</v>
      </c>
      <c r="BC176" s="537" t="e">
        <f ca="1">+IF(AND(ISNUMBER(OFFSET('Hygiene Data'!$E$5,0,10*ROW('Hygiene Data'!E170))),'Data Summary'!DR176="Yes"),OFFSET('Hygiene Data'!$E$5,0,10*ROW('Hygiene Data'!E170)),NA())</f>
        <v>#N/A</v>
      </c>
      <c r="BD176" s="537" t="e">
        <f ca="1">+IF(AND(ISNUMBER(OFFSET('Hygiene Data'!$E$7,0,10*ROW('Hygiene Data'!E170))),'Data Summary'!DS176="Yes"),OFFSET('Hygiene Data'!$E$7,0,10*ROW('Hygiene Data'!E170)),NA())</f>
        <v>#N/A</v>
      </c>
      <c r="BE176" s="537" t="e">
        <f ca="1">+IF(AND(ISNUMBER(OFFSET('Hygiene Data'!$E$9,0,10*ROW('Hygiene Data'!E170))),'Data Summary'!DT176="Yes"),OFFSET('Hygiene Data'!$E$9,0,10*ROW('Hygiene Data'!E170)),NA())</f>
        <v>#N/A</v>
      </c>
      <c r="BF176" s="537" t="e">
        <f ca="1">+IF(AND(ISNUMBER(OFFSET('Hygiene Data'!$F$5,0,10*ROW('Hygiene Data'!F170))),'Data Summary'!DU176="Yes"),OFFSET('Hygiene Data'!$F$5,0,10*ROW('Hygiene Data'!F170)),NA())</f>
        <v>#N/A</v>
      </c>
      <c r="BG176" s="537" t="e">
        <f ca="1">+IF(AND(ISNUMBER(OFFSET('Hygiene Data'!$F$7,0,10*ROW('Hygiene Data'!F170))),'Data Summary'!DV176="Yes"),OFFSET('Hygiene Data'!$F$7,0,10*ROW('Hygiene Data'!F170)),NA())</f>
        <v>#N/A</v>
      </c>
      <c r="BH176" s="537" t="e">
        <f ca="1">+IF(AND(ISNUMBER(OFFSET('Hygiene Data'!$F$9,0,10*ROW('Hygiene Data'!F170))),'Data Summary'!DW176="Yes"),OFFSET('Hygiene Data'!$F$9,0,10*ROW('Hygiene Data'!F170)),NA())</f>
        <v>#N/A</v>
      </c>
      <c r="BI176" s="537" t="e">
        <f ca="1">+IF(AND(ISNUMBER(OFFSET('Hygiene Data'!$G$5,0,10*ROW('Hygiene Data'!G170))),'Data Summary'!DX176="Yes"),OFFSET('Hygiene Data'!$G$5,0,10*ROW('Hygiene Data'!G170)),NA())</f>
        <v>#N/A</v>
      </c>
      <c r="BJ176" s="537" t="e">
        <f ca="1">+IF(AND(ISNUMBER(OFFSET('Hygiene Data'!$G$7,0,10*ROW('Hygiene Data'!G170))),'Data Summary'!DY176="Yes"),OFFSET('Hygiene Data'!$G$7,0,10*ROW('Hygiene Data'!G170)),NA())</f>
        <v>#N/A</v>
      </c>
      <c r="BK176" s="537" t="e">
        <f ca="1">+IF(AND(ISNUMBER(OFFSET('Hygiene Data'!$G$9,0,10*ROW('Hygiene Data'!G170))),'Data Summary'!DZ176="Yes"),OFFSET('Hygiene Data'!$G$9,0,10*ROW('Hygiene Data'!G170)),NA())</f>
        <v>#N/A</v>
      </c>
      <c r="BL176" s="537" t="e">
        <f ca="1">+IF(AND(ISNUMBER(OFFSET('Hygiene Data'!$H$5,0,10*ROW('Hygiene Data'!H170))),'Data Summary'!EA176="Yes"),OFFSET('Hygiene Data'!$H$5,0,10*ROW('Hygiene Data'!H170)),NA())</f>
        <v>#N/A</v>
      </c>
      <c r="BM176" s="537" t="e">
        <f ca="1">+IF(AND(ISNUMBER(OFFSET('Hygiene Data'!$H$7,0,10*ROW('Hygiene Data'!H170))),'Data Summary'!EB176="Yes"),OFFSET('Hygiene Data'!$H$7,0,10*ROW('Hygiene Data'!H170)),NA())</f>
        <v>#N/A</v>
      </c>
      <c r="BN176" s="537" t="e">
        <f ca="1">+IF(AND(ISNUMBER(OFFSET('Hygiene Data'!$H$9,0,10*ROW('Hygiene Data'!H170))),'Data Summary'!EC176="Yes"),OFFSET('Hygiene Data'!$H$9,0,10*ROW('Hygiene Data'!H170)),NA())</f>
        <v>#N/A</v>
      </c>
      <c r="BO176" s="537" t="e">
        <f ca="1">+IF(AND(ISNUMBER(OFFSET('Hygiene Data'!$I$5,0,10*ROW('Hygiene Data'!I170))),'Data Summary'!ED176="Yes"),OFFSET('Hygiene Data'!$I$5,0,10*ROW('Hygiene Data'!I170)),NA())</f>
        <v>#N/A</v>
      </c>
      <c r="BP176" s="537" t="e">
        <f ca="1">+IF(AND(ISNUMBER(OFFSET('Hygiene Data'!$I$7,0,10*ROW('Hygiene Data'!I170))),'Data Summary'!EE176="Yes"),OFFSET('Hygiene Data'!$I$7,0,10*ROW('Hygiene Data'!I170)),NA())</f>
        <v>#N/A</v>
      </c>
      <c r="BQ176" s="537" t="e">
        <f ca="1">+IF(AND(ISNUMBER(OFFSET('Hygiene Data'!$I$9,0,10*ROW('Hygiene Data'!I170))),'Data Summary'!EF176="Yes"),OFFSET('Hygiene Data'!$I$9,0,10*ROW('Hygiene Data'!I170)),NA())</f>
        <v>#N/A</v>
      </c>
    </row>
    <row r="177" spans="1:69" x14ac:dyDescent="0.25">
      <c r="A177" s="533" t="e">
        <f ca="1">+RIGHT('Data Summary'!A177,LEN('Data Summary'!A177)-9)</f>
        <v>#VALUE!</v>
      </c>
      <c r="B177" s="507" t="str">
        <f ca="1">+IF(ISTEXT('Data Summary'!B177),'Data Summary'!B177,"")</f>
        <v/>
      </c>
      <c r="C177" s="534" t="e">
        <f ca="1">+VALUE('Data Summary'!C177)</f>
        <v>#VALUE!</v>
      </c>
      <c r="D177" s="535" t="e">
        <f ca="1">+IF(AND(ISNUMBER(OFFSET('Water Data'!$D$4,0,10*ROW('Water Data'!D171))),'Data Summary'!BS177="Yes"),100-OFFSET('Water Data'!$D$4,0,10*ROW('Water Data'!D171)),NA())</f>
        <v>#N/A</v>
      </c>
      <c r="E177" s="535" t="e">
        <f ca="1">+IF(AND(ISNUMBER(OFFSET('Water Data'!$D$6,0,10*ROW('Water Data'!D171))),'Data Summary'!BT177="Yes"),OFFSET('Water Data'!$D$6,0,10*ROW('Water Data'!D171)),NA())</f>
        <v>#N/A</v>
      </c>
      <c r="F177" s="535" t="e">
        <f ca="1">+IF(AND(ISNUMBER(OFFSET('Water Data'!$D$9,0,10*ROW('Water Data'!D171))),'Data Summary'!BU177="Yes"),OFFSET('Water Data'!$D$9,0,10*ROW('Water Data'!D171)),NA())</f>
        <v>#N/A</v>
      </c>
      <c r="G177" s="535" t="e">
        <f ca="1">+IF(AND(ISNUMBER(OFFSET('Water Data'!$E$4,0,10*ROW('Water Data'!E171))),'Data Summary'!BV177="Yes"),100-OFFSET('Water Data'!$E$4,0,10*ROW('Water Data'!E171)),NA())</f>
        <v>#N/A</v>
      </c>
      <c r="H177" s="535" t="e">
        <f ca="1">+IF(AND(ISNUMBER(OFFSET('Water Data'!$E$6,0,10*ROW('Water Data'!E171))),'Data Summary'!BW177="Yes"),OFFSET('Water Data'!$E$6,0,10*ROW('Water Data'!E171)),NA())</f>
        <v>#N/A</v>
      </c>
      <c r="I177" s="535" t="e">
        <f ca="1">+IF(AND(ISNUMBER(OFFSET('Water Data'!$E$9,0,10*ROW('Water Data'!E171))),'Data Summary'!BX177="Yes"),OFFSET('Water Data'!$E$9,0,10*ROW('Water Data'!E171)),NA())</f>
        <v>#N/A</v>
      </c>
      <c r="J177" s="535" t="e">
        <f ca="1">+IF(AND(ISNUMBER(OFFSET('Water Data'!$F$4,0,10*ROW('Water Data'!F171))),'Data Summary'!BY177="Yes"),100-OFFSET('Water Data'!$F$4,0,10*ROW('Water Data'!F171)),NA())</f>
        <v>#N/A</v>
      </c>
      <c r="K177" s="535" t="e">
        <f ca="1">+IF(AND(ISNUMBER(OFFSET('Water Data'!$F$6,0,10*ROW('Water Data'!F171))),'Data Summary'!BZ177="Yes"),OFFSET('Water Data'!$F$6,0,10*ROW('Water Data'!F171)),NA())</f>
        <v>#N/A</v>
      </c>
      <c r="L177" s="535" t="e">
        <f ca="1">+IF(AND(ISNUMBER(OFFSET('Water Data'!$F$9,0,10*ROW('Water Data'!F171))),'Data Summary'!CA177="Yes"),OFFSET('Water Data'!$F$9,0,10*ROW('Water Data'!F171)),NA())</f>
        <v>#N/A</v>
      </c>
      <c r="M177" s="535" t="e">
        <f ca="1">+IF(AND(ISNUMBER(OFFSET('Water Data'!$G$4,0,10*ROW('Water Data'!G171))),'Data Summary'!CB177="Yes"),100-OFFSET('Water Data'!$G$4,0,10*ROW('Water Data'!G171)),NA())</f>
        <v>#N/A</v>
      </c>
      <c r="N177" s="535" t="e">
        <f ca="1">+IF(AND(ISNUMBER(OFFSET('Water Data'!$G$6,0,10*ROW('Water Data'!G171))),'Data Summary'!CC177="Yes"),OFFSET('Water Data'!$G$6,0,10*ROW('Water Data'!G171)),NA())</f>
        <v>#N/A</v>
      </c>
      <c r="O177" s="535" t="e">
        <f ca="1">+IF(AND(ISNUMBER(OFFSET('Water Data'!$G$9,0,10*ROW('Water Data'!G171))),'Data Summary'!CD177="Yes"),OFFSET('Water Data'!$G$9,0,10*ROW('Water Data'!G171)),NA())</f>
        <v>#N/A</v>
      </c>
      <c r="P177" s="535" t="e">
        <f ca="1">+IF(AND(ISNUMBER(OFFSET('Water Data'!$H$4,0,10*ROW('Water Data'!H171))),'Data Summary'!CE177="Yes"),100-OFFSET('Water Data'!$H$4,0,10*ROW('Water Data'!H171)),NA())</f>
        <v>#N/A</v>
      </c>
      <c r="Q177" s="535" t="e">
        <f ca="1">+IF(AND(ISNUMBER(OFFSET('Water Data'!$H$6,0,10*ROW('Water Data'!H171))),'Data Summary'!CF177="Yes"),OFFSET('Water Data'!$H$6,0,10*ROW('Water Data'!H171)),NA())</f>
        <v>#N/A</v>
      </c>
      <c r="R177" s="535" t="e">
        <f ca="1">+IF(AND(ISNUMBER(OFFSET('Water Data'!$H$9,0,10*ROW('Water Data'!H171))),'Data Summary'!CG177="Yes"),OFFSET('Water Data'!$H$9,0,10*ROW('Water Data'!H171)),NA())</f>
        <v>#N/A</v>
      </c>
      <c r="S177" s="535" t="e">
        <f ca="1">+IF(AND(ISNUMBER(OFFSET('Water Data'!$I$4,0,10*ROW('Water Data'!I171))),'Data Summary'!CH177="Yes"),100-OFFSET('Water Data'!$I$4,0,10*ROW('Water Data'!I171)),NA())</f>
        <v>#N/A</v>
      </c>
      <c r="T177" s="535" t="e">
        <f ca="1">+IF(AND(ISNUMBER(OFFSET('Water Data'!$I$6,0,10*ROW('Water Data'!I171))),'Data Summary'!CI177="Yes"),OFFSET('Water Data'!$I$6,0,10*ROW('Water Data'!I171)),NA())</f>
        <v>#N/A</v>
      </c>
      <c r="U177" s="535" t="e">
        <f ca="1">+IF(AND(ISNUMBER(OFFSET('Water Data'!$I$9,0,10*ROW('Water Data'!I171))),'Data Summary'!CJ177="Yes"),OFFSET('Water Data'!$I$9,0,10*ROW('Water Data'!I171)),NA())</f>
        <v>#N/A</v>
      </c>
      <c r="V177" s="536" t="e">
        <f ca="1">+IF(AND(ISNUMBER(OFFSET('Sanitation Data'!$D$4,0,10*ROW('Sanitation Data'!D171))),'Data Summary'!CK177="Yes"),100-OFFSET('Sanitation Data'!$D$4,0,10*ROW('Sanitation Data'!D171)),NA())</f>
        <v>#N/A</v>
      </c>
      <c r="W177" s="536" t="e">
        <f ca="1">+IF(AND(ISNUMBER(OFFSET('Sanitation Data'!$D$6,0,10*ROW('Sanitation Data'!D171))),'Data Summary'!CL177="Yes"),OFFSET('Sanitation Data'!$D$6,0,10*ROW('Sanitation Data'!D171)),NA())</f>
        <v>#N/A</v>
      </c>
      <c r="X177" s="536" t="e">
        <f ca="1">+IF(AND(ISNUMBER(OFFSET('Sanitation Data'!$D$10,0,10*ROW('Sanitation Data'!D171))),'Data Summary'!CM177="Yes"),OFFSET('Sanitation Data'!$D$10,0,10*ROW('Sanitation Data'!D171)),NA())</f>
        <v>#N/A</v>
      </c>
      <c r="Y177" s="536" t="e">
        <f ca="1">+IF(AND(ISNUMBER(OFFSET('Sanitation Data'!$D$11,0,10*ROW('Sanitation Data'!D171))),'Data Summary'!CN177="Yes"),OFFSET('Sanitation Data'!$D$11,0,10*ROW('Sanitation Data'!D171)),NA())</f>
        <v>#N/A</v>
      </c>
      <c r="Z177" s="536" t="e">
        <f ca="1">+IF(AND(ISNUMBER(OFFSET('Sanitation Data'!$D$12,0,10*ROW('Sanitation Data'!D171))),'Data Summary'!CO177="Yes"),OFFSET('Sanitation Data'!$D$12,0,10*ROW('Sanitation Data'!D171)),NA())</f>
        <v>#N/A</v>
      </c>
      <c r="AA177" s="536" t="e">
        <f ca="1">+IF(AND(ISNUMBER(OFFSET('Sanitation Data'!$E$4,0,10*ROW('Sanitation Data'!E171))),'Data Summary'!CP177="Yes"),100-OFFSET('Sanitation Data'!$E$4,0,10*ROW('Sanitation Data'!E171)),NA())</f>
        <v>#N/A</v>
      </c>
      <c r="AB177" s="536" t="e">
        <f ca="1">+IF(AND(ISNUMBER(OFFSET('Sanitation Data'!$E$6,0,10*ROW('Sanitation Data'!E171))),'Data Summary'!CQ177="Yes"),OFFSET('Sanitation Data'!$E$6,0,10*ROW('Sanitation Data'!E171)),NA())</f>
        <v>#N/A</v>
      </c>
      <c r="AC177" s="536" t="e">
        <f ca="1">+IF(AND(ISNUMBER(OFFSET('Sanitation Data'!$E$10,0,10*ROW('Sanitation Data'!E171))),'Data Summary'!CR177="Yes"),OFFSET('Sanitation Data'!$E$10,0,10*ROW('Sanitation Data'!E171)),NA())</f>
        <v>#N/A</v>
      </c>
      <c r="AD177" s="536" t="e">
        <f ca="1">+IF(AND(ISNUMBER(OFFSET('Sanitation Data'!$E$11,0,10*ROW('Sanitation Data'!E171))),'Data Summary'!CS177="Yes"),OFFSET('Sanitation Data'!$E$11,0,10*ROW('Sanitation Data'!E171)),NA())</f>
        <v>#N/A</v>
      </c>
      <c r="AE177" s="536" t="e">
        <f ca="1">+IF(AND(ISNUMBER(OFFSET('Sanitation Data'!$E$12,0,10*ROW('Sanitation Data'!E171))),'Data Summary'!CT177="Yes"),OFFSET('Sanitation Data'!$E$12,0,10*ROW('Sanitation Data'!E171)),NA())</f>
        <v>#N/A</v>
      </c>
      <c r="AF177" s="536" t="e">
        <f ca="1">+IF(AND(ISNUMBER(OFFSET('Sanitation Data'!$F$4,0,10*ROW('Sanitation Data'!F171))),'Data Summary'!CU177="Yes"),100-OFFSET('Sanitation Data'!$F$4,0,10*ROW('Sanitation Data'!F171)),NA())</f>
        <v>#N/A</v>
      </c>
      <c r="AG177" s="536" t="e">
        <f ca="1">+IF(AND(ISNUMBER(OFFSET('Sanitation Data'!$F$6,0,10*ROW('Sanitation Data'!F171))),'Data Summary'!CV177="Yes"),OFFSET('Sanitation Data'!$F$6,0,10*ROW('Sanitation Data'!F171)),NA())</f>
        <v>#N/A</v>
      </c>
      <c r="AH177" s="536" t="e">
        <f ca="1">+IF(AND(ISNUMBER(OFFSET('Sanitation Data'!$F$10,0,10*ROW('Sanitation Data'!F171))),'Data Summary'!CW177="Yes"),OFFSET('Sanitation Data'!$F$10,0,10*ROW('Sanitation Data'!F171)),NA())</f>
        <v>#N/A</v>
      </c>
      <c r="AI177" s="536" t="e">
        <f ca="1">+IF(AND(ISNUMBER(OFFSET('Sanitation Data'!$F$11,0,10*ROW('Sanitation Data'!F171))),'Data Summary'!CX177="Yes"),OFFSET('Sanitation Data'!$F$11,0,10*ROW('Sanitation Data'!F171)),NA())</f>
        <v>#N/A</v>
      </c>
      <c r="AJ177" s="536" t="e">
        <f ca="1">+IF(AND(ISNUMBER(OFFSET('Sanitation Data'!$F$12,0,10*ROW('Sanitation Data'!F171))),'Data Summary'!CY177="Yes"),OFFSET('Sanitation Data'!$F$12,0,10*ROW('Sanitation Data'!F171)),NA())</f>
        <v>#N/A</v>
      </c>
      <c r="AK177" s="536" t="e">
        <f ca="1">+IF(AND(ISNUMBER(OFFSET('Sanitation Data'!$G$4,0,10*ROW('Sanitation Data'!G171))),'Data Summary'!CZ177="Yes"),100-OFFSET('Sanitation Data'!$G$4,0,10*ROW('Sanitation Data'!G171)),NA())</f>
        <v>#N/A</v>
      </c>
      <c r="AL177" s="536" t="e">
        <f ca="1">+IF(AND(ISNUMBER(OFFSET('Sanitation Data'!$G$6,0,10*ROW('Sanitation Data'!G171))),'Data Summary'!DA177="Yes"),OFFSET('Sanitation Data'!$G$6,0,10*ROW('Sanitation Data'!G171)),NA())</f>
        <v>#N/A</v>
      </c>
      <c r="AM177" s="536" t="e">
        <f ca="1">+IF(AND(ISNUMBER(OFFSET('Sanitation Data'!$G$10,0,10*ROW('Sanitation Data'!G171))),'Data Summary'!DB177="Yes"),OFFSET('Sanitation Data'!$G$10,0,10*ROW('Sanitation Data'!G171)),NA())</f>
        <v>#N/A</v>
      </c>
      <c r="AN177" s="536" t="e">
        <f ca="1">+IF(AND(ISNUMBER(OFFSET('Sanitation Data'!$G$11,0,10*ROW('Sanitation Data'!G171))),'Data Summary'!DC177="Yes"),OFFSET('Sanitation Data'!$G$11,0,10*ROW('Sanitation Data'!G171)),NA())</f>
        <v>#N/A</v>
      </c>
      <c r="AO177" s="536" t="e">
        <f ca="1">+IF(AND(ISNUMBER(OFFSET('Sanitation Data'!$G$12,0,10*ROW('Sanitation Data'!G171))),'Data Summary'!DD177="Yes"),OFFSET('Sanitation Data'!$G$12,0,10*ROW('Sanitation Data'!G171)),NA())</f>
        <v>#N/A</v>
      </c>
      <c r="AP177" s="536" t="e">
        <f ca="1">+IF(AND(ISNUMBER(OFFSET('Sanitation Data'!$H$4,0,10*ROW('Sanitation Data'!H171))),'Data Summary'!DE177="Yes"),100-OFFSET('Sanitation Data'!$H$4,0,10*ROW('Sanitation Data'!H171)),NA())</f>
        <v>#N/A</v>
      </c>
      <c r="AQ177" s="536" t="e">
        <f ca="1">+IF(AND(ISNUMBER(OFFSET('Sanitation Data'!$H$6,0,10*ROW('Sanitation Data'!H171))),'Data Summary'!DF177="Yes"),OFFSET('Sanitation Data'!$H$6,0,10*ROW('Sanitation Data'!H171)),NA())</f>
        <v>#N/A</v>
      </c>
      <c r="AR177" s="536" t="e">
        <f ca="1">+IF(AND(ISNUMBER(OFFSET('Sanitation Data'!$H$10,0,10*ROW('Sanitation Data'!H171))),'Data Summary'!DG177="Yes"),OFFSET('Sanitation Data'!$H$10,0,10*ROW('Sanitation Data'!H171)),NA())</f>
        <v>#N/A</v>
      </c>
      <c r="AS177" s="536" t="e">
        <f ca="1">+IF(AND(ISNUMBER(OFFSET('Sanitation Data'!$H$11,0,10*ROW('Sanitation Data'!H171))),'Data Summary'!DH177="Yes"),OFFSET('Sanitation Data'!$H$11,0,10*ROW('Sanitation Data'!H171)),NA())</f>
        <v>#N/A</v>
      </c>
      <c r="AT177" s="536" t="e">
        <f ca="1">+IF(AND(ISNUMBER(OFFSET('Sanitation Data'!$H$12,0,10*ROW('Sanitation Data'!H171))),'Data Summary'!DI177="Yes"),OFFSET('Sanitation Data'!$H$12,0,10*ROW('Sanitation Data'!H171)),NA())</f>
        <v>#N/A</v>
      </c>
      <c r="AU177" s="536" t="e">
        <f ca="1">+IF(AND(ISNUMBER(OFFSET('Sanitation Data'!$I$4,0,10*ROW('Sanitation Data'!I171))),'Data Summary'!DJ177="Yes"),100-OFFSET('Sanitation Data'!$I$4,0,10*ROW('Sanitation Data'!I171)),NA())</f>
        <v>#N/A</v>
      </c>
      <c r="AV177" s="536" t="e">
        <f ca="1">+IF(AND(ISNUMBER(OFFSET('Sanitation Data'!$I$6,0,10*ROW('Sanitation Data'!I171))),'Data Summary'!DK177="Yes"),OFFSET('Sanitation Data'!$I$6,0,10*ROW('Sanitation Data'!I171)),NA())</f>
        <v>#N/A</v>
      </c>
      <c r="AW177" s="536" t="e">
        <f ca="1">+IF(AND(ISNUMBER(OFFSET('Sanitation Data'!$I$10,0,10*ROW('Sanitation Data'!I171))),'Data Summary'!DL177="Yes"),OFFSET('Sanitation Data'!$I$10,0,10*ROW('Sanitation Data'!I171)),NA())</f>
        <v>#N/A</v>
      </c>
      <c r="AX177" s="536" t="e">
        <f ca="1">+IF(AND(ISNUMBER(OFFSET('Sanitation Data'!$I$11,0,10*ROW('Sanitation Data'!I171))),'Data Summary'!DM177="Yes"),OFFSET('Sanitation Data'!$I$11,0,10*ROW('Sanitation Data'!I171)),NA())</f>
        <v>#N/A</v>
      </c>
      <c r="AY177" s="536" t="e">
        <f ca="1">+IF(AND(ISNUMBER(OFFSET('Sanitation Data'!$I$12,0,10*ROW('Sanitation Data'!I171))),'Data Summary'!DN177="Yes"),OFFSET('Sanitation Data'!$I$12,0,10*ROW('Sanitation Data'!I171)),NA())</f>
        <v>#N/A</v>
      </c>
      <c r="AZ177" s="537" t="e">
        <f ca="1">+IF(AND(ISNUMBER(OFFSET('Hygiene Data'!$D$5,0,10*ROW('Hygiene Data'!D171))),'Data Summary'!DO177="Yes"),OFFSET('Hygiene Data'!$D$5,0,10*ROW('Hygiene Data'!D171)),NA())</f>
        <v>#N/A</v>
      </c>
      <c r="BA177" s="537" t="e">
        <f ca="1">+IF(AND(ISNUMBER(OFFSET('Hygiene Data'!$D$7,0,10*ROW('Hygiene Data'!D171))),'Data Summary'!DP177="Yes"),OFFSET('Hygiene Data'!$D$7,0,10*ROW('Hygiene Data'!D171)),NA())</f>
        <v>#N/A</v>
      </c>
      <c r="BB177" s="537" t="e">
        <f ca="1">+IF(AND(ISNUMBER(OFFSET('Hygiene Data'!$D$9,0,10*ROW('Hygiene Data'!D171))),'Data Summary'!DQ177="Yes"),OFFSET('Hygiene Data'!$D$9,0,10*ROW('Hygiene Data'!D171)),NA())</f>
        <v>#N/A</v>
      </c>
      <c r="BC177" s="537" t="e">
        <f ca="1">+IF(AND(ISNUMBER(OFFSET('Hygiene Data'!$E$5,0,10*ROW('Hygiene Data'!E171))),'Data Summary'!DR177="Yes"),OFFSET('Hygiene Data'!$E$5,0,10*ROW('Hygiene Data'!E171)),NA())</f>
        <v>#N/A</v>
      </c>
      <c r="BD177" s="537" t="e">
        <f ca="1">+IF(AND(ISNUMBER(OFFSET('Hygiene Data'!$E$7,0,10*ROW('Hygiene Data'!E171))),'Data Summary'!DS177="Yes"),OFFSET('Hygiene Data'!$E$7,0,10*ROW('Hygiene Data'!E171)),NA())</f>
        <v>#N/A</v>
      </c>
      <c r="BE177" s="537" t="e">
        <f ca="1">+IF(AND(ISNUMBER(OFFSET('Hygiene Data'!$E$9,0,10*ROW('Hygiene Data'!E171))),'Data Summary'!DT177="Yes"),OFFSET('Hygiene Data'!$E$9,0,10*ROW('Hygiene Data'!E171)),NA())</f>
        <v>#N/A</v>
      </c>
      <c r="BF177" s="537" t="e">
        <f ca="1">+IF(AND(ISNUMBER(OFFSET('Hygiene Data'!$F$5,0,10*ROW('Hygiene Data'!F171))),'Data Summary'!DU177="Yes"),OFFSET('Hygiene Data'!$F$5,0,10*ROW('Hygiene Data'!F171)),NA())</f>
        <v>#N/A</v>
      </c>
      <c r="BG177" s="537" t="e">
        <f ca="1">+IF(AND(ISNUMBER(OFFSET('Hygiene Data'!$F$7,0,10*ROW('Hygiene Data'!F171))),'Data Summary'!DV177="Yes"),OFFSET('Hygiene Data'!$F$7,0,10*ROW('Hygiene Data'!F171)),NA())</f>
        <v>#N/A</v>
      </c>
      <c r="BH177" s="537" t="e">
        <f ca="1">+IF(AND(ISNUMBER(OFFSET('Hygiene Data'!$F$9,0,10*ROW('Hygiene Data'!F171))),'Data Summary'!DW177="Yes"),OFFSET('Hygiene Data'!$F$9,0,10*ROW('Hygiene Data'!F171)),NA())</f>
        <v>#N/A</v>
      </c>
      <c r="BI177" s="537" t="e">
        <f ca="1">+IF(AND(ISNUMBER(OFFSET('Hygiene Data'!$G$5,0,10*ROW('Hygiene Data'!G171))),'Data Summary'!DX177="Yes"),OFFSET('Hygiene Data'!$G$5,0,10*ROW('Hygiene Data'!G171)),NA())</f>
        <v>#N/A</v>
      </c>
      <c r="BJ177" s="537" t="e">
        <f ca="1">+IF(AND(ISNUMBER(OFFSET('Hygiene Data'!$G$7,0,10*ROW('Hygiene Data'!G171))),'Data Summary'!DY177="Yes"),OFFSET('Hygiene Data'!$G$7,0,10*ROW('Hygiene Data'!G171)),NA())</f>
        <v>#N/A</v>
      </c>
      <c r="BK177" s="537" t="e">
        <f ca="1">+IF(AND(ISNUMBER(OFFSET('Hygiene Data'!$G$9,0,10*ROW('Hygiene Data'!G171))),'Data Summary'!DZ177="Yes"),OFFSET('Hygiene Data'!$G$9,0,10*ROW('Hygiene Data'!G171)),NA())</f>
        <v>#N/A</v>
      </c>
      <c r="BL177" s="537" t="e">
        <f ca="1">+IF(AND(ISNUMBER(OFFSET('Hygiene Data'!$H$5,0,10*ROW('Hygiene Data'!H171))),'Data Summary'!EA177="Yes"),OFFSET('Hygiene Data'!$H$5,0,10*ROW('Hygiene Data'!H171)),NA())</f>
        <v>#N/A</v>
      </c>
      <c r="BM177" s="537" t="e">
        <f ca="1">+IF(AND(ISNUMBER(OFFSET('Hygiene Data'!$H$7,0,10*ROW('Hygiene Data'!H171))),'Data Summary'!EB177="Yes"),OFFSET('Hygiene Data'!$H$7,0,10*ROW('Hygiene Data'!H171)),NA())</f>
        <v>#N/A</v>
      </c>
      <c r="BN177" s="537" t="e">
        <f ca="1">+IF(AND(ISNUMBER(OFFSET('Hygiene Data'!$H$9,0,10*ROW('Hygiene Data'!H171))),'Data Summary'!EC177="Yes"),OFFSET('Hygiene Data'!$H$9,0,10*ROW('Hygiene Data'!H171)),NA())</f>
        <v>#N/A</v>
      </c>
      <c r="BO177" s="537" t="e">
        <f ca="1">+IF(AND(ISNUMBER(OFFSET('Hygiene Data'!$I$5,0,10*ROW('Hygiene Data'!I171))),'Data Summary'!ED177="Yes"),OFFSET('Hygiene Data'!$I$5,0,10*ROW('Hygiene Data'!I171)),NA())</f>
        <v>#N/A</v>
      </c>
      <c r="BP177" s="537" t="e">
        <f ca="1">+IF(AND(ISNUMBER(OFFSET('Hygiene Data'!$I$7,0,10*ROW('Hygiene Data'!I171))),'Data Summary'!EE177="Yes"),OFFSET('Hygiene Data'!$I$7,0,10*ROW('Hygiene Data'!I171)),NA())</f>
        <v>#N/A</v>
      </c>
      <c r="BQ177" s="537" t="e">
        <f ca="1">+IF(AND(ISNUMBER(OFFSET('Hygiene Data'!$I$9,0,10*ROW('Hygiene Data'!I171))),'Data Summary'!EF177="Yes"),OFFSET('Hygiene Data'!$I$9,0,10*ROW('Hygiene Data'!I171)),NA())</f>
        <v>#N/A</v>
      </c>
    </row>
    <row r="178" spans="1:69" x14ac:dyDescent="0.25">
      <c r="A178" s="533" t="e">
        <f ca="1">+RIGHT('Data Summary'!A178,LEN('Data Summary'!A178)-9)</f>
        <v>#VALUE!</v>
      </c>
      <c r="B178" s="507" t="str">
        <f ca="1">+IF(ISTEXT('Data Summary'!B178),'Data Summary'!B178,"")</f>
        <v/>
      </c>
      <c r="C178" s="534" t="e">
        <f ca="1">+VALUE('Data Summary'!C178)</f>
        <v>#VALUE!</v>
      </c>
      <c r="D178" s="535" t="e">
        <f ca="1">+IF(AND(ISNUMBER(OFFSET('Water Data'!$D$4,0,10*ROW('Water Data'!D172))),'Data Summary'!BS178="Yes"),100-OFFSET('Water Data'!$D$4,0,10*ROW('Water Data'!D172)),NA())</f>
        <v>#N/A</v>
      </c>
      <c r="E178" s="535" t="e">
        <f ca="1">+IF(AND(ISNUMBER(OFFSET('Water Data'!$D$6,0,10*ROW('Water Data'!D172))),'Data Summary'!BT178="Yes"),OFFSET('Water Data'!$D$6,0,10*ROW('Water Data'!D172)),NA())</f>
        <v>#N/A</v>
      </c>
      <c r="F178" s="535" t="e">
        <f ca="1">+IF(AND(ISNUMBER(OFFSET('Water Data'!$D$9,0,10*ROW('Water Data'!D172))),'Data Summary'!BU178="Yes"),OFFSET('Water Data'!$D$9,0,10*ROW('Water Data'!D172)),NA())</f>
        <v>#N/A</v>
      </c>
      <c r="G178" s="535" t="e">
        <f ca="1">+IF(AND(ISNUMBER(OFFSET('Water Data'!$E$4,0,10*ROW('Water Data'!E172))),'Data Summary'!BV178="Yes"),100-OFFSET('Water Data'!$E$4,0,10*ROW('Water Data'!E172)),NA())</f>
        <v>#N/A</v>
      </c>
      <c r="H178" s="535" t="e">
        <f ca="1">+IF(AND(ISNUMBER(OFFSET('Water Data'!$E$6,0,10*ROW('Water Data'!E172))),'Data Summary'!BW178="Yes"),OFFSET('Water Data'!$E$6,0,10*ROW('Water Data'!E172)),NA())</f>
        <v>#N/A</v>
      </c>
      <c r="I178" s="535" t="e">
        <f ca="1">+IF(AND(ISNUMBER(OFFSET('Water Data'!$E$9,0,10*ROW('Water Data'!E172))),'Data Summary'!BX178="Yes"),OFFSET('Water Data'!$E$9,0,10*ROW('Water Data'!E172)),NA())</f>
        <v>#N/A</v>
      </c>
      <c r="J178" s="535" t="e">
        <f ca="1">+IF(AND(ISNUMBER(OFFSET('Water Data'!$F$4,0,10*ROW('Water Data'!F172))),'Data Summary'!BY178="Yes"),100-OFFSET('Water Data'!$F$4,0,10*ROW('Water Data'!F172)),NA())</f>
        <v>#N/A</v>
      </c>
      <c r="K178" s="535" t="e">
        <f ca="1">+IF(AND(ISNUMBER(OFFSET('Water Data'!$F$6,0,10*ROW('Water Data'!F172))),'Data Summary'!BZ178="Yes"),OFFSET('Water Data'!$F$6,0,10*ROW('Water Data'!F172)),NA())</f>
        <v>#N/A</v>
      </c>
      <c r="L178" s="535" t="e">
        <f ca="1">+IF(AND(ISNUMBER(OFFSET('Water Data'!$F$9,0,10*ROW('Water Data'!F172))),'Data Summary'!CA178="Yes"),OFFSET('Water Data'!$F$9,0,10*ROW('Water Data'!F172)),NA())</f>
        <v>#N/A</v>
      </c>
      <c r="M178" s="535" t="e">
        <f ca="1">+IF(AND(ISNUMBER(OFFSET('Water Data'!$G$4,0,10*ROW('Water Data'!G172))),'Data Summary'!CB178="Yes"),100-OFFSET('Water Data'!$G$4,0,10*ROW('Water Data'!G172)),NA())</f>
        <v>#N/A</v>
      </c>
      <c r="N178" s="535" t="e">
        <f ca="1">+IF(AND(ISNUMBER(OFFSET('Water Data'!$G$6,0,10*ROW('Water Data'!G172))),'Data Summary'!CC178="Yes"),OFFSET('Water Data'!$G$6,0,10*ROW('Water Data'!G172)),NA())</f>
        <v>#N/A</v>
      </c>
      <c r="O178" s="535" t="e">
        <f ca="1">+IF(AND(ISNUMBER(OFFSET('Water Data'!$G$9,0,10*ROW('Water Data'!G172))),'Data Summary'!CD178="Yes"),OFFSET('Water Data'!$G$9,0,10*ROW('Water Data'!G172)),NA())</f>
        <v>#N/A</v>
      </c>
      <c r="P178" s="535" t="e">
        <f ca="1">+IF(AND(ISNUMBER(OFFSET('Water Data'!$H$4,0,10*ROW('Water Data'!H172))),'Data Summary'!CE178="Yes"),100-OFFSET('Water Data'!$H$4,0,10*ROW('Water Data'!H172)),NA())</f>
        <v>#N/A</v>
      </c>
      <c r="Q178" s="535" t="e">
        <f ca="1">+IF(AND(ISNUMBER(OFFSET('Water Data'!$H$6,0,10*ROW('Water Data'!H172))),'Data Summary'!CF178="Yes"),OFFSET('Water Data'!$H$6,0,10*ROW('Water Data'!H172)),NA())</f>
        <v>#N/A</v>
      </c>
      <c r="R178" s="535" t="e">
        <f ca="1">+IF(AND(ISNUMBER(OFFSET('Water Data'!$H$9,0,10*ROW('Water Data'!H172))),'Data Summary'!CG178="Yes"),OFFSET('Water Data'!$H$9,0,10*ROW('Water Data'!H172)),NA())</f>
        <v>#N/A</v>
      </c>
      <c r="S178" s="535" t="e">
        <f ca="1">+IF(AND(ISNUMBER(OFFSET('Water Data'!$I$4,0,10*ROW('Water Data'!I172))),'Data Summary'!CH178="Yes"),100-OFFSET('Water Data'!$I$4,0,10*ROW('Water Data'!I172)),NA())</f>
        <v>#N/A</v>
      </c>
      <c r="T178" s="535" t="e">
        <f ca="1">+IF(AND(ISNUMBER(OFFSET('Water Data'!$I$6,0,10*ROW('Water Data'!I172))),'Data Summary'!CI178="Yes"),OFFSET('Water Data'!$I$6,0,10*ROW('Water Data'!I172)),NA())</f>
        <v>#N/A</v>
      </c>
      <c r="U178" s="535" t="e">
        <f ca="1">+IF(AND(ISNUMBER(OFFSET('Water Data'!$I$9,0,10*ROW('Water Data'!I172))),'Data Summary'!CJ178="Yes"),OFFSET('Water Data'!$I$9,0,10*ROW('Water Data'!I172)),NA())</f>
        <v>#N/A</v>
      </c>
      <c r="V178" s="536" t="e">
        <f ca="1">+IF(AND(ISNUMBER(OFFSET('Sanitation Data'!$D$4,0,10*ROW('Sanitation Data'!D172))),'Data Summary'!CK178="Yes"),100-OFFSET('Sanitation Data'!$D$4,0,10*ROW('Sanitation Data'!D172)),NA())</f>
        <v>#N/A</v>
      </c>
      <c r="W178" s="536" t="e">
        <f ca="1">+IF(AND(ISNUMBER(OFFSET('Sanitation Data'!$D$6,0,10*ROW('Sanitation Data'!D172))),'Data Summary'!CL178="Yes"),OFFSET('Sanitation Data'!$D$6,0,10*ROW('Sanitation Data'!D172)),NA())</f>
        <v>#N/A</v>
      </c>
      <c r="X178" s="536" t="e">
        <f ca="1">+IF(AND(ISNUMBER(OFFSET('Sanitation Data'!$D$10,0,10*ROW('Sanitation Data'!D172))),'Data Summary'!CM178="Yes"),OFFSET('Sanitation Data'!$D$10,0,10*ROW('Sanitation Data'!D172)),NA())</f>
        <v>#N/A</v>
      </c>
      <c r="Y178" s="536" t="e">
        <f ca="1">+IF(AND(ISNUMBER(OFFSET('Sanitation Data'!$D$11,0,10*ROW('Sanitation Data'!D172))),'Data Summary'!CN178="Yes"),OFFSET('Sanitation Data'!$D$11,0,10*ROW('Sanitation Data'!D172)),NA())</f>
        <v>#N/A</v>
      </c>
      <c r="Z178" s="536" t="e">
        <f ca="1">+IF(AND(ISNUMBER(OFFSET('Sanitation Data'!$D$12,0,10*ROW('Sanitation Data'!D172))),'Data Summary'!CO178="Yes"),OFFSET('Sanitation Data'!$D$12,0,10*ROW('Sanitation Data'!D172)),NA())</f>
        <v>#N/A</v>
      </c>
      <c r="AA178" s="536" t="e">
        <f ca="1">+IF(AND(ISNUMBER(OFFSET('Sanitation Data'!$E$4,0,10*ROW('Sanitation Data'!E172))),'Data Summary'!CP178="Yes"),100-OFFSET('Sanitation Data'!$E$4,0,10*ROW('Sanitation Data'!E172)),NA())</f>
        <v>#N/A</v>
      </c>
      <c r="AB178" s="536" t="e">
        <f ca="1">+IF(AND(ISNUMBER(OFFSET('Sanitation Data'!$E$6,0,10*ROW('Sanitation Data'!E172))),'Data Summary'!CQ178="Yes"),OFFSET('Sanitation Data'!$E$6,0,10*ROW('Sanitation Data'!E172)),NA())</f>
        <v>#N/A</v>
      </c>
      <c r="AC178" s="536" t="e">
        <f ca="1">+IF(AND(ISNUMBER(OFFSET('Sanitation Data'!$E$10,0,10*ROW('Sanitation Data'!E172))),'Data Summary'!CR178="Yes"),OFFSET('Sanitation Data'!$E$10,0,10*ROW('Sanitation Data'!E172)),NA())</f>
        <v>#N/A</v>
      </c>
      <c r="AD178" s="536" t="e">
        <f ca="1">+IF(AND(ISNUMBER(OFFSET('Sanitation Data'!$E$11,0,10*ROW('Sanitation Data'!E172))),'Data Summary'!CS178="Yes"),OFFSET('Sanitation Data'!$E$11,0,10*ROW('Sanitation Data'!E172)),NA())</f>
        <v>#N/A</v>
      </c>
      <c r="AE178" s="536" t="e">
        <f ca="1">+IF(AND(ISNUMBER(OFFSET('Sanitation Data'!$E$12,0,10*ROW('Sanitation Data'!E172))),'Data Summary'!CT178="Yes"),OFFSET('Sanitation Data'!$E$12,0,10*ROW('Sanitation Data'!E172)),NA())</f>
        <v>#N/A</v>
      </c>
      <c r="AF178" s="536" t="e">
        <f ca="1">+IF(AND(ISNUMBER(OFFSET('Sanitation Data'!$F$4,0,10*ROW('Sanitation Data'!F172))),'Data Summary'!CU178="Yes"),100-OFFSET('Sanitation Data'!$F$4,0,10*ROW('Sanitation Data'!F172)),NA())</f>
        <v>#N/A</v>
      </c>
      <c r="AG178" s="536" t="e">
        <f ca="1">+IF(AND(ISNUMBER(OFFSET('Sanitation Data'!$F$6,0,10*ROW('Sanitation Data'!F172))),'Data Summary'!CV178="Yes"),OFFSET('Sanitation Data'!$F$6,0,10*ROW('Sanitation Data'!F172)),NA())</f>
        <v>#N/A</v>
      </c>
      <c r="AH178" s="536" t="e">
        <f ca="1">+IF(AND(ISNUMBER(OFFSET('Sanitation Data'!$F$10,0,10*ROW('Sanitation Data'!F172))),'Data Summary'!CW178="Yes"),OFFSET('Sanitation Data'!$F$10,0,10*ROW('Sanitation Data'!F172)),NA())</f>
        <v>#N/A</v>
      </c>
      <c r="AI178" s="536" t="e">
        <f ca="1">+IF(AND(ISNUMBER(OFFSET('Sanitation Data'!$F$11,0,10*ROW('Sanitation Data'!F172))),'Data Summary'!CX178="Yes"),OFFSET('Sanitation Data'!$F$11,0,10*ROW('Sanitation Data'!F172)),NA())</f>
        <v>#N/A</v>
      </c>
      <c r="AJ178" s="536" t="e">
        <f ca="1">+IF(AND(ISNUMBER(OFFSET('Sanitation Data'!$F$12,0,10*ROW('Sanitation Data'!F172))),'Data Summary'!CY178="Yes"),OFFSET('Sanitation Data'!$F$12,0,10*ROW('Sanitation Data'!F172)),NA())</f>
        <v>#N/A</v>
      </c>
      <c r="AK178" s="536" t="e">
        <f ca="1">+IF(AND(ISNUMBER(OFFSET('Sanitation Data'!$G$4,0,10*ROW('Sanitation Data'!G172))),'Data Summary'!CZ178="Yes"),100-OFFSET('Sanitation Data'!$G$4,0,10*ROW('Sanitation Data'!G172)),NA())</f>
        <v>#N/A</v>
      </c>
      <c r="AL178" s="536" t="e">
        <f ca="1">+IF(AND(ISNUMBER(OFFSET('Sanitation Data'!$G$6,0,10*ROW('Sanitation Data'!G172))),'Data Summary'!DA178="Yes"),OFFSET('Sanitation Data'!$G$6,0,10*ROW('Sanitation Data'!G172)),NA())</f>
        <v>#N/A</v>
      </c>
      <c r="AM178" s="536" t="e">
        <f ca="1">+IF(AND(ISNUMBER(OFFSET('Sanitation Data'!$G$10,0,10*ROW('Sanitation Data'!G172))),'Data Summary'!DB178="Yes"),OFFSET('Sanitation Data'!$G$10,0,10*ROW('Sanitation Data'!G172)),NA())</f>
        <v>#N/A</v>
      </c>
      <c r="AN178" s="536" t="e">
        <f ca="1">+IF(AND(ISNUMBER(OFFSET('Sanitation Data'!$G$11,0,10*ROW('Sanitation Data'!G172))),'Data Summary'!DC178="Yes"),OFFSET('Sanitation Data'!$G$11,0,10*ROW('Sanitation Data'!G172)),NA())</f>
        <v>#N/A</v>
      </c>
      <c r="AO178" s="536" t="e">
        <f ca="1">+IF(AND(ISNUMBER(OFFSET('Sanitation Data'!$G$12,0,10*ROW('Sanitation Data'!G172))),'Data Summary'!DD178="Yes"),OFFSET('Sanitation Data'!$G$12,0,10*ROW('Sanitation Data'!G172)),NA())</f>
        <v>#N/A</v>
      </c>
      <c r="AP178" s="536" t="e">
        <f ca="1">+IF(AND(ISNUMBER(OFFSET('Sanitation Data'!$H$4,0,10*ROW('Sanitation Data'!H172))),'Data Summary'!DE178="Yes"),100-OFFSET('Sanitation Data'!$H$4,0,10*ROW('Sanitation Data'!H172)),NA())</f>
        <v>#N/A</v>
      </c>
      <c r="AQ178" s="536" t="e">
        <f ca="1">+IF(AND(ISNUMBER(OFFSET('Sanitation Data'!$H$6,0,10*ROW('Sanitation Data'!H172))),'Data Summary'!DF178="Yes"),OFFSET('Sanitation Data'!$H$6,0,10*ROW('Sanitation Data'!H172)),NA())</f>
        <v>#N/A</v>
      </c>
      <c r="AR178" s="536" t="e">
        <f ca="1">+IF(AND(ISNUMBER(OFFSET('Sanitation Data'!$H$10,0,10*ROW('Sanitation Data'!H172))),'Data Summary'!DG178="Yes"),OFFSET('Sanitation Data'!$H$10,0,10*ROW('Sanitation Data'!H172)),NA())</f>
        <v>#N/A</v>
      </c>
      <c r="AS178" s="536" t="e">
        <f ca="1">+IF(AND(ISNUMBER(OFFSET('Sanitation Data'!$H$11,0,10*ROW('Sanitation Data'!H172))),'Data Summary'!DH178="Yes"),OFFSET('Sanitation Data'!$H$11,0,10*ROW('Sanitation Data'!H172)),NA())</f>
        <v>#N/A</v>
      </c>
      <c r="AT178" s="536" t="e">
        <f ca="1">+IF(AND(ISNUMBER(OFFSET('Sanitation Data'!$H$12,0,10*ROW('Sanitation Data'!H172))),'Data Summary'!DI178="Yes"),OFFSET('Sanitation Data'!$H$12,0,10*ROW('Sanitation Data'!H172)),NA())</f>
        <v>#N/A</v>
      </c>
      <c r="AU178" s="536" t="e">
        <f ca="1">+IF(AND(ISNUMBER(OFFSET('Sanitation Data'!$I$4,0,10*ROW('Sanitation Data'!I172))),'Data Summary'!DJ178="Yes"),100-OFFSET('Sanitation Data'!$I$4,0,10*ROW('Sanitation Data'!I172)),NA())</f>
        <v>#N/A</v>
      </c>
      <c r="AV178" s="536" t="e">
        <f ca="1">+IF(AND(ISNUMBER(OFFSET('Sanitation Data'!$I$6,0,10*ROW('Sanitation Data'!I172))),'Data Summary'!DK178="Yes"),OFFSET('Sanitation Data'!$I$6,0,10*ROW('Sanitation Data'!I172)),NA())</f>
        <v>#N/A</v>
      </c>
      <c r="AW178" s="536" t="e">
        <f ca="1">+IF(AND(ISNUMBER(OFFSET('Sanitation Data'!$I$10,0,10*ROW('Sanitation Data'!I172))),'Data Summary'!DL178="Yes"),OFFSET('Sanitation Data'!$I$10,0,10*ROW('Sanitation Data'!I172)),NA())</f>
        <v>#N/A</v>
      </c>
      <c r="AX178" s="536" t="e">
        <f ca="1">+IF(AND(ISNUMBER(OFFSET('Sanitation Data'!$I$11,0,10*ROW('Sanitation Data'!I172))),'Data Summary'!DM178="Yes"),OFFSET('Sanitation Data'!$I$11,0,10*ROW('Sanitation Data'!I172)),NA())</f>
        <v>#N/A</v>
      </c>
      <c r="AY178" s="536" t="e">
        <f ca="1">+IF(AND(ISNUMBER(OFFSET('Sanitation Data'!$I$12,0,10*ROW('Sanitation Data'!I172))),'Data Summary'!DN178="Yes"),OFFSET('Sanitation Data'!$I$12,0,10*ROW('Sanitation Data'!I172)),NA())</f>
        <v>#N/A</v>
      </c>
      <c r="AZ178" s="537" t="e">
        <f ca="1">+IF(AND(ISNUMBER(OFFSET('Hygiene Data'!$D$5,0,10*ROW('Hygiene Data'!D172))),'Data Summary'!DO178="Yes"),OFFSET('Hygiene Data'!$D$5,0,10*ROW('Hygiene Data'!D172)),NA())</f>
        <v>#N/A</v>
      </c>
      <c r="BA178" s="537" t="e">
        <f ca="1">+IF(AND(ISNUMBER(OFFSET('Hygiene Data'!$D$7,0,10*ROW('Hygiene Data'!D172))),'Data Summary'!DP178="Yes"),OFFSET('Hygiene Data'!$D$7,0,10*ROW('Hygiene Data'!D172)),NA())</f>
        <v>#N/A</v>
      </c>
      <c r="BB178" s="537" t="e">
        <f ca="1">+IF(AND(ISNUMBER(OFFSET('Hygiene Data'!$D$9,0,10*ROW('Hygiene Data'!D172))),'Data Summary'!DQ178="Yes"),OFFSET('Hygiene Data'!$D$9,0,10*ROW('Hygiene Data'!D172)),NA())</f>
        <v>#N/A</v>
      </c>
      <c r="BC178" s="537" t="e">
        <f ca="1">+IF(AND(ISNUMBER(OFFSET('Hygiene Data'!$E$5,0,10*ROW('Hygiene Data'!E172))),'Data Summary'!DR178="Yes"),OFFSET('Hygiene Data'!$E$5,0,10*ROW('Hygiene Data'!E172)),NA())</f>
        <v>#N/A</v>
      </c>
      <c r="BD178" s="537" t="e">
        <f ca="1">+IF(AND(ISNUMBER(OFFSET('Hygiene Data'!$E$7,0,10*ROW('Hygiene Data'!E172))),'Data Summary'!DS178="Yes"),OFFSET('Hygiene Data'!$E$7,0,10*ROW('Hygiene Data'!E172)),NA())</f>
        <v>#N/A</v>
      </c>
      <c r="BE178" s="537" t="e">
        <f ca="1">+IF(AND(ISNUMBER(OFFSET('Hygiene Data'!$E$9,0,10*ROW('Hygiene Data'!E172))),'Data Summary'!DT178="Yes"),OFFSET('Hygiene Data'!$E$9,0,10*ROW('Hygiene Data'!E172)),NA())</f>
        <v>#N/A</v>
      </c>
      <c r="BF178" s="537" t="e">
        <f ca="1">+IF(AND(ISNUMBER(OFFSET('Hygiene Data'!$F$5,0,10*ROW('Hygiene Data'!F172))),'Data Summary'!DU178="Yes"),OFFSET('Hygiene Data'!$F$5,0,10*ROW('Hygiene Data'!F172)),NA())</f>
        <v>#N/A</v>
      </c>
      <c r="BG178" s="537" t="e">
        <f ca="1">+IF(AND(ISNUMBER(OFFSET('Hygiene Data'!$F$7,0,10*ROW('Hygiene Data'!F172))),'Data Summary'!DV178="Yes"),OFFSET('Hygiene Data'!$F$7,0,10*ROW('Hygiene Data'!F172)),NA())</f>
        <v>#N/A</v>
      </c>
      <c r="BH178" s="537" t="e">
        <f ca="1">+IF(AND(ISNUMBER(OFFSET('Hygiene Data'!$F$9,0,10*ROW('Hygiene Data'!F172))),'Data Summary'!DW178="Yes"),OFFSET('Hygiene Data'!$F$9,0,10*ROW('Hygiene Data'!F172)),NA())</f>
        <v>#N/A</v>
      </c>
      <c r="BI178" s="537" t="e">
        <f ca="1">+IF(AND(ISNUMBER(OFFSET('Hygiene Data'!$G$5,0,10*ROW('Hygiene Data'!G172))),'Data Summary'!DX178="Yes"),OFFSET('Hygiene Data'!$G$5,0,10*ROW('Hygiene Data'!G172)),NA())</f>
        <v>#N/A</v>
      </c>
      <c r="BJ178" s="537" t="e">
        <f ca="1">+IF(AND(ISNUMBER(OFFSET('Hygiene Data'!$G$7,0,10*ROW('Hygiene Data'!G172))),'Data Summary'!DY178="Yes"),OFFSET('Hygiene Data'!$G$7,0,10*ROW('Hygiene Data'!G172)),NA())</f>
        <v>#N/A</v>
      </c>
      <c r="BK178" s="537" t="e">
        <f ca="1">+IF(AND(ISNUMBER(OFFSET('Hygiene Data'!$G$9,0,10*ROW('Hygiene Data'!G172))),'Data Summary'!DZ178="Yes"),OFFSET('Hygiene Data'!$G$9,0,10*ROW('Hygiene Data'!G172)),NA())</f>
        <v>#N/A</v>
      </c>
      <c r="BL178" s="537" t="e">
        <f ca="1">+IF(AND(ISNUMBER(OFFSET('Hygiene Data'!$H$5,0,10*ROW('Hygiene Data'!H172))),'Data Summary'!EA178="Yes"),OFFSET('Hygiene Data'!$H$5,0,10*ROW('Hygiene Data'!H172)),NA())</f>
        <v>#N/A</v>
      </c>
      <c r="BM178" s="537" t="e">
        <f ca="1">+IF(AND(ISNUMBER(OFFSET('Hygiene Data'!$H$7,0,10*ROW('Hygiene Data'!H172))),'Data Summary'!EB178="Yes"),OFFSET('Hygiene Data'!$H$7,0,10*ROW('Hygiene Data'!H172)),NA())</f>
        <v>#N/A</v>
      </c>
      <c r="BN178" s="537" t="e">
        <f ca="1">+IF(AND(ISNUMBER(OFFSET('Hygiene Data'!$H$9,0,10*ROW('Hygiene Data'!H172))),'Data Summary'!EC178="Yes"),OFFSET('Hygiene Data'!$H$9,0,10*ROW('Hygiene Data'!H172)),NA())</f>
        <v>#N/A</v>
      </c>
      <c r="BO178" s="537" t="e">
        <f ca="1">+IF(AND(ISNUMBER(OFFSET('Hygiene Data'!$I$5,0,10*ROW('Hygiene Data'!I172))),'Data Summary'!ED178="Yes"),OFFSET('Hygiene Data'!$I$5,0,10*ROW('Hygiene Data'!I172)),NA())</f>
        <v>#N/A</v>
      </c>
      <c r="BP178" s="537" t="e">
        <f ca="1">+IF(AND(ISNUMBER(OFFSET('Hygiene Data'!$I$7,0,10*ROW('Hygiene Data'!I172))),'Data Summary'!EE178="Yes"),OFFSET('Hygiene Data'!$I$7,0,10*ROW('Hygiene Data'!I172)),NA())</f>
        <v>#N/A</v>
      </c>
      <c r="BQ178" s="537" t="e">
        <f ca="1">+IF(AND(ISNUMBER(OFFSET('Hygiene Data'!$I$9,0,10*ROW('Hygiene Data'!I172))),'Data Summary'!EF178="Yes"),OFFSET('Hygiene Data'!$I$9,0,10*ROW('Hygiene Data'!I172)),NA())</f>
        <v>#N/A</v>
      </c>
    </row>
    <row r="179" spans="1:69" x14ac:dyDescent="0.25">
      <c r="A179" s="533" t="e">
        <f ca="1">+RIGHT('Data Summary'!A179,LEN('Data Summary'!A179)-9)</f>
        <v>#VALUE!</v>
      </c>
      <c r="B179" s="507" t="str">
        <f ca="1">+IF(ISTEXT('Data Summary'!B179),'Data Summary'!B179,"")</f>
        <v/>
      </c>
      <c r="C179" s="534" t="e">
        <f ca="1">+VALUE('Data Summary'!C179)</f>
        <v>#VALUE!</v>
      </c>
      <c r="D179" s="535" t="e">
        <f ca="1">+IF(AND(ISNUMBER(OFFSET('Water Data'!$D$4,0,10*ROW('Water Data'!D173))),'Data Summary'!BS179="Yes"),100-OFFSET('Water Data'!$D$4,0,10*ROW('Water Data'!D173)),NA())</f>
        <v>#N/A</v>
      </c>
      <c r="E179" s="535" t="e">
        <f ca="1">+IF(AND(ISNUMBER(OFFSET('Water Data'!$D$6,0,10*ROW('Water Data'!D173))),'Data Summary'!BT179="Yes"),OFFSET('Water Data'!$D$6,0,10*ROW('Water Data'!D173)),NA())</f>
        <v>#N/A</v>
      </c>
      <c r="F179" s="535" t="e">
        <f ca="1">+IF(AND(ISNUMBER(OFFSET('Water Data'!$D$9,0,10*ROW('Water Data'!D173))),'Data Summary'!BU179="Yes"),OFFSET('Water Data'!$D$9,0,10*ROW('Water Data'!D173)),NA())</f>
        <v>#N/A</v>
      </c>
      <c r="G179" s="535" t="e">
        <f ca="1">+IF(AND(ISNUMBER(OFFSET('Water Data'!$E$4,0,10*ROW('Water Data'!E173))),'Data Summary'!BV179="Yes"),100-OFFSET('Water Data'!$E$4,0,10*ROW('Water Data'!E173)),NA())</f>
        <v>#N/A</v>
      </c>
      <c r="H179" s="535" t="e">
        <f ca="1">+IF(AND(ISNUMBER(OFFSET('Water Data'!$E$6,0,10*ROW('Water Data'!E173))),'Data Summary'!BW179="Yes"),OFFSET('Water Data'!$E$6,0,10*ROW('Water Data'!E173)),NA())</f>
        <v>#N/A</v>
      </c>
      <c r="I179" s="535" t="e">
        <f ca="1">+IF(AND(ISNUMBER(OFFSET('Water Data'!$E$9,0,10*ROW('Water Data'!E173))),'Data Summary'!BX179="Yes"),OFFSET('Water Data'!$E$9,0,10*ROW('Water Data'!E173)),NA())</f>
        <v>#N/A</v>
      </c>
      <c r="J179" s="535" t="e">
        <f ca="1">+IF(AND(ISNUMBER(OFFSET('Water Data'!$F$4,0,10*ROW('Water Data'!F173))),'Data Summary'!BY179="Yes"),100-OFFSET('Water Data'!$F$4,0,10*ROW('Water Data'!F173)),NA())</f>
        <v>#N/A</v>
      </c>
      <c r="K179" s="535" t="e">
        <f ca="1">+IF(AND(ISNUMBER(OFFSET('Water Data'!$F$6,0,10*ROW('Water Data'!F173))),'Data Summary'!BZ179="Yes"),OFFSET('Water Data'!$F$6,0,10*ROW('Water Data'!F173)),NA())</f>
        <v>#N/A</v>
      </c>
      <c r="L179" s="535" t="e">
        <f ca="1">+IF(AND(ISNUMBER(OFFSET('Water Data'!$F$9,0,10*ROW('Water Data'!F173))),'Data Summary'!CA179="Yes"),OFFSET('Water Data'!$F$9,0,10*ROW('Water Data'!F173)),NA())</f>
        <v>#N/A</v>
      </c>
      <c r="M179" s="535" t="e">
        <f ca="1">+IF(AND(ISNUMBER(OFFSET('Water Data'!$G$4,0,10*ROW('Water Data'!G173))),'Data Summary'!CB179="Yes"),100-OFFSET('Water Data'!$G$4,0,10*ROW('Water Data'!G173)),NA())</f>
        <v>#N/A</v>
      </c>
      <c r="N179" s="535" t="e">
        <f ca="1">+IF(AND(ISNUMBER(OFFSET('Water Data'!$G$6,0,10*ROW('Water Data'!G173))),'Data Summary'!CC179="Yes"),OFFSET('Water Data'!$G$6,0,10*ROW('Water Data'!G173)),NA())</f>
        <v>#N/A</v>
      </c>
      <c r="O179" s="535" t="e">
        <f ca="1">+IF(AND(ISNUMBER(OFFSET('Water Data'!$G$9,0,10*ROW('Water Data'!G173))),'Data Summary'!CD179="Yes"),OFFSET('Water Data'!$G$9,0,10*ROW('Water Data'!G173)),NA())</f>
        <v>#N/A</v>
      </c>
      <c r="P179" s="535" t="e">
        <f ca="1">+IF(AND(ISNUMBER(OFFSET('Water Data'!$H$4,0,10*ROW('Water Data'!H173))),'Data Summary'!CE179="Yes"),100-OFFSET('Water Data'!$H$4,0,10*ROW('Water Data'!H173)),NA())</f>
        <v>#N/A</v>
      </c>
      <c r="Q179" s="535" t="e">
        <f ca="1">+IF(AND(ISNUMBER(OFFSET('Water Data'!$H$6,0,10*ROW('Water Data'!H173))),'Data Summary'!CF179="Yes"),OFFSET('Water Data'!$H$6,0,10*ROW('Water Data'!H173)),NA())</f>
        <v>#N/A</v>
      </c>
      <c r="R179" s="535" t="e">
        <f ca="1">+IF(AND(ISNUMBER(OFFSET('Water Data'!$H$9,0,10*ROW('Water Data'!H173))),'Data Summary'!CG179="Yes"),OFFSET('Water Data'!$H$9,0,10*ROW('Water Data'!H173)),NA())</f>
        <v>#N/A</v>
      </c>
      <c r="S179" s="535" t="e">
        <f ca="1">+IF(AND(ISNUMBER(OFFSET('Water Data'!$I$4,0,10*ROW('Water Data'!I173))),'Data Summary'!CH179="Yes"),100-OFFSET('Water Data'!$I$4,0,10*ROW('Water Data'!I173)),NA())</f>
        <v>#N/A</v>
      </c>
      <c r="T179" s="535" t="e">
        <f ca="1">+IF(AND(ISNUMBER(OFFSET('Water Data'!$I$6,0,10*ROW('Water Data'!I173))),'Data Summary'!CI179="Yes"),OFFSET('Water Data'!$I$6,0,10*ROW('Water Data'!I173)),NA())</f>
        <v>#N/A</v>
      </c>
      <c r="U179" s="535" t="e">
        <f ca="1">+IF(AND(ISNUMBER(OFFSET('Water Data'!$I$9,0,10*ROW('Water Data'!I173))),'Data Summary'!CJ179="Yes"),OFFSET('Water Data'!$I$9,0,10*ROW('Water Data'!I173)),NA())</f>
        <v>#N/A</v>
      </c>
      <c r="V179" s="536" t="e">
        <f ca="1">+IF(AND(ISNUMBER(OFFSET('Sanitation Data'!$D$4,0,10*ROW('Sanitation Data'!D173))),'Data Summary'!CK179="Yes"),100-OFFSET('Sanitation Data'!$D$4,0,10*ROW('Sanitation Data'!D173)),NA())</f>
        <v>#N/A</v>
      </c>
      <c r="W179" s="536" t="e">
        <f ca="1">+IF(AND(ISNUMBER(OFFSET('Sanitation Data'!$D$6,0,10*ROW('Sanitation Data'!D173))),'Data Summary'!CL179="Yes"),OFFSET('Sanitation Data'!$D$6,0,10*ROW('Sanitation Data'!D173)),NA())</f>
        <v>#N/A</v>
      </c>
      <c r="X179" s="536" t="e">
        <f ca="1">+IF(AND(ISNUMBER(OFFSET('Sanitation Data'!$D$10,0,10*ROW('Sanitation Data'!D173))),'Data Summary'!CM179="Yes"),OFFSET('Sanitation Data'!$D$10,0,10*ROW('Sanitation Data'!D173)),NA())</f>
        <v>#N/A</v>
      </c>
      <c r="Y179" s="536" t="e">
        <f ca="1">+IF(AND(ISNUMBER(OFFSET('Sanitation Data'!$D$11,0,10*ROW('Sanitation Data'!D173))),'Data Summary'!CN179="Yes"),OFFSET('Sanitation Data'!$D$11,0,10*ROW('Sanitation Data'!D173)),NA())</f>
        <v>#N/A</v>
      </c>
      <c r="Z179" s="536" t="e">
        <f ca="1">+IF(AND(ISNUMBER(OFFSET('Sanitation Data'!$D$12,0,10*ROW('Sanitation Data'!D173))),'Data Summary'!CO179="Yes"),OFFSET('Sanitation Data'!$D$12,0,10*ROW('Sanitation Data'!D173)),NA())</f>
        <v>#N/A</v>
      </c>
      <c r="AA179" s="536" t="e">
        <f ca="1">+IF(AND(ISNUMBER(OFFSET('Sanitation Data'!$E$4,0,10*ROW('Sanitation Data'!E173))),'Data Summary'!CP179="Yes"),100-OFFSET('Sanitation Data'!$E$4,0,10*ROW('Sanitation Data'!E173)),NA())</f>
        <v>#N/A</v>
      </c>
      <c r="AB179" s="536" t="e">
        <f ca="1">+IF(AND(ISNUMBER(OFFSET('Sanitation Data'!$E$6,0,10*ROW('Sanitation Data'!E173))),'Data Summary'!CQ179="Yes"),OFFSET('Sanitation Data'!$E$6,0,10*ROW('Sanitation Data'!E173)),NA())</f>
        <v>#N/A</v>
      </c>
      <c r="AC179" s="536" t="e">
        <f ca="1">+IF(AND(ISNUMBER(OFFSET('Sanitation Data'!$E$10,0,10*ROW('Sanitation Data'!E173))),'Data Summary'!CR179="Yes"),OFFSET('Sanitation Data'!$E$10,0,10*ROW('Sanitation Data'!E173)),NA())</f>
        <v>#N/A</v>
      </c>
      <c r="AD179" s="536" t="e">
        <f ca="1">+IF(AND(ISNUMBER(OFFSET('Sanitation Data'!$E$11,0,10*ROW('Sanitation Data'!E173))),'Data Summary'!CS179="Yes"),OFFSET('Sanitation Data'!$E$11,0,10*ROW('Sanitation Data'!E173)),NA())</f>
        <v>#N/A</v>
      </c>
      <c r="AE179" s="536" t="e">
        <f ca="1">+IF(AND(ISNUMBER(OFFSET('Sanitation Data'!$E$12,0,10*ROW('Sanitation Data'!E173))),'Data Summary'!CT179="Yes"),OFFSET('Sanitation Data'!$E$12,0,10*ROW('Sanitation Data'!E173)),NA())</f>
        <v>#N/A</v>
      </c>
      <c r="AF179" s="536" t="e">
        <f ca="1">+IF(AND(ISNUMBER(OFFSET('Sanitation Data'!$F$4,0,10*ROW('Sanitation Data'!F173))),'Data Summary'!CU179="Yes"),100-OFFSET('Sanitation Data'!$F$4,0,10*ROW('Sanitation Data'!F173)),NA())</f>
        <v>#N/A</v>
      </c>
      <c r="AG179" s="536" t="e">
        <f ca="1">+IF(AND(ISNUMBER(OFFSET('Sanitation Data'!$F$6,0,10*ROW('Sanitation Data'!F173))),'Data Summary'!CV179="Yes"),OFFSET('Sanitation Data'!$F$6,0,10*ROW('Sanitation Data'!F173)),NA())</f>
        <v>#N/A</v>
      </c>
      <c r="AH179" s="536" t="e">
        <f ca="1">+IF(AND(ISNUMBER(OFFSET('Sanitation Data'!$F$10,0,10*ROW('Sanitation Data'!F173))),'Data Summary'!CW179="Yes"),OFFSET('Sanitation Data'!$F$10,0,10*ROW('Sanitation Data'!F173)),NA())</f>
        <v>#N/A</v>
      </c>
      <c r="AI179" s="536" t="e">
        <f ca="1">+IF(AND(ISNUMBER(OFFSET('Sanitation Data'!$F$11,0,10*ROW('Sanitation Data'!F173))),'Data Summary'!CX179="Yes"),OFFSET('Sanitation Data'!$F$11,0,10*ROW('Sanitation Data'!F173)),NA())</f>
        <v>#N/A</v>
      </c>
      <c r="AJ179" s="536" t="e">
        <f ca="1">+IF(AND(ISNUMBER(OFFSET('Sanitation Data'!$F$12,0,10*ROW('Sanitation Data'!F173))),'Data Summary'!CY179="Yes"),OFFSET('Sanitation Data'!$F$12,0,10*ROW('Sanitation Data'!F173)),NA())</f>
        <v>#N/A</v>
      </c>
      <c r="AK179" s="536" t="e">
        <f ca="1">+IF(AND(ISNUMBER(OFFSET('Sanitation Data'!$G$4,0,10*ROW('Sanitation Data'!G173))),'Data Summary'!CZ179="Yes"),100-OFFSET('Sanitation Data'!$G$4,0,10*ROW('Sanitation Data'!G173)),NA())</f>
        <v>#N/A</v>
      </c>
      <c r="AL179" s="536" t="e">
        <f ca="1">+IF(AND(ISNUMBER(OFFSET('Sanitation Data'!$G$6,0,10*ROW('Sanitation Data'!G173))),'Data Summary'!DA179="Yes"),OFFSET('Sanitation Data'!$G$6,0,10*ROW('Sanitation Data'!G173)),NA())</f>
        <v>#N/A</v>
      </c>
      <c r="AM179" s="536" t="e">
        <f ca="1">+IF(AND(ISNUMBER(OFFSET('Sanitation Data'!$G$10,0,10*ROW('Sanitation Data'!G173))),'Data Summary'!DB179="Yes"),OFFSET('Sanitation Data'!$G$10,0,10*ROW('Sanitation Data'!G173)),NA())</f>
        <v>#N/A</v>
      </c>
      <c r="AN179" s="536" t="e">
        <f ca="1">+IF(AND(ISNUMBER(OFFSET('Sanitation Data'!$G$11,0,10*ROW('Sanitation Data'!G173))),'Data Summary'!DC179="Yes"),OFFSET('Sanitation Data'!$G$11,0,10*ROW('Sanitation Data'!G173)),NA())</f>
        <v>#N/A</v>
      </c>
      <c r="AO179" s="536" t="e">
        <f ca="1">+IF(AND(ISNUMBER(OFFSET('Sanitation Data'!$G$12,0,10*ROW('Sanitation Data'!G173))),'Data Summary'!DD179="Yes"),OFFSET('Sanitation Data'!$G$12,0,10*ROW('Sanitation Data'!G173)),NA())</f>
        <v>#N/A</v>
      </c>
      <c r="AP179" s="536" t="e">
        <f ca="1">+IF(AND(ISNUMBER(OFFSET('Sanitation Data'!$H$4,0,10*ROW('Sanitation Data'!H173))),'Data Summary'!DE179="Yes"),100-OFFSET('Sanitation Data'!$H$4,0,10*ROW('Sanitation Data'!H173)),NA())</f>
        <v>#N/A</v>
      </c>
      <c r="AQ179" s="536" t="e">
        <f ca="1">+IF(AND(ISNUMBER(OFFSET('Sanitation Data'!$H$6,0,10*ROW('Sanitation Data'!H173))),'Data Summary'!DF179="Yes"),OFFSET('Sanitation Data'!$H$6,0,10*ROW('Sanitation Data'!H173)),NA())</f>
        <v>#N/A</v>
      </c>
      <c r="AR179" s="536" t="e">
        <f ca="1">+IF(AND(ISNUMBER(OFFSET('Sanitation Data'!$H$10,0,10*ROW('Sanitation Data'!H173))),'Data Summary'!DG179="Yes"),OFFSET('Sanitation Data'!$H$10,0,10*ROW('Sanitation Data'!H173)),NA())</f>
        <v>#N/A</v>
      </c>
      <c r="AS179" s="536" t="e">
        <f ca="1">+IF(AND(ISNUMBER(OFFSET('Sanitation Data'!$H$11,0,10*ROW('Sanitation Data'!H173))),'Data Summary'!DH179="Yes"),OFFSET('Sanitation Data'!$H$11,0,10*ROW('Sanitation Data'!H173)),NA())</f>
        <v>#N/A</v>
      </c>
      <c r="AT179" s="536" t="e">
        <f ca="1">+IF(AND(ISNUMBER(OFFSET('Sanitation Data'!$H$12,0,10*ROW('Sanitation Data'!H173))),'Data Summary'!DI179="Yes"),OFFSET('Sanitation Data'!$H$12,0,10*ROW('Sanitation Data'!H173)),NA())</f>
        <v>#N/A</v>
      </c>
      <c r="AU179" s="536" t="e">
        <f ca="1">+IF(AND(ISNUMBER(OFFSET('Sanitation Data'!$I$4,0,10*ROW('Sanitation Data'!I173))),'Data Summary'!DJ179="Yes"),100-OFFSET('Sanitation Data'!$I$4,0,10*ROW('Sanitation Data'!I173)),NA())</f>
        <v>#N/A</v>
      </c>
      <c r="AV179" s="536" t="e">
        <f ca="1">+IF(AND(ISNUMBER(OFFSET('Sanitation Data'!$I$6,0,10*ROW('Sanitation Data'!I173))),'Data Summary'!DK179="Yes"),OFFSET('Sanitation Data'!$I$6,0,10*ROW('Sanitation Data'!I173)),NA())</f>
        <v>#N/A</v>
      </c>
      <c r="AW179" s="536" t="e">
        <f ca="1">+IF(AND(ISNUMBER(OFFSET('Sanitation Data'!$I$10,0,10*ROW('Sanitation Data'!I173))),'Data Summary'!DL179="Yes"),OFFSET('Sanitation Data'!$I$10,0,10*ROW('Sanitation Data'!I173)),NA())</f>
        <v>#N/A</v>
      </c>
      <c r="AX179" s="536" t="e">
        <f ca="1">+IF(AND(ISNUMBER(OFFSET('Sanitation Data'!$I$11,0,10*ROW('Sanitation Data'!I173))),'Data Summary'!DM179="Yes"),OFFSET('Sanitation Data'!$I$11,0,10*ROW('Sanitation Data'!I173)),NA())</f>
        <v>#N/A</v>
      </c>
      <c r="AY179" s="536" t="e">
        <f ca="1">+IF(AND(ISNUMBER(OFFSET('Sanitation Data'!$I$12,0,10*ROW('Sanitation Data'!I173))),'Data Summary'!DN179="Yes"),OFFSET('Sanitation Data'!$I$12,0,10*ROW('Sanitation Data'!I173)),NA())</f>
        <v>#N/A</v>
      </c>
      <c r="AZ179" s="537" t="e">
        <f ca="1">+IF(AND(ISNUMBER(OFFSET('Hygiene Data'!$D$5,0,10*ROW('Hygiene Data'!D173))),'Data Summary'!DO179="Yes"),OFFSET('Hygiene Data'!$D$5,0,10*ROW('Hygiene Data'!D173)),NA())</f>
        <v>#N/A</v>
      </c>
      <c r="BA179" s="537" t="e">
        <f ca="1">+IF(AND(ISNUMBER(OFFSET('Hygiene Data'!$D$7,0,10*ROW('Hygiene Data'!D173))),'Data Summary'!DP179="Yes"),OFFSET('Hygiene Data'!$D$7,0,10*ROW('Hygiene Data'!D173)),NA())</f>
        <v>#N/A</v>
      </c>
      <c r="BB179" s="537" t="e">
        <f ca="1">+IF(AND(ISNUMBER(OFFSET('Hygiene Data'!$D$9,0,10*ROW('Hygiene Data'!D173))),'Data Summary'!DQ179="Yes"),OFFSET('Hygiene Data'!$D$9,0,10*ROW('Hygiene Data'!D173)),NA())</f>
        <v>#N/A</v>
      </c>
      <c r="BC179" s="537" t="e">
        <f ca="1">+IF(AND(ISNUMBER(OFFSET('Hygiene Data'!$E$5,0,10*ROW('Hygiene Data'!E173))),'Data Summary'!DR179="Yes"),OFFSET('Hygiene Data'!$E$5,0,10*ROW('Hygiene Data'!E173)),NA())</f>
        <v>#N/A</v>
      </c>
      <c r="BD179" s="537" t="e">
        <f ca="1">+IF(AND(ISNUMBER(OFFSET('Hygiene Data'!$E$7,0,10*ROW('Hygiene Data'!E173))),'Data Summary'!DS179="Yes"),OFFSET('Hygiene Data'!$E$7,0,10*ROW('Hygiene Data'!E173)),NA())</f>
        <v>#N/A</v>
      </c>
      <c r="BE179" s="537" t="e">
        <f ca="1">+IF(AND(ISNUMBER(OFFSET('Hygiene Data'!$E$9,0,10*ROW('Hygiene Data'!E173))),'Data Summary'!DT179="Yes"),OFFSET('Hygiene Data'!$E$9,0,10*ROW('Hygiene Data'!E173)),NA())</f>
        <v>#N/A</v>
      </c>
      <c r="BF179" s="537" t="e">
        <f ca="1">+IF(AND(ISNUMBER(OFFSET('Hygiene Data'!$F$5,0,10*ROW('Hygiene Data'!F173))),'Data Summary'!DU179="Yes"),OFFSET('Hygiene Data'!$F$5,0,10*ROW('Hygiene Data'!F173)),NA())</f>
        <v>#N/A</v>
      </c>
      <c r="BG179" s="537" t="e">
        <f ca="1">+IF(AND(ISNUMBER(OFFSET('Hygiene Data'!$F$7,0,10*ROW('Hygiene Data'!F173))),'Data Summary'!DV179="Yes"),OFFSET('Hygiene Data'!$F$7,0,10*ROW('Hygiene Data'!F173)),NA())</f>
        <v>#N/A</v>
      </c>
      <c r="BH179" s="537" t="e">
        <f ca="1">+IF(AND(ISNUMBER(OFFSET('Hygiene Data'!$F$9,0,10*ROW('Hygiene Data'!F173))),'Data Summary'!DW179="Yes"),OFFSET('Hygiene Data'!$F$9,0,10*ROW('Hygiene Data'!F173)),NA())</f>
        <v>#N/A</v>
      </c>
      <c r="BI179" s="537" t="e">
        <f ca="1">+IF(AND(ISNUMBER(OFFSET('Hygiene Data'!$G$5,0,10*ROW('Hygiene Data'!G173))),'Data Summary'!DX179="Yes"),OFFSET('Hygiene Data'!$G$5,0,10*ROW('Hygiene Data'!G173)),NA())</f>
        <v>#N/A</v>
      </c>
      <c r="BJ179" s="537" t="e">
        <f ca="1">+IF(AND(ISNUMBER(OFFSET('Hygiene Data'!$G$7,0,10*ROW('Hygiene Data'!G173))),'Data Summary'!DY179="Yes"),OFFSET('Hygiene Data'!$G$7,0,10*ROW('Hygiene Data'!G173)),NA())</f>
        <v>#N/A</v>
      </c>
      <c r="BK179" s="537" t="e">
        <f ca="1">+IF(AND(ISNUMBER(OFFSET('Hygiene Data'!$G$9,0,10*ROW('Hygiene Data'!G173))),'Data Summary'!DZ179="Yes"),OFFSET('Hygiene Data'!$G$9,0,10*ROW('Hygiene Data'!G173)),NA())</f>
        <v>#N/A</v>
      </c>
      <c r="BL179" s="537" t="e">
        <f ca="1">+IF(AND(ISNUMBER(OFFSET('Hygiene Data'!$H$5,0,10*ROW('Hygiene Data'!H173))),'Data Summary'!EA179="Yes"),OFFSET('Hygiene Data'!$H$5,0,10*ROW('Hygiene Data'!H173)),NA())</f>
        <v>#N/A</v>
      </c>
      <c r="BM179" s="537" t="e">
        <f ca="1">+IF(AND(ISNUMBER(OFFSET('Hygiene Data'!$H$7,0,10*ROW('Hygiene Data'!H173))),'Data Summary'!EB179="Yes"),OFFSET('Hygiene Data'!$H$7,0,10*ROW('Hygiene Data'!H173)),NA())</f>
        <v>#N/A</v>
      </c>
      <c r="BN179" s="537" t="e">
        <f ca="1">+IF(AND(ISNUMBER(OFFSET('Hygiene Data'!$H$9,0,10*ROW('Hygiene Data'!H173))),'Data Summary'!EC179="Yes"),OFFSET('Hygiene Data'!$H$9,0,10*ROW('Hygiene Data'!H173)),NA())</f>
        <v>#N/A</v>
      </c>
      <c r="BO179" s="537" t="e">
        <f ca="1">+IF(AND(ISNUMBER(OFFSET('Hygiene Data'!$I$5,0,10*ROW('Hygiene Data'!I173))),'Data Summary'!ED179="Yes"),OFFSET('Hygiene Data'!$I$5,0,10*ROW('Hygiene Data'!I173)),NA())</f>
        <v>#N/A</v>
      </c>
      <c r="BP179" s="537" t="e">
        <f ca="1">+IF(AND(ISNUMBER(OFFSET('Hygiene Data'!$I$7,0,10*ROW('Hygiene Data'!I173))),'Data Summary'!EE179="Yes"),OFFSET('Hygiene Data'!$I$7,0,10*ROW('Hygiene Data'!I173)),NA())</f>
        <v>#N/A</v>
      </c>
      <c r="BQ179" s="537" t="e">
        <f ca="1">+IF(AND(ISNUMBER(OFFSET('Hygiene Data'!$I$9,0,10*ROW('Hygiene Data'!I173))),'Data Summary'!EF179="Yes"),OFFSET('Hygiene Data'!$I$9,0,10*ROW('Hygiene Data'!I173)),NA())</f>
        <v>#N/A</v>
      </c>
    </row>
    <row r="180" spans="1:69" x14ac:dyDescent="0.25">
      <c r="A180" s="533" t="e">
        <f ca="1">+RIGHT('Data Summary'!A180,LEN('Data Summary'!A180)-9)</f>
        <v>#VALUE!</v>
      </c>
      <c r="B180" s="507" t="str">
        <f ca="1">+IF(ISTEXT('Data Summary'!B180),'Data Summary'!B180,"")</f>
        <v/>
      </c>
      <c r="C180" s="534" t="e">
        <f ca="1">+VALUE('Data Summary'!C180)</f>
        <v>#VALUE!</v>
      </c>
      <c r="D180" s="535" t="e">
        <f ca="1">+IF(AND(ISNUMBER(OFFSET('Water Data'!$D$4,0,10*ROW('Water Data'!D174))),'Data Summary'!BS180="Yes"),100-OFFSET('Water Data'!$D$4,0,10*ROW('Water Data'!D174)),NA())</f>
        <v>#N/A</v>
      </c>
      <c r="E180" s="535" t="e">
        <f ca="1">+IF(AND(ISNUMBER(OFFSET('Water Data'!$D$6,0,10*ROW('Water Data'!D174))),'Data Summary'!BT180="Yes"),OFFSET('Water Data'!$D$6,0,10*ROW('Water Data'!D174)),NA())</f>
        <v>#N/A</v>
      </c>
      <c r="F180" s="535" t="e">
        <f ca="1">+IF(AND(ISNUMBER(OFFSET('Water Data'!$D$9,0,10*ROW('Water Data'!D174))),'Data Summary'!BU180="Yes"),OFFSET('Water Data'!$D$9,0,10*ROW('Water Data'!D174)),NA())</f>
        <v>#N/A</v>
      </c>
      <c r="G180" s="535" t="e">
        <f ca="1">+IF(AND(ISNUMBER(OFFSET('Water Data'!$E$4,0,10*ROW('Water Data'!E174))),'Data Summary'!BV180="Yes"),100-OFFSET('Water Data'!$E$4,0,10*ROW('Water Data'!E174)),NA())</f>
        <v>#N/A</v>
      </c>
      <c r="H180" s="535" t="e">
        <f ca="1">+IF(AND(ISNUMBER(OFFSET('Water Data'!$E$6,0,10*ROW('Water Data'!E174))),'Data Summary'!BW180="Yes"),OFFSET('Water Data'!$E$6,0,10*ROW('Water Data'!E174)),NA())</f>
        <v>#N/A</v>
      </c>
      <c r="I180" s="535" t="e">
        <f ca="1">+IF(AND(ISNUMBER(OFFSET('Water Data'!$E$9,0,10*ROW('Water Data'!E174))),'Data Summary'!BX180="Yes"),OFFSET('Water Data'!$E$9,0,10*ROW('Water Data'!E174)),NA())</f>
        <v>#N/A</v>
      </c>
      <c r="J180" s="535" t="e">
        <f ca="1">+IF(AND(ISNUMBER(OFFSET('Water Data'!$F$4,0,10*ROW('Water Data'!F174))),'Data Summary'!BY180="Yes"),100-OFFSET('Water Data'!$F$4,0,10*ROW('Water Data'!F174)),NA())</f>
        <v>#N/A</v>
      </c>
      <c r="K180" s="535" t="e">
        <f ca="1">+IF(AND(ISNUMBER(OFFSET('Water Data'!$F$6,0,10*ROW('Water Data'!F174))),'Data Summary'!BZ180="Yes"),OFFSET('Water Data'!$F$6,0,10*ROW('Water Data'!F174)),NA())</f>
        <v>#N/A</v>
      </c>
      <c r="L180" s="535" t="e">
        <f ca="1">+IF(AND(ISNUMBER(OFFSET('Water Data'!$F$9,0,10*ROW('Water Data'!F174))),'Data Summary'!CA180="Yes"),OFFSET('Water Data'!$F$9,0,10*ROW('Water Data'!F174)),NA())</f>
        <v>#N/A</v>
      </c>
      <c r="M180" s="535" t="e">
        <f ca="1">+IF(AND(ISNUMBER(OFFSET('Water Data'!$G$4,0,10*ROW('Water Data'!G174))),'Data Summary'!CB180="Yes"),100-OFFSET('Water Data'!$G$4,0,10*ROW('Water Data'!G174)),NA())</f>
        <v>#N/A</v>
      </c>
      <c r="N180" s="535" t="e">
        <f ca="1">+IF(AND(ISNUMBER(OFFSET('Water Data'!$G$6,0,10*ROW('Water Data'!G174))),'Data Summary'!CC180="Yes"),OFFSET('Water Data'!$G$6,0,10*ROW('Water Data'!G174)),NA())</f>
        <v>#N/A</v>
      </c>
      <c r="O180" s="535" t="e">
        <f ca="1">+IF(AND(ISNUMBER(OFFSET('Water Data'!$G$9,0,10*ROW('Water Data'!G174))),'Data Summary'!CD180="Yes"),OFFSET('Water Data'!$G$9,0,10*ROW('Water Data'!G174)),NA())</f>
        <v>#N/A</v>
      </c>
      <c r="P180" s="535" t="e">
        <f ca="1">+IF(AND(ISNUMBER(OFFSET('Water Data'!$H$4,0,10*ROW('Water Data'!H174))),'Data Summary'!CE180="Yes"),100-OFFSET('Water Data'!$H$4,0,10*ROW('Water Data'!H174)),NA())</f>
        <v>#N/A</v>
      </c>
      <c r="Q180" s="535" t="e">
        <f ca="1">+IF(AND(ISNUMBER(OFFSET('Water Data'!$H$6,0,10*ROW('Water Data'!H174))),'Data Summary'!CF180="Yes"),OFFSET('Water Data'!$H$6,0,10*ROW('Water Data'!H174)),NA())</f>
        <v>#N/A</v>
      </c>
      <c r="R180" s="535" t="e">
        <f ca="1">+IF(AND(ISNUMBER(OFFSET('Water Data'!$H$9,0,10*ROW('Water Data'!H174))),'Data Summary'!CG180="Yes"),OFFSET('Water Data'!$H$9,0,10*ROW('Water Data'!H174)),NA())</f>
        <v>#N/A</v>
      </c>
      <c r="S180" s="535" t="e">
        <f ca="1">+IF(AND(ISNUMBER(OFFSET('Water Data'!$I$4,0,10*ROW('Water Data'!I174))),'Data Summary'!CH180="Yes"),100-OFFSET('Water Data'!$I$4,0,10*ROW('Water Data'!I174)),NA())</f>
        <v>#N/A</v>
      </c>
      <c r="T180" s="535" t="e">
        <f ca="1">+IF(AND(ISNUMBER(OFFSET('Water Data'!$I$6,0,10*ROW('Water Data'!I174))),'Data Summary'!CI180="Yes"),OFFSET('Water Data'!$I$6,0,10*ROW('Water Data'!I174)),NA())</f>
        <v>#N/A</v>
      </c>
      <c r="U180" s="535" t="e">
        <f ca="1">+IF(AND(ISNUMBER(OFFSET('Water Data'!$I$9,0,10*ROW('Water Data'!I174))),'Data Summary'!CJ180="Yes"),OFFSET('Water Data'!$I$9,0,10*ROW('Water Data'!I174)),NA())</f>
        <v>#N/A</v>
      </c>
      <c r="V180" s="536" t="e">
        <f ca="1">+IF(AND(ISNUMBER(OFFSET('Sanitation Data'!$D$4,0,10*ROW('Sanitation Data'!D174))),'Data Summary'!CK180="Yes"),100-OFFSET('Sanitation Data'!$D$4,0,10*ROW('Sanitation Data'!D174)),NA())</f>
        <v>#N/A</v>
      </c>
      <c r="W180" s="536" t="e">
        <f ca="1">+IF(AND(ISNUMBER(OFFSET('Sanitation Data'!$D$6,0,10*ROW('Sanitation Data'!D174))),'Data Summary'!CL180="Yes"),OFFSET('Sanitation Data'!$D$6,0,10*ROW('Sanitation Data'!D174)),NA())</f>
        <v>#N/A</v>
      </c>
      <c r="X180" s="536" t="e">
        <f ca="1">+IF(AND(ISNUMBER(OFFSET('Sanitation Data'!$D$10,0,10*ROW('Sanitation Data'!D174))),'Data Summary'!CM180="Yes"),OFFSET('Sanitation Data'!$D$10,0,10*ROW('Sanitation Data'!D174)),NA())</f>
        <v>#N/A</v>
      </c>
      <c r="Y180" s="536" t="e">
        <f ca="1">+IF(AND(ISNUMBER(OFFSET('Sanitation Data'!$D$11,0,10*ROW('Sanitation Data'!D174))),'Data Summary'!CN180="Yes"),OFFSET('Sanitation Data'!$D$11,0,10*ROW('Sanitation Data'!D174)),NA())</f>
        <v>#N/A</v>
      </c>
      <c r="Z180" s="536" t="e">
        <f ca="1">+IF(AND(ISNUMBER(OFFSET('Sanitation Data'!$D$12,0,10*ROW('Sanitation Data'!D174))),'Data Summary'!CO180="Yes"),OFFSET('Sanitation Data'!$D$12,0,10*ROW('Sanitation Data'!D174)),NA())</f>
        <v>#N/A</v>
      </c>
      <c r="AA180" s="536" t="e">
        <f ca="1">+IF(AND(ISNUMBER(OFFSET('Sanitation Data'!$E$4,0,10*ROW('Sanitation Data'!E174))),'Data Summary'!CP180="Yes"),100-OFFSET('Sanitation Data'!$E$4,0,10*ROW('Sanitation Data'!E174)),NA())</f>
        <v>#N/A</v>
      </c>
      <c r="AB180" s="536" t="e">
        <f ca="1">+IF(AND(ISNUMBER(OFFSET('Sanitation Data'!$E$6,0,10*ROW('Sanitation Data'!E174))),'Data Summary'!CQ180="Yes"),OFFSET('Sanitation Data'!$E$6,0,10*ROW('Sanitation Data'!E174)),NA())</f>
        <v>#N/A</v>
      </c>
      <c r="AC180" s="536" t="e">
        <f ca="1">+IF(AND(ISNUMBER(OFFSET('Sanitation Data'!$E$10,0,10*ROW('Sanitation Data'!E174))),'Data Summary'!CR180="Yes"),OFFSET('Sanitation Data'!$E$10,0,10*ROW('Sanitation Data'!E174)),NA())</f>
        <v>#N/A</v>
      </c>
      <c r="AD180" s="536" t="e">
        <f ca="1">+IF(AND(ISNUMBER(OFFSET('Sanitation Data'!$E$11,0,10*ROW('Sanitation Data'!E174))),'Data Summary'!CS180="Yes"),OFFSET('Sanitation Data'!$E$11,0,10*ROW('Sanitation Data'!E174)),NA())</f>
        <v>#N/A</v>
      </c>
      <c r="AE180" s="536" t="e">
        <f ca="1">+IF(AND(ISNUMBER(OFFSET('Sanitation Data'!$E$12,0,10*ROW('Sanitation Data'!E174))),'Data Summary'!CT180="Yes"),OFFSET('Sanitation Data'!$E$12,0,10*ROW('Sanitation Data'!E174)),NA())</f>
        <v>#N/A</v>
      </c>
      <c r="AF180" s="536" t="e">
        <f ca="1">+IF(AND(ISNUMBER(OFFSET('Sanitation Data'!$F$4,0,10*ROW('Sanitation Data'!F174))),'Data Summary'!CU180="Yes"),100-OFFSET('Sanitation Data'!$F$4,0,10*ROW('Sanitation Data'!F174)),NA())</f>
        <v>#N/A</v>
      </c>
      <c r="AG180" s="536" t="e">
        <f ca="1">+IF(AND(ISNUMBER(OFFSET('Sanitation Data'!$F$6,0,10*ROW('Sanitation Data'!F174))),'Data Summary'!CV180="Yes"),OFFSET('Sanitation Data'!$F$6,0,10*ROW('Sanitation Data'!F174)),NA())</f>
        <v>#N/A</v>
      </c>
      <c r="AH180" s="536" t="e">
        <f ca="1">+IF(AND(ISNUMBER(OFFSET('Sanitation Data'!$F$10,0,10*ROW('Sanitation Data'!F174))),'Data Summary'!CW180="Yes"),OFFSET('Sanitation Data'!$F$10,0,10*ROW('Sanitation Data'!F174)),NA())</f>
        <v>#N/A</v>
      </c>
      <c r="AI180" s="536" t="e">
        <f ca="1">+IF(AND(ISNUMBER(OFFSET('Sanitation Data'!$F$11,0,10*ROW('Sanitation Data'!F174))),'Data Summary'!CX180="Yes"),OFFSET('Sanitation Data'!$F$11,0,10*ROW('Sanitation Data'!F174)),NA())</f>
        <v>#N/A</v>
      </c>
      <c r="AJ180" s="536" t="e">
        <f ca="1">+IF(AND(ISNUMBER(OFFSET('Sanitation Data'!$F$12,0,10*ROW('Sanitation Data'!F174))),'Data Summary'!CY180="Yes"),OFFSET('Sanitation Data'!$F$12,0,10*ROW('Sanitation Data'!F174)),NA())</f>
        <v>#N/A</v>
      </c>
      <c r="AK180" s="536" t="e">
        <f ca="1">+IF(AND(ISNUMBER(OFFSET('Sanitation Data'!$G$4,0,10*ROW('Sanitation Data'!G174))),'Data Summary'!CZ180="Yes"),100-OFFSET('Sanitation Data'!$G$4,0,10*ROW('Sanitation Data'!G174)),NA())</f>
        <v>#N/A</v>
      </c>
      <c r="AL180" s="536" t="e">
        <f ca="1">+IF(AND(ISNUMBER(OFFSET('Sanitation Data'!$G$6,0,10*ROW('Sanitation Data'!G174))),'Data Summary'!DA180="Yes"),OFFSET('Sanitation Data'!$G$6,0,10*ROW('Sanitation Data'!G174)),NA())</f>
        <v>#N/A</v>
      </c>
      <c r="AM180" s="536" t="e">
        <f ca="1">+IF(AND(ISNUMBER(OFFSET('Sanitation Data'!$G$10,0,10*ROW('Sanitation Data'!G174))),'Data Summary'!DB180="Yes"),OFFSET('Sanitation Data'!$G$10,0,10*ROW('Sanitation Data'!G174)),NA())</f>
        <v>#N/A</v>
      </c>
      <c r="AN180" s="536" t="e">
        <f ca="1">+IF(AND(ISNUMBER(OFFSET('Sanitation Data'!$G$11,0,10*ROW('Sanitation Data'!G174))),'Data Summary'!DC180="Yes"),OFFSET('Sanitation Data'!$G$11,0,10*ROW('Sanitation Data'!G174)),NA())</f>
        <v>#N/A</v>
      </c>
      <c r="AO180" s="536" t="e">
        <f ca="1">+IF(AND(ISNUMBER(OFFSET('Sanitation Data'!$G$12,0,10*ROW('Sanitation Data'!G174))),'Data Summary'!DD180="Yes"),OFFSET('Sanitation Data'!$G$12,0,10*ROW('Sanitation Data'!G174)),NA())</f>
        <v>#N/A</v>
      </c>
      <c r="AP180" s="536" t="e">
        <f ca="1">+IF(AND(ISNUMBER(OFFSET('Sanitation Data'!$H$4,0,10*ROW('Sanitation Data'!H174))),'Data Summary'!DE180="Yes"),100-OFFSET('Sanitation Data'!$H$4,0,10*ROW('Sanitation Data'!H174)),NA())</f>
        <v>#N/A</v>
      </c>
      <c r="AQ180" s="536" t="e">
        <f ca="1">+IF(AND(ISNUMBER(OFFSET('Sanitation Data'!$H$6,0,10*ROW('Sanitation Data'!H174))),'Data Summary'!DF180="Yes"),OFFSET('Sanitation Data'!$H$6,0,10*ROW('Sanitation Data'!H174)),NA())</f>
        <v>#N/A</v>
      </c>
      <c r="AR180" s="536" t="e">
        <f ca="1">+IF(AND(ISNUMBER(OFFSET('Sanitation Data'!$H$10,0,10*ROW('Sanitation Data'!H174))),'Data Summary'!DG180="Yes"),OFFSET('Sanitation Data'!$H$10,0,10*ROW('Sanitation Data'!H174)),NA())</f>
        <v>#N/A</v>
      </c>
      <c r="AS180" s="536" t="e">
        <f ca="1">+IF(AND(ISNUMBER(OFFSET('Sanitation Data'!$H$11,0,10*ROW('Sanitation Data'!H174))),'Data Summary'!DH180="Yes"),OFFSET('Sanitation Data'!$H$11,0,10*ROW('Sanitation Data'!H174)),NA())</f>
        <v>#N/A</v>
      </c>
      <c r="AT180" s="536" t="e">
        <f ca="1">+IF(AND(ISNUMBER(OFFSET('Sanitation Data'!$H$12,0,10*ROW('Sanitation Data'!H174))),'Data Summary'!DI180="Yes"),OFFSET('Sanitation Data'!$H$12,0,10*ROW('Sanitation Data'!H174)),NA())</f>
        <v>#N/A</v>
      </c>
      <c r="AU180" s="536" t="e">
        <f ca="1">+IF(AND(ISNUMBER(OFFSET('Sanitation Data'!$I$4,0,10*ROW('Sanitation Data'!I174))),'Data Summary'!DJ180="Yes"),100-OFFSET('Sanitation Data'!$I$4,0,10*ROW('Sanitation Data'!I174)),NA())</f>
        <v>#N/A</v>
      </c>
      <c r="AV180" s="536" t="e">
        <f ca="1">+IF(AND(ISNUMBER(OFFSET('Sanitation Data'!$I$6,0,10*ROW('Sanitation Data'!I174))),'Data Summary'!DK180="Yes"),OFFSET('Sanitation Data'!$I$6,0,10*ROW('Sanitation Data'!I174)),NA())</f>
        <v>#N/A</v>
      </c>
      <c r="AW180" s="536" t="e">
        <f ca="1">+IF(AND(ISNUMBER(OFFSET('Sanitation Data'!$I$10,0,10*ROW('Sanitation Data'!I174))),'Data Summary'!DL180="Yes"),OFFSET('Sanitation Data'!$I$10,0,10*ROW('Sanitation Data'!I174)),NA())</f>
        <v>#N/A</v>
      </c>
      <c r="AX180" s="536" t="e">
        <f ca="1">+IF(AND(ISNUMBER(OFFSET('Sanitation Data'!$I$11,0,10*ROW('Sanitation Data'!I174))),'Data Summary'!DM180="Yes"),OFFSET('Sanitation Data'!$I$11,0,10*ROW('Sanitation Data'!I174)),NA())</f>
        <v>#N/A</v>
      </c>
      <c r="AY180" s="536" t="e">
        <f ca="1">+IF(AND(ISNUMBER(OFFSET('Sanitation Data'!$I$12,0,10*ROW('Sanitation Data'!I174))),'Data Summary'!DN180="Yes"),OFFSET('Sanitation Data'!$I$12,0,10*ROW('Sanitation Data'!I174)),NA())</f>
        <v>#N/A</v>
      </c>
      <c r="AZ180" s="537" t="e">
        <f ca="1">+IF(AND(ISNUMBER(OFFSET('Hygiene Data'!$D$5,0,10*ROW('Hygiene Data'!D174))),'Data Summary'!DO180="Yes"),OFFSET('Hygiene Data'!$D$5,0,10*ROW('Hygiene Data'!D174)),NA())</f>
        <v>#N/A</v>
      </c>
      <c r="BA180" s="537" t="e">
        <f ca="1">+IF(AND(ISNUMBER(OFFSET('Hygiene Data'!$D$7,0,10*ROW('Hygiene Data'!D174))),'Data Summary'!DP180="Yes"),OFFSET('Hygiene Data'!$D$7,0,10*ROW('Hygiene Data'!D174)),NA())</f>
        <v>#N/A</v>
      </c>
      <c r="BB180" s="537" t="e">
        <f ca="1">+IF(AND(ISNUMBER(OFFSET('Hygiene Data'!$D$9,0,10*ROW('Hygiene Data'!D174))),'Data Summary'!DQ180="Yes"),OFFSET('Hygiene Data'!$D$9,0,10*ROW('Hygiene Data'!D174)),NA())</f>
        <v>#N/A</v>
      </c>
      <c r="BC180" s="537" t="e">
        <f ca="1">+IF(AND(ISNUMBER(OFFSET('Hygiene Data'!$E$5,0,10*ROW('Hygiene Data'!E174))),'Data Summary'!DR180="Yes"),OFFSET('Hygiene Data'!$E$5,0,10*ROW('Hygiene Data'!E174)),NA())</f>
        <v>#N/A</v>
      </c>
      <c r="BD180" s="537" t="e">
        <f ca="1">+IF(AND(ISNUMBER(OFFSET('Hygiene Data'!$E$7,0,10*ROW('Hygiene Data'!E174))),'Data Summary'!DS180="Yes"),OFFSET('Hygiene Data'!$E$7,0,10*ROW('Hygiene Data'!E174)),NA())</f>
        <v>#N/A</v>
      </c>
      <c r="BE180" s="537" t="e">
        <f ca="1">+IF(AND(ISNUMBER(OFFSET('Hygiene Data'!$E$9,0,10*ROW('Hygiene Data'!E174))),'Data Summary'!DT180="Yes"),OFFSET('Hygiene Data'!$E$9,0,10*ROW('Hygiene Data'!E174)),NA())</f>
        <v>#N/A</v>
      </c>
      <c r="BF180" s="537" t="e">
        <f ca="1">+IF(AND(ISNUMBER(OFFSET('Hygiene Data'!$F$5,0,10*ROW('Hygiene Data'!F174))),'Data Summary'!DU180="Yes"),OFFSET('Hygiene Data'!$F$5,0,10*ROW('Hygiene Data'!F174)),NA())</f>
        <v>#N/A</v>
      </c>
      <c r="BG180" s="537" t="e">
        <f ca="1">+IF(AND(ISNUMBER(OFFSET('Hygiene Data'!$F$7,0,10*ROW('Hygiene Data'!F174))),'Data Summary'!DV180="Yes"),OFFSET('Hygiene Data'!$F$7,0,10*ROW('Hygiene Data'!F174)),NA())</f>
        <v>#N/A</v>
      </c>
      <c r="BH180" s="537" t="e">
        <f ca="1">+IF(AND(ISNUMBER(OFFSET('Hygiene Data'!$F$9,0,10*ROW('Hygiene Data'!F174))),'Data Summary'!DW180="Yes"),OFFSET('Hygiene Data'!$F$9,0,10*ROW('Hygiene Data'!F174)),NA())</f>
        <v>#N/A</v>
      </c>
      <c r="BI180" s="537" t="e">
        <f ca="1">+IF(AND(ISNUMBER(OFFSET('Hygiene Data'!$G$5,0,10*ROW('Hygiene Data'!G174))),'Data Summary'!DX180="Yes"),OFFSET('Hygiene Data'!$G$5,0,10*ROW('Hygiene Data'!G174)),NA())</f>
        <v>#N/A</v>
      </c>
      <c r="BJ180" s="537" t="e">
        <f ca="1">+IF(AND(ISNUMBER(OFFSET('Hygiene Data'!$G$7,0,10*ROW('Hygiene Data'!G174))),'Data Summary'!DY180="Yes"),OFFSET('Hygiene Data'!$G$7,0,10*ROW('Hygiene Data'!G174)),NA())</f>
        <v>#N/A</v>
      </c>
      <c r="BK180" s="537" t="e">
        <f ca="1">+IF(AND(ISNUMBER(OFFSET('Hygiene Data'!$G$9,0,10*ROW('Hygiene Data'!G174))),'Data Summary'!DZ180="Yes"),OFFSET('Hygiene Data'!$G$9,0,10*ROW('Hygiene Data'!G174)),NA())</f>
        <v>#N/A</v>
      </c>
      <c r="BL180" s="537" t="e">
        <f ca="1">+IF(AND(ISNUMBER(OFFSET('Hygiene Data'!$H$5,0,10*ROW('Hygiene Data'!H174))),'Data Summary'!EA180="Yes"),OFFSET('Hygiene Data'!$H$5,0,10*ROW('Hygiene Data'!H174)),NA())</f>
        <v>#N/A</v>
      </c>
      <c r="BM180" s="537" t="e">
        <f ca="1">+IF(AND(ISNUMBER(OFFSET('Hygiene Data'!$H$7,0,10*ROW('Hygiene Data'!H174))),'Data Summary'!EB180="Yes"),OFFSET('Hygiene Data'!$H$7,0,10*ROW('Hygiene Data'!H174)),NA())</f>
        <v>#N/A</v>
      </c>
      <c r="BN180" s="537" t="e">
        <f ca="1">+IF(AND(ISNUMBER(OFFSET('Hygiene Data'!$H$9,0,10*ROW('Hygiene Data'!H174))),'Data Summary'!EC180="Yes"),OFFSET('Hygiene Data'!$H$9,0,10*ROW('Hygiene Data'!H174)),NA())</f>
        <v>#N/A</v>
      </c>
      <c r="BO180" s="537" t="e">
        <f ca="1">+IF(AND(ISNUMBER(OFFSET('Hygiene Data'!$I$5,0,10*ROW('Hygiene Data'!I174))),'Data Summary'!ED180="Yes"),OFFSET('Hygiene Data'!$I$5,0,10*ROW('Hygiene Data'!I174)),NA())</f>
        <v>#N/A</v>
      </c>
      <c r="BP180" s="537" t="e">
        <f ca="1">+IF(AND(ISNUMBER(OFFSET('Hygiene Data'!$I$7,0,10*ROW('Hygiene Data'!I174))),'Data Summary'!EE180="Yes"),OFFSET('Hygiene Data'!$I$7,0,10*ROW('Hygiene Data'!I174)),NA())</f>
        <v>#N/A</v>
      </c>
      <c r="BQ180" s="537" t="e">
        <f ca="1">+IF(AND(ISNUMBER(OFFSET('Hygiene Data'!$I$9,0,10*ROW('Hygiene Data'!I174))),'Data Summary'!EF180="Yes"),OFFSET('Hygiene Data'!$I$9,0,10*ROW('Hygiene Data'!I174)),NA())</f>
        <v>#N/A</v>
      </c>
    </row>
    <row r="181" spans="1:69" x14ac:dyDescent="0.25">
      <c r="A181" s="533" t="e">
        <f ca="1">+RIGHT('Data Summary'!A181,LEN('Data Summary'!A181)-9)</f>
        <v>#VALUE!</v>
      </c>
      <c r="B181" s="507" t="str">
        <f ca="1">+IF(ISTEXT('Data Summary'!B181),'Data Summary'!B181,"")</f>
        <v/>
      </c>
      <c r="C181" s="534" t="e">
        <f ca="1">+VALUE('Data Summary'!C181)</f>
        <v>#VALUE!</v>
      </c>
      <c r="D181" s="535" t="e">
        <f ca="1">+IF(AND(ISNUMBER(OFFSET('Water Data'!$D$4,0,10*ROW('Water Data'!D175))),'Data Summary'!BS181="Yes"),100-OFFSET('Water Data'!$D$4,0,10*ROW('Water Data'!D175)),NA())</f>
        <v>#N/A</v>
      </c>
      <c r="E181" s="535" t="e">
        <f ca="1">+IF(AND(ISNUMBER(OFFSET('Water Data'!$D$6,0,10*ROW('Water Data'!D175))),'Data Summary'!BT181="Yes"),OFFSET('Water Data'!$D$6,0,10*ROW('Water Data'!D175)),NA())</f>
        <v>#N/A</v>
      </c>
      <c r="F181" s="535" t="e">
        <f ca="1">+IF(AND(ISNUMBER(OFFSET('Water Data'!$D$9,0,10*ROW('Water Data'!D175))),'Data Summary'!BU181="Yes"),OFFSET('Water Data'!$D$9,0,10*ROW('Water Data'!D175)),NA())</f>
        <v>#N/A</v>
      </c>
      <c r="G181" s="535" t="e">
        <f ca="1">+IF(AND(ISNUMBER(OFFSET('Water Data'!$E$4,0,10*ROW('Water Data'!E175))),'Data Summary'!BV181="Yes"),100-OFFSET('Water Data'!$E$4,0,10*ROW('Water Data'!E175)),NA())</f>
        <v>#N/A</v>
      </c>
      <c r="H181" s="535" t="e">
        <f ca="1">+IF(AND(ISNUMBER(OFFSET('Water Data'!$E$6,0,10*ROW('Water Data'!E175))),'Data Summary'!BW181="Yes"),OFFSET('Water Data'!$E$6,0,10*ROW('Water Data'!E175)),NA())</f>
        <v>#N/A</v>
      </c>
      <c r="I181" s="535" t="e">
        <f ca="1">+IF(AND(ISNUMBER(OFFSET('Water Data'!$E$9,0,10*ROW('Water Data'!E175))),'Data Summary'!BX181="Yes"),OFFSET('Water Data'!$E$9,0,10*ROW('Water Data'!E175)),NA())</f>
        <v>#N/A</v>
      </c>
      <c r="J181" s="535" t="e">
        <f ca="1">+IF(AND(ISNUMBER(OFFSET('Water Data'!$F$4,0,10*ROW('Water Data'!F175))),'Data Summary'!BY181="Yes"),100-OFFSET('Water Data'!$F$4,0,10*ROW('Water Data'!F175)),NA())</f>
        <v>#N/A</v>
      </c>
      <c r="K181" s="535" t="e">
        <f ca="1">+IF(AND(ISNUMBER(OFFSET('Water Data'!$F$6,0,10*ROW('Water Data'!F175))),'Data Summary'!BZ181="Yes"),OFFSET('Water Data'!$F$6,0,10*ROW('Water Data'!F175)),NA())</f>
        <v>#N/A</v>
      </c>
      <c r="L181" s="535" t="e">
        <f ca="1">+IF(AND(ISNUMBER(OFFSET('Water Data'!$F$9,0,10*ROW('Water Data'!F175))),'Data Summary'!CA181="Yes"),OFFSET('Water Data'!$F$9,0,10*ROW('Water Data'!F175)),NA())</f>
        <v>#N/A</v>
      </c>
      <c r="M181" s="535" t="e">
        <f ca="1">+IF(AND(ISNUMBER(OFFSET('Water Data'!$G$4,0,10*ROW('Water Data'!G175))),'Data Summary'!CB181="Yes"),100-OFFSET('Water Data'!$G$4,0,10*ROW('Water Data'!G175)),NA())</f>
        <v>#N/A</v>
      </c>
      <c r="N181" s="535" t="e">
        <f ca="1">+IF(AND(ISNUMBER(OFFSET('Water Data'!$G$6,0,10*ROW('Water Data'!G175))),'Data Summary'!CC181="Yes"),OFFSET('Water Data'!$G$6,0,10*ROW('Water Data'!G175)),NA())</f>
        <v>#N/A</v>
      </c>
      <c r="O181" s="535" t="e">
        <f ca="1">+IF(AND(ISNUMBER(OFFSET('Water Data'!$G$9,0,10*ROW('Water Data'!G175))),'Data Summary'!CD181="Yes"),OFFSET('Water Data'!$G$9,0,10*ROW('Water Data'!G175)),NA())</f>
        <v>#N/A</v>
      </c>
      <c r="P181" s="535" t="e">
        <f ca="1">+IF(AND(ISNUMBER(OFFSET('Water Data'!$H$4,0,10*ROW('Water Data'!H175))),'Data Summary'!CE181="Yes"),100-OFFSET('Water Data'!$H$4,0,10*ROW('Water Data'!H175)),NA())</f>
        <v>#N/A</v>
      </c>
      <c r="Q181" s="535" t="e">
        <f ca="1">+IF(AND(ISNUMBER(OFFSET('Water Data'!$H$6,0,10*ROW('Water Data'!H175))),'Data Summary'!CF181="Yes"),OFFSET('Water Data'!$H$6,0,10*ROW('Water Data'!H175)),NA())</f>
        <v>#N/A</v>
      </c>
      <c r="R181" s="535" t="e">
        <f ca="1">+IF(AND(ISNUMBER(OFFSET('Water Data'!$H$9,0,10*ROW('Water Data'!H175))),'Data Summary'!CG181="Yes"),OFFSET('Water Data'!$H$9,0,10*ROW('Water Data'!H175)),NA())</f>
        <v>#N/A</v>
      </c>
      <c r="S181" s="535" t="e">
        <f ca="1">+IF(AND(ISNUMBER(OFFSET('Water Data'!$I$4,0,10*ROW('Water Data'!I175))),'Data Summary'!CH181="Yes"),100-OFFSET('Water Data'!$I$4,0,10*ROW('Water Data'!I175)),NA())</f>
        <v>#N/A</v>
      </c>
      <c r="T181" s="535" t="e">
        <f ca="1">+IF(AND(ISNUMBER(OFFSET('Water Data'!$I$6,0,10*ROW('Water Data'!I175))),'Data Summary'!CI181="Yes"),OFFSET('Water Data'!$I$6,0,10*ROW('Water Data'!I175)),NA())</f>
        <v>#N/A</v>
      </c>
      <c r="U181" s="535" t="e">
        <f ca="1">+IF(AND(ISNUMBER(OFFSET('Water Data'!$I$9,0,10*ROW('Water Data'!I175))),'Data Summary'!CJ181="Yes"),OFFSET('Water Data'!$I$9,0,10*ROW('Water Data'!I175)),NA())</f>
        <v>#N/A</v>
      </c>
      <c r="V181" s="536" t="e">
        <f ca="1">+IF(AND(ISNUMBER(OFFSET('Sanitation Data'!$D$4,0,10*ROW('Sanitation Data'!D175))),'Data Summary'!CK181="Yes"),100-OFFSET('Sanitation Data'!$D$4,0,10*ROW('Sanitation Data'!D175)),NA())</f>
        <v>#N/A</v>
      </c>
      <c r="W181" s="536" t="e">
        <f ca="1">+IF(AND(ISNUMBER(OFFSET('Sanitation Data'!$D$6,0,10*ROW('Sanitation Data'!D175))),'Data Summary'!CL181="Yes"),OFFSET('Sanitation Data'!$D$6,0,10*ROW('Sanitation Data'!D175)),NA())</f>
        <v>#N/A</v>
      </c>
      <c r="X181" s="536" t="e">
        <f ca="1">+IF(AND(ISNUMBER(OFFSET('Sanitation Data'!$D$10,0,10*ROW('Sanitation Data'!D175))),'Data Summary'!CM181="Yes"),OFFSET('Sanitation Data'!$D$10,0,10*ROW('Sanitation Data'!D175)),NA())</f>
        <v>#N/A</v>
      </c>
      <c r="Y181" s="536" t="e">
        <f ca="1">+IF(AND(ISNUMBER(OFFSET('Sanitation Data'!$D$11,0,10*ROW('Sanitation Data'!D175))),'Data Summary'!CN181="Yes"),OFFSET('Sanitation Data'!$D$11,0,10*ROW('Sanitation Data'!D175)),NA())</f>
        <v>#N/A</v>
      </c>
      <c r="Z181" s="536" t="e">
        <f ca="1">+IF(AND(ISNUMBER(OFFSET('Sanitation Data'!$D$12,0,10*ROW('Sanitation Data'!D175))),'Data Summary'!CO181="Yes"),OFFSET('Sanitation Data'!$D$12,0,10*ROW('Sanitation Data'!D175)),NA())</f>
        <v>#N/A</v>
      </c>
      <c r="AA181" s="536" t="e">
        <f ca="1">+IF(AND(ISNUMBER(OFFSET('Sanitation Data'!$E$4,0,10*ROW('Sanitation Data'!E175))),'Data Summary'!CP181="Yes"),100-OFFSET('Sanitation Data'!$E$4,0,10*ROW('Sanitation Data'!E175)),NA())</f>
        <v>#N/A</v>
      </c>
      <c r="AB181" s="536" t="e">
        <f ca="1">+IF(AND(ISNUMBER(OFFSET('Sanitation Data'!$E$6,0,10*ROW('Sanitation Data'!E175))),'Data Summary'!CQ181="Yes"),OFFSET('Sanitation Data'!$E$6,0,10*ROW('Sanitation Data'!E175)),NA())</f>
        <v>#N/A</v>
      </c>
      <c r="AC181" s="536" t="e">
        <f ca="1">+IF(AND(ISNUMBER(OFFSET('Sanitation Data'!$E$10,0,10*ROW('Sanitation Data'!E175))),'Data Summary'!CR181="Yes"),OFFSET('Sanitation Data'!$E$10,0,10*ROW('Sanitation Data'!E175)),NA())</f>
        <v>#N/A</v>
      </c>
      <c r="AD181" s="536" t="e">
        <f ca="1">+IF(AND(ISNUMBER(OFFSET('Sanitation Data'!$E$11,0,10*ROW('Sanitation Data'!E175))),'Data Summary'!CS181="Yes"),OFFSET('Sanitation Data'!$E$11,0,10*ROW('Sanitation Data'!E175)),NA())</f>
        <v>#N/A</v>
      </c>
      <c r="AE181" s="536" t="e">
        <f ca="1">+IF(AND(ISNUMBER(OFFSET('Sanitation Data'!$E$12,0,10*ROW('Sanitation Data'!E175))),'Data Summary'!CT181="Yes"),OFFSET('Sanitation Data'!$E$12,0,10*ROW('Sanitation Data'!E175)),NA())</f>
        <v>#N/A</v>
      </c>
      <c r="AF181" s="536" t="e">
        <f ca="1">+IF(AND(ISNUMBER(OFFSET('Sanitation Data'!$F$4,0,10*ROW('Sanitation Data'!F175))),'Data Summary'!CU181="Yes"),100-OFFSET('Sanitation Data'!$F$4,0,10*ROW('Sanitation Data'!F175)),NA())</f>
        <v>#N/A</v>
      </c>
      <c r="AG181" s="536" t="e">
        <f ca="1">+IF(AND(ISNUMBER(OFFSET('Sanitation Data'!$F$6,0,10*ROW('Sanitation Data'!F175))),'Data Summary'!CV181="Yes"),OFFSET('Sanitation Data'!$F$6,0,10*ROW('Sanitation Data'!F175)),NA())</f>
        <v>#N/A</v>
      </c>
      <c r="AH181" s="536" t="e">
        <f ca="1">+IF(AND(ISNUMBER(OFFSET('Sanitation Data'!$F$10,0,10*ROW('Sanitation Data'!F175))),'Data Summary'!CW181="Yes"),OFFSET('Sanitation Data'!$F$10,0,10*ROW('Sanitation Data'!F175)),NA())</f>
        <v>#N/A</v>
      </c>
      <c r="AI181" s="536" t="e">
        <f ca="1">+IF(AND(ISNUMBER(OFFSET('Sanitation Data'!$F$11,0,10*ROW('Sanitation Data'!F175))),'Data Summary'!CX181="Yes"),OFFSET('Sanitation Data'!$F$11,0,10*ROW('Sanitation Data'!F175)),NA())</f>
        <v>#N/A</v>
      </c>
      <c r="AJ181" s="536" t="e">
        <f ca="1">+IF(AND(ISNUMBER(OFFSET('Sanitation Data'!$F$12,0,10*ROW('Sanitation Data'!F175))),'Data Summary'!CY181="Yes"),OFFSET('Sanitation Data'!$F$12,0,10*ROW('Sanitation Data'!F175)),NA())</f>
        <v>#N/A</v>
      </c>
      <c r="AK181" s="536" t="e">
        <f ca="1">+IF(AND(ISNUMBER(OFFSET('Sanitation Data'!$G$4,0,10*ROW('Sanitation Data'!G175))),'Data Summary'!CZ181="Yes"),100-OFFSET('Sanitation Data'!$G$4,0,10*ROW('Sanitation Data'!G175)),NA())</f>
        <v>#N/A</v>
      </c>
      <c r="AL181" s="536" t="e">
        <f ca="1">+IF(AND(ISNUMBER(OFFSET('Sanitation Data'!$G$6,0,10*ROW('Sanitation Data'!G175))),'Data Summary'!DA181="Yes"),OFFSET('Sanitation Data'!$G$6,0,10*ROW('Sanitation Data'!G175)),NA())</f>
        <v>#N/A</v>
      </c>
      <c r="AM181" s="536" t="e">
        <f ca="1">+IF(AND(ISNUMBER(OFFSET('Sanitation Data'!$G$10,0,10*ROW('Sanitation Data'!G175))),'Data Summary'!DB181="Yes"),OFFSET('Sanitation Data'!$G$10,0,10*ROW('Sanitation Data'!G175)),NA())</f>
        <v>#N/A</v>
      </c>
      <c r="AN181" s="536" t="e">
        <f ca="1">+IF(AND(ISNUMBER(OFFSET('Sanitation Data'!$G$11,0,10*ROW('Sanitation Data'!G175))),'Data Summary'!DC181="Yes"),OFFSET('Sanitation Data'!$G$11,0,10*ROW('Sanitation Data'!G175)),NA())</f>
        <v>#N/A</v>
      </c>
      <c r="AO181" s="536" t="e">
        <f ca="1">+IF(AND(ISNUMBER(OFFSET('Sanitation Data'!$G$12,0,10*ROW('Sanitation Data'!G175))),'Data Summary'!DD181="Yes"),OFFSET('Sanitation Data'!$G$12,0,10*ROW('Sanitation Data'!G175)),NA())</f>
        <v>#N/A</v>
      </c>
      <c r="AP181" s="536" t="e">
        <f ca="1">+IF(AND(ISNUMBER(OFFSET('Sanitation Data'!$H$4,0,10*ROW('Sanitation Data'!H175))),'Data Summary'!DE181="Yes"),100-OFFSET('Sanitation Data'!$H$4,0,10*ROW('Sanitation Data'!H175)),NA())</f>
        <v>#N/A</v>
      </c>
      <c r="AQ181" s="536" t="e">
        <f ca="1">+IF(AND(ISNUMBER(OFFSET('Sanitation Data'!$H$6,0,10*ROW('Sanitation Data'!H175))),'Data Summary'!DF181="Yes"),OFFSET('Sanitation Data'!$H$6,0,10*ROW('Sanitation Data'!H175)),NA())</f>
        <v>#N/A</v>
      </c>
      <c r="AR181" s="536" t="e">
        <f ca="1">+IF(AND(ISNUMBER(OFFSET('Sanitation Data'!$H$10,0,10*ROW('Sanitation Data'!H175))),'Data Summary'!DG181="Yes"),OFFSET('Sanitation Data'!$H$10,0,10*ROW('Sanitation Data'!H175)),NA())</f>
        <v>#N/A</v>
      </c>
      <c r="AS181" s="536" t="e">
        <f ca="1">+IF(AND(ISNUMBER(OFFSET('Sanitation Data'!$H$11,0,10*ROW('Sanitation Data'!H175))),'Data Summary'!DH181="Yes"),OFFSET('Sanitation Data'!$H$11,0,10*ROW('Sanitation Data'!H175)),NA())</f>
        <v>#N/A</v>
      </c>
      <c r="AT181" s="536" t="e">
        <f ca="1">+IF(AND(ISNUMBER(OFFSET('Sanitation Data'!$H$12,0,10*ROW('Sanitation Data'!H175))),'Data Summary'!DI181="Yes"),OFFSET('Sanitation Data'!$H$12,0,10*ROW('Sanitation Data'!H175)),NA())</f>
        <v>#N/A</v>
      </c>
      <c r="AU181" s="536" t="e">
        <f ca="1">+IF(AND(ISNUMBER(OFFSET('Sanitation Data'!$I$4,0,10*ROW('Sanitation Data'!I175))),'Data Summary'!DJ181="Yes"),100-OFFSET('Sanitation Data'!$I$4,0,10*ROW('Sanitation Data'!I175)),NA())</f>
        <v>#N/A</v>
      </c>
      <c r="AV181" s="536" t="e">
        <f ca="1">+IF(AND(ISNUMBER(OFFSET('Sanitation Data'!$I$6,0,10*ROW('Sanitation Data'!I175))),'Data Summary'!DK181="Yes"),OFFSET('Sanitation Data'!$I$6,0,10*ROW('Sanitation Data'!I175)),NA())</f>
        <v>#N/A</v>
      </c>
      <c r="AW181" s="536" t="e">
        <f ca="1">+IF(AND(ISNUMBER(OFFSET('Sanitation Data'!$I$10,0,10*ROW('Sanitation Data'!I175))),'Data Summary'!DL181="Yes"),OFFSET('Sanitation Data'!$I$10,0,10*ROW('Sanitation Data'!I175)),NA())</f>
        <v>#N/A</v>
      </c>
      <c r="AX181" s="536" t="e">
        <f ca="1">+IF(AND(ISNUMBER(OFFSET('Sanitation Data'!$I$11,0,10*ROW('Sanitation Data'!I175))),'Data Summary'!DM181="Yes"),OFFSET('Sanitation Data'!$I$11,0,10*ROW('Sanitation Data'!I175)),NA())</f>
        <v>#N/A</v>
      </c>
      <c r="AY181" s="536" t="e">
        <f ca="1">+IF(AND(ISNUMBER(OFFSET('Sanitation Data'!$I$12,0,10*ROW('Sanitation Data'!I175))),'Data Summary'!DN181="Yes"),OFFSET('Sanitation Data'!$I$12,0,10*ROW('Sanitation Data'!I175)),NA())</f>
        <v>#N/A</v>
      </c>
      <c r="AZ181" s="537" t="e">
        <f ca="1">+IF(AND(ISNUMBER(OFFSET('Hygiene Data'!$D$5,0,10*ROW('Hygiene Data'!D175))),'Data Summary'!DO181="Yes"),OFFSET('Hygiene Data'!$D$5,0,10*ROW('Hygiene Data'!D175)),NA())</f>
        <v>#N/A</v>
      </c>
      <c r="BA181" s="537" t="e">
        <f ca="1">+IF(AND(ISNUMBER(OFFSET('Hygiene Data'!$D$7,0,10*ROW('Hygiene Data'!D175))),'Data Summary'!DP181="Yes"),OFFSET('Hygiene Data'!$D$7,0,10*ROW('Hygiene Data'!D175)),NA())</f>
        <v>#N/A</v>
      </c>
      <c r="BB181" s="537" t="e">
        <f ca="1">+IF(AND(ISNUMBER(OFFSET('Hygiene Data'!$D$9,0,10*ROW('Hygiene Data'!D175))),'Data Summary'!DQ181="Yes"),OFFSET('Hygiene Data'!$D$9,0,10*ROW('Hygiene Data'!D175)),NA())</f>
        <v>#N/A</v>
      </c>
      <c r="BC181" s="537" t="e">
        <f ca="1">+IF(AND(ISNUMBER(OFFSET('Hygiene Data'!$E$5,0,10*ROW('Hygiene Data'!E175))),'Data Summary'!DR181="Yes"),OFFSET('Hygiene Data'!$E$5,0,10*ROW('Hygiene Data'!E175)),NA())</f>
        <v>#N/A</v>
      </c>
      <c r="BD181" s="537" t="e">
        <f ca="1">+IF(AND(ISNUMBER(OFFSET('Hygiene Data'!$E$7,0,10*ROW('Hygiene Data'!E175))),'Data Summary'!DS181="Yes"),OFFSET('Hygiene Data'!$E$7,0,10*ROW('Hygiene Data'!E175)),NA())</f>
        <v>#N/A</v>
      </c>
      <c r="BE181" s="537" t="e">
        <f ca="1">+IF(AND(ISNUMBER(OFFSET('Hygiene Data'!$E$9,0,10*ROW('Hygiene Data'!E175))),'Data Summary'!DT181="Yes"),OFFSET('Hygiene Data'!$E$9,0,10*ROW('Hygiene Data'!E175)),NA())</f>
        <v>#N/A</v>
      </c>
      <c r="BF181" s="537" t="e">
        <f ca="1">+IF(AND(ISNUMBER(OFFSET('Hygiene Data'!$F$5,0,10*ROW('Hygiene Data'!F175))),'Data Summary'!DU181="Yes"),OFFSET('Hygiene Data'!$F$5,0,10*ROW('Hygiene Data'!F175)),NA())</f>
        <v>#N/A</v>
      </c>
      <c r="BG181" s="537" t="e">
        <f ca="1">+IF(AND(ISNUMBER(OFFSET('Hygiene Data'!$F$7,0,10*ROW('Hygiene Data'!F175))),'Data Summary'!DV181="Yes"),OFFSET('Hygiene Data'!$F$7,0,10*ROW('Hygiene Data'!F175)),NA())</f>
        <v>#N/A</v>
      </c>
      <c r="BH181" s="537" t="e">
        <f ca="1">+IF(AND(ISNUMBER(OFFSET('Hygiene Data'!$F$9,0,10*ROW('Hygiene Data'!F175))),'Data Summary'!DW181="Yes"),OFFSET('Hygiene Data'!$F$9,0,10*ROW('Hygiene Data'!F175)),NA())</f>
        <v>#N/A</v>
      </c>
      <c r="BI181" s="537" t="e">
        <f ca="1">+IF(AND(ISNUMBER(OFFSET('Hygiene Data'!$G$5,0,10*ROW('Hygiene Data'!G175))),'Data Summary'!DX181="Yes"),OFFSET('Hygiene Data'!$G$5,0,10*ROW('Hygiene Data'!G175)),NA())</f>
        <v>#N/A</v>
      </c>
      <c r="BJ181" s="537" t="e">
        <f ca="1">+IF(AND(ISNUMBER(OFFSET('Hygiene Data'!$G$7,0,10*ROW('Hygiene Data'!G175))),'Data Summary'!DY181="Yes"),OFFSET('Hygiene Data'!$G$7,0,10*ROW('Hygiene Data'!G175)),NA())</f>
        <v>#N/A</v>
      </c>
      <c r="BK181" s="537" t="e">
        <f ca="1">+IF(AND(ISNUMBER(OFFSET('Hygiene Data'!$G$9,0,10*ROW('Hygiene Data'!G175))),'Data Summary'!DZ181="Yes"),OFFSET('Hygiene Data'!$G$9,0,10*ROW('Hygiene Data'!G175)),NA())</f>
        <v>#N/A</v>
      </c>
      <c r="BL181" s="537" t="e">
        <f ca="1">+IF(AND(ISNUMBER(OFFSET('Hygiene Data'!$H$5,0,10*ROW('Hygiene Data'!H175))),'Data Summary'!EA181="Yes"),OFFSET('Hygiene Data'!$H$5,0,10*ROW('Hygiene Data'!H175)),NA())</f>
        <v>#N/A</v>
      </c>
      <c r="BM181" s="537" t="e">
        <f ca="1">+IF(AND(ISNUMBER(OFFSET('Hygiene Data'!$H$7,0,10*ROW('Hygiene Data'!H175))),'Data Summary'!EB181="Yes"),OFFSET('Hygiene Data'!$H$7,0,10*ROW('Hygiene Data'!H175)),NA())</f>
        <v>#N/A</v>
      </c>
      <c r="BN181" s="537" t="e">
        <f ca="1">+IF(AND(ISNUMBER(OFFSET('Hygiene Data'!$H$9,0,10*ROW('Hygiene Data'!H175))),'Data Summary'!EC181="Yes"),OFFSET('Hygiene Data'!$H$9,0,10*ROW('Hygiene Data'!H175)),NA())</f>
        <v>#N/A</v>
      </c>
      <c r="BO181" s="537" t="e">
        <f ca="1">+IF(AND(ISNUMBER(OFFSET('Hygiene Data'!$I$5,0,10*ROW('Hygiene Data'!I175))),'Data Summary'!ED181="Yes"),OFFSET('Hygiene Data'!$I$5,0,10*ROW('Hygiene Data'!I175)),NA())</f>
        <v>#N/A</v>
      </c>
      <c r="BP181" s="537" t="e">
        <f ca="1">+IF(AND(ISNUMBER(OFFSET('Hygiene Data'!$I$7,0,10*ROW('Hygiene Data'!I175))),'Data Summary'!EE181="Yes"),OFFSET('Hygiene Data'!$I$7,0,10*ROW('Hygiene Data'!I175)),NA())</f>
        <v>#N/A</v>
      </c>
      <c r="BQ181" s="537" t="e">
        <f ca="1">+IF(AND(ISNUMBER(OFFSET('Hygiene Data'!$I$9,0,10*ROW('Hygiene Data'!I175))),'Data Summary'!EF181="Yes"),OFFSET('Hygiene Data'!$I$9,0,10*ROW('Hygiene Data'!I175)),NA())</f>
        <v>#N/A</v>
      </c>
    </row>
    <row r="182" spans="1:69" x14ac:dyDescent="0.25">
      <c r="A182" s="533" t="e">
        <f ca="1">+RIGHT('Data Summary'!A182,LEN('Data Summary'!A182)-9)</f>
        <v>#VALUE!</v>
      </c>
      <c r="B182" s="507" t="str">
        <f ca="1">+IF(ISTEXT('Data Summary'!B182),'Data Summary'!B182,"")</f>
        <v/>
      </c>
      <c r="C182" s="534" t="e">
        <f ca="1">+VALUE('Data Summary'!C182)</f>
        <v>#VALUE!</v>
      </c>
      <c r="D182" s="535" t="e">
        <f ca="1">+IF(AND(ISNUMBER(OFFSET('Water Data'!$D$4,0,10*ROW('Water Data'!D176))),'Data Summary'!BS182="Yes"),100-OFFSET('Water Data'!$D$4,0,10*ROW('Water Data'!D176)),NA())</f>
        <v>#N/A</v>
      </c>
      <c r="E182" s="535" t="e">
        <f ca="1">+IF(AND(ISNUMBER(OFFSET('Water Data'!$D$6,0,10*ROW('Water Data'!D176))),'Data Summary'!BT182="Yes"),OFFSET('Water Data'!$D$6,0,10*ROW('Water Data'!D176)),NA())</f>
        <v>#N/A</v>
      </c>
      <c r="F182" s="535" t="e">
        <f ca="1">+IF(AND(ISNUMBER(OFFSET('Water Data'!$D$9,0,10*ROW('Water Data'!D176))),'Data Summary'!BU182="Yes"),OFFSET('Water Data'!$D$9,0,10*ROW('Water Data'!D176)),NA())</f>
        <v>#N/A</v>
      </c>
      <c r="G182" s="535" t="e">
        <f ca="1">+IF(AND(ISNUMBER(OFFSET('Water Data'!$E$4,0,10*ROW('Water Data'!E176))),'Data Summary'!BV182="Yes"),100-OFFSET('Water Data'!$E$4,0,10*ROW('Water Data'!E176)),NA())</f>
        <v>#N/A</v>
      </c>
      <c r="H182" s="535" t="e">
        <f ca="1">+IF(AND(ISNUMBER(OFFSET('Water Data'!$E$6,0,10*ROW('Water Data'!E176))),'Data Summary'!BW182="Yes"),OFFSET('Water Data'!$E$6,0,10*ROW('Water Data'!E176)),NA())</f>
        <v>#N/A</v>
      </c>
      <c r="I182" s="535" t="e">
        <f ca="1">+IF(AND(ISNUMBER(OFFSET('Water Data'!$E$9,0,10*ROW('Water Data'!E176))),'Data Summary'!BX182="Yes"),OFFSET('Water Data'!$E$9,0,10*ROW('Water Data'!E176)),NA())</f>
        <v>#N/A</v>
      </c>
      <c r="J182" s="535" t="e">
        <f ca="1">+IF(AND(ISNUMBER(OFFSET('Water Data'!$F$4,0,10*ROW('Water Data'!F176))),'Data Summary'!BY182="Yes"),100-OFFSET('Water Data'!$F$4,0,10*ROW('Water Data'!F176)),NA())</f>
        <v>#N/A</v>
      </c>
      <c r="K182" s="535" t="e">
        <f ca="1">+IF(AND(ISNUMBER(OFFSET('Water Data'!$F$6,0,10*ROW('Water Data'!F176))),'Data Summary'!BZ182="Yes"),OFFSET('Water Data'!$F$6,0,10*ROW('Water Data'!F176)),NA())</f>
        <v>#N/A</v>
      </c>
      <c r="L182" s="535" t="e">
        <f ca="1">+IF(AND(ISNUMBER(OFFSET('Water Data'!$F$9,0,10*ROW('Water Data'!F176))),'Data Summary'!CA182="Yes"),OFFSET('Water Data'!$F$9,0,10*ROW('Water Data'!F176)),NA())</f>
        <v>#N/A</v>
      </c>
      <c r="M182" s="535" t="e">
        <f ca="1">+IF(AND(ISNUMBER(OFFSET('Water Data'!$G$4,0,10*ROW('Water Data'!G176))),'Data Summary'!CB182="Yes"),100-OFFSET('Water Data'!$G$4,0,10*ROW('Water Data'!G176)),NA())</f>
        <v>#N/A</v>
      </c>
      <c r="N182" s="535" t="e">
        <f ca="1">+IF(AND(ISNUMBER(OFFSET('Water Data'!$G$6,0,10*ROW('Water Data'!G176))),'Data Summary'!CC182="Yes"),OFFSET('Water Data'!$G$6,0,10*ROW('Water Data'!G176)),NA())</f>
        <v>#N/A</v>
      </c>
      <c r="O182" s="535" t="e">
        <f ca="1">+IF(AND(ISNUMBER(OFFSET('Water Data'!$G$9,0,10*ROW('Water Data'!G176))),'Data Summary'!CD182="Yes"),OFFSET('Water Data'!$G$9,0,10*ROW('Water Data'!G176)),NA())</f>
        <v>#N/A</v>
      </c>
      <c r="P182" s="535" t="e">
        <f ca="1">+IF(AND(ISNUMBER(OFFSET('Water Data'!$H$4,0,10*ROW('Water Data'!H176))),'Data Summary'!CE182="Yes"),100-OFFSET('Water Data'!$H$4,0,10*ROW('Water Data'!H176)),NA())</f>
        <v>#N/A</v>
      </c>
      <c r="Q182" s="535" t="e">
        <f ca="1">+IF(AND(ISNUMBER(OFFSET('Water Data'!$H$6,0,10*ROW('Water Data'!H176))),'Data Summary'!CF182="Yes"),OFFSET('Water Data'!$H$6,0,10*ROW('Water Data'!H176)),NA())</f>
        <v>#N/A</v>
      </c>
      <c r="R182" s="535" t="e">
        <f ca="1">+IF(AND(ISNUMBER(OFFSET('Water Data'!$H$9,0,10*ROW('Water Data'!H176))),'Data Summary'!CG182="Yes"),OFFSET('Water Data'!$H$9,0,10*ROW('Water Data'!H176)),NA())</f>
        <v>#N/A</v>
      </c>
      <c r="S182" s="535" t="e">
        <f ca="1">+IF(AND(ISNUMBER(OFFSET('Water Data'!$I$4,0,10*ROW('Water Data'!I176))),'Data Summary'!CH182="Yes"),100-OFFSET('Water Data'!$I$4,0,10*ROW('Water Data'!I176)),NA())</f>
        <v>#N/A</v>
      </c>
      <c r="T182" s="535" t="e">
        <f ca="1">+IF(AND(ISNUMBER(OFFSET('Water Data'!$I$6,0,10*ROW('Water Data'!I176))),'Data Summary'!CI182="Yes"),OFFSET('Water Data'!$I$6,0,10*ROW('Water Data'!I176)),NA())</f>
        <v>#N/A</v>
      </c>
      <c r="U182" s="535" t="e">
        <f ca="1">+IF(AND(ISNUMBER(OFFSET('Water Data'!$I$9,0,10*ROW('Water Data'!I176))),'Data Summary'!CJ182="Yes"),OFFSET('Water Data'!$I$9,0,10*ROW('Water Data'!I176)),NA())</f>
        <v>#N/A</v>
      </c>
      <c r="V182" s="536" t="e">
        <f ca="1">+IF(AND(ISNUMBER(OFFSET('Sanitation Data'!$D$4,0,10*ROW('Sanitation Data'!D176))),'Data Summary'!CK182="Yes"),100-OFFSET('Sanitation Data'!$D$4,0,10*ROW('Sanitation Data'!D176)),NA())</f>
        <v>#N/A</v>
      </c>
      <c r="W182" s="536" t="e">
        <f ca="1">+IF(AND(ISNUMBER(OFFSET('Sanitation Data'!$D$6,0,10*ROW('Sanitation Data'!D176))),'Data Summary'!CL182="Yes"),OFFSET('Sanitation Data'!$D$6,0,10*ROW('Sanitation Data'!D176)),NA())</f>
        <v>#N/A</v>
      </c>
      <c r="X182" s="536" t="e">
        <f ca="1">+IF(AND(ISNUMBER(OFFSET('Sanitation Data'!$D$10,0,10*ROW('Sanitation Data'!D176))),'Data Summary'!CM182="Yes"),OFFSET('Sanitation Data'!$D$10,0,10*ROW('Sanitation Data'!D176)),NA())</f>
        <v>#N/A</v>
      </c>
      <c r="Y182" s="536" t="e">
        <f ca="1">+IF(AND(ISNUMBER(OFFSET('Sanitation Data'!$D$11,0,10*ROW('Sanitation Data'!D176))),'Data Summary'!CN182="Yes"),OFFSET('Sanitation Data'!$D$11,0,10*ROW('Sanitation Data'!D176)),NA())</f>
        <v>#N/A</v>
      </c>
      <c r="Z182" s="536" t="e">
        <f ca="1">+IF(AND(ISNUMBER(OFFSET('Sanitation Data'!$D$12,0,10*ROW('Sanitation Data'!D176))),'Data Summary'!CO182="Yes"),OFFSET('Sanitation Data'!$D$12,0,10*ROW('Sanitation Data'!D176)),NA())</f>
        <v>#N/A</v>
      </c>
      <c r="AA182" s="536" t="e">
        <f ca="1">+IF(AND(ISNUMBER(OFFSET('Sanitation Data'!$E$4,0,10*ROW('Sanitation Data'!E176))),'Data Summary'!CP182="Yes"),100-OFFSET('Sanitation Data'!$E$4,0,10*ROW('Sanitation Data'!E176)),NA())</f>
        <v>#N/A</v>
      </c>
      <c r="AB182" s="536" t="e">
        <f ca="1">+IF(AND(ISNUMBER(OFFSET('Sanitation Data'!$E$6,0,10*ROW('Sanitation Data'!E176))),'Data Summary'!CQ182="Yes"),OFFSET('Sanitation Data'!$E$6,0,10*ROW('Sanitation Data'!E176)),NA())</f>
        <v>#N/A</v>
      </c>
      <c r="AC182" s="536" t="e">
        <f ca="1">+IF(AND(ISNUMBER(OFFSET('Sanitation Data'!$E$10,0,10*ROW('Sanitation Data'!E176))),'Data Summary'!CR182="Yes"),OFFSET('Sanitation Data'!$E$10,0,10*ROW('Sanitation Data'!E176)),NA())</f>
        <v>#N/A</v>
      </c>
      <c r="AD182" s="536" t="e">
        <f ca="1">+IF(AND(ISNUMBER(OFFSET('Sanitation Data'!$E$11,0,10*ROW('Sanitation Data'!E176))),'Data Summary'!CS182="Yes"),OFFSET('Sanitation Data'!$E$11,0,10*ROW('Sanitation Data'!E176)),NA())</f>
        <v>#N/A</v>
      </c>
      <c r="AE182" s="536" t="e">
        <f ca="1">+IF(AND(ISNUMBER(OFFSET('Sanitation Data'!$E$12,0,10*ROW('Sanitation Data'!E176))),'Data Summary'!CT182="Yes"),OFFSET('Sanitation Data'!$E$12,0,10*ROW('Sanitation Data'!E176)),NA())</f>
        <v>#N/A</v>
      </c>
      <c r="AF182" s="536" t="e">
        <f ca="1">+IF(AND(ISNUMBER(OFFSET('Sanitation Data'!$F$4,0,10*ROW('Sanitation Data'!F176))),'Data Summary'!CU182="Yes"),100-OFFSET('Sanitation Data'!$F$4,0,10*ROW('Sanitation Data'!F176)),NA())</f>
        <v>#N/A</v>
      </c>
      <c r="AG182" s="536" t="e">
        <f ca="1">+IF(AND(ISNUMBER(OFFSET('Sanitation Data'!$F$6,0,10*ROW('Sanitation Data'!F176))),'Data Summary'!CV182="Yes"),OFFSET('Sanitation Data'!$F$6,0,10*ROW('Sanitation Data'!F176)),NA())</f>
        <v>#N/A</v>
      </c>
      <c r="AH182" s="536" t="e">
        <f ca="1">+IF(AND(ISNUMBER(OFFSET('Sanitation Data'!$F$10,0,10*ROW('Sanitation Data'!F176))),'Data Summary'!CW182="Yes"),OFFSET('Sanitation Data'!$F$10,0,10*ROW('Sanitation Data'!F176)),NA())</f>
        <v>#N/A</v>
      </c>
      <c r="AI182" s="536" t="e">
        <f ca="1">+IF(AND(ISNUMBER(OFFSET('Sanitation Data'!$F$11,0,10*ROW('Sanitation Data'!F176))),'Data Summary'!CX182="Yes"),OFFSET('Sanitation Data'!$F$11,0,10*ROW('Sanitation Data'!F176)),NA())</f>
        <v>#N/A</v>
      </c>
      <c r="AJ182" s="536" t="e">
        <f ca="1">+IF(AND(ISNUMBER(OFFSET('Sanitation Data'!$F$12,0,10*ROW('Sanitation Data'!F176))),'Data Summary'!CY182="Yes"),OFFSET('Sanitation Data'!$F$12,0,10*ROW('Sanitation Data'!F176)),NA())</f>
        <v>#N/A</v>
      </c>
      <c r="AK182" s="536" t="e">
        <f ca="1">+IF(AND(ISNUMBER(OFFSET('Sanitation Data'!$G$4,0,10*ROW('Sanitation Data'!G176))),'Data Summary'!CZ182="Yes"),100-OFFSET('Sanitation Data'!$G$4,0,10*ROW('Sanitation Data'!G176)),NA())</f>
        <v>#N/A</v>
      </c>
      <c r="AL182" s="536" t="e">
        <f ca="1">+IF(AND(ISNUMBER(OFFSET('Sanitation Data'!$G$6,0,10*ROW('Sanitation Data'!G176))),'Data Summary'!DA182="Yes"),OFFSET('Sanitation Data'!$G$6,0,10*ROW('Sanitation Data'!G176)),NA())</f>
        <v>#N/A</v>
      </c>
      <c r="AM182" s="536" t="e">
        <f ca="1">+IF(AND(ISNUMBER(OFFSET('Sanitation Data'!$G$10,0,10*ROW('Sanitation Data'!G176))),'Data Summary'!DB182="Yes"),OFFSET('Sanitation Data'!$G$10,0,10*ROW('Sanitation Data'!G176)),NA())</f>
        <v>#N/A</v>
      </c>
      <c r="AN182" s="536" t="e">
        <f ca="1">+IF(AND(ISNUMBER(OFFSET('Sanitation Data'!$G$11,0,10*ROW('Sanitation Data'!G176))),'Data Summary'!DC182="Yes"),OFFSET('Sanitation Data'!$G$11,0,10*ROW('Sanitation Data'!G176)),NA())</f>
        <v>#N/A</v>
      </c>
      <c r="AO182" s="536" t="e">
        <f ca="1">+IF(AND(ISNUMBER(OFFSET('Sanitation Data'!$G$12,0,10*ROW('Sanitation Data'!G176))),'Data Summary'!DD182="Yes"),OFFSET('Sanitation Data'!$G$12,0,10*ROW('Sanitation Data'!G176)),NA())</f>
        <v>#N/A</v>
      </c>
      <c r="AP182" s="536" t="e">
        <f ca="1">+IF(AND(ISNUMBER(OFFSET('Sanitation Data'!$H$4,0,10*ROW('Sanitation Data'!H176))),'Data Summary'!DE182="Yes"),100-OFFSET('Sanitation Data'!$H$4,0,10*ROW('Sanitation Data'!H176)),NA())</f>
        <v>#N/A</v>
      </c>
      <c r="AQ182" s="536" t="e">
        <f ca="1">+IF(AND(ISNUMBER(OFFSET('Sanitation Data'!$H$6,0,10*ROW('Sanitation Data'!H176))),'Data Summary'!DF182="Yes"),OFFSET('Sanitation Data'!$H$6,0,10*ROW('Sanitation Data'!H176)),NA())</f>
        <v>#N/A</v>
      </c>
      <c r="AR182" s="536" t="e">
        <f ca="1">+IF(AND(ISNUMBER(OFFSET('Sanitation Data'!$H$10,0,10*ROW('Sanitation Data'!H176))),'Data Summary'!DG182="Yes"),OFFSET('Sanitation Data'!$H$10,0,10*ROW('Sanitation Data'!H176)),NA())</f>
        <v>#N/A</v>
      </c>
      <c r="AS182" s="536" t="e">
        <f ca="1">+IF(AND(ISNUMBER(OFFSET('Sanitation Data'!$H$11,0,10*ROW('Sanitation Data'!H176))),'Data Summary'!DH182="Yes"),OFFSET('Sanitation Data'!$H$11,0,10*ROW('Sanitation Data'!H176)),NA())</f>
        <v>#N/A</v>
      </c>
      <c r="AT182" s="536" t="e">
        <f ca="1">+IF(AND(ISNUMBER(OFFSET('Sanitation Data'!$H$12,0,10*ROW('Sanitation Data'!H176))),'Data Summary'!DI182="Yes"),OFFSET('Sanitation Data'!$H$12,0,10*ROW('Sanitation Data'!H176)),NA())</f>
        <v>#N/A</v>
      </c>
      <c r="AU182" s="536" t="e">
        <f ca="1">+IF(AND(ISNUMBER(OFFSET('Sanitation Data'!$I$4,0,10*ROW('Sanitation Data'!I176))),'Data Summary'!DJ182="Yes"),100-OFFSET('Sanitation Data'!$I$4,0,10*ROW('Sanitation Data'!I176)),NA())</f>
        <v>#N/A</v>
      </c>
      <c r="AV182" s="536" t="e">
        <f ca="1">+IF(AND(ISNUMBER(OFFSET('Sanitation Data'!$I$6,0,10*ROW('Sanitation Data'!I176))),'Data Summary'!DK182="Yes"),OFFSET('Sanitation Data'!$I$6,0,10*ROW('Sanitation Data'!I176)),NA())</f>
        <v>#N/A</v>
      </c>
      <c r="AW182" s="536" t="e">
        <f ca="1">+IF(AND(ISNUMBER(OFFSET('Sanitation Data'!$I$10,0,10*ROW('Sanitation Data'!I176))),'Data Summary'!DL182="Yes"),OFFSET('Sanitation Data'!$I$10,0,10*ROW('Sanitation Data'!I176)),NA())</f>
        <v>#N/A</v>
      </c>
      <c r="AX182" s="536" t="e">
        <f ca="1">+IF(AND(ISNUMBER(OFFSET('Sanitation Data'!$I$11,0,10*ROW('Sanitation Data'!I176))),'Data Summary'!DM182="Yes"),OFFSET('Sanitation Data'!$I$11,0,10*ROW('Sanitation Data'!I176)),NA())</f>
        <v>#N/A</v>
      </c>
      <c r="AY182" s="536" t="e">
        <f ca="1">+IF(AND(ISNUMBER(OFFSET('Sanitation Data'!$I$12,0,10*ROW('Sanitation Data'!I176))),'Data Summary'!DN182="Yes"),OFFSET('Sanitation Data'!$I$12,0,10*ROW('Sanitation Data'!I176)),NA())</f>
        <v>#N/A</v>
      </c>
      <c r="AZ182" s="537" t="e">
        <f ca="1">+IF(AND(ISNUMBER(OFFSET('Hygiene Data'!$D$5,0,10*ROW('Hygiene Data'!D176))),'Data Summary'!DO182="Yes"),OFFSET('Hygiene Data'!$D$5,0,10*ROW('Hygiene Data'!D176)),NA())</f>
        <v>#N/A</v>
      </c>
      <c r="BA182" s="537" t="e">
        <f ca="1">+IF(AND(ISNUMBER(OFFSET('Hygiene Data'!$D$7,0,10*ROW('Hygiene Data'!D176))),'Data Summary'!DP182="Yes"),OFFSET('Hygiene Data'!$D$7,0,10*ROW('Hygiene Data'!D176)),NA())</f>
        <v>#N/A</v>
      </c>
      <c r="BB182" s="537" t="e">
        <f ca="1">+IF(AND(ISNUMBER(OFFSET('Hygiene Data'!$D$9,0,10*ROW('Hygiene Data'!D176))),'Data Summary'!DQ182="Yes"),OFFSET('Hygiene Data'!$D$9,0,10*ROW('Hygiene Data'!D176)),NA())</f>
        <v>#N/A</v>
      </c>
      <c r="BC182" s="537" t="e">
        <f ca="1">+IF(AND(ISNUMBER(OFFSET('Hygiene Data'!$E$5,0,10*ROW('Hygiene Data'!E176))),'Data Summary'!DR182="Yes"),OFFSET('Hygiene Data'!$E$5,0,10*ROW('Hygiene Data'!E176)),NA())</f>
        <v>#N/A</v>
      </c>
      <c r="BD182" s="537" t="e">
        <f ca="1">+IF(AND(ISNUMBER(OFFSET('Hygiene Data'!$E$7,0,10*ROW('Hygiene Data'!E176))),'Data Summary'!DS182="Yes"),OFFSET('Hygiene Data'!$E$7,0,10*ROW('Hygiene Data'!E176)),NA())</f>
        <v>#N/A</v>
      </c>
      <c r="BE182" s="537" t="e">
        <f ca="1">+IF(AND(ISNUMBER(OFFSET('Hygiene Data'!$E$9,0,10*ROW('Hygiene Data'!E176))),'Data Summary'!DT182="Yes"),OFFSET('Hygiene Data'!$E$9,0,10*ROW('Hygiene Data'!E176)),NA())</f>
        <v>#N/A</v>
      </c>
      <c r="BF182" s="537" t="e">
        <f ca="1">+IF(AND(ISNUMBER(OFFSET('Hygiene Data'!$F$5,0,10*ROW('Hygiene Data'!F176))),'Data Summary'!DU182="Yes"),OFFSET('Hygiene Data'!$F$5,0,10*ROW('Hygiene Data'!F176)),NA())</f>
        <v>#N/A</v>
      </c>
      <c r="BG182" s="537" t="e">
        <f ca="1">+IF(AND(ISNUMBER(OFFSET('Hygiene Data'!$F$7,0,10*ROW('Hygiene Data'!F176))),'Data Summary'!DV182="Yes"),OFFSET('Hygiene Data'!$F$7,0,10*ROW('Hygiene Data'!F176)),NA())</f>
        <v>#N/A</v>
      </c>
      <c r="BH182" s="537" t="e">
        <f ca="1">+IF(AND(ISNUMBER(OFFSET('Hygiene Data'!$F$9,0,10*ROW('Hygiene Data'!F176))),'Data Summary'!DW182="Yes"),OFFSET('Hygiene Data'!$F$9,0,10*ROW('Hygiene Data'!F176)),NA())</f>
        <v>#N/A</v>
      </c>
      <c r="BI182" s="537" t="e">
        <f ca="1">+IF(AND(ISNUMBER(OFFSET('Hygiene Data'!$G$5,0,10*ROW('Hygiene Data'!G176))),'Data Summary'!DX182="Yes"),OFFSET('Hygiene Data'!$G$5,0,10*ROW('Hygiene Data'!G176)),NA())</f>
        <v>#N/A</v>
      </c>
      <c r="BJ182" s="537" t="e">
        <f ca="1">+IF(AND(ISNUMBER(OFFSET('Hygiene Data'!$G$7,0,10*ROW('Hygiene Data'!G176))),'Data Summary'!DY182="Yes"),OFFSET('Hygiene Data'!$G$7,0,10*ROW('Hygiene Data'!G176)),NA())</f>
        <v>#N/A</v>
      </c>
      <c r="BK182" s="537" t="e">
        <f ca="1">+IF(AND(ISNUMBER(OFFSET('Hygiene Data'!$G$9,0,10*ROW('Hygiene Data'!G176))),'Data Summary'!DZ182="Yes"),OFFSET('Hygiene Data'!$G$9,0,10*ROW('Hygiene Data'!G176)),NA())</f>
        <v>#N/A</v>
      </c>
      <c r="BL182" s="537" t="e">
        <f ca="1">+IF(AND(ISNUMBER(OFFSET('Hygiene Data'!$H$5,0,10*ROW('Hygiene Data'!H176))),'Data Summary'!EA182="Yes"),OFFSET('Hygiene Data'!$H$5,0,10*ROW('Hygiene Data'!H176)),NA())</f>
        <v>#N/A</v>
      </c>
      <c r="BM182" s="537" t="e">
        <f ca="1">+IF(AND(ISNUMBER(OFFSET('Hygiene Data'!$H$7,0,10*ROW('Hygiene Data'!H176))),'Data Summary'!EB182="Yes"),OFFSET('Hygiene Data'!$H$7,0,10*ROW('Hygiene Data'!H176)),NA())</f>
        <v>#N/A</v>
      </c>
      <c r="BN182" s="537" t="e">
        <f ca="1">+IF(AND(ISNUMBER(OFFSET('Hygiene Data'!$H$9,0,10*ROW('Hygiene Data'!H176))),'Data Summary'!EC182="Yes"),OFFSET('Hygiene Data'!$H$9,0,10*ROW('Hygiene Data'!H176)),NA())</f>
        <v>#N/A</v>
      </c>
      <c r="BO182" s="537" t="e">
        <f ca="1">+IF(AND(ISNUMBER(OFFSET('Hygiene Data'!$I$5,0,10*ROW('Hygiene Data'!I176))),'Data Summary'!ED182="Yes"),OFFSET('Hygiene Data'!$I$5,0,10*ROW('Hygiene Data'!I176)),NA())</f>
        <v>#N/A</v>
      </c>
      <c r="BP182" s="537" t="e">
        <f ca="1">+IF(AND(ISNUMBER(OFFSET('Hygiene Data'!$I$7,0,10*ROW('Hygiene Data'!I176))),'Data Summary'!EE182="Yes"),OFFSET('Hygiene Data'!$I$7,0,10*ROW('Hygiene Data'!I176)),NA())</f>
        <v>#N/A</v>
      </c>
      <c r="BQ182" s="537" t="e">
        <f ca="1">+IF(AND(ISNUMBER(OFFSET('Hygiene Data'!$I$9,0,10*ROW('Hygiene Data'!I176))),'Data Summary'!EF182="Yes"),OFFSET('Hygiene Data'!$I$9,0,10*ROW('Hygiene Data'!I176)),NA())</f>
        <v>#N/A</v>
      </c>
    </row>
    <row r="183" spans="1:69" x14ac:dyDescent="0.25">
      <c r="A183" s="533" t="e">
        <f ca="1">+RIGHT('Data Summary'!A183,LEN('Data Summary'!A183)-9)</f>
        <v>#VALUE!</v>
      </c>
      <c r="B183" s="507" t="str">
        <f ca="1">+IF(ISTEXT('Data Summary'!B183),'Data Summary'!B183,"")</f>
        <v/>
      </c>
      <c r="C183" s="534" t="e">
        <f ca="1">+VALUE('Data Summary'!C183)</f>
        <v>#VALUE!</v>
      </c>
      <c r="D183" s="535" t="e">
        <f ca="1">+IF(AND(ISNUMBER(OFFSET('Water Data'!$D$4,0,10*ROW('Water Data'!D177))),'Data Summary'!BS183="Yes"),100-OFFSET('Water Data'!$D$4,0,10*ROW('Water Data'!D177)),NA())</f>
        <v>#N/A</v>
      </c>
      <c r="E183" s="535" t="e">
        <f ca="1">+IF(AND(ISNUMBER(OFFSET('Water Data'!$D$6,0,10*ROW('Water Data'!D177))),'Data Summary'!BT183="Yes"),OFFSET('Water Data'!$D$6,0,10*ROW('Water Data'!D177)),NA())</f>
        <v>#N/A</v>
      </c>
      <c r="F183" s="535" t="e">
        <f ca="1">+IF(AND(ISNUMBER(OFFSET('Water Data'!$D$9,0,10*ROW('Water Data'!D177))),'Data Summary'!BU183="Yes"),OFFSET('Water Data'!$D$9,0,10*ROW('Water Data'!D177)),NA())</f>
        <v>#N/A</v>
      </c>
      <c r="G183" s="535" t="e">
        <f ca="1">+IF(AND(ISNUMBER(OFFSET('Water Data'!$E$4,0,10*ROW('Water Data'!E177))),'Data Summary'!BV183="Yes"),100-OFFSET('Water Data'!$E$4,0,10*ROW('Water Data'!E177)),NA())</f>
        <v>#N/A</v>
      </c>
      <c r="H183" s="535" t="e">
        <f ca="1">+IF(AND(ISNUMBER(OFFSET('Water Data'!$E$6,0,10*ROW('Water Data'!E177))),'Data Summary'!BW183="Yes"),OFFSET('Water Data'!$E$6,0,10*ROW('Water Data'!E177)),NA())</f>
        <v>#N/A</v>
      </c>
      <c r="I183" s="535" t="e">
        <f ca="1">+IF(AND(ISNUMBER(OFFSET('Water Data'!$E$9,0,10*ROW('Water Data'!E177))),'Data Summary'!BX183="Yes"),OFFSET('Water Data'!$E$9,0,10*ROW('Water Data'!E177)),NA())</f>
        <v>#N/A</v>
      </c>
      <c r="J183" s="535" t="e">
        <f ca="1">+IF(AND(ISNUMBER(OFFSET('Water Data'!$F$4,0,10*ROW('Water Data'!F177))),'Data Summary'!BY183="Yes"),100-OFFSET('Water Data'!$F$4,0,10*ROW('Water Data'!F177)),NA())</f>
        <v>#N/A</v>
      </c>
      <c r="K183" s="535" t="e">
        <f ca="1">+IF(AND(ISNUMBER(OFFSET('Water Data'!$F$6,0,10*ROW('Water Data'!F177))),'Data Summary'!BZ183="Yes"),OFFSET('Water Data'!$F$6,0,10*ROW('Water Data'!F177)),NA())</f>
        <v>#N/A</v>
      </c>
      <c r="L183" s="535" t="e">
        <f ca="1">+IF(AND(ISNUMBER(OFFSET('Water Data'!$F$9,0,10*ROW('Water Data'!F177))),'Data Summary'!CA183="Yes"),OFFSET('Water Data'!$F$9,0,10*ROW('Water Data'!F177)),NA())</f>
        <v>#N/A</v>
      </c>
      <c r="M183" s="535" t="e">
        <f ca="1">+IF(AND(ISNUMBER(OFFSET('Water Data'!$G$4,0,10*ROW('Water Data'!G177))),'Data Summary'!CB183="Yes"),100-OFFSET('Water Data'!$G$4,0,10*ROW('Water Data'!G177)),NA())</f>
        <v>#N/A</v>
      </c>
      <c r="N183" s="535" t="e">
        <f ca="1">+IF(AND(ISNUMBER(OFFSET('Water Data'!$G$6,0,10*ROW('Water Data'!G177))),'Data Summary'!CC183="Yes"),OFFSET('Water Data'!$G$6,0,10*ROW('Water Data'!G177)),NA())</f>
        <v>#N/A</v>
      </c>
      <c r="O183" s="535" t="e">
        <f ca="1">+IF(AND(ISNUMBER(OFFSET('Water Data'!$G$9,0,10*ROW('Water Data'!G177))),'Data Summary'!CD183="Yes"),OFFSET('Water Data'!$G$9,0,10*ROW('Water Data'!G177)),NA())</f>
        <v>#N/A</v>
      </c>
      <c r="P183" s="535" t="e">
        <f ca="1">+IF(AND(ISNUMBER(OFFSET('Water Data'!$H$4,0,10*ROW('Water Data'!H177))),'Data Summary'!CE183="Yes"),100-OFFSET('Water Data'!$H$4,0,10*ROW('Water Data'!H177)),NA())</f>
        <v>#N/A</v>
      </c>
      <c r="Q183" s="535" t="e">
        <f ca="1">+IF(AND(ISNUMBER(OFFSET('Water Data'!$H$6,0,10*ROW('Water Data'!H177))),'Data Summary'!CF183="Yes"),OFFSET('Water Data'!$H$6,0,10*ROW('Water Data'!H177)),NA())</f>
        <v>#N/A</v>
      </c>
      <c r="R183" s="535" t="e">
        <f ca="1">+IF(AND(ISNUMBER(OFFSET('Water Data'!$H$9,0,10*ROW('Water Data'!H177))),'Data Summary'!CG183="Yes"),OFFSET('Water Data'!$H$9,0,10*ROW('Water Data'!H177)),NA())</f>
        <v>#N/A</v>
      </c>
      <c r="S183" s="535" t="e">
        <f ca="1">+IF(AND(ISNUMBER(OFFSET('Water Data'!$I$4,0,10*ROW('Water Data'!I177))),'Data Summary'!CH183="Yes"),100-OFFSET('Water Data'!$I$4,0,10*ROW('Water Data'!I177)),NA())</f>
        <v>#N/A</v>
      </c>
      <c r="T183" s="535" t="e">
        <f ca="1">+IF(AND(ISNUMBER(OFFSET('Water Data'!$I$6,0,10*ROW('Water Data'!I177))),'Data Summary'!CI183="Yes"),OFFSET('Water Data'!$I$6,0,10*ROW('Water Data'!I177)),NA())</f>
        <v>#N/A</v>
      </c>
      <c r="U183" s="535" t="e">
        <f ca="1">+IF(AND(ISNUMBER(OFFSET('Water Data'!$I$9,0,10*ROW('Water Data'!I177))),'Data Summary'!CJ183="Yes"),OFFSET('Water Data'!$I$9,0,10*ROW('Water Data'!I177)),NA())</f>
        <v>#N/A</v>
      </c>
      <c r="V183" s="536" t="e">
        <f ca="1">+IF(AND(ISNUMBER(OFFSET('Sanitation Data'!$D$4,0,10*ROW('Sanitation Data'!D177))),'Data Summary'!CK183="Yes"),100-OFFSET('Sanitation Data'!$D$4,0,10*ROW('Sanitation Data'!D177)),NA())</f>
        <v>#N/A</v>
      </c>
      <c r="W183" s="536" t="e">
        <f ca="1">+IF(AND(ISNUMBER(OFFSET('Sanitation Data'!$D$6,0,10*ROW('Sanitation Data'!D177))),'Data Summary'!CL183="Yes"),OFFSET('Sanitation Data'!$D$6,0,10*ROW('Sanitation Data'!D177)),NA())</f>
        <v>#N/A</v>
      </c>
      <c r="X183" s="536" t="e">
        <f ca="1">+IF(AND(ISNUMBER(OFFSET('Sanitation Data'!$D$10,0,10*ROW('Sanitation Data'!D177))),'Data Summary'!CM183="Yes"),OFFSET('Sanitation Data'!$D$10,0,10*ROW('Sanitation Data'!D177)),NA())</f>
        <v>#N/A</v>
      </c>
      <c r="Y183" s="536" t="e">
        <f ca="1">+IF(AND(ISNUMBER(OFFSET('Sanitation Data'!$D$11,0,10*ROW('Sanitation Data'!D177))),'Data Summary'!CN183="Yes"),OFFSET('Sanitation Data'!$D$11,0,10*ROW('Sanitation Data'!D177)),NA())</f>
        <v>#N/A</v>
      </c>
      <c r="Z183" s="536" t="e">
        <f ca="1">+IF(AND(ISNUMBER(OFFSET('Sanitation Data'!$D$12,0,10*ROW('Sanitation Data'!D177))),'Data Summary'!CO183="Yes"),OFFSET('Sanitation Data'!$D$12,0,10*ROW('Sanitation Data'!D177)),NA())</f>
        <v>#N/A</v>
      </c>
      <c r="AA183" s="536" t="e">
        <f ca="1">+IF(AND(ISNUMBER(OFFSET('Sanitation Data'!$E$4,0,10*ROW('Sanitation Data'!E177))),'Data Summary'!CP183="Yes"),100-OFFSET('Sanitation Data'!$E$4,0,10*ROW('Sanitation Data'!E177)),NA())</f>
        <v>#N/A</v>
      </c>
      <c r="AB183" s="536" t="e">
        <f ca="1">+IF(AND(ISNUMBER(OFFSET('Sanitation Data'!$E$6,0,10*ROW('Sanitation Data'!E177))),'Data Summary'!CQ183="Yes"),OFFSET('Sanitation Data'!$E$6,0,10*ROW('Sanitation Data'!E177)),NA())</f>
        <v>#N/A</v>
      </c>
      <c r="AC183" s="536" t="e">
        <f ca="1">+IF(AND(ISNUMBER(OFFSET('Sanitation Data'!$E$10,0,10*ROW('Sanitation Data'!E177))),'Data Summary'!CR183="Yes"),OFFSET('Sanitation Data'!$E$10,0,10*ROW('Sanitation Data'!E177)),NA())</f>
        <v>#N/A</v>
      </c>
      <c r="AD183" s="536" t="e">
        <f ca="1">+IF(AND(ISNUMBER(OFFSET('Sanitation Data'!$E$11,0,10*ROW('Sanitation Data'!E177))),'Data Summary'!CS183="Yes"),OFFSET('Sanitation Data'!$E$11,0,10*ROW('Sanitation Data'!E177)),NA())</f>
        <v>#N/A</v>
      </c>
      <c r="AE183" s="536" t="e">
        <f ca="1">+IF(AND(ISNUMBER(OFFSET('Sanitation Data'!$E$12,0,10*ROW('Sanitation Data'!E177))),'Data Summary'!CT183="Yes"),OFFSET('Sanitation Data'!$E$12,0,10*ROW('Sanitation Data'!E177)),NA())</f>
        <v>#N/A</v>
      </c>
      <c r="AF183" s="536" t="e">
        <f ca="1">+IF(AND(ISNUMBER(OFFSET('Sanitation Data'!$F$4,0,10*ROW('Sanitation Data'!F177))),'Data Summary'!CU183="Yes"),100-OFFSET('Sanitation Data'!$F$4,0,10*ROW('Sanitation Data'!F177)),NA())</f>
        <v>#N/A</v>
      </c>
      <c r="AG183" s="536" t="e">
        <f ca="1">+IF(AND(ISNUMBER(OFFSET('Sanitation Data'!$F$6,0,10*ROW('Sanitation Data'!F177))),'Data Summary'!CV183="Yes"),OFFSET('Sanitation Data'!$F$6,0,10*ROW('Sanitation Data'!F177)),NA())</f>
        <v>#N/A</v>
      </c>
      <c r="AH183" s="536" t="e">
        <f ca="1">+IF(AND(ISNUMBER(OFFSET('Sanitation Data'!$F$10,0,10*ROW('Sanitation Data'!F177))),'Data Summary'!CW183="Yes"),OFFSET('Sanitation Data'!$F$10,0,10*ROW('Sanitation Data'!F177)),NA())</f>
        <v>#N/A</v>
      </c>
      <c r="AI183" s="536" t="e">
        <f ca="1">+IF(AND(ISNUMBER(OFFSET('Sanitation Data'!$F$11,0,10*ROW('Sanitation Data'!F177))),'Data Summary'!CX183="Yes"),OFFSET('Sanitation Data'!$F$11,0,10*ROW('Sanitation Data'!F177)),NA())</f>
        <v>#N/A</v>
      </c>
      <c r="AJ183" s="536" t="e">
        <f ca="1">+IF(AND(ISNUMBER(OFFSET('Sanitation Data'!$F$12,0,10*ROW('Sanitation Data'!F177))),'Data Summary'!CY183="Yes"),OFFSET('Sanitation Data'!$F$12,0,10*ROW('Sanitation Data'!F177)),NA())</f>
        <v>#N/A</v>
      </c>
      <c r="AK183" s="536" t="e">
        <f ca="1">+IF(AND(ISNUMBER(OFFSET('Sanitation Data'!$G$4,0,10*ROW('Sanitation Data'!G177))),'Data Summary'!CZ183="Yes"),100-OFFSET('Sanitation Data'!$G$4,0,10*ROW('Sanitation Data'!G177)),NA())</f>
        <v>#N/A</v>
      </c>
      <c r="AL183" s="536" t="e">
        <f ca="1">+IF(AND(ISNUMBER(OFFSET('Sanitation Data'!$G$6,0,10*ROW('Sanitation Data'!G177))),'Data Summary'!DA183="Yes"),OFFSET('Sanitation Data'!$G$6,0,10*ROW('Sanitation Data'!G177)),NA())</f>
        <v>#N/A</v>
      </c>
      <c r="AM183" s="536" t="e">
        <f ca="1">+IF(AND(ISNUMBER(OFFSET('Sanitation Data'!$G$10,0,10*ROW('Sanitation Data'!G177))),'Data Summary'!DB183="Yes"),OFFSET('Sanitation Data'!$G$10,0,10*ROW('Sanitation Data'!G177)),NA())</f>
        <v>#N/A</v>
      </c>
      <c r="AN183" s="536" t="e">
        <f ca="1">+IF(AND(ISNUMBER(OFFSET('Sanitation Data'!$G$11,0,10*ROW('Sanitation Data'!G177))),'Data Summary'!DC183="Yes"),OFFSET('Sanitation Data'!$G$11,0,10*ROW('Sanitation Data'!G177)),NA())</f>
        <v>#N/A</v>
      </c>
      <c r="AO183" s="536" t="e">
        <f ca="1">+IF(AND(ISNUMBER(OFFSET('Sanitation Data'!$G$12,0,10*ROW('Sanitation Data'!G177))),'Data Summary'!DD183="Yes"),OFFSET('Sanitation Data'!$G$12,0,10*ROW('Sanitation Data'!G177)),NA())</f>
        <v>#N/A</v>
      </c>
      <c r="AP183" s="536" t="e">
        <f ca="1">+IF(AND(ISNUMBER(OFFSET('Sanitation Data'!$H$4,0,10*ROW('Sanitation Data'!H177))),'Data Summary'!DE183="Yes"),100-OFFSET('Sanitation Data'!$H$4,0,10*ROW('Sanitation Data'!H177)),NA())</f>
        <v>#N/A</v>
      </c>
      <c r="AQ183" s="536" t="e">
        <f ca="1">+IF(AND(ISNUMBER(OFFSET('Sanitation Data'!$H$6,0,10*ROW('Sanitation Data'!H177))),'Data Summary'!DF183="Yes"),OFFSET('Sanitation Data'!$H$6,0,10*ROW('Sanitation Data'!H177)),NA())</f>
        <v>#N/A</v>
      </c>
      <c r="AR183" s="536" t="e">
        <f ca="1">+IF(AND(ISNUMBER(OFFSET('Sanitation Data'!$H$10,0,10*ROW('Sanitation Data'!H177))),'Data Summary'!DG183="Yes"),OFFSET('Sanitation Data'!$H$10,0,10*ROW('Sanitation Data'!H177)),NA())</f>
        <v>#N/A</v>
      </c>
      <c r="AS183" s="536" t="e">
        <f ca="1">+IF(AND(ISNUMBER(OFFSET('Sanitation Data'!$H$11,0,10*ROW('Sanitation Data'!H177))),'Data Summary'!DH183="Yes"),OFFSET('Sanitation Data'!$H$11,0,10*ROW('Sanitation Data'!H177)),NA())</f>
        <v>#N/A</v>
      </c>
      <c r="AT183" s="536" t="e">
        <f ca="1">+IF(AND(ISNUMBER(OFFSET('Sanitation Data'!$H$12,0,10*ROW('Sanitation Data'!H177))),'Data Summary'!DI183="Yes"),OFFSET('Sanitation Data'!$H$12,0,10*ROW('Sanitation Data'!H177)),NA())</f>
        <v>#N/A</v>
      </c>
      <c r="AU183" s="536" t="e">
        <f ca="1">+IF(AND(ISNUMBER(OFFSET('Sanitation Data'!$I$4,0,10*ROW('Sanitation Data'!I177))),'Data Summary'!DJ183="Yes"),100-OFFSET('Sanitation Data'!$I$4,0,10*ROW('Sanitation Data'!I177)),NA())</f>
        <v>#N/A</v>
      </c>
      <c r="AV183" s="536" t="e">
        <f ca="1">+IF(AND(ISNUMBER(OFFSET('Sanitation Data'!$I$6,0,10*ROW('Sanitation Data'!I177))),'Data Summary'!DK183="Yes"),OFFSET('Sanitation Data'!$I$6,0,10*ROW('Sanitation Data'!I177)),NA())</f>
        <v>#N/A</v>
      </c>
      <c r="AW183" s="536" t="e">
        <f ca="1">+IF(AND(ISNUMBER(OFFSET('Sanitation Data'!$I$10,0,10*ROW('Sanitation Data'!I177))),'Data Summary'!DL183="Yes"),OFFSET('Sanitation Data'!$I$10,0,10*ROW('Sanitation Data'!I177)),NA())</f>
        <v>#N/A</v>
      </c>
      <c r="AX183" s="536" t="e">
        <f ca="1">+IF(AND(ISNUMBER(OFFSET('Sanitation Data'!$I$11,0,10*ROW('Sanitation Data'!I177))),'Data Summary'!DM183="Yes"),OFFSET('Sanitation Data'!$I$11,0,10*ROW('Sanitation Data'!I177)),NA())</f>
        <v>#N/A</v>
      </c>
      <c r="AY183" s="536" t="e">
        <f ca="1">+IF(AND(ISNUMBER(OFFSET('Sanitation Data'!$I$12,0,10*ROW('Sanitation Data'!I177))),'Data Summary'!DN183="Yes"),OFFSET('Sanitation Data'!$I$12,0,10*ROW('Sanitation Data'!I177)),NA())</f>
        <v>#N/A</v>
      </c>
      <c r="AZ183" s="537" t="e">
        <f ca="1">+IF(AND(ISNUMBER(OFFSET('Hygiene Data'!$D$5,0,10*ROW('Hygiene Data'!D177))),'Data Summary'!DO183="Yes"),OFFSET('Hygiene Data'!$D$5,0,10*ROW('Hygiene Data'!D177)),NA())</f>
        <v>#N/A</v>
      </c>
      <c r="BA183" s="537" t="e">
        <f ca="1">+IF(AND(ISNUMBER(OFFSET('Hygiene Data'!$D$7,0,10*ROW('Hygiene Data'!D177))),'Data Summary'!DP183="Yes"),OFFSET('Hygiene Data'!$D$7,0,10*ROW('Hygiene Data'!D177)),NA())</f>
        <v>#N/A</v>
      </c>
      <c r="BB183" s="537" t="e">
        <f ca="1">+IF(AND(ISNUMBER(OFFSET('Hygiene Data'!$D$9,0,10*ROW('Hygiene Data'!D177))),'Data Summary'!DQ183="Yes"),OFFSET('Hygiene Data'!$D$9,0,10*ROW('Hygiene Data'!D177)),NA())</f>
        <v>#N/A</v>
      </c>
      <c r="BC183" s="537" t="e">
        <f ca="1">+IF(AND(ISNUMBER(OFFSET('Hygiene Data'!$E$5,0,10*ROW('Hygiene Data'!E177))),'Data Summary'!DR183="Yes"),OFFSET('Hygiene Data'!$E$5,0,10*ROW('Hygiene Data'!E177)),NA())</f>
        <v>#N/A</v>
      </c>
      <c r="BD183" s="537" t="e">
        <f ca="1">+IF(AND(ISNUMBER(OFFSET('Hygiene Data'!$E$7,0,10*ROW('Hygiene Data'!E177))),'Data Summary'!DS183="Yes"),OFFSET('Hygiene Data'!$E$7,0,10*ROW('Hygiene Data'!E177)),NA())</f>
        <v>#N/A</v>
      </c>
      <c r="BE183" s="537" t="e">
        <f ca="1">+IF(AND(ISNUMBER(OFFSET('Hygiene Data'!$E$9,0,10*ROW('Hygiene Data'!E177))),'Data Summary'!DT183="Yes"),OFFSET('Hygiene Data'!$E$9,0,10*ROW('Hygiene Data'!E177)),NA())</f>
        <v>#N/A</v>
      </c>
      <c r="BF183" s="537" t="e">
        <f ca="1">+IF(AND(ISNUMBER(OFFSET('Hygiene Data'!$F$5,0,10*ROW('Hygiene Data'!F177))),'Data Summary'!DU183="Yes"),OFFSET('Hygiene Data'!$F$5,0,10*ROW('Hygiene Data'!F177)),NA())</f>
        <v>#N/A</v>
      </c>
      <c r="BG183" s="537" t="e">
        <f ca="1">+IF(AND(ISNUMBER(OFFSET('Hygiene Data'!$F$7,0,10*ROW('Hygiene Data'!F177))),'Data Summary'!DV183="Yes"),OFFSET('Hygiene Data'!$F$7,0,10*ROW('Hygiene Data'!F177)),NA())</f>
        <v>#N/A</v>
      </c>
      <c r="BH183" s="537" t="e">
        <f ca="1">+IF(AND(ISNUMBER(OFFSET('Hygiene Data'!$F$9,0,10*ROW('Hygiene Data'!F177))),'Data Summary'!DW183="Yes"),OFFSET('Hygiene Data'!$F$9,0,10*ROW('Hygiene Data'!F177)),NA())</f>
        <v>#N/A</v>
      </c>
      <c r="BI183" s="537" t="e">
        <f ca="1">+IF(AND(ISNUMBER(OFFSET('Hygiene Data'!$G$5,0,10*ROW('Hygiene Data'!G177))),'Data Summary'!DX183="Yes"),OFFSET('Hygiene Data'!$G$5,0,10*ROW('Hygiene Data'!G177)),NA())</f>
        <v>#N/A</v>
      </c>
      <c r="BJ183" s="537" t="e">
        <f ca="1">+IF(AND(ISNUMBER(OFFSET('Hygiene Data'!$G$7,0,10*ROW('Hygiene Data'!G177))),'Data Summary'!DY183="Yes"),OFFSET('Hygiene Data'!$G$7,0,10*ROW('Hygiene Data'!G177)),NA())</f>
        <v>#N/A</v>
      </c>
      <c r="BK183" s="537" t="e">
        <f ca="1">+IF(AND(ISNUMBER(OFFSET('Hygiene Data'!$G$9,0,10*ROW('Hygiene Data'!G177))),'Data Summary'!DZ183="Yes"),OFFSET('Hygiene Data'!$G$9,0,10*ROW('Hygiene Data'!G177)),NA())</f>
        <v>#N/A</v>
      </c>
      <c r="BL183" s="537" t="e">
        <f ca="1">+IF(AND(ISNUMBER(OFFSET('Hygiene Data'!$H$5,0,10*ROW('Hygiene Data'!H177))),'Data Summary'!EA183="Yes"),OFFSET('Hygiene Data'!$H$5,0,10*ROW('Hygiene Data'!H177)),NA())</f>
        <v>#N/A</v>
      </c>
      <c r="BM183" s="537" t="e">
        <f ca="1">+IF(AND(ISNUMBER(OFFSET('Hygiene Data'!$H$7,0,10*ROW('Hygiene Data'!H177))),'Data Summary'!EB183="Yes"),OFFSET('Hygiene Data'!$H$7,0,10*ROW('Hygiene Data'!H177)),NA())</f>
        <v>#N/A</v>
      </c>
      <c r="BN183" s="537" t="e">
        <f ca="1">+IF(AND(ISNUMBER(OFFSET('Hygiene Data'!$H$9,0,10*ROW('Hygiene Data'!H177))),'Data Summary'!EC183="Yes"),OFFSET('Hygiene Data'!$H$9,0,10*ROW('Hygiene Data'!H177)),NA())</f>
        <v>#N/A</v>
      </c>
      <c r="BO183" s="537" t="e">
        <f ca="1">+IF(AND(ISNUMBER(OFFSET('Hygiene Data'!$I$5,0,10*ROW('Hygiene Data'!I177))),'Data Summary'!ED183="Yes"),OFFSET('Hygiene Data'!$I$5,0,10*ROW('Hygiene Data'!I177)),NA())</f>
        <v>#N/A</v>
      </c>
      <c r="BP183" s="537" t="e">
        <f ca="1">+IF(AND(ISNUMBER(OFFSET('Hygiene Data'!$I$7,0,10*ROW('Hygiene Data'!I177))),'Data Summary'!EE183="Yes"),OFFSET('Hygiene Data'!$I$7,0,10*ROW('Hygiene Data'!I177)),NA())</f>
        <v>#N/A</v>
      </c>
      <c r="BQ183" s="537" t="e">
        <f ca="1">+IF(AND(ISNUMBER(OFFSET('Hygiene Data'!$I$9,0,10*ROW('Hygiene Data'!I177))),'Data Summary'!EF183="Yes"),OFFSET('Hygiene Data'!$I$9,0,10*ROW('Hygiene Data'!I177)),NA())</f>
        <v>#N/A</v>
      </c>
    </row>
    <row r="184" spans="1:69" x14ac:dyDescent="0.25">
      <c r="A184" s="533" t="e">
        <f ca="1">+RIGHT('Data Summary'!A184,LEN('Data Summary'!A184)-9)</f>
        <v>#VALUE!</v>
      </c>
      <c r="B184" s="507" t="str">
        <f ca="1">+IF(ISTEXT('Data Summary'!B184),'Data Summary'!B184,"")</f>
        <v/>
      </c>
      <c r="C184" s="534" t="e">
        <f ca="1">+VALUE('Data Summary'!C184)</f>
        <v>#VALUE!</v>
      </c>
      <c r="D184" s="535" t="e">
        <f ca="1">+IF(AND(ISNUMBER(OFFSET('Water Data'!$D$4,0,10*ROW('Water Data'!D178))),'Data Summary'!BS184="Yes"),100-OFFSET('Water Data'!$D$4,0,10*ROW('Water Data'!D178)),NA())</f>
        <v>#N/A</v>
      </c>
      <c r="E184" s="535" t="e">
        <f ca="1">+IF(AND(ISNUMBER(OFFSET('Water Data'!$D$6,0,10*ROW('Water Data'!D178))),'Data Summary'!BT184="Yes"),OFFSET('Water Data'!$D$6,0,10*ROW('Water Data'!D178)),NA())</f>
        <v>#N/A</v>
      </c>
      <c r="F184" s="535" t="e">
        <f ca="1">+IF(AND(ISNUMBER(OFFSET('Water Data'!$D$9,0,10*ROW('Water Data'!D178))),'Data Summary'!BU184="Yes"),OFFSET('Water Data'!$D$9,0,10*ROW('Water Data'!D178)),NA())</f>
        <v>#N/A</v>
      </c>
      <c r="G184" s="535" t="e">
        <f ca="1">+IF(AND(ISNUMBER(OFFSET('Water Data'!$E$4,0,10*ROW('Water Data'!E178))),'Data Summary'!BV184="Yes"),100-OFFSET('Water Data'!$E$4,0,10*ROW('Water Data'!E178)),NA())</f>
        <v>#N/A</v>
      </c>
      <c r="H184" s="535" t="e">
        <f ca="1">+IF(AND(ISNUMBER(OFFSET('Water Data'!$E$6,0,10*ROW('Water Data'!E178))),'Data Summary'!BW184="Yes"),OFFSET('Water Data'!$E$6,0,10*ROW('Water Data'!E178)),NA())</f>
        <v>#N/A</v>
      </c>
      <c r="I184" s="535" t="e">
        <f ca="1">+IF(AND(ISNUMBER(OFFSET('Water Data'!$E$9,0,10*ROW('Water Data'!E178))),'Data Summary'!BX184="Yes"),OFFSET('Water Data'!$E$9,0,10*ROW('Water Data'!E178)),NA())</f>
        <v>#N/A</v>
      </c>
      <c r="J184" s="535" t="e">
        <f ca="1">+IF(AND(ISNUMBER(OFFSET('Water Data'!$F$4,0,10*ROW('Water Data'!F178))),'Data Summary'!BY184="Yes"),100-OFFSET('Water Data'!$F$4,0,10*ROW('Water Data'!F178)),NA())</f>
        <v>#N/A</v>
      </c>
      <c r="K184" s="535" t="e">
        <f ca="1">+IF(AND(ISNUMBER(OFFSET('Water Data'!$F$6,0,10*ROW('Water Data'!F178))),'Data Summary'!BZ184="Yes"),OFFSET('Water Data'!$F$6,0,10*ROW('Water Data'!F178)),NA())</f>
        <v>#N/A</v>
      </c>
      <c r="L184" s="535" t="e">
        <f ca="1">+IF(AND(ISNUMBER(OFFSET('Water Data'!$F$9,0,10*ROW('Water Data'!F178))),'Data Summary'!CA184="Yes"),OFFSET('Water Data'!$F$9,0,10*ROW('Water Data'!F178)),NA())</f>
        <v>#N/A</v>
      </c>
      <c r="M184" s="535" t="e">
        <f ca="1">+IF(AND(ISNUMBER(OFFSET('Water Data'!$G$4,0,10*ROW('Water Data'!G178))),'Data Summary'!CB184="Yes"),100-OFFSET('Water Data'!$G$4,0,10*ROW('Water Data'!G178)),NA())</f>
        <v>#N/A</v>
      </c>
      <c r="N184" s="535" t="e">
        <f ca="1">+IF(AND(ISNUMBER(OFFSET('Water Data'!$G$6,0,10*ROW('Water Data'!G178))),'Data Summary'!CC184="Yes"),OFFSET('Water Data'!$G$6,0,10*ROW('Water Data'!G178)),NA())</f>
        <v>#N/A</v>
      </c>
      <c r="O184" s="535" t="e">
        <f ca="1">+IF(AND(ISNUMBER(OFFSET('Water Data'!$G$9,0,10*ROW('Water Data'!G178))),'Data Summary'!CD184="Yes"),OFFSET('Water Data'!$G$9,0,10*ROW('Water Data'!G178)),NA())</f>
        <v>#N/A</v>
      </c>
      <c r="P184" s="535" t="e">
        <f ca="1">+IF(AND(ISNUMBER(OFFSET('Water Data'!$H$4,0,10*ROW('Water Data'!H178))),'Data Summary'!CE184="Yes"),100-OFFSET('Water Data'!$H$4,0,10*ROW('Water Data'!H178)),NA())</f>
        <v>#N/A</v>
      </c>
      <c r="Q184" s="535" t="e">
        <f ca="1">+IF(AND(ISNUMBER(OFFSET('Water Data'!$H$6,0,10*ROW('Water Data'!H178))),'Data Summary'!CF184="Yes"),OFFSET('Water Data'!$H$6,0,10*ROW('Water Data'!H178)),NA())</f>
        <v>#N/A</v>
      </c>
      <c r="R184" s="535" t="e">
        <f ca="1">+IF(AND(ISNUMBER(OFFSET('Water Data'!$H$9,0,10*ROW('Water Data'!H178))),'Data Summary'!CG184="Yes"),OFFSET('Water Data'!$H$9,0,10*ROW('Water Data'!H178)),NA())</f>
        <v>#N/A</v>
      </c>
      <c r="S184" s="535" t="e">
        <f ca="1">+IF(AND(ISNUMBER(OFFSET('Water Data'!$I$4,0,10*ROW('Water Data'!I178))),'Data Summary'!CH184="Yes"),100-OFFSET('Water Data'!$I$4,0,10*ROW('Water Data'!I178)),NA())</f>
        <v>#N/A</v>
      </c>
      <c r="T184" s="535" t="e">
        <f ca="1">+IF(AND(ISNUMBER(OFFSET('Water Data'!$I$6,0,10*ROW('Water Data'!I178))),'Data Summary'!CI184="Yes"),OFFSET('Water Data'!$I$6,0,10*ROW('Water Data'!I178)),NA())</f>
        <v>#N/A</v>
      </c>
      <c r="U184" s="535" t="e">
        <f ca="1">+IF(AND(ISNUMBER(OFFSET('Water Data'!$I$9,0,10*ROW('Water Data'!I178))),'Data Summary'!CJ184="Yes"),OFFSET('Water Data'!$I$9,0,10*ROW('Water Data'!I178)),NA())</f>
        <v>#N/A</v>
      </c>
      <c r="V184" s="536" t="e">
        <f ca="1">+IF(AND(ISNUMBER(OFFSET('Sanitation Data'!$D$4,0,10*ROW('Sanitation Data'!D178))),'Data Summary'!CK184="Yes"),100-OFFSET('Sanitation Data'!$D$4,0,10*ROW('Sanitation Data'!D178)),NA())</f>
        <v>#N/A</v>
      </c>
      <c r="W184" s="536" t="e">
        <f ca="1">+IF(AND(ISNUMBER(OFFSET('Sanitation Data'!$D$6,0,10*ROW('Sanitation Data'!D178))),'Data Summary'!CL184="Yes"),OFFSET('Sanitation Data'!$D$6,0,10*ROW('Sanitation Data'!D178)),NA())</f>
        <v>#N/A</v>
      </c>
      <c r="X184" s="536" t="e">
        <f ca="1">+IF(AND(ISNUMBER(OFFSET('Sanitation Data'!$D$10,0,10*ROW('Sanitation Data'!D178))),'Data Summary'!CM184="Yes"),OFFSET('Sanitation Data'!$D$10,0,10*ROW('Sanitation Data'!D178)),NA())</f>
        <v>#N/A</v>
      </c>
      <c r="Y184" s="536" t="e">
        <f ca="1">+IF(AND(ISNUMBER(OFFSET('Sanitation Data'!$D$11,0,10*ROW('Sanitation Data'!D178))),'Data Summary'!CN184="Yes"),OFFSET('Sanitation Data'!$D$11,0,10*ROW('Sanitation Data'!D178)),NA())</f>
        <v>#N/A</v>
      </c>
      <c r="Z184" s="536" t="e">
        <f ca="1">+IF(AND(ISNUMBER(OFFSET('Sanitation Data'!$D$12,0,10*ROW('Sanitation Data'!D178))),'Data Summary'!CO184="Yes"),OFFSET('Sanitation Data'!$D$12,0,10*ROW('Sanitation Data'!D178)),NA())</f>
        <v>#N/A</v>
      </c>
      <c r="AA184" s="536" t="e">
        <f ca="1">+IF(AND(ISNUMBER(OFFSET('Sanitation Data'!$E$4,0,10*ROW('Sanitation Data'!E178))),'Data Summary'!CP184="Yes"),100-OFFSET('Sanitation Data'!$E$4,0,10*ROW('Sanitation Data'!E178)),NA())</f>
        <v>#N/A</v>
      </c>
      <c r="AB184" s="536" t="e">
        <f ca="1">+IF(AND(ISNUMBER(OFFSET('Sanitation Data'!$E$6,0,10*ROW('Sanitation Data'!E178))),'Data Summary'!CQ184="Yes"),OFFSET('Sanitation Data'!$E$6,0,10*ROW('Sanitation Data'!E178)),NA())</f>
        <v>#N/A</v>
      </c>
      <c r="AC184" s="536" t="e">
        <f ca="1">+IF(AND(ISNUMBER(OFFSET('Sanitation Data'!$E$10,0,10*ROW('Sanitation Data'!E178))),'Data Summary'!CR184="Yes"),OFFSET('Sanitation Data'!$E$10,0,10*ROW('Sanitation Data'!E178)),NA())</f>
        <v>#N/A</v>
      </c>
      <c r="AD184" s="536" t="e">
        <f ca="1">+IF(AND(ISNUMBER(OFFSET('Sanitation Data'!$E$11,0,10*ROW('Sanitation Data'!E178))),'Data Summary'!CS184="Yes"),OFFSET('Sanitation Data'!$E$11,0,10*ROW('Sanitation Data'!E178)),NA())</f>
        <v>#N/A</v>
      </c>
      <c r="AE184" s="536" t="e">
        <f ca="1">+IF(AND(ISNUMBER(OFFSET('Sanitation Data'!$E$12,0,10*ROW('Sanitation Data'!E178))),'Data Summary'!CT184="Yes"),OFFSET('Sanitation Data'!$E$12,0,10*ROW('Sanitation Data'!E178)),NA())</f>
        <v>#N/A</v>
      </c>
      <c r="AF184" s="536" t="e">
        <f ca="1">+IF(AND(ISNUMBER(OFFSET('Sanitation Data'!$F$4,0,10*ROW('Sanitation Data'!F178))),'Data Summary'!CU184="Yes"),100-OFFSET('Sanitation Data'!$F$4,0,10*ROW('Sanitation Data'!F178)),NA())</f>
        <v>#N/A</v>
      </c>
      <c r="AG184" s="536" t="e">
        <f ca="1">+IF(AND(ISNUMBER(OFFSET('Sanitation Data'!$F$6,0,10*ROW('Sanitation Data'!F178))),'Data Summary'!CV184="Yes"),OFFSET('Sanitation Data'!$F$6,0,10*ROW('Sanitation Data'!F178)),NA())</f>
        <v>#N/A</v>
      </c>
      <c r="AH184" s="536" t="e">
        <f ca="1">+IF(AND(ISNUMBER(OFFSET('Sanitation Data'!$F$10,0,10*ROW('Sanitation Data'!F178))),'Data Summary'!CW184="Yes"),OFFSET('Sanitation Data'!$F$10,0,10*ROW('Sanitation Data'!F178)),NA())</f>
        <v>#N/A</v>
      </c>
      <c r="AI184" s="536" t="e">
        <f ca="1">+IF(AND(ISNUMBER(OFFSET('Sanitation Data'!$F$11,0,10*ROW('Sanitation Data'!F178))),'Data Summary'!CX184="Yes"),OFFSET('Sanitation Data'!$F$11,0,10*ROW('Sanitation Data'!F178)),NA())</f>
        <v>#N/A</v>
      </c>
      <c r="AJ184" s="536" t="e">
        <f ca="1">+IF(AND(ISNUMBER(OFFSET('Sanitation Data'!$F$12,0,10*ROW('Sanitation Data'!F178))),'Data Summary'!CY184="Yes"),OFFSET('Sanitation Data'!$F$12,0,10*ROW('Sanitation Data'!F178)),NA())</f>
        <v>#N/A</v>
      </c>
      <c r="AK184" s="536" t="e">
        <f ca="1">+IF(AND(ISNUMBER(OFFSET('Sanitation Data'!$G$4,0,10*ROW('Sanitation Data'!G178))),'Data Summary'!CZ184="Yes"),100-OFFSET('Sanitation Data'!$G$4,0,10*ROW('Sanitation Data'!G178)),NA())</f>
        <v>#N/A</v>
      </c>
      <c r="AL184" s="536" t="e">
        <f ca="1">+IF(AND(ISNUMBER(OFFSET('Sanitation Data'!$G$6,0,10*ROW('Sanitation Data'!G178))),'Data Summary'!DA184="Yes"),OFFSET('Sanitation Data'!$G$6,0,10*ROW('Sanitation Data'!G178)),NA())</f>
        <v>#N/A</v>
      </c>
      <c r="AM184" s="536" t="e">
        <f ca="1">+IF(AND(ISNUMBER(OFFSET('Sanitation Data'!$G$10,0,10*ROW('Sanitation Data'!G178))),'Data Summary'!DB184="Yes"),OFFSET('Sanitation Data'!$G$10,0,10*ROW('Sanitation Data'!G178)),NA())</f>
        <v>#N/A</v>
      </c>
      <c r="AN184" s="536" t="e">
        <f ca="1">+IF(AND(ISNUMBER(OFFSET('Sanitation Data'!$G$11,0,10*ROW('Sanitation Data'!G178))),'Data Summary'!DC184="Yes"),OFFSET('Sanitation Data'!$G$11,0,10*ROW('Sanitation Data'!G178)),NA())</f>
        <v>#N/A</v>
      </c>
      <c r="AO184" s="536" t="e">
        <f ca="1">+IF(AND(ISNUMBER(OFFSET('Sanitation Data'!$G$12,0,10*ROW('Sanitation Data'!G178))),'Data Summary'!DD184="Yes"),OFFSET('Sanitation Data'!$G$12,0,10*ROW('Sanitation Data'!G178)),NA())</f>
        <v>#N/A</v>
      </c>
      <c r="AP184" s="536" t="e">
        <f ca="1">+IF(AND(ISNUMBER(OFFSET('Sanitation Data'!$H$4,0,10*ROW('Sanitation Data'!H178))),'Data Summary'!DE184="Yes"),100-OFFSET('Sanitation Data'!$H$4,0,10*ROW('Sanitation Data'!H178)),NA())</f>
        <v>#N/A</v>
      </c>
      <c r="AQ184" s="536" t="e">
        <f ca="1">+IF(AND(ISNUMBER(OFFSET('Sanitation Data'!$H$6,0,10*ROW('Sanitation Data'!H178))),'Data Summary'!DF184="Yes"),OFFSET('Sanitation Data'!$H$6,0,10*ROW('Sanitation Data'!H178)),NA())</f>
        <v>#N/A</v>
      </c>
      <c r="AR184" s="536" t="e">
        <f ca="1">+IF(AND(ISNUMBER(OFFSET('Sanitation Data'!$H$10,0,10*ROW('Sanitation Data'!H178))),'Data Summary'!DG184="Yes"),OFFSET('Sanitation Data'!$H$10,0,10*ROW('Sanitation Data'!H178)),NA())</f>
        <v>#N/A</v>
      </c>
      <c r="AS184" s="536" t="e">
        <f ca="1">+IF(AND(ISNUMBER(OFFSET('Sanitation Data'!$H$11,0,10*ROW('Sanitation Data'!H178))),'Data Summary'!DH184="Yes"),OFFSET('Sanitation Data'!$H$11,0,10*ROW('Sanitation Data'!H178)),NA())</f>
        <v>#N/A</v>
      </c>
      <c r="AT184" s="536" t="e">
        <f ca="1">+IF(AND(ISNUMBER(OFFSET('Sanitation Data'!$H$12,0,10*ROW('Sanitation Data'!H178))),'Data Summary'!DI184="Yes"),OFFSET('Sanitation Data'!$H$12,0,10*ROW('Sanitation Data'!H178)),NA())</f>
        <v>#N/A</v>
      </c>
      <c r="AU184" s="536" t="e">
        <f ca="1">+IF(AND(ISNUMBER(OFFSET('Sanitation Data'!$I$4,0,10*ROW('Sanitation Data'!I178))),'Data Summary'!DJ184="Yes"),100-OFFSET('Sanitation Data'!$I$4,0,10*ROW('Sanitation Data'!I178)),NA())</f>
        <v>#N/A</v>
      </c>
      <c r="AV184" s="536" t="e">
        <f ca="1">+IF(AND(ISNUMBER(OFFSET('Sanitation Data'!$I$6,0,10*ROW('Sanitation Data'!I178))),'Data Summary'!DK184="Yes"),OFFSET('Sanitation Data'!$I$6,0,10*ROW('Sanitation Data'!I178)),NA())</f>
        <v>#N/A</v>
      </c>
      <c r="AW184" s="536" t="e">
        <f ca="1">+IF(AND(ISNUMBER(OFFSET('Sanitation Data'!$I$10,0,10*ROW('Sanitation Data'!I178))),'Data Summary'!DL184="Yes"),OFFSET('Sanitation Data'!$I$10,0,10*ROW('Sanitation Data'!I178)),NA())</f>
        <v>#N/A</v>
      </c>
      <c r="AX184" s="536" t="e">
        <f ca="1">+IF(AND(ISNUMBER(OFFSET('Sanitation Data'!$I$11,0,10*ROW('Sanitation Data'!I178))),'Data Summary'!DM184="Yes"),OFFSET('Sanitation Data'!$I$11,0,10*ROW('Sanitation Data'!I178)),NA())</f>
        <v>#N/A</v>
      </c>
      <c r="AY184" s="536" t="e">
        <f ca="1">+IF(AND(ISNUMBER(OFFSET('Sanitation Data'!$I$12,0,10*ROW('Sanitation Data'!I178))),'Data Summary'!DN184="Yes"),OFFSET('Sanitation Data'!$I$12,0,10*ROW('Sanitation Data'!I178)),NA())</f>
        <v>#N/A</v>
      </c>
      <c r="AZ184" s="537" t="e">
        <f ca="1">+IF(AND(ISNUMBER(OFFSET('Hygiene Data'!$D$5,0,10*ROW('Hygiene Data'!D178))),'Data Summary'!DO184="Yes"),OFFSET('Hygiene Data'!$D$5,0,10*ROW('Hygiene Data'!D178)),NA())</f>
        <v>#N/A</v>
      </c>
      <c r="BA184" s="537" t="e">
        <f ca="1">+IF(AND(ISNUMBER(OFFSET('Hygiene Data'!$D$7,0,10*ROW('Hygiene Data'!D178))),'Data Summary'!DP184="Yes"),OFFSET('Hygiene Data'!$D$7,0,10*ROW('Hygiene Data'!D178)),NA())</f>
        <v>#N/A</v>
      </c>
      <c r="BB184" s="537" t="e">
        <f ca="1">+IF(AND(ISNUMBER(OFFSET('Hygiene Data'!$D$9,0,10*ROW('Hygiene Data'!D178))),'Data Summary'!DQ184="Yes"),OFFSET('Hygiene Data'!$D$9,0,10*ROW('Hygiene Data'!D178)),NA())</f>
        <v>#N/A</v>
      </c>
      <c r="BC184" s="537" t="e">
        <f ca="1">+IF(AND(ISNUMBER(OFFSET('Hygiene Data'!$E$5,0,10*ROW('Hygiene Data'!E178))),'Data Summary'!DR184="Yes"),OFFSET('Hygiene Data'!$E$5,0,10*ROW('Hygiene Data'!E178)),NA())</f>
        <v>#N/A</v>
      </c>
      <c r="BD184" s="537" t="e">
        <f ca="1">+IF(AND(ISNUMBER(OFFSET('Hygiene Data'!$E$7,0,10*ROW('Hygiene Data'!E178))),'Data Summary'!DS184="Yes"),OFFSET('Hygiene Data'!$E$7,0,10*ROW('Hygiene Data'!E178)),NA())</f>
        <v>#N/A</v>
      </c>
      <c r="BE184" s="537" t="e">
        <f ca="1">+IF(AND(ISNUMBER(OFFSET('Hygiene Data'!$E$9,0,10*ROW('Hygiene Data'!E178))),'Data Summary'!DT184="Yes"),OFFSET('Hygiene Data'!$E$9,0,10*ROW('Hygiene Data'!E178)),NA())</f>
        <v>#N/A</v>
      </c>
      <c r="BF184" s="537" t="e">
        <f ca="1">+IF(AND(ISNUMBER(OFFSET('Hygiene Data'!$F$5,0,10*ROW('Hygiene Data'!F178))),'Data Summary'!DU184="Yes"),OFFSET('Hygiene Data'!$F$5,0,10*ROW('Hygiene Data'!F178)),NA())</f>
        <v>#N/A</v>
      </c>
      <c r="BG184" s="537" t="e">
        <f ca="1">+IF(AND(ISNUMBER(OFFSET('Hygiene Data'!$F$7,0,10*ROW('Hygiene Data'!F178))),'Data Summary'!DV184="Yes"),OFFSET('Hygiene Data'!$F$7,0,10*ROW('Hygiene Data'!F178)),NA())</f>
        <v>#N/A</v>
      </c>
      <c r="BH184" s="537" t="e">
        <f ca="1">+IF(AND(ISNUMBER(OFFSET('Hygiene Data'!$F$9,0,10*ROW('Hygiene Data'!F178))),'Data Summary'!DW184="Yes"),OFFSET('Hygiene Data'!$F$9,0,10*ROW('Hygiene Data'!F178)),NA())</f>
        <v>#N/A</v>
      </c>
      <c r="BI184" s="537" t="e">
        <f ca="1">+IF(AND(ISNUMBER(OFFSET('Hygiene Data'!$G$5,0,10*ROW('Hygiene Data'!G178))),'Data Summary'!DX184="Yes"),OFFSET('Hygiene Data'!$G$5,0,10*ROW('Hygiene Data'!G178)),NA())</f>
        <v>#N/A</v>
      </c>
      <c r="BJ184" s="537" t="e">
        <f ca="1">+IF(AND(ISNUMBER(OFFSET('Hygiene Data'!$G$7,0,10*ROW('Hygiene Data'!G178))),'Data Summary'!DY184="Yes"),OFFSET('Hygiene Data'!$G$7,0,10*ROW('Hygiene Data'!G178)),NA())</f>
        <v>#N/A</v>
      </c>
      <c r="BK184" s="537" t="e">
        <f ca="1">+IF(AND(ISNUMBER(OFFSET('Hygiene Data'!$G$9,0,10*ROW('Hygiene Data'!G178))),'Data Summary'!DZ184="Yes"),OFFSET('Hygiene Data'!$G$9,0,10*ROW('Hygiene Data'!G178)),NA())</f>
        <v>#N/A</v>
      </c>
      <c r="BL184" s="537" t="e">
        <f ca="1">+IF(AND(ISNUMBER(OFFSET('Hygiene Data'!$H$5,0,10*ROW('Hygiene Data'!H178))),'Data Summary'!EA184="Yes"),OFFSET('Hygiene Data'!$H$5,0,10*ROW('Hygiene Data'!H178)),NA())</f>
        <v>#N/A</v>
      </c>
      <c r="BM184" s="537" t="e">
        <f ca="1">+IF(AND(ISNUMBER(OFFSET('Hygiene Data'!$H$7,0,10*ROW('Hygiene Data'!H178))),'Data Summary'!EB184="Yes"),OFFSET('Hygiene Data'!$H$7,0,10*ROW('Hygiene Data'!H178)),NA())</f>
        <v>#N/A</v>
      </c>
      <c r="BN184" s="537" t="e">
        <f ca="1">+IF(AND(ISNUMBER(OFFSET('Hygiene Data'!$H$9,0,10*ROW('Hygiene Data'!H178))),'Data Summary'!EC184="Yes"),OFFSET('Hygiene Data'!$H$9,0,10*ROW('Hygiene Data'!H178)),NA())</f>
        <v>#N/A</v>
      </c>
      <c r="BO184" s="537" t="e">
        <f ca="1">+IF(AND(ISNUMBER(OFFSET('Hygiene Data'!$I$5,0,10*ROW('Hygiene Data'!I178))),'Data Summary'!ED184="Yes"),OFFSET('Hygiene Data'!$I$5,0,10*ROW('Hygiene Data'!I178)),NA())</f>
        <v>#N/A</v>
      </c>
      <c r="BP184" s="537" t="e">
        <f ca="1">+IF(AND(ISNUMBER(OFFSET('Hygiene Data'!$I$7,0,10*ROW('Hygiene Data'!I178))),'Data Summary'!EE184="Yes"),OFFSET('Hygiene Data'!$I$7,0,10*ROW('Hygiene Data'!I178)),NA())</f>
        <v>#N/A</v>
      </c>
      <c r="BQ184" s="537" t="e">
        <f ca="1">+IF(AND(ISNUMBER(OFFSET('Hygiene Data'!$I$9,0,10*ROW('Hygiene Data'!I178))),'Data Summary'!EF184="Yes"),OFFSET('Hygiene Data'!$I$9,0,10*ROW('Hygiene Data'!I178)),NA())</f>
        <v>#N/A</v>
      </c>
    </row>
    <row r="185" spans="1:69" x14ac:dyDescent="0.25">
      <c r="A185" s="533" t="e">
        <f ca="1">+RIGHT('Data Summary'!A185,LEN('Data Summary'!A185)-9)</f>
        <v>#VALUE!</v>
      </c>
      <c r="B185" s="507" t="str">
        <f ca="1">+IF(ISTEXT('Data Summary'!B185),'Data Summary'!B185,"")</f>
        <v/>
      </c>
      <c r="C185" s="534" t="e">
        <f ca="1">+VALUE('Data Summary'!C185)</f>
        <v>#VALUE!</v>
      </c>
      <c r="D185" s="535" t="e">
        <f ca="1">+IF(AND(ISNUMBER(OFFSET('Water Data'!$D$4,0,10*ROW('Water Data'!D179))),'Data Summary'!BS185="Yes"),100-OFFSET('Water Data'!$D$4,0,10*ROW('Water Data'!D179)),NA())</f>
        <v>#N/A</v>
      </c>
      <c r="E185" s="535" t="e">
        <f ca="1">+IF(AND(ISNUMBER(OFFSET('Water Data'!$D$6,0,10*ROW('Water Data'!D179))),'Data Summary'!BT185="Yes"),OFFSET('Water Data'!$D$6,0,10*ROW('Water Data'!D179)),NA())</f>
        <v>#N/A</v>
      </c>
      <c r="F185" s="535" t="e">
        <f ca="1">+IF(AND(ISNUMBER(OFFSET('Water Data'!$D$9,0,10*ROW('Water Data'!D179))),'Data Summary'!BU185="Yes"),OFFSET('Water Data'!$D$9,0,10*ROW('Water Data'!D179)),NA())</f>
        <v>#N/A</v>
      </c>
      <c r="G185" s="535" t="e">
        <f ca="1">+IF(AND(ISNUMBER(OFFSET('Water Data'!$E$4,0,10*ROW('Water Data'!E179))),'Data Summary'!BV185="Yes"),100-OFFSET('Water Data'!$E$4,0,10*ROW('Water Data'!E179)),NA())</f>
        <v>#N/A</v>
      </c>
      <c r="H185" s="535" t="e">
        <f ca="1">+IF(AND(ISNUMBER(OFFSET('Water Data'!$E$6,0,10*ROW('Water Data'!E179))),'Data Summary'!BW185="Yes"),OFFSET('Water Data'!$E$6,0,10*ROW('Water Data'!E179)),NA())</f>
        <v>#N/A</v>
      </c>
      <c r="I185" s="535" t="e">
        <f ca="1">+IF(AND(ISNUMBER(OFFSET('Water Data'!$E$9,0,10*ROW('Water Data'!E179))),'Data Summary'!BX185="Yes"),OFFSET('Water Data'!$E$9,0,10*ROW('Water Data'!E179)),NA())</f>
        <v>#N/A</v>
      </c>
      <c r="J185" s="535" t="e">
        <f ca="1">+IF(AND(ISNUMBER(OFFSET('Water Data'!$F$4,0,10*ROW('Water Data'!F179))),'Data Summary'!BY185="Yes"),100-OFFSET('Water Data'!$F$4,0,10*ROW('Water Data'!F179)),NA())</f>
        <v>#N/A</v>
      </c>
      <c r="K185" s="535" t="e">
        <f ca="1">+IF(AND(ISNUMBER(OFFSET('Water Data'!$F$6,0,10*ROW('Water Data'!F179))),'Data Summary'!BZ185="Yes"),OFFSET('Water Data'!$F$6,0,10*ROW('Water Data'!F179)),NA())</f>
        <v>#N/A</v>
      </c>
      <c r="L185" s="535" t="e">
        <f ca="1">+IF(AND(ISNUMBER(OFFSET('Water Data'!$F$9,0,10*ROW('Water Data'!F179))),'Data Summary'!CA185="Yes"),OFFSET('Water Data'!$F$9,0,10*ROW('Water Data'!F179)),NA())</f>
        <v>#N/A</v>
      </c>
      <c r="M185" s="535" t="e">
        <f ca="1">+IF(AND(ISNUMBER(OFFSET('Water Data'!$G$4,0,10*ROW('Water Data'!G179))),'Data Summary'!CB185="Yes"),100-OFFSET('Water Data'!$G$4,0,10*ROW('Water Data'!G179)),NA())</f>
        <v>#N/A</v>
      </c>
      <c r="N185" s="535" t="e">
        <f ca="1">+IF(AND(ISNUMBER(OFFSET('Water Data'!$G$6,0,10*ROW('Water Data'!G179))),'Data Summary'!CC185="Yes"),OFFSET('Water Data'!$G$6,0,10*ROW('Water Data'!G179)),NA())</f>
        <v>#N/A</v>
      </c>
      <c r="O185" s="535" t="e">
        <f ca="1">+IF(AND(ISNUMBER(OFFSET('Water Data'!$G$9,0,10*ROW('Water Data'!G179))),'Data Summary'!CD185="Yes"),OFFSET('Water Data'!$G$9,0,10*ROW('Water Data'!G179)),NA())</f>
        <v>#N/A</v>
      </c>
      <c r="P185" s="535" t="e">
        <f ca="1">+IF(AND(ISNUMBER(OFFSET('Water Data'!$H$4,0,10*ROW('Water Data'!H179))),'Data Summary'!CE185="Yes"),100-OFFSET('Water Data'!$H$4,0,10*ROW('Water Data'!H179)),NA())</f>
        <v>#N/A</v>
      </c>
      <c r="Q185" s="535" t="e">
        <f ca="1">+IF(AND(ISNUMBER(OFFSET('Water Data'!$H$6,0,10*ROW('Water Data'!H179))),'Data Summary'!CF185="Yes"),OFFSET('Water Data'!$H$6,0,10*ROW('Water Data'!H179)),NA())</f>
        <v>#N/A</v>
      </c>
      <c r="R185" s="535" t="e">
        <f ca="1">+IF(AND(ISNUMBER(OFFSET('Water Data'!$H$9,0,10*ROW('Water Data'!H179))),'Data Summary'!CG185="Yes"),OFFSET('Water Data'!$H$9,0,10*ROW('Water Data'!H179)),NA())</f>
        <v>#N/A</v>
      </c>
      <c r="S185" s="535" t="e">
        <f ca="1">+IF(AND(ISNUMBER(OFFSET('Water Data'!$I$4,0,10*ROW('Water Data'!I179))),'Data Summary'!CH185="Yes"),100-OFFSET('Water Data'!$I$4,0,10*ROW('Water Data'!I179)),NA())</f>
        <v>#N/A</v>
      </c>
      <c r="T185" s="535" t="e">
        <f ca="1">+IF(AND(ISNUMBER(OFFSET('Water Data'!$I$6,0,10*ROW('Water Data'!I179))),'Data Summary'!CI185="Yes"),OFFSET('Water Data'!$I$6,0,10*ROW('Water Data'!I179)),NA())</f>
        <v>#N/A</v>
      </c>
      <c r="U185" s="535" t="e">
        <f ca="1">+IF(AND(ISNUMBER(OFFSET('Water Data'!$I$9,0,10*ROW('Water Data'!I179))),'Data Summary'!CJ185="Yes"),OFFSET('Water Data'!$I$9,0,10*ROW('Water Data'!I179)),NA())</f>
        <v>#N/A</v>
      </c>
      <c r="V185" s="536" t="e">
        <f ca="1">+IF(AND(ISNUMBER(OFFSET('Sanitation Data'!$D$4,0,10*ROW('Sanitation Data'!D179))),'Data Summary'!CK185="Yes"),100-OFFSET('Sanitation Data'!$D$4,0,10*ROW('Sanitation Data'!D179)),NA())</f>
        <v>#N/A</v>
      </c>
      <c r="W185" s="536" t="e">
        <f ca="1">+IF(AND(ISNUMBER(OFFSET('Sanitation Data'!$D$6,0,10*ROW('Sanitation Data'!D179))),'Data Summary'!CL185="Yes"),OFFSET('Sanitation Data'!$D$6,0,10*ROW('Sanitation Data'!D179)),NA())</f>
        <v>#N/A</v>
      </c>
      <c r="X185" s="536" t="e">
        <f ca="1">+IF(AND(ISNUMBER(OFFSET('Sanitation Data'!$D$10,0,10*ROW('Sanitation Data'!D179))),'Data Summary'!CM185="Yes"),OFFSET('Sanitation Data'!$D$10,0,10*ROW('Sanitation Data'!D179)),NA())</f>
        <v>#N/A</v>
      </c>
      <c r="Y185" s="536" t="e">
        <f ca="1">+IF(AND(ISNUMBER(OFFSET('Sanitation Data'!$D$11,0,10*ROW('Sanitation Data'!D179))),'Data Summary'!CN185="Yes"),OFFSET('Sanitation Data'!$D$11,0,10*ROW('Sanitation Data'!D179)),NA())</f>
        <v>#N/A</v>
      </c>
      <c r="Z185" s="536" t="e">
        <f ca="1">+IF(AND(ISNUMBER(OFFSET('Sanitation Data'!$D$12,0,10*ROW('Sanitation Data'!D179))),'Data Summary'!CO185="Yes"),OFFSET('Sanitation Data'!$D$12,0,10*ROW('Sanitation Data'!D179)),NA())</f>
        <v>#N/A</v>
      </c>
      <c r="AA185" s="536" t="e">
        <f ca="1">+IF(AND(ISNUMBER(OFFSET('Sanitation Data'!$E$4,0,10*ROW('Sanitation Data'!E179))),'Data Summary'!CP185="Yes"),100-OFFSET('Sanitation Data'!$E$4,0,10*ROW('Sanitation Data'!E179)),NA())</f>
        <v>#N/A</v>
      </c>
      <c r="AB185" s="536" t="e">
        <f ca="1">+IF(AND(ISNUMBER(OFFSET('Sanitation Data'!$E$6,0,10*ROW('Sanitation Data'!E179))),'Data Summary'!CQ185="Yes"),OFFSET('Sanitation Data'!$E$6,0,10*ROW('Sanitation Data'!E179)),NA())</f>
        <v>#N/A</v>
      </c>
      <c r="AC185" s="536" t="e">
        <f ca="1">+IF(AND(ISNUMBER(OFFSET('Sanitation Data'!$E$10,0,10*ROW('Sanitation Data'!E179))),'Data Summary'!CR185="Yes"),OFFSET('Sanitation Data'!$E$10,0,10*ROW('Sanitation Data'!E179)),NA())</f>
        <v>#N/A</v>
      </c>
      <c r="AD185" s="536" t="e">
        <f ca="1">+IF(AND(ISNUMBER(OFFSET('Sanitation Data'!$E$11,0,10*ROW('Sanitation Data'!E179))),'Data Summary'!CS185="Yes"),OFFSET('Sanitation Data'!$E$11,0,10*ROW('Sanitation Data'!E179)),NA())</f>
        <v>#N/A</v>
      </c>
      <c r="AE185" s="536" t="e">
        <f ca="1">+IF(AND(ISNUMBER(OFFSET('Sanitation Data'!$E$12,0,10*ROW('Sanitation Data'!E179))),'Data Summary'!CT185="Yes"),OFFSET('Sanitation Data'!$E$12,0,10*ROW('Sanitation Data'!E179)),NA())</f>
        <v>#N/A</v>
      </c>
      <c r="AF185" s="536" t="e">
        <f ca="1">+IF(AND(ISNUMBER(OFFSET('Sanitation Data'!$F$4,0,10*ROW('Sanitation Data'!F179))),'Data Summary'!CU185="Yes"),100-OFFSET('Sanitation Data'!$F$4,0,10*ROW('Sanitation Data'!F179)),NA())</f>
        <v>#N/A</v>
      </c>
      <c r="AG185" s="536" t="e">
        <f ca="1">+IF(AND(ISNUMBER(OFFSET('Sanitation Data'!$F$6,0,10*ROW('Sanitation Data'!F179))),'Data Summary'!CV185="Yes"),OFFSET('Sanitation Data'!$F$6,0,10*ROW('Sanitation Data'!F179)),NA())</f>
        <v>#N/A</v>
      </c>
      <c r="AH185" s="536" t="e">
        <f ca="1">+IF(AND(ISNUMBER(OFFSET('Sanitation Data'!$F$10,0,10*ROW('Sanitation Data'!F179))),'Data Summary'!CW185="Yes"),OFFSET('Sanitation Data'!$F$10,0,10*ROW('Sanitation Data'!F179)),NA())</f>
        <v>#N/A</v>
      </c>
      <c r="AI185" s="536" t="e">
        <f ca="1">+IF(AND(ISNUMBER(OFFSET('Sanitation Data'!$F$11,0,10*ROW('Sanitation Data'!F179))),'Data Summary'!CX185="Yes"),OFFSET('Sanitation Data'!$F$11,0,10*ROW('Sanitation Data'!F179)),NA())</f>
        <v>#N/A</v>
      </c>
      <c r="AJ185" s="536" t="e">
        <f ca="1">+IF(AND(ISNUMBER(OFFSET('Sanitation Data'!$F$12,0,10*ROW('Sanitation Data'!F179))),'Data Summary'!CY185="Yes"),OFFSET('Sanitation Data'!$F$12,0,10*ROW('Sanitation Data'!F179)),NA())</f>
        <v>#N/A</v>
      </c>
      <c r="AK185" s="536" t="e">
        <f ca="1">+IF(AND(ISNUMBER(OFFSET('Sanitation Data'!$G$4,0,10*ROW('Sanitation Data'!G179))),'Data Summary'!CZ185="Yes"),100-OFFSET('Sanitation Data'!$G$4,0,10*ROW('Sanitation Data'!G179)),NA())</f>
        <v>#N/A</v>
      </c>
      <c r="AL185" s="536" t="e">
        <f ca="1">+IF(AND(ISNUMBER(OFFSET('Sanitation Data'!$G$6,0,10*ROW('Sanitation Data'!G179))),'Data Summary'!DA185="Yes"),OFFSET('Sanitation Data'!$G$6,0,10*ROW('Sanitation Data'!G179)),NA())</f>
        <v>#N/A</v>
      </c>
      <c r="AM185" s="536" t="e">
        <f ca="1">+IF(AND(ISNUMBER(OFFSET('Sanitation Data'!$G$10,0,10*ROW('Sanitation Data'!G179))),'Data Summary'!DB185="Yes"),OFFSET('Sanitation Data'!$G$10,0,10*ROW('Sanitation Data'!G179)),NA())</f>
        <v>#N/A</v>
      </c>
      <c r="AN185" s="536" t="e">
        <f ca="1">+IF(AND(ISNUMBER(OFFSET('Sanitation Data'!$G$11,0,10*ROW('Sanitation Data'!G179))),'Data Summary'!DC185="Yes"),OFFSET('Sanitation Data'!$G$11,0,10*ROW('Sanitation Data'!G179)),NA())</f>
        <v>#N/A</v>
      </c>
      <c r="AO185" s="536" t="e">
        <f ca="1">+IF(AND(ISNUMBER(OFFSET('Sanitation Data'!$G$12,0,10*ROW('Sanitation Data'!G179))),'Data Summary'!DD185="Yes"),OFFSET('Sanitation Data'!$G$12,0,10*ROW('Sanitation Data'!G179)),NA())</f>
        <v>#N/A</v>
      </c>
      <c r="AP185" s="536" t="e">
        <f ca="1">+IF(AND(ISNUMBER(OFFSET('Sanitation Data'!$H$4,0,10*ROW('Sanitation Data'!H179))),'Data Summary'!DE185="Yes"),100-OFFSET('Sanitation Data'!$H$4,0,10*ROW('Sanitation Data'!H179)),NA())</f>
        <v>#N/A</v>
      </c>
      <c r="AQ185" s="536" t="e">
        <f ca="1">+IF(AND(ISNUMBER(OFFSET('Sanitation Data'!$H$6,0,10*ROW('Sanitation Data'!H179))),'Data Summary'!DF185="Yes"),OFFSET('Sanitation Data'!$H$6,0,10*ROW('Sanitation Data'!H179)),NA())</f>
        <v>#N/A</v>
      </c>
      <c r="AR185" s="536" t="e">
        <f ca="1">+IF(AND(ISNUMBER(OFFSET('Sanitation Data'!$H$10,0,10*ROW('Sanitation Data'!H179))),'Data Summary'!DG185="Yes"),OFFSET('Sanitation Data'!$H$10,0,10*ROW('Sanitation Data'!H179)),NA())</f>
        <v>#N/A</v>
      </c>
      <c r="AS185" s="536" t="e">
        <f ca="1">+IF(AND(ISNUMBER(OFFSET('Sanitation Data'!$H$11,0,10*ROW('Sanitation Data'!H179))),'Data Summary'!DH185="Yes"),OFFSET('Sanitation Data'!$H$11,0,10*ROW('Sanitation Data'!H179)),NA())</f>
        <v>#N/A</v>
      </c>
      <c r="AT185" s="536" t="e">
        <f ca="1">+IF(AND(ISNUMBER(OFFSET('Sanitation Data'!$H$12,0,10*ROW('Sanitation Data'!H179))),'Data Summary'!DI185="Yes"),OFFSET('Sanitation Data'!$H$12,0,10*ROW('Sanitation Data'!H179)),NA())</f>
        <v>#N/A</v>
      </c>
      <c r="AU185" s="536" t="e">
        <f ca="1">+IF(AND(ISNUMBER(OFFSET('Sanitation Data'!$I$4,0,10*ROW('Sanitation Data'!I179))),'Data Summary'!DJ185="Yes"),100-OFFSET('Sanitation Data'!$I$4,0,10*ROW('Sanitation Data'!I179)),NA())</f>
        <v>#N/A</v>
      </c>
      <c r="AV185" s="536" t="e">
        <f ca="1">+IF(AND(ISNUMBER(OFFSET('Sanitation Data'!$I$6,0,10*ROW('Sanitation Data'!I179))),'Data Summary'!DK185="Yes"),OFFSET('Sanitation Data'!$I$6,0,10*ROW('Sanitation Data'!I179)),NA())</f>
        <v>#N/A</v>
      </c>
      <c r="AW185" s="536" t="e">
        <f ca="1">+IF(AND(ISNUMBER(OFFSET('Sanitation Data'!$I$10,0,10*ROW('Sanitation Data'!I179))),'Data Summary'!DL185="Yes"),OFFSET('Sanitation Data'!$I$10,0,10*ROW('Sanitation Data'!I179)),NA())</f>
        <v>#N/A</v>
      </c>
      <c r="AX185" s="536" t="e">
        <f ca="1">+IF(AND(ISNUMBER(OFFSET('Sanitation Data'!$I$11,0,10*ROW('Sanitation Data'!I179))),'Data Summary'!DM185="Yes"),OFFSET('Sanitation Data'!$I$11,0,10*ROW('Sanitation Data'!I179)),NA())</f>
        <v>#N/A</v>
      </c>
      <c r="AY185" s="536" t="e">
        <f ca="1">+IF(AND(ISNUMBER(OFFSET('Sanitation Data'!$I$12,0,10*ROW('Sanitation Data'!I179))),'Data Summary'!DN185="Yes"),OFFSET('Sanitation Data'!$I$12,0,10*ROW('Sanitation Data'!I179)),NA())</f>
        <v>#N/A</v>
      </c>
      <c r="AZ185" s="537" t="e">
        <f ca="1">+IF(AND(ISNUMBER(OFFSET('Hygiene Data'!$D$5,0,10*ROW('Hygiene Data'!D179))),'Data Summary'!DO185="Yes"),OFFSET('Hygiene Data'!$D$5,0,10*ROW('Hygiene Data'!D179)),NA())</f>
        <v>#N/A</v>
      </c>
      <c r="BA185" s="537" t="e">
        <f ca="1">+IF(AND(ISNUMBER(OFFSET('Hygiene Data'!$D$7,0,10*ROW('Hygiene Data'!D179))),'Data Summary'!DP185="Yes"),OFFSET('Hygiene Data'!$D$7,0,10*ROW('Hygiene Data'!D179)),NA())</f>
        <v>#N/A</v>
      </c>
      <c r="BB185" s="537" t="e">
        <f ca="1">+IF(AND(ISNUMBER(OFFSET('Hygiene Data'!$D$9,0,10*ROW('Hygiene Data'!D179))),'Data Summary'!DQ185="Yes"),OFFSET('Hygiene Data'!$D$9,0,10*ROW('Hygiene Data'!D179)),NA())</f>
        <v>#N/A</v>
      </c>
      <c r="BC185" s="537" t="e">
        <f ca="1">+IF(AND(ISNUMBER(OFFSET('Hygiene Data'!$E$5,0,10*ROW('Hygiene Data'!E179))),'Data Summary'!DR185="Yes"),OFFSET('Hygiene Data'!$E$5,0,10*ROW('Hygiene Data'!E179)),NA())</f>
        <v>#N/A</v>
      </c>
      <c r="BD185" s="537" t="e">
        <f ca="1">+IF(AND(ISNUMBER(OFFSET('Hygiene Data'!$E$7,0,10*ROW('Hygiene Data'!E179))),'Data Summary'!DS185="Yes"),OFFSET('Hygiene Data'!$E$7,0,10*ROW('Hygiene Data'!E179)),NA())</f>
        <v>#N/A</v>
      </c>
      <c r="BE185" s="537" t="e">
        <f ca="1">+IF(AND(ISNUMBER(OFFSET('Hygiene Data'!$E$9,0,10*ROW('Hygiene Data'!E179))),'Data Summary'!DT185="Yes"),OFFSET('Hygiene Data'!$E$9,0,10*ROW('Hygiene Data'!E179)),NA())</f>
        <v>#N/A</v>
      </c>
      <c r="BF185" s="537" t="e">
        <f ca="1">+IF(AND(ISNUMBER(OFFSET('Hygiene Data'!$F$5,0,10*ROW('Hygiene Data'!F179))),'Data Summary'!DU185="Yes"),OFFSET('Hygiene Data'!$F$5,0,10*ROW('Hygiene Data'!F179)),NA())</f>
        <v>#N/A</v>
      </c>
      <c r="BG185" s="537" t="e">
        <f ca="1">+IF(AND(ISNUMBER(OFFSET('Hygiene Data'!$F$7,0,10*ROW('Hygiene Data'!F179))),'Data Summary'!DV185="Yes"),OFFSET('Hygiene Data'!$F$7,0,10*ROW('Hygiene Data'!F179)),NA())</f>
        <v>#N/A</v>
      </c>
      <c r="BH185" s="537" t="e">
        <f ca="1">+IF(AND(ISNUMBER(OFFSET('Hygiene Data'!$F$9,0,10*ROW('Hygiene Data'!F179))),'Data Summary'!DW185="Yes"),OFFSET('Hygiene Data'!$F$9,0,10*ROW('Hygiene Data'!F179)),NA())</f>
        <v>#N/A</v>
      </c>
      <c r="BI185" s="537" t="e">
        <f ca="1">+IF(AND(ISNUMBER(OFFSET('Hygiene Data'!$G$5,0,10*ROW('Hygiene Data'!G179))),'Data Summary'!DX185="Yes"),OFFSET('Hygiene Data'!$G$5,0,10*ROW('Hygiene Data'!G179)),NA())</f>
        <v>#N/A</v>
      </c>
      <c r="BJ185" s="537" t="e">
        <f ca="1">+IF(AND(ISNUMBER(OFFSET('Hygiene Data'!$G$7,0,10*ROW('Hygiene Data'!G179))),'Data Summary'!DY185="Yes"),OFFSET('Hygiene Data'!$G$7,0,10*ROW('Hygiene Data'!G179)),NA())</f>
        <v>#N/A</v>
      </c>
      <c r="BK185" s="537" t="e">
        <f ca="1">+IF(AND(ISNUMBER(OFFSET('Hygiene Data'!$G$9,0,10*ROW('Hygiene Data'!G179))),'Data Summary'!DZ185="Yes"),OFFSET('Hygiene Data'!$G$9,0,10*ROW('Hygiene Data'!G179)),NA())</f>
        <v>#N/A</v>
      </c>
      <c r="BL185" s="537" t="e">
        <f ca="1">+IF(AND(ISNUMBER(OFFSET('Hygiene Data'!$H$5,0,10*ROW('Hygiene Data'!H179))),'Data Summary'!EA185="Yes"),OFFSET('Hygiene Data'!$H$5,0,10*ROW('Hygiene Data'!H179)),NA())</f>
        <v>#N/A</v>
      </c>
      <c r="BM185" s="537" t="e">
        <f ca="1">+IF(AND(ISNUMBER(OFFSET('Hygiene Data'!$H$7,0,10*ROW('Hygiene Data'!H179))),'Data Summary'!EB185="Yes"),OFFSET('Hygiene Data'!$H$7,0,10*ROW('Hygiene Data'!H179)),NA())</f>
        <v>#N/A</v>
      </c>
      <c r="BN185" s="537" t="e">
        <f ca="1">+IF(AND(ISNUMBER(OFFSET('Hygiene Data'!$H$9,0,10*ROW('Hygiene Data'!H179))),'Data Summary'!EC185="Yes"),OFFSET('Hygiene Data'!$H$9,0,10*ROW('Hygiene Data'!H179)),NA())</f>
        <v>#N/A</v>
      </c>
      <c r="BO185" s="537" t="e">
        <f ca="1">+IF(AND(ISNUMBER(OFFSET('Hygiene Data'!$I$5,0,10*ROW('Hygiene Data'!I179))),'Data Summary'!ED185="Yes"),OFFSET('Hygiene Data'!$I$5,0,10*ROW('Hygiene Data'!I179)),NA())</f>
        <v>#N/A</v>
      </c>
      <c r="BP185" s="537" t="e">
        <f ca="1">+IF(AND(ISNUMBER(OFFSET('Hygiene Data'!$I$7,0,10*ROW('Hygiene Data'!I179))),'Data Summary'!EE185="Yes"),OFFSET('Hygiene Data'!$I$7,0,10*ROW('Hygiene Data'!I179)),NA())</f>
        <v>#N/A</v>
      </c>
      <c r="BQ185" s="537" t="e">
        <f ca="1">+IF(AND(ISNUMBER(OFFSET('Hygiene Data'!$I$9,0,10*ROW('Hygiene Data'!I179))),'Data Summary'!EF185="Yes"),OFFSET('Hygiene Data'!$I$9,0,10*ROW('Hygiene Data'!I179)),NA())</f>
        <v>#N/A</v>
      </c>
    </row>
    <row r="186" spans="1:69" x14ac:dyDescent="0.25">
      <c r="A186" s="533" t="e">
        <f ca="1">+RIGHT('Data Summary'!A186,LEN('Data Summary'!A186)-9)</f>
        <v>#VALUE!</v>
      </c>
      <c r="B186" s="507" t="str">
        <f ca="1">+IF(ISTEXT('Data Summary'!B186),'Data Summary'!B186,"")</f>
        <v/>
      </c>
      <c r="C186" s="534" t="e">
        <f ca="1">+VALUE('Data Summary'!C186)</f>
        <v>#VALUE!</v>
      </c>
      <c r="D186" s="535" t="e">
        <f ca="1">+IF(AND(ISNUMBER(OFFSET('Water Data'!$D$4,0,10*ROW('Water Data'!D180))),'Data Summary'!BS186="Yes"),100-OFFSET('Water Data'!$D$4,0,10*ROW('Water Data'!D180)),NA())</f>
        <v>#N/A</v>
      </c>
      <c r="E186" s="535" t="e">
        <f ca="1">+IF(AND(ISNUMBER(OFFSET('Water Data'!$D$6,0,10*ROW('Water Data'!D180))),'Data Summary'!BT186="Yes"),OFFSET('Water Data'!$D$6,0,10*ROW('Water Data'!D180)),NA())</f>
        <v>#N/A</v>
      </c>
      <c r="F186" s="535" t="e">
        <f ca="1">+IF(AND(ISNUMBER(OFFSET('Water Data'!$D$9,0,10*ROW('Water Data'!D180))),'Data Summary'!BU186="Yes"),OFFSET('Water Data'!$D$9,0,10*ROW('Water Data'!D180)),NA())</f>
        <v>#N/A</v>
      </c>
      <c r="G186" s="535" t="e">
        <f ca="1">+IF(AND(ISNUMBER(OFFSET('Water Data'!$E$4,0,10*ROW('Water Data'!E180))),'Data Summary'!BV186="Yes"),100-OFFSET('Water Data'!$E$4,0,10*ROW('Water Data'!E180)),NA())</f>
        <v>#N/A</v>
      </c>
      <c r="H186" s="535" t="e">
        <f ca="1">+IF(AND(ISNUMBER(OFFSET('Water Data'!$E$6,0,10*ROW('Water Data'!E180))),'Data Summary'!BW186="Yes"),OFFSET('Water Data'!$E$6,0,10*ROW('Water Data'!E180)),NA())</f>
        <v>#N/A</v>
      </c>
      <c r="I186" s="535" t="e">
        <f ca="1">+IF(AND(ISNUMBER(OFFSET('Water Data'!$E$9,0,10*ROW('Water Data'!E180))),'Data Summary'!BX186="Yes"),OFFSET('Water Data'!$E$9,0,10*ROW('Water Data'!E180)),NA())</f>
        <v>#N/A</v>
      </c>
      <c r="J186" s="535" t="e">
        <f ca="1">+IF(AND(ISNUMBER(OFFSET('Water Data'!$F$4,0,10*ROW('Water Data'!F180))),'Data Summary'!BY186="Yes"),100-OFFSET('Water Data'!$F$4,0,10*ROW('Water Data'!F180)),NA())</f>
        <v>#N/A</v>
      </c>
      <c r="K186" s="535" t="e">
        <f ca="1">+IF(AND(ISNUMBER(OFFSET('Water Data'!$F$6,0,10*ROW('Water Data'!F180))),'Data Summary'!BZ186="Yes"),OFFSET('Water Data'!$F$6,0,10*ROW('Water Data'!F180)),NA())</f>
        <v>#N/A</v>
      </c>
      <c r="L186" s="535" t="e">
        <f ca="1">+IF(AND(ISNUMBER(OFFSET('Water Data'!$F$9,0,10*ROW('Water Data'!F180))),'Data Summary'!CA186="Yes"),OFFSET('Water Data'!$F$9,0,10*ROW('Water Data'!F180)),NA())</f>
        <v>#N/A</v>
      </c>
      <c r="M186" s="535" t="e">
        <f ca="1">+IF(AND(ISNUMBER(OFFSET('Water Data'!$G$4,0,10*ROW('Water Data'!G180))),'Data Summary'!CB186="Yes"),100-OFFSET('Water Data'!$G$4,0,10*ROW('Water Data'!G180)),NA())</f>
        <v>#N/A</v>
      </c>
      <c r="N186" s="535" t="e">
        <f ca="1">+IF(AND(ISNUMBER(OFFSET('Water Data'!$G$6,0,10*ROW('Water Data'!G180))),'Data Summary'!CC186="Yes"),OFFSET('Water Data'!$G$6,0,10*ROW('Water Data'!G180)),NA())</f>
        <v>#N/A</v>
      </c>
      <c r="O186" s="535" t="e">
        <f ca="1">+IF(AND(ISNUMBER(OFFSET('Water Data'!$G$9,0,10*ROW('Water Data'!G180))),'Data Summary'!CD186="Yes"),OFFSET('Water Data'!$G$9,0,10*ROW('Water Data'!G180)),NA())</f>
        <v>#N/A</v>
      </c>
      <c r="P186" s="535" t="e">
        <f ca="1">+IF(AND(ISNUMBER(OFFSET('Water Data'!$H$4,0,10*ROW('Water Data'!H180))),'Data Summary'!CE186="Yes"),100-OFFSET('Water Data'!$H$4,0,10*ROW('Water Data'!H180)),NA())</f>
        <v>#N/A</v>
      </c>
      <c r="Q186" s="535" t="e">
        <f ca="1">+IF(AND(ISNUMBER(OFFSET('Water Data'!$H$6,0,10*ROW('Water Data'!H180))),'Data Summary'!CF186="Yes"),OFFSET('Water Data'!$H$6,0,10*ROW('Water Data'!H180)),NA())</f>
        <v>#N/A</v>
      </c>
      <c r="R186" s="535" t="e">
        <f ca="1">+IF(AND(ISNUMBER(OFFSET('Water Data'!$H$9,0,10*ROW('Water Data'!H180))),'Data Summary'!CG186="Yes"),OFFSET('Water Data'!$H$9,0,10*ROW('Water Data'!H180)),NA())</f>
        <v>#N/A</v>
      </c>
      <c r="S186" s="535" t="e">
        <f ca="1">+IF(AND(ISNUMBER(OFFSET('Water Data'!$I$4,0,10*ROW('Water Data'!I180))),'Data Summary'!CH186="Yes"),100-OFFSET('Water Data'!$I$4,0,10*ROW('Water Data'!I180)),NA())</f>
        <v>#N/A</v>
      </c>
      <c r="T186" s="535" t="e">
        <f ca="1">+IF(AND(ISNUMBER(OFFSET('Water Data'!$I$6,0,10*ROW('Water Data'!I180))),'Data Summary'!CI186="Yes"),OFFSET('Water Data'!$I$6,0,10*ROW('Water Data'!I180)),NA())</f>
        <v>#N/A</v>
      </c>
      <c r="U186" s="535" t="e">
        <f ca="1">+IF(AND(ISNUMBER(OFFSET('Water Data'!$I$9,0,10*ROW('Water Data'!I180))),'Data Summary'!CJ186="Yes"),OFFSET('Water Data'!$I$9,0,10*ROW('Water Data'!I180)),NA())</f>
        <v>#N/A</v>
      </c>
      <c r="V186" s="536" t="e">
        <f ca="1">+IF(AND(ISNUMBER(OFFSET('Sanitation Data'!$D$4,0,10*ROW('Sanitation Data'!D180))),'Data Summary'!CK186="Yes"),100-OFFSET('Sanitation Data'!$D$4,0,10*ROW('Sanitation Data'!D180)),NA())</f>
        <v>#N/A</v>
      </c>
      <c r="W186" s="536" t="e">
        <f ca="1">+IF(AND(ISNUMBER(OFFSET('Sanitation Data'!$D$6,0,10*ROW('Sanitation Data'!D180))),'Data Summary'!CL186="Yes"),OFFSET('Sanitation Data'!$D$6,0,10*ROW('Sanitation Data'!D180)),NA())</f>
        <v>#N/A</v>
      </c>
      <c r="X186" s="536" t="e">
        <f ca="1">+IF(AND(ISNUMBER(OFFSET('Sanitation Data'!$D$10,0,10*ROW('Sanitation Data'!D180))),'Data Summary'!CM186="Yes"),OFFSET('Sanitation Data'!$D$10,0,10*ROW('Sanitation Data'!D180)),NA())</f>
        <v>#N/A</v>
      </c>
      <c r="Y186" s="536" t="e">
        <f ca="1">+IF(AND(ISNUMBER(OFFSET('Sanitation Data'!$D$11,0,10*ROW('Sanitation Data'!D180))),'Data Summary'!CN186="Yes"),OFFSET('Sanitation Data'!$D$11,0,10*ROW('Sanitation Data'!D180)),NA())</f>
        <v>#N/A</v>
      </c>
      <c r="Z186" s="536" t="e">
        <f ca="1">+IF(AND(ISNUMBER(OFFSET('Sanitation Data'!$D$12,0,10*ROW('Sanitation Data'!D180))),'Data Summary'!CO186="Yes"),OFFSET('Sanitation Data'!$D$12,0,10*ROW('Sanitation Data'!D180)),NA())</f>
        <v>#N/A</v>
      </c>
      <c r="AA186" s="536" t="e">
        <f ca="1">+IF(AND(ISNUMBER(OFFSET('Sanitation Data'!$E$4,0,10*ROW('Sanitation Data'!E180))),'Data Summary'!CP186="Yes"),100-OFFSET('Sanitation Data'!$E$4,0,10*ROW('Sanitation Data'!E180)),NA())</f>
        <v>#N/A</v>
      </c>
      <c r="AB186" s="536" t="e">
        <f ca="1">+IF(AND(ISNUMBER(OFFSET('Sanitation Data'!$E$6,0,10*ROW('Sanitation Data'!E180))),'Data Summary'!CQ186="Yes"),OFFSET('Sanitation Data'!$E$6,0,10*ROW('Sanitation Data'!E180)),NA())</f>
        <v>#N/A</v>
      </c>
      <c r="AC186" s="536" t="e">
        <f ca="1">+IF(AND(ISNUMBER(OFFSET('Sanitation Data'!$E$10,0,10*ROW('Sanitation Data'!E180))),'Data Summary'!CR186="Yes"),OFFSET('Sanitation Data'!$E$10,0,10*ROW('Sanitation Data'!E180)),NA())</f>
        <v>#N/A</v>
      </c>
      <c r="AD186" s="536" t="e">
        <f ca="1">+IF(AND(ISNUMBER(OFFSET('Sanitation Data'!$E$11,0,10*ROW('Sanitation Data'!E180))),'Data Summary'!CS186="Yes"),OFFSET('Sanitation Data'!$E$11,0,10*ROW('Sanitation Data'!E180)),NA())</f>
        <v>#N/A</v>
      </c>
      <c r="AE186" s="536" t="e">
        <f ca="1">+IF(AND(ISNUMBER(OFFSET('Sanitation Data'!$E$12,0,10*ROW('Sanitation Data'!E180))),'Data Summary'!CT186="Yes"),OFFSET('Sanitation Data'!$E$12,0,10*ROW('Sanitation Data'!E180)),NA())</f>
        <v>#N/A</v>
      </c>
      <c r="AF186" s="536" t="e">
        <f ca="1">+IF(AND(ISNUMBER(OFFSET('Sanitation Data'!$F$4,0,10*ROW('Sanitation Data'!F180))),'Data Summary'!CU186="Yes"),100-OFFSET('Sanitation Data'!$F$4,0,10*ROW('Sanitation Data'!F180)),NA())</f>
        <v>#N/A</v>
      </c>
      <c r="AG186" s="536" t="e">
        <f ca="1">+IF(AND(ISNUMBER(OFFSET('Sanitation Data'!$F$6,0,10*ROW('Sanitation Data'!F180))),'Data Summary'!CV186="Yes"),OFFSET('Sanitation Data'!$F$6,0,10*ROW('Sanitation Data'!F180)),NA())</f>
        <v>#N/A</v>
      </c>
      <c r="AH186" s="536" t="e">
        <f ca="1">+IF(AND(ISNUMBER(OFFSET('Sanitation Data'!$F$10,0,10*ROW('Sanitation Data'!F180))),'Data Summary'!CW186="Yes"),OFFSET('Sanitation Data'!$F$10,0,10*ROW('Sanitation Data'!F180)),NA())</f>
        <v>#N/A</v>
      </c>
      <c r="AI186" s="536" t="e">
        <f ca="1">+IF(AND(ISNUMBER(OFFSET('Sanitation Data'!$F$11,0,10*ROW('Sanitation Data'!F180))),'Data Summary'!CX186="Yes"),OFFSET('Sanitation Data'!$F$11,0,10*ROW('Sanitation Data'!F180)),NA())</f>
        <v>#N/A</v>
      </c>
      <c r="AJ186" s="536" t="e">
        <f ca="1">+IF(AND(ISNUMBER(OFFSET('Sanitation Data'!$F$12,0,10*ROW('Sanitation Data'!F180))),'Data Summary'!CY186="Yes"),OFFSET('Sanitation Data'!$F$12,0,10*ROW('Sanitation Data'!F180)),NA())</f>
        <v>#N/A</v>
      </c>
      <c r="AK186" s="536" t="e">
        <f ca="1">+IF(AND(ISNUMBER(OFFSET('Sanitation Data'!$G$4,0,10*ROW('Sanitation Data'!G180))),'Data Summary'!CZ186="Yes"),100-OFFSET('Sanitation Data'!$G$4,0,10*ROW('Sanitation Data'!G180)),NA())</f>
        <v>#N/A</v>
      </c>
      <c r="AL186" s="536" t="e">
        <f ca="1">+IF(AND(ISNUMBER(OFFSET('Sanitation Data'!$G$6,0,10*ROW('Sanitation Data'!G180))),'Data Summary'!DA186="Yes"),OFFSET('Sanitation Data'!$G$6,0,10*ROW('Sanitation Data'!G180)),NA())</f>
        <v>#N/A</v>
      </c>
      <c r="AM186" s="536" t="e">
        <f ca="1">+IF(AND(ISNUMBER(OFFSET('Sanitation Data'!$G$10,0,10*ROW('Sanitation Data'!G180))),'Data Summary'!DB186="Yes"),OFFSET('Sanitation Data'!$G$10,0,10*ROW('Sanitation Data'!G180)),NA())</f>
        <v>#N/A</v>
      </c>
      <c r="AN186" s="536" t="e">
        <f ca="1">+IF(AND(ISNUMBER(OFFSET('Sanitation Data'!$G$11,0,10*ROW('Sanitation Data'!G180))),'Data Summary'!DC186="Yes"),OFFSET('Sanitation Data'!$G$11,0,10*ROW('Sanitation Data'!G180)),NA())</f>
        <v>#N/A</v>
      </c>
      <c r="AO186" s="536" t="e">
        <f ca="1">+IF(AND(ISNUMBER(OFFSET('Sanitation Data'!$G$12,0,10*ROW('Sanitation Data'!G180))),'Data Summary'!DD186="Yes"),OFFSET('Sanitation Data'!$G$12,0,10*ROW('Sanitation Data'!G180)),NA())</f>
        <v>#N/A</v>
      </c>
      <c r="AP186" s="536" t="e">
        <f ca="1">+IF(AND(ISNUMBER(OFFSET('Sanitation Data'!$H$4,0,10*ROW('Sanitation Data'!H180))),'Data Summary'!DE186="Yes"),100-OFFSET('Sanitation Data'!$H$4,0,10*ROW('Sanitation Data'!H180)),NA())</f>
        <v>#N/A</v>
      </c>
      <c r="AQ186" s="536" t="e">
        <f ca="1">+IF(AND(ISNUMBER(OFFSET('Sanitation Data'!$H$6,0,10*ROW('Sanitation Data'!H180))),'Data Summary'!DF186="Yes"),OFFSET('Sanitation Data'!$H$6,0,10*ROW('Sanitation Data'!H180)),NA())</f>
        <v>#N/A</v>
      </c>
      <c r="AR186" s="536" t="e">
        <f ca="1">+IF(AND(ISNUMBER(OFFSET('Sanitation Data'!$H$10,0,10*ROW('Sanitation Data'!H180))),'Data Summary'!DG186="Yes"),OFFSET('Sanitation Data'!$H$10,0,10*ROW('Sanitation Data'!H180)),NA())</f>
        <v>#N/A</v>
      </c>
      <c r="AS186" s="536" t="e">
        <f ca="1">+IF(AND(ISNUMBER(OFFSET('Sanitation Data'!$H$11,0,10*ROW('Sanitation Data'!H180))),'Data Summary'!DH186="Yes"),OFFSET('Sanitation Data'!$H$11,0,10*ROW('Sanitation Data'!H180)),NA())</f>
        <v>#N/A</v>
      </c>
      <c r="AT186" s="536" t="e">
        <f ca="1">+IF(AND(ISNUMBER(OFFSET('Sanitation Data'!$H$12,0,10*ROW('Sanitation Data'!H180))),'Data Summary'!DI186="Yes"),OFFSET('Sanitation Data'!$H$12,0,10*ROW('Sanitation Data'!H180)),NA())</f>
        <v>#N/A</v>
      </c>
      <c r="AU186" s="536" t="e">
        <f ca="1">+IF(AND(ISNUMBER(OFFSET('Sanitation Data'!$I$4,0,10*ROW('Sanitation Data'!I180))),'Data Summary'!DJ186="Yes"),100-OFFSET('Sanitation Data'!$I$4,0,10*ROW('Sanitation Data'!I180)),NA())</f>
        <v>#N/A</v>
      </c>
      <c r="AV186" s="536" t="e">
        <f ca="1">+IF(AND(ISNUMBER(OFFSET('Sanitation Data'!$I$6,0,10*ROW('Sanitation Data'!I180))),'Data Summary'!DK186="Yes"),OFFSET('Sanitation Data'!$I$6,0,10*ROW('Sanitation Data'!I180)),NA())</f>
        <v>#N/A</v>
      </c>
      <c r="AW186" s="536" t="e">
        <f ca="1">+IF(AND(ISNUMBER(OFFSET('Sanitation Data'!$I$10,0,10*ROW('Sanitation Data'!I180))),'Data Summary'!DL186="Yes"),OFFSET('Sanitation Data'!$I$10,0,10*ROW('Sanitation Data'!I180)),NA())</f>
        <v>#N/A</v>
      </c>
      <c r="AX186" s="536" t="e">
        <f ca="1">+IF(AND(ISNUMBER(OFFSET('Sanitation Data'!$I$11,0,10*ROW('Sanitation Data'!I180))),'Data Summary'!DM186="Yes"),OFFSET('Sanitation Data'!$I$11,0,10*ROW('Sanitation Data'!I180)),NA())</f>
        <v>#N/A</v>
      </c>
      <c r="AY186" s="536" t="e">
        <f ca="1">+IF(AND(ISNUMBER(OFFSET('Sanitation Data'!$I$12,0,10*ROW('Sanitation Data'!I180))),'Data Summary'!DN186="Yes"),OFFSET('Sanitation Data'!$I$12,0,10*ROW('Sanitation Data'!I180)),NA())</f>
        <v>#N/A</v>
      </c>
      <c r="AZ186" s="537" t="e">
        <f ca="1">+IF(AND(ISNUMBER(OFFSET('Hygiene Data'!$D$5,0,10*ROW('Hygiene Data'!D180))),'Data Summary'!DO186="Yes"),OFFSET('Hygiene Data'!$D$5,0,10*ROW('Hygiene Data'!D180)),NA())</f>
        <v>#N/A</v>
      </c>
      <c r="BA186" s="537" t="e">
        <f ca="1">+IF(AND(ISNUMBER(OFFSET('Hygiene Data'!$D$7,0,10*ROW('Hygiene Data'!D180))),'Data Summary'!DP186="Yes"),OFFSET('Hygiene Data'!$D$7,0,10*ROW('Hygiene Data'!D180)),NA())</f>
        <v>#N/A</v>
      </c>
      <c r="BB186" s="537" t="e">
        <f ca="1">+IF(AND(ISNUMBER(OFFSET('Hygiene Data'!$D$9,0,10*ROW('Hygiene Data'!D180))),'Data Summary'!DQ186="Yes"),OFFSET('Hygiene Data'!$D$9,0,10*ROW('Hygiene Data'!D180)),NA())</f>
        <v>#N/A</v>
      </c>
      <c r="BC186" s="537" t="e">
        <f ca="1">+IF(AND(ISNUMBER(OFFSET('Hygiene Data'!$E$5,0,10*ROW('Hygiene Data'!E180))),'Data Summary'!DR186="Yes"),OFFSET('Hygiene Data'!$E$5,0,10*ROW('Hygiene Data'!E180)),NA())</f>
        <v>#N/A</v>
      </c>
      <c r="BD186" s="537" t="e">
        <f ca="1">+IF(AND(ISNUMBER(OFFSET('Hygiene Data'!$E$7,0,10*ROW('Hygiene Data'!E180))),'Data Summary'!DS186="Yes"),OFFSET('Hygiene Data'!$E$7,0,10*ROW('Hygiene Data'!E180)),NA())</f>
        <v>#N/A</v>
      </c>
      <c r="BE186" s="537" t="e">
        <f ca="1">+IF(AND(ISNUMBER(OFFSET('Hygiene Data'!$E$9,0,10*ROW('Hygiene Data'!E180))),'Data Summary'!DT186="Yes"),OFFSET('Hygiene Data'!$E$9,0,10*ROW('Hygiene Data'!E180)),NA())</f>
        <v>#N/A</v>
      </c>
      <c r="BF186" s="537" t="e">
        <f ca="1">+IF(AND(ISNUMBER(OFFSET('Hygiene Data'!$F$5,0,10*ROW('Hygiene Data'!F180))),'Data Summary'!DU186="Yes"),OFFSET('Hygiene Data'!$F$5,0,10*ROW('Hygiene Data'!F180)),NA())</f>
        <v>#N/A</v>
      </c>
      <c r="BG186" s="537" t="e">
        <f ca="1">+IF(AND(ISNUMBER(OFFSET('Hygiene Data'!$F$7,0,10*ROW('Hygiene Data'!F180))),'Data Summary'!DV186="Yes"),OFFSET('Hygiene Data'!$F$7,0,10*ROW('Hygiene Data'!F180)),NA())</f>
        <v>#N/A</v>
      </c>
      <c r="BH186" s="537" t="e">
        <f ca="1">+IF(AND(ISNUMBER(OFFSET('Hygiene Data'!$F$9,0,10*ROW('Hygiene Data'!F180))),'Data Summary'!DW186="Yes"),OFFSET('Hygiene Data'!$F$9,0,10*ROW('Hygiene Data'!F180)),NA())</f>
        <v>#N/A</v>
      </c>
      <c r="BI186" s="537" t="e">
        <f ca="1">+IF(AND(ISNUMBER(OFFSET('Hygiene Data'!$G$5,0,10*ROW('Hygiene Data'!G180))),'Data Summary'!DX186="Yes"),OFFSET('Hygiene Data'!$G$5,0,10*ROW('Hygiene Data'!G180)),NA())</f>
        <v>#N/A</v>
      </c>
      <c r="BJ186" s="537" t="e">
        <f ca="1">+IF(AND(ISNUMBER(OFFSET('Hygiene Data'!$G$7,0,10*ROW('Hygiene Data'!G180))),'Data Summary'!DY186="Yes"),OFFSET('Hygiene Data'!$G$7,0,10*ROW('Hygiene Data'!G180)),NA())</f>
        <v>#N/A</v>
      </c>
      <c r="BK186" s="537" t="e">
        <f ca="1">+IF(AND(ISNUMBER(OFFSET('Hygiene Data'!$G$9,0,10*ROW('Hygiene Data'!G180))),'Data Summary'!DZ186="Yes"),OFFSET('Hygiene Data'!$G$9,0,10*ROW('Hygiene Data'!G180)),NA())</f>
        <v>#N/A</v>
      </c>
      <c r="BL186" s="537" t="e">
        <f ca="1">+IF(AND(ISNUMBER(OFFSET('Hygiene Data'!$H$5,0,10*ROW('Hygiene Data'!H180))),'Data Summary'!EA186="Yes"),OFFSET('Hygiene Data'!$H$5,0,10*ROW('Hygiene Data'!H180)),NA())</f>
        <v>#N/A</v>
      </c>
      <c r="BM186" s="537" t="e">
        <f ca="1">+IF(AND(ISNUMBER(OFFSET('Hygiene Data'!$H$7,0,10*ROW('Hygiene Data'!H180))),'Data Summary'!EB186="Yes"),OFFSET('Hygiene Data'!$H$7,0,10*ROW('Hygiene Data'!H180)),NA())</f>
        <v>#N/A</v>
      </c>
      <c r="BN186" s="537" t="e">
        <f ca="1">+IF(AND(ISNUMBER(OFFSET('Hygiene Data'!$H$9,0,10*ROW('Hygiene Data'!H180))),'Data Summary'!EC186="Yes"),OFFSET('Hygiene Data'!$H$9,0,10*ROW('Hygiene Data'!H180)),NA())</f>
        <v>#N/A</v>
      </c>
      <c r="BO186" s="537" t="e">
        <f ca="1">+IF(AND(ISNUMBER(OFFSET('Hygiene Data'!$I$5,0,10*ROW('Hygiene Data'!I180))),'Data Summary'!ED186="Yes"),OFFSET('Hygiene Data'!$I$5,0,10*ROW('Hygiene Data'!I180)),NA())</f>
        <v>#N/A</v>
      </c>
      <c r="BP186" s="537" t="e">
        <f ca="1">+IF(AND(ISNUMBER(OFFSET('Hygiene Data'!$I$7,0,10*ROW('Hygiene Data'!I180))),'Data Summary'!EE186="Yes"),OFFSET('Hygiene Data'!$I$7,0,10*ROW('Hygiene Data'!I180)),NA())</f>
        <v>#N/A</v>
      </c>
      <c r="BQ186" s="537" t="e">
        <f ca="1">+IF(AND(ISNUMBER(OFFSET('Hygiene Data'!$I$9,0,10*ROW('Hygiene Data'!I180))),'Data Summary'!EF186="Yes"),OFFSET('Hygiene Data'!$I$9,0,10*ROW('Hygiene Data'!I180)),NA())</f>
        <v>#N/A</v>
      </c>
    </row>
    <row r="187" spans="1:69" x14ac:dyDescent="0.25">
      <c r="A187" s="533" t="e">
        <f ca="1">+RIGHT('Data Summary'!A187,LEN('Data Summary'!A187)-9)</f>
        <v>#VALUE!</v>
      </c>
      <c r="B187" s="507" t="str">
        <f ca="1">+IF(ISTEXT('Data Summary'!B187),'Data Summary'!B187,"")</f>
        <v/>
      </c>
      <c r="C187" s="534" t="e">
        <f ca="1">+VALUE('Data Summary'!C187)</f>
        <v>#VALUE!</v>
      </c>
      <c r="D187" s="535" t="e">
        <f ca="1">+IF(AND(ISNUMBER(OFFSET('Water Data'!$D$4,0,10*ROW('Water Data'!D181))),'Data Summary'!BS187="Yes"),100-OFFSET('Water Data'!$D$4,0,10*ROW('Water Data'!D181)),NA())</f>
        <v>#N/A</v>
      </c>
      <c r="E187" s="535" t="e">
        <f ca="1">+IF(AND(ISNUMBER(OFFSET('Water Data'!$D$6,0,10*ROW('Water Data'!D181))),'Data Summary'!BT187="Yes"),OFFSET('Water Data'!$D$6,0,10*ROW('Water Data'!D181)),NA())</f>
        <v>#N/A</v>
      </c>
      <c r="F187" s="535" t="e">
        <f ca="1">+IF(AND(ISNUMBER(OFFSET('Water Data'!$D$9,0,10*ROW('Water Data'!D181))),'Data Summary'!BU187="Yes"),OFFSET('Water Data'!$D$9,0,10*ROW('Water Data'!D181)),NA())</f>
        <v>#N/A</v>
      </c>
      <c r="G187" s="535" t="e">
        <f ca="1">+IF(AND(ISNUMBER(OFFSET('Water Data'!$E$4,0,10*ROW('Water Data'!E181))),'Data Summary'!BV187="Yes"),100-OFFSET('Water Data'!$E$4,0,10*ROW('Water Data'!E181)),NA())</f>
        <v>#N/A</v>
      </c>
      <c r="H187" s="535" t="e">
        <f ca="1">+IF(AND(ISNUMBER(OFFSET('Water Data'!$E$6,0,10*ROW('Water Data'!E181))),'Data Summary'!BW187="Yes"),OFFSET('Water Data'!$E$6,0,10*ROW('Water Data'!E181)),NA())</f>
        <v>#N/A</v>
      </c>
      <c r="I187" s="535" t="e">
        <f ca="1">+IF(AND(ISNUMBER(OFFSET('Water Data'!$E$9,0,10*ROW('Water Data'!E181))),'Data Summary'!BX187="Yes"),OFFSET('Water Data'!$E$9,0,10*ROW('Water Data'!E181)),NA())</f>
        <v>#N/A</v>
      </c>
      <c r="J187" s="535" t="e">
        <f ca="1">+IF(AND(ISNUMBER(OFFSET('Water Data'!$F$4,0,10*ROW('Water Data'!F181))),'Data Summary'!BY187="Yes"),100-OFFSET('Water Data'!$F$4,0,10*ROW('Water Data'!F181)),NA())</f>
        <v>#N/A</v>
      </c>
      <c r="K187" s="535" t="e">
        <f ca="1">+IF(AND(ISNUMBER(OFFSET('Water Data'!$F$6,0,10*ROW('Water Data'!F181))),'Data Summary'!BZ187="Yes"),OFFSET('Water Data'!$F$6,0,10*ROW('Water Data'!F181)),NA())</f>
        <v>#N/A</v>
      </c>
      <c r="L187" s="535" t="e">
        <f ca="1">+IF(AND(ISNUMBER(OFFSET('Water Data'!$F$9,0,10*ROW('Water Data'!F181))),'Data Summary'!CA187="Yes"),OFFSET('Water Data'!$F$9,0,10*ROW('Water Data'!F181)),NA())</f>
        <v>#N/A</v>
      </c>
      <c r="M187" s="535" t="e">
        <f ca="1">+IF(AND(ISNUMBER(OFFSET('Water Data'!$G$4,0,10*ROW('Water Data'!G181))),'Data Summary'!CB187="Yes"),100-OFFSET('Water Data'!$G$4,0,10*ROW('Water Data'!G181)),NA())</f>
        <v>#N/A</v>
      </c>
      <c r="N187" s="535" t="e">
        <f ca="1">+IF(AND(ISNUMBER(OFFSET('Water Data'!$G$6,0,10*ROW('Water Data'!G181))),'Data Summary'!CC187="Yes"),OFFSET('Water Data'!$G$6,0,10*ROW('Water Data'!G181)),NA())</f>
        <v>#N/A</v>
      </c>
      <c r="O187" s="535" t="e">
        <f ca="1">+IF(AND(ISNUMBER(OFFSET('Water Data'!$G$9,0,10*ROW('Water Data'!G181))),'Data Summary'!CD187="Yes"),OFFSET('Water Data'!$G$9,0,10*ROW('Water Data'!G181)),NA())</f>
        <v>#N/A</v>
      </c>
      <c r="P187" s="535" t="e">
        <f ca="1">+IF(AND(ISNUMBER(OFFSET('Water Data'!$H$4,0,10*ROW('Water Data'!H181))),'Data Summary'!CE187="Yes"),100-OFFSET('Water Data'!$H$4,0,10*ROW('Water Data'!H181)),NA())</f>
        <v>#N/A</v>
      </c>
      <c r="Q187" s="535" t="e">
        <f ca="1">+IF(AND(ISNUMBER(OFFSET('Water Data'!$H$6,0,10*ROW('Water Data'!H181))),'Data Summary'!CF187="Yes"),OFFSET('Water Data'!$H$6,0,10*ROW('Water Data'!H181)),NA())</f>
        <v>#N/A</v>
      </c>
      <c r="R187" s="535" t="e">
        <f ca="1">+IF(AND(ISNUMBER(OFFSET('Water Data'!$H$9,0,10*ROW('Water Data'!H181))),'Data Summary'!CG187="Yes"),OFFSET('Water Data'!$H$9,0,10*ROW('Water Data'!H181)),NA())</f>
        <v>#N/A</v>
      </c>
      <c r="S187" s="535" t="e">
        <f ca="1">+IF(AND(ISNUMBER(OFFSET('Water Data'!$I$4,0,10*ROW('Water Data'!I181))),'Data Summary'!CH187="Yes"),100-OFFSET('Water Data'!$I$4,0,10*ROW('Water Data'!I181)),NA())</f>
        <v>#N/A</v>
      </c>
      <c r="T187" s="535" t="e">
        <f ca="1">+IF(AND(ISNUMBER(OFFSET('Water Data'!$I$6,0,10*ROW('Water Data'!I181))),'Data Summary'!CI187="Yes"),OFFSET('Water Data'!$I$6,0,10*ROW('Water Data'!I181)),NA())</f>
        <v>#N/A</v>
      </c>
      <c r="U187" s="535" t="e">
        <f ca="1">+IF(AND(ISNUMBER(OFFSET('Water Data'!$I$9,0,10*ROW('Water Data'!I181))),'Data Summary'!CJ187="Yes"),OFFSET('Water Data'!$I$9,0,10*ROW('Water Data'!I181)),NA())</f>
        <v>#N/A</v>
      </c>
      <c r="V187" s="536" t="e">
        <f ca="1">+IF(AND(ISNUMBER(OFFSET('Sanitation Data'!$D$4,0,10*ROW('Sanitation Data'!D181))),'Data Summary'!CK187="Yes"),100-OFFSET('Sanitation Data'!$D$4,0,10*ROW('Sanitation Data'!D181)),NA())</f>
        <v>#N/A</v>
      </c>
      <c r="W187" s="536" t="e">
        <f ca="1">+IF(AND(ISNUMBER(OFFSET('Sanitation Data'!$D$6,0,10*ROW('Sanitation Data'!D181))),'Data Summary'!CL187="Yes"),OFFSET('Sanitation Data'!$D$6,0,10*ROW('Sanitation Data'!D181)),NA())</f>
        <v>#N/A</v>
      </c>
      <c r="X187" s="536" t="e">
        <f ca="1">+IF(AND(ISNUMBER(OFFSET('Sanitation Data'!$D$10,0,10*ROW('Sanitation Data'!D181))),'Data Summary'!CM187="Yes"),OFFSET('Sanitation Data'!$D$10,0,10*ROW('Sanitation Data'!D181)),NA())</f>
        <v>#N/A</v>
      </c>
      <c r="Y187" s="536" t="e">
        <f ca="1">+IF(AND(ISNUMBER(OFFSET('Sanitation Data'!$D$11,0,10*ROW('Sanitation Data'!D181))),'Data Summary'!CN187="Yes"),OFFSET('Sanitation Data'!$D$11,0,10*ROW('Sanitation Data'!D181)),NA())</f>
        <v>#N/A</v>
      </c>
      <c r="Z187" s="536" t="e">
        <f ca="1">+IF(AND(ISNUMBER(OFFSET('Sanitation Data'!$D$12,0,10*ROW('Sanitation Data'!D181))),'Data Summary'!CO187="Yes"),OFFSET('Sanitation Data'!$D$12,0,10*ROW('Sanitation Data'!D181)),NA())</f>
        <v>#N/A</v>
      </c>
      <c r="AA187" s="536" t="e">
        <f ca="1">+IF(AND(ISNUMBER(OFFSET('Sanitation Data'!$E$4,0,10*ROW('Sanitation Data'!E181))),'Data Summary'!CP187="Yes"),100-OFFSET('Sanitation Data'!$E$4,0,10*ROW('Sanitation Data'!E181)),NA())</f>
        <v>#N/A</v>
      </c>
      <c r="AB187" s="536" t="e">
        <f ca="1">+IF(AND(ISNUMBER(OFFSET('Sanitation Data'!$E$6,0,10*ROW('Sanitation Data'!E181))),'Data Summary'!CQ187="Yes"),OFFSET('Sanitation Data'!$E$6,0,10*ROW('Sanitation Data'!E181)),NA())</f>
        <v>#N/A</v>
      </c>
      <c r="AC187" s="536" t="e">
        <f ca="1">+IF(AND(ISNUMBER(OFFSET('Sanitation Data'!$E$10,0,10*ROW('Sanitation Data'!E181))),'Data Summary'!CR187="Yes"),OFFSET('Sanitation Data'!$E$10,0,10*ROW('Sanitation Data'!E181)),NA())</f>
        <v>#N/A</v>
      </c>
      <c r="AD187" s="536" t="e">
        <f ca="1">+IF(AND(ISNUMBER(OFFSET('Sanitation Data'!$E$11,0,10*ROW('Sanitation Data'!E181))),'Data Summary'!CS187="Yes"),OFFSET('Sanitation Data'!$E$11,0,10*ROW('Sanitation Data'!E181)),NA())</f>
        <v>#N/A</v>
      </c>
      <c r="AE187" s="536" t="e">
        <f ca="1">+IF(AND(ISNUMBER(OFFSET('Sanitation Data'!$E$12,0,10*ROW('Sanitation Data'!E181))),'Data Summary'!CT187="Yes"),OFFSET('Sanitation Data'!$E$12,0,10*ROW('Sanitation Data'!E181)),NA())</f>
        <v>#N/A</v>
      </c>
      <c r="AF187" s="536" t="e">
        <f ca="1">+IF(AND(ISNUMBER(OFFSET('Sanitation Data'!$F$4,0,10*ROW('Sanitation Data'!F181))),'Data Summary'!CU187="Yes"),100-OFFSET('Sanitation Data'!$F$4,0,10*ROW('Sanitation Data'!F181)),NA())</f>
        <v>#N/A</v>
      </c>
      <c r="AG187" s="536" t="e">
        <f ca="1">+IF(AND(ISNUMBER(OFFSET('Sanitation Data'!$F$6,0,10*ROW('Sanitation Data'!F181))),'Data Summary'!CV187="Yes"),OFFSET('Sanitation Data'!$F$6,0,10*ROW('Sanitation Data'!F181)),NA())</f>
        <v>#N/A</v>
      </c>
      <c r="AH187" s="536" t="e">
        <f ca="1">+IF(AND(ISNUMBER(OFFSET('Sanitation Data'!$F$10,0,10*ROW('Sanitation Data'!F181))),'Data Summary'!CW187="Yes"),OFFSET('Sanitation Data'!$F$10,0,10*ROW('Sanitation Data'!F181)),NA())</f>
        <v>#N/A</v>
      </c>
      <c r="AI187" s="536" t="e">
        <f ca="1">+IF(AND(ISNUMBER(OFFSET('Sanitation Data'!$F$11,0,10*ROW('Sanitation Data'!F181))),'Data Summary'!CX187="Yes"),OFFSET('Sanitation Data'!$F$11,0,10*ROW('Sanitation Data'!F181)),NA())</f>
        <v>#N/A</v>
      </c>
      <c r="AJ187" s="536" t="e">
        <f ca="1">+IF(AND(ISNUMBER(OFFSET('Sanitation Data'!$F$12,0,10*ROW('Sanitation Data'!F181))),'Data Summary'!CY187="Yes"),OFFSET('Sanitation Data'!$F$12,0,10*ROW('Sanitation Data'!F181)),NA())</f>
        <v>#N/A</v>
      </c>
      <c r="AK187" s="536" t="e">
        <f ca="1">+IF(AND(ISNUMBER(OFFSET('Sanitation Data'!$G$4,0,10*ROW('Sanitation Data'!G181))),'Data Summary'!CZ187="Yes"),100-OFFSET('Sanitation Data'!$G$4,0,10*ROW('Sanitation Data'!G181)),NA())</f>
        <v>#N/A</v>
      </c>
      <c r="AL187" s="536" t="e">
        <f ca="1">+IF(AND(ISNUMBER(OFFSET('Sanitation Data'!$G$6,0,10*ROW('Sanitation Data'!G181))),'Data Summary'!DA187="Yes"),OFFSET('Sanitation Data'!$G$6,0,10*ROW('Sanitation Data'!G181)),NA())</f>
        <v>#N/A</v>
      </c>
      <c r="AM187" s="536" t="e">
        <f ca="1">+IF(AND(ISNUMBER(OFFSET('Sanitation Data'!$G$10,0,10*ROW('Sanitation Data'!G181))),'Data Summary'!DB187="Yes"),OFFSET('Sanitation Data'!$G$10,0,10*ROW('Sanitation Data'!G181)),NA())</f>
        <v>#N/A</v>
      </c>
      <c r="AN187" s="536" t="e">
        <f ca="1">+IF(AND(ISNUMBER(OFFSET('Sanitation Data'!$G$11,0,10*ROW('Sanitation Data'!G181))),'Data Summary'!DC187="Yes"),OFFSET('Sanitation Data'!$G$11,0,10*ROW('Sanitation Data'!G181)),NA())</f>
        <v>#N/A</v>
      </c>
      <c r="AO187" s="536" t="e">
        <f ca="1">+IF(AND(ISNUMBER(OFFSET('Sanitation Data'!$G$12,0,10*ROW('Sanitation Data'!G181))),'Data Summary'!DD187="Yes"),OFFSET('Sanitation Data'!$G$12,0,10*ROW('Sanitation Data'!G181)),NA())</f>
        <v>#N/A</v>
      </c>
      <c r="AP187" s="536" t="e">
        <f ca="1">+IF(AND(ISNUMBER(OFFSET('Sanitation Data'!$H$4,0,10*ROW('Sanitation Data'!H181))),'Data Summary'!DE187="Yes"),100-OFFSET('Sanitation Data'!$H$4,0,10*ROW('Sanitation Data'!H181)),NA())</f>
        <v>#N/A</v>
      </c>
      <c r="AQ187" s="536" t="e">
        <f ca="1">+IF(AND(ISNUMBER(OFFSET('Sanitation Data'!$H$6,0,10*ROW('Sanitation Data'!H181))),'Data Summary'!DF187="Yes"),OFFSET('Sanitation Data'!$H$6,0,10*ROW('Sanitation Data'!H181)),NA())</f>
        <v>#N/A</v>
      </c>
      <c r="AR187" s="536" t="e">
        <f ca="1">+IF(AND(ISNUMBER(OFFSET('Sanitation Data'!$H$10,0,10*ROW('Sanitation Data'!H181))),'Data Summary'!DG187="Yes"),OFFSET('Sanitation Data'!$H$10,0,10*ROW('Sanitation Data'!H181)),NA())</f>
        <v>#N/A</v>
      </c>
      <c r="AS187" s="536" t="e">
        <f ca="1">+IF(AND(ISNUMBER(OFFSET('Sanitation Data'!$H$11,0,10*ROW('Sanitation Data'!H181))),'Data Summary'!DH187="Yes"),OFFSET('Sanitation Data'!$H$11,0,10*ROW('Sanitation Data'!H181)),NA())</f>
        <v>#N/A</v>
      </c>
      <c r="AT187" s="536" t="e">
        <f ca="1">+IF(AND(ISNUMBER(OFFSET('Sanitation Data'!$H$12,0,10*ROW('Sanitation Data'!H181))),'Data Summary'!DI187="Yes"),OFFSET('Sanitation Data'!$H$12,0,10*ROW('Sanitation Data'!H181)),NA())</f>
        <v>#N/A</v>
      </c>
      <c r="AU187" s="536" t="e">
        <f ca="1">+IF(AND(ISNUMBER(OFFSET('Sanitation Data'!$I$4,0,10*ROW('Sanitation Data'!I181))),'Data Summary'!DJ187="Yes"),100-OFFSET('Sanitation Data'!$I$4,0,10*ROW('Sanitation Data'!I181)),NA())</f>
        <v>#N/A</v>
      </c>
      <c r="AV187" s="536" t="e">
        <f ca="1">+IF(AND(ISNUMBER(OFFSET('Sanitation Data'!$I$6,0,10*ROW('Sanitation Data'!I181))),'Data Summary'!DK187="Yes"),OFFSET('Sanitation Data'!$I$6,0,10*ROW('Sanitation Data'!I181)),NA())</f>
        <v>#N/A</v>
      </c>
      <c r="AW187" s="536" t="e">
        <f ca="1">+IF(AND(ISNUMBER(OFFSET('Sanitation Data'!$I$10,0,10*ROW('Sanitation Data'!I181))),'Data Summary'!DL187="Yes"),OFFSET('Sanitation Data'!$I$10,0,10*ROW('Sanitation Data'!I181)),NA())</f>
        <v>#N/A</v>
      </c>
      <c r="AX187" s="536" t="e">
        <f ca="1">+IF(AND(ISNUMBER(OFFSET('Sanitation Data'!$I$11,0,10*ROW('Sanitation Data'!I181))),'Data Summary'!DM187="Yes"),OFFSET('Sanitation Data'!$I$11,0,10*ROW('Sanitation Data'!I181)),NA())</f>
        <v>#N/A</v>
      </c>
      <c r="AY187" s="536" t="e">
        <f ca="1">+IF(AND(ISNUMBER(OFFSET('Sanitation Data'!$I$12,0,10*ROW('Sanitation Data'!I181))),'Data Summary'!DN187="Yes"),OFFSET('Sanitation Data'!$I$12,0,10*ROW('Sanitation Data'!I181)),NA())</f>
        <v>#N/A</v>
      </c>
      <c r="AZ187" s="537" t="e">
        <f ca="1">+IF(AND(ISNUMBER(OFFSET('Hygiene Data'!$D$5,0,10*ROW('Hygiene Data'!D181))),'Data Summary'!DO187="Yes"),OFFSET('Hygiene Data'!$D$5,0,10*ROW('Hygiene Data'!D181)),NA())</f>
        <v>#N/A</v>
      </c>
      <c r="BA187" s="537" t="e">
        <f ca="1">+IF(AND(ISNUMBER(OFFSET('Hygiene Data'!$D$7,0,10*ROW('Hygiene Data'!D181))),'Data Summary'!DP187="Yes"),OFFSET('Hygiene Data'!$D$7,0,10*ROW('Hygiene Data'!D181)),NA())</f>
        <v>#N/A</v>
      </c>
      <c r="BB187" s="537" t="e">
        <f ca="1">+IF(AND(ISNUMBER(OFFSET('Hygiene Data'!$D$9,0,10*ROW('Hygiene Data'!D181))),'Data Summary'!DQ187="Yes"),OFFSET('Hygiene Data'!$D$9,0,10*ROW('Hygiene Data'!D181)),NA())</f>
        <v>#N/A</v>
      </c>
      <c r="BC187" s="537" t="e">
        <f ca="1">+IF(AND(ISNUMBER(OFFSET('Hygiene Data'!$E$5,0,10*ROW('Hygiene Data'!E181))),'Data Summary'!DR187="Yes"),OFFSET('Hygiene Data'!$E$5,0,10*ROW('Hygiene Data'!E181)),NA())</f>
        <v>#N/A</v>
      </c>
      <c r="BD187" s="537" t="e">
        <f ca="1">+IF(AND(ISNUMBER(OFFSET('Hygiene Data'!$E$7,0,10*ROW('Hygiene Data'!E181))),'Data Summary'!DS187="Yes"),OFFSET('Hygiene Data'!$E$7,0,10*ROW('Hygiene Data'!E181)),NA())</f>
        <v>#N/A</v>
      </c>
      <c r="BE187" s="537" t="e">
        <f ca="1">+IF(AND(ISNUMBER(OFFSET('Hygiene Data'!$E$9,0,10*ROW('Hygiene Data'!E181))),'Data Summary'!DT187="Yes"),OFFSET('Hygiene Data'!$E$9,0,10*ROW('Hygiene Data'!E181)),NA())</f>
        <v>#N/A</v>
      </c>
      <c r="BF187" s="537" t="e">
        <f ca="1">+IF(AND(ISNUMBER(OFFSET('Hygiene Data'!$F$5,0,10*ROW('Hygiene Data'!F181))),'Data Summary'!DU187="Yes"),OFFSET('Hygiene Data'!$F$5,0,10*ROW('Hygiene Data'!F181)),NA())</f>
        <v>#N/A</v>
      </c>
      <c r="BG187" s="537" t="e">
        <f ca="1">+IF(AND(ISNUMBER(OFFSET('Hygiene Data'!$F$7,0,10*ROW('Hygiene Data'!F181))),'Data Summary'!DV187="Yes"),OFFSET('Hygiene Data'!$F$7,0,10*ROW('Hygiene Data'!F181)),NA())</f>
        <v>#N/A</v>
      </c>
      <c r="BH187" s="537" t="e">
        <f ca="1">+IF(AND(ISNUMBER(OFFSET('Hygiene Data'!$F$9,0,10*ROW('Hygiene Data'!F181))),'Data Summary'!DW187="Yes"),OFFSET('Hygiene Data'!$F$9,0,10*ROW('Hygiene Data'!F181)),NA())</f>
        <v>#N/A</v>
      </c>
      <c r="BI187" s="537" t="e">
        <f ca="1">+IF(AND(ISNUMBER(OFFSET('Hygiene Data'!$G$5,0,10*ROW('Hygiene Data'!G181))),'Data Summary'!DX187="Yes"),OFFSET('Hygiene Data'!$G$5,0,10*ROW('Hygiene Data'!G181)),NA())</f>
        <v>#N/A</v>
      </c>
      <c r="BJ187" s="537" t="e">
        <f ca="1">+IF(AND(ISNUMBER(OFFSET('Hygiene Data'!$G$7,0,10*ROW('Hygiene Data'!G181))),'Data Summary'!DY187="Yes"),OFFSET('Hygiene Data'!$G$7,0,10*ROW('Hygiene Data'!G181)),NA())</f>
        <v>#N/A</v>
      </c>
      <c r="BK187" s="537" t="e">
        <f ca="1">+IF(AND(ISNUMBER(OFFSET('Hygiene Data'!$G$9,0,10*ROW('Hygiene Data'!G181))),'Data Summary'!DZ187="Yes"),OFFSET('Hygiene Data'!$G$9,0,10*ROW('Hygiene Data'!G181)),NA())</f>
        <v>#N/A</v>
      </c>
      <c r="BL187" s="537" t="e">
        <f ca="1">+IF(AND(ISNUMBER(OFFSET('Hygiene Data'!$H$5,0,10*ROW('Hygiene Data'!H181))),'Data Summary'!EA187="Yes"),OFFSET('Hygiene Data'!$H$5,0,10*ROW('Hygiene Data'!H181)),NA())</f>
        <v>#N/A</v>
      </c>
      <c r="BM187" s="537" t="e">
        <f ca="1">+IF(AND(ISNUMBER(OFFSET('Hygiene Data'!$H$7,0,10*ROW('Hygiene Data'!H181))),'Data Summary'!EB187="Yes"),OFFSET('Hygiene Data'!$H$7,0,10*ROW('Hygiene Data'!H181)),NA())</f>
        <v>#N/A</v>
      </c>
      <c r="BN187" s="537" t="e">
        <f ca="1">+IF(AND(ISNUMBER(OFFSET('Hygiene Data'!$H$9,0,10*ROW('Hygiene Data'!H181))),'Data Summary'!EC187="Yes"),OFFSET('Hygiene Data'!$H$9,0,10*ROW('Hygiene Data'!H181)),NA())</f>
        <v>#N/A</v>
      </c>
      <c r="BO187" s="537" t="e">
        <f ca="1">+IF(AND(ISNUMBER(OFFSET('Hygiene Data'!$I$5,0,10*ROW('Hygiene Data'!I181))),'Data Summary'!ED187="Yes"),OFFSET('Hygiene Data'!$I$5,0,10*ROW('Hygiene Data'!I181)),NA())</f>
        <v>#N/A</v>
      </c>
      <c r="BP187" s="537" t="e">
        <f ca="1">+IF(AND(ISNUMBER(OFFSET('Hygiene Data'!$I$7,0,10*ROW('Hygiene Data'!I181))),'Data Summary'!EE187="Yes"),OFFSET('Hygiene Data'!$I$7,0,10*ROW('Hygiene Data'!I181)),NA())</f>
        <v>#N/A</v>
      </c>
      <c r="BQ187" s="537" t="e">
        <f ca="1">+IF(AND(ISNUMBER(OFFSET('Hygiene Data'!$I$9,0,10*ROW('Hygiene Data'!I181))),'Data Summary'!EF187="Yes"),OFFSET('Hygiene Data'!$I$9,0,10*ROW('Hygiene Data'!I181)),NA())</f>
        <v>#N/A</v>
      </c>
    </row>
    <row r="188" spans="1:69" x14ac:dyDescent="0.25">
      <c r="A188" s="533" t="e">
        <f ca="1">+RIGHT('Data Summary'!A188,LEN('Data Summary'!A188)-9)</f>
        <v>#VALUE!</v>
      </c>
      <c r="B188" s="507" t="str">
        <f ca="1">+IF(ISTEXT('Data Summary'!B188),'Data Summary'!B188,"")</f>
        <v/>
      </c>
      <c r="C188" s="534" t="e">
        <f ca="1">+VALUE('Data Summary'!C188)</f>
        <v>#VALUE!</v>
      </c>
      <c r="D188" s="535" t="e">
        <f ca="1">+IF(AND(ISNUMBER(OFFSET('Water Data'!$D$4,0,10*ROW('Water Data'!D182))),'Data Summary'!BS188="Yes"),100-OFFSET('Water Data'!$D$4,0,10*ROW('Water Data'!D182)),NA())</f>
        <v>#N/A</v>
      </c>
      <c r="E188" s="535" t="e">
        <f ca="1">+IF(AND(ISNUMBER(OFFSET('Water Data'!$D$6,0,10*ROW('Water Data'!D182))),'Data Summary'!BT188="Yes"),OFFSET('Water Data'!$D$6,0,10*ROW('Water Data'!D182)),NA())</f>
        <v>#N/A</v>
      </c>
      <c r="F188" s="535" t="e">
        <f ca="1">+IF(AND(ISNUMBER(OFFSET('Water Data'!$D$9,0,10*ROW('Water Data'!D182))),'Data Summary'!BU188="Yes"),OFFSET('Water Data'!$D$9,0,10*ROW('Water Data'!D182)),NA())</f>
        <v>#N/A</v>
      </c>
      <c r="G188" s="535" t="e">
        <f ca="1">+IF(AND(ISNUMBER(OFFSET('Water Data'!$E$4,0,10*ROW('Water Data'!E182))),'Data Summary'!BV188="Yes"),100-OFFSET('Water Data'!$E$4,0,10*ROW('Water Data'!E182)),NA())</f>
        <v>#N/A</v>
      </c>
      <c r="H188" s="535" t="e">
        <f ca="1">+IF(AND(ISNUMBER(OFFSET('Water Data'!$E$6,0,10*ROW('Water Data'!E182))),'Data Summary'!BW188="Yes"),OFFSET('Water Data'!$E$6,0,10*ROW('Water Data'!E182)),NA())</f>
        <v>#N/A</v>
      </c>
      <c r="I188" s="535" t="e">
        <f ca="1">+IF(AND(ISNUMBER(OFFSET('Water Data'!$E$9,0,10*ROW('Water Data'!E182))),'Data Summary'!BX188="Yes"),OFFSET('Water Data'!$E$9,0,10*ROW('Water Data'!E182)),NA())</f>
        <v>#N/A</v>
      </c>
      <c r="J188" s="535" t="e">
        <f ca="1">+IF(AND(ISNUMBER(OFFSET('Water Data'!$F$4,0,10*ROW('Water Data'!F182))),'Data Summary'!BY188="Yes"),100-OFFSET('Water Data'!$F$4,0,10*ROW('Water Data'!F182)),NA())</f>
        <v>#N/A</v>
      </c>
      <c r="K188" s="535" t="e">
        <f ca="1">+IF(AND(ISNUMBER(OFFSET('Water Data'!$F$6,0,10*ROW('Water Data'!F182))),'Data Summary'!BZ188="Yes"),OFFSET('Water Data'!$F$6,0,10*ROW('Water Data'!F182)),NA())</f>
        <v>#N/A</v>
      </c>
      <c r="L188" s="535" t="e">
        <f ca="1">+IF(AND(ISNUMBER(OFFSET('Water Data'!$F$9,0,10*ROW('Water Data'!F182))),'Data Summary'!CA188="Yes"),OFFSET('Water Data'!$F$9,0,10*ROW('Water Data'!F182)),NA())</f>
        <v>#N/A</v>
      </c>
      <c r="M188" s="535" t="e">
        <f ca="1">+IF(AND(ISNUMBER(OFFSET('Water Data'!$G$4,0,10*ROW('Water Data'!G182))),'Data Summary'!CB188="Yes"),100-OFFSET('Water Data'!$G$4,0,10*ROW('Water Data'!G182)),NA())</f>
        <v>#N/A</v>
      </c>
      <c r="N188" s="535" t="e">
        <f ca="1">+IF(AND(ISNUMBER(OFFSET('Water Data'!$G$6,0,10*ROW('Water Data'!G182))),'Data Summary'!CC188="Yes"),OFFSET('Water Data'!$G$6,0,10*ROW('Water Data'!G182)),NA())</f>
        <v>#N/A</v>
      </c>
      <c r="O188" s="535" t="e">
        <f ca="1">+IF(AND(ISNUMBER(OFFSET('Water Data'!$G$9,0,10*ROW('Water Data'!G182))),'Data Summary'!CD188="Yes"),OFFSET('Water Data'!$G$9,0,10*ROW('Water Data'!G182)),NA())</f>
        <v>#N/A</v>
      </c>
      <c r="P188" s="535" t="e">
        <f ca="1">+IF(AND(ISNUMBER(OFFSET('Water Data'!$H$4,0,10*ROW('Water Data'!H182))),'Data Summary'!CE188="Yes"),100-OFFSET('Water Data'!$H$4,0,10*ROW('Water Data'!H182)),NA())</f>
        <v>#N/A</v>
      </c>
      <c r="Q188" s="535" t="e">
        <f ca="1">+IF(AND(ISNUMBER(OFFSET('Water Data'!$H$6,0,10*ROW('Water Data'!H182))),'Data Summary'!CF188="Yes"),OFFSET('Water Data'!$H$6,0,10*ROW('Water Data'!H182)),NA())</f>
        <v>#N/A</v>
      </c>
      <c r="R188" s="535" t="e">
        <f ca="1">+IF(AND(ISNUMBER(OFFSET('Water Data'!$H$9,0,10*ROW('Water Data'!H182))),'Data Summary'!CG188="Yes"),OFFSET('Water Data'!$H$9,0,10*ROW('Water Data'!H182)),NA())</f>
        <v>#N/A</v>
      </c>
      <c r="S188" s="535" t="e">
        <f ca="1">+IF(AND(ISNUMBER(OFFSET('Water Data'!$I$4,0,10*ROW('Water Data'!I182))),'Data Summary'!CH188="Yes"),100-OFFSET('Water Data'!$I$4,0,10*ROW('Water Data'!I182)),NA())</f>
        <v>#N/A</v>
      </c>
      <c r="T188" s="535" t="e">
        <f ca="1">+IF(AND(ISNUMBER(OFFSET('Water Data'!$I$6,0,10*ROW('Water Data'!I182))),'Data Summary'!CI188="Yes"),OFFSET('Water Data'!$I$6,0,10*ROW('Water Data'!I182)),NA())</f>
        <v>#N/A</v>
      </c>
      <c r="U188" s="535" t="e">
        <f ca="1">+IF(AND(ISNUMBER(OFFSET('Water Data'!$I$9,0,10*ROW('Water Data'!I182))),'Data Summary'!CJ188="Yes"),OFFSET('Water Data'!$I$9,0,10*ROW('Water Data'!I182)),NA())</f>
        <v>#N/A</v>
      </c>
      <c r="V188" s="536" t="e">
        <f ca="1">+IF(AND(ISNUMBER(OFFSET('Sanitation Data'!$D$4,0,10*ROW('Sanitation Data'!D182))),'Data Summary'!CK188="Yes"),100-OFFSET('Sanitation Data'!$D$4,0,10*ROW('Sanitation Data'!D182)),NA())</f>
        <v>#N/A</v>
      </c>
      <c r="W188" s="536" t="e">
        <f ca="1">+IF(AND(ISNUMBER(OFFSET('Sanitation Data'!$D$6,0,10*ROW('Sanitation Data'!D182))),'Data Summary'!CL188="Yes"),OFFSET('Sanitation Data'!$D$6,0,10*ROW('Sanitation Data'!D182)),NA())</f>
        <v>#N/A</v>
      </c>
      <c r="X188" s="536" t="e">
        <f ca="1">+IF(AND(ISNUMBER(OFFSET('Sanitation Data'!$D$10,0,10*ROW('Sanitation Data'!D182))),'Data Summary'!CM188="Yes"),OFFSET('Sanitation Data'!$D$10,0,10*ROW('Sanitation Data'!D182)),NA())</f>
        <v>#N/A</v>
      </c>
      <c r="Y188" s="536" t="e">
        <f ca="1">+IF(AND(ISNUMBER(OFFSET('Sanitation Data'!$D$11,0,10*ROW('Sanitation Data'!D182))),'Data Summary'!CN188="Yes"),OFFSET('Sanitation Data'!$D$11,0,10*ROW('Sanitation Data'!D182)),NA())</f>
        <v>#N/A</v>
      </c>
      <c r="Z188" s="536" t="e">
        <f ca="1">+IF(AND(ISNUMBER(OFFSET('Sanitation Data'!$D$12,0,10*ROW('Sanitation Data'!D182))),'Data Summary'!CO188="Yes"),OFFSET('Sanitation Data'!$D$12,0,10*ROW('Sanitation Data'!D182)),NA())</f>
        <v>#N/A</v>
      </c>
      <c r="AA188" s="536" t="e">
        <f ca="1">+IF(AND(ISNUMBER(OFFSET('Sanitation Data'!$E$4,0,10*ROW('Sanitation Data'!E182))),'Data Summary'!CP188="Yes"),100-OFFSET('Sanitation Data'!$E$4,0,10*ROW('Sanitation Data'!E182)),NA())</f>
        <v>#N/A</v>
      </c>
      <c r="AB188" s="536" t="e">
        <f ca="1">+IF(AND(ISNUMBER(OFFSET('Sanitation Data'!$E$6,0,10*ROW('Sanitation Data'!E182))),'Data Summary'!CQ188="Yes"),OFFSET('Sanitation Data'!$E$6,0,10*ROW('Sanitation Data'!E182)),NA())</f>
        <v>#N/A</v>
      </c>
      <c r="AC188" s="536" t="e">
        <f ca="1">+IF(AND(ISNUMBER(OFFSET('Sanitation Data'!$E$10,0,10*ROW('Sanitation Data'!E182))),'Data Summary'!CR188="Yes"),OFFSET('Sanitation Data'!$E$10,0,10*ROW('Sanitation Data'!E182)),NA())</f>
        <v>#N/A</v>
      </c>
      <c r="AD188" s="536" t="e">
        <f ca="1">+IF(AND(ISNUMBER(OFFSET('Sanitation Data'!$E$11,0,10*ROW('Sanitation Data'!E182))),'Data Summary'!CS188="Yes"),OFFSET('Sanitation Data'!$E$11,0,10*ROW('Sanitation Data'!E182)),NA())</f>
        <v>#N/A</v>
      </c>
      <c r="AE188" s="536" t="e">
        <f ca="1">+IF(AND(ISNUMBER(OFFSET('Sanitation Data'!$E$12,0,10*ROW('Sanitation Data'!E182))),'Data Summary'!CT188="Yes"),OFFSET('Sanitation Data'!$E$12,0,10*ROW('Sanitation Data'!E182)),NA())</f>
        <v>#N/A</v>
      </c>
      <c r="AF188" s="536" t="e">
        <f ca="1">+IF(AND(ISNUMBER(OFFSET('Sanitation Data'!$F$4,0,10*ROW('Sanitation Data'!F182))),'Data Summary'!CU188="Yes"),100-OFFSET('Sanitation Data'!$F$4,0,10*ROW('Sanitation Data'!F182)),NA())</f>
        <v>#N/A</v>
      </c>
      <c r="AG188" s="536" t="e">
        <f ca="1">+IF(AND(ISNUMBER(OFFSET('Sanitation Data'!$F$6,0,10*ROW('Sanitation Data'!F182))),'Data Summary'!CV188="Yes"),OFFSET('Sanitation Data'!$F$6,0,10*ROW('Sanitation Data'!F182)),NA())</f>
        <v>#N/A</v>
      </c>
      <c r="AH188" s="536" t="e">
        <f ca="1">+IF(AND(ISNUMBER(OFFSET('Sanitation Data'!$F$10,0,10*ROW('Sanitation Data'!F182))),'Data Summary'!CW188="Yes"),OFFSET('Sanitation Data'!$F$10,0,10*ROW('Sanitation Data'!F182)),NA())</f>
        <v>#N/A</v>
      </c>
      <c r="AI188" s="536" t="e">
        <f ca="1">+IF(AND(ISNUMBER(OFFSET('Sanitation Data'!$F$11,0,10*ROW('Sanitation Data'!F182))),'Data Summary'!CX188="Yes"),OFFSET('Sanitation Data'!$F$11,0,10*ROW('Sanitation Data'!F182)),NA())</f>
        <v>#N/A</v>
      </c>
      <c r="AJ188" s="536" t="e">
        <f ca="1">+IF(AND(ISNUMBER(OFFSET('Sanitation Data'!$F$12,0,10*ROW('Sanitation Data'!F182))),'Data Summary'!CY188="Yes"),OFFSET('Sanitation Data'!$F$12,0,10*ROW('Sanitation Data'!F182)),NA())</f>
        <v>#N/A</v>
      </c>
      <c r="AK188" s="536" t="e">
        <f ca="1">+IF(AND(ISNUMBER(OFFSET('Sanitation Data'!$G$4,0,10*ROW('Sanitation Data'!G182))),'Data Summary'!CZ188="Yes"),100-OFFSET('Sanitation Data'!$G$4,0,10*ROW('Sanitation Data'!G182)),NA())</f>
        <v>#N/A</v>
      </c>
      <c r="AL188" s="536" t="e">
        <f ca="1">+IF(AND(ISNUMBER(OFFSET('Sanitation Data'!$G$6,0,10*ROW('Sanitation Data'!G182))),'Data Summary'!DA188="Yes"),OFFSET('Sanitation Data'!$G$6,0,10*ROW('Sanitation Data'!G182)),NA())</f>
        <v>#N/A</v>
      </c>
      <c r="AM188" s="536" t="e">
        <f ca="1">+IF(AND(ISNUMBER(OFFSET('Sanitation Data'!$G$10,0,10*ROW('Sanitation Data'!G182))),'Data Summary'!DB188="Yes"),OFFSET('Sanitation Data'!$G$10,0,10*ROW('Sanitation Data'!G182)),NA())</f>
        <v>#N/A</v>
      </c>
      <c r="AN188" s="536" t="e">
        <f ca="1">+IF(AND(ISNUMBER(OFFSET('Sanitation Data'!$G$11,0,10*ROW('Sanitation Data'!G182))),'Data Summary'!DC188="Yes"),OFFSET('Sanitation Data'!$G$11,0,10*ROW('Sanitation Data'!G182)),NA())</f>
        <v>#N/A</v>
      </c>
      <c r="AO188" s="536" t="e">
        <f ca="1">+IF(AND(ISNUMBER(OFFSET('Sanitation Data'!$G$12,0,10*ROW('Sanitation Data'!G182))),'Data Summary'!DD188="Yes"),OFFSET('Sanitation Data'!$G$12,0,10*ROW('Sanitation Data'!G182)),NA())</f>
        <v>#N/A</v>
      </c>
      <c r="AP188" s="536" t="e">
        <f ca="1">+IF(AND(ISNUMBER(OFFSET('Sanitation Data'!$H$4,0,10*ROW('Sanitation Data'!H182))),'Data Summary'!DE188="Yes"),100-OFFSET('Sanitation Data'!$H$4,0,10*ROW('Sanitation Data'!H182)),NA())</f>
        <v>#N/A</v>
      </c>
      <c r="AQ188" s="536" t="e">
        <f ca="1">+IF(AND(ISNUMBER(OFFSET('Sanitation Data'!$H$6,0,10*ROW('Sanitation Data'!H182))),'Data Summary'!DF188="Yes"),OFFSET('Sanitation Data'!$H$6,0,10*ROW('Sanitation Data'!H182)),NA())</f>
        <v>#N/A</v>
      </c>
      <c r="AR188" s="536" t="e">
        <f ca="1">+IF(AND(ISNUMBER(OFFSET('Sanitation Data'!$H$10,0,10*ROW('Sanitation Data'!H182))),'Data Summary'!DG188="Yes"),OFFSET('Sanitation Data'!$H$10,0,10*ROW('Sanitation Data'!H182)),NA())</f>
        <v>#N/A</v>
      </c>
      <c r="AS188" s="536" t="e">
        <f ca="1">+IF(AND(ISNUMBER(OFFSET('Sanitation Data'!$H$11,0,10*ROW('Sanitation Data'!H182))),'Data Summary'!DH188="Yes"),OFFSET('Sanitation Data'!$H$11,0,10*ROW('Sanitation Data'!H182)),NA())</f>
        <v>#N/A</v>
      </c>
      <c r="AT188" s="536" t="e">
        <f ca="1">+IF(AND(ISNUMBER(OFFSET('Sanitation Data'!$H$12,0,10*ROW('Sanitation Data'!H182))),'Data Summary'!DI188="Yes"),OFFSET('Sanitation Data'!$H$12,0,10*ROW('Sanitation Data'!H182)),NA())</f>
        <v>#N/A</v>
      </c>
      <c r="AU188" s="536" t="e">
        <f ca="1">+IF(AND(ISNUMBER(OFFSET('Sanitation Data'!$I$4,0,10*ROW('Sanitation Data'!I182))),'Data Summary'!DJ188="Yes"),100-OFFSET('Sanitation Data'!$I$4,0,10*ROW('Sanitation Data'!I182)),NA())</f>
        <v>#N/A</v>
      </c>
      <c r="AV188" s="536" t="e">
        <f ca="1">+IF(AND(ISNUMBER(OFFSET('Sanitation Data'!$I$6,0,10*ROW('Sanitation Data'!I182))),'Data Summary'!DK188="Yes"),OFFSET('Sanitation Data'!$I$6,0,10*ROW('Sanitation Data'!I182)),NA())</f>
        <v>#N/A</v>
      </c>
      <c r="AW188" s="536" t="e">
        <f ca="1">+IF(AND(ISNUMBER(OFFSET('Sanitation Data'!$I$10,0,10*ROW('Sanitation Data'!I182))),'Data Summary'!DL188="Yes"),OFFSET('Sanitation Data'!$I$10,0,10*ROW('Sanitation Data'!I182)),NA())</f>
        <v>#N/A</v>
      </c>
      <c r="AX188" s="536" t="e">
        <f ca="1">+IF(AND(ISNUMBER(OFFSET('Sanitation Data'!$I$11,0,10*ROW('Sanitation Data'!I182))),'Data Summary'!DM188="Yes"),OFFSET('Sanitation Data'!$I$11,0,10*ROW('Sanitation Data'!I182)),NA())</f>
        <v>#N/A</v>
      </c>
      <c r="AY188" s="536" t="e">
        <f ca="1">+IF(AND(ISNUMBER(OFFSET('Sanitation Data'!$I$12,0,10*ROW('Sanitation Data'!I182))),'Data Summary'!DN188="Yes"),OFFSET('Sanitation Data'!$I$12,0,10*ROW('Sanitation Data'!I182)),NA())</f>
        <v>#N/A</v>
      </c>
      <c r="AZ188" s="537" t="e">
        <f ca="1">+IF(AND(ISNUMBER(OFFSET('Hygiene Data'!$D$5,0,10*ROW('Hygiene Data'!D182))),'Data Summary'!DO188="Yes"),OFFSET('Hygiene Data'!$D$5,0,10*ROW('Hygiene Data'!D182)),NA())</f>
        <v>#N/A</v>
      </c>
      <c r="BA188" s="537" t="e">
        <f ca="1">+IF(AND(ISNUMBER(OFFSET('Hygiene Data'!$D$7,0,10*ROW('Hygiene Data'!D182))),'Data Summary'!DP188="Yes"),OFFSET('Hygiene Data'!$D$7,0,10*ROW('Hygiene Data'!D182)),NA())</f>
        <v>#N/A</v>
      </c>
      <c r="BB188" s="537" t="e">
        <f ca="1">+IF(AND(ISNUMBER(OFFSET('Hygiene Data'!$D$9,0,10*ROW('Hygiene Data'!D182))),'Data Summary'!DQ188="Yes"),OFFSET('Hygiene Data'!$D$9,0,10*ROW('Hygiene Data'!D182)),NA())</f>
        <v>#N/A</v>
      </c>
      <c r="BC188" s="537" t="e">
        <f ca="1">+IF(AND(ISNUMBER(OFFSET('Hygiene Data'!$E$5,0,10*ROW('Hygiene Data'!E182))),'Data Summary'!DR188="Yes"),OFFSET('Hygiene Data'!$E$5,0,10*ROW('Hygiene Data'!E182)),NA())</f>
        <v>#N/A</v>
      </c>
      <c r="BD188" s="537" t="e">
        <f ca="1">+IF(AND(ISNUMBER(OFFSET('Hygiene Data'!$E$7,0,10*ROW('Hygiene Data'!E182))),'Data Summary'!DS188="Yes"),OFFSET('Hygiene Data'!$E$7,0,10*ROW('Hygiene Data'!E182)),NA())</f>
        <v>#N/A</v>
      </c>
      <c r="BE188" s="537" t="e">
        <f ca="1">+IF(AND(ISNUMBER(OFFSET('Hygiene Data'!$E$9,0,10*ROW('Hygiene Data'!E182))),'Data Summary'!DT188="Yes"),OFFSET('Hygiene Data'!$E$9,0,10*ROW('Hygiene Data'!E182)),NA())</f>
        <v>#N/A</v>
      </c>
      <c r="BF188" s="537" t="e">
        <f ca="1">+IF(AND(ISNUMBER(OFFSET('Hygiene Data'!$F$5,0,10*ROW('Hygiene Data'!F182))),'Data Summary'!DU188="Yes"),OFFSET('Hygiene Data'!$F$5,0,10*ROW('Hygiene Data'!F182)),NA())</f>
        <v>#N/A</v>
      </c>
      <c r="BG188" s="537" t="e">
        <f ca="1">+IF(AND(ISNUMBER(OFFSET('Hygiene Data'!$F$7,0,10*ROW('Hygiene Data'!F182))),'Data Summary'!DV188="Yes"),OFFSET('Hygiene Data'!$F$7,0,10*ROW('Hygiene Data'!F182)),NA())</f>
        <v>#N/A</v>
      </c>
      <c r="BH188" s="537" t="e">
        <f ca="1">+IF(AND(ISNUMBER(OFFSET('Hygiene Data'!$F$9,0,10*ROW('Hygiene Data'!F182))),'Data Summary'!DW188="Yes"),OFFSET('Hygiene Data'!$F$9,0,10*ROW('Hygiene Data'!F182)),NA())</f>
        <v>#N/A</v>
      </c>
      <c r="BI188" s="537" t="e">
        <f ca="1">+IF(AND(ISNUMBER(OFFSET('Hygiene Data'!$G$5,0,10*ROW('Hygiene Data'!G182))),'Data Summary'!DX188="Yes"),OFFSET('Hygiene Data'!$G$5,0,10*ROW('Hygiene Data'!G182)),NA())</f>
        <v>#N/A</v>
      </c>
      <c r="BJ188" s="537" t="e">
        <f ca="1">+IF(AND(ISNUMBER(OFFSET('Hygiene Data'!$G$7,0,10*ROW('Hygiene Data'!G182))),'Data Summary'!DY188="Yes"),OFFSET('Hygiene Data'!$G$7,0,10*ROW('Hygiene Data'!G182)),NA())</f>
        <v>#N/A</v>
      </c>
      <c r="BK188" s="537" t="e">
        <f ca="1">+IF(AND(ISNUMBER(OFFSET('Hygiene Data'!$G$9,0,10*ROW('Hygiene Data'!G182))),'Data Summary'!DZ188="Yes"),OFFSET('Hygiene Data'!$G$9,0,10*ROW('Hygiene Data'!G182)),NA())</f>
        <v>#N/A</v>
      </c>
      <c r="BL188" s="537" t="e">
        <f ca="1">+IF(AND(ISNUMBER(OFFSET('Hygiene Data'!$H$5,0,10*ROW('Hygiene Data'!H182))),'Data Summary'!EA188="Yes"),OFFSET('Hygiene Data'!$H$5,0,10*ROW('Hygiene Data'!H182)),NA())</f>
        <v>#N/A</v>
      </c>
      <c r="BM188" s="537" t="e">
        <f ca="1">+IF(AND(ISNUMBER(OFFSET('Hygiene Data'!$H$7,0,10*ROW('Hygiene Data'!H182))),'Data Summary'!EB188="Yes"),OFFSET('Hygiene Data'!$H$7,0,10*ROW('Hygiene Data'!H182)),NA())</f>
        <v>#N/A</v>
      </c>
      <c r="BN188" s="537" t="e">
        <f ca="1">+IF(AND(ISNUMBER(OFFSET('Hygiene Data'!$H$9,0,10*ROW('Hygiene Data'!H182))),'Data Summary'!EC188="Yes"),OFFSET('Hygiene Data'!$H$9,0,10*ROW('Hygiene Data'!H182)),NA())</f>
        <v>#N/A</v>
      </c>
      <c r="BO188" s="537" t="e">
        <f ca="1">+IF(AND(ISNUMBER(OFFSET('Hygiene Data'!$I$5,0,10*ROW('Hygiene Data'!I182))),'Data Summary'!ED188="Yes"),OFFSET('Hygiene Data'!$I$5,0,10*ROW('Hygiene Data'!I182)),NA())</f>
        <v>#N/A</v>
      </c>
      <c r="BP188" s="537" t="e">
        <f ca="1">+IF(AND(ISNUMBER(OFFSET('Hygiene Data'!$I$7,0,10*ROW('Hygiene Data'!I182))),'Data Summary'!EE188="Yes"),OFFSET('Hygiene Data'!$I$7,0,10*ROW('Hygiene Data'!I182)),NA())</f>
        <v>#N/A</v>
      </c>
      <c r="BQ188" s="537" t="e">
        <f ca="1">+IF(AND(ISNUMBER(OFFSET('Hygiene Data'!$I$9,0,10*ROW('Hygiene Data'!I182))),'Data Summary'!EF188="Yes"),OFFSET('Hygiene Data'!$I$9,0,10*ROW('Hygiene Data'!I182)),NA())</f>
        <v>#N/A</v>
      </c>
    </row>
    <row r="189" spans="1:69" x14ac:dyDescent="0.25">
      <c r="A189" s="533" t="e">
        <f ca="1">+RIGHT('Data Summary'!A189,LEN('Data Summary'!A189)-9)</f>
        <v>#VALUE!</v>
      </c>
      <c r="B189" s="507" t="str">
        <f ca="1">+IF(ISTEXT('Data Summary'!B189),'Data Summary'!B189,"")</f>
        <v/>
      </c>
      <c r="C189" s="534" t="e">
        <f ca="1">+VALUE('Data Summary'!C189)</f>
        <v>#VALUE!</v>
      </c>
      <c r="D189" s="535" t="e">
        <f ca="1">+IF(AND(ISNUMBER(OFFSET('Water Data'!$D$4,0,10*ROW('Water Data'!D183))),'Data Summary'!BS189="Yes"),100-OFFSET('Water Data'!$D$4,0,10*ROW('Water Data'!D183)),NA())</f>
        <v>#N/A</v>
      </c>
      <c r="E189" s="535" t="e">
        <f ca="1">+IF(AND(ISNUMBER(OFFSET('Water Data'!$D$6,0,10*ROW('Water Data'!D183))),'Data Summary'!BT189="Yes"),OFFSET('Water Data'!$D$6,0,10*ROW('Water Data'!D183)),NA())</f>
        <v>#N/A</v>
      </c>
      <c r="F189" s="535" t="e">
        <f ca="1">+IF(AND(ISNUMBER(OFFSET('Water Data'!$D$9,0,10*ROW('Water Data'!D183))),'Data Summary'!BU189="Yes"),OFFSET('Water Data'!$D$9,0,10*ROW('Water Data'!D183)),NA())</f>
        <v>#N/A</v>
      </c>
      <c r="G189" s="535" t="e">
        <f ca="1">+IF(AND(ISNUMBER(OFFSET('Water Data'!$E$4,0,10*ROW('Water Data'!E183))),'Data Summary'!BV189="Yes"),100-OFFSET('Water Data'!$E$4,0,10*ROW('Water Data'!E183)),NA())</f>
        <v>#N/A</v>
      </c>
      <c r="H189" s="535" t="e">
        <f ca="1">+IF(AND(ISNUMBER(OFFSET('Water Data'!$E$6,0,10*ROW('Water Data'!E183))),'Data Summary'!BW189="Yes"),OFFSET('Water Data'!$E$6,0,10*ROW('Water Data'!E183)),NA())</f>
        <v>#N/A</v>
      </c>
      <c r="I189" s="535" t="e">
        <f ca="1">+IF(AND(ISNUMBER(OFFSET('Water Data'!$E$9,0,10*ROW('Water Data'!E183))),'Data Summary'!BX189="Yes"),OFFSET('Water Data'!$E$9,0,10*ROW('Water Data'!E183)),NA())</f>
        <v>#N/A</v>
      </c>
      <c r="J189" s="535" t="e">
        <f ca="1">+IF(AND(ISNUMBER(OFFSET('Water Data'!$F$4,0,10*ROW('Water Data'!F183))),'Data Summary'!BY189="Yes"),100-OFFSET('Water Data'!$F$4,0,10*ROW('Water Data'!F183)),NA())</f>
        <v>#N/A</v>
      </c>
      <c r="K189" s="535" t="e">
        <f ca="1">+IF(AND(ISNUMBER(OFFSET('Water Data'!$F$6,0,10*ROW('Water Data'!F183))),'Data Summary'!BZ189="Yes"),OFFSET('Water Data'!$F$6,0,10*ROW('Water Data'!F183)),NA())</f>
        <v>#N/A</v>
      </c>
      <c r="L189" s="535" t="e">
        <f ca="1">+IF(AND(ISNUMBER(OFFSET('Water Data'!$F$9,0,10*ROW('Water Data'!F183))),'Data Summary'!CA189="Yes"),OFFSET('Water Data'!$F$9,0,10*ROW('Water Data'!F183)),NA())</f>
        <v>#N/A</v>
      </c>
      <c r="M189" s="535" t="e">
        <f ca="1">+IF(AND(ISNUMBER(OFFSET('Water Data'!$G$4,0,10*ROW('Water Data'!G183))),'Data Summary'!CB189="Yes"),100-OFFSET('Water Data'!$G$4,0,10*ROW('Water Data'!G183)),NA())</f>
        <v>#N/A</v>
      </c>
      <c r="N189" s="535" t="e">
        <f ca="1">+IF(AND(ISNUMBER(OFFSET('Water Data'!$G$6,0,10*ROW('Water Data'!G183))),'Data Summary'!CC189="Yes"),OFFSET('Water Data'!$G$6,0,10*ROW('Water Data'!G183)),NA())</f>
        <v>#N/A</v>
      </c>
      <c r="O189" s="535" t="e">
        <f ca="1">+IF(AND(ISNUMBER(OFFSET('Water Data'!$G$9,0,10*ROW('Water Data'!G183))),'Data Summary'!CD189="Yes"),OFFSET('Water Data'!$G$9,0,10*ROW('Water Data'!G183)),NA())</f>
        <v>#N/A</v>
      </c>
      <c r="P189" s="535" t="e">
        <f ca="1">+IF(AND(ISNUMBER(OFFSET('Water Data'!$H$4,0,10*ROW('Water Data'!H183))),'Data Summary'!CE189="Yes"),100-OFFSET('Water Data'!$H$4,0,10*ROW('Water Data'!H183)),NA())</f>
        <v>#N/A</v>
      </c>
      <c r="Q189" s="535" t="e">
        <f ca="1">+IF(AND(ISNUMBER(OFFSET('Water Data'!$H$6,0,10*ROW('Water Data'!H183))),'Data Summary'!CF189="Yes"),OFFSET('Water Data'!$H$6,0,10*ROW('Water Data'!H183)),NA())</f>
        <v>#N/A</v>
      </c>
      <c r="R189" s="535" t="e">
        <f ca="1">+IF(AND(ISNUMBER(OFFSET('Water Data'!$H$9,0,10*ROW('Water Data'!H183))),'Data Summary'!CG189="Yes"),OFFSET('Water Data'!$H$9,0,10*ROW('Water Data'!H183)),NA())</f>
        <v>#N/A</v>
      </c>
      <c r="S189" s="535" t="e">
        <f ca="1">+IF(AND(ISNUMBER(OFFSET('Water Data'!$I$4,0,10*ROW('Water Data'!I183))),'Data Summary'!CH189="Yes"),100-OFFSET('Water Data'!$I$4,0,10*ROW('Water Data'!I183)),NA())</f>
        <v>#N/A</v>
      </c>
      <c r="T189" s="535" t="e">
        <f ca="1">+IF(AND(ISNUMBER(OFFSET('Water Data'!$I$6,0,10*ROW('Water Data'!I183))),'Data Summary'!CI189="Yes"),OFFSET('Water Data'!$I$6,0,10*ROW('Water Data'!I183)),NA())</f>
        <v>#N/A</v>
      </c>
      <c r="U189" s="535" t="e">
        <f ca="1">+IF(AND(ISNUMBER(OFFSET('Water Data'!$I$9,0,10*ROW('Water Data'!I183))),'Data Summary'!CJ189="Yes"),OFFSET('Water Data'!$I$9,0,10*ROW('Water Data'!I183)),NA())</f>
        <v>#N/A</v>
      </c>
      <c r="V189" s="536" t="e">
        <f ca="1">+IF(AND(ISNUMBER(OFFSET('Sanitation Data'!$D$4,0,10*ROW('Sanitation Data'!D183))),'Data Summary'!CK189="Yes"),100-OFFSET('Sanitation Data'!$D$4,0,10*ROW('Sanitation Data'!D183)),NA())</f>
        <v>#N/A</v>
      </c>
      <c r="W189" s="536" t="e">
        <f ca="1">+IF(AND(ISNUMBER(OFFSET('Sanitation Data'!$D$6,0,10*ROW('Sanitation Data'!D183))),'Data Summary'!CL189="Yes"),OFFSET('Sanitation Data'!$D$6,0,10*ROW('Sanitation Data'!D183)),NA())</f>
        <v>#N/A</v>
      </c>
      <c r="X189" s="536" t="e">
        <f ca="1">+IF(AND(ISNUMBER(OFFSET('Sanitation Data'!$D$10,0,10*ROW('Sanitation Data'!D183))),'Data Summary'!CM189="Yes"),OFFSET('Sanitation Data'!$D$10,0,10*ROW('Sanitation Data'!D183)),NA())</f>
        <v>#N/A</v>
      </c>
      <c r="Y189" s="536" t="e">
        <f ca="1">+IF(AND(ISNUMBER(OFFSET('Sanitation Data'!$D$11,0,10*ROW('Sanitation Data'!D183))),'Data Summary'!CN189="Yes"),OFFSET('Sanitation Data'!$D$11,0,10*ROW('Sanitation Data'!D183)),NA())</f>
        <v>#N/A</v>
      </c>
      <c r="Z189" s="536" t="e">
        <f ca="1">+IF(AND(ISNUMBER(OFFSET('Sanitation Data'!$D$12,0,10*ROW('Sanitation Data'!D183))),'Data Summary'!CO189="Yes"),OFFSET('Sanitation Data'!$D$12,0,10*ROW('Sanitation Data'!D183)),NA())</f>
        <v>#N/A</v>
      </c>
      <c r="AA189" s="536" t="e">
        <f ca="1">+IF(AND(ISNUMBER(OFFSET('Sanitation Data'!$E$4,0,10*ROW('Sanitation Data'!E183))),'Data Summary'!CP189="Yes"),100-OFFSET('Sanitation Data'!$E$4,0,10*ROW('Sanitation Data'!E183)),NA())</f>
        <v>#N/A</v>
      </c>
      <c r="AB189" s="536" t="e">
        <f ca="1">+IF(AND(ISNUMBER(OFFSET('Sanitation Data'!$E$6,0,10*ROW('Sanitation Data'!E183))),'Data Summary'!CQ189="Yes"),OFFSET('Sanitation Data'!$E$6,0,10*ROW('Sanitation Data'!E183)),NA())</f>
        <v>#N/A</v>
      </c>
      <c r="AC189" s="536" t="e">
        <f ca="1">+IF(AND(ISNUMBER(OFFSET('Sanitation Data'!$E$10,0,10*ROW('Sanitation Data'!E183))),'Data Summary'!CR189="Yes"),OFFSET('Sanitation Data'!$E$10,0,10*ROW('Sanitation Data'!E183)),NA())</f>
        <v>#N/A</v>
      </c>
      <c r="AD189" s="536" t="e">
        <f ca="1">+IF(AND(ISNUMBER(OFFSET('Sanitation Data'!$E$11,0,10*ROW('Sanitation Data'!E183))),'Data Summary'!CS189="Yes"),OFFSET('Sanitation Data'!$E$11,0,10*ROW('Sanitation Data'!E183)),NA())</f>
        <v>#N/A</v>
      </c>
      <c r="AE189" s="536" t="e">
        <f ca="1">+IF(AND(ISNUMBER(OFFSET('Sanitation Data'!$E$12,0,10*ROW('Sanitation Data'!E183))),'Data Summary'!CT189="Yes"),OFFSET('Sanitation Data'!$E$12,0,10*ROW('Sanitation Data'!E183)),NA())</f>
        <v>#N/A</v>
      </c>
      <c r="AF189" s="536" t="e">
        <f ca="1">+IF(AND(ISNUMBER(OFFSET('Sanitation Data'!$F$4,0,10*ROW('Sanitation Data'!F183))),'Data Summary'!CU189="Yes"),100-OFFSET('Sanitation Data'!$F$4,0,10*ROW('Sanitation Data'!F183)),NA())</f>
        <v>#N/A</v>
      </c>
      <c r="AG189" s="536" t="e">
        <f ca="1">+IF(AND(ISNUMBER(OFFSET('Sanitation Data'!$F$6,0,10*ROW('Sanitation Data'!F183))),'Data Summary'!CV189="Yes"),OFFSET('Sanitation Data'!$F$6,0,10*ROW('Sanitation Data'!F183)),NA())</f>
        <v>#N/A</v>
      </c>
      <c r="AH189" s="536" t="e">
        <f ca="1">+IF(AND(ISNUMBER(OFFSET('Sanitation Data'!$F$10,0,10*ROW('Sanitation Data'!F183))),'Data Summary'!CW189="Yes"),OFFSET('Sanitation Data'!$F$10,0,10*ROW('Sanitation Data'!F183)),NA())</f>
        <v>#N/A</v>
      </c>
      <c r="AI189" s="536" t="e">
        <f ca="1">+IF(AND(ISNUMBER(OFFSET('Sanitation Data'!$F$11,0,10*ROW('Sanitation Data'!F183))),'Data Summary'!CX189="Yes"),OFFSET('Sanitation Data'!$F$11,0,10*ROW('Sanitation Data'!F183)),NA())</f>
        <v>#N/A</v>
      </c>
      <c r="AJ189" s="536" t="e">
        <f ca="1">+IF(AND(ISNUMBER(OFFSET('Sanitation Data'!$F$12,0,10*ROW('Sanitation Data'!F183))),'Data Summary'!CY189="Yes"),OFFSET('Sanitation Data'!$F$12,0,10*ROW('Sanitation Data'!F183)),NA())</f>
        <v>#N/A</v>
      </c>
      <c r="AK189" s="536" t="e">
        <f ca="1">+IF(AND(ISNUMBER(OFFSET('Sanitation Data'!$G$4,0,10*ROW('Sanitation Data'!G183))),'Data Summary'!CZ189="Yes"),100-OFFSET('Sanitation Data'!$G$4,0,10*ROW('Sanitation Data'!G183)),NA())</f>
        <v>#N/A</v>
      </c>
      <c r="AL189" s="536" t="e">
        <f ca="1">+IF(AND(ISNUMBER(OFFSET('Sanitation Data'!$G$6,0,10*ROW('Sanitation Data'!G183))),'Data Summary'!DA189="Yes"),OFFSET('Sanitation Data'!$G$6,0,10*ROW('Sanitation Data'!G183)),NA())</f>
        <v>#N/A</v>
      </c>
      <c r="AM189" s="536" t="e">
        <f ca="1">+IF(AND(ISNUMBER(OFFSET('Sanitation Data'!$G$10,0,10*ROW('Sanitation Data'!G183))),'Data Summary'!DB189="Yes"),OFFSET('Sanitation Data'!$G$10,0,10*ROW('Sanitation Data'!G183)),NA())</f>
        <v>#N/A</v>
      </c>
      <c r="AN189" s="536" t="e">
        <f ca="1">+IF(AND(ISNUMBER(OFFSET('Sanitation Data'!$G$11,0,10*ROW('Sanitation Data'!G183))),'Data Summary'!DC189="Yes"),OFFSET('Sanitation Data'!$G$11,0,10*ROW('Sanitation Data'!G183)),NA())</f>
        <v>#N/A</v>
      </c>
      <c r="AO189" s="536" t="e">
        <f ca="1">+IF(AND(ISNUMBER(OFFSET('Sanitation Data'!$G$12,0,10*ROW('Sanitation Data'!G183))),'Data Summary'!DD189="Yes"),OFFSET('Sanitation Data'!$G$12,0,10*ROW('Sanitation Data'!G183)),NA())</f>
        <v>#N/A</v>
      </c>
      <c r="AP189" s="536" t="e">
        <f ca="1">+IF(AND(ISNUMBER(OFFSET('Sanitation Data'!$H$4,0,10*ROW('Sanitation Data'!H183))),'Data Summary'!DE189="Yes"),100-OFFSET('Sanitation Data'!$H$4,0,10*ROW('Sanitation Data'!H183)),NA())</f>
        <v>#N/A</v>
      </c>
      <c r="AQ189" s="536" t="e">
        <f ca="1">+IF(AND(ISNUMBER(OFFSET('Sanitation Data'!$H$6,0,10*ROW('Sanitation Data'!H183))),'Data Summary'!DF189="Yes"),OFFSET('Sanitation Data'!$H$6,0,10*ROW('Sanitation Data'!H183)),NA())</f>
        <v>#N/A</v>
      </c>
      <c r="AR189" s="536" t="e">
        <f ca="1">+IF(AND(ISNUMBER(OFFSET('Sanitation Data'!$H$10,0,10*ROW('Sanitation Data'!H183))),'Data Summary'!DG189="Yes"),OFFSET('Sanitation Data'!$H$10,0,10*ROW('Sanitation Data'!H183)),NA())</f>
        <v>#N/A</v>
      </c>
      <c r="AS189" s="536" t="e">
        <f ca="1">+IF(AND(ISNUMBER(OFFSET('Sanitation Data'!$H$11,0,10*ROW('Sanitation Data'!H183))),'Data Summary'!DH189="Yes"),OFFSET('Sanitation Data'!$H$11,0,10*ROW('Sanitation Data'!H183)),NA())</f>
        <v>#N/A</v>
      </c>
      <c r="AT189" s="536" t="e">
        <f ca="1">+IF(AND(ISNUMBER(OFFSET('Sanitation Data'!$H$12,0,10*ROW('Sanitation Data'!H183))),'Data Summary'!DI189="Yes"),OFFSET('Sanitation Data'!$H$12,0,10*ROW('Sanitation Data'!H183)),NA())</f>
        <v>#N/A</v>
      </c>
      <c r="AU189" s="536" t="e">
        <f ca="1">+IF(AND(ISNUMBER(OFFSET('Sanitation Data'!$I$4,0,10*ROW('Sanitation Data'!I183))),'Data Summary'!DJ189="Yes"),100-OFFSET('Sanitation Data'!$I$4,0,10*ROW('Sanitation Data'!I183)),NA())</f>
        <v>#N/A</v>
      </c>
      <c r="AV189" s="536" t="e">
        <f ca="1">+IF(AND(ISNUMBER(OFFSET('Sanitation Data'!$I$6,0,10*ROW('Sanitation Data'!I183))),'Data Summary'!DK189="Yes"),OFFSET('Sanitation Data'!$I$6,0,10*ROW('Sanitation Data'!I183)),NA())</f>
        <v>#N/A</v>
      </c>
      <c r="AW189" s="536" t="e">
        <f ca="1">+IF(AND(ISNUMBER(OFFSET('Sanitation Data'!$I$10,0,10*ROW('Sanitation Data'!I183))),'Data Summary'!DL189="Yes"),OFFSET('Sanitation Data'!$I$10,0,10*ROW('Sanitation Data'!I183)),NA())</f>
        <v>#N/A</v>
      </c>
      <c r="AX189" s="536" t="e">
        <f ca="1">+IF(AND(ISNUMBER(OFFSET('Sanitation Data'!$I$11,0,10*ROW('Sanitation Data'!I183))),'Data Summary'!DM189="Yes"),OFFSET('Sanitation Data'!$I$11,0,10*ROW('Sanitation Data'!I183)),NA())</f>
        <v>#N/A</v>
      </c>
      <c r="AY189" s="536" t="e">
        <f ca="1">+IF(AND(ISNUMBER(OFFSET('Sanitation Data'!$I$12,0,10*ROW('Sanitation Data'!I183))),'Data Summary'!DN189="Yes"),OFFSET('Sanitation Data'!$I$12,0,10*ROW('Sanitation Data'!I183)),NA())</f>
        <v>#N/A</v>
      </c>
      <c r="AZ189" s="537" t="e">
        <f ca="1">+IF(AND(ISNUMBER(OFFSET('Hygiene Data'!$D$5,0,10*ROW('Hygiene Data'!D183))),'Data Summary'!DO189="Yes"),OFFSET('Hygiene Data'!$D$5,0,10*ROW('Hygiene Data'!D183)),NA())</f>
        <v>#N/A</v>
      </c>
      <c r="BA189" s="537" t="e">
        <f ca="1">+IF(AND(ISNUMBER(OFFSET('Hygiene Data'!$D$7,0,10*ROW('Hygiene Data'!D183))),'Data Summary'!DP189="Yes"),OFFSET('Hygiene Data'!$D$7,0,10*ROW('Hygiene Data'!D183)),NA())</f>
        <v>#N/A</v>
      </c>
      <c r="BB189" s="537" t="e">
        <f ca="1">+IF(AND(ISNUMBER(OFFSET('Hygiene Data'!$D$9,0,10*ROW('Hygiene Data'!D183))),'Data Summary'!DQ189="Yes"),OFFSET('Hygiene Data'!$D$9,0,10*ROW('Hygiene Data'!D183)),NA())</f>
        <v>#N/A</v>
      </c>
      <c r="BC189" s="537" t="e">
        <f ca="1">+IF(AND(ISNUMBER(OFFSET('Hygiene Data'!$E$5,0,10*ROW('Hygiene Data'!E183))),'Data Summary'!DR189="Yes"),OFFSET('Hygiene Data'!$E$5,0,10*ROW('Hygiene Data'!E183)),NA())</f>
        <v>#N/A</v>
      </c>
      <c r="BD189" s="537" t="e">
        <f ca="1">+IF(AND(ISNUMBER(OFFSET('Hygiene Data'!$E$7,0,10*ROW('Hygiene Data'!E183))),'Data Summary'!DS189="Yes"),OFFSET('Hygiene Data'!$E$7,0,10*ROW('Hygiene Data'!E183)),NA())</f>
        <v>#N/A</v>
      </c>
      <c r="BE189" s="537" t="e">
        <f ca="1">+IF(AND(ISNUMBER(OFFSET('Hygiene Data'!$E$9,0,10*ROW('Hygiene Data'!E183))),'Data Summary'!DT189="Yes"),OFFSET('Hygiene Data'!$E$9,0,10*ROW('Hygiene Data'!E183)),NA())</f>
        <v>#N/A</v>
      </c>
      <c r="BF189" s="537" t="e">
        <f ca="1">+IF(AND(ISNUMBER(OFFSET('Hygiene Data'!$F$5,0,10*ROW('Hygiene Data'!F183))),'Data Summary'!DU189="Yes"),OFFSET('Hygiene Data'!$F$5,0,10*ROW('Hygiene Data'!F183)),NA())</f>
        <v>#N/A</v>
      </c>
      <c r="BG189" s="537" t="e">
        <f ca="1">+IF(AND(ISNUMBER(OFFSET('Hygiene Data'!$F$7,0,10*ROW('Hygiene Data'!F183))),'Data Summary'!DV189="Yes"),OFFSET('Hygiene Data'!$F$7,0,10*ROW('Hygiene Data'!F183)),NA())</f>
        <v>#N/A</v>
      </c>
      <c r="BH189" s="537" t="e">
        <f ca="1">+IF(AND(ISNUMBER(OFFSET('Hygiene Data'!$F$9,0,10*ROW('Hygiene Data'!F183))),'Data Summary'!DW189="Yes"),OFFSET('Hygiene Data'!$F$9,0,10*ROW('Hygiene Data'!F183)),NA())</f>
        <v>#N/A</v>
      </c>
      <c r="BI189" s="537" t="e">
        <f ca="1">+IF(AND(ISNUMBER(OFFSET('Hygiene Data'!$G$5,0,10*ROW('Hygiene Data'!G183))),'Data Summary'!DX189="Yes"),OFFSET('Hygiene Data'!$G$5,0,10*ROW('Hygiene Data'!G183)),NA())</f>
        <v>#N/A</v>
      </c>
      <c r="BJ189" s="537" t="e">
        <f ca="1">+IF(AND(ISNUMBER(OFFSET('Hygiene Data'!$G$7,0,10*ROW('Hygiene Data'!G183))),'Data Summary'!DY189="Yes"),OFFSET('Hygiene Data'!$G$7,0,10*ROW('Hygiene Data'!G183)),NA())</f>
        <v>#N/A</v>
      </c>
      <c r="BK189" s="537" t="e">
        <f ca="1">+IF(AND(ISNUMBER(OFFSET('Hygiene Data'!$G$9,0,10*ROW('Hygiene Data'!G183))),'Data Summary'!DZ189="Yes"),OFFSET('Hygiene Data'!$G$9,0,10*ROW('Hygiene Data'!G183)),NA())</f>
        <v>#N/A</v>
      </c>
      <c r="BL189" s="537" t="e">
        <f ca="1">+IF(AND(ISNUMBER(OFFSET('Hygiene Data'!$H$5,0,10*ROW('Hygiene Data'!H183))),'Data Summary'!EA189="Yes"),OFFSET('Hygiene Data'!$H$5,0,10*ROW('Hygiene Data'!H183)),NA())</f>
        <v>#N/A</v>
      </c>
      <c r="BM189" s="537" t="e">
        <f ca="1">+IF(AND(ISNUMBER(OFFSET('Hygiene Data'!$H$7,0,10*ROW('Hygiene Data'!H183))),'Data Summary'!EB189="Yes"),OFFSET('Hygiene Data'!$H$7,0,10*ROW('Hygiene Data'!H183)),NA())</f>
        <v>#N/A</v>
      </c>
      <c r="BN189" s="537" t="e">
        <f ca="1">+IF(AND(ISNUMBER(OFFSET('Hygiene Data'!$H$9,0,10*ROW('Hygiene Data'!H183))),'Data Summary'!EC189="Yes"),OFFSET('Hygiene Data'!$H$9,0,10*ROW('Hygiene Data'!H183)),NA())</f>
        <v>#N/A</v>
      </c>
      <c r="BO189" s="537" t="e">
        <f ca="1">+IF(AND(ISNUMBER(OFFSET('Hygiene Data'!$I$5,0,10*ROW('Hygiene Data'!I183))),'Data Summary'!ED189="Yes"),OFFSET('Hygiene Data'!$I$5,0,10*ROW('Hygiene Data'!I183)),NA())</f>
        <v>#N/A</v>
      </c>
      <c r="BP189" s="537" t="e">
        <f ca="1">+IF(AND(ISNUMBER(OFFSET('Hygiene Data'!$I$7,0,10*ROW('Hygiene Data'!I183))),'Data Summary'!EE189="Yes"),OFFSET('Hygiene Data'!$I$7,0,10*ROW('Hygiene Data'!I183)),NA())</f>
        <v>#N/A</v>
      </c>
      <c r="BQ189" s="537" t="e">
        <f ca="1">+IF(AND(ISNUMBER(OFFSET('Hygiene Data'!$I$9,0,10*ROW('Hygiene Data'!I183))),'Data Summary'!EF189="Yes"),OFFSET('Hygiene Data'!$I$9,0,10*ROW('Hygiene Data'!I183)),NA())</f>
        <v>#N/A</v>
      </c>
    </row>
    <row r="190" spans="1:69" x14ac:dyDescent="0.25">
      <c r="A190" s="533" t="e">
        <f ca="1">+RIGHT('Data Summary'!A190,LEN('Data Summary'!A190)-9)</f>
        <v>#VALUE!</v>
      </c>
      <c r="B190" s="507" t="str">
        <f ca="1">+IF(ISTEXT('Data Summary'!B190),'Data Summary'!B190,"")</f>
        <v/>
      </c>
      <c r="C190" s="534" t="e">
        <f ca="1">+VALUE('Data Summary'!C190)</f>
        <v>#VALUE!</v>
      </c>
      <c r="D190" s="535" t="e">
        <f ca="1">+IF(AND(ISNUMBER(OFFSET('Water Data'!$D$4,0,10*ROW('Water Data'!D184))),'Data Summary'!BS190="Yes"),100-OFFSET('Water Data'!$D$4,0,10*ROW('Water Data'!D184)),NA())</f>
        <v>#N/A</v>
      </c>
      <c r="E190" s="535" t="e">
        <f ca="1">+IF(AND(ISNUMBER(OFFSET('Water Data'!$D$6,0,10*ROW('Water Data'!D184))),'Data Summary'!BT190="Yes"),OFFSET('Water Data'!$D$6,0,10*ROW('Water Data'!D184)),NA())</f>
        <v>#N/A</v>
      </c>
      <c r="F190" s="535" t="e">
        <f ca="1">+IF(AND(ISNUMBER(OFFSET('Water Data'!$D$9,0,10*ROW('Water Data'!D184))),'Data Summary'!BU190="Yes"),OFFSET('Water Data'!$D$9,0,10*ROW('Water Data'!D184)),NA())</f>
        <v>#N/A</v>
      </c>
      <c r="G190" s="535" t="e">
        <f ca="1">+IF(AND(ISNUMBER(OFFSET('Water Data'!$E$4,0,10*ROW('Water Data'!E184))),'Data Summary'!BV190="Yes"),100-OFFSET('Water Data'!$E$4,0,10*ROW('Water Data'!E184)),NA())</f>
        <v>#N/A</v>
      </c>
      <c r="H190" s="535" t="e">
        <f ca="1">+IF(AND(ISNUMBER(OFFSET('Water Data'!$E$6,0,10*ROW('Water Data'!E184))),'Data Summary'!BW190="Yes"),OFFSET('Water Data'!$E$6,0,10*ROW('Water Data'!E184)),NA())</f>
        <v>#N/A</v>
      </c>
      <c r="I190" s="535" t="e">
        <f ca="1">+IF(AND(ISNUMBER(OFFSET('Water Data'!$E$9,0,10*ROW('Water Data'!E184))),'Data Summary'!BX190="Yes"),OFFSET('Water Data'!$E$9,0,10*ROW('Water Data'!E184)),NA())</f>
        <v>#N/A</v>
      </c>
      <c r="J190" s="535" t="e">
        <f ca="1">+IF(AND(ISNUMBER(OFFSET('Water Data'!$F$4,0,10*ROW('Water Data'!F184))),'Data Summary'!BY190="Yes"),100-OFFSET('Water Data'!$F$4,0,10*ROW('Water Data'!F184)),NA())</f>
        <v>#N/A</v>
      </c>
      <c r="K190" s="535" t="e">
        <f ca="1">+IF(AND(ISNUMBER(OFFSET('Water Data'!$F$6,0,10*ROW('Water Data'!F184))),'Data Summary'!BZ190="Yes"),OFFSET('Water Data'!$F$6,0,10*ROW('Water Data'!F184)),NA())</f>
        <v>#N/A</v>
      </c>
      <c r="L190" s="535" t="e">
        <f ca="1">+IF(AND(ISNUMBER(OFFSET('Water Data'!$F$9,0,10*ROW('Water Data'!F184))),'Data Summary'!CA190="Yes"),OFFSET('Water Data'!$F$9,0,10*ROW('Water Data'!F184)),NA())</f>
        <v>#N/A</v>
      </c>
      <c r="M190" s="535" t="e">
        <f ca="1">+IF(AND(ISNUMBER(OFFSET('Water Data'!$G$4,0,10*ROW('Water Data'!G184))),'Data Summary'!CB190="Yes"),100-OFFSET('Water Data'!$G$4,0,10*ROW('Water Data'!G184)),NA())</f>
        <v>#N/A</v>
      </c>
      <c r="N190" s="535" t="e">
        <f ca="1">+IF(AND(ISNUMBER(OFFSET('Water Data'!$G$6,0,10*ROW('Water Data'!G184))),'Data Summary'!CC190="Yes"),OFFSET('Water Data'!$G$6,0,10*ROW('Water Data'!G184)),NA())</f>
        <v>#N/A</v>
      </c>
      <c r="O190" s="535" t="e">
        <f ca="1">+IF(AND(ISNUMBER(OFFSET('Water Data'!$G$9,0,10*ROW('Water Data'!G184))),'Data Summary'!CD190="Yes"),OFFSET('Water Data'!$G$9,0,10*ROW('Water Data'!G184)),NA())</f>
        <v>#N/A</v>
      </c>
      <c r="P190" s="535" t="e">
        <f ca="1">+IF(AND(ISNUMBER(OFFSET('Water Data'!$H$4,0,10*ROW('Water Data'!H184))),'Data Summary'!CE190="Yes"),100-OFFSET('Water Data'!$H$4,0,10*ROW('Water Data'!H184)),NA())</f>
        <v>#N/A</v>
      </c>
      <c r="Q190" s="535" t="e">
        <f ca="1">+IF(AND(ISNUMBER(OFFSET('Water Data'!$H$6,0,10*ROW('Water Data'!H184))),'Data Summary'!CF190="Yes"),OFFSET('Water Data'!$H$6,0,10*ROW('Water Data'!H184)),NA())</f>
        <v>#N/A</v>
      </c>
      <c r="R190" s="535" t="e">
        <f ca="1">+IF(AND(ISNUMBER(OFFSET('Water Data'!$H$9,0,10*ROW('Water Data'!H184))),'Data Summary'!CG190="Yes"),OFFSET('Water Data'!$H$9,0,10*ROW('Water Data'!H184)),NA())</f>
        <v>#N/A</v>
      </c>
      <c r="S190" s="535" t="e">
        <f ca="1">+IF(AND(ISNUMBER(OFFSET('Water Data'!$I$4,0,10*ROW('Water Data'!I184))),'Data Summary'!CH190="Yes"),100-OFFSET('Water Data'!$I$4,0,10*ROW('Water Data'!I184)),NA())</f>
        <v>#N/A</v>
      </c>
      <c r="T190" s="535" t="e">
        <f ca="1">+IF(AND(ISNUMBER(OFFSET('Water Data'!$I$6,0,10*ROW('Water Data'!I184))),'Data Summary'!CI190="Yes"),OFFSET('Water Data'!$I$6,0,10*ROW('Water Data'!I184)),NA())</f>
        <v>#N/A</v>
      </c>
      <c r="U190" s="535" t="e">
        <f ca="1">+IF(AND(ISNUMBER(OFFSET('Water Data'!$I$9,0,10*ROW('Water Data'!I184))),'Data Summary'!CJ190="Yes"),OFFSET('Water Data'!$I$9,0,10*ROW('Water Data'!I184)),NA())</f>
        <v>#N/A</v>
      </c>
      <c r="V190" s="536" t="e">
        <f ca="1">+IF(AND(ISNUMBER(OFFSET('Sanitation Data'!$D$4,0,10*ROW('Sanitation Data'!D184))),'Data Summary'!CK190="Yes"),100-OFFSET('Sanitation Data'!$D$4,0,10*ROW('Sanitation Data'!D184)),NA())</f>
        <v>#N/A</v>
      </c>
      <c r="W190" s="536" t="e">
        <f ca="1">+IF(AND(ISNUMBER(OFFSET('Sanitation Data'!$D$6,0,10*ROW('Sanitation Data'!D184))),'Data Summary'!CL190="Yes"),OFFSET('Sanitation Data'!$D$6,0,10*ROW('Sanitation Data'!D184)),NA())</f>
        <v>#N/A</v>
      </c>
      <c r="X190" s="536" t="e">
        <f ca="1">+IF(AND(ISNUMBER(OFFSET('Sanitation Data'!$D$10,0,10*ROW('Sanitation Data'!D184))),'Data Summary'!CM190="Yes"),OFFSET('Sanitation Data'!$D$10,0,10*ROW('Sanitation Data'!D184)),NA())</f>
        <v>#N/A</v>
      </c>
      <c r="Y190" s="536" t="e">
        <f ca="1">+IF(AND(ISNUMBER(OFFSET('Sanitation Data'!$D$11,0,10*ROW('Sanitation Data'!D184))),'Data Summary'!CN190="Yes"),OFFSET('Sanitation Data'!$D$11,0,10*ROW('Sanitation Data'!D184)),NA())</f>
        <v>#N/A</v>
      </c>
      <c r="Z190" s="536" t="e">
        <f ca="1">+IF(AND(ISNUMBER(OFFSET('Sanitation Data'!$D$12,0,10*ROW('Sanitation Data'!D184))),'Data Summary'!CO190="Yes"),OFFSET('Sanitation Data'!$D$12,0,10*ROW('Sanitation Data'!D184)),NA())</f>
        <v>#N/A</v>
      </c>
      <c r="AA190" s="536" t="e">
        <f ca="1">+IF(AND(ISNUMBER(OFFSET('Sanitation Data'!$E$4,0,10*ROW('Sanitation Data'!E184))),'Data Summary'!CP190="Yes"),100-OFFSET('Sanitation Data'!$E$4,0,10*ROW('Sanitation Data'!E184)),NA())</f>
        <v>#N/A</v>
      </c>
      <c r="AB190" s="536" t="e">
        <f ca="1">+IF(AND(ISNUMBER(OFFSET('Sanitation Data'!$E$6,0,10*ROW('Sanitation Data'!E184))),'Data Summary'!CQ190="Yes"),OFFSET('Sanitation Data'!$E$6,0,10*ROW('Sanitation Data'!E184)),NA())</f>
        <v>#N/A</v>
      </c>
      <c r="AC190" s="536" t="e">
        <f ca="1">+IF(AND(ISNUMBER(OFFSET('Sanitation Data'!$E$10,0,10*ROW('Sanitation Data'!E184))),'Data Summary'!CR190="Yes"),OFFSET('Sanitation Data'!$E$10,0,10*ROW('Sanitation Data'!E184)),NA())</f>
        <v>#N/A</v>
      </c>
      <c r="AD190" s="536" t="e">
        <f ca="1">+IF(AND(ISNUMBER(OFFSET('Sanitation Data'!$E$11,0,10*ROW('Sanitation Data'!E184))),'Data Summary'!CS190="Yes"),OFFSET('Sanitation Data'!$E$11,0,10*ROW('Sanitation Data'!E184)),NA())</f>
        <v>#N/A</v>
      </c>
      <c r="AE190" s="536" t="e">
        <f ca="1">+IF(AND(ISNUMBER(OFFSET('Sanitation Data'!$E$12,0,10*ROW('Sanitation Data'!E184))),'Data Summary'!CT190="Yes"),OFFSET('Sanitation Data'!$E$12,0,10*ROW('Sanitation Data'!E184)),NA())</f>
        <v>#N/A</v>
      </c>
      <c r="AF190" s="536" t="e">
        <f ca="1">+IF(AND(ISNUMBER(OFFSET('Sanitation Data'!$F$4,0,10*ROW('Sanitation Data'!F184))),'Data Summary'!CU190="Yes"),100-OFFSET('Sanitation Data'!$F$4,0,10*ROW('Sanitation Data'!F184)),NA())</f>
        <v>#N/A</v>
      </c>
      <c r="AG190" s="536" t="e">
        <f ca="1">+IF(AND(ISNUMBER(OFFSET('Sanitation Data'!$F$6,0,10*ROW('Sanitation Data'!F184))),'Data Summary'!CV190="Yes"),OFFSET('Sanitation Data'!$F$6,0,10*ROW('Sanitation Data'!F184)),NA())</f>
        <v>#N/A</v>
      </c>
      <c r="AH190" s="536" t="e">
        <f ca="1">+IF(AND(ISNUMBER(OFFSET('Sanitation Data'!$F$10,0,10*ROW('Sanitation Data'!F184))),'Data Summary'!CW190="Yes"),OFFSET('Sanitation Data'!$F$10,0,10*ROW('Sanitation Data'!F184)),NA())</f>
        <v>#N/A</v>
      </c>
      <c r="AI190" s="536" t="e">
        <f ca="1">+IF(AND(ISNUMBER(OFFSET('Sanitation Data'!$F$11,0,10*ROW('Sanitation Data'!F184))),'Data Summary'!CX190="Yes"),OFFSET('Sanitation Data'!$F$11,0,10*ROW('Sanitation Data'!F184)),NA())</f>
        <v>#N/A</v>
      </c>
      <c r="AJ190" s="536" t="e">
        <f ca="1">+IF(AND(ISNUMBER(OFFSET('Sanitation Data'!$F$12,0,10*ROW('Sanitation Data'!F184))),'Data Summary'!CY190="Yes"),OFFSET('Sanitation Data'!$F$12,0,10*ROW('Sanitation Data'!F184)),NA())</f>
        <v>#N/A</v>
      </c>
      <c r="AK190" s="536" t="e">
        <f ca="1">+IF(AND(ISNUMBER(OFFSET('Sanitation Data'!$G$4,0,10*ROW('Sanitation Data'!G184))),'Data Summary'!CZ190="Yes"),100-OFFSET('Sanitation Data'!$G$4,0,10*ROW('Sanitation Data'!G184)),NA())</f>
        <v>#N/A</v>
      </c>
      <c r="AL190" s="536" t="e">
        <f ca="1">+IF(AND(ISNUMBER(OFFSET('Sanitation Data'!$G$6,0,10*ROW('Sanitation Data'!G184))),'Data Summary'!DA190="Yes"),OFFSET('Sanitation Data'!$G$6,0,10*ROW('Sanitation Data'!G184)),NA())</f>
        <v>#N/A</v>
      </c>
      <c r="AM190" s="536" t="e">
        <f ca="1">+IF(AND(ISNUMBER(OFFSET('Sanitation Data'!$G$10,0,10*ROW('Sanitation Data'!G184))),'Data Summary'!DB190="Yes"),OFFSET('Sanitation Data'!$G$10,0,10*ROW('Sanitation Data'!G184)),NA())</f>
        <v>#N/A</v>
      </c>
      <c r="AN190" s="536" t="e">
        <f ca="1">+IF(AND(ISNUMBER(OFFSET('Sanitation Data'!$G$11,0,10*ROW('Sanitation Data'!G184))),'Data Summary'!DC190="Yes"),OFFSET('Sanitation Data'!$G$11,0,10*ROW('Sanitation Data'!G184)),NA())</f>
        <v>#N/A</v>
      </c>
      <c r="AO190" s="536" t="e">
        <f ca="1">+IF(AND(ISNUMBER(OFFSET('Sanitation Data'!$G$12,0,10*ROW('Sanitation Data'!G184))),'Data Summary'!DD190="Yes"),OFFSET('Sanitation Data'!$G$12,0,10*ROW('Sanitation Data'!G184)),NA())</f>
        <v>#N/A</v>
      </c>
      <c r="AP190" s="536" t="e">
        <f ca="1">+IF(AND(ISNUMBER(OFFSET('Sanitation Data'!$H$4,0,10*ROW('Sanitation Data'!H184))),'Data Summary'!DE190="Yes"),100-OFFSET('Sanitation Data'!$H$4,0,10*ROW('Sanitation Data'!H184)),NA())</f>
        <v>#N/A</v>
      </c>
      <c r="AQ190" s="536" t="e">
        <f ca="1">+IF(AND(ISNUMBER(OFFSET('Sanitation Data'!$H$6,0,10*ROW('Sanitation Data'!H184))),'Data Summary'!DF190="Yes"),OFFSET('Sanitation Data'!$H$6,0,10*ROW('Sanitation Data'!H184)),NA())</f>
        <v>#N/A</v>
      </c>
      <c r="AR190" s="536" t="e">
        <f ca="1">+IF(AND(ISNUMBER(OFFSET('Sanitation Data'!$H$10,0,10*ROW('Sanitation Data'!H184))),'Data Summary'!DG190="Yes"),OFFSET('Sanitation Data'!$H$10,0,10*ROW('Sanitation Data'!H184)),NA())</f>
        <v>#N/A</v>
      </c>
      <c r="AS190" s="536" t="e">
        <f ca="1">+IF(AND(ISNUMBER(OFFSET('Sanitation Data'!$H$11,0,10*ROW('Sanitation Data'!H184))),'Data Summary'!DH190="Yes"),OFFSET('Sanitation Data'!$H$11,0,10*ROW('Sanitation Data'!H184)),NA())</f>
        <v>#N/A</v>
      </c>
      <c r="AT190" s="536" t="e">
        <f ca="1">+IF(AND(ISNUMBER(OFFSET('Sanitation Data'!$H$12,0,10*ROW('Sanitation Data'!H184))),'Data Summary'!DI190="Yes"),OFFSET('Sanitation Data'!$H$12,0,10*ROW('Sanitation Data'!H184)),NA())</f>
        <v>#N/A</v>
      </c>
      <c r="AU190" s="536" t="e">
        <f ca="1">+IF(AND(ISNUMBER(OFFSET('Sanitation Data'!$I$4,0,10*ROW('Sanitation Data'!I184))),'Data Summary'!DJ190="Yes"),100-OFFSET('Sanitation Data'!$I$4,0,10*ROW('Sanitation Data'!I184)),NA())</f>
        <v>#N/A</v>
      </c>
      <c r="AV190" s="536" t="e">
        <f ca="1">+IF(AND(ISNUMBER(OFFSET('Sanitation Data'!$I$6,0,10*ROW('Sanitation Data'!I184))),'Data Summary'!DK190="Yes"),OFFSET('Sanitation Data'!$I$6,0,10*ROW('Sanitation Data'!I184)),NA())</f>
        <v>#N/A</v>
      </c>
      <c r="AW190" s="536" t="e">
        <f ca="1">+IF(AND(ISNUMBER(OFFSET('Sanitation Data'!$I$10,0,10*ROW('Sanitation Data'!I184))),'Data Summary'!DL190="Yes"),OFFSET('Sanitation Data'!$I$10,0,10*ROW('Sanitation Data'!I184)),NA())</f>
        <v>#N/A</v>
      </c>
      <c r="AX190" s="536" t="e">
        <f ca="1">+IF(AND(ISNUMBER(OFFSET('Sanitation Data'!$I$11,0,10*ROW('Sanitation Data'!I184))),'Data Summary'!DM190="Yes"),OFFSET('Sanitation Data'!$I$11,0,10*ROW('Sanitation Data'!I184)),NA())</f>
        <v>#N/A</v>
      </c>
      <c r="AY190" s="536" t="e">
        <f ca="1">+IF(AND(ISNUMBER(OFFSET('Sanitation Data'!$I$12,0,10*ROW('Sanitation Data'!I184))),'Data Summary'!DN190="Yes"),OFFSET('Sanitation Data'!$I$12,0,10*ROW('Sanitation Data'!I184)),NA())</f>
        <v>#N/A</v>
      </c>
      <c r="AZ190" s="537" t="e">
        <f ca="1">+IF(AND(ISNUMBER(OFFSET('Hygiene Data'!$D$5,0,10*ROW('Hygiene Data'!D184))),'Data Summary'!DO190="Yes"),OFFSET('Hygiene Data'!$D$5,0,10*ROW('Hygiene Data'!D184)),NA())</f>
        <v>#N/A</v>
      </c>
      <c r="BA190" s="537" t="e">
        <f ca="1">+IF(AND(ISNUMBER(OFFSET('Hygiene Data'!$D$7,0,10*ROW('Hygiene Data'!D184))),'Data Summary'!DP190="Yes"),OFFSET('Hygiene Data'!$D$7,0,10*ROW('Hygiene Data'!D184)),NA())</f>
        <v>#N/A</v>
      </c>
      <c r="BB190" s="537" t="e">
        <f ca="1">+IF(AND(ISNUMBER(OFFSET('Hygiene Data'!$D$9,0,10*ROW('Hygiene Data'!D184))),'Data Summary'!DQ190="Yes"),OFFSET('Hygiene Data'!$D$9,0,10*ROW('Hygiene Data'!D184)),NA())</f>
        <v>#N/A</v>
      </c>
      <c r="BC190" s="537" t="e">
        <f ca="1">+IF(AND(ISNUMBER(OFFSET('Hygiene Data'!$E$5,0,10*ROW('Hygiene Data'!E184))),'Data Summary'!DR190="Yes"),OFFSET('Hygiene Data'!$E$5,0,10*ROW('Hygiene Data'!E184)),NA())</f>
        <v>#N/A</v>
      </c>
      <c r="BD190" s="537" t="e">
        <f ca="1">+IF(AND(ISNUMBER(OFFSET('Hygiene Data'!$E$7,0,10*ROW('Hygiene Data'!E184))),'Data Summary'!DS190="Yes"),OFFSET('Hygiene Data'!$E$7,0,10*ROW('Hygiene Data'!E184)),NA())</f>
        <v>#N/A</v>
      </c>
      <c r="BE190" s="537" t="e">
        <f ca="1">+IF(AND(ISNUMBER(OFFSET('Hygiene Data'!$E$9,0,10*ROW('Hygiene Data'!E184))),'Data Summary'!DT190="Yes"),OFFSET('Hygiene Data'!$E$9,0,10*ROW('Hygiene Data'!E184)),NA())</f>
        <v>#N/A</v>
      </c>
      <c r="BF190" s="537" t="e">
        <f ca="1">+IF(AND(ISNUMBER(OFFSET('Hygiene Data'!$F$5,0,10*ROW('Hygiene Data'!F184))),'Data Summary'!DU190="Yes"),OFFSET('Hygiene Data'!$F$5,0,10*ROW('Hygiene Data'!F184)),NA())</f>
        <v>#N/A</v>
      </c>
      <c r="BG190" s="537" t="e">
        <f ca="1">+IF(AND(ISNUMBER(OFFSET('Hygiene Data'!$F$7,0,10*ROW('Hygiene Data'!F184))),'Data Summary'!DV190="Yes"),OFFSET('Hygiene Data'!$F$7,0,10*ROW('Hygiene Data'!F184)),NA())</f>
        <v>#N/A</v>
      </c>
      <c r="BH190" s="537" t="e">
        <f ca="1">+IF(AND(ISNUMBER(OFFSET('Hygiene Data'!$F$9,0,10*ROW('Hygiene Data'!F184))),'Data Summary'!DW190="Yes"),OFFSET('Hygiene Data'!$F$9,0,10*ROW('Hygiene Data'!F184)),NA())</f>
        <v>#N/A</v>
      </c>
      <c r="BI190" s="537" t="e">
        <f ca="1">+IF(AND(ISNUMBER(OFFSET('Hygiene Data'!$G$5,0,10*ROW('Hygiene Data'!G184))),'Data Summary'!DX190="Yes"),OFFSET('Hygiene Data'!$G$5,0,10*ROW('Hygiene Data'!G184)),NA())</f>
        <v>#N/A</v>
      </c>
      <c r="BJ190" s="537" t="e">
        <f ca="1">+IF(AND(ISNUMBER(OFFSET('Hygiene Data'!$G$7,0,10*ROW('Hygiene Data'!G184))),'Data Summary'!DY190="Yes"),OFFSET('Hygiene Data'!$G$7,0,10*ROW('Hygiene Data'!G184)),NA())</f>
        <v>#N/A</v>
      </c>
      <c r="BK190" s="537" t="e">
        <f ca="1">+IF(AND(ISNUMBER(OFFSET('Hygiene Data'!$G$9,0,10*ROW('Hygiene Data'!G184))),'Data Summary'!DZ190="Yes"),OFFSET('Hygiene Data'!$G$9,0,10*ROW('Hygiene Data'!G184)),NA())</f>
        <v>#N/A</v>
      </c>
      <c r="BL190" s="537" t="e">
        <f ca="1">+IF(AND(ISNUMBER(OFFSET('Hygiene Data'!$H$5,0,10*ROW('Hygiene Data'!H184))),'Data Summary'!EA190="Yes"),OFFSET('Hygiene Data'!$H$5,0,10*ROW('Hygiene Data'!H184)),NA())</f>
        <v>#N/A</v>
      </c>
      <c r="BM190" s="537" t="e">
        <f ca="1">+IF(AND(ISNUMBER(OFFSET('Hygiene Data'!$H$7,0,10*ROW('Hygiene Data'!H184))),'Data Summary'!EB190="Yes"),OFFSET('Hygiene Data'!$H$7,0,10*ROW('Hygiene Data'!H184)),NA())</f>
        <v>#N/A</v>
      </c>
      <c r="BN190" s="537" t="e">
        <f ca="1">+IF(AND(ISNUMBER(OFFSET('Hygiene Data'!$H$9,0,10*ROW('Hygiene Data'!H184))),'Data Summary'!EC190="Yes"),OFFSET('Hygiene Data'!$H$9,0,10*ROW('Hygiene Data'!H184)),NA())</f>
        <v>#N/A</v>
      </c>
      <c r="BO190" s="537" t="e">
        <f ca="1">+IF(AND(ISNUMBER(OFFSET('Hygiene Data'!$I$5,0,10*ROW('Hygiene Data'!I184))),'Data Summary'!ED190="Yes"),OFFSET('Hygiene Data'!$I$5,0,10*ROW('Hygiene Data'!I184)),NA())</f>
        <v>#N/A</v>
      </c>
      <c r="BP190" s="537" t="e">
        <f ca="1">+IF(AND(ISNUMBER(OFFSET('Hygiene Data'!$I$7,0,10*ROW('Hygiene Data'!I184))),'Data Summary'!EE190="Yes"),OFFSET('Hygiene Data'!$I$7,0,10*ROW('Hygiene Data'!I184)),NA())</f>
        <v>#N/A</v>
      </c>
      <c r="BQ190" s="537" t="e">
        <f ca="1">+IF(AND(ISNUMBER(OFFSET('Hygiene Data'!$I$9,0,10*ROW('Hygiene Data'!I184))),'Data Summary'!EF190="Yes"),OFFSET('Hygiene Data'!$I$9,0,10*ROW('Hygiene Data'!I184)),NA())</f>
        <v>#N/A</v>
      </c>
    </row>
    <row r="191" spans="1:69" x14ac:dyDescent="0.25">
      <c r="A191" s="533" t="e">
        <f ca="1">+RIGHT('Data Summary'!A191,LEN('Data Summary'!A191)-9)</f>
        <v>#VALUE!</v>
      </c>
      <c r="B191" s="507" t="str">
        <f ca="1">+IF(ISTEXT('Data Summary'!B191),'Data Summary'!B191,"")</f>
        <v/>
      </c>
      <c r="C191" s="534" t="e">
        <f ca="1">+VALUE('Data Summary'!C191)</f>
        <v>#VALUE!</v>
      </c>
      <c r="D191" s="535" t="e">
        <f ca="1">+IF(AND(ISNUMBER(OFFSET('Water Data'!$D$4,0,10*ROW('Water Data'!D185))),'Data Summary'!BS191="Yes"),100-OFFSET('Water Data'!$D$4,0,10*ROW('Water Data'!D185)),NA())</f>
        <v>#N/A</v>
      </c>
      <c r="E191" s="535" t="e">
        <f ca="1">+IF(AND(ISNUMBER(OFFSET('Water Data'!$D$6,0,10*ROW('Water Data'!D185))),'Data Summary'!BT191="Yes"),OFFSET('Water Data'!$D$6,0,10*ROW('Water Data'!D185)),NA())</f>
        <v>#N/A</v>
      </c>
      <c r="F191" s="535" t="e">
        <f ca="1">+IF(AND(ISNUMBER(OFFSET('Water Data'!$D$9,0,10*ROW('Water Data'!D185))),'Data Summary'!BU191="Yes"),OFFSET('Water Data'!$D$9,0,10*ROW('Water Data'!D185)),NA())</f>
        <v>#N/A</v>
      </c>
      <c r="G191" s="535" t="e">
        <f ca="1">+IF(AND(ISNUMBER(OFFSET('Water Data'!$E$4,0,10*ROW('Water Data'!E185))),'Data Summary'!BV191="Yes"),100-OFFSET('Water Data'!$E$4,0,10*ROW('Water Data'!E185)),NA())</f>
        <v>#N/A</v>
      </c>
      <c r="H191" s="535" t="e">
        <f ca="1">+IF(AND(ISNUMBER(OFFSET('Water Data'!$E$6,0,10*ROW('Water Data'!E185))),'Data Summary'!BW191="Yes"),OFFSET('Water Data'!$E$6,0,10*ROW('Water Data'!E185)),NA())</f>
        <v>#N/A</v>
      </c>
      <c r="I191" s="535" t="e">
        <f ca="1">+IF(AND(ISNUMBER(OFFSET('Water Data'!$E$9,0,10*ROW('Water Data'!E185))),'Data Summary'!BX191="Yes"),OFFSET('Water Data'!$E$9,0,10*ROW('Water Data'!E185)),NA())</f>
        <v>#N/A</v>
      </c>
      <c r="J191" s="535" t="e">
        <f ca="1">+IF(AND(ISNUMBER(OFFSET('Water Data'!$F$4,0,10*ROW('Water Data'!F185))),'Data Summary'!BY191="Yes"),100-OFFSET('Water Data'!$F$4,0,10*ROW('Water Data'!F185)),NA())</f>
        <v>#N/A</v>
      </c>
      <c r="K191" s="535" t="e">
        <f ca="1">+IF(AND(ISNUMBER(OFFSET('Water Data'!$F$6,0,10*ROW('Water Data'!F185))),'Data Summary'!BZ191="Yes"),OFFSET('Water Data'!$F$6,0,10*ROW('Water Data'!F185)),NA())</f>
        <v>#N/A</v>
      </c>
      <c r="L191" s="535" t="e">
        <f ca="1">+IF(AND(ISNUMBER(OFFSET('Water Data'!$F$9,0,10*ROW('Water Data'!F185))),'Data Summary'!CA191="Yes"),OFFSET('Water Data'!$F$9,0,10*ROW('Water Data'!F185)),NA())</f>
        <v>#N/A</v>
      </c>
      <c r="M191" s="535" t="e">
        <f ca="1">+IF(AND(ISNUMBER(OFFSET('Water Data'!$G$4,0,10*ROW('Water Data'!G185))),'Data Summary'!CB191="Yes"),100-OFFSET('Water Data'!$G$4,0,10*ROW('Water Data'!G185)),NA())</f>
        <v>#N/A</v>
      </c>
      <c r="N191" s="535" t="e">
        <f ca="1">+IF(AND(ISNUMBER(OFFSET('Water Data'!$G$6,0,10*ROW('Water Data'!G185))),'Data Summary'!CC191="Yes"),OFFSET('Water Data'!$G$6,0,10*ROW('Water Data'!G185)),NA())</f>
        <v>#N/A</v>
      </c>
      <c r="O191" s="535" t="e">
        <f ca="1">+IF(AND(ISNUMBER(OFFSET('Water Data'!$G$9,0,10*ROW('Water Data'!G185))),'Data Summary'!CD191="Yes"),OFFSET('Water Data'!$G$9,0,10*ROW('Water Data'!G185)),NA())</f>
        <v>#N/A</v>
      </c>
      <c r="P191" s="535" t="e">
        <f ca="1">+IF(AND(ISNUMBER(OFFSET('Water Data'!$H$4,0,10*ROW('Water Data'!H185))),'Data Summary'!CE191="Yes"),100-OFFSET('Water Data'!$H$4,0,10*ROW('Water Data'!H185)),NA())</f>
        <v>#N/A</v>
      </c>
      <c r="Q191" s="535" t="e">
        <f ca="1">+IF(AND(ISNUMBER(OFFSET('Water Data'!$H$6,0,10*ROW('Water Data'!H185))),'Data Summary'!CF191="Yes"),OFFSET('Water Data'!$H$6,0,10*ROW('Water Data'!H185)),NA())</f>
        <v>#N/A</v>
      </c>
      <c r="R191" s="535" t="e">
        <f ca="1">+IF(AND(ISNUMBER(OFFSET('Water Data'!$H$9,0,10*ROW('Water Data'!H185))),'Data Summary'!CG191="Yes"),OFFSET('Water Data'!$H$9,0,10*ROW('Water Data'!H185)),NA())</f>
        <v>#N/A</v>
      </c>
      <c r="S191" s="535" t="e">
        <f ca="1">+IF(AND(ISNUMBER(OFFSET('Water Data'!$I$4,0,10*ROW('Water Data'!I185))),'Data Summary'!CH191="Yes"),100-OFFSET('Water Data'!$I$4,0,10*ROW('Water Data'!I185)),NA())</f>
        <v>#N/A</v>
      </c>
      <c r="T191" s="535" t="e">
        <f ca="1">+IF(AND(ISNUMBER(OFFSET('Water Data'!$I$6,0,10*ROW('Water Data'!I185))),'Data Summary'!CI191="Yes"),OFFSET('Water Data'!$I$6,0,10*ROW('Water Data'!I185)),NA())</f>
        <v>#N/A</v>
      </c>
      <c r="U191" s="535" t="e">
        <f ca="1">+IF(AND(ISNUMBER(OFFSET('Water Data'!$I$9,0,10*ROW('Water Data'!I185))),'Data Summary'!CJ191="Yes"),OFFSET('Water Data'!$I$9,0,10*ROW('Water Data'!I185)),NA())</f>
        <v>#N/A</v>
      </c>
      <c r="V191" s="536" t="e">
        <f ca="1">+IF(AND(ISNUMBER(OFFSET('Sanitation Data'!$D$4,0,10*ROW('Sanitation Data'!D185))),'Data Summary'!CK191="Yes"),100-OFFSET('Sanitation Data'!$D$4,0,10*ROW('Sanitation Data'!D185)),NA())</f>
        <v>#N/A</v>
      </c>
      <c r="W191" s="536" t="e">
        <f ca="1">+IF(AND(ISNUMBER(OFFSET('Sanitation Data'!$D$6,0,10*ROW('Sanitation Data'!D185))),'Data Summary'!CL191="Yes"),OFFSET('Sanitation Data'!$D$6,0,10*ROW('Sanitation Data'!D185)),NA())</f>
        <v>#N/A</v>
      </c>
      <c r="X191" s="536" t="e">
        <f ca="1">+IF(AND(ISNUMBER(OFFSET('Sanitation Data'!$D$10,0,10*ROW('Sanitation Data'!D185))),'Data Summary'!CM191="Yes"),OFFSET('Sanitation Data'!$D$10,0,10*ROW('Sanitation Data'!D185)),NA())</f>
        <v>#N/A</v>
      </c>
      <c r="Y191" s="536" t="e">
        <f ca="1">+IF(AND(ISNUMBER(OFFSET('Sanitation Data'!$D$11,0,10*ROW('Sanitation Data'!D185))),'Data Summary'!CN191="Yes"),OFFSET('Sanitation Data'!$D$11,0,10*ROW('Sanitation Data'!D185)),NA())</f>
        <v>#N/A</v>
      </c>
      <c r="Z191" s="536" t="e">
        <f ca="1">+IF(AND(ISNUMBER(OFFSET('Sanitation Data'!$D$12,0,10*ROW('Sanitation Data'!D185))),'Data Summary'!CO191="Yes"),OFFSET('Sanitation Data'!$D$12,0,10*ROW('Sanitation Data'!D185)),NA())</f>
        <v>#N/A</v>
      </c>
      <c r="AA191" s="536" t="e">
        <f ca="1">+IF(AND(ISNUMBER(OFFSET('Sanitation Data'!$E$4,0,10*ROW('Sanitation Data'!E185))),'Data Summary'!CP191="Yes"),100-OFFSET('Sanitation Data'!$E$4,0,10*ROW('Sanitation Data'!E185)),NA())</f>
        <v>#N/A</v>
      </c>
      <c r="AB191" s="536" t="e">
        <f ca="1">+IF(AND(ISNUMBER(OFFSET('Sanitation Data'!$E$6,0,10*ROW('Sanitation Data'!E185))),'Data Summary'!CQ191="Yes"),OFFSET('Sanitation Data'!$E$6,0,10*ROW('Sanitation Data'!E185)),NA())</f>
        <v>#N/A</v>
      </c>
      <c r="AC191" s="536" t="e">
        <f ca="1">+IF(AND(ISNUMBER(OFFSET('Sanitation Data'!$E$10,0,10*ROW('Sanitation Data'!E185))),'Data Summary'!CR191="Yes"),OFFSET('Sanitation Data'!$E$10,0,10*ROW('Sanitation Data'!E185)),NA())</f>
        <v>#N/A</v>
      </c>
      <c r="AD191" s="536" t="e">
        <f ca="1">+IF(AND(ISNUMBER(OFFSET('Sanitation Data'!$E$11,0,10*ROW('Sanitation Data'!E185))),'Data Summary'!CS191="Yes"),OFFSET('Sanitation Data'!$E$11,0,10*ROW('Sanitation Data'!E185)),NA())</f>
        <v>#N/A</v>
      </c>
      <c r="AE191" s="536" t="e">
        <f ca="1">+IF(AND(ISNUMBER(OFFSET('Sanitation Data'!$E$12,0,10*ROW('Sanitation Data'!E185))),'Data Summary'!CT191="Yes"),OFFSET('Sanitation Data'!$E$12,0,10*ROW('Sanitation Data'!E185)),NA())</f>
        <v>#N/A</v>
      </c>
      <c r="AF191" s="536" t="e">
        <f ca="1">+IF(AND(ISNUMBER(OFFSET('Sanitation Data'!$F$4,0,10*ROW('Sanitation Data'!F185))),'Data Summary'!CU191="Yes"),100-OFFSET('Sanitation Data'!$F$4,0,10*ROW('Sanitation Data'!F185)),NA())</f>
        <v>#N/A</v>
      </c>
      <c r="AG191" s="536" t="e">
        <f ca="1">+IF(AND(ISNUMBER(OFFSET('Sanitation Data'!$F$6,0,10*ROW('Sanitation Data'!F185))),'Data Summary'!CV191="Yes"),OFFSET('Sanitation Data'!$F$6,0,10*ROW('Sanitation Data'!F185)),NA())</f>
        <v>#N/A</v>
      </c>
      <c r="AH191" s="536" t="e">
        <f ca="1">+IF(AND(ISNUMBER(OFFSET('Sanitation Data'!$F$10,0,10*ROW('Sanitation Data'!F185))),'Data Summary'!CW191="Yes"),OFFSET('Sanitation Data'!$F$10,0,10*ROW('Sanitation Data'!F185)),NA())</f>
        <v>#N/A</v>
      </c>
      <c r="AI191" s="536" t="e">
        <f ca="1">+IF(AND(ISNUMBER(OFFSET('Sanitation Data'!$F$11,0,10*ROW('Sanitation Data'!F185))),'Data Summary'!CX191="Yes"),OFFSET('Sanitation Data'!$F$11,0,10*ROW('Sanitation Data'!F185)),NA())</f>
        <v>#N/A</v>
      </c>
      <c r="AJ191" s="536" t="e">
        <f ca="1">+IF(AND(ISNUMBER(OFFSET('Sanitation Data'!$F$12,0,10*ROW('Sanitation Data'!F185))),'Data Summary'!CY191="Yes"),OFFSET('Sanitation Data'!$F$12,0,10*ROW('Sanitation Data'!F185)),NA())</f>
        <v>#N/A</v>
      </c>
      <c r="AK191" s="536" t="e">
        <f ca="1">+IF(AND(ISNUMBER(OFFSET('Sanitation Data'!$G$4,0,10*ROW('Sanitation Data'!G185))),'Data Summary'!CZ191="Yes"),100-OFFSET('Sanitation Data'!$G$4,0,10*ROW('Sanitation Data'!G185)),NA())</f>
        <v>#N/A</v>
      </c>
      <c r="AL191" s="536" t="e">
        <f ca="1">+IF(AND(ISNUMBER(OFFSET('Sanitation Data'!$G$6,0,10*ROW('Sanitation Data'!G185))),'Data Summary'!DA191="Yes"),OFFSET('Sanitation Data'!$G$6,0,10*ROW('Sanitation Data'!G185)),NA())</f>
        <v>#N/A</v>
      </c>
      <c r="AM191" s="536" t="e">
        <f ca="1">+IF(AND(ISNUMBER(OFFSET('Sanitation Data'!$G$10,0,10*ROW('Sanitation Data'!G185))),'Data Summary'!DB191="Yes"),OFFSET('Sanitation Data'!$G$10,0,10*ROW('Sanitation Data'!G185)),NA())</f>
        <v>#N/A</v>
      </c>
      <c r="AN191" s="536" t="e">
        <f ca="1">+IF(AND(ISNUMBER(OFFSET('Sanitation Data'!$G$11,0,10*ROW('Sanitation Data'!G185))),'Data Summary'!DC191="Yes"),OFFSET('Sanitation Data'!$G$11,0,10*ROW('Sanitation Data'!G185)),NA())</f>
        <v>#N/A</v>
      </c>
      <c r="AO191" s="536" t="e">
        <f ca="1">+IF(AND(ISNUMBER(OFFSET('Sanitation Data'!$G$12,0,10*ROW('Sanitation Data'!G185))),'Data Summary'!DD191="Yes"),OFFSET('Sanitation Data'!$G$12,0,10*ROW('Sanitation Data'!G185)),NA())</f>
        <v>#N/A</v>
      </c>
      <c r="AP191" s="536" t="e">
        <f ca="1">+IF(AND(ISNUMBER(OFFSET('Sanitation Data'!$H$4,0,10*ROW('Sanitation Data'!H185))),'Data Summary'!DE191="Yes"),100-OFFSET('Sanitation Data'!$H$4,0,10*ROW('Sanitation Data'!H185)),NA())</f>
        <v>#N/A</v>
      </c>
      <c r="AQ191" s="536" t="e">
        <f ca="1">+IF(AND(ISNUMBER(OFFSET('Sanitation Data'!$H$6,0,10*ROW('Sanitation Data'!H185))),'Data Summary'!DF191="Yes"),OFFSET('Sanitation Data'!$H$6,0,10*ROW('Sanitation Data'!H185)),NA())</f>
        <v>#N/A</v>
      </c>
      <c r="AR191" s="536" t="e">
        <f ca="1">+IF(AND(ISNUMBER(OFFSET('Sanitation Data'!$H$10,0,10*ROW('Sanitation Data'!H185))),'Data Summary'!DG191="Yes"),OFFSET('Sanitation Data'!$H$10,0,10*ROW('Sanitation Data'!H185)),NA())</f>
        <v>#N/A</v>
      </c>
      <c r="AS191" s="536" t="e">
        <f ca="1">+IF(AND(ISNUMBER(OFFSET('Sanitation Data'!$H$11,0,10*ROW('Sanitation Data'!H185))),'Data Summary'!DH191="Yes"),OFFSET('Sanitation Data'!$H$11,0,10*ROW('Sanitation Data'!H185)),NA())</f>
        <v>#N/A</v>
      </c>
      <c r="AT191" s="536" t="e">
        <f ca="1">+IF(AND(ISNUMBER(OFFSET('Sanitation Data'!$H$12,0,10*ROW('Sanitation Data'!H185))),'Data Summary'!DI191="Yes"),OFFSET('Sanitation Data'!$H$12,0,10*ROW('Sanitation Data'!H185)),NA())</f>
        <v>#N/A</v>
      </c>
      <c r="AU191" s="536" t="e">
        <f ca="1">+IF(AND(ISNUMBER(OFFSET('Sanitation Data'!$I$4,0,10*ROW('Sanitation Data'!I185))),'Data Summary'!DJ191="Yes"),100-OFFSET('Sanitation Data'!$I$4,0,10*ROW('Sanitation Data'!I185)),NA())</f>
        <v>#N/A</v>
      </c>
      <c r="AV191" s="536" t="e">
        <f ca="1">+IF(AND(ISNUMBER(OFFSET('Sanitation Data'!$I$6,0,10*ROW('Sanitation Data'!I185))),'Data Summary'!DK191="Yes"),OFFSET('Sanitation Data'!$I$6,0,10*ROW('Sanitation Data'!I185)),NA())</f>
        <v>#N/A</v>
      </c>
      <c r="AW191" s="536" t="e">
        <f ca="1">+IF(AND(ISNUMBER(OFFSET('Sanitation Data'!$I$10,0,10*ROW('Sanitation Data'!I185))),'Data Summary'!DL191="Yes"),OFFSET('Sanitation Data'!$I$10,0,10*ROW('Sanitation Data'!I185)),NA())</f>
        <v>#N/A</v>
      </c>
      <c r="AX191" s="536" t="e">
        <f ca="1">+IF(AND(ISNUMBER(OFFSET('Sanitation Data'!$I$11,0,10*ROW('Sanitation Data'!I185))),'Data Summary'!DM191="Yes"),OFFSET('Sanitation Data'!$I$11,0,10*ROW('Sanitation Data'!I185)),NA())</f>
        <v>#N/A</v>
      </c>
      <c r="AY191" s="536" t="e">
        <f ca="1">+IF(AND(ISNUMBER(OFFSET('Sanitation Data'!$I$12,0,10*ROW('Sanitation Data'!I185))),'Data Summary'!DN191="Yes"),OFFSET('Sanitation Data'!$I$12,0,10*ROW('Sanitation Data'!I185)),NA())</f>
        <v>#N/A</v>
      </c>
      <c r="AZ191" s="537" t="e">
        <f ca="1">+IF(AND(ISNUMBER(OFFSET('Hygiene Data'!$D$5,0,10*ROW('Hygiene Data'!D185))),'Data Summary'!DO191="Yes"),OFFSET('Hygiene Data'!$D$5,0,10*ROW('Hygiene Data'!D185)),NA())</f>
        <v>#N/A</v>
      </c>
      <c r="BA191" s="537" t="e">
        <f ca="1">+IF(AND(ISNUMBER(OFFSET('Hygiene Data'!$D$7,0,10*ROW('Hygiene Data'!D185))),'Data Summary'!DP191="Yes"),OFFSET('Hygiene Data'!$D$7,0,10*ROW('Hygiene Data'!D185)),NA())</f>
        <v>#N/A</v>
      </c>
      <c r="BB191" s="537" t="e">
        <f ca="1">+IF(AND(ISNUMBER(OFFSET('Hygiene Data'!$D$9,0,10*ROW('Hygiene Data'!D185))),'Data Summary'!DQ191="Yes"),OFFSET('Hygiene Data'!$D$9,0,10*ROW('Hygiene Data'!D185)),NA())</f>
        <v>#N/A</v>
      </c>
      <c r="BC191" s="537" t="e">
        <f ca="1">+IF(AND(ISNUMBER(OFFSET('Hygiene Data'!$E$5,0,10*ROW('Hygiene Data'!E185))),'Data Summary'!DR191="Yes"),OFFSET('Hygiene Data'!$E$5,0,10*ROW('Hygiene Data'!E185)),NA())</f>
        <v>#N/A</v>
      </c>
      <c r="BD191" s="537" t="e">
        <f ca="1">+IF(AND(ISNUMBER(OFFSET('Hygiene Data'!$E$7,0,10*ROW('Hygiene Data'!E185))),'Data Summary'!DS191="Yes"),OFFSET('Hygiene Data'!$E$7,0,10*ROW('Hygiene Data'!E185)),NA())</f>
        <v>#N/A</v>
      </c>
      <c r="BE191" s="537" t="e">
        <f ca="1">+IF(AND(ISNUMBER(OFFSET('Hygiene Data'!$E$9,0,10*ROW('Hygiene Data'!E185))),'Data Summary'!DT191="Yes"),OFFSET('Hygiene Data'!$E$9,0,10*ROW('Hygiene Data'!E185)),NA())</f>
        <v>#N/A</v>
      </c>
      <c r="BF191" s="537" t="e">
        <f ca="1">+IF(AND(ISNUMBER(OFFSET('Hygiene Data'!$F$5,0,10*ROW('Hygiene Data'!F185))),'Data Summary'!DU191="Yes"),OFFSET('Hygiene Data'!$F$5,0,10*ROW('Hygiene Data'!F185)),NA())</f>
        <v>#N/A</v>
      </c>
      <c r="BG191" s="537" t="e">
        <f ca="1">+IF(AND(ISNUMBER(OFFSET('Hygiene Data'!$F$7,0,10*ROW('Hygiene Data'!F185))),'Data Summary'!DV191="Yes"),OFFSET('Hygiene Data'!$F$7,0,10*ROW('Hygiene Data'!F185)),NA())</f>
        <v>#N/A</v>
      </c>
      <c r="BH191" s="537" t="e">
        <f ca="1">+IF(AND(ISNUMBER(OFFSET('Hygiene Data'!$F$9,0,10*ROW('Hygiene Data'!F185))),'Data Summary'!DW191="Yes"),OFFSET('Hygiene Data'!$F$9,0,10*ROW('Hygiene Data'!F185)),NA())</f>
        <v>#N/A</v>
      </c>
      <c r="BI191" s="537" t="e">
        <f ca="1">+IF(AND(ISNUMBER(OFFSET('Hygiene Data'!$G$5,0,10*ROW('Hygiene Data'!G185))),'Data Summary'!DX191="Yes"),OFFSET('Hygiene Data'!$G$5,0,10*ROW('Hygiene Data'!G185)),NA())</f>
        <v>#N/A</v>
      </c>
      <c r="BJ191" s="537" t="e">
        <f ca="1">+IF(AND(ISNUMBER(OFFSET('Hygiene Data'!$G$7,0,10*ROW('Hygiene Data'!G185))),'Data Summary'!DY191="Yes"),OFFSET('Hygiene Data'!$G$7,0,10*ROW('Hygiene Data'!G185)),NA())</f>
        <v>#N/A</v>
      </c>
      <c r="BK191" s="537" t="e">
        <f ca="1">+IF(AND(ISNUMBER(OFFSET('Hygiene Data'!$G$9,0,10*ROW('Hygiene Data'!G185))),'Data Summary'!DZ191="Yes"),OFFSET('Hygiene Data'!$G$9,0,10*ROW('Hygiene Data'!G185)),NA())</f>
        <v>#N/A</v>
      </c>
      <c r="BL191" s="537" t="e">
        <f ca="1">+IF(AND(ISNUMBER(OFFSET('Hygiene Data'!$H$5,0,10*ROW('Hygiene Data'!H185))),'Data Summary'!EA191="Yes"),OFFSET('Hygiene Data'!$H$5,0,10*ROW('Hygiene Data'!H185)),NA())</f>
        <v>#N/A</v>
      </c>
      <c r="BM191" s="537" t="e">
        <f ca="1">+IF(AND(ISNUMBER(OFFSET('Hygiene Data'!$H$7,0,10*ROW('Hygiene Data'!H185))),'Data Summary'!EB191="Yes"),OFFSET('Hygiene Data'!$H$7,0,10*ROW('Hygiene Data'!H185)),NA())</f>
        <v>#N/A</v>
      </c>
      <c r="BN191" s="537" t="e">
        <f ca="1">+IF(AND(ISNUMBER(OFFSET('Hygiene Data'!$H$9,0,10*ROW('Hygiene Data'!H185))),'Data Summary'!EC191="Yes"),OFFSET('Hygiene Data'!$H$9,0,10*ROW('Hygiene Data'!H185)),NA())</f>
        <v>#N/A</v>
      </c>
      <c r="BO191" s="537" t="e">
        <f ca="1">+IF(AND(ISNUMBER(OFFSET('Hygiene Data'!$I$5,0,10*ROW('Hygiene Data'!I185))),'Data Summary'!ED191="Yes"),OFFSET('Hygiene Data'!$I$5,0,10*ROW('Hygiene Data'!I185)),NA())</f>
        <v>#N/A</v>
      </c>
      <c r="BP191" s="537" t="e">
        <f ca="1">+IF(AND(ISNUMBER(OFFSET('Hygiene Data'!$I$7,0,10*ROW('Hygiene Data'!I185))),'Data Summary'!EE191="Yes"),OFFSET('Hygiene Data'!$I$7,0,10*ROW('Hygiene Data'!I185)),NA())</f>
        <v>#N/A</v>
      </c>
      <c r="BQ191" s="537" t="e">
        <f ca="1">+IF(AND(ISNUMBER(OFFSET('Hygiene Data'!$I$9,0,10*ROW('Hygiene Data'!I185))),'Data Summary'!EF191="Yes"),OFFSET('Hygiene Data'!$I$9,0,10*ROW('Hygiene Data'!I185)),NA())</f>
        <v>#N/A</v>
      </c>
    </row>
    <row r="192" spans="1:69" x14ac:dyDescent="0.25">
      <c r="A192" s="533" t="e">
        <f ca="1">+RIGHT('Data Summary'!A192,LEN('Data Summary'!A192)-9)</f>
        <v>#VALUE!</v>
      </c>
      <c r="B192" s="507" t="str">
        <f ca="1">+IF(ISTEXT('Data Summary'!B192),'Data Summary'!B192,"")</f>
        <v/>
      </c>
      <c r="C192" s="534" t="e">
        <f ca="1">+VALUE('Data Summary'!C192)</f>
        <v>#VALUE!</v>
      </c>
      <c r="D192" s="535" t="e">
        <f ca="1">+IF(AND(ISNUMBER(OFFSET('Water Data'!$D$4,0,10*ROW('Water Data'!D186))),'Data Summary'!BS192="Yes"),100-OFFSET('Water Data'!$D$4,0,10*ROW('Water Data'!D186)),NA())</f>
        <v>#N/A</v>
      </c>
      <c r="E192" s="535" t="e">
        <f ca="1">+IF(AND(ISNUMBER(OFFSET('Water Data'!$D$6,0,10*ROW('Water Data'!D186))),'Data Summary'!BT192="Yes"),OFFSET('Water Data'!$D$6,0,10*ROW('Water Data'!D186)),NA())</f>
        <v>#N/A</v>
      </c>
      <c r="F192" s="535" t="e">
        <f ca="1">+IF(AND(ISNUMBER(OFFSET('Water Data'!$D$9,0,10*ROW('Water Data'!D186))),'Data Summary'!BU192="Yes"),OFFSET('Water Data'!$D$9,0,10*ROW('Water Data'!D186)),NA())</f>
        <v>#N/A</v>
      </c>
      <c r="G192" s="535" t="e">
        <f ca="1">+IF(AND(ISNUMBER(OFFSET('Water Data'!$E$4,0,10*ROW('Water Data'!E186))),'Data Summary'!BV192="Yes"),100-OFFSET('Water Data'!$E$4,0,10*ROW('Water Data'!E186)),NA())</f>
        <v>#N/A</v>
      </c>
      <c r="H192" s="535" t="e">
        <f ca="1">+IF(AND(ISNUMBER(OFFSET('Water Data'!$E$6,0,10*ROW('Water Data'!E186))),'Data Summary'!BW192="Yes"),OFFSET('Water Data'!$E$6,0,10*ROW('Water Data'!E186)),NA())</f>
        <v>#N/A</v>
      </c>
      <c r="I192" s="535" t="e">
        <f ca="1">+IF(AND(ISNUMBER(OFFSET('Water Data'!$E$9,0,10*ROW('Water Data'!E186))),'Data Summary'!BX192="Yes"),OFFSET('Water Data'!$E$9,0,10*ROW('Water Data'!E186)),NA())</f>
        <v>#N/A</v>
      </c>
      <c r="J192" s="535" t="e">
        <f ca="1">+IF(AND(ISNUMBER(OFFSET('Water Data'!$F$4,0,10*ROW('Water Data'!F186))),'Data Summary'!BY192="Yes"),100-OFFSET('Water Data'!$F$4,0,10*ROW('Water Data'!F186)),NA())</f>
        <v>#N/A</v>
      </c>
      <c r="K192" s="535" t="e">
        <f ca="1">+IF(AND(ISNUMBER(OFFSET('Water Data'!$F$6,0,10*ROW('Water Data'!F186))),'Data Summary'!BZ192="Yes"),OFFSET('Water Data'!$F$6,0,10*ROW('Water Data'!F186)),NA())</f>
        <v>#N/A</v>
      </c>
      <c r="L192" s="535" t="e">
        <f ca="1">+IF(AND(ISNUMBER(OFFSET('Water Data'!$F$9,0,10*ROW('Water Data'!F186))),'Data Summary'!CA192="Yes"),OFFSET('Water Data'!$F$9,0,10*ROW('Water Data'!F186)),NA())</f>
        <v>#N/A</v>
      </c>
      <c r="M192" s="535" t="e">
        <f ca="1">+IF(AND(ISNUMBER(OFFSET('Water Data'!$G$4,0,10*ROW('Water Data'!G186))),'Data Summary'!CB192="Yes"),100-OFFSET('Water Data'!$G$4,0,10*ROW('Water Data'!G186)),NA())</f>
        <v>#N/A</v>
      </c>
      <c r="N192" s="535" t="e">
        <f ca="1">+IF(AND(ISNUMBER(OFFSET('Water Data'!$G$6,0,10*ROW('Water Data'!G186))),'Data Summary'!CC192="Yes"),OFFSET('Water Data'!$G$6,0,10*ROW('Water Data'!G186)),NA())</f>
        <v>#N/A</v>
      </c>
      <c r="O192" s="535" t="e">
        <f ca="1">+IF(AND(ISNUMBER(OFFSET('Water Data'!$G$9,0,10*ROW('Water Data'!G186))),'Data Summary'!CD192="Yes"),OFFSET('Water Data'!$G$9,0,10*ROW('Water Data'!G186)),NA())</f>
        <v>#N/A</v>
      </c>
      <c r="P192" s="535" t="e">
        <f ca="1">+IF(AND(ISNUMBER(OFFSET('Water Data'!$H$4,0,10*ROW('Water Data'!H186))),'Data Summary'!CE192="Yes"),100-OFFSET('Water Data'!$H$4,0,10*ROW('Water Data'!H186)),NA())</f>
        <v>#N/A</v>
      </c>
      <c r="Q192" s="535" t="e">
        <f ca="1">+IF(AND(ISNUMBER(OFFSET('Water Data'!$H$6,0,10*ROW('Water Data'!H186))),'Data Summary'!CF192="Yes"),OFFSET('Water Data'!$H$6,0,10*ROW('Water Data'!H186)),NA())</f>
        <v>#N/A</v>
      </c>
      <c r="R192" s="535" t="e">
        <f ca="1">+IF(AND(ISNUMBER(OFFSET('Water Data'!$H$9,0,10*ROW('Water Data'!H186))),'Data Summary'!CG192="Yes"),OFFSET('Water Data'!$H$9,0,10*ROW('Water Data'!H186)),NA())</f>
        <v>#N/A</v>
      </c>
      <c r="S192" s="535" t="e">
        <f ca="1">+IF(AND(ISNUMBER(OFFSET('Water Data'!$I$4,0,10*ROW('Water Data'!I186))),'Data Summary'!CH192="Yes"),100-OFFSET('Water Data'!$I$4,0,10*ROW('Water Data'!I186)),NA())</f>
        <v>#N/A</v>
      </c>
      <c r="T192" s="535" t="e">
        <f ca="1">+IF(AND(ISNUMBER(OFFSET('Water Data'!$I$6,0,10*ROW('Water Data'!I186))),'Data Summary'!CI192="Yes"),OFFSET('Water Data'!$I$6,0,10*ROW('Water Data'!I186)),NA())</f>
        <v>#N/A</v>
      </c>
      <c r="U192" s="535" t="e">
        <f ca="1">+IF(AND(ISNUMBER(OFFSET('Water Data'!$I$9,0,10*ROW('Water Data'!I186))),'Data Summary'!CJ192="Yes"),OFFSET('Water Data'!$I$9,0,10*ROW('Water Data'!I186)),NA())</f>
        <v>#N/A</v>
      </c>
      <c r="V192" s="536" t="e">
        <f ca="1">+IF(AND(ISNUMBER(OFFSET('Sanitation Data'!$D$4,0,10*ROW('Sanitation Data'!D186))),'Data Summary'!CK192="Yes"),100-OFFSET('Sanitation Data'!$D$4,0,10*ROW('Sanitation Data'!D186)),NA())</f>
        <v>#N/A</v>
      </c>
      <c r="W192" s="536" t="e">
        <f ca="1">+IF(AND(ISNUMBER(OFFSET('Sanitation Data'!$D$6,0,10*ROW('Sanitation Data'!D186))),'Data Summary'!CL192="Yes"),OFFSET('Sanitation Data'!$D$6,0,10*ROW('Sanitation Data'!D186)),NA())</f>
        <v>#N/A</v>
      </c>
      <c r="X192" s="536" t="e">
        <f ca="1">+IF(AND(ISNUMBER(OFFSET('Sanitation Data'!$D$10,0,10*ROW('Sanitation Data'!D186))),'Data Summary'!CM192="Yes"),OFFSET('Sanitation Data'!$D$10,0,10*ROW('Sanitation Data'!D186)),NA())</f>
        <v>#N/A</v>
      </c>
      <c r="Y192" s="536" t="e">
        <f ca="1">+IF(AND(ISNUMBER(OFFSET('Sanitation Data'!$D$11,0,10*ROW('Sanitation Data'!D186))),'Data Summary'!CN192="Yes"),OFFSET('Sanitation Data'!$D$11,0,10*ROW('Sanitation Data'!D186)),NA())</f>
        <v>#N/A</v>
      </c>
      <c r="Z192" s="536" t="e">
        <f ca="1">+IF(AND(ISNUMBER(OFFSET('Sanitation Data'!$D$12,0,10*ROW('Sanitation Data'!D186))),'Data Summary'!CO192="Yes"),OFFSET('Sanitation Data'!$D$12,0,10*ROW('Sanitation Data'!D186)),NA())</f>
        <v>#N/A</v>
      </c>
      <c r="AA192" s="536" t="e">
        <f ca="1">+IF(AND(ISNUMBER(OFFSET('Sanitation Data'!$E$4,0,10*ROW('Sanitation Data'!E186))),'Data Summary'!CP192="Yes"),100-OFFSET('Sanitation Data'!$E$4,0,10*ROW('Sanitation Data'!E186)),NA())</f>
        <v>#N/A</v>
      </c>
      <c r="AB192" s="536" t="e">
        <f ca="1">+IF(AND(ISNUMBER(OFFSET('Sanitation Data'!$E$6,0,10*ROW('Sanitation Data'!E186))),'Data Summary'!CQ192="Yes"),OFFSET('Sanitation Data'!$E$6,0,10*ROW('Sanitation Data'!E186)),NA())</f>
        <v>#N/A</v>
      </c>
      <c r="AC192" s="536" t="e">
        <f ca="1">+IF(AND(ISNUMBER(OFFSET('Sanitation Data'!$E$10,0,10*ROW('Sanitation Data'!E186))),'Data Summary'!CR192="Yes"),OFFSET('Sanitation Data'!$E$10,0,10*ROW('Sanitation Data'!E186)),NA())</f>
        <v>#N/A</v>
      </c>
      <c r="AD192" s="536" t="e">
        <f ca="1">+IF(AND(ISNUMBER(OFFSET('Sanitation Data'!$E$11,0,10*ROW('Sanitation Data'!E186))),'Data Summary'!CS192="Yes"),OFFSET('Sanitation Data'!$E$11,0,10*ROW('Sanitation Data'!E186)),NA())</f>
        <v>#N/A</v>
      </c>
      <c r="AE192" s="536" t="e">
        <f ca="1">+IF(AND(ISNUMBER(OFFSET('Sanitation Data'!$E$12,0,10*ROW('Sanitation Data'!E186))),'Data Summary'!CT192="Yes"),OFFSET('Sanitation Data'!$E$12,0,10*ROW('Sanitation Data'!E186)),NA())</f>
        <v>#N/A</v>
      </c>
      <c r="AF192" s="536" t="e">
        <f ca="1">+IF(AND(ISNUMBER(OFFSET('Sanitation Data'!$F$4,0,10*ROW('Sanitation Data'!F186))),'Data Summary'!CU192="Yes"),100-OFFSET('Sanitation Data'!$F$4,0,10*ROW('Sanitation Data'!F186)),NA())</f>
        <v>#N/A</v>
      </c>
      <c r="AG192" s="536" t="e">
        <f ca="1">+IF(AND(ISNUMBER(OFFSET('Sanitation Data'!$F$6,0,10*ROW('Sanitation Data'!F186))),'Data Summary'!CV192="Yes"),OFFSET('Sanitation Data'!$F$6,0,10*ROW('Sanitation Data'!F186)),NA())</f>
        <v>#N/A</v>
      </c>
      <c r="AH192" s="536" t="e">
        <f ca="1">+IF(AND(ISNUMBER(OFFSET('Sanitation Data'!$F$10,0,10*ROW('Sanitation Data'!F186))),'Data Summary'!CW192="Yes"),OFFSET('Sanitation Data'!$F$10,0,10*ROW('Sanitation Data'!F186)),NA())</f>
        <v>#N/A</v>
      </c>
      <c r="AI192" s="536" t="e">
        <f ca="1">+IF(AND(ISNUMBER(OFFSET('Sanitation Data'!$F$11,0,10*ROW('Sanitation Data'!F186))),'Data Summary'!CX192="Yes"),OFFSET('Sanitation Data'!$F$11,0,10*ROW('Sanitation Data'!F186)),NA())</f>
        <v>#N/A</v>
      </c>
      <c r="AJ192" s="536" t="e">
        <f ca="1">+IF(AND(ISNUMBER(OFFSET('Sanitation Data'!$F$12,0,10*ROW('Sanitation Data'!F186))),'Data Summary'!CY192="Yes"),OFFSET('Sanitation Data'!$F$12,0,10*ROW('Sanitation Data'!F186)),NA())</f>
        <v>#N/A</v>
      </c>
      <c r="AK192" s="536" t="e">
        <f ca="1">+IF(AND(ISNUMBER(OFFSET('Sanitation Data'!$G$4,0,10*ROW('Sanitation Data'!G186))),'Data Summary'!CZ192="Yes"),100-OFFSET('Sanitation Data'!$G$4,0,10*ROW('Sanitation Data'!G186)),NA())</f>
        <v>#N/A</v>
      </c>
      <c r="AL192" s="536" t="e">
        <f ca="1">+IF(AND(ISNUMBER(OFFSET('Sanitation Data'!$G$6,0,10*ROW('Sanitation Data'!G186))),'Data Summary'!DA192="Yes"),OFFSET('Sanitation Data'!$G$6,0,10*ROW('Sanitation Data'!G186)),NA())</f>
        <v>#N/A</v>
      </c>
      <c r="AM192" s="536" t="e">
        <f ca="1">+IF(AND(ISNUMBER(OFFSET('Sanitation Data'!$G$10,0,10*ROW('Sanitation Data'!G186))),'Data Summary'!DB192="Yes"),OFFSET('Sanitation Data'!$G$10,0,10*ROW('Sanitation Data'!G186)),NA())</f>
        <v>#N/A</v>
      </c>
      <c r="AN192" s="536" t="e">
        <f ca="1">+IF(AND(ISNUMBER(OFFSET('Sanitation Data'!$G$11,0,10*ROW('Sanitation Data'!G186))),'Data Summary'!DC192="Yes"),OFFSET('Sanitation Data'!$G$11,0,10*ROW('Sanitation Data'!G186)),NA())</f>
        <v>#N/A</v>
      </c>
      <c r="AO192" s="536" t="e">
        <f ca="1">+IF(AND(ISNUMBER(OFFSET('Sanitation Data'!$G$12,0,10*ROW('Sanitation Data'!G186))),'Data Summary'!DD192="Yes"),OFFSET('Sanitation Data'!$G$12,0,10*ROW('Sanitation Data'!G186)),NA())</f>
        <v>#N/A</v>
      </c>
      <c r="AP192" s="536" t="e">
        <f ca="1">+IF(AND(ISNUMBER(OFFSET('Sanitation Data'!$H$4,0,10*ROW('Sanitation Data'!H186))),'Data Summary'!DE192="Yes"),100-OFFSET('Sanitation Data'!$H$4,0,10*ROW('Sanitation Data'!H186)),NA())</f>
        <v>#N/A</v>
      </c>
      <c r="AQ192" s="536" t="e">
        <f ca="1">+IF(AND(ISNUMBER(OFFSET('Sanitation Data'!$H$6,0,10*ROW('Sanitation Data'!H186))),'Data Summary'!DF192="Yes"),OFFSET('Sanitation Data'!$H$6,0,10*ROW('Sanitation Data'!H186)),NA())</f>
        <v>#N/A</v>
      </c>
      <c r="AR192" s="536" t="e">
        <f ca="1">+IF(AND(ISNUMBER(OFFSET('Sanitation Data'!$H$10,0,10*ROW('Sanitation Data'!H186))),'Data Summary'!DG192="Yes"),OFFSET('Sanitation Data'!$H$10,0,10*ROW('Sanitation Data'!H186)),NA())</f>
        <v>#N/A</v>
      </c>
      <c r="AS192" s="536" t="e">
        <f ca="1">+IF(AND(ISNUMBER(OFFSET('Sanitation Data'!$H$11,0,10*ROW('Sanitation Data'!H186))),'Data Summary'!DH192="Yes"),OFFSET('Sanitation Data'!$H$11,0,10*ROW('Sanitation Data'!H186)),NA())</f>
        <v>#N/A</v>
      </c>
      <c r="AT192" s="536" t="e">
        <f ca="1">+IF(AND(ISNUMBER(OFFSET('Sanitation Data'!$H$12,0,10*ROW('Sanitation Data'!H186))),'Data Summary'!DI192="Yes"),OFFSET('Sanitation Data'!$H$12,0,10*ROW('Sanitation Data'!H186)),NA())</f>
        <v>#N/A</v>
      </c>
      <c r="AU192" s="536" t="e">
        <f ca="1">+IF(AND(ISNUMBER(OFFSET('Sanitation Data'!$I$4,0,10*ROW('Sanitation Data'!I186))),'Data Summary'!DJ192="Yes"),100-OFFSET('Sanitation Data'!$I$4,0,10*ROW('Sanitation Data'!I186)),NA())</f>
        <v>#N/A</v>
      </c>
      <c r="AV192" s="536" t="e">
        <f ca="1">+IF(AND(ISNUMBER(OFFSET('Sanitation Data'!$I$6,0,10*ROW('Sanitation Data'!I186))),'Data Summary'!DK192="Yes"),OFFSET('Sanitation Data'!$I$6,0,10*ROW('Sanitation Data'!I186)),NA())</f>
        <v>#N/A</v>
      </c>
      <c r="AW192" s="536" t="e">
        <f ca="1">+IF(AND(ISNUMBER(OFFSET('Sanitation Data'!$I$10,0,10*ROW('Sanitation Data'!I186))),'Data Summary'!DL192="Yes"),OFFSET('Sanitation Data'!$I$10,0,10*ROW('Sanitation Data'!I186)),NA())</f>
        <v>#N/A</v>
      </c>
      <c r="AX192" s="536" t="e">
        <f ca="1">+IF(AND(ISNUMBER(OFFSET('Sanitation Data'!$I$11,0,10*ROW('Sanitation Data'!I186))),'Data Summary'!DM192="Yes"),OFFSET('Sanitation Data'!$I$11,0,10*ROW('Sanitation Data'!I186)),NA())</f>
        <v>#N/A</v>
      </c>
      <c r="AY192" s="536" t="e">
        <f ca="1">+IF(AND(ISNUMBER(OFFSET('Sanitation Data'!$I$12,0,10*ROW('Sanitation Data'!I186))),'Data Summary'!DN192="Yes"),OFFSET('Sanitation Data'!$I$12,0,10*ROW('Sanitation Data'!I186)),NA())</f>
        <v>#N/A</v>
      </c>
      <c r="AZ192" s="537" t="e">
        <f ca="1">+IF(AND(ISNUMBER(OFFSET('Hygiene Data'!$D$5,0,10*ROW('Hygiene Data'!D186))),'Data Summary'!DO192="Yes"),OFFSET('Hygiene Data'!$D$5,0,10*ROW('Hygiene Data'!D186)),NA())</f>
        <v>#N/A</v>
      </c>
      <c r="BA192" s="537" t="e">
        <f ca="1">+IF(AND(ISNUMBER(OFFSET('Hygiene Data'!$D$7,0,10*ROW('Hygiene Data'!D186))),'Data Summary'!DP192="Yes"),OFFSET('Hygiene Data'!$D$7,0,10*ROW('Hygiene Data'!D186)),NA())</f>
        <v>#N/A</v>
      </c>
      <c r="BB192" s="537" t="e">
        <f ca="1">+IF(AND(ISNUMBER(OFFSET('Hygiene Data'!$D$9,0,10*ROW('Hygiene Data'!D186))),'Data Summary'!DQ192="Yes"),OFFSET('Hygiene Data'!$D$9,0,10*ROW('Hygiene Data'!D186)),NA())</f>
        <v>#N/A</v>
      </c>
      <c r="BC192" s="537" t="e">
        <f ca="1">+IF(AND(ISNUMBER(OFFSET('Hygiene Data'!$E$5,0,10*ROW('Hygiene Data'!E186))),'Data Summary'!DR192="Yes"),OFFSET('Hygiene Data'!$E$5,0,10*ROW('Hygiene Data'!E186)),NA())</f>
        <v>#N/A</v>
      </c>
      <c r="BD192" s="537" t="e">
        <f ca="1">+IF(AND(ISNUMBER(OFFSET('Hygiene Data'!$E$7,0,10*ROW('Hygiene Data'!E186))),'Data Summary'!DS192="Yes"),OFFSET('Hygiene Data'!$E$7,0,10*ROW('Hygiene Data'!E186)),NA())</f>
        <v>#N/A</v>
      </c>
      <c r="BE192" s="537" t="e">
        <f ca="1">+IF(AND(ISNUMBER(OFFSET('Hygiene Data'!$E$9,0,10*ROW('Hygiene Data'!E186))),'Data Summary'!DT192="Yes"),OFFSET('Hygiene Data'!$E$9,0,10*ROW('Hygiene Data'!E186)),NA())</f>
        <v>#N/A</v>
      </c>
      <c r="BF192" s="537" t="e">
        <f ca="1">+IF(AND(ISNUMBER(OFFSET('Hygiene Data'!$F$5,0,10*ROW('Hygiene Data'!F186))),'Data Summary'!DU192="Yes"),OFFSET('Hygiene Data'!$F$5,0,10*ROW('Hygiene Data'!F186)),NA())</f>
        <v>#N/A</v>
      </c>
      <c r="BG192" s="537" t="e">
        <f ca="1">+IF(AND(ISNUMBER(OFFSET('Hygiene Data'!$F$7,0,10*ROW('Hygiene Data'!F186))),'Data Summary'!DV192="Yes"),OFFSET('Hygiene Data'!$F$7,0,10*ROW('Hygiene Data'!F186)),NA())</f>
        <v>#N/A</v>
      </c>
      <c r="BH192" s="537" t="e">
        <f ca="1">+IF(AND(ISNUMBER(OFFSET('Hygiene Data'!$F$9,0,10*ROW('Hygiene Data'!F186))),'Data Summary'!DW192="Yes"),OFFSET('Hygiene Data'!$F$9,0,10*ROW('Hygiene Data'!F186)),NA())</f>
        <v>#N/A</v>
      </c>
      <c r="BI192" s="537" t="e">
        <f ca="1">+IF(AND(ISNUMBER(OFFSET('Hygiene Data'!$G$5,0,10*ROW('Hygiene Data'!G186))),'Data Summary'!DX192="Yes"),OFFSET('Hygiene Data'!$G$5,0,10*ROW('Hygiene Data'!G186)),NA())</f>
        <v>#N/A</v>
      </c>
      <c r="BJ192" s="537" t="e">
        <f ca="1">+IF(AND(ISNUMBER(OFFSET('Hygiene Data'!$G$7,0,10*ROW('Hygiene Data'!G186))),'Data Summary'!DY192="Yes"),OFFSET('Hygiene Data'!$G$7,0,10*ROW('Hygiene Data'!G186)),NA())</f>
        <v>#N/A</v>
      </c>
      <c r="BK192" s="537" t="e">
        <f ca="1">+IF(AND(ISNUMBER(OFFSET('Hygiene Data'!$G$9,0,10*ROW('Hygiene Data'!G186))),'Data Summary'!DZ192="Yes"),OFFSET('Hygiene Data'!$G$9,0,10*ROW('Hygiene Data'!G186)),NA())</f>
        <v>#N/A</v>
      </c>
      <c r="BL192" s="537" t="e">
        <f ca="1">+IF(AND(ISNUMBER(OFFSET('Hygiene Data'!$H$5,0,10*ROW('Hygiene Data'!H186))),'Data Summary'!EA192="Yes"),OFFSET('Hygiene Data'!$H$5,0,10*ROW('Hygiene Data'!H186)),NA())</f>
        <v>#N/A</v>
      </c>
      <c r="BM192" s="537" t="e">
        <f ca="1">+IF(AND(ISNUMBER(OFFSET('Hygiene Data'!$H$7,0,10*ROW('Hygiene Data'!H186))),'Data Summary'!EB192="Yes"),OFFSET('Hygiene Data'!$H$7,0,10*ROW('Hygiene Data'!H186)),NA())</f>
        <v>#N/A</v>
      </c>
      <c r="BN192" s="537" t="e">
        <f ca="1">+IF(AND(ISNUMBER(OFFSET('Hygiene Data'!$H$9,0,10*ROW('Hygiene Data'!H186))),'Data Summary'!EC192="Yes"),OFFSET('Hygiene Data'!$H$9,0,10*ROW('Hygiene Data'!H186)),NA())</f>
        <v>#N/A</v>
      </c>
      <c r="BO192" s="537" t="e">
        <f ca="1">+IF(AND(ISNUMBER(OFFSET('Hygiene Data'!$I$5,0,10*ROW('Hygiene Data'!I186))),'Data Summary'!ED192="Yes"),OFFSET('Hygiene Data'!$I$5,0,10*ROW('Hygiene Data'!I186)),NA())</f>
        <v>#N/A</v>
      </c>
      <c r="BP192" s="537" t="e">
        <f ca="1">+IF(AND(ISNUMBER(OFFSET('Hygiene Data'!$I$7,0,10*ROW('Hygiene Data'!I186))),'Data Summary'!EE192="Yes"),OFFSET('Hygiene Data'!$I$7,0,10*ROW('Hygiene Data'!I186)),NA())</f>
        <v>#N/A</v>
      </c>
      <c r="BQ192" s="537" t="e">
        <f ca="1">+IF(AND(ISNUMBER(OFFSET('Hygiene Data'!$I$9,0,10*ROW('Hygiene Data'!I186))),'Data Summary'!EF192="Yes"),OFFSET('Hygiene Data'!$I$9,0,10*ROW('Hygiene Data'!I186)),NA())</f>
        <v>#N/A</v>
      </c>
    </row>
    <row r="193" spans="1:69" x14ac:dyDescent="0.25">
      <c r="A193" s="533" t="e">
        <f ca="1">+RIGHT('Data Summary'!A193,LEN('Data Summary'!A193)-9)</f>
        <v>#VALUE!</v>
      </c>
      <c r="B193" s="507" t="str">
        <f ca="1">+IF(ISTEXT('Data Summary'!B193),'Data Summary'!B193,"")</f>
        <v/>
      </c>
      <c r="C193" s="534" t="e">
        <f ca="1">+VALUE('Data Summary'!C193)</f>
        <v>#VALUE!</v>
      </c>
      <c r="D193" s="535" t="e">
        <f ca="1">+IF(AND(ISNUMBER(OFFSET('Water Data'!$D$4,0,10*ROW('Water Data'!D187))),'Data Summary'!BS193="Yes"),100-OFFSET('Water Data'!$D$4,0,10*ROW('Water Data'!D187)),NA())</f>
        <v>#N/A</v>
      </c>
      <c r="E193" s="535" t="e">
        <f ca="1">+IF(AND(ISNUMBER(OFFSET('Water Data'!$D$6,0,10*ROW('Water Data'!D187))),'Data Summary'!BT193="Yes"),OFFSET('Water Data'!$D$6,0,10*ROW('Water Data'!D187)),NA())</f>
        <v>#N/A</v>
      </c>
      <c r="F193" s="535" t="e">
        <f ca="1">+IF(AND(ISNUMBER(OFFSET('Water Data'!$D$9,0,10*ROW('Water Data'!D187))),'Data Summary'!BU193="Yes"),OFFSET('Water Data'!$D$9,0,10*ROW('Water Data'!D187)),NA())</f>
        <v>#N/A</v>
      </c>
      <c r="G193" s="535" t="e">
        <f ca="1">+IF(AND(ISNUMBER(OFFSET('Water Data'!$E$4,0,10*ROW('Water Data'!E187))),'Data Summary'!BV193="Yes"),100-OFFSET('Water Data'!$E$4,0,10*ROW('Water Data'!E187)),NA())</f>
        <v>#N/A</v>
      </c>
      <c r="H193" s="535" t="e">
        <f ca="1">+IF(AND(ISNUMBER(OFFSET('Water Data'!$E$6,0,10*ROW('Water Data'!E187))),'Data Summary'!BW193="Yes"),OFFSET('Water Data'!$E$6,0,10*ROW('Water Data'!E187)),NA())</f>
        <v>#N/A</v>
      </c>
      <c r="I193" s="535" t="e">
        <f ca="1">+IF(AND(ISNUMBER(OFFSET('Water Data'!$E$9,0,10*ROW('Water Data'!E187))),'Data Summary'!BX193="Yes"),OFFSET('Water Data'!$E$9,0,10*ROW('Water Data'!E187)),NA())</f>
        <v>#N/A</v>
      </c>
      <c r="J193" s="535" t="e">
        <f ca="1">+IF(AND(ISNUMBER(OFFSET('Water Data'!$F$4,0,10*ROW('Water Data'!F187))),'Data Summary'!BY193="Yes"),100-OFFSET('Water Data'!$F$4,0,10*ROW('Water Data'!F187)),NA())</f>
        <v>#N/A</v>
      </c>
      <c r="K193" s="535" t="e">
        <f ca="1">+IF(AND(ISNUMBER(OFFSET('Water Data'!$F$6,0,10*ROW('Water Data'!F187))),'Data Summary'!BZ193="Yes"),OFFSET('Water Data'!$F$6,0,10*ROW('Water Data'!F187)),NA())</f>
        <v>#N/A</v>
      </c>
      <c r="L193" s="535" t="e">
        <f ca="1">+IF(AND(ISNUMBER(OFFSET('Water Data'!$F$9,0,10*ROW('Water Data'!F187))),'Data Summary'!CA193="Yes"),OFFSET('Water Data'!$F$9,0,10*ROW('Water Data'!F187)),NA())</f>
        <v>#N/A</v>
      </c>
      <c r="M193" s="535" t="e">
        <f ca="1">+IF(AND(ISNUMBER(OFFSET('Water Data'!$G$4,0,10*ROW('Water Data'!G187))),'Data Summary'!CB193="Yes"),100-OFFSET('Water Data'!$G$4,0,10*ROW('Water Data'!G187)),NA())</f>
        <v>#N/A</v>
      </c>
      <c r="N193" s="535" t="e">
        <f ca="1">+IF(AND(ISNUMBER(OFFSET('Water Data'!$G$6,0,10*ROW('Water Data'!G187))),'Data Summary'!CC193="Yes"),OFFSET('Water Data'!$G$6,0,10*ROW('Water Data'!G187)),NA())</f>
        <v>#N/A</v>
      </c>
      <c r="O193" s="535" t="e">
        <f ca="1">+IF(AND(ISNUMBER(OFFSET('Water Data'!$G$9,0,10*ROW('Water Data'!G187))),'Data Summary'!CD193="Yes"),OFFSET('Water Data'!$G$9,0,10*ROW('Water Data'!G187)),NA())</f>
        <v>#N/A</v>
      </c>
      <c r="P193" s="535" t="e">
        <f ca="1">+IF(AND(ISNUMBER(OFFSET('Water Data'!$H$4,0,10*ROW('Water Data'!H187))),'Data Summary'!CE193="Yes"),100-OFFSET('Water Data'!$H$4,0,10*ROW('Water Data'!H187)),NA())</f>
        <v>#N/A</v>
      </c>
      <c r="Q193" s="535" t="e">
        <f ca="1">+IF(AND(ISNUMBER(OFFSET('Water Data'!$H$6,0,10*ROW('Water Data'!H187))),'Data Summary'!CF193="Yes"),OFFSET('Water Data'!$H$6,0,10*ROW('Water Data'!H187)),NA())</f>
        <v>#N/A</v>
      </c>
      <c r="R193" s="535" t="e">
        <f ca="1">+IF(AND(ISNUMBER(OFFSET('Water Data'!$H$9,0,10*ROW('Water Data'!H187))),'Data Summary'!CG193="Yes"),OFFSET('Water Data'!$H$9,0,10*ROW('Water Data'!H187)),NA())</f>
        <v>#N/A</v>
      </c>
      <c r="S193" s="535" t="e">
        <f ca="1">+IF(AND(ISNUMBER(OFFSET('Water Data'!$I$4,0,10*ROW('Water Data'!I187))),'Data Summary'!CH193="Yes"),100-OFFSET('Water Data'!$I$4,0,10*ROW('Water Data'!I187)),NA())</f>
        <v>#N/A</v>
      </c>
      <c r="T193" s="535" t="e">
        <f ca="1">+IF(AND(ISNUMBER(OFFSET('Water Data'!$I$6,0,10*ROW('Water Data'!I187))),'Data Summary'!CI193="Yes"),OFFSET('Water Data'!$I$6,0,10*ROW('Water Data'!I187)),NA())</f>
        <v>#N/A</v>
      </c>
      <c r="U193" s="535" t="e">
        <f ca="1">+IF(AND(ISNUMBER(OFFSET('Water Data'!$I$9,0,10*ROW('Water Data'!I187))),'Data Summary'!CJ193="Yes"),OFFSET('Water Data'!$I$9,0,10*ROW('Water Data'!I187)),NA())</f>
        <v>#N/A</v>
      </c>
      <c r="V193" s="536" t="e">
        <f ca="1">+IF(AND(ISNUMBER(OFFSET('Sanitation Data'!$D$4,0,10*ROW('Sanitation Data'!D187))),'Data Summary'!CK193="Yes"),100-OFFSET('Sanitation Data'!$D$4,0,10*ROW('Sanitation Data'!D187)),NA())</f>
        <v>#N/A</v>
      </c>
      <c r="W193" s="536" t="e">
        <f ca="1">+IF(AND(ISNUMBER(OFFSET('Sanitation Data'!$D$6,0,10*ROW('Sanitation Data'!D187))),'Data Summary'!CL193="Yes"),OFFSET('Sanitation Data'!$D$6,0,10*ROW('Sanitation Data'!D187)),NA())</f>
        <v>#N/A</v>
      </c>
      <c r="X193" s="536" t="e">
        <f ca="1">+IF(AND(ISNUMBER(OFFSET('Sanitation Data'!$D$10,0,10*ROW('Sanitation Data'!D187))),'Data Summary'!CM193="Yes"),OFFSET('Sanitation Data'!$D$10,0,10*ROW('Sanitation Data'!D187)),NA())</f>
        <v>#N/A</v>
      </c>
      <c r="Y193" s="536" t="e">
        <f ca="1">+IF(AND(ISNUMBER(OFFSET('Sanitation Data'!$D$11,0,10*ROW('Sanitation Data'!D187))),'Data Summary'!CN193="Yes"),OFFSET('Sanitation Data'!$D$11,0,10*ROW('Sanitation Data'!D187)),NA())</f>
        <v>#N/A</v>
      </c>
      <c r="Z193" s="536" t="e">
        <f ca="1">+IF(AND(ISNUMBER(OFFSET('Sanitation Data'!$D$12,0,10*ROW('Sanitation Data'!D187))),'Data Summary'!CO193="Yes"),OFFSET('Sanitation Data'!$D$12,0,10*ROW('Sanitation Data'!D187)),NA())</f>
        <v>#N/A</v>
      </c>
      <c r="AA193" s="536" t="e">
        <f ca="1">+IF(AND(ISNUMBER(OFFSET('Sanitation Data'!$E$4,0,10*ROW('Sanitation Data'!E187))),'Data Summary'!CP193="Yes"),100-OFFSET('Sanitation Data'!$E$4,0,10*ROW('Sanitation Data'!E187)),NA())</f>
        <v>#N/A</v>
      </c>
      <c r="AB193" s="536" t="e">
        <f ca="1">+IF(AND(ISNUMBER(OFFSET('Sanitation Data'!$E$6,0,10*ROW('Sanitation Data'!E187))),'Data Summary'!CQ193="Yes"),OFFSET('Sanitation Data'!$E$6,0,10*ROW('Sanitation Data'!E187)),NA())</f>
        <v>#N/A</v>
      </c>
      <c r="AC193" s="536" t="e">
        <f ca="1">+IF(AND(ISNUMBER(OFFSET('Sanitation Data'!$E$10,0,10*ROW('Sanitation Data'!E187))),'Data Summary'!CR193="Yes"),OFFSET('Sanitation Data'!$E$10,0,10*ROW('Sanitation Data'!E187)),NA())</f>
        <v>#N/A</v>
      </c>
      <c r="AD193" s="536" t="e">
        <f ca="1">+IF(AND(ISNUMBER(OFFSET('Sanitation Data'!$E$11,0,10*ROW('Sanitation Data'!E187))),'Data Summary'!CS193="Yes"),OFFSET('Sanitation Data'!$E$11,0,10*ROW('Sanitation Data'!E187)),NA())</f>
        <v>#N/A</v>
      </c>
      <c r="AE193" s="536" t="e">
        <f ca="1">+IF(AND(ISNUMBER(OFFSET('Sanitation Data'!$E$12,0,10*ROW('Sanitation Data'!E187))),'Data Summary'!CT193="Yes"),OFFSET('Sanitation Data'!$E$12,0,10*ROW('Sanitation Data'!E187)),NA())</f>
        <v>#N/A</v>
      </c>
      <c r="AF193" s="536" t="e">
        <f ca="1">+IF(AND(ISNUMBER(OFFSET('Sanitation Data'!$F$4,0,10*ROW('Sanitation Data'!F187))),'Data Summary'!CU193="Yes"),100-OFFSET('Sanitation Data'!$F$4,0,10*ROW('Sanitation Data'!F187)),NA())</f>
        <v>#N/A</v>
      </c>
      <c r="AG193" s="536" t="e">
        <f ca="1">+IF(AND(ISNUMBER(OFFSET('Sanitation Data'!$F$6,0,10*ROW('Sanitation Data'!F187))),'Data Summary'!CV193="Yes"),OFFSET('Sanitation Data'!$F$6,0,10*ROW('Sanitation Data'!F187)),NA())</f>
        <v>#N/A</v>
      </c>
      <c r="AH193" s="536" t="e">
        <f ca="1">+IF(AND(ISNUMBER(OFFSET('Sanitation Data'!$F$10,0,10*ROW('Sanitation Data'!F187))),'Data Summary'!CW193="Yes"),OFFSET('Sanitation Data'!$F$10,0,10*ROW('Sanitation Data'!F187)),NA())</f>
        <v>#N/A</v>
      </c>
      <c r="AI193" s="536" t="e">
        <f ca="1">+IF(AND(ISNUMBER(OFFSET('Sanitation Data'!$F$11,0,10*ROW('Sanitation Data'!F187))),'Data Summary'!CX193="Yes"),OFFSET('Sanitation Data'!$F$11,0,10*ROW('Sanitation Data'!F187)),NA())</f>
        <v>#N/A</v>
      </c>
      <c r="AJ193" s="536" t="e">
        <f ca="1">+IF(AND(ISNUMBER(OFFSET('Sanitation Data'!$F$12,0,10*ROW('Sanitation Data'!F187))),'Data Summary'!CY193="Yes"),OFFSET('Sanitation Data'!$F$12,0,10*ROW('Sanitation Data'!F187)),NA())</f>
        <v>#N/A</v>
      </c>
      <c r="AK193" s="536" t="e">
        <f ca="1">+IF(AND(ISNUMBER(OFFSET('Sanitation Data'!$G$4,0,10*ROW('Sanitation Data'!G187))),'Data Summary'!CZ193="Yes"),100-OFFSET('Sanitation Data'!$G$4,0,10*ROW('Sanitation Data'!G187)),NA())</f>
        <v>#N/A</v>
      </c>
      <c r="AL193" s="536" t="e">
        <f ca="1">+IF(AND(ISNUMBER(OFFSET('Sanitation Data'!$G$6,0,10*ROW('Sanitation Data'!G187))),'Data Summary'!DA193="Yes"),OFFSET('Sanitation Data'!$G$6,0,10*ROW('Sanitation Data'!G187)),NA())</f>
        <v>#N/A</v>
      </c>
      <c r="AM193" s="536" t="e">
        <f ca="1">+IF(AND(ISNUMBER(OFFSET('Sanitation Data'!$G$10,0,10*ROW('Sanitation Data'!G187))),'Data Summary'!DB193="Yes"),OFFSET('Sanitation Data'!$G$10,0,10*ROW('Sanitation Data'!G187)),NA())</f>
        <v>#N/A</v>
      </c>
      <c r="AN193" s="536" t="e">
        <f ca="1">+IF(AND(ISNUMBER(OFFSET('Sanitation Data'!$G$11,0,10*ROW('Sanitation Data'!G187))),'Data Summary'!DC193="Yes"),OFFSET('Sanitation Data'!$G$11,0,10*ROW('Sanitation Data'!G187)),NA())</f>
        <v>#N/A</v>
      </c>
      <c r="AO193" s="536" t="e">
        <f ca="1">+IF(AND(ISNUMBER(OFFSET('Sanitation Data'!$G$12,0,10*ROW('Sanitation Data'!G187))),'Data Summary'!DD193="Yes"),OFFSET('Sanitation Data'!$G$12,0,10*ROW('Sanitation Data'!G187)),NA())</f>
        <v>#N/A</v>
      </c>
      <c r="AP193" s="536" t="e">
        <f ca="1">+IF(AND(ISNUMBER(OFFSET('Sanitation Data'!$H$4,0,10*ROW('Sanitation Data'!H187))),'Data Summary'!DE193="Yes"),100-OFFSET('Sanitation Data'!$H$4,0,10*ROW('Sanitation Data'!H187)),NA())</f>
        <v>#N/A</v>
      </c>
      <c r="AQ193" s="536" t="e">
        <f ca="1">+IF(AND(ISNUMBER(OFFSET('Sanitation Data'!$H$6,0,10*ROW('Sanitation Data'!H187))),'Data Summary'!DF193="Yes"),OFFSET('Sanitation Data'!$H$6,0,10*ROW('Sanitation Data'!H187)),NA())</f>
        <v>#N/A</v>
      </c>
      <c r="AR193" s="536" t="e">
        <f ca="1">+IF(AND(ISNUMBER(OFFSET('Sanitation Data'!$H$10,0,10*ROW('Sanitation Data'!H187))),'Data Summary'!DG193="Yes"),OFFSET('Sanitation Data'!$H$10,0,10*ROW('Sanitation Data'!H187)),NA())</f>
        <v>#N/A</v>
      </c>
      <c r="AS193" s="536" t="e">
        <f ca="1">+IF(AND(ISNUMBER(OFFSET('Sanitation Data'!$H$11,0,10*ROW('Sanitation Data'!H187))),'Data Summary'!DH193="Yes"),OFFSET('Sanitation Data'!$H$11,0,10*ROW('Sanitation Data'!H187)),NA())</f>
        <v>#N/A</v>
      </c>
      <c r="AT193" s="536" t="e">
        <f ca="1">+IF(AND(ISNUMBER(OFFSET('Sanitation Data'!$H$12,0,10*ROW('Sanitation Data'!H187))),'Data Summary'!DI193="Yes"),OFFSET('Sanitation Data'!$H$12,0,10*ROW('Sanitation Data'!H187)),NA())</f>
        <v>#N/A</v>
      </c>
      <c r="AU193" s="536" t="e">
        <f ca="1">+IF(AND(ISNUMBER(OFFSET('Sanitation Data'!$I$4,0,10*ROW('Sanitation Data'!I187))),'Data Summary'!DJ193="Yes"),100-OFFSET('Sanitation Data'!$I$4,0,10*ROW('Sanitation Data'!I187)),NA())</f>
        <v>#N/A</v>
      </c>
      <c r="AV193" s="536" t="e">
        <f ca="1">+IF(AND(ISNUMBER(OFFSET('Sanitation Data'!$I$6,0,10*ROW('Sanitation Data'!I187))),'Data Summary'!DK193="Yes"),OFFSET('Sanitation Data'!$I$6,0,10*ROW('Sanitation Data'!I187)),NA())</f>
        <v>#N/A</v>
      </c>
      <c r="AW193" s="536" t="e">
        <f ca="1">+IF(AND(ISNUMBER(OFFSET('Sanitation Data'!$I$10,0,10*ROW('Sanitation Data'!I187))),'Data Summary'!DL193="Yes"),OFFSET('Sanitation Data'!$I$10,0,10*ROW('Sanitation Data'!I187)),NA())</f>
        <v>#N/A</v>
      </c>
      <c r="AX193" s="536" t="e">
        <f ca="1">+IF(AND(ISNUMBER(OFFSET('Sanitation Data'!$I$11,0,10*ROW('Sanitation Data'!I187))),'Data Summary'!DM193="Yes"),OFFSET('Sanitation Data'!$I$11,0,10*ROW('Sanitation Data'!I187)),NA())</f>
        <v>#N/A</v>
      </c>
      <c r="AY193" s="536" t="e">
        <f ca="1">+IF(AND(ISNUMBER(OFFSET('Sanitation Data'!$I$12,0,10*ROW('Sanitation Data'!I187))),'Data Summary'!DN193="Yes"),OFFSET('Sanitation Data'!$I$12,0,10*ROW('Sanitation Data'!I187)),NA())</f>
        <v>#N/A</v>
      </c>
      <c r="AZ193" s="537" t="e">
        <f ca="1">+IF(AND(ISNUMBER(OFFSET('Hygiene Data'!$D$5,0,10*ROW('Hygiene Data'!D187))),'Data Summary'!DO193="Yes"),OFFSET('Hygiene Data'!$D$5,0,10*ROW('Hygiene Data'!D187)),NA())</f>
        <v>#N/A</v>
      </c>
      <c r="BA193" s="537" t="e">
        <f ca="1">+IF(AND(ISNUMBER(OFFSET('Hygiene Data'!$D$7,0,10*ROW('Hygiene Data'!D187))),'Data Summary'!DP193="Yes"),OFFSET('Hygiene Data'!$D$7,0,10*ROW('Hygiene Data'!D187)),NA())</f>
        <v>#N/A</v>
      </c>
      <c r="BB193" s="537" t="e">
        <f ca="1">+IF(AND(ISNUMBER(OFFSET('Hygiene Data'!$D$9,0,10*ROW('Hygiene Data'!D187))),'Data Summary'!DQ193="Yes"),OFFSET('Hygiene Data'!$D$9,0,10*ROW('Hygiene Data'!D187)),NA())</f>
        <v>#N/A</v>
      </c>
      <c r="BC193" s="537" t="e">
        <f ca="1">+IF(AND(ISNUMBER(OFFSET('Hygiene Data'!$E$5,0,10*ROW('Hygiene Data'!E187))),'Data Summary'!DR193="Yes"),OFFSET('Hygiene Data'!$E$5,0,10*ROW('Hygiene Data'!E187)),NA())</f>
        <v>#N/A</v>
      </c>
      <c r="BD193" s="537" t="e">
        <f ca="1">+IF(AND(ISNUMBER(OFFSET('Hygiene Data'!$E$7,0,10*ROW('Hygiene Data'!E187))),'Data Summary'!DS193="Yes"),OFFSET('Hygiene Data'!$E$7,0,10*ROW('Hygiene Data'!E187)),NA())</f>
        <v>#N/A</v>
      </c>
      <c r="BE193" s="537" t="e">
        <f ca="1">+IF(AND(ISNUMBER(OFFSET('Hygiene Data'!$E$9,0,10*ROW('Hygiene Data'!E187))),'Data Summary'!DT193="Yes"),OFFSET('Hygiene Data'!$E$9,0,10*ROW('Hygiene Data'!E187)),NA())</f>
        <v>#N/A</v>
      </c>
      <c r="BF193" s="537" t="e">
        <f ca="1">+IF(AND(ISNUMBER(OFFSET('Hygiene Data'!$F$5,0,10*ROW('Hygiene Data'!F187))),'Data Summary'!DU193="Yes"),OFFSET('Hygiene Data'!$F$5,0,10*ROW('Hygiene Data'!F187)),NA())</f>
        <v>#N/A</v>
      </c>
      <c r="BG193" s="537" t="e">
        <f ca="1">+IF(AND(ISNUMBER(OFFSET('Hygiene Data'!$F$7,0,10*ROW('Hygiene Data'!F187))),'Data Summary'!DV193="Yes"),OFFSET('Hygiene Data'!$F$7,0,10*ROW('Hygiene Data'!F187)),NA())</f>
        <v>#N/A</v>
      </c>
      <c r="BH193" s="537" t="e">
        <f ca="1">+IF(AND(ISNUMBER(OFFSET('Hygiene Data'!$F$9,0,10*ROW('Hygiene Data'!F187))),'Data Summary'!DW193="Yes"),OFFSET('Hygiene Data'!$F$9,0,10*ROW('Hygiene Data'!F187)),NA())</f>
        <v>#N/A</v>
      </c>
      <c r="BI193" s="537" t="e">
        <f ca="1">+IF(AND(ISNUMBER(OFFSET('Hygiene Data'!$G$5,0,10*ROW('Hygiene Data'!G187))),'Data Summary'!DX193="Yes"),OFFSET('Hygiene Data'!$G$5,0,10*ROW('Hygiene Data'!G187)),NA())</f>
        <v>#N/A</v>
      </c>
      <c r="BJ193" s="537" t="e">
        <f ca="1">+IF(AND(ISNUMBER(OFFSET('Hygiene Data'!$G$7,0,10*ROW('Hygiene Data'!G187))),'Data Summary'!DY193="Yes"),OFFSET('Hygiene Data'!$G$7,0,10*ROW('Hygiene Data'!G187)),NA())</f>
        <v>#N/A</v>
      </c>
      <c r="BK193" s="537" t="e">
        <f ca="1">+IF(AND(ISNUMBER(OFFSET('Hygiene Data'!$G$9,0,10*ROW('Hygiene Data'!G187))),'Data Summary'!DZ193="Yes"),OFFSET('Hygiene Data'!$G$9,0,10*ROW('Hygiene Data'!G187)),NA())</f>
        <v>#N/A</v>
      </c>
      <c r="BL193" s="537" t="e">
        <f ca="1">+IF(AND(ISNUMBER(OFFSET('Hygiene Data'!$H$5,0,10*ROW('Hygiene Data'!H187))),'Data Summary'!EA193="Yes"),OFFSET('Hygiene Data'!$H$5,0,10*ROW('Hygiene Data'!H187)),NA())</f>
        <v>#N/A</v>
      </c>
      <c r="BM193" s="537" t="e">
        <f ca="1">+IF(AND(ISNUMBER(OFFSET('Hygiene Data'!$H$7,0,10*ROW('Hygiene Data'!H187))),'Data Summary'!EB193="Yes"),OFFSET('Hygiene Data'!$H$7,0,10*ROW('Hygiene Data'!H187)),NA())</f>
        <v>#N/A</v>
      </c>
      <c r="BN193" s="537" t="e">
        <f ca="1">+IF(AND(ISNUMBER(OFFSET('Hygiene Data'!$H$9,0,10*ROW('Hygiene Data'!H187))),'Data Summary'!EC193="Yes"),OFFSET('Hygiene Data'!$H$9,0,10*ROW('Hygiene Data'!H187)),NA())</f>
        <v>#N/A</v>
      </c>
      <c r="BO193" s="537" t="e">
        <f ca="1">+IF(AND(ISNUMBER(OFFSET('Hygiene Data'!$I$5,0,10*ROW('Hygiene Data'!I187))),'Data Summary'!ED193="Yes"),OFFSET('Hygiene Data'!$I$5,0,10*ROW('Hygiene Data'!I187)),NA())</f>
        <v>#N/A</v>
      </c>
      <c r="BP193" s="537" t="e">
        <f ca="1">+IF(AND(ISNUMBER(OFFSET('Hygiene Data'!$I$7,0,10*ROW('Hygiene Data'!I187))),'Data Summary'!EE193="Yes"),OFFSET('Hygiene Data'!$I$7,0,10*ROW('Hygiene Data'!I187)),NA())</f>
        <v>#N/A</v>
      </c>
      <c r="BQ193" s="537" t="e">
        <f ca="1">+IF(AND(ISNUMBER(OFFSET('Hygiene Data'!$I$9,0,10*ROW('Hygiene Data'!I187))),'Data Summary'!EF193="Yes"),OFFSET('Hygiene Data'!$I$9,0,10*ROW('Hygiene Data'!I187)),NA())</f>
        <v>#N/A</v>
      </c>
    </row>
    <row r="194" spans="1:69" x14ac:dyDescent="0.25">
      <c r="A194" s="533" t="e">
        <f ca="1">+RIGHT('Data Summary'!A194,LEN('Data Summary'!A194)-9)</f>
        <v>#VALUE!</v>
      </c>
      <c r="B194" s="507" t="str">
        <f ca="1">+IF(ISTEXT('Data Summary'!B194),'Data Summary'!B194,"")</f>
        <v/>
      </c>
      <c r="C194" s="534" t="e">
        <f ca="1">+VALUE('Data Summary'!C194)</f>
        <v>#VALUE!</v>
      </c>
      <c r="D194" s="535" t="e">
        <f ca="1">+IF(AND(ISNUMBER(OFFSET('Water Data'!$D$4,0,10*ROW('Water Data'!D188))),'Data Summary'!BS194="Yes"),100-OFFSET('Water Data'!$D$4,0,10*ROW('Water Data'!D188)),NA())</f>
        <v>#N/A</v>
      </c>
      <c r="E194" s="535" t="e">
        <f ca="1">+IF(AND(ISNUMBER(OFFSET('Water Data'!$D$6,0,10*ROW('Water Data'!D188))),'Data Summary'!BT194="Yes"),OFFSET('Water Data'!$D$6,0,10*ROW('Water Data'!D188)),NA())</f>
        <v>#N/A</v>
      </c>
      <c r="F194" s="535" t="e">
        <f ca="1">+IF(AND(ISNUMBER(OFFSET('Water Data'!$D$9,0,10*ROW('Water Data'!D188))),'Data Summary'!BU194="Yes"),OFFSET('Water Data'!$D$9,0,10*ROW('Water Data'!D188)),NA())</f>
        <v>#N/A</v>
      </c>
      <c r="G194" s="535" t="e">
        <f ca="1">+IF(AND(ISNUMBER(OFFSET('Water Data'!$E$4,0,10*ROW('Water Data'!E188))),'Data Summary'!BV194="Yes"),100-OFFSET('Water Data'!$E$4,0,10*ROW('Water Data'!E188)),NA())</f>
        <v>#N/A</v>
      </c>
      <c r="H194" s="535" t="e">
        <f ca="1">+IF(AND(ISNUMBER(OFFSET('Water Data'!$E$6,0,10*ROW('Water Data'!E188))),'Data Summary'!BW194="Yes"),OFFSET('Water Data'!$E$6,0,10*ROW('Water Data'!E188)),NA())</f>
        <v>#N/A</v>
      </c>
      <c r="I194" s="535" t="e">
        <f ca="1">+IF(AND(ISNUMBER(OFFSET('Water Data'!$E$9,0,10*ROW('Water Data'!E188))),'Data Summary'!BX194="Yes"),OFFSET('Water Data'!$E$9,0,10*ROW('Water Data'!E188)),NA())</f>
        <v>#N/A</v>
      </c>
      <c r="J194" s="535" t="e">
        <f ca="1">+IF(AND(ISNUMBER(OFFSET('Water Data'!$F$4,0,10*ROW('Water Data'!F188))),'Data Summary'!BY194="Yes"),100-OFFSET('Water Data'!$F$4,0,10*ROW('Water Data'!F188)),NA())</f>
        <v>#N/A</v>
      </c>
      <c r="K194" s="535" t="e">
        <f ca="1">+IF(AND(ISNUMBER(OFFSET('Water Data'!$F$6,0,10*ROW('Water Data'!F188))),'Data Summary'!BZ194="Yes"),OFFSET('Water Data'!$F$6,0,10*ROW('Water Data'!F188)),NA())</f>
        <v>#N/A</v>
      </c>
      <c r="L194" s="535" t="e">
        <f ca="1">+IF(AND(ISNUMBER(OFFSET('Water Data'!$F$9,0,10*ROW('Water Data'!F188))),'Data Summary'!CA194="Yes"),OFFSET('Water Data'!$F$9,0,10*ROW('Water Data'!F188)),NA())</f>
        <v>#N/A</v>
      </c>
      <c r="M194" s="535" t="e">
        <f ca="1">+IF(AND(ISNUMBER(OFFSET('Water Data'!$G$4,0,10*ROW('Water Data'!G188))),'Data Summary'!CB194="Yes"),100-OFFSET('Water Data'!$G$4,0,10*ROW('Water Data'!G188)),NA())</f>
        <v>#N/A</v>
      </c>
      <c r="N194" s="535" t="e">
        <f ca="1">+IF(AND(ISNUMBER(OFFSET('Water Data'!$G$6,0,10*ROW('Water Data'!G188))),'Data Summary'!CC194="Yes"),OFFSET('Water Data'!$G$6,0,10*ROW('Water Data'!G188)),NA())</f>
        <v>#N/A</v>
      </c>
      <c r="O194" s="535" t="e">
        <f ca="1">+IF(AND(ISNUMBER(OFFSET('Water Data'!$G$9,0,10*ROW('Water Data'!G188))),'Data Summary'!CD194="Yes"),OFFSET('Water Data'!$G$9,0,10*ROW('Water Data'!G188)),NA())</f>
        <v>#N/A</v>
      </c>
      <c r="P194" s="535" t="e">
        <f ca="1">+IF(AND(ISNUMBER(OFFSET('Water Data'!$H$4,0,10*ROW('Water Data'!H188))),'Data Summary'!CE194="Yes"),100-OFFSET('Water Data'!$H$4,0,10*ROW('Water Data'!H188)),NA())</f>
        <v>#N/A</v>
      </c>
      <c r="Q194" s="535" t="e">
        <f ca="1">+IF(AND(ISNUMBER(OFFSET('Water Data'!$H$6,0,10*ROW('Water Data'!H188))),'Data Summary'!CF194="Yes"),OFFSET('Water Data'!$H$6,0,10*ROW('Water Data'!H188)),NA())</f>
        <v>#N/A</v>
      </c>
      <c r="R194" s="535" t="e">
        <f ca="1">+IF(AND(ISNUMBER(OFFSET('Water Data'!$H$9,0,10*ROW('Water Data'!H188))),'Data Summary'!CG194="Yes"),OFFSET('Water Data'!$H$9,0,10*ROW('Water Data'!H188)),NA())</f>
        <v>#N/A</v>
      </c>
      <c r="S194" s="535" t="e">
        <f ca="1">+IF(AND(ISNUMBER(OFFSET('Water Data'!$I$4,0,10*ROW('Water Data'!I188))),'Data Summary'!CH194="Yes"),100-OFFSET('Water Data'!$I$4,0,10*ROW('Water Data'!I188)),NA())</f>
        <v>#N/A</v>
      </c>
      <c r="T194" s="535" t="e">
        <f ca="1">+IF(AND(ISNUMBER(OFFSET('Water Data'!$I$6,0,10*ROW('Water Data'!I188))),'Data Summary'!CI194="Yes"),OFFSET('Water Data'!$I$6,0,10*ROW('Water Data'!I188)),NA())</f>
        <v>#N/A</v>
      </c>
      <c r="U194" s="535" t="e">
        <f ca="1">+IF(AND(ISNUMBER(OFFSET('Water Data'!$I$9,0,10*ROW('Water Data'!I188))),'Data Summary'!CJ194="Yes"),OFFSET('Water Data'!$I$9,0,10*ROW('Water Data'!I188)),NA())</f>
        <v>#N/A</v>
      </c>
      <c r="V194" s="536" t="e">
        <f ca="1">+IF(AND(ISNUMBER(OFFSET('Sanitation Data'!$D$4,0,10*ROW('Sanitation Data'!D188))),'Data Summary'!CK194="Yes"),100-OFFSET('Sanitation Data'!$D$4,0,10*ROW('Sanitation Data'!D188)),NA())</f>
        <v>#N/A</v>
      </c>
      <c r="W194" s="536" t="e">
        <f ca="1">+IF(AND(ISNUMBER(OFFSET('Sanitation Data'!$D$6,0,10*ROW('Sanitation Data'!D188))),'Data Summary'!CL194="Yes"),OFFSET('Sanitation Data'!$D$6,0,10*ROW('Sanitation Data'!D188)),NA())</f>
        <v>#N/A</v>
      </c>
      <c r="X194" s="536" t="e">
        <f ca="1">+IF(AND(ISNUMBER(OFFSET('Sanitation Data'!$D$10,0,10*ROW('Sanitation Data'!D188))),'Data Summary'!CM194="Yes"),OFFSET('Sanitation Data'!$D$10,0,10*ROW('Sanitation Data'!D188)),NA())</f>
        <v>#N/A</v>
      </c>
      <c r="Y194" s="536" t="e">
        <f ca="1">+IF(AND(ISNUMBER(OFFSET('Sanitation Data'!$D$11,0,10*ROW('Sanitation Data'!D188))),'Data Summary'!CN194="Yes"),OFFSET('Sanitation Data'!$D$11,0,10*ROW('Sanitation Data'!D188)),NA())</f>
        <v>#N/A</v>
      </c>
      <c r="Z194" s="536" t="e">
        <f ca="1">+IF(AND(ISNUMBER(OFFSET('Sanitation Data'!$D$12,0,10*ROW('Sanitation Data'!D188))),'Data Summary'!CO194="Yes"),OFFSET('Sanitation Data'!$D$12,0,10*ROW('Sanitation Data'!D188)),NA())</f>
        <v>#N/A</v>
      </c>
      <c r="AA194" s="536" t="e">
        <f ca="1">+IF(AND(ISNUMBER(OFFSET('Sanitation Data'!$E$4,0,10*ROW('Sanitation Data'!E188))),'Data Summary'!CP194="Yes"),100-OFFSET('Sanitation Data'!$E$4,0,10*ROW('Sanitation Data'!E188)),NA())</f>
        <v>#N/A</v>
      </c>
      <c r="AB194" s="536" t="e">
        <f ca="1">+IF(AND(ISNUMBER(OFFSET('Sanitation Data'!$E$6,0,10*ROW('Sanitation Data'!E188))),'Data Summary'!CQ194="Yes"),OFFSET('Sanitation Data'!$E$6,0,10*ROW('Sanitation Data'!E188)),NA())</f>
        <v>#N/A</v>
      </c>
      <c r="AC194" s="536" t="e">
        <f ca="1">+IF(AND(ISNUMBER(OFFSET('Sanitation Data'!$E$10,0,10*ROW('Sanitation Data'!E188))),'Data Summary'!CR194="Yes"),OFFSET('Sanitation Data'!$E$10,0,10*ROW('Sanitation Data'!E188)),NA())</f>
        <v>#N/A</v>
      </c>
      <c r="AD194" s="536" t="e">
        <f ca="1">+IF(AND(ISNUMBER(OFFSET('Sanitation Data'!$E$11,0,10*ROW('Sanitation Data'!E188))),'Data Summary'!CS194="Yes"),OFFSET('Sanitation Data'!$E$11,0,10*ROW('Sanitation Data'!E188)),NA())</f>
        <v>#N/A</v>
      </c>
      <c r="AE194" s="536" t="e">
        <f ca="1">+IF(AND(ISNUMBER(OFFSET('Sanitation Data'!$E$12,0,10*ROW('Sanitation Data'!E188))),'Data Summary'!CT194="Yes"),OFFSET('Sanitation Data'!$E$12,0,10*ROW('Sanitation Data'!E188)),NA())</f>
        <v>#N/A</v>
      </c>
      <c r="AF194" s="536" t="e">
        <f ca="1">+IF(AND(ISNUMBER(OFFSET('Sanitation Data'!$F$4,0,10*ROW('Sanitation Data'!F188))),'Data Summary'!CU194="Yes"),100-OFFSET('Sanitation Data'!$F$4,0,10*ROW('Sanitation Data'!F188)),NA())</f>
        <v>#N/A</v>
      </c>
      <c r="AG194" s="536" t="e">
        <f ca="1">+IF(AND(ISNUMBER(OFFSET('Sanitation Data'!$F$6,0,10*ROW('Sanitation Data'!F188))),'Data Summary'!CV194="Yes"),OFFSET('Sanitation Data'!$F$6,0,10*ROW('Sanitation Data'!F188)),NA())</f>
        <v>#N/A</v>
      </c>
      <c r="AH194" s="536" t="e">
        <f ca="1">+IF(AND(ISNUMBER(OFFSET('Sanitation Data'!$F$10,0,10*ROW('Sanitation Data'!F188))),'Data Summary'!CW194="Yes"),OFFSET('Sanitation Data'!$F$10,0,10*ROW('Sanitation Data'!F188)),NA())</f>
        <v>#N/A</v>
      </c>
      <c r="AI194" s="536" t="e">
        <f ca="1">+IF(AND(ISNUMBER(OFFSET('Sanitation Data'!$F$11,0,10*ROW('Sanitation Data'!F188))),'Data Summary'!CX194="Yes"),OFFSET('Sanitation Data'!$F$11,0,10*ROW('Sanitation Data'!F188)),NA())</f>
        <v>#N/A</v>
      </c>
      <c r="AJ194" s="536" t="e">
        <f ca="1">+IF(AND(ISNUMBER(OFFSET('Sanitation Data'!$F$12,0,10*ROW('Sanitation Data'!F188))),'Data Summary'!CY194="Yes"),OFFSET('Sanitation Data'!$F$12,0,10*ROW('Sanitation Data'!F188)),NA())</f>
        <v>#N/A</v>
      </c>
      <c r="AK194" s="536" t="e">
        <f ca="1">+IF(AND(ISNUMBER(OFFSET('Sanitation Data'!$G$4,0,10*ROW('Sanitation Data'!G188))),'Data Summary'!CZ194="Yes"),100-OFFSET('Sanitation Data'!$G$4,0,10*ROW('Sanitation Data'!G188)),NA())</f>
        <v>#N/A</v>
      </c>
      <c r="AL194" s="536" t="e">
        <f ca="1">+IF(AND(ISNUMBER(OFFSET('Sanitation Data'!$G$6,0,10*ROW('Sanitation Data'!G188))),'Data Summary'!DA194="Yes"),OFFSET('Sanitation Data'!$G$6,0,10*ROW('Sanitation Data'!G188)),NA())</f>
        <v>#N/A</v>
      </c>
      <c r="AM194" s="536" t="e">
        <f ca="1">+IF(AND(ISNUMBER(OFFSET('Sanitation Data'!$G$10,0,10*ROW('Sanitation Data'!G188))),'Data Summary'!DB194="Yes"),OFFSET('Sanitation Data'!$G$10,0,10*ROW('Sanitation Data'!G188)),NA())</f>
        <v>#N/A</v>
      </c>
      <c r="AN194" s="536" t="e">
        <f ca="1">+IF(AND(ISNUMBER(OFFSET('Sanitation Data'!$G$11,0,10*ROW('Sanitation Data'!G188))),'Data Summary'!DC194="Yes"),OFFSET('Sanitation Data'!$G$11,0,10*ROW('Sanitation Data'!G188)),NA())</f>
        <v>#N/A</v>
      </c>
      <c r="AO194" s="536" t="e">
        <f ca="1">+IF(AND(ISNUMBER(OFFSET('Sanitation Data'!$G$12,0,10*ROW('Sanitation Data'!G188))),'Data Summary'!DD194="Yes"),OFFSET('Sanitation Data'!$G$12,0,10*ROW('Sanitation Data'!G188)),NA())</f>
        <v>#N/A</v>
      </c>
      <c r="AP194" s="536" t="e">
        <f ca="1">+IF(AND(ISNUMBER(OFFSET('Sanitation Data'!$H$4,0,10*ROW('Sanitation Data'!H188))),'Data Summary'!DE194="Yes"),100-OFFSET('Sanitation Data'!$H$4,0,10*ROW('Sanitation Data'!H188)),NA())</f>
        <v>#N/A</v>
      </c>
      <c r="AQ194" s="536" t="e">
        <f ca="1">+IF(AND(ISNUMBER(OFFSET('Sanitation Data'!$H$6,0,10*ROW('Sanitation Data'!H188))),'Data Summary'!DF194="Yes"),OFFSET('Sanitation Data'!$H$6,0,10*ROW('Sanitation Data'!H188)),NA())</f>
        <v>#N/A</v>
      </c>
      <c r="AR194" s="536" t="e">
        <f ca="1">+IF(AND(ISNUMBER(OFFSET('Sanitation Data'!$H$10,0,10*ROW('Sanitation Data'!H188))),'Data Summary'!DG194="Yes"),OFFSET('Sanitation Data'!$H$10,0,10*ROW('Sanitation Data'!H188)),NA())</f>
        <v>#N/A</v>
      </c>
      <c r="AS194" s="536" t="e">
        <f ca="1">+IF(AND(ISNUMBER(OFFSET('Sanitation Data'!$H$11,0,10*ROW('Sanitation Data'!H188))),'Data Summary'!DH194="Yes"),OFFSET('Sanitation Data'!$H$11,0,10*ROW('Sanitation Data'!H188)),NA())</f>
        <v>#N/A</v>
      </c>
      <c r="AT194" s="536" t="e">
        <f ca="1">+IF(AND(ISNUMBER(OFFSET('Sanitation Data'!$H$12,0,10*ROW('Sanitation Data'!H188))),'Data Summary'!DI194="Yes"),OFFSET('Sanitation Data'!$H$12,0,10*ROW('Sanitation Data'!H188)),NA())</f>
        <v>#N/A</v>
      </c>
      <c r="AU194" s="536" t="e">
        <f ca="1">+IF(AND(ISNUMBER(OFFSET('Sanitation Data'!$I$4,0,10*ROW('Sanitation Data'!I188))),'Data Summary'!DJ194="Yes"),100-OFFSET('Sanitation Data'!$I$4,0,10*ROW('Sanitation Data'!I188)),NA())</f>
        <v>#N/A</v>
      </c>
      <c r="AV194" s="536" t="e">
        <f ca="1">+IF(AND(ISNUMBER(OFFSET('Sanitation Data'!$I$6,0,10*ROW('Sanitation Data'!I188))),'Data Summary'!DK194="Yes"),OFFSET('Sanitation Data'!$I$6,0,10*ROW('Sanitation Data'!I188)),NA())</f>
        <v>#N/A</v>
      </c>
      <c r="AW194" s="536" t="e">
        <f ca="1">+IF(AND(ISNUMBER(OFFSET('Sanitation Data'!$I$10,0,10*ROW('Sanitation Data'!I188))),'Data Summary'!DL194="Yes"),OFFSET('Sanitation Data'!$I$10,0,10*ROW('Sanitation Data'!I188)),NA())</f>
        <v>#N/A</v>
      </c>
      <c r="AX194" s="536" t="e">
        <f ca="1">+IF(AND(ISNUMBER(OFFSET('Sanitation Data'!$I$11,0,10*ROW('Sanitation Data'!I188))),'Data Summary'!DM194="Yes"),OFFSET('Sanitation Data'!$I$11,0,10*ROW('Sanitation Data'!I188)),NA())</f>
        <v>#N/A</v>
      </c>
      <c r="AY194" s="536" t="e">
        <f ca="1">+IF(AND(ISNUMBER(OFFSET('Sanitation Data'!$I$12,0,10*ROW('Sanitation Data'!I188))),'Data Summary'!DN194="Yes"),OFFSET('Sanitation Data'!$I$12,0,10*ROW('Sanitation Data'!I188)),NA())</f>
        <v>#N/A</v>
      </c>
      <c r="AZ194" s="537" t="e">
        <f ca="1">+IF(AND(ISNUMBER(OFFSET('Hygiene Data'!$D$5,0,10*ROW('Hygiene Data'!D188))),'Data Summary'!DO194="Yes"),OFFSET('Hygiene Data'!$D$5,0,10*ROW('Hygiene Data'!D188)),NA())</f>
        <v>#N/A</v>
      </c>
      <c r="BA194" s="537" t="e">
        <f ca="1">+IF(AND(ISNUMBER(OFFSET('Hygiene Data'!$D$7,0,10*ROW('Hygiene Data'!D188))),'Data Summary'!DP194="Yes"),OFFSET('Hygiene Data'!$D$7,0,10*ROW('Hygiene Data'!D188)),NA())</f>
        <v>#N/A</v>
      </c>
      <c r="BB194" s="537" t="e">
        <f ca="1">+IF(AND(ISNUMBER(OFFSET('Hygiene Data'!$D$9,0,10*ROW('Hygiene Data'!D188))),'Data Summary'!DQ194="Yes"),OFFSET('Hygiene Data'!$D$9,0,10*ROW('Hygiene Data'!D188)),NA())</f>
        <v>#N/A</v>
      </c>
      <c r="BC194" s="537" t="e">
        <f ca="1">+IF(AND(ISNUMBER(OFFSET('Hygiene Data'!$E$5,0,10*ROW('Hygiene Data'!E188))),'Data Summary'!DR194="Yes"),OFFSET('Hygiene Data'!$E$5,0,10*ROW('Hygiene Data'!E188)),NA())</f>
        <v>#N/A</v>
      </c>
      <c r="BD194" s="537" t="e">
        <f ca="1">+IF(AND(ISNUMBER(OFFSET('Hygiene Data'!$E$7,0,10*ROW('Hygiene Data'!E188))),'Data Summary'!DS194="Yes"),OFFSET('Hygiene Data'!$E$7,0,10*ROW('Hygiene Data'!E188)),NA())</f>
        <v>#N/A</v>
      </c>
      <c r="BE194" s="537" t="e">
        <f ca="1">+IF(AND(ISNUMBER(OFFSET('Hygiene Data'!$E$9,0,10*ROW('Hygiene Data'!E188))),'Data Summary'!DT194="Yes"),OFFSET('Hygiene Data'!$E$9,0,10*ROW('Hygiene Data'!E188)),NA())</f>
        <v>#N/A</v>
      </c>
      <c r="BF194" s="537" t="e">
        <f ca="1">+IF(AND(ISNUMBER(OFFSET('Hygiene Data'!$F$5,0,10*ROW('Hygiene Data'!F188))),'Data Summary'!DU194="Yes"),OFFSET('Hygiene Data'!$F$5,0,10*ROW('Hygiene Data'!F188)),NA())</f>
        <v>#N/A</v>
      </c>
      <c r="BG194" s="537" t="e">
        <f ca="1">+IF(AND(ISNUMBER(OFFSET('Hygiene Data'!$F$7,0,10*ROW('Hygiene Data'!F188))),'Data Summary'!DV194="Yes"),OFFSET('Hygiene Data'!$F$7,0,10*ROW('Hygiene Data'!F188)),NA())</f>
        <v>#N/A</v>
      </c>
      <c r="BH194" s="537" t="e">
        <f ca="1">+IF(AND(ISNUMBER(OFFSET('Hygiene Data'!$F$9,0,10*ROW('Hygiene Data'!F188))),'Data Summary'!DW194="Yes"),OFFSET('Hygiene Data'!$F$9,0,10*ROW('Hygiene Data'!F188)),NA())</f>
        <v>#N/A</v>
      </c>
      <c r="BI194" s="537" t="e">
        <f ca="1">+IF(AND(ISNUMBER(OFFSET('Hygiene Data'!$G$5,0,10*ROW('Hygiene Data'!G188))),'Data Summary'!DX194="Yes"),OFFSET('Hygiene Data'!$G$5,0,10*ROW('Hygiene Data'!G188)),NA())</f>
        <v>#N/A</v>
      </c>
      <c r="BJ194" s="537" t="e">
        <f ca="1">+IF(AND(ISNUMBER(OFFSET('Hygiene Data'!$G$7,0,10*ROW('Hygiene Data'!G188))),'Data Summary'!DY194="Yes"),OFFSET('Hygiene Data'!$G$7,0,10*ROW('Hygiene Data'!G188)),NA())</f>
        <v>#N/A</v>
      </c>
      <c r="BK194" s="537" t="e">
        <f ca="1">+IF(AND(ISNUMBER(OFFSET('Hygiene Data'!$G$9,0,10*ROW('Hygiene Data'!G188))),'Data Summary'!DZ194="Yes"),OFFSET('Hygiene Data'!$G$9,0,10*ROW('Hygiene Data'!G188)),NA())</f>
        <v>#N/A</v>
      </c>
      <c r="BL194" s="537" t="e">
        <f ca="1">+IF(AND(ISNUMBER(OFFSET('Hygiene Data'!$H$5,0,10*ROW('Hygiene Data'!H188))),'Data Summary'!EA194="Yes"),OFFSET('Hygiene Data'!$H$5,0,10*ROW('Hygiene Data'!H188)),NA())</f>
        <v>#N/A</v>
      </c>
      <c r="BM194" s="537" t="e">
        <f ca="1">+IF(AND(ISNUMBER(OFFSET('Hygiene Data'!$H$7,0,10*ROW('Hygiene Data'!H188))),'Data Summary'!EB194="Yes"),OFFSET('Hygiene Data'!$H$7,0,10*ROW('Hygiene Data'!H188)),NA())</f>
        <v>#N/A</v>
      </c>
      <c r="BN194" s="537" t="e">
        <f ca="1">+IF(AND(ISNUMBER(OFFSET('Hygiene Data'!$H$9,0,10*ROW('Hygiene Data'!H188))),'Data Summary'!EC194="Yes"),OFFSET('Hygiene Data'!$H$9,0,10*ROW('Hygiene Data'!H188)),NA())</f>
        <v>#N/A</v>
      </c>
      <c r="BO194" s="537" t="e">
        <f ca="1">+IF(AND(ISNUMBER(OFFSET('Hygiene Data'!$I$5,0,10*ROW('Hygiene Data'!I188))),'Data Summary'!ED194="Yes"),OFFSET('Hygiene Data'!$I$5,0,10*ROW('Hygiene Data'!I188)),NA())</f>
        <v>#N/A</v>
      </c>
      <c r="BP194" s="537" t="e">
        <f ca="1">+IF(AND(ISNUMBER(OFFSET('Hygiene Data'!$I$7,0,10*ROW('Hygiene Data'!I188))),'Data Summary'!EE194="Yes"),OFFSET('Hygiene Data'!$I$7,0,10*ROW('Hygiene Data'!I188)),NA())</f>
        <v>#N/A</v>
      </c>
      <c r="BQ194" s="537" t="e">
        <f ca="1">+IF(AND(ISNUMBER(OFFSET('Hygiene Data'!$I$9,0,10*ROW('Hygiene Data'!I188))),'Data Summary'!EF194="Yes"),OFFSET('Hygiene Data'!$I$9,0,10*ROW('Hygiene Data'!I188)),NA())</f>
        <v>#N/A</v>
      </c>
    </row>
    <row r="195" spans="1:69" x14ac:dyDescent="0.25">
      <c r="A195" s="533" t="e">
        <f ca="1">+RIGHT('Data Summary'!A195,LEN('Data Summary'!A195)-9)</f>
        <v>#VALUE!</v>
      </c>
      <c r="B195" s="507" t="str">
        <f ca="1">+IF(ISTEXT('Data Summary'!B195),'Data Summary'!B195,"")</f>
        <v/>
      </c>
      <c r="C195" s="534" t="e">
        <f ca="1">+VALUE('Data Summary'!C195)</f>
        <v>#VALUE!</v>
      </c>
      <c r="D195" s="535" t="e">
        <f ca="1">+IF(AND(ISNUMBER(OFFSET('Water Data'!$D$4,0,10*ROW('Water Data'!D189))),'Data Summary'!BS195="Yes"),100-OFFSET('Water Data'!$D$4,0,10*ROW('Water Data'!D189)),NA())</f>
        <v>#N/A</v>
      </c>
      <c r="E195" s="535" t="e">
        <f ca="1">+IF(AND(ISNUMBER(OFFSET('Water Data'!$D$6,0,10*ROW('Water Data'!D189))),'Data Summary'!BT195="Yes"),OFFSET('Water Data'!$D$6,0,10*ROW('Water Data'!D189)),NA())</f>
        <v>#N/A</v>
      </c>
      <c r="F195" s="535" t="e">
        <f ca="1">+IF(AND(ISNUMBER(OFFSET('Water Data'!$D$9,0,10*ROW('Water Data'!D189))),'Data Summary'!BU195="Yes"),OFFSET('Water Data'!$D$9,0,10*ROW('Water Data'!D189)),NA())</f>
        <v>#N/A</v>
      </c>
      <c r="G195" s="535" t="e">
        <f ca="1">+IF(AND(ISNUMBER(OFFSET('Water Data'!$E$4,0,10*ROW('Water Data'!E189))),'Data Summary'!BV195="Yes"),100-OFFSET('Water Data'!$E$4,0,10*ROW('Water Data'!E189)),NA())</f>
        <v>#N/A</v>
      </c>
      <c r="H195" s="535" t="e">
        <f ca="1">+IF(AND(ISNUMBER(OFFSET('Water Data'!$E$6,0,10*ROW('Water Data'!E189))),'Data Summary'!BW195="Yes"),OFFSET('Water Data'!$E$6,0,10*ROW('Water Data'!E189)),NA())</f>
        <v>#N/A</v>
      </c>
      <c r="I195" s="535" t="e">
        <f ca="1">+IF(AND(ISNUMBER(OFFSET('Water Data'!$E$9,0,10*ROW('Water Data'!E189))),'Data Summary'!BX195="Yes"),OFFSET('Water Data'!$E$9,0,10*ROW('Water Data'!E189)),NA())</f>
        <v>#N/A</v>
      </c>
      <c r="J195" s="535" t="e">
        <f ca="1">+IF(AND(ISNUMBER(OFFSET('Water Data'!$F$4,0,10*ROW('Water Data'!F189))),'Data Summary'!BY195="Yes"),100-OFFSET('Water Data'!$F$4,0,10*ROW('Water Data'!F189)),NA())</f>
        <v>#N/A</v>
      </c>
      <c r="K195" s="535" t="e">
        <f ca="1">+IF(AND(ISNUMBER(OFFSET('Water Data'!$F$6,0,10*ROW('Water Data'!F189))),'Data Summary'!BZ195="Yes"),OFFSET('Water Data'!$F$6,0,10*ROW('Water Data'!F189)),NA())</f>
        <v>#N/A</v>
      </c>
      <c r="L195" s="535" t="e">
        <f ca="1">+IF(AND(ISNUMBER(OFFSET('Water Data'!$F$9,0,10*ROW('Water Data'!F189))),'Data Summary'!CA195="Yes"),OFFSET('Water Data'!$F$9,0,10*ROW('Water Data'!F189)),NA())</f>
        <v>#N/A</v>
      </c>
      <c r="M195" s="535" t="e">
        <f ca="1">+IF(AND(ISNUMBER(OFFSET('Water Data'!$G$4,0,10*ROW('Water Data'!G189))),'Data Summary'!CB195="Yes"),100-OFFSET('Water Data'!$G$4,0,10*ROW('Water Data'!G189)),NA())</f>
        <v>#N/A</v>
      </c>
      <c r="N195" s="535" t="e">
        <f ca="1">+IF(AND(ISNUMBER(OFFSET('Water Data'!$G$6,0,10*ROW('Water Data'!G189))),'Data Summary'!CC195="Yes"),OFFSET('Water Data'!$G$6,0,10*ROW('Water Data'!G189)),NA())</f>
        <v>#N/A</v>
      </c>
      <c r="O195" s="535" t="e">
        <f ca="1">+IF(AND(ISNUMBER(OFFSET('Water Data'!$G$9,0,10*ROW('Water Data'!G189))),'Data Summary'!CD195="Yes"),OFFSET('Water Data'!$G$9,0,10*ROW('Water Data'!G189)),NA())</f>
        <v>#N/A</v>
      </c>
      <c r="P195" s="535" t="e">
        <f ca="1">+IF(AND(ISNUMBER(OFFSET('Water Data'!$H$4,0,10*ROW('Water Data'!H189))),'Data Summary'!CE195="Yes"),100-OFFSET('Water Data'!$H$4,0,10*ROW('Water Data'!H189)),NA())</f>
        <v>#N/A</v>
      </c>
      <c r="Q195" s="535" t="e">
        <f ca="1">+IF(AND(ISNUMBER(OFFSET('Water Data'!$H$6,0,10*ROW('Water Data'!H189))),'Data Summary'!CF195="Yes"),OFFSET('Water Data'!$H$6,0,10*ROW('Water Data'!H189)),NA())</f>
        <v>#N/A</v>
      </c>
      <c r="R195" s="535" t="e">
        <f ca="1">+IF(AND(ISNUMBER(OFFSET('Water Data'!$H$9,0,10*ROW('Water Data'!H189))),'Data Summary'!CG195="Yes"),OFFSET('Water Data'!$H$9,0,10*ROW('Water Data'!H189)),NA())</f>
        <v>#N/A</v>
      </c>
      <c r="S195" s="535" t="e">
        <f ca="1">+IF(AND(ISNUMBER(OFFSET('Water Data'!$I$4,0,10*ROW('Water Data'!I189))),'Data Summary'!CH195="Yes"),100-OFFSET('Water Data'!$I$4,0,10*ROW('Water Data'!I189)),NA())</f>
        <v>#N/A</v>
      </c>
      <c r="T195" s="535" t="e">
        <f ca="1">+IF(AND(ISNUMBER(OFFSET('Water Data'!$I$6,0,10*ROW('Water Data'!I189))),'Data Summary'!CI195="Yes"),OFFSET('Water Data'!$I$6,0,10*ROW('Water Data'!I189)),NA())</f>
        <v>#N/A</v>
      </c>
      <c r="U195" s="535" t="e">
        <f ca="1">+IF(AND(ISNUMBER(OFFSET('Water Data'!$I$9,0,10*ROW('Water Data'!I189))),'Data Summary'!CJ195="Yes"),OFFSET('Water Data'!$I$9,0,10*ROW('Water Data'!I189)),NA())</f>
        <v>#N/A</v>
      </c>
      <c r="V195" s="536" t="e">
        <f ca="1">+IF(AND(ISNUMBER(OFFSET('Sanitation Data'!$D$4,0,10*ROW('Sanitation Data'!D189))),'Data Summary'!CK195="Yes"),100-OFFSET('Sanitation Data'!$D$4,0,10*ROW('Sanitation Data'!D189)),NA())</f>
        <v>#N/A</v>
      </c>
      <c r="W195" s="536" t="e">
        <f ca="1">+IF(AND(ISNUMBER(OFFSET('Sanitation Data'!$D$6,0,10*ROW('Sanitation Data'!D189))),'Data Summary'!CL195="Yes"),OFFSET('Sanitation Data'!$D$6,0,10*ROW('Sanitation Data'!D189)),NA())</f>
        <v>#N/A</v>
      </c>
      <c r="X195" s="536" t="e">
        <f ca="1">+IF(AND(ISNUMBER(OFFSET('Sanitation Data'!$D$10,0,10*ROW('Sanitation Data'!D189))),'Data Summary'!CM195="Yes"),OFFSET('Sanitation Data'!$D$10,0,10*ROW('Sanitation Data'!D189)),NA())</f>
        <v>#N/A</v>
      </c>
      <c r="Y195" s="536" t="e">
        <f ca="1">+IF(AND(ISNUMBER(OFFSET('Sanitation Data'!$D$11,0,10*ROW('Sanitation Data'!D189))),'Data Summary'!CN195="Yes"),OFFSET('Sanitation Data'!$D$11,0,10*ROW('Sanitation Data'!D189)),NA())</f>
        <v>#N/A</v>
      </c>
      <c r="Z195" s="536" t="e">
        <f ca="1">+IF(AND(ISNUMBER(OFFSET('Sanitation Data'!$D$12,0,10*ROW('Sanitation Data'!D189))),'Data Summary'!CO195="Yes"),OFFSET('Sanitation Data'!$D$12,0,10*ROW('Sanitation Data'!D189)),NA())</f>
        <v>#N/A</v>
      </c>
      <c r="AA195" s="536" t="e">
        <f ca="1">+IF(AND(ISNUMBER(OFFSET('Sanitation Data'!$E$4,0,10*ROW('Sanitation Data'!E189))),'Data Summary'!CP195="Yes"),100-OFFSET('Sanitation Data'!$E$4,0,10*ROW('Sanitation Data'!E189)),NA())</f>
        <v>#N/A</v>
      </c>
      <c r="AB195" s="536" t="e">
        <f ca="1">+IF(AND(ISNUMBER(OFFSET('Sanitation Data'!$E$6,0,10*ROW('Sanitation Data'!E189))),'Data Summary'!CQ195="Yes"),OFFSET('Sanitation Data'!$E$6,0,10*ROW('Sanitation Data'!E189)),NA())</f>
        <v>#N/A</v>
      </c>
      <c r="AC195" s="536" t="e">
        <f ca="1">+IF(AND(ISNUMBER(OFFSET('Sanitation Data'!$E$10,0,10*ROW('Sanitation Data'!E189))),'Data Summary'!CR195="Yes"),OFFSET('Sanitation Data'!$E$10,0,10*ROW('Sanitation Data'!E189)),NA())</f>
        <v>#N/A</v>
      </c>
      <c r="AD195" s="536" t="e">
        <f ca="1">+IF(AND(ISNUMBER(OFFSET('Sanitation Data'!$E$11,0,10*ROW('Sanitation Data'!E189))),'Data Summary'!CS195="Yes"),OFFSET('Sanitation Data'!$E$11,0,10*ROW('Sanitation Data'!E189)),NA())</f>
        <v>#N/A</v>
      </c>
      <c r="AE195" s="536" t="e">
        <f ca="1">+IF(AND(ISNUMBER(OFFSET('Sanitation Data'!$E$12,0,10*ROW('Sanitation Data'!E189))),'Data Summary'!CT195="Yes"),OFFSET('Sanitation Data'!$E$12,0,10*ROW('Sanitation Data'!E189)),NA())</f>
        <v>#N/A</v>
      </c>
      <c r="AF195" s="536" t="e">
        <f ca="1">+IF(AND(ISNUMBER(OFFSET('Sanitation Data'!$F$4,0,10*ROW('Sanitation Data'!F189))),'Data Summary'!CU195="Yes"),100-OFFSET('Sanitation Data'!$F$4,0,10*ROW('Sanitation Data'!F189)),NA())</f>
        <v>#N/A</v>
      </c>
      <c r="AG195" s="536" t="e">
        <f ca="1">+IF(AND(ISNUMBER(OFFSET('Sanitation Data'!$F$6,0,10*ROW('Sanitation Data'!F189))),'Data Summary'!CV195="Yes"),OFFSET('Sanitation Data'!$F$6,0,10*ROW('Sanitation Data'!F189)),NA())</f>
        <v>#N/A</v>
      </c>
      <c r="AH195" s="536" t="e">
        <f ca="1">+IF(AND(ISNUMBER(OFFSET('Sanitation Data'!$F$10,0,10*ROW('Sanitation Data'!F189))),'Data Summary'!CW195="Yes"),OFFSET('Sanitation Data'!$F$10,0,10*ROW('Sanitation Data'!F189)),NA())</f>
        <v>#N/A</v>
      </c>
      <c r="AI195" s="536" t="e">
        <f ca="1">+IF(AND(ISNUMBER(OFFSET('Sanitation Data'!$F$11,0,10*ROW('Sanitation Data'!F189))),'Data Summary'!CX195="Yes"),OFFSET('Sanitation Data'!$F$11,0,10*ROW('Sanitation Data'!F189)),NA())</f>
        <v>#N/A</v>
      </c>
      <c r="AJ195" s="536" t="e">
        <f ca="1">+IF(AND(ISNUMBER(OFFSET('Sanitation Data'!$F$12,0,10*ROW('Sanitation Data'!F189))),'Data Summary'!CY195="Yes"),OFFSET('Sanitation Data'!$F$12,0,10*ROW('Sanitation Data'!F189)),NA())</f>
        <v>#N/A</v>
      </c>
      <c r="AK195" s="536" t="e">
        <f ca="1">+IF(AND(ISNUMBER(OFFSET('Sanitation Data'!$G$4,0,10*ROW('Sanitation Data'!G189))),'Data Summary'!CZ195="Yes"),100-OFFSET('Sanitation Data'!$G$4,0,10*ROW('Sanitation Data'!G189)),NA())</f>
        <v>#N/A</v>
      </c>
      <c r="AL195" s="536" t="e">
        <f ca="1">+IF(AND(ISNUMBER(OFFSET('Sanitation Data'!$G$6,0,10*ROW('Sanitation Data'!G189))),'Data Summary'!DA195="Yes"),OFFSET('Sanitation Data'!$G$6,0,10*ROW('Sanitation Data'!G189)),NA())</f>
        <v>#N/A</v>
      </c>
      <c r="AM195" s="536" t="e">
        <f ca="1">+IF(AND(ISNUMBER(OFFSET('Sanitation Data'!$G$10,0,10*ROW('Sanitation Data'!G189))),'Data Summary'!DB195="Yes"),OFFSET('Sanitation Data'!$G$10,0,10*ROW('Sanitation Data'!G189)),NA())</f>
        <v>#N/A</v>
      </c>
      <c r="AN195" s="536" t="e">
        <f ca="1">+IF(AND(ISNUMBER(OFFSET('Sanitation Data'!$G$11,0,10*ROW('Sanitation Data'!G189))),'Data Summary'!DC195="Yes"),OFFSET('Sanitation Data'!$G$11,0,10*ROW('Sanitation Data'!G189)),NA())</f>
        <v>#N/A</v>
      </c>
      <c r="AO195" s="536" t="e">
        <f ca="1">+IF(AND(ISNUMBER(OFFSET('Sanitation Data'!$G$12,0,10*ROW('Sanitation Data'!G189))),'Data Summary'!DD195="Yes"),OFFSET('Sanitation Data'!$G$12,0,10*ROW('Sanitation Data'!G189)),NA())</f>
        <v>#N/A</v>
      </c>
      <c r="AP195" s="536" t="e">
        <f ca="1">+IF(AND(ISNUMBER(OFFSET('Sanitation Data'!$H$4,0,10*ROW('Sanitation Data'!H189))),'Data Summary'!DE195="Yes"),100-OFFSET('Sanitation Data'!$H$4,0,10*ROW('Sanitation Data'!H189)),NA())</f>
        <v>#N/A</v>
      </c>
      <c r="AQ195" s="536" t="e">
        <f ca="1">+IF(AND(ISNUMBER(OFFSET('Sanitation Data'!$H$6,0,10*ROW('Sanitation Data'!H189))),'Data Summary'!DF195="Yes"),OFFSET('Sanitation Data'!$H$6,0,10*ROW('Sanitation Data'!H189)),NA())</f>
        <v>#N/A</v>
      </c>
      <c r="AR195" s="536" t="e">
        <f ca="1">+IF(AND(ISNUMBER(OFFSET('Sanitation Data'!$H$10,0,10*ROW('Sanitation Data'!H189))),'Data Summary'!DG195="Yes"),OFFSET('Sanitation Data'!$H$10,0,10*ROW('Sanitation Data'!H189)),NA())</f>
        <v>#N/A</v>
      </c>
      <c r="AS195" s="536" t="e">
        <f ca="1">+IF(AND(ISNUMBER(OFFSET('Sanitation Data'!$H$11,0,10*ROW('Sanitation Data'!H189))),'Data Summary'!DH195="Yes"),OFFSET('Sanitation Data'!$H$11,0,10*ROW('Sanitation Data'!H189)),NA())</f>
        <v>#N/A</v>
      </c>
      <c r="AT195" s="536" t="e">
        <f ca="1">+IF(AND(ISNUMBER(OFFSET('Sanitation Data'!$H$12,0,10*ROW('Sanitation Data'!H189))),'Data Summary'!DI195="Yes"),OFFSET('Sanitation Data'!$H$12,0,10*ROW('Sanitation Data'!H189)),NA())</f>
        <v>#N/A</v>
      </c>
      <c r="AU195" s="536" t="e">
        <f ca="1">+IF(AND(ISNUMBER(OFFSET('Sanitation Data'!$I$4,0,10*ROW('Sanitation Data'!I189))),'Data Summary'!DJ195="Yes"),100-OFFSET('Sanitation Data'!$I$4,0,10*ROW('Sanitation Data'!I189)),NA())</f>
        <v>#N/A</v>
      </c>
      <c r="AV195" s="536" t="e">
        <f ca="1">+IF(AND(ISNUMBER(OFFSET('Sanitation Data'!$I$6,0,10*ROW('Sanitation Data'!I189))),'Data Summary'!DK195="Yes"),OFFSET('Sanitation Data'!$I$6,0,10*ROW('Sanitation Data'!I189)),NA())</f>
        <v>#N/A</v>
      </c>
      <c r="AW195" s="536" t="e">
        <f ca="1">+IF(AND(ISNUMBER(OFFSET('Sanitation Data'!$I$10,0,10*ROW('Sanitation Data'!I189))),'Data Summary'!DL195="Yes"),OFFSET('Sanitation Data'!$I$10,0,10*ROW('Sanitation Data'!I189)),NA())</f>
        <v>#N/A</v>
      </c>
      <c r="AX195" s="536" t="e">
        <f ca="1">+IF(AND(ISNUMBER(OFFSET('Sanitation Data'!$I$11,0,10*ROW('Sanitation Data'!I189))),'Data Summary'!DM195="Yes"),OFFSET('Sanitation Data'!$I$11,0,10*ROW('Sanitation Data'!I189)),NA())</f>
        <v>#N/A</v>
      </c>
      <c r="AY195" s="536" t="e">
        <f ca="1">+IF(AND(ISNUMBER(OFFSET('Sanitation Data'!$I$12,0,10*ROW('Sanitation Data'!I189))),'Data Summary'!DN195="Yes"),OFFSET('Sanitation Data'!$I$12,0,10*ROW('Sanitation Data'!I189)),NA())</f>
        <v>#N/A</v>
      </c>
      <c r="AZ195" s="537" t="e">
        <f ca="1">+IF(AND(ISNUMBER(OFFSET('Hygiene Data'!$D$5,0,10*ROW('Hygiene Data'!D189))),'Data Summary'!DO195="Yes"),OFFSET('Hygiene Data'!$D$5,0,10*ROW('Hygiene Data'!D189)),NA())</f>
        <v>#N/A</v>
      </c>
      <c r="BA195" s="537" t="e">
        <f ca="1">+IF(AND(ISNUMBER(OFFSET('Hygiene Data'!$D$7,0,10*ROW('Hygiene Data'!D189))),'Data Summary'!DP195="Yes"),OFFSET('Hygiene Data'!$D$7,0,10*ROW('Hygiene Data'!D189)),NA())</f>
        <v>#N/A</v>
      </c>
      <c r="BB195" s="537" t="e">
        <f ca="1">+IF(AND(ISNUMBER(OFFSET('Hygiene Data'!$D$9,0,10*ROW('Hygiene Data'!D189))),'Data Summary'!DQ195="Yes"),OFFSET('Hygiene Data'!$D$9,0,10*ROW('Hygiene Data'!D189)),NA())</f>
        <v>#N/A</v>
      </c>
      <c r="BC195" s="537" t="e">
        <f ca="1">+IF(AND(ISNUMBER(OFFSET('Hygiene Data'!$E$5,0,10*ROW('Hygiene Data'!E189))),'Data Summary'!DR195="Yes"),OFFSET('Hygiene Data'!$E$5,0,10*ROW('Hygiene Data'!E189)),NA())</f>
        <v>#N/A</v>
      </c>
      <c r="BD195" s="537" t="e">
        <f ca="1">+IF(AND(ISNUMBER(OFFSET('Hygiene Data'!$E$7,0,10*ROW('Hygiene Data'!E189))),'Data Summary'!DS195="Yes"),OFFSET('Hygiene Data'!$E$7,0,10*ROW('Hygiene Data'!E189)),NA())</f>
        <v>#N/A</v>
      </c>
      <c r="BE195" s="537" t="e">
        <f ca="1">+IF(AND(ISNUMBER(OFFSET('Hygiene Data'!$E$9,0,10*ROW('Hygiene Data'!E189))),'Data Summary'!DT195="Yes"),OFFSET('Hygiene Data'!$E$9,0,10*ROW('Hygiene Data'!E189)),NA())</f>
        <v>#N/A</v>
      </c>
      <c r="BF195" s="537" t="e">
        <f ca="1">+IF(AND(ISNUMBER(OFFSET('Hygiene Data'!$F$5,0,10*ROW('Hygiene Data'!F189))),'Data Summary'!DU195="Yes"),OFFSET('Hygiene Data'!$F$5,0,10*ROW('Hygiene Data'!F189)),NA())</f>
        <v>#N/A</v>
      </c>
      <c r="BG195" s="537" t="e">
        <f ca="1">+IF(AND(ISNUMBER(OFFSET('Hygiene Data'!$F$7,0,10*ROW('Hygiene Data'!F189))),'Data Summary'!DV195="Yes"),OFFSET('Hygiene Data'!$F$7,0,10*ROW('Hygiene Data'!F189)),NA())</f>
        <v>#N/A</v>
      </c>
      <c r="BH195" s="537" t="e">
        <f ca="1">+IF(AND(ISNUMBER(OFFSET('Hygiene Data'!$F$9,0,10*ROW('Hygiene Data'!F189))),'Data Summary'!DW195="Yes"),OFFSET('Hygiene Data'!$F$9,0,10*ROW('Hygiene Data'!F189)),NA())</f>
        <v>#N/A</v>
      </c>
      <c r="BI195" s="537" t="e">
        <f ca="1">+IF(AND(ISNUMBER(OFFSET('Hygiene Data'!$G$5,0,10*ROW('Hygiene Data'!G189))),'Data Summary'!DX195="Yes"),OFFSET('Hygiene Data'!$G$5,0,10*ROW('Hygiene Data'!G189)),NA())</f>
        <v>#N/A</v>
      </c>
      <c r="BJ195" s="537" t="e">
        <f ca="1">+IF(AND(ISNUMBER(OFFSET('Hygiene Data'!$G$7,0,10*ROW('Hygiene Data'!G189))),'Data Summary'!DY195="Yes"),OFFSET('Hygiene Data'!$G$7,0,10*ROW('Hygiene Data'!G189)),NA())</f>
        <v>#N/A</v>
      </c>
      <c r="BK195" s="537" t="e">
        <f ca="1">+IF(AND(ISNUMBER(OFFSET('Hygiene Data'!$G$9,0,10*ROW('Hygiene Data'!G189))),'Data Summary'!DZ195="Yes"),OFFSET('Hygiene Data'!$G$9,0,10*ROW('Hygiene Data'!G189)),NA())</f>
        <v>#N/A</v>
      </c>
      <c r="BL195" s="537" t="e">
        <f ca="1">+IF(AND(ISNUMBER(OFFSET('Hygiene Data'!$H$5,0,10*ROW('Hygiene Data'!H189))),'Data Summary'!EA195="Yes"),OFFSET('Hygiene Data'!$H$5,0,10*ROW('Hygiene Data'!H189)),NA())</f>
        <v>#N/A</v>
      </c>
      <c r="BM195" s="537" t="e">
        <f ca="1">+IF(AND(ISNUMBER(OFFSET('Hygiene Data'!$H$7,0,10*ROW('Hygiene Data'!H189))),'Data Summary'!EB195="Yes"),OFFSET('Hygiene Data'!$H$7,0,10*ROW('Hygiene Data'!H189)),NA())</f>
        <v>#N/A</v>
      </c>
      <c r="BN195" s="537" t="e">
        <f ca="1">+IF(AND(ISNUMBER(OFFSET('Hygiene Data'!$H$9,0,10*ROW('Hygiene Data'!H189))),'Data Summary'!EC195="Yes"),OFFSET('Hygiene Data'!$H$9,0,10*ROW('Hygiene Data'!H189)),NA())</f>
        <v>#N/A</v>
      </c>
      <c r="BO195" s="537" t="e">
        <f ca="1">+IF(AND(ISNUMBER(OFFSET('Hygiene Data'!$I$5,0,10*ROW('Hygiene Data'!I189))),'Data Summary'!ED195="Yes"),OFFSET('Hygiene Data'!$I$5,0,10*ROW('Hygiene Data'!I189)),NA())</f>
        <v>#N/A</v>
      </c>
      <c r="BP195" s="537" t="e">
        <f ca="1">+IF(AND(ISNUMBER(OFFSET('Hygiene Data'!$I$7,0,10*ROW('Hygiene Data'!I189))),'Data Summary'!EE195="Yes"),OFFSET('Hygiene Data'!$I$7,0,10*ROW('Hygiene Data'!I189)),NA())</f>
        <v>#N/A</v>
      </c>
      <c r="BQ195" s="537" t="e">
        <f ca="1">+IF(AND(ISNUMBER(OFFSET('Hygiene Data'!$I$9,0,10*ROW('Hygiene Data'!I189))),'Data Summary'!EF195="Yes"),OFFSET('Hygiene Data'!$I$9,0,10*ROW('Hygiene Data'!I189)),NA())</f>
        <v>#N/A</v>
      </c>
    </row>
    <row r="196" spans="1:69" x14ac:dyDescent="0.25">
      <c r="A196" s="533" t="e">
        <f ca="1">+RIGHT('Data Summary'!A196,LEN('Data Summary'!A196)-9)</f>
        <v>#VALUE!</v>
      </c>
      <c r="B196" s="507" t="str">
        <f ca="1">+IF(ISTEXT('Data Summary'!B196),'Data Summary'!B196,"")</f>
        <v/>
      </c>
      <c r="C196" s="534" t="e">
        <f ca="1">+VALUE('Data Summary'!C196)</f>
        <v>#VALUE!</v>
      </c>
      <c r="D196" s="535" t="e">
        <f ca="1">+IF(AND(ISNUMBER(OFFSET('Water Data'!$D$4,0,10*ROW('Water Data'!D190))),'Data Summary'!BS196="Yes"),100-OFFSET('Water Data'!$D$4,0,10*ROW('Water Data'!D190)),NA())</f>
        <v>#N/A</v>
      </c>
      <c r="E196" s="535" t="e">
        <f ca="1">+IF(AND(ISNUMBER(OFFSET('Water Data'!$D$6,0,10*ROW('Water Data'!D190))),'Data Summary'!BT196="Yes"),OFFSET('Water Data'!$D$6,0,10*ROW('Water Data'!D190)),NA())</f>
        <v>#N/A</v>
      </c>
      <c r="F196" s="535" t="e">
        <f ca="1">+IF(AND(ISNUMBER(OFFSET('Water Data'!$D$9,0,10*ROW('Water Data'!D190))),'Data Summary'!BU196="Yes"),OFFSET('Water Data'!$D$9,0,10*ROW('Water Data'!D190)),NA())</f>
        <v>#N/A</v>
      </c>
      <c r="G196" s="535" t="e">
        <f ca="1">+IF(AND(ISNUMBER(OFFSET('Water Data'!$E$4,0,10*ROW('Water Data'!E190))),'Data Summary'!BV196="Yes"),100-OFFSET('Water Data'!$E$4,0,10*ROW('Water Data'!E190)),NA())</f>
        <v>#N/A</v>
      </c>
      <c r="H196" s="535" t="e">
        <f ca="1">+IF(AND(ISNUMBER(OFFSET('Water Data'!$E$6,0,10*ROW('Water Data'!E190))),'Data Summary'!BW196="Yes"),OFFSET('Water Data'!$E$6,0,10*ROW('Water Data'!E190)),NA())</f>
        <v>#N/A</v>
      </c>
      <c r="I196" s="535" t="e">
        <f ca="1">+IF(AND(ISNUMBER(OFFSET('Water Data'!$E$9,0,10*ROW('Water Data'!E190))),'Data Summary'!BX196="Yes"),OFFSET('Water Data'!$E$9,0,10*ROW('Water Data'!E190)),NA())</f>
        <v>#N/A</v>
      </c>
      <c r="J196" s="535" t="e">
        <f ca="1">+IF(AND(ISNUMBER(OFFSET('Water Data'!$F$4,0,10*ROW('Water Data'!F190))),'Data Summary'!BY196="Yes"),100-OFFSET('Water Data'!$F$4,0,10*ROW('Water Data'!F190)),NA())</f>
        <v>#N/A</v>
      </c>
      <c r="K196" s="535" t="e">
        <f ca="1">+IF(AND(ISNUMBER(OFFSET('Water Data'!$F$6,0,10*ROW('Water Data'!F190))),'Data Summary'!BZ196="Yes"),OFFSET('Water Data'!$F$6,0,10*ROW('Water Data'!F190)),NA())</f>
        <v>#N/A</v>
      </c>
      <c r="L196" s="535" t="e">
        <f ca="1">+IF(AND(ISNUMBER(OFFSET('Water Data'!$F$9,0,10*ROW('Water Data'!F190))),'Data Summary'!CA196="Yes"),OFFSET('Water Data'!$F$9,0,10*ROW('Water Data'!F190)),NA())</f>
        <v>#N/A</v>
      </c>
      <c r="M196" s="535" t="e">
        <f ca="1">+IF(AND(ISNUMBER(OFFSET('Water Data'!$G$4,0,10*ROW('Water Data'!G190))),'Data Summary'!CB196="Yes"),100-OFFSET('Water Data'!$G$4,0,10*ROW('Water Data'!G190)),NA())</f>
        <v>#N/A</v>
      </c>
      <c r="N196" s="535" t="e">
        <f ca="1">+IF(AND(ISNUMBER(OFFSET('Water Data'!$G$6,0,10*ROW('Water Data'!G190))),'Data Summary'!CC196="Yes"),OFFSET('Water Data'!$G$6,0,10*ROW('Water Data'!G190)),NA())</f>
        <v>#N/A</v>
      </c>
      <c r="O196" s="535" t="e">
        <f ca="1">+IF(AND(ISNUMBER(OFFSET('Water Data'!$G$9,0,10*ROW('Water Data'!G190))),'Data Summary'!CD196="Yes"),OFFSET('Water Data'!$G$9,0,10*ROW('Water Data'!G190)),NA())</f>
        <v>#N/A</v>
      </c>
      <c r="P196" s="535" t="e">
        <f ca="1">+IF(AND(ISNUMBER(OFFSET('Water Data'!$H$4,0,10*ROW('Water Data'!H190))),'Data Summary'!CE196="Yes"),100-OFFSET('Water Data'!$H$4,0,10*ROW('Water Data'!H190)),NA())</f>
        <v>#N/A</v>
      </c>
      <c r="Q196" s="535" t="e">
        <f ca="1">+IF(AND(ISNUMBER(OFFSET('Water Data'!$H$6,0,10*ROW('Water Data'!H190))),'Data Summary'!CF196="Yes"),OFFSET('Water Data'!$H$6,0,10*ROW('Water Data'!H190)),NA())</f>
        <v>#N/A</v>
      </c>
      <c r="R196" s="535" t="e">
        <f ca="1">+IF(AND(ISNUMBER(OFFSET('Water Data'!$H$9,0,10*ROW('Water Data'!H190))),'Data Summary'!CG196="Yes"),OFFSET('Water Data'!$H$9,0,10*ROW('Water Data'!H190)),NA())</f>
        <v>#N/A</v>
      </c>
      <c r="S196" s="535" t="e">
        <f ca="1">+IF(AND(ISNUMBER(OFFSET('Water Data'!$I$4,0,10*ROW('Water Data'!I190))),'Data Summary'!CH196="Yes"),100-OFFSET('Water Data'!$I$4,0,10*ROW('Water Data'!I190)),NA())</f>
        <v>#N/A</v>
      </c>
      <c r="T196" s="535" t="e">
        <f ca="1">+IF(AND(ISNUMBER(OFFSET('Water Data'!$I$6,0,10*ROW('Water Data'!I190))),'Data Summary'!CI196="Yes"),OFFSET('Water Data'!$I$6,0,10*ROW('Water Data'!I190)),NA())</f>
        <v>#N/A</v>
      </c>
      <c r="U196" s="535" t="e">
        <f ca="1">+IF(AND(ISNUMBER(OFFSET('Water Data'!$I$9,0,10*ROW('Water Data'!I190))),'Data Summary'!CJ196="Yes"),OFFSET('Water Data'!$I$9,0,10*ROW('Water Data'!I190)),NA())</f>
        <v>#N/A</v>
      </c>
      <c r="V196" s="536" t="e">
        <f ca="1">+IF(AND(ISNUMBER(OFFSET('Sanitation Data'!$D$4,0,10*ROW('Sanitation Data'!D190))),'Data Summary'!CK196="Yes"),100-OFFSET('Sanitation Data'!$D$4,0,10*ROW('Sanitation Data'!D190)),NA())</f>
        <v>#N/A</v>
      </c>
      <c r="W196" s="536" t="e">
        <f ca="1">+IF(AND(ISNUMBER(OFFSET('Sanitation Data'!$D$6,0,10*ROW('Sanitation Data'!D190))),'Data Summary'!CL196="Yes"),OFFSET('Sanitation Data'!$D$6,0,10*ROW('Sanitation Data'!D190)),NA())</f>
        <v>#N/A</v>
      </c>
      <c r="X196" s="536" t="e">
        <f ca="1">+IF(AND(ISNUMBER(OFFSET('Sanitation Data'!$D$10,0,10*ROW('Sanitation Data'!D190))),'Data Summary'!CM196="Yes"),OFFSET('Sanitation Data'!$D$10,0,10*ROW('Sanitation Data'!D190)),NA())</f>
        <v>#N/A</v>
      </c>
      <c r="Y196" s="536" t="e">
        <f ca="1">+IF(AND(ISNUMBER(OFFSET('Sanitation Data'!$D$11,0,10*ROW('Sanitation Data'!D190))),'Data Summary'!CN196="Yes"),OFFSET('Sanitation Data'!$D$11,0,10*ROW('Sanitation Data'!D190)),NA())</f>
        <v>#N/A</v>
      </c>
      <c r="Z196" s="536" t="e">
        <f ca="1">+IF(AND(ISNUMBER(OFFSET('Sanitation Data'!$D$12,0,10*ROW('Sanitation Data'!D190))),'Data Summary'!CO196="Yes"),OFFSET('Sanitation Data'!$D$12,0,10*ROW('Sanitation Data'!D190)),NA())</f>
        <v>#N/A</v>
      </c>
      <c r="AA196" s="536" t="e">
        <f ca="1">+IF(AND(ISNUMBER(OFFSET('Sanitation Data'!$E$4,0,10*ROW('Sanitation Data'!E190))),'Data Summary'!CP196="Yes"),100-OFFSET('Sanitation Data'!$E$4,0,10*ROW('Sanitation Data'!E190)),NA())</f>
        <v>#N/A</v>
      </c>
      <c r="AB196" s="536" t="e">
        <f ca="1">+IF(AND(ISNUMBER(OFFSET('Sanitation Data'!$E$6,0,10*ROW('Sanitation Data'!E190))),'Data Summary'!CQ196="Yes"),OFFSET('Sanitation Data'!$E$6,0,10*ROW('Sanitation Data'!E190)),NA())</f>
        <v>#N/A</v>
      </c>
      <c r="AC196" s="536" t="e">
        <f ca="1">+IF(AND(ISNUMBER(OFFSET('Sanitation Data'!$E$10,0,10*ROW('Sanitation Data'!E190))),'Data Summary'!CR196="Yes"),OFFSET('Sanitation Data'!$E$10,0,10*ROW('Sanitation Data'!E190)),NA())</f>
        <v>#N/A</v>
      </c>
      <c r="AD196" s="536" t="e">
        <f ca="1">+IF(AND(ISNUMBER(OFFSET('Sanitation Data'!$E$11,0,10*ROW('Sanitation Data'!E190))),'Data Summary'!CS196="Yes"),OFFSET('Sanitation Data'!$E$11,0,10*ROW('Sanitation Data'!E190)),NA())</f>
        <v>#N/A</v>
      </c>
      <c r="AE196" s="536" t="e">
        <f ca="1">+IF(AND(ISNUMBER(OFFSET('Sanitation Data'!$E$12,0,10*ROW('Sanitation Data'!E190))),'Data Summary'!CT196="Yes"),OFFSET('Sanitation Data'!$E$12,0,10*ROW('Sanitation Data'!E190)),NA())</f>
        <v>#N/A</v>
      </c>
      <c r="AF196" s="536" t="e">
        <f ca="1">+IF(AND(ISNUMBER(OFFSET('Sanitation Data'!$F$4,0,10*ROW('Sanitation Data'!F190))),'Data Summary'!CU196="Yes"),100-OFFSET('Sanitation Data'!$F$4,0,10*ROW('Sanitation Data'!F190)),NA())</f>
        <v>#N/A</v>
      </c>
      <c r="AG196" s="536" t="e">
        <f ca="1">+IF(AND(ISNUMBER(OFFSET('Sanitation Data'!$F$6,0,10*ROW('Sanitation Data'!F190))),'Data Summary'!CV196="Yes"),OFFSET('Sanitation Data'!$F$6,0,10*ROW('Sanitation Data'!F190)),NA())</f>
        <v>#N/A</v>
      </c>
      <c r="AH196" s="536" t="e">
        <f ca="1">+IF(AND(ISNUMBER(OFFSET('Sanitation Data'!$F$10,0,10*ROW('Sanitation Data'!F190))),'Data Summary'!CW196="Yes"),OFFSET('Sanitation Data'!$F$10,0,10*ROW('Sanitation Data'!F190)),NA())</f>
        <v>#N/A</v>
      </c>
      <c r="AI196" s="536" t="e">
        <f ca="1">+IF(AND(ISNUMBER(OFFSET('Sanitation Data'!$F$11,0,10*ROW('Sanitation Data'!F190))),'Data Summary'!CX196="Yes"),OFFSET('Sanitation Data'!$F$11,0,10*ROW('Sanitation Data'!F190)),NA())</f>
        <v>#N/A</v>
      </c>
      <c r="AJ196" s="536" t="e">
        <f ca="1">+IF(AND(ISNUMBER(OFFSET('Sanitation Data'!$F$12,0,10*ROW('Sanitation Data'!F190))),'Data Summary'!CY196="Yes"),OFFSET('Sanitation Data'!$F$12,0,10*ROW('Sanitation Data'!F190)),NA())</f>
        <v>#N/A</v>
      </c>
      <c r="AK196" s="536" t="e">
        <f ca="1">+IF(AND(ISNUMBER(OFFSET('Sanitation Data'!$G$4,0,10*ROW('Sanitation Data'!G190))),'Data Summary'!CZ196="Yes"),100-OFFSET('Sanitation Data'!$G$4,0,10*ROW('Sanitation Data'!G190)),NA())</f>
        <v>#N/A</v>
      </c>
      <c r="AL196" s="536" t="e">
        <f ca="1">+IF(AND(ISNUMBER(OFFSET('Sanitation Data'!$G$6,0,10*ROW('Sanitation Data'!G190))),'Data Summary'!DA196="Yes"),OFFSET('Sanitation Data'!$G$6,0,10*ROW('Sanitation Data'!G190)),NA())</f>
        <v>#N/A</v>
      </c>
      <c r="AM196" s="536" t="e">
        <f ca="1">+IF(AND(ISNUMBER(OFFSET('Sanitation Data'!$G$10,0,10*ROW('Sanitation Data'!G190))),'Data Summary'!DB196="Yes"),OFFSET('Sanitation Data'!$G$10,0,10*ROW('Sanitation Data'!G190)),NA())</f>
        <v>#N/A</v>
      </c>
      <c r="AN196" s="536" t="e">
        <f ca="1">+IF(AND(ISNUMBER(OFFSET('Sanitation Data'!$G$11,0,10*ROW('Sanitation Data'!G190))),'Data Summary'!DC196="Yes"),OFFSET('Sanitation Data'!$G$11,0,10*ROW('Sanitation Data'!G190)),NA())</f>
        <v>#N/A</v>
      </c>
      <c r="AO196" s="536" t="e">
        <f ca="1">+IF(AND(ISNUMBER(OFFSET('Sanitation Data'!$G$12,0,10*ROW('Sanitation Data'!G190))),'Data Summary'!DD196="Yes"),OFFSET('Sanitation Data'!$G$12,0,10*ROW('Sanitation Data'!G190)),NA())</f>
        <v>#N/A</v>
      </c>
      <c r="AP196" s="536" t="e">
        <f ca="1">+IF(AND(ISNUMBER(OFFSET('Sanitation Data'!$H$4,0,10*ROW('Sanitation Data'!H190))),'Data Summary'!DE196="Yes"),100-OFFSET('Sanitation Data'!$H$4,0,10*ROW('Sanitation Data'!H190)),NA())</f>
        <v>#N/A</v>
      </c>
      <c r="AQ196" s="536" t="e">
        <f ca="1">+IF(AND(ISNUMBER(OFFSET('Sanitation Data'!$H$6,0,10*ROW('Sanitation Data'!H190))),'Data Summary'!DF196="Yes"),OFFSET('Sanitation Data'!$H$6,0,10*ROW('Sanitation Data'!H190)),NA())</f>
        <v>#N/A</v>
      </c>
      <c r="AR196" s="536" t="e">
        <f ca="1">+IF(AND(ISNUMBER(OFFSET('Sanitation Data'!$H$10,0,10*ROW('Sanitation Data'!H190))),'Data Summary'!DG196="Yes"),OFFSET('Sanitation Data'!$H$10,0,10*ROW('Sanitation Data'!H190)),NA())</f>
        <v>#N/A</v>
      </c>
      <c r="AS196" s="536" t="e">
        <f ca="1">+IF(AND(ISNUMBER(OFFSET('Sanitation Data'!$H$11,0,10*ROW('Sanitation Data'!H190))),'Data Summary'!DH196="Yes"),OFFSET('Sanitation Data'!$H$11,0,10*ROW('Sanitation Data'!H190)),NA())</f>
        <v>#N/A</v>
      </c>
      <c r="AT196" s="536" t="e">
        <f ca="1">+IF(AND(ISNUMBER(OFFSET('Sanitation Data'!$H$12,0,10*ROW('Sanitation Data'!H190))),'Data Summary'!DI196="Yes"),OFFSET('Sanitation Data'!$H$12,0,10*ROW('Sanitation Data'!H190)),NA())</f>
        <v>#N/A</v>
      </c>
      <c r="AU196" s="536" t="e">
        <f ca="1">+IF(AND(ISNUMBER(OFFSET('Sanitation Data'!$I$4,0,10*ROW('Sanitation Data'!I190))),'Data Summary'!DJ196="Yes"),100-OFFSET('Sanitation Data'!$I$4,0,10*ROW('Sanitation Data'!I190)),NA())</f>
        <v>#N/A</v>
      </c>
      <c r="AV196" s="536" t="e">
        <f ca="1">+IF(AND(ISNUMBER(OFFSET('Sanitation Data'!$I$6,0,10*ROW('Sanitation Data'!I190))),'Data Summary'!DK196="Yes"),OFFSET('Sanitation Data'!$I$6,0,10*ROW('Sanitation Data'!I190)),NA())</f>
        <v>#N/A</v>
      </c>
      <c r="AW196" s="536" t="e">
        <f ca="1">+IF(AND(ISNUMBER(OFFSET('Sanitation Data'!$I$10,0,10*ROW('Sanitation Data'!I190))),'Data Summary'!DL196="Yes"),OFFSET('Sanitation Data'!$I$10,0,10*ROW('Sanitation Data'!I190)),NA())</f>
        <v>#N/A</v>
      </c>
      <c r="AX196" s="536" t="e">
        <f ca="1">+IF(AND(ISNUMBER(OFFSET('Sanitation Data'!$I$11,0,10*ROW('Sanitation Data'!I190))),'Data Summary'!DM196="Yes"),OFFSET('Sanitation Data'!$I$11,0,10*ROW('Sanitation Data'!I190)),NA())</f>
        <v>#N/A</v>
      </c>
      <c r="AY196" s="536" t="e">
        <f ca="1">+IF(AND(ISNUMBER(OFFSET('Sanitation Data'!$I$12,0,10*ROW('Sanitation Data'!I190))),'Data Summary'!DN196="Yes"),OFFSET('Sanitation Data'!$I$12,0,10*ROW('Sanitation Data'!I190)),NA())</f>
        <v>#N/A</v>
      </c>
      <c r="AZ196" s="537" t="e">
        <f ca="1">+IF(AND(ISNUMBER(OFFSET('Hygiene Data'!$D$5,0,10*ROW('Hygiene Data'!D190))),'Data Summary'!DO196="Yes"),OFFSET('Hygiene Data'!$D$5,0,10*ROW('Hygiene Data'!D190)),NA())</f>
        <v>#N/A</v>
      </c>
      <c r="BA196" s="537" t="e">
        <f ca="1">+IF(AND(ISNUMBER(OFFSET('Hygiene Data'!$D$7,0,10*ROW('Hygiene Data'!D190))),'Data Summary'!DP196="Yes"),OFFSET('Hygiene Data'!$D$7,0,10*ROW('Hygiene Data'!D190)),NA())</f>
        <v>#N/A</v>
      </c>
      <c r="BB196" s="537" t="e">
        <f ca="1">+IF(AND(ISNUMBER(OFFSET('Hygiene Data'!$D$9,0,10*ROW('Hygiene Data'!D190))),'Data Summary'!DQ196="Yes"),OFFSET('Hygiene Data'!$D$9,0,10*ROW('Hygiene Data'!D190)),NA())</f>
        <v>#N/A</v>
      </c>
      <c r="BC196" s="537" t="e">
        <f ca="1">+IF(AND(ISNUMBER(OFFSET('Hygiene Data'!$E$5,0,10*ROW('Hygiene Data'!E190))),'Data Summary'!DR196="Yes"),OFFSET('Hygiene Data'!$E$5,0,10*ROW('Hygiene Data'!E190)),NA())</f>
        <v>#N/A</v>
      </c>
      <c r="BD196" s="537" t="e">
        <f ca="1">+IF(AND(ISNUMBER(OFFSET('Hygiene Data'!$E$7,0,10*ROW('Hygiene Data'!E190))),'Data Summary'!DS196="Yes"),OFFSET('Hygiene Data'!$E$7,0,10*ROW('Hygiene Data'!E190)),NA())</f>
        <v>#N/A</v>
      </c>
      <c r="BE196" s="537" t="e">
        <f ca="1">+IF(AND(ISNUMBER(OFFSET('Hygiene Data'!$E$9,0,10*ROW('Hygiene Data'!E190))),'Data Summary'!DT196="Yes"),OFFSET('Hygiene Data'!$E$9,0,10*ROW('Hygiene Data'!E190)),NA())</f>
        <v>#N/A</v>
      </c>
      <c r="BF196" s="537" t="e">
        <f ca="1">+IF(AND(ISNUMBER(OFFSET('Hygiene Data'!$F$5,0,10*ROW('Hygiene Data'!F190))),'Data Summary'!DU196="Yes"),OFFSET('Hygiene Data'!$F$5,0,10*ROW('Hygiene Data'!F190)),NA())</f>
        <v>#N/A</v>
      </c>
      <c r="BG196" s="537" t="e">
        <f ca="1">+IF(AND(ISNUMBER(OFFSET('Hygiene Data'!$F$7,0,10*ROW('Hygiene Data'!F190))),'Data Summary'!DV196="Yes"),OFFSET('Hygiene Data'!$F$7,0,10*ROW('Hygiene Data'!F190)),NA())</f>
        <v>#N/A</v>
      </c>
      <c r="BH196" s="537" t="e">
        <f ca="1">+IF(AND(ISNUMBER(OFFSET('Hygiene Data'!$F$9,0,10*ROW('Hygiene Data'!F190))),'Data Summary'!DW196="Yes"),OFFSET('Hygiene Data'!$F$9,0,10*ROW('Hygiene Data'!F190)),NA())</f>
        <v>#N/A</v>
      </c>
      <c r="BI196" s="537" t="e">
        <f ca="1">+IF(AND(ISNUMBER(OFFSET('Hygiene Data'!$G$5,0,10*ROW('Hygiene Data'!G190))),'Data Summary'!DX196="Yes"),OFFSET('Hygiene Data'!$G$5,0,10*ROW('Hygiene Data'!G190)),NA())</f>
        <v>#N/A</v>
      </c>
      <c r="BJ196" s="537" t="e">
        <f ca="1">+IF(AND(ISNUMBER(OFFSET('Hygiene Data'!$G$7,0,10*ROW('Hygiene Data'!G190))),'Data Summary'!DY196="Yes"),OFFSET('Hygiene Data'!$G$7,0,10*ROW('Hygiene Data'!G190)),NA())</f>
        <v>#N/A</v>
      </c>
      <c r="BK196" s="537" t="e">
        <f ca="1">+IF(AND(ISNUMBER(OFFSET('Hygiene Data'!$G$9,0,10*ROW('Hygiene Data'!G190))),'Data Summary'!DZ196="Yes"),OFFSET('Hygiene Data'!$G$9,0,10*ROW('Hygiene Data'!G190)),NA())</f>
        <v>#N/A</v>
      </c>
      <c r="BL196" s="537" t="e">
        <f ca="1">+IF(AND(ISNUMBER(OFFSET('Hygiene Data'!$H$5,0,10*ROW('Hygiene Data'!H190))),'Data Summary'!EA196="Yes"),OFFSET('Hygiene Data'!$H$5,0,10*ROW('Hygiene Data'!H190)),NA())</f>
        <v>#N/A</v>
      </c>
      <c r="BM196" s="537" t="e">
        <f ca="1">+IF(AND(ISNUMBER(OFFSET('Hygiene Data'!$H$7,0,10*ROW('Hygiene Data'!H190))),'Data Summary'!EB196="Yes"),OFFSET('Hygiene Data'!$H$7,0,10*ROW('Hygiene Data'!H190)),NA())</f>
        <v>#N/A</v>
      </c>
      <c r="BN196" s="537" t="e">
        <f ca="1">+IF(AND(ISNUMBER(OFFSET('Hygiene Data'!$H$9,0,10*ROW('Hygiene Data'!H190))),'Data Summary'!EC196="Yes"),OFFSET('Hygiene Data'!$H$9,0,10*ROW('Hygiene Data'!H190)),NA())</f>
        <v>#N/A</v>
      </c>
      <c r="BO196" s="537" t="e">
        <f ca="1">+IF(AND(ISNUMBER(OFFSET('Hygiene Data'!$I$5,0,10*ROW('Hygiene Data'!I190))),'Data Summary'!ED196="Yes"),OFFSET('Hygiene Data'!$I$5,0,10*ROW('Hygiene Data'!I190)),NA())</f>
        <v>#N/A</v>
      </c>
      <c r="BP196" s="537" t="e">
        <f ca="1">+IF(AND(ISNUMBER(OFFSET('Hygiene Data'!$I$7,0,10*ROW('Hygiene Data'!I190))),'Data Summary'!EE196="Yes"),OFFSET('Hygiene Data'!$I$7,0,10*ROW('Hygiene Data'!I190)),NA())</f>
        <v>#N/A</v>
      </c>
      <c r="BQ196" s="537" t="e">
        <f ca="1">+IF(AND(ISNUMBER(OFFSET('Hygiene Data'!$I$9,0,10*ROW('Hygiene Data'!I190))),'Data Summary'!EF196="Yes"),OFFSET('Hygiene Data'!$I$9,0,10*ROW('Hygiene Data'!I190)),NA())</f>
        <v>#N/A</v>
      </c>
    </row>
    <row r="197" spans="1:69" x14ac:dyDescent="0.25">
      <c r="A197" s="533" t="e">
        <f ca="1">+RIGHT('Data Summary'!A197,LEN('Data Summary'!A197)-9)</f>
        <v>#VALUE!</v>
      </c>
      <c r="B197" s="507" t="str">
        <f ca="1">+IF(ISTEXT('Data Summary'!B197),'Data Summary'!B197,"")</f>
        <v/>
      </c>
      <c r="C197" s="534" t="e">
        <f ca="1">+VALUE('Data Summary'!C197)</f>
        <v>#VALUE!</v>
      </c>
      <c r="D197" s="535" t="e">
        <f ca="1">+IF(AND(ISNUMBER(OFFSET('Water Data'!$D$4,0,10*ROW('Water Data'!D191))),'Data Summary'!BS197="Yes"),100-OFFSET('Water Data'!$D$4,0,10*ROW('Water Data'!D191)),NA())</f>
        <v>#N/A</v>
      </c>
      <c r="E197" s="535" t="e">
        <f ca="1">+IF(AND(ISNUMBER(OFFSET('Water Data'!$D$6,0,10*ROW('Water Data'!D191))),'Data Summary'!BT197="Yes"),OFFSET('Water Data'!$D$6,0,10*ROW('Water Data'!D191)),NA())</f>
        <v>#N/A</v>
      </c>
      <c r="F197" s="535" t="e">
        <f ca="1">+IF(AND(ISNUMBER(OFFSET('Water Data'!$D$9,0,10*ROW('Water Data'!D191))),'Data Summary'!BU197="Yes"),OFFSET('Water Data'!$D$9,0,10*ROW('Water Data'!D191)),NA())</f>
        <v>#N/A</v>
      </c>
      <c r="G197" s="535" t="e">
        <f ca="1">+IF(AND(ISNUMBER(OFFSET('Water Data'!$E$4,0,10*ROW('Water Data'!E191))),'Data Summary'!BV197="Yes"),100-OFFSET('Water Data'!$E$4,0,10*ROW('Water Data'!E191)),NA())</f>
        <v>#N/A</v>
      </c>
      <c r="H197" s="535" t="e">
        <f ca="1">+IF(AND(ISNUMBER(OFFSET('Water Data'!$E$6,0,10*ROW('Water Data'!E191))),'Data Summary'!BW197="Yes"),OFFSET('Water Data'!$E$6,0,10*ROW('Water Data'!E191)),NA())</f>
        <v>#N/A</v>
      </c>
      <c r="I197" s="535" t="e">
        <f ca="1">+IF(AND(ISNUMBER(OFFSET('Water Data'!$E$9,0,10*ROW('Water Data'!E191))),'Data Summary'!BX197="Yes"),OFFSET('Water Data'!$E$9,0,10*ROW('Water Data'!E191)),NA())</f>
        <v>#N/A</v>
      </c>
      <c r="J197" s="535" t="e">
        <f ca="1">+IF(AND(ISNUMBER(OFFSET('Water Data'!$F$4,0,10*ROW('Water Data'!F191))),'Data Summary'!BY197="Yes"),100-OFFSET('Water Data'!$F$4,0,10*ROW('Water Data'!F191)),NA())</f>
        <v>#N/A</v>
      </c>
      <c r="K197" s="535" t="e">
        <f ca="1">+IF(AND(ISNUMBER(OFFSET('Water Data'!$F$6,0,10*ROW('Water Data'!F191))),'Data Summary'!BZ197="Yes"),OFFSET('Water Data'!$F$6,0,10*ROW('Water Data'!F191)),NA())</f>
        <v>#N/A</v>
      </c>
      <c r="L197" s="535" t="e">
        <f ca="1">+IF(AND(ISNUMBER(OFFSET('Water Data'!$F$9,0,10*ROW('Water Data'!F191))),'Data Summary'!CA197="Yes"),OFFSET('Water Data'!$F$9,0,10*ROW('Water Data'!F191)),NA())</f>
        <v>#N/A</v>
      </c>
      <c r="M197" s="535" t="e">
        <f ca="1">+IF(AND(ISNUMBER(OFFSET('Water Data'!$G$4,0,10*ROW('Water Data'!G191))),'Data Summary'!CB197="Yes"),100-OFFSET('Water Data'!$G$4,0,10*ROW('Water Data'!G191)),NA())</f>
        <v>#N/A</v>
      </c>
      <c r="N197" s="535" t="e">
        <f ca="1">+IF(AND(ISNUMBER(OFFSET('Water Data'!$G$6,0,10*ROW('Water Data'!G191))),'Data Summary'!CC197="Yes"),OFFSET('Water Data'!$G$6,0,10*ROW('Water Data'!G191)),NA())</f>
        <v>#N/A</v>
      </c>
      <c r="O197" s="535" t="e">
        <f ca="1">+IF(AND(ISNUMBER(OFFSET('Water Data'!$G$9,0,10*ROW('Water Data'!G191))),'Data Summary'!CD197="Yes"),OFFSET('Water Data'!$G$9,0,10*ROW('Water Data'!G191)),NA())</f>
        <v>#N/A</v>
      </c>
      <c r="P197" s="535" t="e">
        <f ca="1">+IF(AND(ISNUMBER(OFFSET('Water Data'!$H$4,0,10*ROW('Water Data'!H191))),'Data Summary'!CE197="Yes"),100-OFFSET('Water Data'!$H$4,0,10*ROW('Water Data'!H191)),NA())</f>
        <v>#N/A</v>
      </c>
      <c r="Q197" s="535" t="e">
        <f ca="1">+IF(AND(ISNUMBER(OFFSET('Water Data'!$H$6,0,10*ROW('Water Data'!H191))),'Data Summary'!CF197="Yes"),OFFSET('Water Data'!$H$6,0,10*ROW('Water Data'!H191)),NA())</f>
        <v>#N/A</v>
      </c>
      <c r="R197" s="535" t="e">
        <f ca="1">+IF(AND(ISNUMBER(OFFSET('Water Data'!$H$9,0,10*ROW('Water Data'!H191))),'Data Summary'!CG197="Yes"),OFFSET('Water Data'!$H$9,0,10*ROW('Water Data'!H191)),NA())</f>
        <v>#N/A</v>
      </c>
      <c r="S197" s="535" t="e">
        <f ca="1">+IF(AND(ISNUMBER(OFFSET('Water Data'!$I$4,0,10*ROW('Water Data'!I191))),'Data Summary'!CH197="Yes"),100-OFFSET('Water Data'!$I$4,0,10*ROW('Water Data'!I191)),NA())</f>
        <v>#N/A</v>
      </c>
      <c r="T197" s="535" t="e">
        <f ca="1">+IF(AND(ISNUMBER(OFFSET('Water Data'!$I$6,0,10*ROW('Water Data'!I191))),'Data Summary'!CI197="Yes"),OFFSET('Water Data'!$I$6,0,10*ROW('Water Data'!I191)),NA())</f>
        <v>#N/A</v>
      </c>
      <c r="U197" s="535" t="e">
        <f ca="1">+IF(AND(ISNUMBER(OFFSET('Water Data'!$I$9,0,10*ROW('Water Data'!I191))),'Data Summary'!CJ197="Yes"),OFFSET('Water Data'!$I$9,0,10*ROW('Water Data'!I191)),NA())</f>
        <v>#N/A</v>
      </c>
      <c r="V197" s="536" t="e">
        <f ca="1">+IF(AND(ISNUMBER(OFFSET('Sanitation Data'!$D$4,0,10*ROW('Sanitation Data'!D191))),'Data Summary'!CK197="Yes"),100-OFFSET('Sanitation Data'!$D$4,0,10*ROW('Sanitation Data'!D191)),NA())</f>
        <v>#N/A</v>
      </c>
      <c r="W197" s="536" t="e">
        <f ca="1">+IF(AND(ISNUMBER(OFFSET('Sanitation Data'!$D$6,0,10*ROW('Sanitation Data'!D191))),'Data Summary'!CL197="Yes"),OFFSET('Sanitation Data'!$D$6,0,10*ROW('Sanitation Data'!D191)),NA())</f>
        <v>#N/A</v>
      </c>
      <c r="X197" s="536" t="e">
        <f ca="1">+IF(AND(ISNUMBER(OFFSET('Sanitation Data'!$D$10,0,10*ROW('Sanitation Data'!D191))),'Data Summary'!CM197="Yes"),OFFSET('Sanitation Data'!$D$10,0,10*ROW('Sanitation Data'!D191)),NA())</f>
        <v>#N/A</v>
      </c>
      <c r="Y197" s="536" t="e">
        <f ca="1">+IF(AND(ISNUMBER(OFFSET('Sanitation Data'!$D$11,0,10*ROW('Sanitation Data'!D191))),'Data Summary'!CN197="Yes"),OFFSET('Sanitation Data'!$D$11,0,10*ROW('Sanitation Data'!D191)),NA())</f>
        <v>#N/A</v>
      </c>
      <c r="Z197" s="536" t="e">
        <f ca="1">+IF(AND(ISNUMBER(OFFSET('Sanitation Data'!$D$12,0,10*ROW('Sanitation Data'!D191))),'Data Summary'!CO197="Yes"),OFFSET('Sanitation Data'!$D$12,0,10*ROW('Sanitation Data'!D191)),NA())</f>
        <v>#N/A</v>
      </c>
      <c r="AA197" s="536" t="e">
        <f ca="1">+IF(AND(ISNUMBER(OFFSET('Sanitation Data'!$E$4,0,10*ROW('Sanitation Data'!E191))),'Data Summary'!CP197="Yes"),100-OFFSET('Sanitation Data'!$E$4,0,10*ROW('Sanitation Data'!E191)),NA())</f>
        <v>#N/A</v>
      </c>
      <c r="AB197" s="536" t="e">
        <f ca="1">+IF(AND(ISNUMBER(OFFSET('Sanitation Data'!$E$6,0,10*ROW('Sanitation Data'!E191))),'Data Summary'!CQ197="Yes"),OFFSET('Sanitation Data'!$E$6,0,10*ROW('Sanitation Data'!E191)),NA())</f>
        <v>#N/A</v>
      </c>
      <c r="AC197" s="536" t="e">
        <f ca="1">+IF(AND(ISNUMBER(OFFSET('Sanitation Data'!$E$10,0,10*ROW('Sanitation Data'!E191))),'Data Summary'!CR197="Yes"),OFFSET('Sanitation Data'!$E$10,0,10*ROW('Sanitation Data'!E191)),NA())</f>
        <v>#N/A</v>
      </c>
      <c r="AD197" s="536" t="e">
        <f ca="1">+IF(AND(ISNUMBER(OFFSET('Sanitation Data'!$E$11,0,10*ROW('Sanitation Data'!E191))),'Data Summary'!CS197="Yes"),OFFSET('Sanitation Data'!$E$11,0,10*ROW('Sanitation Data'!E191)),NA())</f>
        <v>#N/A</v>
      </c>
      <c r="AE197" s="536" t="e">
        <f ca="1">+IF(AND(ISNUMBER(OFFSET('Sanitation Data'!$E$12,0,10*ROW('Sanitation Data'!E191))),'Data Summary'!CT197="Yes"),OFFSET('Sanitation Data'!$E$12,0,10*ROW('Sanitation Data'!E191)),NA())</f>
        <v>#N/A</v>
      </c>
      <c r="AF197" s="536" t="e">
        <f ca="1">+IF(AND(ISNUMBER(OFFSET('Sanitation Data'!$F$4,0,10*ROW('Sanitation Data'!F191))),'Data Summary'!CU197="Yes"),100-OFFSET('Sanitation Data'!$F$4,0,10*ROW('Sanitation Data'!F191)),NA())</f>
        <v>#N/A</v>
      </c>
      <c r="AG197" s="536" t="e">
        <f ca="1">+IF(AND(ISNUMBER(OFFSET('Sanitation Data'!$F$6,0,10*ROW('Sanitation Data'!F191))),'Data Summary'!CV197="Yes"),OFFSET('Sanitation Data'!$F$6,0,10*ROW('Sanitation Data'!F191)),NA())</f>
        <v>#N/A</v>
      </c>
      <c r="AH197" s="536" t="e">
        <f ca="1">+IF(AND(ISNUMBER(OFFSET('Sanitation Data'!$F$10,0,10*ROW('Sanitation Data'!F191))),'Data Summary'!CW197="Yes"),OFFSET('Sanitation Data'!$F$10,0,10*ROW('Sanitation Data'!F191)),NA())</f>
        <v>#N/A</v>
      </c>
      <c r="AI197" s="536" t="e">
        <f ca="1">+IF(AND(ISNUMBER(OFFSET('Sanitation Data'!$F$11,0,10*ROW('Sanitation Data'!F191))),'Data Summary'!CX197="Yes"),OFFSET('Sanitation Data'!$F$11,0,10*ROW('Sanitation Data'!F191)),NA())</f>
        <v>#N/A</v>
      </c>
      <c r="AJ197" s="536" t="e">
        <f ca="1">+IF(AND(ISNUMBER(OFFSET('Sanitation Data'!$F$12,0,10*ROW('Sanitation Data'!F191))),'Data Summary'!CY197="Yes"),OFFSET('Sanitation Data'!$F$12,0,10*ROW('Sanitation Data'!F191)),NA())</f>
        <v>#N/A</v>
      </c>
      <c r="AK197" s="536" t="e">
        <f ca="1">+IF(AND(ISNUMBER(OFFSET('Sanitation Data'!$G$4,0,10*ROW('Sanitation Data'!G191))),'Data Summary'!CZ197="Yes"),100-OFFSET('Sanitation Data'!$G$4,0,10*ROW('Sanitation Data'!G191)),NA())</f>
        <v>#N/A</v>
      </c>
      <c r="AL197" s="536" t="e">
        <f ca="1">+IF(AND(ISNUMBER(OFFSET('Sanitation Data'!$G$6,0,10*ROW('Sanitation Data'!G191))),'Data Summary'!DA197="Yes"),OFFSET('Sanitation Data'!$G$6,0,10*ROW('Sanitation Data'!G191)),NA())</f>
        <v>#N/A</v>
      </c>
      <c r="AM197" s="536" t="e">
        <f ca="1">+IF(AND(ISNUMBER(OFFSET('Sanitation Data'!$G$10,0,10*ROW('Sanitation Data'!G191))),'Data Summary'!DB197="Yes"),OFFSET('Sanitation Data'!$G$10,0,10*ROW('Sanitation Data'!G191)),NA())</f>
        <v>#N/A</v>
      </c>
      <c r="AN197" s="536" t="e">
        <f ca="1">+IF(AND(ISNUMBER(OFFSET('Sanitation Data'!$G$11,0,10*ROW('Sanitation Data'!G191))),'Data Summary'!DC197="Yes"),OFFSET('Sanitation Data'!$G$11,0,10*ROW('Sanitation Data'!G191)),NA())</f>
        <v>#N/A</v>
      </c>
      <c r="AO197" s="536" t="e">
        <f ca="1">+IF(AND(ISNUMBER(OFFSET('Sanitation Data'!$G$12,0,10*ROW('Sanitation Data'!G191))),'Data Summary'!DD197="Yes"),OFFSET('Sanitation Data'!$G$12,0,10*ROW('Sanitation Data'!G191)),NA())</f>
        <v>#N/A</v>
      </c>
      <c r="AP197" s="536" t="e">
        <f ca="1">+IF(AND(ISNUMBER(OFFSET('Sanitation Data'!$H$4,0,10*ROW('Sanitation Data'!H191))),'Data Summary'!DE197="Yes"),100-OFFSET('Sanitation Data'!$H$4,0,10*ROW('Sanitation Data'!H191)),NA())</f>
        <v>#N/A</v>
      </c>
      <c r="AQ197" s="536" t="e">
        <f ca="1">+IF(AND(ISNUMBER(OFFSET('Sanitation Data'!$H$6,0,10*ROW('Sanitation Data'!H191))),'Data Summary'!DF197="Yes"),OFFSET('Sanitation Data'!$H$6,0,10*ROW('Sanitation Data'!H191)),NA())</f>
        <v>#N/A</v>
      </c>
      <c r="AR197" s="536" t="e">
        <f ca="1">+IF(AND(ISNUMBER(OFFSET('Sanitation Data'!$H$10,0,10*ROW('Sanitation Data'!H191))),'Data Summary'!DG197="Yes"),OFFSET('Sanitation Data'!$H$10,0,10*ROW('Sanitation Data'!H191)),NA())</f>
        <v>#N/A</v>
      </c>
      <c r="AS197" s="536" t="e">
        <f ca="1">+IF(AND(ISNUMBER(OFFSET('Sanitation Data'!$H$11,0,10*ROW('Sanitation Data'!H191))),'Data Summary'!DH197="Yes"),OFFSET('Sanitation Data'!$H$11,0,10*ROW('Sanitation Data'!H191)),NA())</f>
        <v>#N/A</v>
      </c>
      <c r="AT197" s="536" t="e">
        <f ca="1">+IF(AND(ISNUMBER(OFFSET('Sanitation Data'!$H$12,0,10*ROW('Sanitation Data'!H191))),'Data Summary'!DI197="Yes"),OFFSET('Sanitation Data'!$H$12,0,10*ROW('Sanitation Data'!H191)),NA())</f>
        <v>#N/A</v>
      </c>
      <c r="AU197" s="536" t="e">
        <f ca="1">+IF(AND(ISNUMBER(OFFSET('Sanitation Data'!$I$4,0,10*ROW('Sanitation Data'!I191))),'Data Summary'!DJ197="Yes"),100-OFFSET('Sanitation Data'!$I$4,0,10*ROW('Sanitation Data'!I191)),NA())</f>
        <v>#N/A</v>
      </c>
      <c r="AV197" s="536" t="e">
        <f ca="1">+IF(AND(ISNUMBER(OFFSET('Sanitation Data'!$I$6,0,10*ROW('Sanitation Data'!I191))),'Data Summary'!DK197="Yes"),OFFSET('Sanitation Data'!$I$6,0,10*ROW('Sanitation Data'!I191)),NA())</f>
        <v>#N/A</v>
      </c>
      <c r="AW197" s="536" t="e">
        <f ca="1">+IF(AND(ISNUMBER(OFFSET('Sanitation Data'!$I$10,0,10*ROW('Sanitation Data'!I191))),'Data Summary'!DL197="Yes"),OFFSET('Sanitation Data'!$I$10,0,10*ROW('Sanitation Data'!I191)),NA())</f>
        <v>#N/A</v>
      </c>
      <c r="AX197" s="536" t="e">
        <f ca="1">+IF(AND(ISNUMBER(OFFSET('Sanitation Data'!$I$11,0,10*ROW('Sanitation Data'!I191))),'Data Summary'!DM197="Yes"),OFFSET('Sanitation Data'!$I$11,0,10*ROW('Sanitation Data'!I191)),NA())</f>
        <v>#N/A</v>
      </c>
      <c r="AY197" s="536" t="e">
        <f ca="1">+IF(AND(ISNUMBER(OFFSET('Sanitation Data'!$I$12,0,10*ROW('Sanitation Data'!I191))),'Data Summary'!DN197="Yes"),OFFSET('Sanitation Data'!$I$12,0,10*ROW('Sanitation Data'!I191)),NA())</f>
        <v>#N/A</v>
      </c>
      <c r="AZ197" s="537" t="e">
        <f ca="1">+IF(AND(ISNUMBER(OFFSET('Hygiene Data'!$D$5,0,10*ROW('Hygiene Data'!D191))),'Data Summary'!DO197="Yes"),OFFSET('Hygiene Data'!$D$5,0,10*ROW('Hygiene Data'!D191)),NA())</f>
        <v>#N/A</v>
      </c>
      <c r="BA197" s="537" t="e">
        <f ca="1">+IF(AND(ISNUMBER(OFFSET('Hygiene Data'!$D$7,0,10*ROW('Hygiene Data'!D191))),'Data Summary'!DP197="Yes"),OFFSET('Hygiene Data'!$D$7,0,10*ROW('Hygiene Data'!D191)),NA())</f>
        <v>#N/A</v>
      </c>
      <c r="BB197" s="537" t="e">
        <f ca="1">+IF(AND(ISNUMBER(OFFSET('Hygiene Data'!$D$9,0,10*ROW('Hygiene Data'!D191))),'Data Summary'!DQ197="Yes"),OFFSET('Hygiene Data'!$D$9,0,10*ROW('Hygiene Data'!D191)),NA())</f>
        <v>#N/A</v>
      </c>
      <c r="BC197" s="537" t="e">
        <f ca="1">+IF(AND(ISNUMBER(OFFSET('Hygiene Data'!$E$5,0,10*ROW('Hygiene Data'!E191))),'Data Summary'!DR197="Yes"),OFFSET('Hygiene Data'!$E$5,0,10*ROW('Hygiene Data'!E191)),NA())</f>
        <v>#N/A</v>
      </c>
      <c r="BD197" s="537" t="e">
        <f ca="1">+IF(AND(ISNUMBER(OFFSET('Hygiene Data'!$E$7,0,10*ROW('Hygiene Data'!E191))),'Data Summary'!DS197="Yes"),OFFSET('Hygiene Data'!$E$7,0,10*ROW('Hygiene Data'!E191)),NA())</f>
        <v>#N/A</v>
      </c>
      <c r="BE197" s="537" t="e">
        <f ca="1">+IF(AND(ISNUMBER(OFFSET('Hygiene Data'!$E$9,0,10*ROW('Hygiene Data'!E191))),'Data Summary'!DT197="Yes"),OFFSET('Hygiene Data'!$E$9,0,10*ROW('Hygiene Data'!E191)),NA())</f>
        <v>#N/A</v>
      </c>
      <c r="BF197" s="537" t="e">
        <f ca="1">+IF(AND(ISNUMBER(OFFSET('Hygiene Data'!$F$5,0,10*ROW('Hygiene Data'!F191))),'Data Summary'!DU197="Yes"),OFFSET('Hygiene Data'!$F$5,0,10*ROW('Hygiene Data'!F191)),NA())</f>
        <v>#N/A</v>
      </c>
      <c r="BG197" s="537" t="e">
        <f ca="1">+IF(AND(ISNUMBER(OFFSET('Hygiene Data'!$F$7,0,10*ROW('Hygiene Data'!F191))),'Data Summary'!DV197="Yes"),OFFSET('Hygiene Data'!$F$7,0,10*ROW('Hygiene Data'!F191)),NA())</f>
        <v>#N/A</v>
      </c>
      <c r="BH197" s="537" t="e">
        <f ca="1">+IF(AND(ISNUMBER(OFFSET('Hygiene Data'!$F$9,0,10*ROW('Hygiene Data'!F191))),'Data Summary'!DW197="Yes"),OFFSET('Hygiene Data'!$F$9,0,10*ROW('Hygiene Data'!F191)),NA())</f>
        <v>#N/A</v>
      </c>
      <c r="BI197" s="537" t="e">
        <f ca="1">+IF(AND(ISNUMBER(OFFSET('Hygiene Data'!$G$5,0,10*ROW('Hygiene Data'!G191))),'Data Summary'!DX197="Yes"),OFFSET('Hygiene Data'!$G$5,0,10*ROW('Hygiene Data'!G191)),NA())</f>
        <v>#N/A</v>
      </c>
      <c r="BJ197" s="537" t="e">
        <f ca="1">+IF(AND(ISNUMBER(OFFSET('Hygiene Data'!$G$7,0,10*ROW('Hygiene Data'!G191))),'Data Summary'!DY197="Yes"),OFFSET('Hygiene Data'!$G$7,0,10*ROW('Hygiene Data'!G191)),NA())</f>
        <v>#N/A</v>
      </c>
      <c r="BK197" s="537" t="e">
        <f ca="1">+IF(AND(ISNUMBER(OFFSET('Hygiene Data'!$G$9,0,10*ROW('Hygiene Data'!G191))),'Data Summary'!DZ197="Yes"),OFFSET('Hygiene Data'!$G$9,0,10*ROW('Hygiene Data'!G191)),NA())</f>
        <v>#N/A</v>
      </c>
      <c r="BL197" s="537" t="e">
        <f ca="1">+IF(AND(ISNUMBER(OFFSET('Hygiene Data'!$H$5,0,10*ROW('Hygiene Data'!H191))),'Data Summary'!EA197="Yes"),OFFSET('Hygiene Data'!$H$5,0,10*ROW('Hygiene Data'!H191)),NA())</f>
        <v>#N/A</v>
      </c>
      <c r="BM197" s="537" t="e">
        <f ca="1">+IF(AND(ISNUMBER(OFFSET('Hygiene Data'!$H$7,0,10*ROW('Hygiene Data'!H191))),'Data Summary'!EB197="Yes"),OFFSET('Hygiene Data'!$H$7,0,10*ROW('Hygiene Data'!H191)),NA())</f>
        <v>#N/A</v>
      </c>
      <c r="BN197" s="537" t="e">
        <f ca="1">+IF(AND(ISNUMBER(OFFSET('Hygiene Data'!$H$9,0,10*ROW('Hygiene Data'!H191))),'Data Summary'!EC197="Yes"),OFFSET('Hygiene Data'!$H$9,0,10*ROW('Hygiene Data'!H191)),NA())</f>
        <v>#N/A</v>
      </c>
      <c r="BO197" s="537" t="e">
        <f ca="1">+IF(AND(ISNUMBER(OFFSET('Hygiene Data'!$I$5,0,10*ROW('Hygiene Data'!I191))),'Data Summary'!ED197="Yes"),OFFSET('Hygiene Data'!$I$5,0,10*ROW('Hygiene Data'!I191)),NA())</f>
        <v>#N/A</v>
      </c>
      <c r="BP197" s="537" t="e">
        <f ca="1">+IF(AND(ISNUMBER(OFFSET('Hygiene Data'!$I$7,0,10*ROW('Hygiene Data'!I191))),'Data Summary'!EE197="Yes"),OFFSET('Hygiene Data'!$I$7,0,10*ROW('Hygiene Data'!I191)),NA())</f>
        <v>#N/A</v>
      </c>
      <c r="BQ197" s="537" t="e">
        <f ca="1">+IF(AND(ISNUMBER(OFFSET('Hygiene Data'!$I$9,0,10*ROW('Hygiene Data'!I191))),'Data Summary'!EF197="Yes"),OFFSET('Hygiene Data'!$I$9,0,10*ROW('Hygiene Data'!I191)),NA())</f>
        <v>#N/A</v>
      </c>
    </row>
    <row r="198" spans="1:69" x14ac:dyDescent="0.25">
      <c r="A198" s="533" t="e">
        <f ca="1">+RIGHT('Data Summary'!A198,LEN('Data Summary'!A198)-9)</f>
        <v>#VALUE!</v>
      </c>
      <c r="B198" s="507" t="str">
        <f ca="1">+IF(ISTEXT('Data Summary'!B198),'Data Summary'!B198,"")</f>
        <v/>
      </c>
      <c r="C198" s="534" t="e">
        <f ca="1">+VALUE('Data Summary'!C198)</f>
        <v>#VALUE!</v>
      </c>
      <c r="D198" s="535" t="e">
        <f ca="1">+IF(AND(ISNUMBER(OFFSET('Water Data'!$D$4,0,10*ROW('Water Data'!D192))),'Data Summary'!BS198="Yes"),100-OFFSET('Water Data'!$D$4,0,10*ROW('Water Data'!D192)),NA())</f>
        <v>#N/A</v>
      </c>
      <c r="E198" s="535" t="e">
        <f ca="1">+IF(AND(ISNUMBER(OFFSET('Water Data'!$D$6,0,10*ROW('Water Data'!D192))),'Data Summary'!BT198="Yes"),OFFSET('Water Data'!$D$6,0,10*ROW('Water Data'!D192)),NA())</f>
        <v>#N/A</v>
      </c>
      <c r="F198" s="535" t="e">
        <f ca="1">+IF(AND(ISNUMBER(OFFSET('Water Data'!$D$9,0,10*ROW('Water Data'!D192))),'Data Summary'!BU198="Yes"),OFFSET('Water Data'!$D$9,0,10*ROW('Water Data'!D192)),NA())</f>
        <v>#N/A</v>
      </c>
      <c r="G198" s="535" t="e">
        <f ca="1">+IF(AND(ISNUMBER(OFFSET('Water Data'!$E$4,0,10*ROW('Water Data'!E192))),'Data Summary'!BV198="Yes"),100-OFFSET('Water Data'!$E$4,0,10*ROW('Water Data'!E192)),NA())</f>
        <v>#N/A</v>
      </c>
      <c r="H198" s="535" t="e">
        <f ca="1">+IF(AND(ISNUMBER(OFFSET('Water Data'!$E$6,0,10*ROW('Water Data'!E192))),'Data Summary'!BW198="Yes"),OFFSET('Water Data'!$E$6,0,10*ROW('Water Data'!E192)),NA())</f>
        <v>#N/A</v>
      </c>
      <c r="I198" s="535" t="e">
        <f ca="1">+IF(AND(ISNUMBER(OFFSET('Water Data'!$E$9,0,10*ROW('Water Data'!E192))),'Data Summary'!BX198="Yes"),OFFSET('Water Data'!$E$9,0,10*ROW('Water Data'!E192)),NA())</f>
        <v>#N/A</v>
      </c>
      <c r="J198" s="535" t="e">
        <f ca="1">+IF(AND(ISNUMBER(OFFSET('Water Data'!$F$4,0,10*ROW('Water Data'!F192))),'Data Summary'!BY198="Yes"),100-OFFSET('Water Data'!$F$4,0,10*ROW('Water Data'!F192)),NA())</f>
        <v>#N/A</v>
      </c>
      <c r="K198" s="535" t="e">
        <f ca="1">+IF(AND(ISNUMBER(OFFSET('Water Data'!$F$6,0,10*ROW('Water Data'!F192))),'Data Summary'!BZ198="Yes"),OFFSET('Water Data'!$F$6,0,10*ROW('Water Data'!F192)),NA())</f>
        <v>#N/A</v>
      </c>
      <c r="L198" s="535" t="e">
        <f ca="1">+IF(AND(ISNUMBER(OFFSET('Water Data'!$F$9,0,10*ROW('Water Data'!F192))),'Data Summary'!CA198="Yes"),OFFSET('Water Data'!$F$9,0,10*ROW('Water Data'!F192)),NA())</f>
        <v>#N/A</v>
      </c>
      <c r="M198" s="535" t="e">
        <f ca="1">+IF(AND(ISNUMBER(OFFSET('Water Data'!$G$4,0,10*ROW('Water Data'!G192))),'Data Summary'!CB198="Yes"),100-OFFSET('Water Data'!$G$4,0,10*ROW('Water Data'!G192)),NA())</f>
        <v>#N/A</v>
      </c>
      <c r="N198" s="535" t="e">
        <f ca="1">+IF(AND(ISNUMBER(OFFSET('Water Data'!$G$6,0,10*ROW('Water Data'!G192))),'Data Summary'!CC198="Yes"),OFFSET('Water Data'!$G$6,0,10*ROW('Water Data'!G192)),NA())</f>
        <v>#N/A</v>
      </c>
      <c r="O198" s="535" t="e">
        <f ca="1">+IF(AND(ISNUMBER(OFFSET('Water Data'!$G$9,0,10*ROW('Water Data'!G192))),'Data Summary'!CD198="Yes"),OFFSET('Water Data'!$G$9,0,10*ROW('Water Data'!G192)),NA())</f>
        <v>#N/A</v>
      </c>
      <c r="P198" s="535" t="e">
        <f ca="1">+IF(AND(ISNUMBER(OFFSET('Water Data'!$H$4,0,10*ROW('Water Data'!H192))),'Data Summary'!CE198="Yes"),100-OFFSET('Water Data'!$H$4,0,10*ROW('Water Data'!H192)),NA())</f>
        <v>#N/A</v>
      </c>
      <c r="Q198" s="535" t="e">
        <f ca="1">+IF(AND(ISNUMBER(OFFSET('Water Data'!$H$6,0,10*ROW('Water Data'!H192))),'Data Summary'!CF198="Yes"),OFFSET('Water Data'!$H$6,0,10*ROW('Water Data'!H192)),NA())</f>
        <v>#N/A</v>
      </c>
      <c r="R198" s="535" t="e">
        <f ca="1">+IF(AND(ISNUMBER(OFFSET('Water Data'!$H$9,0,10*ROW('Water Data'!H192))),'Data Summary'!CG198="Yes"),OFFSET('Water Data'!$H$9,0,10*ROW('Water Data'!H192)),NA())</f>
        <v>#N/A</v>
      </c>
      <c r="S198" s="535" t="e">
        <f ca="1">+IF(AND(ISNUMBER(OFFSET('Water Data'!$I$4,0,10*ROW('Water Data'!I192))),'Data Summary'!CH198="Yes"),100-OFFSET('Water Data'!$I$4,0,10*ROW('Water Data'!I192)),NA())</f>
        <v>#N/A</v>
      </c>
      <c r="T198" s="535" t="e">
        <f ca="1">+IF(AND(ISNUMBER(OFFSET('Water Data'!$I$6,0,10*ROW('Water Data'!I192))),'Data Summary'!CI198="Yes"),OFFSET('Water Data'!$I$6,0,10*ROW('Water Data'!I192)),NA())</f>
        <v>#N/A</v>
      </c>
      <c r="U198" s="535" t="e">
        <f ca="1">+IF(AND(ISNUMBER(OFFSET('Water Data'!$I$9,0,10*ROW('Water Data'!I192))),'Data Summary'!CJ198="Yes"),OFFSET('Water Data'!$I$9,0,10*ROW('Water Data'!I192)),NA())</f>
        <v>#N/A</v>
      </c>
      <c r="V198" s="536" t="e">
        <f ca="1">+IF(AND(ISNUMBER(OFFSET('Sanitation Data'!$D$4,0,10*ROW('Sanitation Data'!D192))),'Data Summary'!CK198="Yes"),100-OFFSET('Sanitation Data'!$D$4,0,10*ROW('Sanitation Data'!D192)),NA())</f>
        <v>#N/A</v>
      </c>
      <c r="W198" s="536" t="e">
        <f ca="1">+IF(AND(ISNUMBER(OFFSET('Sanitation Data'!$D$6,0,10*ROW('Sanitation Data'!D192))),'Data Summary'!CL198="Yes"),OFFSET('Sanitation Data'!$D$6,0,10*ROW('Sanitation Data'!D192)),NA())</f>
        <v>#N/A</v>
      </c>
      <c r="X198" s="536" t="e">
        <f ca="1">+IF(AND(ISNUMBER(OFFSET('Sanitation Data'!$D$10,0,10*ROW('Sanitation Data'!D192))),'Data Summary'!CM198="Yes"),OFFSET('Sanitation Data'!$D$10,0,10*ROW('Sanitation Data'!D192)),NA())</f>
        <v>#N/A</v>
      </c>
      <c r="Y198" s="536" t="e">
        <f ca="1">+IF(AND(ISNUMBER(OFFSET('Sanitation Data'!$D$11,0,10*ROW('Sanitation Data'!D192))),'Data Summary'!CN198="Yes"),OFFSET('Sanitation Data'!$D$11,0,10*ROW('Sanitation Data'!D192)),NA())</f>
        <v>#N/A</v>
      </c>
      <c r="Z198" s="536" t="e">
        <f ca="1">+IF(AND(ISNUMBER(OFFSET('Sanitation Data'!$D$12,0,10*ROW('Sanitation Data'!D192))),'Data Summary'!CO198="Yes"),OFFSET('Sanitation Data'!$D$12,0,10*ROW('Sanitation Data'!D192)),NA())</f>
        <v>#N/A</v>
      </c>
      <c r="AA198" s="536" t="e">
        <f ca="1">+IF(AND(ISNUMBER(OFFSET('Sanitation Data'!$E$4,0,10*ROW('Sanitation Data'!E192))),'Data Summary'!CP198="Yes"),100-OFFSET('Sanitation Data'!$E$4,0,10*ROW('Sanitation Data'!E192)),NA())</f>
        <v>#N/A</v>
      </c>
      <c r="AB198" s="536" t="e">
        <f ca="1">+IF(AND(ISNUMBER(OFFSET('Sanitation Data'!$E$6,0,10*ROW('Sanitation Data'!E192))),'Data Summary'!CQ198="Yes"),OFFSET('Sanitation Data'!$E$6,0,10*ROW('Sanitation Data'!E192)),NA())</f>
        <v>#N/A</v>
      </c>
      <c r="AC198" s="536" t="e">
        <f ca="1">+IF(AND(ISNUMBER(OFFSET('Sanitation Data'!$E$10,0,10*ROW('Sanitation Data'!E192))),'Data Summary'!CR198="Yes"),OFFSET('Sanitation Data'!$E$10,0,10*ROW('Sanitation Data'!E192)),NA())</f>
        <v>#N/A</v>
      </c>
      <c r="AD198" s="536" t="e">
        <f ca="1">+IF(AND(ISNUMBER(OFFSET('Sanitation Data'!$E$11,0,10*ROW('Sanitation Data'!E192))),'Data Summary'!CS198="Yes"),OFFSET('Sanitation Data'!$E$11,0,10*ROW('Sanitation Data'!E192)),NA())</f>
        <v>#N/A</v>
      </c>
      <c r="AE198" s="536" t="e">
        <f ca="1">+IF(AND(ISNUMBER(OFFSET('Sanitation Data'!$E$12,0,10*ROW('Sanitation Data'!E192))),'Data Summary'!CT198="Yes"),OFFSET('Sanitation Data'!$E$12,0,10*ROW('Sanitation Data'!E192)),NA())</f>
        <v>#N/A</v>
      </c>
      <c r="AF198" s="536" t="e">
        <f ca="1">+IF(AND(ISNUMBER(OFFSET('Sanitation Data'!$F$4,0,10*ROW('Sanitation Data'!F192))),'Data Summary'!CU198="Yes"),100-OFFSET('Sanitation Data'!$F$4,0,10*ROW('Sanitation Data'!F192)),NA())</f>
        <v>#N/A</v>
      </c>
      <c r="AG198" s="536" t="e">
        <f ca="1">+IF(AND(ISNUMBER(OFFSET('Sanitation Data'!$F$6,0,10*ROW('Sanitation Data'!F192))),'Data Summary'!CV198="Yes"),OFFSET('Sanitation Data'!$F$6,0,10*ROW('Sanitation Data'!F192)),NA())</f>
        <v>#N/A</v>
      </c>
      <c r="AH198" s="536" t="e">
        <f ca="1">+IF(AND(ISNUMBER(OFFSET('Sanitation Data'!$F$10,0,10*ROW('Sanitation Data'!F192))),'Data Summary'!CW198="Yes"),OFFSET('Sanitation Data'!$F$10,0,10*ROW('Sanitation Data'!F192)),NA())</f>
        <v>#N/A</v>
      </c>
      <c r="AI198" s="536" t="e">
        <f ca="1">+IF(AND(ISNUMBER(OFFSET('Sanitation Data'!$F$11,0,10*ROW('Sanitation Data'!F192))),'Data Summary'!CX198="Yes"),OFFSET('Sanitation Data'!$F$11,0,10*ROW('Sanitation Data'!F192)),NA())</f>
        <v>#N/A</v>
      </c>
      <c r="AJ198" s="536" t="e">
        <f ca="1">+IF(AND(ISNUMBER(OFFSET('Sanitation Data'!$F$12,0,10*ROW('Sanitation Data'!F192))),'Data Summary'!CY198="Yes"),OFFSET('Sanitation Data'!$F$12,0,10*ROW('Sanitation Data'!F192)),NA())</f>
        <v>#N/A</v>
      </c>
      <c r="AK198" s="536" t="e">
        <f ca="1">+IF(AND(ISNUMBER(OFFSET('Sanitation Data'!$G$4,0,10*ROW('Sanitation Data'!G192))),'Data Summary'!CZ198="Yes"),100-OFFSET('Sanitation Data'!$G$4,0,10*ROW('Sanitation Data'!G192)),NA())</f>
        <v>#N/A</v>
      </c>
      <c r="AL198" s="536" t="e">
        <f ca="1">+IF(AND(ISNUMBER(OFFSET('Sanitation Data'!$G$6,0,10*ROW('Sanitation Data'!G192))),'Data Summary'!DA198="Yes"),OFFSET('Sanitation Data'!$G$6,0,10*ROW('Sanitation Data'!G192)),NA())</f>
        <v>#N/A</v>
      </c>
      <c r="AM198" s="536" t="e">
        <f ca="1">+IF(AND(ISNUMBER(OFFSET('Sanitation Data'!$G$10,0,10*ROW('Sanitation Data'!G192))),'Data Summary'!DB198="Yes"),OFFSET('Sanitation Data'!$G$10,0,10*ROW('Sanitation Data'!G192)),NA())</f>
        <v>#N/A</v>
      </c>
      <c r="AN198" s="536" t="e">
        <f ca="1">+IF(AND(ISNUMBER(OFFSET('Sanitation Data'!$G$11,0,10*ROW('Sanitation Data'!G192))),'Data Summary'!DC198="Yes"),OFFSET('Sanitation Data'!$G$11,0,10*ROW('Sanitation Data'!G192)),NA())</f>
        <v>#N/A</v>
      </c>
      <c r="AO198" s="536" t="e">
        <f ca="1">+IF(AND(ISNUMBER(OFFSET('Sanitation Data'!$G$12,0,10*ROW('Sanitation Data'!G192))),'Data Summary'!DD198="Yes"),OFFSET('Sanitation Data'!$G$12,0,10*ROW('Sanitation Data'!G192)),NA())</f>
        <v>#N/A</v>
      </c>
      <c r="AP198" s="536" t="e">
        <f ca="1">+IF(AND(ISNUMBER(OFFSET('Sanitation Data'!$H$4,0,10*ROW('Sanitation Data'!H192))),'Data Summary'!DE198="Yes"),100-OFFSET('Sanitation Data'!$H$4,0,10*ROW('Sanitation Data'!H192)),NA())</f>
        <v>#N/A</v>
      </c>
      <c r="AQ198" s="536" t="e">
        <f ca="1">+IF(AND(ISNUMBER(OFFSET('Sanitation Data'!$H$6,0,10*ROW('Sanitation Data'!H192))),'Data Summary'!DF198="Yes"),OFFSET('Sanitation Data'!$H$6,0,10*ROW('Sanitation Data'!H192)),NA())</f>
        <v>#N/A</v>
      </c>
      <c r="AR198" s="536" t="e">
        <f ca="1">+IF(AND(ISNUMBER(OFFSET('Sanitation Data'!$H$10,0,10*ROW('Sanitation Data'!H192))),'Data Summary'!DG198="Yes"),OFFSET('Sanitation Data'!$H$10,0,10*ROW('Sanitation Data'!H192)),NA())</f>
        <v>#N/A</v>
      </c>
      <c r="AS198" s="536" t="e">
        <f ca="1">+IF(AND(ISNUMBER(OFFSET('Sanitation Data'!$H$11,0,10*ROW('Sanitation Data'!H192))),'Data Summary'!DH198="Yes"),OFFSET('Sanitation Data'!$H$11,0,10*ROW('Sanitation Data'!H192)),NA())</f>
        <v>#N/A</v>
      </c>
      <c r="AT198" s="536" t="e">
        <f ca="1">+IF(AND(ISNUMBER(OFFSET('Sanitation Data'!$H$12,0,10*ROW('Sanitation Data'!H192))),'Data Summary'!DI198="Yes"),OFFSET('Sanitation Data'!$H$12,0,10*ROW('Sanitation Data'!H192)),NA())</f>
        <v>#N/A</v>
      </c>
      <c r="AU198" s="536" t="e">
        <f ca="1">+IF(AND(ISNUMBER(OFFSET('Sanitation Data'!$I$4,0,10*ROW('Sanitation Data'!I192))),'Data Summary'!DJ198="Yes"),100-OFFSET('Sanitation Data'!$I$4,0,10*ROW('Sanitation Data'!I192)),NA())</f>
        <v>#N/A</v>
      </c>
      <c r="AV198" s="536" t="e">
        <f ca="1">+IF(AND(ISNUMBER(OFFSET('Sanitation Data'!$I$6,0,10*ROW('Sanitation Data'!I192))),'Data Summary'!DK198="Yes"),OFFSET('Sanitation Data'!$I$6,0,10*ROW('Sanitation Data'!I192)),NA())</f>
        <v>#N/A</v>
      </c>
      <c r="AW198" s="536" t="e">
        <f ca="1">+IF(AND(ISNUMBER(OFFSET('Sanitation Data'!$I$10,0,10*ROW('Sanitation Data'!I192))),'Data Summary'!DL198="Yes"),OFFSET('Sanitation Data'!$I$10,0,10*ROW('Sanitation Data'!I192)),NA())</f>
        <v>#N/A</v>
      </c>
      <c r="AX198" s="536" t="e">
        <f ca="1">+IF(AND(ISNUMBER(OFFSET('Sanitation Data'!$I$11,0,10*ROW('Sanitation Data'!I192))),'Data Summary'!DM198="Yes"),OFFSET('Sanitation Data'!$I$11,0,10*ROW('Sanitation Data'!I192)),NA())</f>
        <v>#N/A</v>
      </c>
      <c r="AY198" s="536" t="e">
        <f ca="1">+IF(AND(ISNUMBER(OFFSET('Sanitation Data'!$I$12,0,10*ROW('Sanitation Data'!I192))),'Data Summary'!DN198="Yes"),OFFSET('Sanitation Data'!$I$12,0,10*ROW('Sanitation Data'!I192)),NA())</f>
        <v>#N/A</v>
      </c>
      <c r="AZ198" s="537" t="e">
        <f ca="1">+IF(AND(ISNUMBER(OFFSET('Hygiene Data'!$D$5,0,10*ROW('Hygiene Data'!D192))),'Data Summary'!DO198="Yes"),OFFSET('Hygiene Data'!$D$5,0,10*ROW('Hygiene Data'!D192)),NA())</f>
        <v>#N/A</v>
      </c>
      <c r="BA198" s="537" t="e">
        <f ca="1">+IF(AND(ISNUMBER(OFFSET('Hygiene Data'!$D$7,0,10*ROW('Hygiene Data'!D192))),'Data Summary'!DP198="Yes"),OFFSET('Hygiene Data'!$D$7,0,10*ROW('Hygiene Data'!D192)),NA())</f>
        <v>#N/A</v>
      </c>
      <c r="BB198" s="537" t="e">
        <f ca="1">+IF(AND(ISNUMBER(OFFSET('Hygiene Data'!$D$9,0,10*ROW('Hygiene Data'!D192))),'Data Summary'!DQ198="Yes"),OFFSET('Hygiene Data'!$D$9,0,10*ROW('Hygiene Data'!D192)),NA())</f>
        <v>#N/A</v>
      </c>
      <c r="BC198" s="537" t="e">
        <f ca="1">+IF(AND(ISNUMBER(OFFSET('Hygiene Data'!$E$5,0,10*ROW('Hygiene Data'!E192))),'Data Summary'!DR198="Yes"),OFFSET('Hygiene Data'!$E$5,0,10*ROW('Hygiene Data'!E192)),NA())</f>
        <v>#N/A</v>
      </c>
      <c r="BD198" s="537" t="e">
        <f ca="1">+IF(AND(ISNUMBER(OFFSET('Hygiene Data'!$E$7,0,10*ROW('Hygiene Data'!E192))),'Data Summary'!DS198="Yes"),OFFSET('Hygiene Data'!$E$7,0,10*ROW('Hygiene Data'!E192)),NA())</f>
        <v>#N/A</v>
      </c>
      <c r="BE198" s="537" t="e">
        <f ca="1">+IF(AND(ISNUMBER(OFFSET('Hygiene Data'!$E$9,0,10*ROW('Hygiene Data'!E192))),'Data Summary'!DT198="Yes"),OFFSET('Hygiene Data'!$E$9,0,10*ROW('Hygiene Data'!E192)),NA())</f>
        <v>#N/A</v>
      </c>
      <c r="BF198" s="537" t="e">
        <f ca="1">+IF(AND(ISNUMBER(OFFSET('Hygiene Data'!$F$5,0,10*ROW('Hygiene Data'!F192))),'Data Summary'!DU198="Yes"),OFFSET('Hygiene Data'!$F$5,0,10*ROW('Hygiene Data'!F192)),NA())</f>
        <v>#N/A</v>
      </c>
      <c r="BG198" s="537" t="e">
        <f ca="1">+IF(AND(ISNUMBER(OFFSET('Hygiene Data'!$F$7,0,10*ROW('Hygiene Data'!F192))),'Data Summary'!DV198="Yes"),OFFSET('Hygiene Data'!$F$7,0,10*ROW('Hygiene Data'!F192)),NA())</f>
        <v>#N/A</v>
      </c>
      <c r="BH198" s="537" t="e">
        <f ca="1">+IF(AND(ISNUMBER(OFFSET('Hygiene Data'!$F$9,0,10*ROW('Hygiene Data'!F192))),'Data Summary'!DW198="Yes"),OFFSET('Hygiene Data'!$F$9,0,10*ROW('Hygiene Data'!F192)),NA())</f>
        <v>#N/A</v>
      </c>
      <c r="BI198" s="537" t="e">
        <f ca="1">+IF(AND(ISNUMBER(OFFSET('Hygiene Data'!$G$5,0,10*ROW('Hygiene Data'!G192))),'Data Summary'!DX198="Yes"),OFFSET('Hygiene Data'!$G$5,0,10*ROW('Hygiene Data'!G192)),NA())</f>
        <v>#N/A</v>
      </c>
      <c r="BJ198" s="537" t="e">
        <f ca="1">+IF(AND(ISNUMBER(OFFSET('Hygiene Data'!$G$7,0,10*ROW('Hygiene Data'!G192))),'Data Summary'!DY198="Yes"),OFFSET('Hygiene Data'!$G$7,0,10*ROW('Hygiene Data'!G192)),NA())</f>
        <v>#N/A</v>
      </c>
      <c r="BK198" s="537" t="e">
        <f ca="1">+IF(AND(ISNUMBER(OFFSET('Hygiene Data'!$G$9,0,10*ROW('Hygiene Data'!G192))),'Data Summary'!DZ198="Yes"),OFFSET('Hygiene Data'!$G$9,0,10*ROW('Hygiene Data'!G192)),NA())</f>
        <v>#N/A</v>
      </c>
      <c r="BL198" s="537" t="e">
        <f ca="1">+IF(AND(ISNUMBER(OFFSET('Hygiene Data'!$H$5,0,10*ROW('Hygiene Data'!H192))),'Data Summary'!EA198="Yes"),OFFSET('Hygiene Data'!$H$5,0,10*ROW('Hygiene Data'!H192)),NA())</f>
        <v>#N/A</v>
      </c>
      <c r="BM198" s="537" t="e">
        <f ca="1">+IF(AND(ISNUMBER(OFFSET('Hygiene Data'!$H$7,0,10*ROW('Hygiene Data'!H192))),'Data Summary'!EB198="Yes"),OFFSET('Hygiene Data'!$H$7,0,10*ROW('Hygiene Data'!H192)),NA())</f>
        <v>#N/A</v>
      </c>
      <c r="BN198" s="537" t="e">
        <f ca="1">+IF(AND(ISNUMBER(OFFSET('Hygiene Data'!$H$9,0,10*ROW('Hygiene Data'!H192))),'Data Summary'!EC198="Yes"),OFFSET('Hygiene Data'!$H$9,0,10*ROW('Hygiene Data'!H192)),NA())</f>
        <v>#N/A</v>
      </c>
      <c r="BO198" s="537" t="e">
        <f ca="1">+IF(AND(ISNUMBER(OFFSET('Hygiene Data'!$I$5,0,10*ROW('Hygiene Data'!I192))),'Data Summary'!ED198="Yes"),OFFSET('Hygiene Data'!$I$5,0,10*ROW('Hygiene Data'!I192)),NA())</f>
        <v>#N/A</v>
      </c>
      <c r="BP198" s="537" t="e">
        <f ca="1">+IF(AND(ISNUMBER(OFFSET('Hygiene Data'!$I$7,0,10*ROW('Hygiene Data'!I192))),'Data Summary'!EE198="Yes"),OFFSET('Hygiene Data'!$I$7,0,10*ROW('Hygiene Data'!I192)),NA())</f>
        <v>#N/A</v>
      </c>
      <c r="BQ198" s="537" t="e">
        <f ca="1">+IF(AND(ISNUMBER(OFFSET('Hygiene Data'!$I$9,0,10*ROW('Hygiene Data'!I192))),'Data Summary'!EF198="Yes"),OFFSET('Hygiene Data'!$I$9,0,10*ROW('Hygiene Data'!I192)),NA())</f>
        <v>#N/A</v>
      </c>
    </row>
    <row r="199" spans="1:69" x14ac:dyDescent="0.25">
      <c r="A199" s="533" t="e">
        <f ca="1">+RIGHT('Data Summary'!A199,LEN('Data Summary'!A199)-9)</f>
        <v>#VALUE!</v>
      </c>
      <c r="B199" s="507" t="str">
        <f ca="1">+IF(ISTEXT('Data Summary'!B199),'Data Summary'!B199,"")</f>
        <v/>
      </c>
      <c r="C199" s="534" t="e">
        <f ca="1">+VALUE('Data Summary'!C199)</f>
        <v>#VALUE!</v>
      </c>
      <c r="D199" s="535" t="e">
        <f ca="1">+IF(AND(ISNUMBER(OFFSET('Water Data'!$D$4,0,10*ROW('Water Data'!D193))),'Data Summary'!BS199="Yes"),100-OFFSET('Water Data'!$D$4,0,10*ROW('Water Data'!D193)),NA())</f>
        <v>#N/A</v>
      </c>
      <c r="E199" s="535" t="e">
        <f ca="1">+IF(AND(ISNUMBER(OFFSET('Water Data'!$D$6,0,10*ROW('Water Data'!D193))),'Data Summary'!BT199="Yes"),OFFSET('Water Data'!$D$6,0,10*ROW('Water Data'!D193)),NA())</f>
        <v>#N/A</v>
      </c>
      <c r="F199" s="535" t="e">
        <f ca="1">+IF(AND(ISNUMBER(OFFSET('Water Data'!$D$9,0,10*ROW('Water Data'!D193))),'Data Summary'!BU199="Yes"),OFFSET('Water Data'!$D$9,0,10*ROW('Water Data'!D193)),NA())</f>
        <v>#N/A</v>
      </c>
      <c r="G199" s="535" t="e">
        <f ca="1">+IF(AND(ISNUMBER(OFFSET('Water Data'!$E$4,0,10*ROW('Water Data'!E193))),'Data Summary'!BV199="Yes"),100-OFFSET('Water Data'!$E$4,0,10*ROW('Water Data'!E193)),NA())</f>
        <v>#N/A</v>
      </c>
      <c r="H199" s="535" t="e">
        <f ca="1">+IF(AND(ISNUMBER(OFFSET('Water Data'!$E$6,0,10*ROW('Water Data'!E193))),'Data Summary'!BW199="Yes"),OFFSET('Water Data'!$E$6,0,10*ROW('Water Data'!E193)),NA())</f>
        <v>#N/A</v>
      </c>
      <c r="I199" s="535" t="e">
        <f ca="1">+IF(AND(ISNUMBER(OFFSET('Water Data'!$E$9,0,10*ROW('Water Data'!E193))),'Data Summary'!BX199="Yes"),OFFSET('Water Data'!$E$9,0,10*ROW('Water Data'!E193)),NA())</f>
        <v>#N/A</v>
      </c>
      <c r="J199" s="535" t="e">
        <f ca="1">+IF(AND(ISNUMBER(OFFSET('Water Data'!$F$4,0,10*ROW('Water Data'!F193))),'Data Summary'!BY199="Yes"),100-OFFSET('Water Data'!$F$4,0,10*ROW('Water Data'!F193)),NA())</f>
        <v>#N/A</v>
      </c>
      <c r="K199" s="535" t="e">
        <f ca="1">+IF(AND(ISNUMBER(OFFSET('Water Data'!$F$6,0,10*ROW('Water Data'!F193))),'Data Summary'!BZ199="Yes"),OFFSET('Water Data'!$F$6,0,10*ROW('Water Data'!F193)),NA())</f>
        <v>#N/A</v>
      </c>
      <c r="L199" s="535" t="e">
        <f ca="1">+IF(AND(ISNUMBER(OFFSET('Water Data'!$F$9,0,10*ROW('Water Data'!F193))),'Data Summary'!CA199="Yes"),OFFSET('Water Data'!$F$9,0,10*ROW('Water Data'!F193)),NA())</f>
        <v>#N/A</v>
      </c>
      <c r="M199" s="535" t="e">
        <f ca="1">+IF(AND(ISNUMBER(OFFSET('Water Data'!$G$4,0,10*ROW('Water Data'!G193))),'Data Summary'!CB199="Yes"),100-OFFSET('Water Data'!$G$4,0,10*ROW('Water Data'!G193)),NA())</f>
        <v>#N/A</v>
      </c>
      <c r="N199" s="535" t="e">
        <f ca="1">+IF(AND(ISNUMBER(OFFSET('Water Data'!$G$6,0,10*ROW('Water Data'!G193))),'Data Summary'!CC199="Yes"),OFFSET('Water Data'!$G$6,0,10*ROW('Water Data'!G193)),NA())</f>
        <v>#N/A</v>
      </c>
      <c r="O199" s="535" t="e">
        <f ca="1">+IF(AND(ISNUMBER(OFFSET('Water Data'!$G$9,0,10*ROW('Water Data'!G193))),'Data Summary'!CD199="Yes"),OFFSET('Water Data'!$G$9,0,10*ROW('Water Data'!G193)),NA())</f>
        <v>#N/A</v>
      </c>
      <c r="P199" s="535" t="e">
        <f ca="1">+IF(AND(ISNUMBER(OFFSET('Water Data'!$H$4,0,10*ROW('Water Data'!H193))),'Data Summary'!CE199="Yes"),100-OFFSET('Water Data'!$H$4,0,10*ROW('Water Data'!H193)),NA())</f>
        <v>#N/A</v>
      </c>
      <c r="Q199" s="535" t="e">
        <f ca="1">+IF(AND(ISNUMBER(OFFSET('Water Data'!$H$6,0,10*ROW('Water Data'!H193))),'Data Summary'!CF199="Yes"),OFFSET('Water Data'!$H$6,0,10*ROW('Water Data'!H193)),NA())</f>
        <v>#N/A</v>
      </c>
      <c r="R199" s="535" t="e">
        <f ca="1">+IF(AND(ISNUMBER(OFFSET('Water Data'!$H$9,0,10*ROW('Water Data'!H193))),'Data Summary'!CG199="Yes"),OFFSET('Water Data'!$H$9,0,10*ROW('Water Data'!H193)),NA())</f>
        <v>#N/A</v>
      </c>
      <c r="S199" s="535" t="e">
        <f ca="1">+IF(AND(ISNUMBER(OFFSET('Water Data'!$I$4,0,10*ROW('Water Data'!I193))),'Data Summary'!CH199="Yes"),100-OFFSET('Water Data'!$I$4,0,10*ROW('Water Data'!I193)),NA())</f>
        <v>#N/A</v>
      </c>
      <c r="T199" s="535" t="e">
        <f ca="1">+IF(AND(ISNUMBER(OFFSET('Water Data'!$I$6,0,10*ROW('Water Data'!I193))),'Data Summary'!CI199="Yes"),OFFSET('Water Data'!$I$6,0,10*ROW('Water Data'!I193)),NA())</f>
        <v>#N/A</v>
      </c>
      <c r="U199" s="535" t="e">
        <f ca="1">+IF(AND(ISNUMBER(OFFSET('Water Data'!$I$9,0,10*ROW('Water Data'!I193))),'Data Summary'!CJ199="Yes"),OFFSET('Water Data'!$I$9,0,10*ROW('Water Data'!I193)),NA())</f>
        <v>#N/A</v>
      </c>
      <c r="V199" s="536" t="e">
        <f ca="1">+IF(AND(ISNUMBER(OFFSET('Sanitation Data'!$D$4,0,10*ROW('Sanitation Data'!D193))),'Data Summary'!CK199="Yes"),100-OFFSET('Sanitation Data'!$D$4,0,10*ROW('Sanitation Data'!D193)),NA())</f>
        <v>#N/A</v>
      </c>
      <c r="W199" s="536" t="e">
        <f ca="1">+IF(AND(ISNUMBER(OFFSET('Sanitation Data'!$D$6,0,10*ROW('Sanitation Data'!D193))),'Data Summary'!CL199="Yes"),OFFSET('Sanitation Data'!$D$6,0,10*ROW('Sanitation Data'!D193)),NA())</f>
        <v>#N/A</v>
      </c>
      <c r="X199" s="536" t="e">
        <f ca="1">+IF(AND(ISNUMBER(OFFSET('Sanitation Data'!$D$10,0,10*ROW('Sanitation Data'!D193))),'Data Summary'!CM199="Yes"),OFFSET('Sanitation Data'!$D$10,0,10*ROW('Sanitation Data'!D193)),NA())</f>
        <v>#N/A</v>
      </c>
      <c r="Y199" s="536" t="e">
        <f ca="1">+IF(AND(ISNUMBER(OFFSET('Sanitation Data'!$D$11,0,10*ROW('Sanitation Data'!D193))),'Data Summary'!CN199="Yes"),OFFSET('Sanitation Data'!$D$11,0,10*ROW('Sanitation Data'!D193)),NA())</f>
        <v>#N/A</v>
      </c>
      <c r="Z199" s="536" t="e">
        <f ca="1">+IF(AND(ISNUMBER(OFFSET('Sanitation Data'!$D$12,0,10*ROW('Sanitation Data'!D193))),'Data Summary'!CO199="Yes"),OFFSET('Sanitation Data'!$D$12,0,10*ROW('Sanitation Data'!D193)),NA())</f>
        <v>#N/A</v>
      </c>
      <c r="AA199" s="536" t="e">
        <f ca="1">+IF(AND(ISNUMBER(OFFSET('Sanitation Data'!$E$4,0,10*ROW('Sanitation Data'!E193))),'Data Summary'!CP199="Yes"),100-OFFSET('Sanitation Data'!$E$4,0,10*ROW('Sanitation Data'!E193)),NA())</f>
        <v>#N/A</v>
      </c>
      <c r="AB199" s="536" t="e">
        <f ca="1">+IF(AND(ISNUMBER(OFFSET('Sanitation Data'!$E$6,0,10*ROW('Sanitation Data'!E193))),'Data Summary'!CQ199="Yes"),OFFSET('Sanitation Data'!$E$6,0,10*ROW('Sanitation Data'!E193)),NA())</f>
        <v>#N/A</v>
      </c>
      <c r="AC199" s="536" t="e">
        <f ca="1">+IF(AND(ISNUMBER(OFFSET('Sanitation Data'!$E$10,0,10*ROW('Sanitation Data'!E193))),'Data Summary'!CR199="Yes"),OFFSET('Sanitation Data'!$E$10,0,10*ROW('Sanitation Data'!E193)),NA())</f>
        <v>#N/A</v>
      </c>
      <c r="AD199" s="536" t="e">
        <f ca="1">+IF(AND(ISNUMBER(OFFSET('Sanitation Data'!$E$11,0,10*ROW('Sanitation Data'!E193))),'Data Summary'!CS199="Yes"),OFFSET('Sanitation Data'!$E$11,0,10*ROW('Sanitation Data'!E193)),NA())</f>
        <v>#N/A</v>
      </c>
      <c r="AE199" s="536" t="e">
        <f ca="1">+IF(AND(ISNUMBER(OFFSET('Sanitation Data'!$E$12,0,10*ROW('Sanitation Data'!E193))),'Data Summary'!CT199="Yes"),OFFSET('Sanitation Data'!$E$12,0,10*ROW('Sanitation Data'!E193)),NA())</f>
        <v>#N/A</v>
      </c>
      <c r="AF199" s="536" t="e">
        <f ca="1">+IF(AND(ISNUMBER(OFFSET('Sanitation Data'!$F$4,0,10*ROW('Sanitation Data'!F193))),'Data Summary'!CU199="Yes"),100-OFFSET('Sanitation Data'!$F$4,0,10*ROW('Sanitation Data'!F193)),NA())</f>
        <v>#N/A</v>
      </c>
      <c r="AG199" s="536" t="e">
        <f ca="1">+IF(AND(ISNUMBER(OFFSET('Sanitation Data'!$F$6,0,10*ROW('Sanitation Data'!F193))),'Data Summary'!CV199="Yes"),OFFSET('Sanitation Data'!$F$6,0,10*ROW('Sanitation Data'!F193)),NA())</f>
        <v>#N/A</v>
      </c>
      <c r="AH199" s="536" t="e">
        <f ca="1">+IF(AND(ISNUMBER(OFFSET('Sanitation Data'!$F$10,0,10*ROW('Sanitation Data'!F193))),'Data Summary'!CW199="Yes"),OFFSET('Sanitation Data'!$F$10,0,10*ROW('Sanitation Data'!F193)),NA())</f>
        <v>#N/A</v>
      </c>
      <c r="AI199" s="536" t="e">
        <f ca="1">+IF(AND(ISNUMBER(OFFSET('Sanitation Data'!$F$11,0,10*ROW('Sanitation Data'!F193))),'Data Summary'!CX199="Yes"),OFFSET('Sanitation Data'!$F$11,0,10*ROW('Sanitation Data'!F193)),NA())</f>
        <v>#N/A</v>
      </c>
      <c r="AJ199" s="536" t="e">
        <f ca="1">+IF(AND(ISNUMBER(OFFSET('Sanitation Data'!$F$12,0,10*ROW('Sanitation Data'!F193))),'Data Summary'!CY199="Yes"),OFFSET('Sanitation Data'!$F$12,0,10*ROW('Sanitation Data'!F193)),NA())</f>
        <v>#N/A</v>
      </c>
      <c r="AK199" s="536" t="e">
        <f ca="1">+IF(AND(ISNUMBER(OFFSET('Sanitation Data'!$G$4,0,10*ROW('Sanitation Data'!G193))),'Data Summary'!CZ199="Yes"),100-OFFSET('Sanitation Data'!$G$4,0,10*ROW('Sanitation Data'!G193)),NA())</f>
        <v>#N/A</v>
      </c>
      <c r="AL199" s="536" t="e">
        <f ca="1">+IF(AND(ISNUMBER(OFFSET('Sanitation Data'!$G$6,0,10*ROW('Sanitation Data'!G193))),'Data Summary'!DA199="Yes"),OFFSET('Sanitation Data'!$G$6,0,10*ROW('Sanitation Data'!G193)),NA())</f>
        <v>#N/A</v>
      </c>
      <c r="AM199" s="536" t="e">
        <f ca="1">+IF(AND(ISNUMBER(OFFSET('Sanitation Data'!$G$10,0,10*ROW('Sanitation Data'!G193))),'Data Summary'!DB199="Yes"),OFFSET('Sanitation Data'!$G$10,0,10*ROW('Sanitation Data'!G193)),NA())</f>
        <v>#N/A</v>
      </c>
      <c r="AN199" s="536" t="e">
        <f ca="1">+IF(AND(ISNUMBER(OFFSET('Sanitation Data'!$G$11,0,10*ROW('Sanitation Data'!G193))),'Data Summary'!DC199="Yes"),OFFSET('Sanitation Data'!$G$11,0,10*ROW('Sanitation Data'!G193)),NA())</f>
        <v>#N/A</v>
      </c>
      <c r="AO199" s="536" t="e">
        <f ca="1">+IF(AND(ISNUMBER(OFFSET('Sanitation Data'!$G$12,0,10*ROW('Sanitation Data'!G193))),'Data Summary'!DD199="Yes"),OFFSET('Sanitation Data'!$G$12,0,10*ROW('Sanitation Data'!G193)),NA())</f>
        <v>#N/A</v>
      </c>
      <c r="AP199" s="536" t="e">
        <f ca="1">+IF(AND(ISNUMBER(OFFSET('Sanitation Data'!$H$4,0,10*ROW('Sanitation Data'!H193))),'Data Summary'!DE199="Yes"),100-OFFSET('Sanitation Data'!$H$4,0,10*ROW('Sanitation Data'!H193)),NA())</f>
        <v>#N/A</v>
      </c>
      <c r="AQ199" s="536" t="e">
        <f ca="1">+IF(AND(ISNUMBER(OFFSET('Sanitation Data'!$H$6,0,10*ROW('Sanitation Data'!H193))),'Data Summary'!DF199="Yes"),OFFSET('Sanitation Data'!$H$6,0,10*ROW('Sanitation Data'!H193)),NA())</f>
        <v>#N/A</v>
      </c>
      <c r="AR199" s="536" t="e">
        <f ca="1">+IF(AND(ISNUMBER(OFFSET('Sanitation Data'!$H$10,0,10*ROW('Sanitation Data'!H193))),'Data Summary'!DG199="Yes"),OFFSET('Sanitation Data'!$H$10,0,10*ROW('Sanitation Data'!H193)),NA())</f>
        <v>#N/A</v>
      </c>
      <c r="AS199" s="536" t="e">
        <f ca="1">+IF(AND(ISNUMBER(OFFSET('Sanitation Data'!$H$11,0,10*ROW('Sanitation Data'!H193))),'Data Summary'!DH199="Yes"),OFFSET('Sanitation Data'!$H$11,0,10*ROW('Sanitation Data'!H193)),NA())</f>
        <v>#N/A</v>
      </c>
      <c r="AT199" s="536" t="e">
        <f ca="1">+IF(AND(ISNUMBER(OFFSET('Sanitation Data'!$H$12,0,10*ROW('Sanitation Data'!H193))),'Data Summary'!DI199="Yes"),OFFSET('Sanitation Data'!$H$12,0,10*ROW('Sanitation Data'!H193)),NA())</f>
        <v>#N/A</v>
      </c>
      <c r="AU199" s="536" t="e">
        <f ca="1">+IF(AND(ISNUMBER(OFFSET('Sanitation Data'!$I$4,0,10*ROW('Sanitation Data'!I193))),'Data Summary'!DJ199="Yes"),100-OFFSET('Sanitation Data'!$I$4,0,10*ROW('Sanitation Data'!I193)),NA())</f>
        <v>#N/A</v>
      </c>
      <c r="AV199" s="536" t="e">
        <f ca="1">+IF(AND(ISNUMBER(OFFSET('Sanitation Data'!$I$6,0,10*ROW('Sanitation Data'!I193))),'Data Summary'!DK199="Yes"),OFFSET('Sanitation Data'!$I$6,0,10*ROW('Sanitation Data'!I193)),NA())</f>
        <v>#N/A</v>
      </c>
      <c r="AW199" s="536" t="e">
        <f ca="1">+IF(AND(ISNUMBER(OFFSET('Sanitation Data'!$I$10,0,10*ROW('Sanitation Data'!I193))),'Data Summary'!DL199="Yes"),OFFSET('Sanitation Data'!$I$10,0,10*ROW('Sanitation Data'!I193)),NA())</f>
        <v>#N/A</v>
      </c>
      <c r="AX199" s="536" t="e">
        <f ca="1">+IF(AND(ISNUMBER(OFFSET('Sanitation Data'!$I$11,0,10*ROW('Sanitation Data'!I193))),'Data Summary'!DM199="Yes"),OFFSET('Sanitation Data'!$I$11,0,10*ROW('Sanitation Data'!I193)),NA())</f>
        <v>#N/A</v>
      </c>
      <c r="AY199" s="536" t="e">
        <f ca="1">+IF(AND(ISNUMBER(OFFSET('Sanitation Data'!$I$12,0,10*ROW('Sanitation Data'!I193))),'Data Summary'!DN199="Yes"),OFFSET('Sanitation Data'!$I$12,0,10*ROW('Sanitation Data'!I193)),NA())</f>
        <v>#N/A</v>
      </c>
      <c r="AZ199" s="537" t="e">
        <f ca="1">+IF(AND(ISNUMBER(OFFSET('Hygiene Data'!$D$5,0,10*ROW('Hygiene Data'!D193))),'Data Summary'!DO199="Yes"),OFFSET('Hygiene Data'!$D$5,0,10*ROW('Hygiene Data'!D193)),NA())</f>
        <v>#N/A</v>
      </c>
      <c r="BA199" s="537" t="e">
        <f ca="1">+IF(AND(ISNUMBER(OFFSET('Hygiene Data'!$D$7,0,10*ROW('Hygiene Data'!D193))),'Data Summary'!DP199="Yes"),OFFSET('Hygiene Data'!$D$7,0,10*ROW('Hygiene Data'!D193)),NA())</f>
        <v>#N/A</v>
      </c>
      <c r="BB199" s="537" t="e">
        <f ca="1">+IF(AND(ISNUMBER(OFFSET('Hygiene Data'!$D$9,0,10*ROW('Hygiene Data'!D193))),'Data Summary'!DQ199="Yes"),OFFSET('Hygiene Data'!$D$9,0,10*ROW('Hygiene Data'!D193)),NA())</f>
        <v>#N/A</v>
      </c>
      <c r="BC199" s="537" t="e">
        <f ca="1">+IF(AND(ISNUMBER(OFFSET('Hygiene Data'!$E$5,0,10*ROW('Hygiene Data'!E193))),'Data Summary'!DR199="Yes"),OFFSET('Hygiene Data'!$E$5,0,10*ROW('Hygiene Data'!E193)),NA())</f>
        <v>#N/A</v>
      </c>
      <c r="BD199" s="537" t="e">
        <f ca="1">+IF(AND(ISNUMBER(OFFSET('Hygiene Data'!$E$7,0,10*ROW('Hygiene Data'!E193))),'Data Summary'!DS199="Yes"),OFFSET('Hygiene Data'!$E$7,0,10*ROW('Hygiene Data'!E193)),NA())</f>
        <v>#N/A</v>
      </c>
      <c r="BE199" s="537" t="e">
        <f ca="1">+IF(AND(ISNUMBER(OFFSET('Hygiene Data'!$E$9,0,10*ROW('Hygiene Data'!E193))),'Data Summary'!DT199="Yes"),OFFSET('Hygiene Data'!$E$9,0,10*ROW('Hygiene Data'!E193)),NA())</f>
        <v>#N/A</v>
      </c>
      <c r="BF199" s="537" t="e">
        <f ca="1">+IF(AND(ISNUMBER(OFFSET('Hygiene Data'!$F$5,0,10*ROW('Hygiene Data'!F193))),'Data Summary'!DU199="Yes"),OFFSET('Hygiene Data'!$F$5,0,10*ROW('Hygiene Data'!F193)),NA())</f>
        <v>#N/A</v>
      </c>
      <c r="BG199" s="537" t="e">
        <f ca="1">+IF(AND(ISNUMBER(OFFSET('Hygiene Data'!$F$7,0,10*ROW('Hygiene Data'!F193))),'Data Summary'!DV199="Yes"),OFFSET('Hygiene Data'!$F$7,0,10*ROW('Hygiene Data'!F193)),NA())</f>
        <v>#N/A</v>
      </c>
      <c r="BH199" s="537" t="e">
        <f ca="1">+IF(AND(ISNUMBER(OFFSET('Hygiene Data'!$F$9,0,10*ROW('Hygiene Data'!F193))),'Data Summary'!DW199="Yes"),OFFSET('Hygiene Data'!$F$9,0,10*ROW('Hygiene Data'!F193)),NA())</f>
        <v>#N/A</v>
      </c>
      <c r="BI199" s="537" t="e">
        <f ca="1">+IF(AND(ISNUMBER(OFFSET('Hygiene Data'!$G$5,0,10*ROW('Hygiene Data'!G193))),'Data Summary'!DX199="Yes"),OFFSET('Hygiene Data'!$G$5,0,10*ROW('Hygiene Data'!G193)),NA())</f>
        <v>#N/A</v>
      </c>
      <c r="BJ199" s="537" t="e">
        <f ca="1">+IF(AND(ISNUMBER(OFFSET('Hygiene Data'!$G$7,0,10*ROW('Hygiene Data'!G193))),'Data Summary'!DY199="Yes"),OFFSET('Hygiene Data'!$G$7,0,10*ROW('Hygiene Data'!G193)),NA())</f>
        <v>#N/A</v>
      </c>
      <c r="BK199" s="537" t="e">
        <f ca="1">+IF(AND(ISNUMBER(OFFSET('Hygiene Data'!$G$9,0,10*ROW('Hygiene Data'!G193))),'Data Summary'!DZ199="Yes"),OFFSET('Hygiene Data'!$G$9,0,10*ROW('Hygiene Data'!G193)),NA())</f>
        <v>#N/A</v>
      </c>
      <c r="BL199" s="537" t="e">
        <f ca="1">+IF(AND(ISNUMBER(OFFSET('Hygiene Data'!$H$5,0,10*ROW('Hygiene Data'!H193))),'Data Summary'!EA199="Yes"),OFFSET('Hygiene Data'!$H$5,0,10*ROW('Hygiene Data'!H193)),NA())</f>
        <v>#N/A</v>
      </c>
      <c r="BM199" s="537" t="e">
        <f ca="1">+IF(AND(ISNUMBER(OFFSET('Hygiene Data'!$H$7,0,10*ROW('Hygiene Data'!H193))),'Data Summary'!EB199="Yes"),OFFSET('Hygiene Data'!$H$7,0,10*ROW('Hygiene Data'!H193)),NA())</f>
        <v>#N/A</v>
      </c>
      <c r="BN199" s="537" t="e">
        <f ca="1">+IF(AND(ISNUMBER(OFFSET('Hygiene Data'!$H$9,0,10*ROW('Hygiene Data'!H193))),'Data Summary'!EC199="Yes"),OFFSET('Hygiene Data'!$H$9,0,10*ROW('Hygiene Data'!H193)),NA())</f>
        <v>#N/A</v>
      </c>
      <c r="BO199" s="537" t="e">
        <f ca="1">+IF(AND(ISNUMBER(OFFSET('Hygiene Data'!$I$5,0,10*ROW('Hygiene Data'!I193))),'Data Summary'!ED199="Yes"),OFFSET('Hygiene Data'!$I$5,0,10*ROW('Hygiene Data'!I193)),NA())</f>
        <v>#N/A</v>
      </c>
      <c r="BP199" s="537" t="e">
        <f ca="1">+IF(AND(ISNUMBER(OFFSET('Hygiene Data'!$I$7,0,10*ROW('Hygiene Data'!I193))),'Data Summary'!EE199="Yes"),OFFSET('Hygiene Data'!$I$7,0,10*ROW('Hygiene Data'!I193)),NA())</f>
        <v>#N/A</v>
      </c>
      <c r="BQ199" s="537" t="e">
        <f ca="1">+IF(AND(ISNUMBER(OFFSET('Hygiene Data'!$I$9,0,10*ROW('Hygiene Data'!I193))),'Data Summary'!EF199="Yes"),OFFSET('Hygiene Data'!$I$9,0,10*ROW('Hygiene Data'!I193)),NA())</f>
        <v>#N/A</v>
      </c>
    </row>
    <row r="200" spans="1:69" x14ac:dyDescent="0.25">
      <c r="A200" s="533" t="e">
        <f ca="1">+RIGHT('Data Summary'!A200,LEN('Data Summary'!A200)-9)</f>
        <v>#VALUE!</v>
      </c>
      <c r="B200" s="507" t="str">
        <f ca="1">+IF(ISTEXT('Data Summary'!B200),'Data Summary'!B200,"")</f>
        <v/>
      </c>
      <c r="C200" s="534" t="e">
        <f ca="1">+VALUE('Data Summary'!C200)</f>
        <v>#VALUE!</v>
      </c>
      <c r="D200" s="535" t="e">
        <f ca="1">+IF(AND(ISNUMBER(OFFSET('Water Data'!$D$4,0,10*ROW('Water Data'!D194))),'Data Summary'!BS200="Yes"),100-OFFSET('Water Data'!$D$4,0,10*ROW('Water Data'!D194)),NA())</f>
        <v>#N/A</v>
      </c>
      <c r="E200" s="535" t="e">
        <f ca="1">+IF(AND(ISNUMBER(OFFSET('Water Data'!$D$6,0,10*ROW('Water Data'!D194))),'Data Summary'!BT200="Yes"),OFFSET('Water Data'!$D$6,0,10*ROW('Water Data'!D194)),NA())</f>
        <v>#N/A</v>
      </c>
      <c r="F200" s="535" t="e">
        <f ca="1">+IF(AND(ISNUMBER(OFFSET('Water Data'!$D$9,0,10*ROW('Water Data'!D194))),'Data Summary'!BU200="Yes"),OFFSET('Water Data'!$D$9,0,10*ROW('Water Data'!D194)),NA())</f>
        <v>#N/A</v>
      </c>
      <c r="G200" s="535" t="e">
        <f ca="1">+IF(AND(ISNUMBER(OFFSET('Water Data'!$E$4,0,10*ROW('Water Data'!E194))),'Data Summary'!BV200="Yes"),100-OFFSET('Water Data'!$E$4,0,10*ROW('Water Data'!E194)),NA())</f>
        <v>#N/A</v>
      </c>
      <c r="H200" s="535" t="e">
        <f ca="1">+IF(AND(ISNUMBER(OFFSET('Water Data'!$E$6,0,10*ROW('Water Data'!E194))),'Data Summary'!BW200="Yes"),OFFSET('Water Data'!$E$6,0,10*ROW('Water Data'!E194)),NA())</f>
        <v>#N/A</v>
      </c>
      <c r="I200" s="535" t="e">
        <f ca="1">+IF(AND(ISNUMBER(OFFSET('Water Data'!$E$9,0,10*ROW('Water Data'!E194))),'Data Summary'!BX200="Yes"),OFFSET('Water Data'!$E$9,0,10*ROW('Water Data'!E194)),NA())</f>
        <v>#N/A</v>
      </c>
      <c r="J200" s="535" t="e">
        <f ca="1">+IF(AND(ISNUMBER(OFFSET('Water Data'!$F$4,0,10*ROW('Water Data'!F194))),'Data Summary'!BY200="Yes"),100-OFFSET('Water Data'!$F$4,0,10*ROW('Water Data'!F194)),NA())</f>
        <v>#N/A</v>
      </c>
      <c r="K200" s="535" t="e">
        <f ca="1">+IF(AND(ISNUMBER(OFFSET('Water Data'!$F$6,0,10*ROW('Water Data'!F194))),'Data Summary'!BZ200="Yes"),OFFSET('Water Data'!$F$6,0,10*ROW('Water Data'!F194)),NA())</f>
        <v>#N/A</v>
      </c>
      <c r="L200" s="535" t="e">
        <f ca="1">+IF(AND(ISNUMBER(OFFSET('Water Data'!$F$9,0,10*ROW('Water Data'!F194))),'Data Summary'!CA200="Yes"),OFFSET('Water Data'!$F$9,0,10*ROW('Water Data'!F194)),NA())</f>
        <v>#N/A</v>
      </c>
      <c r="M200" s="535" t="e">
        <f ca="1">+IF(AND(ISNUMBER(OFFSET('Water Data'!$G$4,0,10*ROW('Water Data'!G194))),'Data Summary'!CB200="Yes"),100-OFFSET('Water Data'!$G$4,0,10*ROW('Water Data'!G194)),NA())</f>
        <v>#N/A</v>
      </c>
      <c r="N200" s="535" t="e">
        <f ca="1">+IF(AND(ISNUMBER(OFFSET('Water Data'!$G$6,0,10*ROW('Water Data'!G194))),'Data Summary'!CC200="Yes"),OFFSET('Water Data'!$G$6,0,10*ROW('Water Data'!G194)),NA())</f>
        <v>#N/A</v>
      </c>
      <c r="O200" s="535" t="e">
        <f ca="1">+IF(AND(ISNUMBER(OFFSET('Water Data'!$G$9,0,10*ROW('Water Data'!G194))),'Data Summary'!CD200="Yes"),OFFSET('Water Data'!$G$9,0,10*ROW('Water Data'!G194)),NA())</f>
        <v>#N/A</v>
      </c>
      <c r="P200" s="535" t="e">
        <f ca="1">+IF(AND(ISNUMBER(OFFSET('Water Data'!$H$4,0,10*ROW('Water Data'!H194))),'Data Summary'!CE200="Yes"),100-OFFSET('Water Data'!$H$4,0,10*ROW('Water Data'!H194)),NA())</f>
        <v>#N/A</v>
      </c>
      <c r="Q200" s="535" t="e">
        <f ca="1">+IF(AND(ISNUMBER(OFFSET('Water Data'!$H$6,0,10*ROW('Water Data'!H194))),'Data Summary'!CF200="Yes"),OFFSET('Water Data'!$H$6,0,10*ROW('Water Data'!H194)),NA())</f>
        <v>#N/A</v>
      </c>
      <c r="R200" s="535" t="e">
        <f ca="1">+IF(AND(ISNUMBER(OFFSET('Water Data'!$H$9,0,10*ROW('Water Data'!H194))),'Data Summary'!CG200="Yes"),OFFSET('Water Data'!$H$9,0,10*ROW('Water Data'!H194)),NA())</f>
        <v>#N/A</v>
      </c>
      <c r="S200" s="535" t="e">
        <f ca="1">+IF(AND(ISNUMBER(OFFSET('Water Data'!$I$4,0,10*ROW('Water Data'!I194))),'Data Summary'!CH200="Yes"),100-OFFSET('Water Data'!$I$4,0,10*ROW('Water Data'!I194)),NA())</f>
        <v>#N/A</v>
      </c>
      <c r="T200" s="535" t="e">
        <f ca="1">+IF(AND(ISNUMBER(OFFSET('Water Data'!$I$6,0,10*ROW('Water Data'!I194))),'Data Summary'!CI200="Yes"),OFFSET('Water Data'!$I$6,0,10*ROW('Water Data'!I194)),NA())</f>
        <v>#N/A</v>
      </c>
      <c r="U200" s="535" t="e">
        <f ca="1">+IF(AND(ISNUMBER(OFFSET('Water Data'!$I$9,0,10*ROW('Water Data'!I194))),'Data Summary'!CJ200="Yes"),OFFSET('Water Data'!$I$9,0,10*ROW('Water Data'!I194)),NA())</f>
        <v>#N/A</v>
      </c>
      <c r="V200" s="536" t="e">
        <f ca="1">+IF(AND(ISNUMBER(OFFSET('Sanitation Data'!$D$4,0,10*ROW('Sanitation Data'!D194))),'Data Summary'!CK200="Yes"),100-OFFSET('Sanitation Data'!$D$4,0,10*ROW('Sanitation Data'!D194)),NA())</f>
        <v>#N/A</v>
      </c>
      <c r="W200" s="536" t="e">
        <f ca="1">+IF(AND(ISNUMBER(OFFSET('Sanitation Data'!$D$6,0,10*ROW('Sanitation Data'!D194))),'Data Summary'!CL200="Yes"),OFFSET('Sanitation Data'!$D$6,0,10*ROW('Sanitation Data'!D194)),NA())</f>
        <v>#N/A</v>
      </c>
      <c r="X200" s="536" t="e">
        <f ca="1">+IF(AND(ISNUMBER(OFFSET('Sanitation Data'!$D$10,0,10*ROW('Sanitation Data'!D194))),'Data Summary'!CM200="Yes"),OFFSET('Sanitation Data'!$D$10,0,10*ROW('Sanitation Data'!D194)),NA())</f>
        <v>#N/A</v>
      </c>
      <c r="Y200" s="536" t="e">
        <f ca="1">+IF(AND(ISNUMBER(OFFSET('Sanitation Data'!$D$11,0,10*ROW('Sanitation Data'!D194))),'Data Summary'!CN200="Yes"),OFFSET('Sanitation Data'!$D$11,0,10*ROW('Sanitation Data'!D194)),NA())</f>
        <v>#N/A</v>
      </c>
      <c r="Z200" s="536" t="e">
        <f ca="1">+IF(AND(ISNUMBER(OFFSET('Sanitation Data'!$D$12,0,10*ROW('Sanitation Data'!D194))),'Data Summary'!CO200="Yes"),OFFSET('Sanitation Data'!$D$12,0,10*ROW('Sanitation Data'!D194)),NA())</f>
        <v>#N/A</v>
      </c>
      <c r="AA200" s="536" t="e">
        <f ca="1">+IF(AND(ISNUMBER(OFFSET('Sanitation Data'!$E$4,0,10*ROW('Sanitation Data'!E194))),'Data Summary'!CP200="Yes"),100-OFFSET('Sanitation Data'!$E$4,0,10*ROW('Sanitation Data'!E194)),NA())</f>
        <v>#N/A</v>
      </c>
      <c r="AB200" s="536" t="e">
        <f ca="1">+IF(AND(ISNUMBER(OFFSET('Sanitation Data'!$E$6,0,10*ROW('Sanitation Data'!E194))),'Data Summary'!CQ200="Yes"),OFFSET('Sanitation Data'!$E$6,0,10*ROW('Sanitation Data'!E194)),NA())</f>
        <v>#N/A</v>
      </c>
      <c r="AC200" s="536" t="e">
        <f ca="1">+IF(AND(ISNUMBER(OFFSET('Sanitation Data'!$E$10,0,10*ROW('Sanitation Data'!E194))),'Data Summary'!CR200="Yes"),OFFSET('Sanitation Data'!$E$10,0,10*ROW('Sanitation Data'!E194)),NA())</f>
        <v>#N/A</v>
      </c>
      <c r="AD200" s="536" t="e">
        <f ca="1">+IF(AND(ISNUMBER(OFFSET('Sanitation Data'!$E$11,0,10*ROW('Sanitation Data'!E194))),'Data Summary'!CS200="Yes"),OFFSET('Sanitation Data'!$E$11,0,10*ROW('Sanitation Data'!E194)),NA())</f>
        <v>#N/A</v>
      </c>
      <c r="AE200" s="536" t="e">
        <f ca="1">+IF(AND(ISNUMBER(OFFSET('Sanitation Data'!$E$12,0,10*ROW('Sanitation Data'!E194))),'Data Summary'!CT200="Yes"),OFFSET('Sanitation Data'!$E$12,0,10*ROW('Sanitation Data'!E194)),NA())</f>
        <v>#N/A</v>
      </c>
      <c r="AF200" s="536" t="e">
        <f ca="1">+IF(AND(ISNUMBER(OFFSET('Sanitation Data'!$F$4,0,10*ROW('Sanitation Data'!F194))),'Data Summary'!CU200="Yes"),100-OFFSET('Sanitation Data'!$F$4,0,10*ROW('Sanitation Data'!F194)),NA())</f>
        <v>#N/A</v>
      </c>
      <c r="AG200" s="536" t="e">
        <f ca="1">+IF(AND(ISNUMBER(OFFSET('Sanitation Data'!$F$6,0,10*ROW('Sanitation Data'!F194))),'Data Summary'!CV200="Yes"),OFFSET('Sanitation Data'!$F$6,0,10*ROW('Sanitation Data'!F194)),NA())</f>
        <v>#N/A</v>
      </c>
      <c r="AH200" s="536" t="e">
        <f ca="1">+IF(AND(ISNUMBER(OFFSET('Sanitation Data'!$F$10,0,10*ROW('Sanitation Data'!F194))),'Data Summary'!CW200="Yes"),OFFSET('Sanitation Data'!$F$10,0,10*ROW('Sanitation Data'!F194)),NA())</f>
        <v>#N/A</v>
      </c>
      <c r="AI200" s="536" t="e">
        <f ca="1">+IF(AND(ISNUMBER(OFFSET('Sanitation Data'!$F$11,0,10*ROW('Sanitation Data'!F194))),'Data Summary'!CX200="Yes"),OFFSET('Sanitation Data'!$F$11,0,10*ROW('Sanitation Data'!F194)),NA())</f>
        <v>#N/A</v>
      </c>
      <c r="AJ200" s="536" t="e">
        <f ca="1">+IF(AND(ISNUMBER(OFFSET('Sanitation Data'!$F$12,0,10*ROW('Sanitation Data'!F194))),'Data Summary'!CY200="Yes"),OFFSET('Sanitation Data'!$F$12,0,10*ROW('Sanitation Data'!F194)),NA())</f>
        <v>#N/A</v>
      </c>
      <c r="AK200" s="536" t="e">
        <f ca="1">+IF(AND(ISNUMBER(OFFSET('Sanitation Data'!$G$4,0,10*ROW('Sanitation Data'!G194))),'Data Summary'!CZ200="Yes"),100-OFFSET('Sanitation Data'!$G$4,0,10*ROW('Sanitation Data'!G194)),NA())</f>
        <v>#N/A</v>
      </c>
      <c r="AL200" s="536" t="e">
        <f ca="1">+IF(AND(ISNUMBER(OFFSET('Sanitation Data'!$G$6,0,10*ROW('Sanitation Data'!G194))),'Data Summary'!DA200="Yes"),OFFSET('Sanitation Data'!$G$6,0,10*ROW('Sanitation Data'!G194)),NA())</f>
        <v>#N/A</v>
      </c>
      <c r="AM200" s="536" t="e">
        <f ca="1">+IF(AND(ISNUMBER(OFFSET('Sanitation Data'!$G$10,0,10*ROW('Sanitation Data'!G194))),'Data Summary'!DB200="Yes"),OFFSET('Sanitation Data'!$G$10,0,10*ROW('Sanitation Data'!G194)),NA())</f>
        <v>#N/A</v>
      </c>
      <c r="AN200" s="536" t="e">
        <f ca="1">+IF(AND(ISNUMBER(OFFSET('Sanitation Data'!$G$11,0,10*ROW('Sanitation Data'!G194))),'Data Summary'!DC200="Yes"),OFFSET('Sanitation Data'!$G$11,0,10*ROW('Sanitation Data'!G194)),NA())</f>
        <v>#N/A</v>
      </c>
      <c r="AO200" s="536" t="e">
        <f ca="1">+IF(AND(ISNUMBER(OFFSET('Sanitation Data'!$G$12,0,10*ROW('Sanitation Data'!G194))),'Data Summary'!DD200="Yes"),OFFSET('Sanitation Data'!$G$12,0,10*ROW('Sanitation Data'!G194)),NA())</f>
        <v>#N/A</v>
      </c>
      <c r="AP200" s="536" t="e">
        <f ca="1">+IF(AND(ISNUMBER(OFFSET('Sanitation Data'!$H$4,0,10*ROW('Sanitation Data'!H194))),'Data Summary'!DE200="Yes"),100-OFFSET('Sanitation Data'!$H$4,0,10*ROW('Sanitation Data'!H194)),NA())</f>
        <v>#N/A</v>
      </c>
      <c r="AQ200" s="536" t="e">
        <f ca="1">+IF(AND(ISNUMBER(OFFSET('Sanitation Data'!$H$6,0,10*ROW('Sanitation Data'!H194))),'Data Summary'!DF200="Yes"),OFFSET('Sanitation Data'!$H$6,0,10*ROW('Sanitation Data'!H194)),NA())</f>
        <v>#N/A</v>
      </c>
      <c r="AR200" s="536" t="e">
        <f ca="1">+IF(AND(ISNUMBER(OFFSET('Sanitation Data'!$H$10,0,10*ROW('Sanitation Data'!H194))),'Data Summary'!DG200="Yes"),OFFSET('Sanitation Data'!$H$10,0,10*ROW('Sanitation Data'!H194)),NA())</f>
        <v>#N/A</v>
      </c>
      <c r="AS200" s="536" t="e">
        <f ca="1">+IF(AND(ISNUMBER(OFFSET('Sanitation Data'!$H$11,0,10*ROW('Sanitation Data'!H194))),'Data Summary'!DH200="Yes"),OFFSET('Sanitation Data'!$H$11,0,10*ROW('Sanitation Data'!H194)),NA())</f>
        <v>#N/A</v>
      </c>
      <c r="AT200" s="536" t="e">
        <f ca="1">+IF(AND(ISNUMBER(OFFSET('Sanitation Data'!$H$12,0,10*ROW('Sanitation Data'!H194))),'Data Summary'!DI200="Yes"),OFFSET('Sanitation Data'!$H$12,0,10*ROW('Sanitation Data'!H194)),NA())</f>
        <v>#N/A</v>
      </c>
      <c r="AU200" s="536" t="e">
        <f ca="1">+IF(AND(ISNUMBER(OFFSET('Sanitation Data'!$I$4,0,10*ROW('Sanitation Data'!I194))),'Data Summary'!DJ200="Yes"),100-OFFSET('Sanitation Data'!$I$4,0,10*ROW('Sanitation Data'!I194)),NA())</f>
        <v>#N/A</v>
      </c>
      <c r="AV200" s="536" t="e">
        <f ca="1">+IF(AND(ISNUMBER(OFFSET('Sanitation Data'!$I$6,0,10*ROW('Sanitation Data'!I194))),'Data Summary'!DK200="Yes"),OFFSET('Sanitation Data'!$I$6,0,10*ROW('Sanitation Data'!I194)),NA())</f>
        <v>#N/A</v>
      </c>
      <c r="AW200" s="536" t="e">
        <f ca="1">+IF(AND(ISNUMBER(OFFSET('Sanitation Data'!$I$10,0,10*ROW('Sanitation Data'!I194))),'Data Summary'!DL200="Yes"),OFFSET('Sanitation Data'!$I$10,0,10*ROW('Sanitation Data'!I194)),NA())</f>
        <v>#N/A</v>
      </c>
      <c r="AX200" s="536" t="e">
        <f ca="1">+IF(AND(ISNUMBER(OFFSET('Sanitation Data'!$I$11,0,10*ROW('Sanitation Data'!I194))),'Data Summary'!DM200="Yes"),OFFSET('Sanitation Data'!$I$11,0,10*ROW('Sanitation Data'!I194)),NA())</f>
        <v>#N/A</v>
      </c>
      <c r="AY200" s="536" t="e">
        <f ca="1">+IF(AND(ISNUMBER(OFFSET('Sanitation Data'!$I$12,0,10*ROW('Sanitation Data'!I194))),'Data Summary'!DN200="Yes"),OFFSET('Sanitation Data'!$I$12,0,10*ROW('Sanitation Data'!I194)),NA())</f>
        <v>#N/A</v>
      </c>
      <c r="AZ200" s="537" t="e">
        <f ca="1">+IF(AND(ISNUMBER(OFFSET('Hygiene Data'!$D$5,0,10*ROW('Hygiene Data'!D194))),'Data Summary'!DO200="Yes"),OFFSET('Hygiene Data'!$D$5,0,10*ROW('Hygiene Data'!D194)),NA())</f>
        <v>#N/A</v>
      </c>
      <c r="BA200" s="537" t="e">
        <f ca="1">+IF(AND(ISNUMBER(OFFSET('Hygiene Data'!$D$7,0,10*ROW('Hygiene Data'!D194))),'Data Summary'!DP200="Yes"),OFFSET('Hygiene Data'!$D$7,0,10*ROW('Hygiene Data'!D194)),NA())</f>
        <v>#N/A</v>
      </c>
      <c r="BB200" s="537" t="e">
        <f ca="1">+IF(AND(ISNUMBER(OFFSET('Hygiene Data'!$D$9,0,10*ROW('Hygiene Data'!D194))),'Data Summary'!DQ200="Yes"),OFFSET('Hygiene Data'!$D$9,0,10*ROW('Hygiene Data'!D194)),NA())</f>
        <v>#N/A</v>
      </c>
      <c r="BC200" s="537" t="e">
        <f ca="1">+IF(AND(ISNUMBER(OFFSET('Hygiene Data'!$E$5,0,10*ROW('Hygiene Data'!E194))),'Data Summary'!DR200="Yes"),OFFSET('Hygiene Data'!$E$5,0,10*ROW('Hygiene Data'!E194)),NA())</f>
        <v>#N/A</v>
      </c>
      <c r="BD200" s="537" t="e">
        <f ca="1">+IF(AND(ISNUMBER(OFFSET('Hygiene Data'!$E$7,0,10*ROW('Hygiene Data'!E194))),'Data Summary'!DS200="Yes"),OFFSET('Hygiene Data'!$E$7,0,10*ROW('Hygiene Data'!E194)),NA())</f>
        <v>#N/A</v>
      </c>
      <c r="BE200" s="537" t="e">
        <f ca="1">+IF(AND(ISNUMBER(OFFSET('Hygiene Data'!$E$9,0,10*ROW('Hygiene Data'!E194))),'Data Summary'!DT200="Yes"),OFFSET('Hygiene Data'!$E$9,0,10*ROW('Hygiene Data'!E194)),NA())</f>
        <v>#N/A</v>
      </c>
      <c r="BF200" s="537" t="e">
        <f ca="1">+IF(AND(ISNUMBER(OFFSET('Hygiene Data'!$F$5,0,10*ROW('Hygiene Data'!F194))),'Data Summary'!DU200="Yes"),OFFSET('Hygiene Data'!$F$5,0,10*ROW('Hygiene Data'!F194)),NA())</f>
        <v>#N/A</v>
      </c>
      <c r="BG200" s="537" t="e">
        <f ca="1">+IF(AND(ISNUMBER(OFFSET('Hygiene Data'!$F$7,0,10*ROW('Hygiene Data'!F194))),'Data Summary'!DV200="Yes"),OFFSET('Hygiene Data'!$F$7,0,10*ROW('Hygiene Data'!F194)),NA())</f>
        <v>#N/A</v>
      </c>
      <c r="BH200" s="537" t="e">
        <f ca="1">+IF(AND(ISNUMBER(OFFSET('Hygiene Data'!$F$9,0,10*ROW('Hygiene Data'!F194))),'Data Summary'!DW200="Yes"),OFFSET('Hygiene Data'!$F$9,0,10*ROW('Hygiene Data'!F194)),NA())</f>
        <v>#N/A</v>
      </c>
      <c r="BI200" s="537" t="e">
        <f ca="1">+IF(AND(ISNUMBER(OFFSET('Hygiene Data'!$G$5,0,10*ROW('Hygiene Data'!G194))),'Data Summary'!DX200="Yes"),OFFSET('Hygiene Data'!$G$5,0,10*ROW('Hygiene Data'!G194)),NA())</f>
        <v>#N/A</v>
      </c>
      <c r="BJ200" s="537" t="e">
        <f ca="1">+IF(AND(ISNUMBER(OFFSET('Hygiene Data'!$G$7,0,10*ROW('Hygiene Data'!G194))),'Data Summary'!DY200="Yes"),OFFSET('Hygiene Data'!$G$7,0,10*ROW('Hygiene Data'!G194)),NA())</f>
        <v>#N/A</v>
      </c>
      <c r="BK200" s="537" t="e">
        <f ca="1">+IF(AND(ISNUMBER(OFFSET('Hygiene Data'!$G$9,0,10*ROW('Hygiene Data'!G194))),'Data Summary'!DZ200="Yes"),OFFSET('Hygiene Data'!$G$9,0,10*ROW('Hygiene Data'!G194)),NA())</f>
        <v>#N/A</v>
      </c>
      <c r="BL200" s="537" t="e">
        <f ca="1">+IF(AND(ISNUMBER(OFFSET('Hygiene Data'!$H$5,0,10*ROW('Hygiene Data'!H194))),'Data Summary'!EA200="Yes"),OFFSET('Hygiene Data'!$H$5,0,10*ROW('Hygiene Data'!H194)),NA())</f>
        <v>#N/A</v>
      </c>
      <c r="BM200" s="537" t="e">
        <f ca="1">+IF(AND(ISNUMBER(OFFSET('Hygiene Data'!$H$7,0,10*ROW('Hygiene Data'!H194))),'Data Summary'!EB200="Yes"),OFFSET('Hygiene Data'!$H$7,0,10*ROW('Hygiene Data'!H194)),NA())</f>
        <v>#N/A</v>
      </c>
      <c r="BN200" s="537" t="e">
        <f ca="1">+IF(AND(ISNUMBER(OFFSET('Hygiene Data'!$H$9,0,10*ROW('Hygiene Data'!H194))),'Data Summary'!EC200="Yes"),OFFSET('Hygiene Data'!$H$9,0,10*ROW('Hygiene Data'!H194)),NA())</f>
        <v>#N/A</v>
      </c>
      <c r="BO200" s="537" t="e">
        <f ca="1">+IF(AND(ISNUMBER(OFFSET('Hygiene Data'!$I$5,0,10*ROW('Hygiene Data'!I194))),'Data Summary'!ED200="Yes"),OFFSET('Hygiene Data'!$I$5,0,10*ROW('Hygiene Data'!I194)),NA())</f>
        <v>#N/A</v>
      </c>
      <c r="BP200" s="537" t="e">
        <f ca="1">+IF(AND(ISNUMBER(OFFSET('Hygiene Data'!$I$7,0,10*ROW('Hygiene Data'!I194))),'Data Summary'!EE200="Yes"),OFFSET('Hygiene Data'!$I$7,0,10*ROW('Hygiene Data'!I194)),NA())</f>
        <v>#N/A</v>
      </c>
      <c r="BQ200" s="537" t="e">
        <f ca="1">+IF(AND(ISNUMBER(OFFSET('Hygiene Data'!$I$9,0,10*ROW('Hygiene Data'!I194))),'Data Summary'!EF200="Yes"),OFFSET('Hygiene Data'!$I$9,0,10*ROW('Hygiene Data'!I194)),NA())</f>
        <v>#N/A</v>
      </c>
    </row>
    <row r="201" spans="1:69" x14ac:dyDescent="0.25">
      <c r="A201" s="533" t="e">
        <f ca="1">+RIGHT('Data Summary'!A201,LEN('Data Summary'!A201)-9)</f>
        <v>#VALUE!</v>
      </c>
      <c r="B201" s="507" t="str">
        <f ca="1">+IF(ISTEXT('Data Summary'!B201),'Data Summary'!B201,"")</f>
        <v/>
      </c>
      <c r="C201" s="534" t="e">
        <f ca="1">+VALUE('Data Summary'!C201)</f>
        <v>#VALUE!</v>
      </c>
      <c r="D201" s="535" t="e">
        <f ca="1">+IF(AND(ISNUMBER(OFFSET('Water Data'!$D$4,0,10*ROW('Water Data'!D195))),'Data Summary'!BS201="Yes"),100-OFFSET('Water Data'!$D$4,0,10*ROW('Water Data'!D195)),NA())</f>
        <v>#N/A</v>
      </c>
      <c r="E201" s="535" t="e">
        <f ca="1">+IF(AND(ISNUMBER(OFFSET('Water Data'!$D$6,0,10*ROW('Water Data'!D195))),'Data Summary'!BT201="Yes"),OFFSET('Water Data'!$D$6,0,10*ROW('Water Data'!D195)),NA())</f>
        <v>#N/A</v>
      </c>
      <c r="F201" s="535" t="e">
        <f ca="1">+IF(AND(ISNUMBER(OFFSET('Water Data'!$D$9,0,10*ROW('Water Data'!D195))),'Data Summary'!BU201="Yes"),OFFSET('Water Data'!$D$9,0,10*ROW('Water Data'!D195)),NA())</f>
        <v>#N/A</v>
      </c>
      <c r="G201" s="535" t="e">
        <f ca="1">+IF(AND(ISNUMBER(OFFSET('Water Data'!$E$4,0,10*ROW('Water Data'!E195))),'Data Summary'!BV201="Yes"),100-OFFSET('Water Data'!$E$4,0,10*ROW('Water Data'!E195)),NA())</f>
        <v>#N/A</v>
      </c>
      <c r="H201" s="535" t="e">
        <f ca="1">+IF(AND(ISNUMBER(OFFSET('Water Data'!$E$6,0,10*ROW('Water Data'!E195))),'Data Summary'!BW201="Yes"),OFFSET('Water Data'!$E$6,0,10*ROW('Water Data'!E195)),NA())</f>
        <v>#N/A</v>
      </c>
      <c r="I201" s="535" t="e">
        <f ca="1">+IF(AND(ISNUMBER(OFFSET('Water Data'!$E$9,0,10*ROW('Water Data'!E195))),'Data Summary'!BX201="Yes"),OFFSET('Water Data'!$E$9,0,10*ROW('Water Data'!E195)),NA())</f>
        <v>#N/A</v>
      </c>
      <c r="J201" s="535" t="e">
        <f ca="1">+IF(AND(ISNUMBER(OFFSET('Water Data'!$F$4,0,10*ROW('Water Data'!F195))),'Data Summary'!BY201="Yes"),100-OFFSET('Water Data'!$F$4,0,10*ROW('Water Data'!F195)),NA())</f>
        <v>#N/A</v>
      </c>
      <c r="K201" s="535" t="e">
        <f ca="1">+IF(AND(ISNUMBER(OFFSET('Water Data'!$F$6,0,10*ROW('Water Data'!F195))),'Data Summary'!BZ201="Yes"),OFFSET('Water Data'!$F$6,0,10*ROW('Water Data'!F195)),NA())</f>
        <v>#N/A</v>
      </c>
      <c r="L201" s="535" t="e">
        <f ca="1">+IF(AND(ISNUMBER(OFFSET('Water Data'!$F$9,0,10*ROW('Water Data'!F195))),'Data Summary'!CA201="Yes"),OFFSET('Water Data'!$F$9,0,10*ROW('Water Data'!F195)),NA())</f>
        <v>#N/A</v>
      </c>
      <c r="M201" s="535" t="e">
        <f ca="1">+IF(AND(ISNUMBER(OFFSET('Water Data'!$G$4,0,10*ROW('Water Data'!G195))),'Data Summary'!CB201="Yes"),100-OFFSET('Water Data'!$G$4,0,10*ROW('Water Data'!G195)),NA())</f>
        <v>#N/A</v>
      </c>
      <c r="N201" s="535" t="e">
        <f ca="1">+IF(AND(ISNUMBER(OFFSET('Water Data'!$G$6,0,10*ROW('Water Data'!G195))),'Data Summary'!CC201="Yes"),OFFSET('Water Data'!$G$6,0,10*ROW('Water Data'!G195)),NA())</f>
        <v>#N/A</v>
      </c>
      <c r="O201" s="535" t="e">
        <f ca="1">+IF(AND(ISNUMBER(OFFSET('Water Data'!$G$9,0,10*ROW('Water Data'!G195))),'Data Summary'!CD201="Yes"),OFFSET('Water Data'!$G$9,0,10*ROW('Water Data'!G195)),NA())</f>
        <v>#N/A</v>
      </c>
      <c r="P201" s="535" t="e">
        <f ca="1">+IF(AND(ISNUMBER(OFFSET('Water Data'!$H$4,0,10*ROW('Water Data'!H195))),'Data Summary'!CE201="Yes"),100-OFFSET('Water Data'!$H$4,0,10*ROW('Water Data'!H195)),NA())</f>
        <v>#N/A</v>
      </c>
      <c r="Q201" s="535" t="e">
        <f ca="1">+IF(AND(ISNUMBER(OFFSET('Water Data'!$H$6,0,10*ROW('Water Data'!H195))),'Data Summary'!CF201="Yes"),OFFSET('Water Data'!$H$6,0,10*ROW('Water Data'!H195)),NA())</f>
        <v>#N/A</v>
      </c>
      <c r="R201" s="535" t="e">
        <f ca="1">+IF(AND(ISNUMBER(OFFSET('Water Data'!$H$9,0,10*ROW('Water Data'!H195))),'Data Summary'!CG201="Yes"),OFFSET('Water Data'!$H$9,0,10*ROW('Water Data'!H195)),NA())</f>
        <v>#N/A</v>
      </c>
      <c r="S201" s="535" t="e">
        <f ca="1">+IF(AND(ISNUMBER(OFFSET('Water Data'!$I$4,0,10*ROW('Water Data'!I195))),'Data Summary'!CH201="Yes"),100-OFFSET('Water Data'!$I$4,0,10*ROW('Water Data'!I195)),NA())</f>
        <v>#N/A</v>
      </c>
      <c r="T201" s="535" t="e">
        <f ca="1">+IF(AND(ISNUMBER(OFFSET('Water Data'!$I$6,0,10*ROW('Water Data'!I195))),'Data Summary'!CI201="Yes"),OFFSET('Water Data'!$I$6,0,10*ROW('Water Data'!I195)),NA())</f>
        <v>#N/A</v>
      </c>
      <c r="U201" s="535" t="e">
        <f ca="1">+IF(AND(ISNUMBER(OFFSET('Water Data'!$I$9,0,10*ROW('Water Data'!I195))),'Data Summary'!CJ201="Yes"),OFFSET('Water Data'!$I$9,0,10*ROW('Water Data'!I195)),NA())</f>
        <v>#N/A</v>
      </c>
      <c r="V201" s="536" t="e">
        <f ca="1">+IF(AND(ISNUMBER(OFFSET('Sanitation Data'!$D$4,0,10*ROW('Sanitation Data'!D195))),'Data Summary'!CK201="Yes"),100-OFFSET('Sanitation Data'!$D$4,0,10*ROW('Sanitation Data'!D195)),NA())</f>
        <v>#N/A</v>
      </c>
      <c r="W201" s="536" t="e">
        <f ca="1">+IF(AND(ISNUMBER(OFFSET('Sanitation Data'!$D$6,0,10*ROW('Sanitation Data'!D195))),'Data Summary'!CL201="Yes"),OFFSET('Sanitation Data'!$D$6,0,10*ROW('Sanitation Data'!D195)),NA())</f>
        <v>#N/A</v>
      </c>
      <c r="X201" s="536" t="e">
        <f ca="1">+IF(AND(ISNUMBER(OFFSET('Sanitation Data'!$D$10,0,10*ROW('Sanitation Data'!D195))),'Data Summary'!CM201="Yes"),OFFSET('Sanitation Data'!$D$10,0,10*ROW('Sanitation Data'!D195)),NA())</f>
        <v>#N/A</v>
      </c>
      <c r="Y201" s="536" t="e">
        <f ca="1">+IF(AND(ISNUMBER(OFFSET('Sanitation Data'!$D$11,0,10*ROW('Sanitation Data'!D195))),'Data Summary'!CN201="Yes"),OFFSET('Sanitation Data'!$D$11,0,10*ROW('Sanitation Data'!D195)),NA())</f>
        <v>#N/A</v>
      </c>
      <c r="Z201" s="536" t="e">
        <f ca="1">+IF(AND(ISNUMBER(OFFSET('Sanitation Data'!$D$12,0,10*ROW('Sanitation Data'!D195))),'Data Summary'!CO201="Yes"),OFFSET('Sanitation Data'!$D$12,0,10*ROW('Sanitation Data'!D195)),NA())</f>
        <v>#N/A</v>
      </c>
      <c r="AA201" s="536" t="e">
        <f ca="1">+IF(AND(ISNUMBER(OFFSET('Sanitation Data'!$E$4,0,10*ROW('Sanitation Data'!E195))),'Data Summary'!CP201="Yes"),100-OFFSET('Sanitation Data'!$E$4,0,10*ROW('Sanitation Data'!E195)),NA())</f>
        <v>#N/A</v>
      </c>
      <c r="AB201" s="536" t="e">
        <f ca="1">+IF(AND(ISNUMBER(OFFSET('Sanitation Data'!$E$6,0,10*ROW('Sanitation Data'!E195))),'Data Summary'!CQ201="Yes"),OFFSET('Sanitation Data'!$E$6,0,10*ROW('Sanitation Data'!E195)),NA())</f>
        <v>#N/A</v>
      </c>
      <c r="AC201" s="536" t="e">
        <f ca="1">+IF(AND(ISNUMBER(OFFSET('Sanitation Data'!$E$10,0,10*ROW('Sanitation Data'!E195))),'Data Summary'!CR201="Yes"),OFFSET('Sanitation Data'!$E$10,0,10*ROW('Sanitation Data'!E195)),NA())</f>
        <v>#N/A</v>
      </c>
      <c r="AD201" s="536" t="e">
        <f ca="1">+IF(AND(ISNUMBER(OFFSET('Sanitation Data'!$E$11,0,10*ROW('Sanitation Data'!E195))),'Data Summary'!CS201="Yes"),OFFSET('Sanitation Data'!$E$11,0,10*ROW('Sanitation Data'!E195)),NA())</f>
        <v>#N/A</v>
      </c>
      <c r="AE201" s="536" t="e">
        <f ca="1">+IF(AND(ISNUMBER(OFFSET('Sanitation Data'!$E$12,0,10*ROW('Sanitation Data'!E195))),'Data Summary'!CT201="Yes"),OFFSET('Sanitation Data'!$E$12,0,10*ROW('Sanitation Data'!E195)),NA())</f>
        <v>#N/A</v>
      </c>
      <c r="AF201" s="536" t="e">
        <f ca="1">+IF(AND(ISNUMBER(OFFSET('Sanitation Data'!$F$4,0,10*ROW('Sanitation Data'!F195))),'Data Summary'!CU201="Yes"),100-OFFSET('Sanitation Data'!$F$4,0,10*ROW('Sanitation Data'!F195)),NA())</f>
        <v>#N/A</v>
      </c>
      <c r="AG201" s="536" t="e">
        <f ca="1">+IF(AND(ISNUMBER(OFFSET('Sanitation Data'!$F$6,0,10*ROW('Sanitation Data'!F195))),'Data Summary'!CV201="Yes"),OFFSET('Sanitation Data'!$F$6,0,10*ROW('Sanitation Data'!F195)),NA())</f>
        <v>#N/A</v>
      </c>
      <c r="AH201" s="536" t="e">
        <f ca="1">+IF(AND(ISNUMBER(OFFSET('Sanitation Data'!$F$10,0,10*ROW('Sanitation Data'!F195))),'Data Summary'!CW201="Yes"),OFFSET('Sanitation Data'!$F$10,0,10*ROW('Sanitation Data'!F195)),NA())</f>
        <v>#N/A</v>
      </c>
      <c r="AI201" s="536" t="e">
        <f ca="1">+IF(AND(ISNUMBER(OFFSET('Sanitation Data'!$F$11,0,10*ROW('Sanitation Data'!F195))),'Data Summary'!CX201="Yes"),OFFSET('Sanitation Data'!$F$11,0,10*ROW('Sanitation Data'!F195)),NA())</f>
        <v>#N/A</v>
      </c>
      <c r="AJ201" s="536" t="e">
        <f ca="1">+IF(AND(ISNUMBER(OFFSET('Sanitation Data'!$F$12,0,10*ROW('Sanitation Data'!F195))),'Data Summary'!CY201="Yes"),OFFSET('Sanitation Data'!$F$12,0,10*ROW('Sanitation Data'!F195)),NA())</f>
        <v>#N/A</v>
      </c>
      <c r="AK201" s="536" t="e">
        <f ca="1">+IF(AND(ISNUMBER(OFFSET('Sanitation Data'!$G$4,0,10*ROW('Sanitation Data'!G195))),'Data Summary'!CZ201="Yes"),100-OFFSET('Sanitation Data'!$G$4,0,10*ROW('Sanitation Data'!G195)),NA())</f>
        <v>#N/A</v>
      </c>
      <c r="AL201" s="536" t="e">
        <f ca="1">+IF(AND(ISNUMBER(OFFSET('Sanitation Data'!$G$6,0,10*ROW('Sanitation Data'!G195))),'Data Summary'!DA201="Yes"),OFFSET('Sanitation Data'!$G$6,0,10*ROW('Sanitation Data'!G195)),NA())</f>
        <v>#N/A</v>
      </c>
      <c r="AM201" s="536" t="e">
        <f ca="1">+IF(AND(ISNUMBER(OFFSET('Sanitation Data'!$G$10,0,10*ROW('Sanitation Data'!G195))),'Data Summary'!DB201="Yes"),OFFSET('Sanitation Data'!$G$10,0,10*ROW('Sanitation Data'!G195)),NA())</f>
        <v>#N/A</v>
      </c>
      <c r="AN201" s="536" t="e">
        <f ca="1">+IF(AND(ISNUMBER(OFFSET('Sanitation Data'!$G$11,0,10*ROW('Sanitation Data'!G195))),'Data Summary'!DC201="Yes"),OFFSET('Sanitation Data'!$G$11,0,10*ROW('Sanitation Data'!G195)),NA())</f>
        <v>#N/A</v>
      </c>
      <c r="AO201" s="536" t="e">
        <f ca="1">+IF(AND(ISNUMBER(OFFSET('Sanitation Data'!$G$12,0,10*ROW('Sanitation Data'!G195))),'Data Summary'!DD201="Yes"),OFFSET('Sanitation Data'!$G$12,0,10*ROW('Sanitation Data'!G195)),NA())</f>
        <v>#N/A</v>
      </c>
      <c r="AP201" s="536" t="e">
        <f ca="1">+IF(AND(ISNUMBER(OFFSET('Sanitation Data'!$H$4,0,10*ROW('Sanitation Data'!H195))),'Data Summary'!DE201="Yes"),100-OFFSET('Sanitation Data'!$H$4,0,10*ROW('Sanitation Data'!H195)),NA())</f>
        <v>#N/A</v>
      </c>
      <c r="AQ201" s="536" t="e">
        <f ca="1">+IF(AND(ISNUMBER(OFFSET('Sanitation Data'!$H$6,0,10*ROW('Sanitation Data'!H195))),'Data Summary'!DF201="Yes"),OFFSET('Sanitation Data'!$H$6,0,10*ROW('Sanitation Data'!H195)),NA())</f>
        <v>#N/A</v>
      </c>
      <c r="AR201" s="536" t="e">
        <f ca="1">+IF(AND(ISNUMBER(OFFSET('Sanitation Data'!$H$10,0,10*ROW('Sanitation Data'!H195))),'Data Summary'!DG201="Yes"),OFFSET('Sanitation Data'!$H$10,0,10*ROW('Sanitation Data'!H195)),NA())</f>
        <v>#N/A</v>
      </c>
      <c r="AS201" s="536" t="e">
        <f ca="1">+IF(AND(ISNUMBER(OFFSET('Sanitation Data'!$H$11,0,10*ROW('Sanitation Data'!H195))),'Data Summary'!DH201="Yes"),OFFSET('Sanitation Data'!$H$11,0,10*ROW('Sanitation Data'!H195)),NA())</f>
        <v>#N/A</v>
      </c>
      <c r="AT201" s="536" t="e">
        <f ca="1">+IF(AND(ISNUMBER(OFFSET('Sanitation Data'!$H$12,0,10*ROW('Sanitation Data'!H195))),'Data Summary'!DI201="Yes"),OFFSET('Sanitation Data'!$H$12,0,10*ROW('Sanitation Data'!H195)),NA())</f>
        <v>#N/A</v>
      </c>
      <c r="AU201" s="536" t="e">
        <f ca="1">+IF(AND(ISNUMBER(OFFSET('Sanitation Data'!$I$4,0,10*ROW('Sanitation Data'!I195))),'Data Summary'!DJ201="Yes"),100-OFFSET('Sanitation Data'!$I$4,0,10*ROW('Sanitation Data'!I195)),NA())</f>
        <v>#N/A</v>
      </c>
      <c r="AV201" s="536" t="e">
        <f ca="1">+IF(AND(ISNUMBER(OFFSET('Sanitation Data'!$I$6,0,10*ROW('Sanitation Data'!I195))),'Data Summary'!DK201="Yes"),OFFSET('Sanitation Data'!$I$6,0,10*ROW('Sanitation Data'!I195)),NA())</f>
        <v>#N/A</v>
      </c>
      <c r="AW201" s="536" t="e">
        <f ca="1">+IF(AND(ISNUMBER(OFFSET('Sanitation Data'!$I$10,0,10*ROW('Sanitation Data'!I195))),'Data Summary'!DL201="Yes"),OFFSET('Sanitation Data'!$I$10,0,10*ROW('Sanitation Data'!I195)),NA())</f>
        <v>#N/A</v>
      </c>
      <c r="AX201" s="536" t="e">
        <f ca="1">+IF(AND(ISNUMBER(OFFSET('Sanitation Data'!$I$11,0,10*ROW('Sanitation Data'!I195))),'Data Summary'!DM201="Yes"),OFFSET('Sanitation Data'!$I$11,0,10*ROW('Sanitation Data'!I195)),NA())</f>
        <v>#N/A</v>
      </c>
      <c r="AY201" s="536" t="e">
        <f ca="1">+IF(AND(ISNUMBER(OFFSET('Sanitation Data'!$I$12,0,10*ROW('Sanitation Data'!I195))),'Data Summary'!DN201="Yes"),OFFSET('Sanitation Data'!$I$12,0,10*ROW('Sanitation Data'!I195)),NA())</f>
        <v>#N/A</v>
      </c>
      <c r="AZ201" s="537" t="e">
        <f ca="1">+IF(AND(ISNUMBER(OFFSET('Hygiene Data'!$D$5,0,10*ROW('Hygiene Data'!D195))),'Data Summary'!DO201="Yes"),OFFSET('Hygiene Data'!$D$5,0,10*ROW('Hygiene Data'!D195)),NA())</f>
        <v>#N/A</v>
      </c>
      <c r="BA201" s="537" t="e">
        <f ca="1">+IF(AND(ISNUMBER(OFFSET('Hygiene Data'!$D$7,0,10*ROW('Hygiene Data'!D195))),'Data Summary'!DP201="Yes"),OFFSET('Hygiene Data'!$D$7,0,10*ROW('Hygiene Data'!D195)),NA())</f>
        <v>#N/A</v>
      </c>
      <c r="BB201" s="537" t="e">
        <f ca="1">+IF(AND(ISNUMBER(OFFSET('Hygiene Data'!$D$9,0,10*ROW('Hygiene Data'!D195))),'Data Summary'!DQ201="Yes"),OFFSET('Hygiene Data'!$D$9,0,10*ROW('Hygiene Data'!D195)),NA())</f>
        <v>#N/A</v>
      </c>
      <c r="BC201" s="537" t="e">
        <f ca="1">+IF(AND(ISNUMBER(OFFSET('Hygiene Data'!$E$5,0,10*ROW('Hygiene Data'!E195))),'Data Summary'!DR201="Yes"),OFFSET('Hygiene Data'!$E$5,0,10*ROW('Hygiene Data'!E195)),NA())</f>
        <v>#N/A</v>
      </c>
      <c r="BD201" s="537" t="e">
        <f ca="1">+IF(AND(ISNUMBER(OFFSET('Hygiene Data'!$E$7,0,10*ROW('Hygiene Data'!E195))),'Data Summary'!DS201="Yes"),OFFSET('Hygiene Data'!$E$7,0,10*ROW('Hygiene Data'!E195)),NA())</f>
        <v>#N/A</v>
      </c>
      <c r="BE201" s="537" t="e">
        <f ca="1">+IF(AND(ISNUMBER(OFFSET('Hygiene Data'!$E$9,0,10*ROW('Hygiene Data'!E195))),'Data Summary'!DT201="Yes"),OFFSET('Hygiene Data'!$E$9,0,10*ROW('Hygiene Data'!E195)),NA())</f>
        <v>#N/A</v>
      </c>
      <c r="BF201" s="537" t="e">
        <f ca="1">+IF(AND(ISNUMBER(OFFSET('Hygiene Data'!$F$5,0,10*ROW('Hygiene Data'!F195))),'Data Summary'!DU201="Yes"),OFFSET('Hygiene Data'!$F$5,0,10*ROW('Hygiene Data'!F195)),NA())</f>
        <v>#N/A</v>
      </c>
      <c r="BG201" s="537" t="e">
        <f ca="1">+IF(AND(ISNUMBER(OFFSET('Hygiene Data'!$F$7,0,10*ROW('Hygiene Data'!F195))),'Data Summary'!DV201="Yes"),OFFSET('Hygiene Data'!$F$7,0,10*ROW('Hygiene Data'!F195)),NA())</f>
        <v>#N/A</v>
      </c>
      <c r="BH201" s="537" t="e">
        <f ca="1">+IF(AND(ISNUMBER(OFFSET('Hygiene Data'!$F$9,0,10*ROW('Hygiene Data'!F195))),'Data Summary'!DW201="Yes"),OFFSET('Hygiene Data'!$F$9,0,10*ROW('Hygiene Data'!F195)),NA())</f>
        <v>#N/A</v>
      </c>
      <c r="BI201" s="537" t="e">
        <f ca="1">+IF(AND(ISNUMBER(OFFSET('Hygiene Data'!$G$5,0,10*ROW('Hygiene Data'!G195))),'Data Summary'!DX201="Yes"),OFFSET('Hygiene Data'!$G$5,0,10*ROW('Hygiene Data'!G195)),NA())</f>
        <v>#N/A</v>
      </c>
      <c r="BJ201" s="537" t="e">
        <f ca="1">+IF(AND(ISNUMBER(OFFSET('Hygiene Data'!$G$7,0,10*ROW('Hygiene Data'!G195))),'Data Summary'!DY201="Yes"),OFFSET('Hygiene Data'!$G$7,0,10*ROW('Hygiene Data'!G195)),NA())</f>
        <v>#N/A</v>
      </c>
      <c r="BK201" s="537" t="e">
        <f ca="1">+IF(AND(ISNUMBER(OFFSET('Hygiene Data'!$G$9,0,10*ROW('Hygiene Data'!G195))),'Data Summary'!DZ201="Yes"),OFFSET('Hygiene Data'!$G$9,0,10*ROW('Hygiene Data'!G195)),NA())</f>
        <v>#N/A</v>
      </c>
      <c r="BL201" s="537" t="e">
        <f ca="1">+IF(AND(ISNUMBER(OFFSET('Hygiene Data'!$H$5,0,10*ROW('Hygiene Data'!H195))),'Data Summary'!EA201="Yes"),OFFSET('Hygiene Data'!$H$5,0,10*ROW('Hygiene Data'!H195)),NA())</f>
        <v>#N/A</v>
      </c>
      <c r="BM201" s="537" t="e">
        <f ca="1">+IF(AND(ISNUMBER(OFFSET('Hygiene Data'!$H$7,0,10*ROW('Hygiene Data'!H195))),'Data Summary'!EB201="Yes"),OFFSET('Hygiene Data'!$H$7,0,10*ROW('Hygiene Data'!H195)),NA())</f>
        <v>#N/A</v>
      </c>
      <c r="BN201" s="537" t="e">
        <f ca="1">+IF(AND(ISNUMBER(OFFSET('Hygiene Data'!$H$9,0,10*ROW('Hygiene Data'!H195))),'Data Summary'!EC201="Yes"),OFFSET('Hygiene Data'!$H$9,0,10*ROW('Hygiene Data'!H195)),NA())</f>
        <v>#N/A</v>
      </c>
      <c r="BO201" s="537" t="e">
        <f ca="1">+IF(AND(ISNUMBER(OFFSET('Hygiene Data'!$I$5,0,10*ROW('Hygiene Data'!I195))),'Data Summary'!ED201="Yes"),OFFSET('Hygiene Data'!$I$5,0,10*ROW('Hygiene Data'!I195)),NA())</f>
        <v>#N/A</v>
      </c>
      <c r="BP201" s="537" t="e">
        <f ca="1">+IF(AND(ISNUMBER(OFFSET('Hygiene Data'!$I$7,0,10*ROW('Hygiene Data'!I195))),'Data Summary'!EE201="Yes"),OFFSET('Hygiene Data'!$I$7,0,10*ROW('Hygiene Data'!I195)),NA())</f>
        <v>#N/A</v>
      </c>
      <c r="BQ201" s="537" t="e">
        <f ca="1">+IF(AND(ISNUMBER(OFFSET('Hygiene Data'!$I$9,0,10*ROW('Hygiene Data'!I195))),'Data Summary'!EF201="Yes"),OFFSET('Hygiene Data'!$I$9,0,10*ROW('Hygiene Data'!I195)),NA())</f>
        <v>#N/A</v>
      </c>
    </row>
    <row r="202" spans="1:69" x14ac:dyDescent="0.25">
      <c r="A202" s="533" t="e">
        <f ca="1">+RIGHT('Data Summary'!A202,LEN('Data Summary'!A202)-9)</f>
        <v>#VALUE!</v>
      </c>
      <c r="B202" s="507" t="str">
        <f ca="1">+IF(ISTEXT('Data Summary'!B202),'Data Summary'!B202,"")</f>
        <v/>
      </c>
      <c r="C202" s="534" t="e">
        <f ca="1">+VALUE('Data Summary'!C202)</f>
        <v>#VALUE!</v>
      </c>
      <c r="D202" s="535" t="e">
        <f ca="1">+IF(AND(ISNUMBER(OFFSET('Water Data'!$D$4,0,10*ROW('Water Data'!D196))),'Data Summary'!BS202="Yes"),100-OFFSET('Water Data'!$D$4,0,10*ROW('Water Data'!D196)),NA())</f>
        <v>#N/A</v>
      </c>
      <c r="E202" s="535" t="e">
        <f ca="1">+IF(AND(ISNUMBER(OFFSET('Water Data'!$D$6,0,10*ROW('Water Data'!D196))),'Data Summary'!BT202="Yes"),OFFSET('Water Data'!$D$6,0,10*ROW('Water Data'!D196)),NA())</f>
        <v>#N/A</v>
      </c>
      <c r="F202" s="535" t="e">
        <f ca="1">+IF(AND(ISNUMBER(OFFSET('Water Data'!$D$9,0,10*ROW('Water Data'!D196))),'Data Summary'!BU202="Yes"),OFFSET('Water Data'!$D$9,0,10*ROW('Water Data'!D196)),NA())</f>
        <v>#N/A</v>
      </c>
      <c r="G202" s="535" t="e">
        <f ca="1">+IF(AND(ISNUMBER(OFFSET('Water Data'!$E$4,0,10*ROW('Water Data'!E196))),'Data Summary'!BV202="Yes"),100-OFFSET('Water Data'!$E$4,0,10*ROW('Water Data'!E196)),NA())</f>
        <v>#N/A</v>
      </c>
      <c r="H202" s="535" t="e">
        <f ca="1">+IF(AND(ISNUMBER(OFFSET('Water Data'!$E$6,0,10*ROW('Water Data'!E196))),'Data Summary'!BW202="Yes"),OFFSET('Water Data'!$E$6,0,10*ROW('Water Data'!E196)),NA())</f>
        <v>#N/A</v>
      </c>
      <c r="I202" s="535" t="e">
        <f ca="1">+IF(AND(ISNUMBER(OFFSET('Water Data'!$E$9,0,10*ROW('Water Data'!E196))),'Data Summary'!BX202="Yes"),OFFSET('Water Data'!$E$9,0,10*ROW('Water Data'!E196)),NA())</f>
        <v>#N/A</v>
      </c>
      <c r="J202" s="535" t="e">
        <f ca="1">+IF(AND(ISNUMBER(OFFSET('Water Data'!$F$4,0,10*ROW('Water Data'!F196))),'Data Summary'!BY202="Yes"),100-OFFSET('Water Data'!$F$4,0,10*ROW('Water Data'!F196)),NA())</f>
        <v>#N/A</v>
      </c>
      <c r="K202" s="535" t="e">
        <f ca="1">+IF(AND(ISNUMBER(OFFSET('Water Data'!$F$6,0,10*ROW('Water Data'!F196))),'Data Summary'!BZ202="Yes"),OFFSET('Water Data'!$F$6,0,10*ROW('Water Data'!F196)),NA())</f>
        <v>#N/A</v>
      </c>
      <c r="L202" s="535" t="e">
        <f ca="1">+IF(AND(ISNUMBER(OFFSET('Water Data'!$F$9,0,10*ROW('Water Data'!F196))),'Data Summary'!CA202="Yes"),OFFSET('Water Data'!$F$9,0,10*ROW('Water Data'!F196)),NA())</f>
        <v>#N/A</v>
      </c>
      <c r="M202" s="535" t="e">
        <f ca="1">+IF(AND(ISNUMBER(OFFSET('Water Data'!$G$4,0,10*ROW('Water Data'!G196))),'Data Summary'!CB202="Yes"),100-OFFSET('Water Data'!$G$4,0,10*ROW('Water Data'!G196)),NA())</f>
        <v>#N/A</v>
      </c>
      <c r="N202" s="535" t="e">
        <f ca="1">+IF(AND(ISNUMBER(OFFSET('Water Data'!$G$6,0,10*ROW('Water Data'!G196))),'Data Summary'!CC202="Yes"),OFFSET('Water Data'!$G$6,0,10*ROW('Water Data'!G196)),NA())</f>
        <v>#N/A</v>
      </c>
      <c r="O202" s="535" t="e">
        <f ca="1">+IF(AND(ISNUMBER(OFFSET('Water Data'!$G$9,0,10*ROW('Water Data'!G196))),'Data Summary'!CD202="Yes"),OFFSET('Water Data'!$G$9,0,10*ROW('Water Data'!G196)),NA())</f>
        <v>#N/A</v>
      </c>
      <c r="P202" s="535" t="e">
        <f ca="1">+IF(AND(ISNUMBER(OFFSET('Water Data'!$H$4,0,10*ROW('Water Data'!H196))),'Data Summary'!CE202="Yes"),100-OFFSET('Water Data'!$H$4,0,10*ROW('Water Data'!H196)),NA())</f>
        <v>#N/A</v>
      </c>
      <c r="Q202" s="535" t="e">
        <f ca="1">+IF(AND(ISNUMBER(OFFSET('Water Data'!$H$6,0,10*ROW('Water Data'!H196))),'Data Summary'!CF202="Yes"),OFFSET('Water Data'!$H$6,0,10*ROW('Water Data'!H196)),NA())</f>
        <v>#N/A</v>
      </c>
      <c r="R202" s="535" t="e">
        <f ca="1">+IF(AND(ISNUMBER(OFFSET('Water Data'!$H$9,0,10*ROW('Water Data'!H196))),'Data Summary'!CG202="Yes"),OFFSET('Water Data'!$H$9,0,10*ROW('Water Data'!H196)),NA())</f>
        <v>#N/A</v>
      </c>
      <c r="S202" s="535" t="e">
        <f ca="1">+IF(AND(ISNUMBER(OFFSET('Water Data'!$I$4,0,10*ROW('Water Data'!I196))),'Data Summary'!CH202="Yes"),100-OFFSET('Water Data'!$I$4,0,10*ROW('Water Data'!I196)),NA())</f>
        <v>#N/A</v>
      </c>
      <c r="T202" s="535" t="e">
        <f ca="1">+IF(AND(ISNUMBER(OFFSET('Water Data'!$I$6,0,10*ROW('Water Data'!I196))),'Data Summary'!CI202="Yes"),OFFSET('Water Data'!$I$6,0,10*ROW('Water Data'!I196)),NA())</f>
        <v>#N/A</v>
      </c>
      <c r="U202" s="535" t="e">
        <f ca="1">+IF(AND(ISNUMBER(OFFSET('Water Data'!$I$9,0,10*ROW('Water Data'!I196))),'Data Summary'!CJ202="Yes"),OFFSET('Water Data'!$I$9,0,10*ROW('Water Data'!I196)),NA())</f>
        <v>#N/A</v>
      </c>
      <c r="V202" s="536" t="e">
        <f ca="1">+IF(AND(ISNUMBER(OFFSET('Sanitation Data'!$D$4,0,10*ROW('Sanitation Data'!D196))),'Data Summary'!CK202="Yes"),100-OFFSET('Sanitation Data'!$D$4,0,10*ROW('Sanitation Data'!D196)),NA())</f>
        <v>#N/A</v>
      </c>
      <c r="W202" s="536" t="e">
        <f ca="1">+IF(AND(ISNUMBER(OFFSET('Sanitation Data'!$D$6,0,10*ROW('Sanitation Data'!D196))),'Data Summary'!CL202="Yes"),OFFSET('Sanitation Data'!$D$6,0,10*ROW('Sanitation Data'!D196)),NA())</f>
        <v>#N/A</v>
      </c>
      <c r="X202" s="536" t="e">
        <f ca="1">+IF(AND(ISNUMBER(OFFSET('Sanitation Data'!$D$10,0,10*ROW('Sanitation Data'!D196))),'Data Summary'!CM202="Yes"),OFFSET('Sanitation Data'!$D$10,0,10*ROW('Sanitation Data'!D196)),NA())</f>
        <v>#N/A</v>
      </c>
      <c r="Y202" s="536" t="e">
        <f ca="1">+IF(AND(ISNUMBER(OFFSET('Sanitation Data'!$D$11,0,10*ROW('Sanitation Data'!D196))),'Data Summary'!CN202="Yes"),OFFSET('Sanitation Data'!$D$11,0,10*ROW('Sanitation Data'!D196)),NA())</f>
        <v>#N/A</v>
      </c>
      <c r="Z202" s="536" t="e">
        <f ca="1">+IF(AND(ISNUMBER(OFFSET('Sanitation Data'!$D$12,0,10*ROW('Sanitation Data'!D196))),'Data Summary'!CO202="Yes"),OFFSET('Sanitation Data'!$D$12,0,10*ROW('Sanitation Data'!D196)),NA())</f>
        <v>#N/A</v>
      </c>
      <c r="AA202" s="536" t="e">
        <f ca="1">+IF(AND(ISNUMBER(OFFSET('Sanitation Data'!$E$4,0,10*ROW('Sanitation Data'!E196))),'Data Summary'!CP202="Yes"),100-OFFSET('Sanitation Data'!$E$4,0,10*ROW('Sanitation Data'!E196)),NA())</f>
        <v>#N/A</v>
      </c>
      <c r="AB202" s="536" t="e">
        <f ca="1">+IF(AND(ISNUMBER(OFFSET('Sanitation Data'!$E$6,0,10*ROW('Sanitation Data'!E196))),'Data Summary'!CQ202="Yes"),OFFSET('Sanitation Data'!$E$6,0,10*ROW('Sanitation Data'!E196)),NA())</f>
        <v>#N/A</v>
      </c>
      <c r="AC202" s="536" t="e">
        <f ca="1">+IF(AND(ISNUMBER(OFFSET('Sanitation Data'!$E$10,0,10*ROW('Sanitation Data'!E196))),'Data Summary'!CR202="Yes"),OFFSET('Sanitation Data'!$E$10,0,10*ROW('Sanitation Data'!E196)),NA())</f>
        <v>#N/A</v>
      </c>
      <c r="AD202" s="536" t="e">
        <f ca="1">+IF(AND(ISNUMBER(OFFSET('Sanitation Data'!$E$11,0,10*ROW('Sanitation Data'!E196))),'Data Summary'!CS202="Yes"),OFFSET('Sanitation Data'!$E$11,0,10*ROW('Sanitation Data'!E196)),NA())</f>
        <v>#N/A</v>
      </c>
      <c r="AE202" s="536" t="e">
        <f ca="1">+IF(AND(ISNUMBER(OFFSET('Sanitation Data'!$E$12,0,10*ROW('Sanitation Data'!E196))),'Data Summary'!CT202="Yes"),OFFSET('Sanitation Data'!$E$12,0,10*ROW('Sanitation Data'!E196)),NA())</f>
        <v>#N/A</v>
      </c>
      <c r="AF202" s="536" t="e">
        <f ca="1">+IF(AND(ISNUMBER(OFFSET('Sanitation Data'!$F$4,0,10*ROW('Sanitation Data'!F196))),'Data Summary'!CU202="Yes"),100-OFFSET('Sanitation Data'!$F$4,0,10*ROW('Sanitation Data'!F196)),NA())</f>
        <v>#N/A</v>
      </c>
      <c r="AG202" s="536" t="e">
        <f ca="1">+IF(AND(ISNUMBER(OFFSET('Sanitation Data'!$F$6,0,10*ROW('Sanitation Data'!F196))),'Data Summary'!CV202="Yes"),OFFSET('Sanitation Data'!$F$6,0,10*ROW('Sanitation Data'!F196)),NA())</f>
        <v>#N/A</v>
      </c>
      <c r="AH202" s="536" t="e">
        <f ca="1">+IF(AND(ISNUMBER(OFFSET('Sanitation Data'!$F$10,0,10*ROW('Sanitation Data'!F196))),'Data Summary'!CW202="Yes"),OFFSET('Sanitation Data'!$F$10,0,10*ROW('Sanitation Data'!F196)),NA())</f>
        <v>#N/A</v>
      </c>
      <c r="AI202" s="536" t="e">
        <f ca="1">+IF(AND(ISNUMBER(OFFSET('Sanitation Data'!$F$11,0,10*ROW('Sanitation Data'!F196))),'Data Summary'!CX202="Yes"),OFFSET('Sanitation Data'!$F$11,0,10*ROW('Sanitation Data'!F196)),NA())</f>
        <v>#N/A</v>
      </c>
      <c r="AJ202" s="536" t="e">
        <f ca="1">+IF(AND(ISNUMBER(OFFSET('Sanitation Data'!$F$12,0,10*ROW('Sanitation Data'!F196))),'Data Summary'!CY202="Yes"),OFFSET('Sanitation Data'!$F$12,0,10*ROW('Sanitation Data'!F196)),NA())</f>
        <v>#N/A</v>
      </c>
      <c r="AK202" s="536" t="e">
        <f ca="1">+IF(AND(ISNUMBER(OFFSET('Sanitation Data'!$G$4,0,10*ROW('Sanitation Data'!G196))),'Data Summary'!CZ202="Yes"),100-OFFSET('Sanitation Data'!$G$4,0,10*ROW('Sanitation Data'!G196)),NA())</f>
        <v>#N/A</v>
      </c>
      <c r="AL202" s="536" t="e">
        <f ca="1">+IF(AND(ISNUMBER(OFFSET('Sanitation Data'!$G$6,0,10*ROW('Sanitation Data'!G196))),'Data Summary'!DA202="Yes"),OFFSET('Sanitation Data'!$G$6,0,10*ROW('Sanitation Data'!G196)),NA())</f>
        <v>#N/A</v>
      </c>
      <c r="AM202" s="536" t="e">
        <f ca="1">+IF(AND(ISNUMBER(OFFSET('Sanitation Data'!$G$10,0,10*ROW('Sanitation Data'!G196))),'Data Summary'!DB202="Yes"),OFFSET('Sanitation Data'!$G$10,0,10*ROW('Sanitation Data'!G196)),NA())</f>
        <v>#N/A</v>
      </c>
      <c r="AN202" s="536" t="e">
        <f ca="1">+IF(AND(ISNUMBER(OFFSET('Sanitation Data'!$G$11,0,10*ROW('Sanitation Data'!G196))),'Data Summary'!DC202="Yes"),OFFSET('Sanitation Data'!$G$11,0,10*ROW('Sanitation Data'!G196)),NA())</f>
        <v>#N/A</v>
      </c>
      <c r="AO202" s="536" t="e">
        <f ca="1">+IF(AND(ISNUMBER(OFFSET('Sanitation Data'!$G$12,0,10*ROW('Sanitation Data'!G196))),'Data Summary'!DD202="Yes"),OFFSET('Sanitation Data'!$G$12,0,10*ROW('Sanitation Data'!G196)),NA())</f>
        <v>#N/A</v>
      </c>
      <c r="AP202" s="536" t="e">
        <f ca="1">+IF(AND(ISNUMBER(OFFSET('Sanitation Data'!$H$4,0,10*ROW('Sanitation Data'!H196))),'Data Summary'!DE202="Yes"),100-OFFSET('Sanitation Data'!$H$4,0,10*ROW('Sanitation Data'!H196)),NA())</f>
        <v>#N/A</v>
      </c>
      <c r="AQ202" s="536" t="e">
        <f ca="1">+IF(AND(ISNUMBER(OFFSET('Sanitation Data'!$H$6,0,10*ROW('Sanitation Data'!H196))),'Data Summary'!DF202="Yes"),OFFSET('Sanitation Data'!$H$6,0,10*ROW('Sanitation Data'!H196)),NA())</f>
        <v>#N/A</v>
      </c>
      <c r="AR202" s="536" t="e">
        <f ca="1">+IF(AND(ISNUMBER(OFFSET('Sanitation Data'!$H$10,0,10*ROW('Sanitation Data'!H196))),'Data Summary'!DG202="Yes"),OFFSET('Sanitation Data'!$H$10,0,10*ROW('Sanitation Data'!H196)),NA())</f>
        <v>#N/A</v>
      </c>
      <c r="AS202" s="536" t="e">
        <f ca="1">+IF(AND(ISNUMBER(OFFSET('Sanitation Data'!$H$11,0,10*ROW('Sanitation Data'!H196))),'Data Summary'!DH202="Yes"),OFFSET('Sanitation Data'!$H$11,0,10*ROW('Sanitation Data'!H196)),NA())</f>
        <v>#N/A</v>
      </c>
      <c r="AT202" s="536" t="e">
        <f ca="1">+IF(AND(ISNUMBER(OFFSET('Sanitation Data'!$H$12,0,10*ROW('Sanitation Data'!H196))),'Data Summary'!DI202="Yes"),OFFSET('Sanitation Data'!$H$12,0,10*ROW('Sanitation Data'!H196)),NA())</f>
        <v>#N/A</v>
      </c>
      <c r="AU202" s="536" t="e">
        <f ca="1">+IF(AND(ISNUMBER(OFFSET('Sanitation Data'!$I$4,0,10*ROW('Sanitation Data'!I196))),'Data Summary'!DJ202="Yes"),100-OFFSET('Sanitation Data'!$I$4,0,10*ROW('Sanitation Data'!I196)),NA())</f>
        <v>#N/A</v>
      </c>
      <c r="AV202" s="536" t="e">
        <f ca="1">+IF(AND(ISNUMBER(OFFSET('Sanitation Data'!$I$6,0,10*ROW('Sanitation Data'!I196))),'Data Summary'!DK202="Yes"),OFFSET('Sanitation Data'!$I$6,0,10*ROW('Sanitation Data'!I196)),NA())</f>
        <v>#N/A</v>
      </c>
      <c r="AW202" s="536" t="e">
        <f ca="1">+IF(AND(ISNUMBER(OFFSET('Sanitation Data'!$I$10,0,10*ROW('Sanitation Data'!I196))),'Data Summary'!DL202="Yes"),OFFSET('Sanitation Data'!$I$10,0,10*ROW('Sanitation Data'!I196)),NA())</f>
        <v>#N/A</v>
      </c>
      <c r="AX202" s="536" t="e">
        <f ca="1">+IF(AND(ISNUMBER(OFFSET('Sanitation Data'!$I$11,0,10*ROW('Sanitation Data'!I196))),'Data Summary'!DM202="Yes"),OFFSET('Sanitation Data'!$I$11,0,10*ROW('Sanitation Data'!I196)),NA())</f>
        <v>#N/A</v>
      </c>
      <c r="AY202" s="536" t="e">
        <f ca="1">+IF(AND(ISNUMBER(OFFSET('Sanitation Data'!$I$12,0,10*ROW('Sanitation Data'!I196))),'Data Summary'!DN202="Yes"),OFFSET('Sanitation Data'!$I$12,0,10*ROW('Sanitation Data'!I196)),NA())</f>
        <v>#N/A</v>
      </c>
      <c r="AZ202" s="537" t="e">
        <f ca="1">+IF(AND(ISNUMBER(OFFSET('Hygiene Data'!$D$5,0,10*ROW('Hygiene Data'!D196))),'Data Summary'!DO202="Yes"),OFFSET('Hygiene Data'!$D$5,0,10*ROW('Hygiene Data'!D196)),NA())</f>
        <v>#N/A</v>
      </c>
      <c r="BA202" s="537" t="e">
        <f ca="1">+IF(AND(ISNUMBER(OFFSET('Hygiene Data'!$D$7,0,10*ROW('Hygiene Data'!D196))),'Data Summary'!DP202="Yes"),OFFSET('Hygiene Data'!$D$7,0,10*ROW('Hygiene Data'!D196)),NA())</f>
        <v>#N/A</v>
      </c>
      <c r="BB202" s="537" t="e">
        <f ca="1">+IF(AND(ISNUMBER(OFFSET('Hygiene Data'!$D$9,0,10*ROW('Hygiene Data'!D196))),'Data Summary'!DQ202="Yes"),OFFSET('Hygiene Data'!$D$9,0,10*ROW('Hygiene Data'!D196)),NA())</f>
        <v>#N/A</v>
      </c>
      <c r="BC202" s="537" t="e">
        <f ca="1">+IF(AND(ISNUMBER(OFFSET('Hygiene Data'!$E$5,0,10*ROW('Hygiene Data'!E196))),'Data Summary'!DR202="Yes"),OFFSET('Hygiene Data'!$E$5,0,10*ROW('Hygiene Data'!E196)),NA())</f>
        <v>#N/A</v>
      </c>
      <c r="BD202" s="537" t="e">
        <f ca="1">+IF(AND(ISNUMBER(OFFSET('Hygiene Data'!$E$7,0,10*ROW('Hygiene Data'!E196))),'Data Summary'!DS202="Yes"),OFFSET('Hygiene Data'!$E$7,0,10*ROW('Hygiene Data'!E196)),NA())</f>
        <v>#N/A</v>
      </c>
      <c r="BE202" s="537" t="e">
        <f ca="1">+IF(AND(ISNUMBER(OFFSET('Hygiene Data'!$E$9,0,10*ROW('Hygiene Data'!E196))),'Data Summary'!DT202="Yes"),OFFSET('Hygiene Data'!$E$9,0,10*ROW('Hygiene Data'!E196)),NA())</f>
        <v>#N/A</v>
      </c>
      <c r="BF202" s="537" t="e">
        <f ca="1">+IF(AND(ISNUMBER(OFFSET('Hygiene Data'!$F$5,0,10*ROW('Hygiene Data'!F196))),'Data Summary'!DU202="Yes"),OFFSET('Hygiene Data'!$F$5,0,10*ROW('Hygiene Data'!F196)),NA())</f>
        <v>#N/A</v>
      </c>
      <c r="BG202" s="537" t="e">
        <f ca="1">+IF(AND(ISNUMBER(OFFSET('Hygiene Data'!$F$7,0,10*ROW('Hygiene Data'!F196))),'Data Summary'!DV202="Yes"),OFFSET('Hygiene Data'!$F$7,0,10*ROW('Hygiene Data'!F196)),NA())</f>
        <v>#N/A</v>
      </c>
      <c r="BH202" s="537" t="e">
        <f ca="1">+IF(AND(ISNUMBER(OFFSET('Hygiene Data'!$F$9,0,10*ROW('Hygiene Data'!F196))),'Data Summary'!DW202="Yes"),OFFSET('Hygiene Data'!$F$9,0,10*ROW('Hygiene Data'!F196)),NA())</f>
        <v>#N/A</v>
      </c>
      <c r="BI202" s="537" t="e">
        <f ca="1">+IF(AND(ISNUMBER(OFFSET('Hygiene Data'!$G$5,0,10*ROW('Hygiene Data'!G196))),'Data Summary'!DX202="Yes"),OFFSET('Hygiene Data'!$G$5,0,10*ROW('Hygiene Data'!G196)),NA())</f>
        <v>#N/A</v>
      </c>
      <c r="BJ202" s="537" t="e">
        <f ca="1">+IF(AND(ISNUMBER(OFFSET('Hygiene Data'!$G$7,0,10*ROW('Hygiene Data'!G196))),'Data Summary'!DY202="Yes"),OFFSET('Hygiene Data'!$G$7,0,10*ROW('Hygiene Data'!G196)),NA())</f>
        <v>#N/A</v>
      </c>
      <c r="BK202" s="537" t="e">
        <f ca="1">+IF(AND(ISNUMBER(OFFSET('Hygiene Data'!$G$9,0,10*ROW('Hygiene Data'!G196))),'Data Summary'!DZ202="Yes"),OFFSET('Hygiene Data'!$G$9,0,10*ROW('Hygiene Data'!G196)),NA())</f>
        <v>#N/A</v>
      </c>
      <c r="BL202" s="537" t="e">
        <f ca="1">+IF(AND(ISNUMBER(OFFSET('Hygiene Data'!$H$5,0,10*ROW('Hygiene Data'!H196))),'Data Summary'!EA202="Yes"),OFFSET('Hygiene Data'!$H$5,0,10*ROW('Hygiene Data'!H196)),NA())</f>
        <v>#N/A</v>
      </c>
      <c r="BM202" s="537" t="e">
        <f ca="1">+IF(AND(ISNUMBER(OFFSET('Hygiene Data'!$H$7,0,10*ROW('Hygiene Data'!H196))),'Data Summary'!EB202="Yes"),OFFSET('Hygiene Data'!$H$7,0,10*ROW('Hygiene Data'!H196)),NA())</f>
        <v>#N/A</v>
      </c>
      <c r="BN202" s="537" t="e">
        <f ca="1">+IF(AND(ISNUMBER(OFFSET('Hygiene Data'!$H$9,0,10*ROW('Hygiene Data'!H196))),'Data Summary'!EC202="Yes"),OFFSET('Hygiene Data'!$H$9,0,10*ROW('Hygiene Data'!H196)),NA())</f>
        <v>#N/A</v>
      </c>
      <c r="BO202" s="537" t="e">
        <f ca="1">+IF(AND(ISNUMBER(OFFSET('Hygiene Data'!$I$5,0,10*ROW('Hygiene Data'!I196))),'Data Summary'!ED202="Yes"),OFFSET('Hygiene Data'!$I$5,0,10*ROW('Hygiene Data'!I196)),NA())</f>
        <v>#N/A</v>
      </c>
      <c r="BP202" s="537" t="e">
        <f ca="1">+IF(AND(ISNUMBER(OFFSET('Hygiene Data'!$I$7,0,10*ROW('Hygiene Data'!I196))),'Data Summary'!EE202="Yes"),OFFSET('Hygiene Data'!$I$7,0,10*ROW('Hygiene Data'!I196)),NA())</f>
        <v>#N/A</v>
      </c>
      <c r="BQ202" s="537" t="e">
        <f ca="1">+IF(AND(ISNUMBER(OFFSET('Hygiene Data'!$I$9,0,10*ROW('Hygiene Data'!I196))),'Data Summary'!EF202="Yes"),OFFSET('Hygiene Data'!$I$9,0,10*ROW('Hygiene Data'!I196)),NA())</f>
        <v>#N/A</v>
      </c>
    </row>
    <row r="203" spans="1:69" x14ac:dyDescent="0.25">
      <c r="A203" s="533" t="e">
        <f ca="1">+RIGHT('Data Summary'!A203,LEN('Data Summary'!A203)-9)</f>
        <v>#VALUE!</v>
      </c>
      <c r="B203" s="507" t="str">
        <f ca="1">+IF(ISTEXT('Data Summary'!B203),'Data Summary'!B203,"")</f>
        <v/>
      </c>
      <c r="C203" s="534" t="e">
        <f ca="1">+VALUE('Data Summary'!C203)</f>
        <v>#VALUE!</v>
      </c>
      <c r="D203" s="535" t="e">
        <f ca="1">+IF(AND(ISNUMBER(OFFSET('Water Data'!$D$4,0,10*ROW('Water Data'!D197))),'Data Summary'!BS203="Yes"),100-OFFSET('Water Data'!$D$4,0,10*ROW('Water Data'!D197)),NA())</f>
        <v>#N/A</v>
      </c>
      <c r="E203" s="535" t="e">
        <f ca="1">+IF(AND(ISNUMBER(OFFSET('Water Data'!$D$6,0,10*ROW('Water Data'!D197))),'Data Summary'!BT203="Yes"),OFFSET('Water Data'!$D$6,0,10*ROW('Water Data'!D197)),NA())</f>
        <v>#N/A</v>
      </c>
      <c r="F203" s="535" t="e">
        <f ca="1">+IF(AND(ISNUMBER(OFFSET('Water Data'!$D$9,0,10*ROW('Water Data'!D197))),'Data Summary'!BU203="Yes"),OFFSET('Water Data'!$D$9,0,10*ROW('Water Data'!D197)),NA())</f>
        <v>#N/A</v>
      </c>
      <c r="G203" s="535" t="e">
        <f ca="1">+IF(AND(ISNUMBER(OFFSET('Water Data'!$E$4,0,10*ROW('Water Data'!E197))),'Data Summary'!BV203="Yes"),100-OFFSET('Water Data'!$E$4,0,10*ROW('Water Data'!E197)),NA())</f>
        <v>#N/A</v>
      </c>
      <c r="H203" s="535" t="e">
        <f ca="1">+IF(AND(ISNUMBER(OFFSET('Water Data'!$E$6,0,10*ROW('Water Data'!E197))),'Data Summary'!BW203="Yes"),OFFSET('Water Data'!$E$6,0,10*ROW('Water Data'!E197)),NA())</f>
        <v>#N/A</v>
      </c>
      <c r="I203" s="535" t="e">
        <f ca="1">+IF(AND(ISNUMBER(OFFSET('Water Data'!$E$9,0,10*ROW('Water Data'!E197))),'Data Summary'!BX203="Yes"),OFFSET('Water Data'!$E$9,0,10*ROW('Water Data'!E197)),NA())</f>
        <v>#N/A</v>
      </c>
      <c r="J203" s="535" t="e">
        <f ca="1">+IF(AND(ISNUMBER(OFFSET('Water Data'!$F$4,0,10*ROW('Water Data'!F197))),'Data Summary'!BY203="Yes"),100-OFFSET('Water Data'!$F$4,0,10*ROW('Water Data'!F197)),NA())</f>
        <v>#N/A</v>
      </c>
      <c r="K203" s="535" t="e">
        <f ca="1">+IF(AND(ISNUMBER(OFFSET('Water Data'!$F$6,0,10*ROW('Water Data'!F197))),'Data Summary'!BZ203="Yes"),OFFSET('Water Data'!$F$6,0,10*ROW('Water Data'!F197)),NA())</f>
        <v>#N/A</v>
      </c>
      <c r="L203" s="535" t="e">
        <f ca="1">+IF(AND(ISNUMBER(OFFSET('Water Data'!$F$9,0,10*ROW('Water Data'!F197))),'Data Summary'!CA203="Yes"),OFFSET('Water Data'!$F$9,0,10*ROW('Water Data'!F197)),NA())</f>
        <v>#N/A</v>
      </c>
      <c r="M203" s="535" t="e">
        <f ca="1">+IF(AND(ISNUMBER(OFFSET('Water Data'!$G$4,0,10*ROW('Water Data'!G197))),'Data Summary'!CB203="Yes"),100-OFFSET('Water Data'!$G$4,0,10*ROW('Water Data'!G197)),NA())</f>
        <v>#N/A</v>
      </c>
      <c r="N203" s="535" t="e">
        <f ca="1">+IF(AND(ISNUMBER(OFFSET('Water Data'!$G$6,0,10*ROW('Water Data'!G197))),'Data Summary'!CC203="Yes"),OFFSET('Water Data'!$G$6,0,10*ROW('Water Data'!G197)),NA())</f>
        <v>#N/A</v>
      </c>
      <c r="O203" s="535" t="e">
        <f ca="1">+IF(AND(ISNUMBER(OFFSET('Water Data'!$G$9,0,10*ROW('Water Data'!G197))),'Data Summary'!CD203="Yes"),OFFSET('Water Data'!$G$9,0,10*ROW('Water Data'!G197)),NA())</f>
        <v>#N/A</v>
      </c>
      <c r="P203" s="535" t="e">
        <f ca="1">+IF(AND(ISNUMBER(OFFSET('Water Data'!$H$4,0,10*ROW('Water Data'!H197))),'Data Summary'!CE203="Yes"),100-OFFSET('Water Data'!$H$4,0,10*ROW('Water Data'!H197)),NA())</f>
        <v>#N/A</v>
      </c>
      <c r="Q203" s="535" t="e">
        <f ca="1">+IF(AND(ISNUMBER(OFFSET('Water Data'!$H$6,0,10*ROW('Water Data'!H197))),'Data Summary'!CF203="Yes"),OFFSET('Water Data'!$H$6,0,10*ROW('Water Data'!H197)),NA())</f>
        <v>#N/A</v>
      </c>
      <c r="R203" s="535" t="e">
        <f ca="1">+IF(AND(ISNUMBER(OFFSET('Water Data'!$H$9,0,10*ROW('Water Data'!H197))),'Data Summary'!CG203="Yes"),OFFSET('Water Data'!$H$9,0,10*ROW('Water Data'!H197)),NA())</f>
        <v>#N/A</v>
      </c>
      <c r="S203" s="535" t="e">
        <f ca="1">+IF(AND(ISNUMBER(OFFSET('Water Data'!$I$4,0,10*ROW('Water Data'!I197))),'Data Summary'!CH203="Yes"),100-OFFSET('Water Data'!$I$4,0,10*ROW('Water Data'!I197)),NA())</f>
        <v>#N/A</v>
      </c>
      <c r="T203" s="535" t="e">
        <f ca="1">+IF(AND(ISNUMBER(OFFSET('Water Data'!$I$6,0,10*ROW('Water Data'!I197))),'Data Summary'!CI203="Yes"),OFFSET('Water Data'!$I$6,0,10*ROW('Water Data'!I197)),NA())</f>
        <v>#N/A</v>
      </c>
      <c r="U203" s="535" t="e">
        <f ca="1">+IF(AND(ISNUMBER(OFFSET('Water Data'!$I$9,0,10*ROW('Water Data'!I197))),'Data Summary'!CJ203="Yes"),OFFSET('Water Data'!$I$9,0,10*ROW('Water Data'!I197)),NA())</f>
        <v>#N/A</v>
      </c>
      <c r="V203" s="536" t="e">
        <f ca="1">+IF(AND(ISNUMBER(OFFSET('Sanitation Data'!$D$4,0,10*ROW('Sanitation Data'!D197))),'Data Summary'!CK203="Yes"),100-OFFSET('Sanitation Data'!$D$4,0,10*ROW('Sanitation Data'!D197)),NA())</f>
        <v>#N/A</v>
      </c>
      <c r="W203" s="536" t="e">
        <f ca="1">+IF(AND(ISNUMBER(OFFSET('Sanitation Data'!$D$6,0,10*ROW('Sanitation Data'!D197))),'Data Summary'!CL203="Yes"),OFFSET('Sanitation Data'!$D$6,0,10*ROW('Sanitation Data'!D197)),NA())</f>
        <v>#N/A</v>
      </c>
      <c r="X203" s="536" t="e">
        <f ca="1">+IF(AND(ISNUMBER(OFFSET('Sanitation Data'!$D$10,0,10*ROW('Sanitation Data'!D197))),'Data Summary'!CM203="Yes"),OFFSET('Sanitation Data'!$D$10,0,10*ROW('Sanitation Data'!D197)),NA())</f>
        <v>#N/A</v>
      </c>
      <c r="Y203" s="536" t="e">
        <f ca="1">+IF(AND(ISNUMBER(OFFSET('Sanitation Data'!$D$11,0,10*ROW('Sanitation Data'!D197))),'Data Summary'!CN203="Yes"),OFFSET('Sanitation Data'!$D$11,0,10*ROW('Sanitation Data'!D197)),NA())</f>
        <v>#N/A</v>
      </c>
      <c r="Z203" s="536" t="e">
        <f ca="1">+IF(AND(ISNUMBER(OFFSET('Sanitation Data'!$D$12,0,10*ROW('Sanitation Data'!D197))),'Data Summary'!CO203="Yes"),OFFSET('Sanitation Data'!$D$12,0,10*ROW('Sanitation Data'!D197)),NA())</f>
        <v>#N/A</v>
      </c>
      <c r="AA203" s="536" t="e">
        <f ca="1">+IF(AND(ISNUMBER(OFFSET('Sanitation Data'!$E$4,0,10*ROW('Sanitation Data'!E197))),'Data Summary'!CP203="Yes"),100-OFFSET('Sanitation Data'!$E$4,0,10*ROW('Sanitation Data'!E197)),NA())</f>
        <v>#N/A</v>
      </c>
      <c r="AB203" s="536" t="e">
        <f ca="1">+IF(AND(ISNUMBER(OFFSET('Sanitation Data'!$E$6,0,10*ROW('Sanitation Data'!E197))),'Data Summary'!CQ203="Yes"),OFFSET('Sanitation Data'!$E$6,0,10*ROW('Sanitation Data'!E197)),NA())</f>
        <v>#N/A</v>
      </c>
      <c r="AC203" s="536" t="e">
        <f ca="1">+IF(AND(ISNUMBER(OFFSET('Sanitation Data'!$E$10,0,10*ROW('Sanitation Data'!E197))),'Data Summary'!CR203="Yes"),OFFSET('Sanitation Data'!$E$10,0,10*ROW('Sanitation Data'!E197)),NA())</f>
        <v>#N/A</v>
      </c>
      <c r="AD203" s="536" t="e">
        <f ca="1">+IF(AND(ISNUMBER(OFFSET('Sanitation Data'!$E$11,0,10*ROW('Sanitation Data'!E197))),'Data Summary'!CS203="Yes"),OFFSET('Sanitation Data'!$E$11,0,10*ROW('Sanitation Data'!E197)),NA())</f>
        <v>#N/A</v>
      </c>
      <c r="AE203" s="536" t="e">
        <f ca="1">+IF(AND(ISNUMBER(OFFSET('Sanitation Data'!$E$12,0,10*ROW('Sanitation Data'!E197))),'Data Summary'!CT203="Yes"),OFFSET('Sanitation Data'!$E$12,0,10*ROW('Sanitation Data'!E197)),NA())</f>
        <v>#N/A</v>
      </c>
      <c r="AF203" s="536" t="e">
        <f ca="1">+IF(AND(ISNUMBER(OFFSET('Sanitation Data'!$F$4,0,10*ROW('Sanitation Data'!F197))),'Data Summary'!CU203="Yes"),100-OFFSET('Sanitation Data'!$F$4,0,10*ROW('Sanitation Data'!F197)),NA())</f>
        <v>#N/A</v>
      </c>
      <c r="AG203" s="536" t="e">
        <f ca="1">+IF(AND(ISNUMBER(OFFSET('Sanitation Data'!$F$6,0,10*ROW('Sanitation Data'!F197))),'Data Summary'!CV203="Yes"),OFFSET('Sanitation Data'!$F$6,0,10*ROW('Sanitation Data'!F197)),NA())</f>
        <v>#N/A</v>
      </c>
      <c r="AH203" s="536" t="e">
        <f ca="1">+IF(AND(ISNUMBER(OFFSET('Sanitation Data'!$F$10,0,10*ROW('Sanitation Data'!F197))),'Data Summary'!CW203="Yes"),OFFSET('Sanitation Data'!$F$10,0,10*ROW('Sanitation Data'!F197)),NA())</f>
        <v>#N/A</v>
      </c>
      <c r="AI203" s="536" t="e">
        <f ca="1">+IF(AND(ISNUMBER(OFFSET('Sanitation Data'!$F$11,0,10*ROW('Sanitation Data'!F197))),'Data Summary'!CX203="Yes"),OFFSET('Sanitation Data'!$F$11,0,10*ROW('Sanitation Data'!F197)),NA())</f>
        <v>#N/A</v>
      </c>
      <c r="AJ203" s="536" t="e">
        <f ca="1">+IF(AND(ISNUMBER(OFFSET('Sanitation Data'!$F$12,0,10*ROW('Sanitation Data'!F197))),'Data Summary'!CY203="Yes"),OFFSET('Sanitation Data'!$F$12,0,10*ROW('Sanitation Data'!F197)),NA())</f>
        <v>#N/A</v>
      </c>
      <c r="AK203" s="536" t="e">
        <f ca="1">+IF(AND(ISNUMBER(OFFSET('Sanitation Data'!$G$4,0,10*ROW('Sanitation Data'!G197))),'Data Summary'!CZ203="Yes"),100-OFFSET('Sanitation Data'!$G$4,0,10*ROW('Sanitation Data'!G197)),NA())</f>
        <v>#N/A</v>
      </c>
      <c r="AL203" s="536" t="e">
        <f ca="1">+IF(AND(ISNUMBER(OFFSET('Sanitation Data'!$G$6,0,10*ROW('Sanitation Data'!G197))),'Data Summary'!DA203="Yes"),OFFSET('Sanitation Data'!$G$6,0,10*ROW('Sanitation Data'!G197)),NA())</f>
        <v>#N/A</v>
      </c>
      <c r="AM203" s="536" t="e">
        <f ca="1">+IF(AND(ISNUMBER(OFFSET('Sanitation Data'!$G$10,0,10*ROW('Sanitation Data'!G197))),'Data Summary'!DB203="Yes"),OFFSET('Sanitation Data'!$G$10,0,10*ROW('Sanitation Data'!G197)),NA())</f>
        <v>#N/A</v>
      </c>
      <c r="AN203" s="536" t="e">
        <f ca="1">+IF(AND(ISNUMBER(OFFSET('Sanitation Data'!$G$11,0,10*ROW('Sanitation Data'!G197))),'Data Summary'!DC203="Yes"),OFFSET('Sanitation Data'!$G$11,0,10*ROW('Sanitation Data'!G197)),NA())</f>
        <v>#N/A</v>
      </c>
      <c r="AO203" s="536" t="e">
        <f ca="1">+IF(AND(ISNUMBER(OFFSET('Sanitation Data'!$G$12,0,10*ROW('Sanitation Data'!G197))),'Data Summary'!DD203="Yes"),OFFSET('Sanitation Data'!$G$12,0,10*ROW('Sanitation Data'!G197)),NA())</f>
        <v>#N/A</v>
      </c>
      <c r="AP203" s="536" t="e">
        <f ca="1">+IF(AND(ISNUMBER(OFFSET('Sanitation Data'!$H$4,0,10*ROW('Sanitation Data'!H197))),'Data Summary'!DE203="Yes"),100-OFFSET('Sanitation Data'!$H$4,0,10*ROW('Sanitation Data'!H197)),NA())</f>
        <v>#N/A</v>
      </c>
      <c r="AQ203" s="536" t="e">
        <f ca="1">+IF(AND(ISNUMBER(OFFSET('Sanitation Data'!$H$6,0,10*ROW('Sanitation Data'!H197))),'Data Summary'!DF203="Yes"),OFFSET('Sanitation Data'!$H$6,0,10*ROW('Sanitation Data'!H197)),NA())</f>
        <v>#N/A</v>
      </c>
      <c r="AR203" s="536" t="e">
        <f ca="1">+IF(AND(ISNUMBER(OFFSET('Sanitation Data'!$H$10,0,10*ROW('Sanitation Data'!H197))),'Data Summary'!DG203="Yes"),OFFSET('Sanitation Data'!$H$10,0,10*ROW('Sanitation Data'!H197)),NA())</f>
        <v>#N/A</v>
      </c>
      <c r="AS203" s="536" t="e">
        <f ca="1">+IF(AND(ISNUMBER(OFFSET('Sanitation Data'!$H$11,0,10*ROW('Sanitation Data'!H197))),'Data Summary'!DH203="Yes"),OFFSET('Sanitation Data'!$H$11,0,10*ROW('Sanitation Data'!H197)),NA())</f>
        <v>#N/A</v>
      </c>
      <c r="AT203" s="536" t="e">
        <f ca="1">+IF(AND(ISNUMBER(OFFSET('Sanitation Data'!$H$12,0,10*ROW('Sanitation Data'!H197))),'Data Summary'!DI203="Yes"),OFFSET('Sanitation Data'!$H$12,0,10*ROW('Sanitation Data'!H197)),NA())</f>
        <v>#N/A</v>
      </c>
      <c r="AU203" s="536" t="e">
        <f ca="1">+IF(AND(ISNUMBER(OFFSET('Sanitation Data'!$I$4,0,10*ROW('Sanitation Data'!I197))),'Data Summary'!DJ203="Yes"),100-OFFSET('Sanitation Data'!$I$4,0,10*ROW('Sanitation Data'!I197)),NA())</f>
        <v>#N/A</v>
      </c>
      <c r="AV203" s="536" t="e">
        <f ca="1">+IF(AND(ISNUMBER(OFFSET('Sanitation Data'!$I$6,0,10*ROW('Sanitation Data'!I197))),'Data Summary'!DK203="Yes"),OFFSET('Sanitation Data'!$I$6,0,10*ROW('Sanitation Data'!I197)),NA())</f>
        <v>#N/A</v>
      </c>
      <c r="AW203" s="536" t="e">
        <f ca="1">+IF(AND(ISNUMBER(OFFSET('Sanitation Data'!$I$10,0,10*ROW('Sanitation Data'!I197))),'Data Summary'!DL203="Yes"),OFFSET('Sanitation Data'!$I$10,0,10*ROW('Sanitation Data'!I197)),NA())</f>
        <v>#N/A</v>
      </c>
      <c r="AX203" s="536" t="e">
        <f ca="1">+IF(AND(ISNUMBER(OFFSET('Sanitation Data'!$I$11,0,10*ROW('Sanitation Data'!I197))),'Data Summary'!DM203="Yes"),OFFSET('Sanitation Data'!$I$11,0,10*ROW('Sanitation Data'!I197)),NA())</f>
        <v>#N/A</v>
      </c>
      <c r="AY203" s="536" t="e">
        <f ca="1">+IF(AND(ISNUMBER(OFFSET('Sanitation Data'!$I$12,0,10*ROW('Sanitation Data'!I197))),'Data Summary'!DN203="Yes"),OFFSET('Sanitation Data'!$I$12,0,10*ROW('Sanitation Data'!I197)),NA())</f>
        <v>#N/A</v>
      </c>
      <c r="AZ203" s="537" t="e">
        <f ca="1">+IF(AND(ISNUMBER(OFFSET('Hygiene Data'!$D$5,0,10*ROW('Hygiene Data'!D197))),'Data Summary'!DO203="Yes"),OFFSET('Hygiene Data'!$D$5,0,10*ROW('Hygiene Data'!D197)),NA())</f>
        <v>#N/A</v>
      </c>
      <c r="BA203" s="537" t="e">
        <f ca="1">+IF(AND(ISNUMBER(OFFSET('Hygiene Data'!$D$7,0,10*ROW('Hygiene Data'!D197))),'Data Summary'!DP203="Yes"),OFFSET('Hygiene Data'!$D$7,0,10*ROW('Hygiene Data'!D197)),NA())</f>
        <v>#N/A</v>
      </c>
      <c r="BB203" s="537" t="e">
        <f ca="1">+IF(AND(ISNUMBER(OFFSET('Hygiene Data'!$D$9,0,10*ROW('Hygiene Data'!D197))),'Data Summary'!DQ203="Yes"),OFFSET('Hygiene Data'!$D$9,0,10*ROW('Hygiene Data'!D197)),NA())</f>
        <v>#N/A</v>
      </c>
      <c r="BC203" s="537" t="e">
        <f ca="1">+IF(AND(ISNUMBER(OFFSET('Hygiene Data'!$E$5,0,10*ROW('Hygiene Data'!E197))),'Data Summary'!DR203="Yes"),OFFSET('Hygiene Data'!$E$5,0,10*ROW('Hygiene Data'!E197)),NA())</f>
        <v>#N/A</v>
      </c>
      <c r="BD203" s="537" t="e">
        <f ca="1">+IF(AND(ISNUMBER(OFFSET('Hygiene Data'!$E$7,0,10*ROW('Hygiene Data'!E197))),'Data Summary'!DS203="Yes"),OFFSET('Hygiene Data'!$E$7,0,10*ROW('Hygiene Data'!E197)),NA())</f>
        <v>#N/A</v>
      </c>
      <c r="BE203" s="537" t="e">
        <f ca="1">+IF(AND(ISNUMBER(OFFSET('Hygiene Data'!$E$9,0,10*ROW('Hygiene Data'!E197))),'Data Summary'!DT203="Yes"),OFFSET('Hygiene Data'!$E$9,0,10*ROW('Hygiene Data'!E197)),NA())</f>
        <v>#N/A</v>
      </c>
      <c r="BF203" s="537" t="e">
        <f ca="1">+IF(AND(ISNUMBER(OFFSET('Hygiene Data'!$F$5,0,10*ROW('Hygiene Data'!F197))),'Data Summary'!DU203="Yes"),OFFSET('Hygiene Data'!$F$5,0,10*ROW('Hygiene Data'!F197)),NA())</f>
        <v>#N/A</v>
      </c>
      <c r="BG203" s="537" t="e">
        <f ca="1">+IF(AND(ISNUMBER(OFFSET('Hygiene Data'!$F$7,0,10*ROW('Hygiene Data'!F197))),'Data Summary'!DV203="Yes"),OFFSET('Hygiene Data'!$F$7,0,10*ROW('Hygiene Data'!F197)),NA())</f>
        <v>#N/A</v>
      </c>
      <c r="BH203" s="537" t="e">
        <f ca="1">+IF(AND(ISNUMBER(OFFSET('Hygiene Data'!$F$9,0,10*ROW('Hygiene Data'!F197))),'Data Summary'!DW203="Yes"),OFFSET('Hygiene Data'!$F$9,0,10*ROW('Hygiene Data'!F197)),NA())</f>
        <v>#N/A</v>
      </c>
      <c r="BI203" s="537" t="e">
        <f ca="1">+IF(AND(ISNUMBER(OFFSET('Hygiene Data'!$G$5,0,10*ROW('Hygiene Data'!G197))),'Data Summary'!DX203="Yes"),OFFSET('Hygiene Data'!$G$5,0,10*ROW('Hygiene Data'!G197)),NA())</f>
        <v>#N/A</v>
      </c>
      <c r="BJ203" s="537" t="e">
        <f ca="1">+IF(AND(ISNUMBER(OFFSET('Hygiene Data'!$G$7,0,10*ROW('Hygiene Data'!G197))),'Data Summary'!DY203="Yes"),OFFSET('Hygiene Data'!$G$7,0,10*ROW('Hygiene Data'!G197)),NA())</f>
        <v>#N/A</v>
      </c>
      <c r="BK203" s="537" t="e">
        <f ca="1">+IF(AND(ISNUMBER(OFFSET('Hygiene Data'!$G$9,0,10*ROW('Hygiene Data'!G197))),'Data Summary'!DZ203="Yes"),OFFSET('Hygiene Data'!$G$9,0,10*ROW('Hygiene Data'!G197)),NA())</f>
        <v>#N/A</v>
      </c>
      <c r="BL203" s="537" t="e">
        <f ca="1">+IF(AND(ISNUMBER(OFFSET('Hygiene Data'!$H$5,0,10*ROW('Hygiene Data'!H197))),'Data Summary'!EA203="Yes"),OFFSET('Hygiene Data'!$H$5,0,10*ROW('Hygiene Data'!H197)),NA())</f>
        <v>#N/A</v>
      </c>
      <c r="BM203" s="537" t="e">
        <f ca="1">+IF(AND(ISNUMBER(OFFSET('Hygiene Data'!$H$7,0,10*ROW('Hygiene Data'!H197))),'Data Summary'!EB203="Yes"),OFFSET('Hygiene Data'!$H$7,0,10*ROW('Hygiene Data'!H197)),NA())</f>
        <v>#N/A</v>
      </c>
      <c r="BN203" s="537" t="e">
        <f ca="1">+IF(AND(ISNUMBER(OFFSET('Hygiene Data'!$H$9,0,10*ROW('Hygiene Data'!H197))),'Data Summary'!EC203="Yes"),OFFSET('Hygiene Data'!$H$9,0,10*ROW('Hygiene Data'!H197)),NA())</f>
        <v>#N/A</v>
      </c>
      <c r="BO203" s="537" t="e">
        <f ca="1">+IF(AND(ISNUMBER(OFFSET('Hygiene Data'!$I$5,0,10*ROW('Hygiene Data'!I197))),'Data Summary'!ED203="Yes"),OFFSET('Hygiene Data'!$I$5,0,10*ROW('Hygiene Data'!I197)),NA())</f>
        <v>#N/A</v>
      </c>
      <c r="BP203" s="537" t="e">
        <f ca="1">+IF(AND(ISNUMBER(OFFSET('Hygiene Data'!$I$7,0,10*ROW('Hygiene Data'!I197))),'Data Summary'!EE203="Yes"),OFFSET('Hygiene Data'!$I$7,0,10*ROW('Hygiene Data'!I197)),NA())</f>
        <v>#N/A</v>
      </c>
      <c r="BQ203" s="537" t="e">
        <f ca="1">+IF(AND(ISNUMBER(OFFSET('Hygiene Data'!$I$9,0,10*ROW('Hygiene Data'!I197))),'Data Summary'!EF203="Yes"),OFFSET('Hygiene Data'!$I$9,0,10*ROW('Hygiene Data'!I197)),NA())</f>
        <v>#N/A</v>
      </c>
    </row>
    <row r="204" spans="1:69" x14ac:dyDescent="0.25">
      <c r="A204" s="533" t="e">
        <f ca="1">+RIGHT('Data Summary'!A204,LEN('Data Summary'!A204)-9)</f>
        <v>#VALUE!</v>
      </c>
      <c r="B204" s="507" t="str">
        <f ca="1">+IF(ISTEXT('Data Summary'!B204),'Data Summary'!B204,"")</f>
        <v/>
      </c>
      <c r="C204" s="534" t="e">
        <f ca="1">+VALUE('Data Summary'!C204)</f>
        <v>#VALUE!</v>
      </c>
      <c r="D204" s="535" t="e">
        <f ca="1">+IF(AND(ISNUMBER(OFFSET('Water Data'!$D$4,0,10*ROW('Water Data'!D198))),'Data Summary'!BS204="Yes"),100-OFFSET('Water Data'!$D$4,0,10*ROW('Water Data'!D198)),NA())</f>
        <v>#N/A</v>
      </c>
      <c r="E204" s="535" t="e">
        <f ca="1">+IF(AND(ISNUMBER(OFFSET('Water Data'!$D$6,0,10*ROW('Water Data'!D198))),'Data Summary'!BT204="Yes"),OFFSET('Water Data'!$D$6,0,10*ROW('Water Data'!D198)),NA())</f>
        <v>#N/A</v>
      </c>
      <c r="F204" s="535" t="e">
        <f ca="1">+IF(AND(ISNUMBER(OFFSET('Water Data'!$D$9,0,10*ROW('Water Data'!D198))),'Data Summary'!BU204="Yes"),OFFSET('Water Data'!$D$9,0,10*ROW('Water Data'!D198)),NA())</f>
        <v>#N/A</v>
      </c>
      <c r="G204" s="535" t="e">
        <f ca="1">+IF(AND(ISNUMBER(OFFSET('Water Data'!$E$4,0,10*ROW('Water Data'!E198))),'Data Summary'!BV204="Yes"),100-OFFSET('Water Data'!$E$4,0,10*ROW('Water Data'!E198)),NA())</f>
        <v>#N/A</v>
      </c>
      <c r="H204" s="535" t="e">
        <f ca="1">+IF(AND(ISNUMBER(OFFSET('Water Data'!$E$6,0,10*ROW('Water Data'!E198))),'Data Summary'!BW204="Yes"),OFFSET('Water Data'!$E$6,0,10*ROW('Water Data'!E198)),NA())</f>
        <v>#N/A</v>
      </c>
      <c r="I204" s="535" t="e">
        <f ca="1">+IF(AND(ISNUMBER(OFFSET('Water Data'!$E$9,0,10*ROW('Water Data'!E198))),'Data Summary'!BX204="Yes"),OFFSET('Water Data'!$E$9,0,10*ROW('Water Data'!E198)),NA())</f>
        <v>#N/A</v>
      </c>
      <c r="J204" s="535" t="e">
        <f ca="1">+IF(AND(ISNUMBER(OFFSET('Water Data'!$F$4,0,10*ROW('Water Data'!F198))),'Data Summary'!BY204="Yes"),100-OFFSET('Water Data'!$F$4,0,10*ROW('Water Data'!F198)),NA())</f>
        <v>#N/A</v>
      </c>
      <c r="K204" s="535" t="e">
        <f ca="1">+IF(AND(ISNUMBER(OFFSET('Water Data'!$F$6,0,10*ROW('Water Data'!F198))),'Data Summary'!BZ204="Yes"),OFFSET('Water Data'!$F$6,0,10*ROW('Water Data'!F198)),NA())</f>
        <v>#N/A</v>
      </c>
      <c r="L204" s="535" t="e">
        <f ca="1">+IF(AND(ISNUMBER(OFFSET('Water Data'!$F$9,0,10*ROW('Water Data'!F198))),'Data Summary'!CA204="Yes"),OFFSET('Water Data'!$F$9,0,10*ROW('Water Data'!F198)),NA())</f>
        <v>#N/A</v>
      </c>
      <c r="M204" s="535" t="e">
        <f ca="1">+IF(AND(ISNUMBER(OFFSET('Water Data'!$G$4,0,10*ROW('Water Data'!G198))),'Data Summary'!CB204="Yes"),100-OFFSET('Water Data'!$G$4,0,10*ROW('Water Data'!G198)),NA())</f>
        <v>#N/A</v>
      </c>
      <c r="N204" s="535" t="e">
        <f ca="1">+IF(AND(ISNUMBER(OFFSET('Water Data'!$G$6,0,10*ROW('Water Data'!G198))),'Data Summary'!CC204="Yes"),OFFSET('Water Data'!$G$6,0,10*ROW('Water Data'!G198)),NA())</f>
        <v>#N/A</v>
      </c>
      <c r="O204" s="535" t="e">
        <f ca="1">+IF(AND(ISNUMBER(OFFSET('Water Data'!$G$9,0,10*ROW('Water Data'!G198))),'Data Summary'!CD204="Yes"),OFFSET('Water Data'!$G$9,0,10*ROW('Water Data'!G198)),NA())</f>
        <v>#N/A</v>
      </c>
      <c r="P204" s="535" t="e">
        <f ca="1">+IF(AND(ISNUMBER(OFFSET('Water Data'!$H$4,0,10*ROW('Water Data'!H198))),'Data Summary'!CE204="Yes"),100-OFFSET('Water Data'!$H$4,0,10*ROW('Water Data'!H198)),NA())</f>
        <v>#N/A</v>
      </c>
      <c r="Q204" s="535" t="e">
        <f ca="1">+IF(AND(ISNUMBER(OFFSET('Water Data'!$H$6,0,10*ROW('Water Data'!H198))),'Data Summary'!CF204="Yes"),OFFSET('Water Data'!$H$6,0,10*ROW('Water Data'!H198)),NA())</f>
        <v>#N/A</v>
      </c>
      <c r="R204" s="535" t="e">
        <f ca="1">+IF(AND(ISNUMBER(OFFSET('Water Data'!$H$9,0,10*ROW('Water Data'!H198))),'Data Summary'!CG204="Yes"),OFFSET('Water Data'!$H$9,0,10*ROW('Water Data'!H198)),NA())</f>
        <v>#N/A</v>
      </c>
      <c r="S204" s="535" t="e">
        <f ca="1">+IF(AND(ISNUMBER(OFFSET('Water Data'!$I$4,0,10*ROW('Water Data'!I198))),'Data Summary'!CH204="Yes"),100-OFFSET('Water Data'!$I$4,0,10*ROW('Water Data'!I198)),NA())</f>
        <v>#N/A</v>
      </c>
      <c r="T204" s="535" t="e">
        <f ca="1">+IF(AND(ISNUMBER(OFFSET('Water Data'!$I$6,0,10*ROW('Water Data'!I198))),'Data Summary'!CI204="Yes"),OFFSET('Water Data'!$I$6,0,10*ROW('Water Data'!I198)),NA())</f>
        <v>#N/A</v>
      </c>
      <c r="U204" s="535" t="e">
        <f ca="1">+IF(AND(ISNUMBER(OFFSET('Water Data'!$I$9,0,10*ROW('Water Data'!I198))),'Data Summary'!CJ204="Yes"),OFFSET('Water Data'!$I$9,0,10*ROW('Water Data'!I198)),NA())</f>
        <v>#N/A</v>
      </c>
      <c r="V204" s="536" t="e">
        <f ca="1">+IF(AND(ISNUMBER(OFFSET('Sanitation Data'!$D$4,0,10*ROW('Sanitation Data'!D198))),'Data Summary'!CK204="Yes"),100-OFFSET('Sanitation Data'!$D$4,0,10*ROW('Sanitation Data'!D198)),NA())</f>
        <v>#N/A</v>
      </c>
      <c r="W204" s="536" t="e">
        <f ca="1">+IF(AND(ISNUMBER(OFFSET('Sanitation Data'!$D$6,0,10*ROW('Sanitation Data'!D198))),'Data Summary'!CL204="Yes"),OFFSET('Sanitation Data'!$D$6,0,10*ROW('Sanitation Data'!D198)),NA())</f>
        <v>#N/A</v>
      </c>
      <c r="X204" s="536" t="e">
        <f ca="1">+IF(AND(ISNUMBER(OFFSET('Sanitation Data'!$D$10,0,10*ROW('Sanitation Data'!D198))),'Data Summary'!CM204="Yes"),OFFSET('Sanitation Data'!$D$10,0,10*ROW('Sanitation Data'!D198)),NA())</f>
        <v>#N/A</v>
      </c>
      <c r="Y204" s="536" t="e">
        <f ca="1">+IF(AND(ISNUMBER(OFFSET('Sanitation Data'!$D$11,0,10*ROW('Sanitation Data'!D198))),'Data Summary'!CN204="Yes"),OFFSET('Sanitation Data'!$D$11,0,10*ROW('Sanitation Data'!D198)),NA())</f>
        <v>#N/A</v>
      </c>
      <c r="Z204" s="536" t="e">
        <f ca="1">+IF(AND(ISNUMBER(OFFSET('Sanitation Data'!$D$12,0,10*ROW('Sanitation Data'!D198))),'Data Summary'!CO204="Yes"),OFFSET('Sanitation Data'!$D$12,0,10*ROW('Sanitation Data'!D198)),NA())</f>
        <v>#N/A</v>
      </c>
      <c r="AA204" s="536" t="e">
        <f ca="1">+IF(AND(ISNUMBER(OFFSET('Sanitation Data'!$E$4,0,10*ROW('Sanitation Data'!E198))),'Data Summary'!CP204="Yes"),100-OFFSET('Sanitation Data'!$E$4,0,10*ROW('Sanitation Data'!E198)),NA())</f>
        <v>#N/A</v>
      </c>
      <c r="AB204" s="536" t="e">
        <f ca="1">+IF(AND(ISNUMBER(OFFSET('Sanitation Data'!$E$6,0,10*ROW('Sanitation Data'!E198))),'Data Summary'!CQ204="Yes"),OFFSET('Sanitation Data'!$E$6,0,10*ROW('Sanitation Data'!E198)),NA())</f>
        <v>#N/A</v>
      </c>
      <c r="AC204" s="536" t="e">
        <f ca="1">+IF(AND(ISNUMBER(OFFSET('Sanitation Data'!$E$10,0,10*ROW('Sanitation Data'!E198))),'Data Summary'!CR204="Yes"),OFFSET('Sanitation Data'!$E$10,0,10*ROW('Sanitation Data'!E198)),NA())</f>
        <v>#N/A</v>
      </c>
      <c r="AD204" s="536" t="e">
        <f ca="1">+IF(AND(ISNUMBER(OFFSET('Sanitation Data'!$E$11,0,10*ROW('Sanitation Data'!E198))),'Data Summary'!CS204="Yes"),OFFSET('Sanitation Data'!$E$11,0,10*ROW('Sanitation Data'!E198)),NA())</f>
        <v>#N/A</v>
      </c>
      <c r="AE204" s="536" t="e">
        <f ca="1">+IF(AND(ISNUMBER(OFFSET('Sanitation Data'!$E$12,0,10*ROW('Sanitation Data'!E198))),'Data Summary'!CT204="Yes"),OFFSET('Sanitation Data'!$E$12,0,10*ROW('Sanitation Data'!E198)),NA())</f>
        <v>#N/A</v>
      </c>
      <c r="AF204" s="536" t="e">
        <f ca="1">+IF(AND(ISNUMBER(OFFSET('Sanitation Data'!$F$4,0,10*ROW('Sanitation Data'!F198))),'Data Summary'!CU204="Yes"),100-OFFSET('Sanitation Data'!$F$4,0,10*ROW('Sanitation Data'!F198)),NA())</f>
        <v>#N/A</v>
      </c>
      <c r="AG204" s="536" t="e">
        <f ca="1">+IF(AND(ISNUMBER(OFFSET('Sanitation Data'!$F$6,0,10*ROW('Sanitation Data'!F198))),'Data Summary'!CV204="Yes"),OFFSET('Sanitation Data'!$F$6,0,10*ROW('Sanitation Data'!F198)),NA())</f>
        <v>#N/A</v>
      </c>
      <c r="AH204" s="536" t="e">
        <f ca="1">+IF(AND(ISNUMBER(OFFSET('Sanitation Data'!$F$10,0,10*ROW('Sanitation Data'!F198))),'Data Summary'!CW204="Yes"),OFFSET('Sanitation Data'!$F$10,0,10*ROW('Sanitation Data'!F198)),NA())</f>
        <v>#N/A</v>
      </c>
      <c r="AI204" s="536" t="e">
        <f ca="1">+IF(AND(ISNUMBER(OFFSET('Sanitation Data'!$F$11,0,10*ROW('Sanitation Data'!F198))),'Data Summary'!CX204="Yes"),OFFSET('Sanitation Data'!$F$11,0,10*ROW('Sanitation Data'!F198)),NA())</f>
        <v>#N/A</v>
      </c>
      <c r="AJ204" s="536" t="e">
        <f ca="1">+IF(AND(ISNUMBER(OFFSET('Sanitation Data'!$F$12,0,10*ROW('Sanitation Data'!F198))),'Data Summary'!CY204="Yes"),OFFSET('Sanitation Data'!$F$12,0,10*ROW('Sanitation Data'!F198)),NA())</f>
        <v>#N/A</v>
      </c>
      <c r="AK204" s="536" t="e">
        <f ca="1">+IF(AND(ISNUMBER(OFFSET('Sanitation Data'!$G$4,0,10*ROW('Sanitation Data'!G198))),'Data Summary'!CZ204="Yes"),100-OFFSET('Sanitation Data'!$G$4,0,10*ROW('Sanitation Data'!G198)),NA())</f>
        <v>#N/A</v>
      </c>
      <c r="AL204" s="536" t="e">
        <f ca="1">+IF(AND(ISNUMBER(OFFSET('Sanitation Data'!$G$6,0,10*ROW('Sanitation Data'!G198))),'Data Summary'!DA204="Yes"),OFFSET('Sanitation Data'!$G$6,0,10*ROW('Sanitation Data'!G198)),NA())</f>
        <v>#N/A</v>
      </c>
      <c r="AM204" s="536" t="e">
        <f ca="1">+IF(AND(ISNUMBER(OFFSET('Sanitation Data'!$G$10,0,10*ROW('Sanitation Data'!G198))),'Data Summary'!DB204="Yes"),OFFSET('Sanitation Data'!$G$10,0,10*ROW('Sanitation Data'!G198)),NA())</f>
        <v>#N/A</v>
      </c>
      <c r="AN204" s="536" t="e">
        <f ca="1">+IF(AND(ISNUMBER(OFFSET('Sanitation Data'!$G$11,0,10*ROW('Sanitation Data'!G198))),'Data Summary'!DC204="Yes"),OFFSET('Sanitation Data'!$G$11,0,10*ROW('Sanitation Data'!G198)),NA())</f>
        <v>#N/A</v>
      </c>
      <c r="AO204" s="536" t="e">
        <f ca="1">+IF(AND(ISNUMBER(OFFSET('Sanitation Data'!$G$12,0,10*ROW('Sanitation Data'!G198))),'Data Summary'!DD204="Yes"),OFFSET('Sanitation Data'!$G$12,0,10*ROW('Sanitation Data'!G198)),NA())</f>
        <v>#N/A</v>
      </c>
      <c r="AP204" s="536" t="e">
        <f ca="1">+IF(AND(ISNUMBER(OFFSET('Sanitation Data'!$H$4,0,10*ROW('Sanitation Data'!H198))),'Data Summary'!DE204="Yes"),100-OFFSET('Sanitation Data'!$H$4,0,10*ROW('Sanitation Data'!H198)),NA())</f>
        <v>#N/A</v>
      </c>
      <c r="AQ204" s="536" t="e">
        <f ca="1">+IF(AND(ISNUMBER(OFFSET('Sanitation Data'!$H$6,0,10*ROW('Sanitation Data'!H198))),'Data Summary'!DF204="Yes"),OFFSET('Sanitation Data'!$H$6,0,10*ROW('Sanitation Data'!H198)),NA())</f>
        <v>#N/A</v>
      </c>
      <c r="AR204" s="536" t="e">
        <f ca="1">+IF(AND(ISNUMBER(OFFSET('Sanitation Data'!$H$10,0,10*ROW('Sanitation Data'!H198))),'Data Summary'!DG204="Yes"),OFFSET('Sanitation Data'!$H$10,0,10*ROW('Sanitation Data'!H198)),NA())</f>
        <v>#N/A</v>
      </c>
      <c r="AS204" s="536" t="e">
        <f ca="1">+IF(AND(ISNUMBER(OFFSET('Sanitation Data'!$H$11,0,10*ROW('Sanitation Data'!H198))),'Data Summary'!DH204="Yes"),OFFSET('Sanitation Data'!$H$11,0,10*ROW('Sanitation Data'!H198)),NA())</f>
        <v>#N/A</v>
      </c>
      <c r="AT204" s="536" t="e">
        <f ca="1">+IF(AND(ISNUMBER(OFFSET('Sanitation Data'!$H$12,0,10*ROW('Sanitation Data'!H198))),'Data Summary'!DI204="Yes"),OFFSET('Sanitation Data'!$H$12,0,10*ROW('Sanitation Data'!H198)),NA())</f>
        <v>#N/A</v>
      </c>
      <c r="AU204" s="536" t="e">
        <f ca="1">+IF(AND(ISNUMBER(OFFSET('Sanitation Data'!$I$4,0,10*ROW('Sanitation Data'!I198))),'Data Summary'!DJ204="Yes"),100-OFFSET('Sanitation Data'!$I$4,0,10*ROW('Sanitation Data'!I198)),NA())</f>
        <v>#N/A</v>
      </c>
      <c r="AV204" s="536" t="e">
        <f ca="1">+IF(AND(ISNUMBER(OFFSET('Sanitation Data'!$I$6,0,10*ROW('Sanitation Data'!I198))),'Data Summary'!DK204="Yes"),OFFSET('Sanitation Data'!$I$6,0,10*ROW('Sanitation Data'!I198)),NA())</f>
        <v>#N/A</v>
      </c>
      <c r="AW204" s="536" t="e">
        <f ca="1">+IF(AND(ISNUMBER(OFFSET('Sanitation Data'!$I$10,0,10*ROW('Sanitation Data'!I198))),'Data Summary'!DL204="Yes"),OFFSET('Sanitation Data'!$I$10,0,10*ROW('Sanitation Data'!I198)),NA())</f>
        <v>#N/A</v>
      </c>
      <c r="AX204" s="536" t="e">
        <f ca="1">+IF(AND(ISNUMBER(OFFSET('Sanitation Data'!$I$11,0,10*ROW('Sanitation Data'!I198))),'Data Summary'!DM204="Yes"),OFFSET('Sanitation Data'!$I$11,0,10*ROW('Sanitation Data'!I198)),NA())</f>
        <v>#N/A</v>
      </c>
      <c r="AY204" s="536" t="e">
        <f ca="1">+IF(AND(ISNUMBER(OFFSET('Sanitation Data'!$I$12,0,10*ROW('Sanitation Data'!I198))),'Data Summary'!DN204="Yes"),OFFSET('Sanitation Data'!$I$12,0,10*ROW('Sanitation Data'!I198)),NA())</f>
        <v>#N/A</v>
      </c>
      <c r="AZ204" s="537" t="e">
        <f ca="1">+IF(AND(ISNUMBER(OFFSET('Hygiene Data'!$D$5,0,10*ROW('Hygiene Data'!D198))),'Data Summary'!DO204="Yes"),OFFSET('Hygiene Data'!$D$5,0,10*ROW('Hygiene Data'!D198)),NA())</f>
        <v>#N/A</v>
      </c>
      <c r="BA204" s="537" t="e">
        <f ca="1">+IF(AND(ISNUMBER(OFFSET('Hygiene Data'!$D$7,0,10*ROW('Hygiene Data'!D198))),'Data Summary'!DP204="Yes"),OFFSET('Hygiene Data'!$D$7,0,10*ROW('Hygiene Data'!D198)),NA())</f>
        <v>#N/A</v>
      </c>
      <c r="BB204" s="537" t="e">
        <f ca="1">+IF(AND(ISNUMBER(OFFSET('Hygiene Data'!$D$9,0,10*ROW('Hygiene Data'!D198))),'Data Summary'!DQ204="Yes"),OFFSET('Hygiene Data'!$D$9,0,10*ROW('Hygiene Data'!D198)),NA())</f>
        <v>#N/A</v>
      </c>
      <c r="BC204" s="537" t="e">
        <f ca="1">+IF(AND(ISNUMBER(OFFSET('Hygiene Data'!$E$5,0,10*ROW('Hygiene Data'!E198))),'Data Summary'!DR204="Yes"),OFFSET('Hygiene Data'!$E$5,0,10*ROW('Hygiene Data'!E198)),NA())</f>
        <v>#N/A</v>
      </c>
      <c r="BD204" s="537" t="e">
        <f ca="1">+IF(AND(ISNUMBER(OFFSET('Hygiene Data'!$E$7,0,10*ROW('Hygiene Data'!E198))),'Data Summary'!DS204="Yes"),OFFSET('Hygiene Data'!$E$7,0,10*ROW('Hygiene Data'!E198)),NA())</f>
        <v>#N/A</v>
      </c>
      <c r="BE204" s="537" t="e">
        <f ca="1">+IF(AND(ISNUMBER(OFFSET('Hygiene Data'!$E$9,0,10*ROW('Hygiene Data'!E198))),'Data Summary'!DT204="Yes"),OFFSET('Hygiene Data'!$E$9,0,10*ROW('Hygiene Data'!E198)),NA())</f>
        <v>#N/A</v>
      </c>
      <c r="BF204" s="537" t="e">
        <f ca="1">+IF(AND(ISNUMBER(OFFSET('Hygiene Data'!$F$5,0,10*ROW('Hygiene Data'!F198))),'Data Summary'!DU204="Yes"),OFFSET('Hygiene Data'!$F$5,0,10*ROW('Hygiene Data'!F198)),NA())</f>
        <v>#N/A</v>
      </c>
      <c r="BG204" s="537" t="e">
        <f ca="1">+IF(AND(ISNUMBER(OFFSET('Hygiene Data'!$F$7,0,10*ROW('Hygiene Data'!F198))),'Data Summary'!DV204="Yes"),OFFSET('Hygiene Data'!$F$7,0,10*ROW('Hygiene Data'!F198)),NA())</f>
        <v>#N/A</v>
      </c>
      <c r="BH204" s="537" t="e">
        <f ca="1">+IF(AND(ISNUMBER(OFFSET('Hygiene Data'!$F$9,0,10*ROW('Hygiene Data'!F198))),'Data Summary'!DW204="Yes"),OFFSET('Hygiene Data'!$F$9,0,10*ROW('Hygiene Data'!F198)),NA())</f>
        <v>#N/A</v>
      </c>
      <c r="BI204" s="537" t="e">
        <f ca="1">+IF(AND(ISNUMBER(OFFSET('Hygiene Data'!$G$5,0,10*ROW('Hygiene Data'!G198))),'Data Summary'!DX204="Yes"),OFFSET('Hygiene Data'!$G$5,0,10*ROW('Hygiene Data'!G198)),NA())</f>
        <v>#N/A</v>
      </c>
      <c r="BJ204" s="537" t="e">
        <f ca="1">+IF(AND(ISNUMBER(OFFSET('Hygiene Data'!$G$7,0,10*ROW('Hygiene Data'!G198))),'Data Summary'!DY204="Yes"),OFFSET('Hygiene Data'!$G$7,0,10*ROW('Hygiene Data'!G198)),NA())</f>
        <v>#N/A</v>
      </c>
      <c r="BK204" s="537" t="e">
        <f ca="1">+IF(AND(ISNUMBER(OFFSET('Hygiene Data'!$G$9,0,10*ROW('Hygiene Data'!G198))),'Data Summary'!DZ204="Yes"),OFFSET('Hygiene Data'!$G$9,0,10*ROW('Hygiene Data'!G198)),NA())</f>
        <v>#N/A</v>
      </c>
      <c r="BL204" s="537" t="e">
        <f ca="1">+IF(AND(ISNUMBER(OFFSET('Hygiene Data'!$H$5,0,10*ROW('Hygiene Data'!H198))),'Data Summary'!EA204="Yes"),OFFSET('Hygiene Data'!$H$5,0,10*ROW('Hygiene Data'!H198)),NA())</f>
        <v>#N/A</v>
      </c>
      <c r="BM204" s="537" t="e">
        <f ca="1">+IF(AND(ISNUMBER(OFFSET('Hygiene Data'!$H$7,0,10*ROW('Hygiene Data'!H198))),'Data Summary'!EB204="Yes"),OFFSET('Hygiene Data'!$H$7,0,10*ROW('Hygiene Data'!H198)),NA())</f>
        <v>#N/A</v>
      </c>
      <c r="BN204" s="537" t="e">
        <f ca="1">+IF(AND(ISNUMBER(OFFSET('Hygiene Data'!$H$9,0,10*ROW('Hygiene Data'!H198))),'Data Summary'!EC204="Yes"),OFFSET('Hygiene Data'!$H$9,0,10*ROW('Hygiene Data'!H198)),NA())</f>
        <v>#N/A</v>
      </c>
      <c r="BO204" s="537" t="e">
        <f ca="1">+IF(AND(ISNUMBER(OFFSET('Hygiene Data'!$I$5,0,10*ROW('Hygiene Data'!I198))),'Data Summary'!ED204="Yes"),OFFSET('Hygiene Data'!$I$5,0,10*ROW('Hygiene Data'!I198)),NA())</f>
        <v>#N/A</v>
      </c>
      <c r="BP204" s="537" t="e">
        <f ca="1">+IF(AND(ISNUMBER(OFFSET('Hygiene Data'!$I$7,0,10*ROW('Hygiene Data'!I198))),'Data Summary'!EE204="Yes"),OFFSET('Hygiene Data'!$I$7,0,10*ROW('Hygiene Data'!I198)),NA())</f>
        <v>#N/A</v>
      </c>
      <c r="BQ204" s="537" t="e">
        <f ca="1">+IF(AND(ISNUMBER(OFFSET('Hygiene Data'!$I$9,0,10*ROW('Hygiene Data'!I198))),'Data Summary'!EF204="Yes"),OFFSET('Hygiene Data'!$I$9,0,10*ROW('Hygiene Data'!I198)),NA())</f>
        <v>#N/A</v>
      </c>
    </row>
    <row r="205" spans="1:69" x14ac:dyDescent="0.25">
      <c r="A205" s="533" t="e">
        <f ca="1">+RIGHT('Data Summary'!A205,LEN('Data Summary'!A205)-9)</f>
        <v>#VALUE!</v>
      </c>
      <c r="B205" s="507" t="str">
        <f ca="1">+IF(ISTEXT('Data Summary'!B205),'Data Summary'!B205,"")</f>
        <v/>
      </c>
      <c r="C205" s="534" t="e">
        <f ca="1">+VALUE('Data Summary'!C205)</f>
        <v>#VALUE!</v>
      </c>
      <c r="D205" s="535" t="e">
        <f ca="1">+IF(AND(ISNUMBER(OFFSET('Water Data'!$D$4,0,10*ROW('Water Data'!D199))),'Data Summary'!BS205="Yes"),100-OFFSET('Water Data'!$D$4,0,10*ROW('Water Data'!D199)),NA())</f>
        <v>#N/A</v>
      </c>
      <c r="E205" s="535" t="e">
        <f ca="1">+IF(AND(ISNUMBER(OFFSET('Water Data'!$D$6,0,10*ROW('Water Data'!D199))),'Data Summary'!BT205="Yes"),OFFSET('Water Data'!$D$6,0,10*ROW('Water Data'!D199)),NA())</f>
        <v>#N/A</v>
      </c>
      <c r="F205" s="535" t="e">
        <f ca="1">+IF(AND(ISNUMBER(OFFSET('Water Data'!$D$9,0,10*ROW('Water Data'!D199))),'Data Summary'!BU205="Yes"),OFFSET('Water Data'!$D$9,0,10*ROW('Water Data'!D199)),NA())</f>
        <v>#N/A</v>
      </c>
      <c r="G205" s="535" t="e">
        <f ca="1">+IF(AND(ISNUMBER(OFFSET('Water Data'!$E$4,0,10*ROW('Water Data'!E199))),'Data Summary'!BV205="Yes"),100-OFFSET('Water Data'!$E$4,0,10*ROW('Water Data'!E199)),NA())</f>
        <v>#N/A</v>
      </c>
      <c r="H205" s="535" t="e">
        <f ca="1">+IF(AND(ISNUMBER(OFFSET('Water Data'!$E$6,0,10*ROW('Water Data'!E199))),'Data Summary'!BW205="Yes"),OFFSET('Water Data'!$E$6,0,10*ROW('Water Data'!E199)),NA())</f>
        <v>#N/A</v>
      </c>
      <c r="I205" s="535" t="e">
        <f ca="1">+IF(AND(ISNUMBER(OFFSET('Water Data'!$E$9,0,10*ROW('Water Data'!E199))),'Data Summary'!BX205="Yes"),OFFSET('Water Data'!$E$9,0,10*ROW('Water Data'!E199)),NA())</f>
        <v>#N/A</v>
      </c>
      <c r="J205" s="535" t="e">
        <f ca="1">+IF(AND(ISNUMBER(OFFSET('Water Data'!$F$4,0,10*ROW('Water Data'!F199))),'Data Summary'!BY205="Yes"),100-OFFSET('Water Data'!$F$4,0,10*ROW('Water Data'!F199)),NA())</f>
        <v>#N/A</v>
      </c>
      <c r="K205" s="535" t="e">
        <f ca="1">+IF(AND(ISNUMBER(OFFSET('Water Data'!$F$6,0,10*ROW('Water Data'!F199))),'Data Summary'!BZ205="Yes"),OFFSET('Water Data'!$F$6,0,10*ROW('Water Data'!F199)),NA())</f>
        <v>#N/A</v>
      </c>
      <c r="L205" s="535" t="e">
        <f ca="1">+IF(AND(ISNUMBER(OFFSET('Water Data'!$F$9,0,10*ROW('Water Data'!F199))),'Data Summary'!CA205="Yes"),OFFSET('Water Data'!$F$9,0,10*ROW('Water Data'!F199)),NA())</f>
        <v>#N/A</v>
      </c>
      <c r="M205" s="535" t="e">
        <f ca="1">+IF(AND(ISNUMBER(OFFSET('Water Data'!$G$4,0,10*ROW('Water Data'!G199))),'Data Summary'!CB205="Yes"),100-OFFSET('Water Data'!$G$4,0,10*ROW('Water Data'!G199)),NA())</f>
        <v>#N/A</v>
      </c>
      <c r="N205" s="535" t="e">
        <f ca="1">+IF(AND(ISNUMBER(OFFSET('Water Data'!$G$6,0,10*ROW('Water Data'!G199))),'Data Summary'!CC205="Yes"),OFFSET('Water Data'!$G$6,0,10*ROW('Water Data'!G199)),NA())</f>
        <v>#N/A</v>
      </c>
      <c r="O205" s="535" t="e">
        <f ca="1">+IF(AND(ISNUMBER(OFFSET('Water Data'!$G$9,0,10*ROW('Water Data'!G199))),'Data Summary'!CD205="Yes"),OFFSET('Water Data'!$G$9,0,10*ROW('Water Data'!G199)),NA())</f>
        <v>#N/A</v>
      </c>
      <c r="P205" s="535" t="e">
        <f ca="1">+IF(AND(ISNUMBER(OFFSET('Water Data'!$H$4,0,10*ROW('Water Data'!H199))),'Data Summary'!CE205="Yes"),100-OFFSET('Water Data'!$H$4,0,10*ROW('Water Data'!H199)),NA())</f>
        <v>#N/A</v>
      </c>
      <c r="Q205" s="535" t="e">
        <f ca="1">+IF(AND(ISNUMBER(OFFSET('Water Data'!$H$6,0,10*ROW('Water Data'!H199))),'Data Summary'!CF205="Yes"),OFFSET('Water Data'!$H$6,0,10*ROW('Water Data'!H199)),NA())</f>
        <v>#N/A</v>
      </c>
      <c r="R205" s="535" t="e">
        <f ca="1">+IF(AND(ISNUMBER(OFFSET('Water Data'!$H$9,0,10*ROW('Water Data'!H199))),'Data Summary'!CG205="Yes"),OFFSET('Water Data'!$H$9,0,10*ROW('Water Data'!H199)),NA())</f>
        <v>#N/A</v>
      </c>
      <c r="S205" s="535" t="e">
        <f ca="1">+IF(AND(ISNUMBER(OFFSET('Water Data'!$I$4,0,10*ROW('Water Data'!I199))),'Data Summary'!CH205="Yes"),100-OFFSET('Water Data'!$I$4,0,10*ROW('Water Data'!I199)),NA())</f>
        <v>#N/A</v>
      </c>
      <c r="T205" s="535" t="e">
        <f ca="1">+IF(AND(ISNUMBER(OFFSET('Water Data'!$I$6,0,10*ROW('Water Data'!I199))),'Data Summary'!CI205="Yes"),OFFSET('Water Data'!$I$6,0,10*ROW('Water Data'!I199)),NA())</f>
        <v>#N/A</v>
      </c>
      <c r="U205" s="535" t="e">
        <f ca="1">+IF(AND(ISNUMBER(OFFSET('Water Data'!$I$9,0,10*ROW('Water Data'!I199))),'Data Summary'!CJ205="Yes"),OFFSET('Water Data'!$I$9,0,10*ROW('Water Data'!I199)),NA())</f>
        <v>#N/A</v>
      </c>
      <c r="V205" s="536" t="e">
        <f ca="1">+IF(AND(ISNUMBER(OFFSET('Sanitation Data'!$D$4,0,10*ROW('Sanitation Data'!D199))),'Data Summary'!CK205="Yes"),100-OFFSET('Sanitation Data'!$D$4,0,10*ROW('Sanitation Data'!D199)),NA())</f>
        <v>#N/A</v>
      </c>
      <c r="W205" s="536" t="e">
        <f ca="1">+IF(AND(ISNUMBER(OFFSET('Sanitation Data'!$D$6,0,10*ROW('Sanitation Data'!D199))),'Data Summary'!CL205="Yes"),OFFSET('Sanitation Data'!$D$6,0,10*ROW('Sanitation Data'!D199)),NA())</f>
        <v>#N/A</v>
      </c>
      <c r="X205" s="536" t="e">
        <f ca="1">+IF(AND(ISNUMBER(OFFSET('Sanitation Data'!$D$10,0,10*ROW('Sanitation Data'!D199))),'Data Summary'!CM205="Yes"),OFFSET('Sanitation Data'!$D$10,0,10*ROW('Sanitation Data'!D199)),NA())</f>
        <v>#N/A</v>
      </c>
      <c r="Y205" s="536" t="e">
        <f ca="1">+IF(AND(ISNUMBER(OFFSET('Sanitation Data'!$D$11,0,10*ROW('Sanitation Data'!D199))),'Data Summary'!CN205="Yes"),OFFSET('Sanitation Data'!$D$11,0,10*ROW('Sanitation Data'!D199)),NA())</f>
        <v>#N/A</v>
      </c>
      <c r="Z205" s="536" t="e">
        <f ca="1">+IF(AND(ISNUMBER(OFFSET('Sanitation Data'!$D$12,0,10*ROW('Sanitation Data'!D199))),'Data Summary'!CO205="Yes"),OFFSET('Sanitation Data'!$D$12,0,10*ROW('Sanitation Data'!D199)),NA())</f>
        <v>#N/A</v>
      </c>
      <c r="AA205" s="536" t="e">
        <f ca="1">+IF(AND(ISNUMBER(OFFSET('Sanitation Data'!$E$4,0,10*ROW('Sanitation Data'!E199))),'Data Summary'!CP205="Yes"),100-OFFSET('Sanitation Data'!$E$4,0,10*ROW('Sanitation Data'!E199)),NA())</f>
        <v>#N/A</v>
      </c>
      <c r="AB205" s="536" t="e">
        <f ca="1">+IF(AND(ISNUMBER(OFFSET('Sanitation Data'!$E$6,0,10*ROW('Sanitation Data'!E199))),'Data Summary'!CQ205="Yes"),OFFSET('Sanitation Data'!$E$6,0,10*ROW('Sanitation Data'!E199)),NA())</f>
        <v>#N/A</v>
      </c>
      <c r="AC205" s="536" t="e">
        <f ca="1">+IF(AND(ISNUMBER(OFFSET('Sanitation Data'!$E$10,0,10*ROW('Sanitation Data'!E199))),'Data Summary'!CR205="Yes"),OFFSET('Sanitation Data'!$E$10,0,10*ROW('Sanitation Data'!E199)),NA())</f>
        <v>#N/A</v>
      </c>
      <c r="AD205" s="536" t="e">
        <f ca="1">+IF(AND(ISNUMBER(OFFSET('Sanitation Data'!$E$11,0,10*ROW('Sanitation Data'!E199))),'Data Summary'!CS205="Yes"),OFFSET('Sanitation Data'!$E$11,0,10*ROW('Sanitation Data'!E199)),NA())</f>
        <v>#N/A</v>
      </c>
      <c r="AE205" s="536" t="e">
        <f ca="1">+IF(AND(ISNUMBER(OFFSET('Sanitation Data'!$E$12,0,10*ROW('Sanitation Data'!E199))),'Data Summary'!CT205="Yes"),OFFSET('Sanitation Data'!$E$12,0,10*ROW('Sanitation Data'!E199)),NA())</f>
        <v>#N/A</v>
      </c>
      <c r="AF205" s="536" t="e">
        <f ca="1">+IF(AND(ISNUMBER(OFFSET('Sanitation Data'!$F$4,0,10*ROW('Sanitation Data'!F199))),'Data Summary'!CU205="Yes"),100-OFFSET('Sanitation Data'!$F$4,0,10*ROW('Sanitation Data'!F199)),NA())</f>
        <v>#N/A</v>
      </c>
      <c r="AG205" s="536" t="e">
        <f ca="1">+IF(AND(ISNUMBER(OFFSET('Sanitation Data'!$F$6,0,10*ROW('Sanitation Data'!F199))),'Data Summary'!CV205="Yes"),OFFSET('Sanitation Data'!$F$6,0,10*ROW('Sanitation Data'!F199)),NA())</f>
        <v>#N/A</v>
      </c>
      <c r="AH205" s="536" t="e">
        <f ca="1">+IF(AND(ISNUMBER(OFFSET('Sanitation Data'!$F$10,0,10*ROW('Sanitation Data'!F199))),'Data Summary'!CW205="Yes"),OFFSET('Sanitation Data'!$F$10,0,10*ROW('Sanitation Data'!F199)),NA())</f>
        <v>#N/A</v>
      </c>
      <c r="AI205" s="536" t="e">
        <f ca="1">+IF(AND(ISNUMBER(OFFSET('Sanitation Data'!$F$11,0,10*ROW('Sanitation Data'!F199))),'Data Summary'!CX205="Yes"),OFFSET('Sanitation Data'!$F$11,0,10*ROW('Sanitation Data'!F199)),NA())</f>
        <v>#N/A</v>
      </c>
      <c r="AJ205" s="536" t="e">
        <f ca="1">+IF(AND(ISNUMBER(OFFSET('Sanitation Data'!$F$12,0,10*ROW('Sanitation Data'!F199))),'Data Summary'!CY205="Yes"),OFFSET('Sanitation Data'!$F$12,0,10*ROW('Sanitation Data'!F199)),NA())</f>
        <v>#N/A</v>
      </c>
      <c r="AK205" s="536" t="e">
        <f ca="1">+IF(AND(ISNUMBER(OFFSET('Sanitation Data'!$G$4,0,10*ROW('Sanitation Data'!G199))),'Data Summary'!CZ205="Yes"),100-OFFSET('Sanitation Data'!$G$4,0,10*ROW('Sanitation Data'!G199)),NA())</f>
        <v>#N/A</v>
      </c>
      <c r="AL205" s="536" t="e">
        <f ca="1">+IF(AND(ISNUMBER(OFFSET('Sanitation Data'!$G$6,0,10*ROW('Sanitation Data'!G199))),'Data Summary'!DA205="Yes"),OFFSET('Sanitation Data'!$G$6,0,10*ROW('Sanitation Data'!G199)),NA())</f>
        <v>#N/A</v>
      </c>
      <c r="AM205" s="536" t="e">
        <f ca="1">+IF(AND(ISNUMBER(OFFSET('Sanitation Data'!$G$10,0,10*ROW('Sanitation Data'!G199))),'Data Summary'!DB205="Yes"),OFFSET('Sanitation Data'!$G$10,0,10*ROW('Sanitation Data'!G199)),NA())</f>
        <v>#N/A</v>
      </c>
      <c r="AN205" s="536" t="e">
        <f ca="1">+IF(AND(ISNUMBER(OFFSET('Sanitation Data'!$G$11,0,10*ROW('Sanitation Data'!G199))),'Data Summary'!DC205="Yes"),OFFSET('Sanitation Data'!$G$11,0,10*ROW('Sanitation Data'!G199)),NA())</f>
        <v>#N/A</v>
      </c>
      <c r="AO205" s="536" t="e">
        <f ca="1">+IF(AND(ISNUMBER(OFFSET('Sanitation Data'!$G$12,0,10*ROW('Sanitation Data'!G199))),'Data Summary'!DD205="Yes"),OFFSET('Sanitation Data'!$G$12,0,10*ROW('Sanitation Data'!G199)),NA())</f>
        <v>#N/A</v>
      </c>
      <c r="AP205" s="536" t="e">
        <f ca="1">+IF(AND(ISNUMBER(OFFSET('Sanitation Data'!$H$4,0,10*ROW('Sanitation Data'!H199))),'Data Summary'!DE205="Yes"),100-OFFSET('Sanitation Data'!$H$4,0,10*ROW('Sanitation Data'!H199)),NA())</f>
        <v>#N/A</v>
      </c>
      <c r="AQ205" s="536" t="e">
        <f ca="1">+IF(AND(ISNUMBER(OFFSET('Sanitation Data'!$H$6,0,10*ROW('Sanitation Data'!H199))),'Data Summary'!DF205="Yes"),OFFSET('Sanitation Data'!$H$6,0,10*ROW('Sanitation Data'!H199)),NA())</f>
        <v>#N/A</v>
      </c>
      <c r="AR205" s="536" t="e">
        <f ca="1">+IF(AND(ISNUMBER(OFFSET('Sanitation Data'!$H$10,0,10*ROW('Sanitation Data'!H199))),'Data Summary'!DG205="Yes"),OFFSET('Sanitation Data'!$H$10,0,10*ROW('Sanitation Data'!H199)),NA())</f>
        <v>#N/A</v>
      </c>
      <c r="AS205" s="536" t="e">
        <f ca="1">+IF(AND(ISNUMBER(OFFSET('Sanitation Data'!$H$11,0,10*ROW('Sanitation Data'!H199))),'Data Summary'!DH205="Yes"),OFFSET('Sanitation Data'!$H$11,0,10*ROW('Sanitation Data'!H199)),NA())</f>
        <v>#N/A</v>
      </c>
      <c r="AT205" s="536" t="e">
        <f ca="1">+IF(AND(ISNUMBER(OFFSET('Sanitation Data'!$H$12,0,10*ROW('Sanitation Data'!H199))),'Data Summary'!DI205="Yes"),OFFSET('Sanitation Data'!$H$12,0,10*ROW('Sanitation Data'!H199)),NA())</f>
        <v>#N/A</v>
      </c>
      <c r="AU205" s="536" t="e">
        <f ca="1">+IF(AND(ISNUMBER(OFFSET('Sanitation Data'!$I$4,0,10*ROW('Sanitation Data'!I199))),'Data Summary'!DJ205="Yes"),100-OFFSET('Sanitation Data'!$I$4,0,10*ROW('Sanitation Data'!I199)),NA())</f>
        <v>#N/A</v>
      </c>
      <c r="AV205" s="536" t="e">
        <f ca="1">+IF(AND(ISNUMBER(OFFSET('Sanitation Data'!$I$6,0,10*ROW('Sanitation Data'!I199))),'Data Summary'!DK205="Yes"),OFFSET('Sanitation Data'!$I$6,0,10*ROW('Sanitation Data'!I199)),NA())</f>
        <v>#N/A</v>
      </c>
      <c r="AW205" s="536" t="e">
        <f ca="1">+IF(AND(ISNUMBER(OFFSET('Sanitation Data'!$I$10,0,10*ROW('Sanitation Data'!I199))),'Data Summary'!DL205="Yes"),OFFSET('Sanitation Data'!$I$10,0,10*ROW('Sanitation Data'!I199)),NA())</f>
        <v>#N/A</v>
      </c>
      <c r="AX205" s="536" t="e">
        <f ca="1">+IF(AND(ISNUMBER(OFFSET('Sanitation Data'!$I$11,0,10*ROW('Sanitation Data'!I199))),'Data Summary'!DM205="Yes"),OFFSET('Sanitation Data'!$I$11,0,10*ROW('Sanitation Data'!I199)),NA())</f>
        <v>#N/A</v>
      </c>
      <c r="AY205" s="536" t="e">
        <f ca="1">+IF(AND(ISNUMBER(OFFSET('Sanitation Data'!$I$12,0,10*ROW('Sanitation Data'!I199))),'Data Summary'!DN205="Yes"),OFFSET('Sanitation Data'!$I$12,0,10*ROW('Sanitation Data'!I199)),NA())</f>
        <v>#N/A</v>
      </c>
      <c r="AZ205" s="537" t="e">
        <f ca="1">+IF(AND(ISNUMBER(OFFSET('Hygiene Data'!$D$5,0,10*ROW('Hygiene Data'!D199))),'Data Summary'!DO205="Yes"),OFFSET('Hygiene Data'!$D$5,0,10*ROW('Hygiene Data'!D199)),NA())</f>
        <v>#N/A</v>
      </c>
      <c r="BA205" s="537" t="e">
        <f ca="1">+IF(AND(ISNUMBER(OFFSET('Hygiene Data'!$D$7,0,10*ROW('Hygiene Data'!D199))),'Data Summary'!DP205="Yes"),OFFSET('Hygiene Data'!$D$7,0,10*ROW('Hygiene Data'!D199)),NA())</f>
        <v>#N/A</v>
      </c>
      <c r="BB205" s="537" t="e">
        <f ca="1">+IF(AND(ISNUMBER(OFFSET('Hygiene Data'!$D$9,0,10*ROW('Hygiene Data'!D199))),'Data Summary'!DQ205="Yes"),OFFSET('Hygiene Data'!$D$9,0,10*ROW('Hygiene Data'!D199)),NA())</f>
        <v>#N/A</v>
      </c>
      <c r="BC205" s="537" t="e">
        <f ca="1">+IF(AND(ISNUMBER(OFFSET('Hygiene Data'!$E$5,0,10*ROW('Hygiene Data'!E199))),'Data Summary'!DR205="Yes"),OFFSET('Hygiene Data'!$E$5,0,10*ROW('Hygiene Data'!E199)),NA())</f>
        <v>#N/A</v>
      </c>
      <c r="BD205" s="537" t="e">
        <f ca="1">+IF(AND(ISNUMBER(OFFSET('Hygiene Data'!$E$7,0,10*ROW('Hygiene Data'!E199))),'Data Summary'!DS205="Yes"),OFFSET('Hygiene Data'!$E$7,0,10*ROW('Hygiene Data'!E199)),NA())</f>
        <v>#N/A</v>
      </c>
      <c r="BE205" s="537" t="e">
        <f ca="1">+IF(AND(ISNUMBER(OFFSET('Hygiene Data'!$E$9,0,10*ROW('Hygiene Data'!E199))),'Data Summary'!DT205="Yes"),OFFSET('Hygiene Data'!$E$9,0,10*ROW('Hygiene Data'!E199)),NA())</f>
        <v>#N/A</v>
      </c>
      <c r="BF205" s="537" t="e">
        <f ca="1">+IF(AND(ISNUMBER(OFFSET('Hygiene Data'!$F$5,0,10*ROW('Hygiene Data'!F199))),'Data Summary'!DU205="Yes"),OFFSET('Hygiene Data'!$F$5,0,10*ROW('Hygiene Data'!F199)),NA())</f>
        <v>#N/A</v>
      </c>
      <c r="BG205" s="537" t="e">
        <f ca="1">+IF(AND(ISNUMBER(OFFSET('Hygiene Data'!$F$7,0,10*ROW('Hygiene Data'!F199))),'Data Summary'!DV205="Yes"),OFFSET('Hygiene Data'!$F$7,0,10*ROW('Hygiene Data'!F199)),NA())</f>
        <v>#N/A</v>
      </c>
      <c r="BH205" s="537" t="e">
        <f ca="1">+IF(AND(ISNUMBER(OFFSET('Hygiene Data'!$F$9,0,10*ROW('Hygiene Data'!F199))),'Data Summary'!DW205="Yes"),OFFSET('Hygiene Data'!$F$9,0,10*ROW('Hygiene Data'!F199)),NA())</f>
        <v>#N/A</v>
      </c>
      <c r="BI205" s="537" t="e">
        <f ca="1">+IF(AND(ISNUMBER(OFFSET('Hygiene Data'!$G$5,0,10*ROW('Hygiene Data'!G199))),'Data Summary'!DX205="Yes"),OFFSET('Hygiene Data'!$G$5,0,10*ROW('Hygiene Data'!G199)),NA())</f>
        <v>#N/A</v>
      </c>
      <c r="BJ205" s="537" t="e">
        <f ca="1">+IF(AND(ISNUMBER(OFFSET('Hygiene Data'!$G$7,0,10*ROW('Hygiene Data'!G199))),'Data Summary'!DY205="Yes"),OFFSET('Hygiene Data'!$G$7,0,10*ROW('Hygiene Data'!G199)),NA())</f>
        <v>#N/A</v>
      </c>
      <c r="BK205" s="537" t="e">
        <f ca="1">+IF(AND(ISNUMBER(OFFSET('Hygiene Data'!$G$9,0,10*ROW('Hygiene Data'!G199))),'Data Summary'!DZ205="Yes"),OFFSET('Hygiene Data'!$G$9,0,10*ROW('Hygiene Data'!G199)),NA())</f>
        <v>#N/A</v>
      </c>
      <c r="BL205" s="537" t="e">
        <f ca="1">+IF(AND(ISNUMBER(OFFSET('Hygiene Data'!$H$5,0,10*ROW('Hygiene Data'!H199))),'Data Summary'!EA205="Yes"),OFFSET('Hygiene Data'!$H$5,0,10*ROW('Hygiene Data'!H199)),NA())</f>
        <v>#N/A</v>
      </c>
      <c r="BM205" s="537" t="e">
        <f ca="1">+IF(AND(ISNUMBER(OFFSET('Hygiene Data'!$H$7,0,10*ROW('Hygiene Data'!H199))),'Data Summary'!EB205="Yes"),OFFSET('Hygiene Data'!$H$7,0,10*ROW('Hygiene Data'!H199)),NA())</f>
        <v>#N/A</v>
      </c>
      <c r="BN205" s="537" t="e">
        <f ca="1">+IF(AND(ISNUMBER(OFFSET('Hygiene Data'!$H$9,0,10*ROW('Hygiene Data'!H199))),'Data Summary'!EC205="Yes"),OFFSET('Hygiene Data'!$H$9,0,10*ROW('Hygiene Data'!H199)),NA())</f>
        <v>#N/A</v>
      </c>
      <c r="BO205" s="537" t="e">
        <f ca="1">+IF(AND(ISNUMBER(OFFSET('Hygiene Data'!$I$5,0,10*ROW('Hygiene Data'!I199))),'Data Summary'!ED205="Yes"),OFFSET('Hygiene Data'!$I$5,0,10*ROW('Hygiene Data'!I199)),NA())</f>
        <v>#N/A</v>
      </c>
      <c r="BP205" s="537" t="e">
        <f ca="1">+IF(AND(ISNUMBER(OFFSET('Hygiene Data'!$I$7,0,10*ROW('Hygiene Data'!I199))),'Data Summary'!EE205="Yes"),OFFSET('Hygiene Data'!$I$7,0,10*ROW('Hygiene Data'!I199)),NA())</f>
        <v>#N/A</v>
      </c>
      <c r="BQ205" s="537" t="e">
        <f ca="1">+IF(AND(ISNUMBER(OFFSET('Hygiene Data'!$I$9,0,10*ROW('Hygiene Data'!I199))),'Data Summary'!EF205="Yes"),OFFSET('Hygiene Data'!$I$9,0,10*ROW('Hygiene Data'!I199)),NA())</f>
        <v>#N/A</v>
      </c>
    </row>
    <row r="206" spans="1:69" x14ac:dyDescent="0.25">
      <c r="A206" s="533" t="e">
        <f ca="1">+RIGHT('Data Summary'!A206,LEN('Data Summary'!A206)-9)</f>
        <v>#VALUE!</v>
      </c>
      <c r="B206" s="507" t="str">
        <f ca="1">+IF(ISTEXT('Data Summary'!B206),'Data Summary'!B206,"")</f>
        <v/>
      </c>
      <c r="C206" s="534" t="e">
        <f ca="1">+VALUE('Data Summary'!C206)</f>
        <v>#VALUE!</v>
      </c>
      <c r="D206" s="535" t="e">
        <f ca="1">+IF(AND(ISNUMBER(OFFSET('Water Data'!$D$4,0,10*ROW('Water Data'!D200))),'Data Summary'!BS206="Yes"),100-OFFSET('Water Data'!$D$4,0,10*ROW('Water Data'!D200)),NA())</f>
        <v>#N/A</v>
      </c>
      <c r="E206" s="535" t="e">
        <f ca="1">+IF(AND(ISNUMBER(OFFSET('Water Data'!$D$6,0,10*ROW('Water Data'!D200))),'Data Summary'!BT206="Yes"),OFFSET('Water Data'!$D$6,0,10*ROW('Water Data'!D200)),NA())</f>
        <v>#N/A</v>
      </c>
      <c r="F206" s="535" t="e">
        <f ca="1">+IF(AND(ISNUMBER(OFFSET('Water Data'!$D$9,0,10*ROW('Water Data'!D200))),'Data Summary'!BU206="Yes"),OFFSET('Water Data'!$D$9,0,10*ROW('Water Data'!D200)),NA())</f>
        <v>#N/A</v>
      </c>
      <c r="G206" s="535" t="e">
        <f ca="1">+IF(AND(ISNUMBER(OFFSET('Water Data'!$E$4,0,10*ROW('Water Data'!E200))),'Data Summary'!BV206="Yes"),100-OFFSET('Water Data'!$E$4,0,10*ROW('Water Data'!E200)),NA())</f>
        <v>#N/A</v>
      </c>
      <c r="H206" s="535" t="e">
        <f ca="1">+IF(AND(ISNUMBER(OFFSET('Water Data'!$E$6,0,10*ROW('Water Data'!E200))),'Data Summary'!BW206="Yes"),OFFSET('Water Data'!$E$6,0,10*ROW('Water Data'!E200)),NA())</f>
        <v>#N/A</v>
      </c>
      <c r="I206" s="535" t="e">
        <f ca="1">+IF(AND(ISNUMBER(OFFSET('Water Data'!$E$9,0,10*ROW('Water Data'!E200))),'Data Summary'!BX206="Yes"),OFFSET('Water Data'!$E$9,0,10*ROW('Water Data'!E200)),NA())</f>
        <v>#N/A</v>
      </c>
      <c r="J206" s="535" t="e">
        <f ca="1">+IF(AND(ISNUMBER(OFFSET('Water Data'!$F$4,0,10*ROW('Water Data'!F200))),'Data Summary'!BY206="Yes"),100-OFFSET('Water Data'!$F$4,0,10*ROW('Water Data'!F200)),NA())</f>
        <v>#N/A</v>
      </c>
      <c r="K206" s="535" t="e">
        <f ca="1">+IF(AND(ISNUMBER(OFFSET('Water Data'!$F$6,0,10*ROW('Water Data'!F200))),'Data Summary'!BZ206="Yes"),OFFSET('Water Data'!$F$6,0,10*ROW('Water Data'!F200)),NA())</f>
        <v>#N/A</v>
      </c>
      <c r="L206" s="535" t="e">
        <f ca="1">+IF(AND(ISNUMBER(OFFSET('Water Data'!$F$9,0,10*ROW('Water Data'!F200))),'Data Summary'!CA206="Yes"),OFFSET('Water Data'!$F$9,0,10*ROW('Water Data'!F200)),NA())</f>
        <v>#N/A</v>
      </c>
      <c r="M206" s="535" t="e">
        <f ca="1">+IF(AND(ISNUMBER(OFFSET('Water Data'!$G$4,0,10*ROW('Water Data'!G200))),'Data Summary'!CB206="Yes"),100-OFFSET('Water Data'!$G$4,0,10*ROW('Water Data'!G200)),NA())</f>
        <v>#N/A</v>
      </c>
      <c r="N206" s="535" t="e">
        <f ca="1">+IF(AND(ISNUMBER(OFFSET('Water Data'!$G$6,0,10*ROW('Water Data'!G200))),'Data Summary'!CC206="Yes"),OFFSET('Water Data'!$G$6,0,10*ROW('Water Data'!G200)),NA())</f>
        <v>#N/A</v>
      </c>
      <c r="O206" s="535" t="e">
        <f ca="1">+IF(AND(ISNUMBER(OFFSET('Water Data'!$G$9,0,10*ROW('Water Data'!G200))),'Data Summary'!CD206="Yes"),OFFSET('Water Data'!$G$9,0,10*ROW('Water Data'!G200)),NA())</f>
        <v>#N/A</v>
      </c>
      <c r="P206" s="535" t="e">
        <f ca="1">+IF(AND(ISNUMBER(OFFSET('Water Data'!$H$4,0,10*ROW('Water Data'!H200))),'Data Summary'!CE206="Yes"),100-OFFSET('Water Data'!$H$4,0,10*ROW('Water Data'!H200)),NA())</f>
        <v>#N/A</v>
      </c>
      <c r="Q206" s="535" t="e">
        <f ca="1">+IF(AND(ISNUMBER(OFFSET('Water Data'!$H$6,0,10*ROW('Water Data'!H200))),'Data Summary'!CF206="Yes"),OFFSET('Water Data'!$H$6,0,10*ROW('Water Data'!H200)),NA())</f>
        <v>#N/A</v>
      </c>
      <c r="R206" s="535" t="e">
        <f ca="1">+IF(AND(ISNUMBER(OFFSET('Water Data'!$H$9,0,10*ROW('Water Data'!H200))),'Data Summary'!CG206="Yes"),OFFSET('Water Data'!$H$9,0,10*ROW('Water Data'!H200)),NA())</f>
        <v>#N/A</v>
      </c>
      <c r="S206" s="535" t="e">
        <f ca="1">+IF(AND(ISNUMBER(OFFSET('Water Data'!$I$4,0,10*ROW('Water Data'!I200))),'Data Summary'!CH206="Yes"),100-OFFSET('Water Data'!$I$4,0,10*ROW('Water Data'!I200)),NA())</f>
        <v>#N/A</v>
      </c>
      <c r="T206" s="535" t="e">
        <f ca="1">+IF(AND(ISNUMBER(OFFSET('Water Data'!$I$6,0,10*ROW('Water Data'!I200))),'Data Summary'!CI206="Yes"),OFFSET('Water Data'!$I$6,0,10*ROW('Water Data'!I200)),NA())</f>
        <v>#N/A</v>
      </c>
      <c r="U206" s="535" t="e">
        <f ca="1">+IF(AND(ISNUMBER(OFFSET('Water Data'!$I$9,0,10*ROW('Water Data'!I200))),'Data Summary'!CJ206="Yes"),OFFSET('Water Data'!$I$9,0,10*ROW('Water Data'!I200)),NA())</f>
        <v>#N/A</v>
      </c>
      <c r="V206" s="536" t="e">
        <f ca="1">+IF(AND(ISNUMBER(OFFSET('Sanitation Data'!$D$4,0,10*ROW('Sanitation Data'!D200))),'Data Summary'!CK206="Yes"),100-OFFSET('Sanitation Data'!$D$4,0,10*ROW('Sanitation Data'!D200)),NA())</f>
        <v>#N/A</v>
      </c>
      <c r="W206" s="536" t="e">
        <f ca="1">+IF(AND(ISNUMBER(OFFSET('Sanitation Data'!$D$6,0,10*ROW('Sanitation Data'!D200))),'Data Summary'!CL206="Yes"),OFFSET('Sanitation Data'!$D$6,0,10*ROW('Sanitation Data'!D200)),NA())</f>
        <v>#N/A</v>
      </c>
      <c r="X206" s="536" t="e">
        <f ca="1">+IF(AND(ISNUMBER(OFFSET('Sanitation Data'!$D$10,0,10*ROW('Sanitation Data'!D200))),'Data Summary'!CM206="Yes"),OFFSET('Sanitation Data'!$D$10,0,10*ROW('Sanitation Data'!D200)),NA())</f>
        <v>#N/A</v>
      </c>
      <c r="Y206" s="536" t="e">
        <f ca="1">+IF(AND(ISNUMBER(OFFSET('Sanitation Data'!$D$11,0,10*ROW('Sanitation Data'!D200))),'Data Summary'!CN206="Yes"),OFFSET('Sanitation Data'!$D$11,0,10*ROW('Sanitation Data'!D200)),NA())</f>
        <v>#N/A</v>
      </c>
      <c r="Z206" s="536" t="e">
        <f ca="1">+IF(AND(ISNUMBER(OFFSET('Sanitation Data'!$D$12,0,10*ROW('Sanitation Data'!D200))),'Data Summary'!CO206="Yes"),OFFSET('Sanitation Data'!$D$12,0,10*ROW('Sanitation Data'!D200)),NA())</f>
        <v>#N/A</v>
      </c>
      <c r="AA206" s="536" t="e">
        <f ca="1">+IF(AND(ISNUMBER(OFFSET('Sanitation Data'!$E$4,0,10*ROW('Sanitation Data'!E200))),'Data Summary'!CP206="Yes"),100-OFFSET('Sanitation Data'!$E$4,0,10*ROW('Sanitation Data'!E200)),NA())</f>
        <v>#N/A</v>
      </c>
      <c r="AB206" s="536" t="e">
        <f ca="1">+IF(AND(ISNUMBER(OFFSET('Sanitation Data'!$E$6,0,10*ROW('Sanitation Data'!E200))),'Data Summary'!CQ206="Yes"),OFFSET('Sanitation Data'!$E$6,0,10*ROW('Sanitation Data'!E200)),NA())</f>
        <v>#N/A</v>
      </c>
      <c r="AC206" s="536" t="e">
        <f ca="1">+IF(AND(ISNUMBER(OFFSET('Sanitation Data'!$E$10,0,10*ROW('Sanitation Data'!E200))),'Data Summary'!CR206="Yes"),OFFSET('Sanitation Data'!$E$10,0,10*ROW('Sanitation Data'!E200)),NA())</f>
        <v>#N/A</v>
      </c>
      <c r="AD206" s="536" t="e">
        <f ca="1">+IF(AND(ISNUMBER(OFFSET('Sanitation Data'!$E$11,0,10*ROW('Sanitation Data'!E200))),'Data Summary'!CS206="Yes"),OFFSET('Sanitation Data'!$E$11,0,10*ROW('Sanitation Data'!E200)),NA())</f>
        <v>#N/A</v>
      </c>
      <c r="AE206" s="536" t="e">
        <f ca="1">+IF(AND(ISNUMBER(OFFSET('Sanitation Data'!$E$12,0,10*ROW('Sanitation Data'!E200))),'Data Summary'!CT206="Yes"),OFFSET('Sanitation Data'!$E$12,0,10*ROW('Sanitation Data'!E200)),NA())</f>
        <v>#N/A</v>
      </c>
      <c r="AF206" s="536" t="e">
        <f ca="1">+IF(AND(ISNUMBER(OFFSET('Sanitation Data'!$F$4,0,10*ROW('Sanitation Data'!F200))),'Data Summary'!CU206="Yes"),100-OFFSET('Sanitation Data'!$F$4,0,10*ROW('Sanitation Data'!F200)),NA())</f>
        <v>#N/A</v>
      </c>
      <c r="AG206" s="536" t="e">
        <f ca="1">+IF(AND(ISNUMBER(OFFSET('Sanitation Data'!$F$6,0,10*ROW('Sanitation Data'!F200))),'Data Summary'!CV206="Yes"),OFFSET('Sanitation Data'!$F$6,0,10*ROW('Sanitation Data'!F200)),NA())</f>
        <v>#N/A</v>
      </c>
      <c r="AH206" s="536" t="e">
        <f ca="1">+IF(AND(ISNUMBER(OFFSET('Sanitation Data'!$F$10,0,10*ROW('Sanitation Data'!F200))),'Data Summary'!CW206="Yes"),OFFSET('Sanitation Data'!$F$10,0,10*ROW('Sanitation Data'!F200)),NA())</f>
        <v>#N/A</v>
      </c>
      <c r="AI206" s="536" t="e">
        <f ca="1">+IF(AND(ISNUMBER(OFFSET('Sanitation Data'!$F$11,0,10*ROW('Sanitation Data'!F200))),'Data Summary'!CX206="Yes"),OFFSET('Sanitation Data'!$F$11,0,10*ROW('Sanitation Data'!F200)),NA())</f>
        <v>#N/A</v>
      </c>
      <c r="AJ206" s="536" t="e">
        <f ca="1">+IF(AND(ISNUMBER(OFFSET('Sanitation Data'!$F$12,0,10*ROW('Sanitation Data'!F200))),'Data Summary'!CY206="Yes"),OFFSET('Sanitation Data'!$F$12,0,10*ROW('Sanitation Data'!F200)),NA())</f>
        <v>#N/A</v>
      </c>
      <c r="AK206" s="536" t="e">
        <f ca="1">+IF(AND(ISNUMBER(OFFSET('Sanitation Data'!$G$4,0,10*ROW('Sanitation Data'!G200))),'Data Summary'!CZ206="Yes"),100-OFFSET('Sanitation Data'!$G$4,0,10*ROW('Sanitation Data'!G200)),NA())</f>
        <v>#N/A</v>
      </c>
      <c r="AL206" s="536" t="e">
        <f ca="1">+IF(AND(ISNUMBER(OFFSET('Sanitation Data'!$G$6,0,10*ROW('Sanitation Data'!G200))),'Data Summary'!DA206="Yes"),OFFSET('Sanitation Data'!$G$6,0,10*ROW('Sanitation Data'!G200)),NA())</f>
        <v>#N/A</v>
      </c>
      <c r="AM206" s="536" t="e">
        <f ca="1">+IF(AND(ISNUMBER(OFFSET('Sanitation Data'!$G$10,0,10*ROW('Sanitation Data'!G200))),'Data Summary'!DB206="Yes"),OFFSET('Sanitation Data'!$G$10,0,10*ROW('Sanitation Data'!G200)),NA())</f>
        <v>#N/A</v>
      </c>
      <c r="AN206" s="536" t="e">
        <f ca="1">+IF(AND(ISNUMBER(OFFSET('Sanitation Data'!$G$11,0,10*ROW('Sanitation Data'!G200))),'Data Summary'!DC206="Yes"),OFFSET('Sanitation Data'!$G$11,0,10*ROW('Sanitation Data'!G200)),NA())</f>
        <v>#N/A</v>
      </c>
      <c r="AO206" s="536" t="e">
        <f ca="1">+IF(AND(ISNUMBER(OFFSET('Sanitation Data'!$G$12,0,10*ROW('Sanitation Data'!G200))),'Data Summary'!DD206="Yes"),OFFSET('Sanitation Data'!$G$12,0,10*ROW('Sanitation Data'!G200)),NA())</f>
        <v>#N/A</v>
      </c>
      <c r="AP206" s="536" t="e">
        <f ca="1">+IF(AND(ISNUMBER(OFFSET('Sanitation Data'!$H$4,0,10*ROW('Sanitation Data'!H200))),'Data Summary'!DE206="Yes"),100-OFFSET('Sanitation Data'!$H$4,0,10*ROW('Sanitation Data'!H200)),NA())</f>
        <v>#N/A</v>
      </c>
      <c r="AQ206" s="536" t="e">
        <f ca="1">+IF(AND(ISNUMBER(OFFSET('Sanitation Data'!$H$6,0,10*ROW('Sanitation Data'!H200))),'Data Summary'!DF206="Yes"),OFFSET('Sanitation Data'!$H$6,0,10*ROW('Sanitation Data'!H200)),NA())</f>
        <v>#N/A</v>
      </c>
      <c r="AR206" s="536" t="e">
        <f ca="1">+IF(AND(ISNUMBER(OFFSET('Sanitation Data'!$H$10,0,10*ROW('Sanitation Data'!H200))),'Data Summary'!DG206="Yes"),OFFSET('Sanitation Data'!$H$10,0,10*ROW('Sanitation Data'!H200)),NA())</f>
        <v>#N/A</v>
      </c>
      <c r="AS206" s="536" t="e">
        <f ca="1">+IF(AND(ISNUMBER(OFFSET('Sanitation Data'!$H$11,0,10*ROW('Sanitation Data'!H200))),'Data Summary'!DH206="Yes"),OFFSET('Sanitation Data'!$H$11,0,10*ROW('Sanitation Data'!H200)),NA())</f>
        <v>#N/A</v>
      </c>
      <c r="AT206" s="536" t="e">
        <f ca="1">+IF(AND(ISNUMBER(OFFSET('Sanitation Data'!$H$12,0,10*ROW('Sanitation Data'!H200))),'Data Summary'!DI206="Yes"),OFFSET('Sanitation Data'!$H$12,0,10*ROW('Sanitation Data'!H200)),NA())</f>
        <v>#N/A</v>
      </c>
      <c r="AU206" s="536" t="e">
        <f ca="1">+IF(AND(ISNUMBER(OFFSET('Sanitation Data'!$I$4,0,10*ROW('Sanitation Data'!I200))),'Data Summary'!DJ206="Yes"),100-OFFSET('Sanitation Data'!$I$4,0,10*ROW('Sanitation Data'!I200)),NA())</f>
        <v>#N/A</v>
      </c>
      <c r="AV206" s="536" t="e">
        <f ca="1">+IF(AND(ISNUMBER(OFFSET('Sanitation Data'!$I$6,0,10*ROW('Sanitation Data'!I200))),'Data Summary'!DK206="Yes"),OFFSET('Sanitation Data'!$I$6,0,10*ROW('Sanitation Data'!I200)),NA())</f>
        <v>#N/A</v>
      </c>
      <c r="AW206" s="536" t="e">
        <f ca="1">+IF(AND(ISNUMBER(OFFSET('Sanitation Data'!$I$10,0,10*ROW('Sanitation Data'!I200))),'Data Summary'!DL206="Yes"),OFFSET('Sanitation Data'!$I$10,0,10*ROW('Sanitation Data'!I200)),NA())</f>
        <v>#N/A</v>
      </c>
      <c r="AX206" s="536" t="e">
        <f ca="1">+IF(AND(ISNUMBER(OFFSET('Sanitation Data'!$I$11,0,10*ROW('Sanitation Data'!I200))),'Data Summary'!DM206="Yes"),OFFSET('Sanitation Data'!$I$11,0,10*ROW('Sanitation Data'!I200)),NA())</f>
        <v>#N/A</v>
      </c>
      <c r="AY206" s="536" t="e">
        <f ca="1">+IF(AND(ISNUMBER(OFFSET('Sanitation Data'!$I$12,0,10*ROW('Sanitation Data'!I200))),'Data Summary'!DN206="Yes"),OFFSET('Sanitation Data'!$I$12,0,10*ROW('Sanitation Data'!I200)),NA())</f>
        <v>#N/A</v>
      </c>
      <c r="AZ206" s="537" t="e">
        <f ca="1">+IF(AND(ISNUMBER(OFFSET('Hygiene Data'!$D$5,0,10*ROW('Hygiene Data'!D200))),'Data Summary'!DO206="Yes"),OFFSET('Hygiene Data'!$D$5,0,10*ROW('Hygiene Data'!D200)),NA())</f>
        <v>#N/A</v>
      </c>
      <c r="BA206" s="537" t="e">
        <f ca="1">+IF(AND(ISNUMBER(OFFSET('Hygiene Data'!$D$7,0,10*ROW('Hygiene Data'!D200))),'Data Summary'!DP206="Yes"),OFFSET('Hygiene Data'!$D$7,0,10*ROW('Hygiene Data'!D200)),NA())</f>
        <v>#N/A</v>
      </c>
      <c r="BB206" s="537" t="e">
        <f ca="1">+IF(AND(ISNUMBER(OFFSET('Hygiene Data'!$D$9,0,10*ROW('Hygiene Data'!D200))),'Data Summary'!DQ206="Yes"),OFFSET('Hygiene Data'!$D$9,0,10*ROW('Hygiene Data'!D200)),NA())</f>
        <v>#N/A</v>
      </c>
      <c r="BC206" s="537" t="e">
        <f ca="1">+IF(AND(ISNUMBER(OFFSET('Hygiene Data'!$E$5,0,10*ROW('Hygiene Data'!E200))),'Data Summary'!DR206="Yes"),OFFSET('Hygiene Data'!$E$5,0,10*ROW('Hygiene Data'!E200)),NA())</f>
        <v>#N/A</v>
      </c>
      <c r="BD206" s="537" t="e">
        <f ca="1">+IF(AND(ISNUMBER(OFFSET('Hygiene Data'!$E$7,0,10*ROW('Hygiene Data'!E200))),'Data Summary'!DS206="Yes"),OFFSET('Hygiene Data'!$E$7,0,10*ROW('Hygiene Data'!E200)),NA())</f>
        <v>#N/A</v>
      </c>
      <c r="BE206" s="537" t="e">
        <f ca="1">+IF(AND(ISNUMBER(OFFSET('Hygiene Data'!$E$9,0,10*ROW('Hygiene Data'!E200))),'Data Summary'!DT206="Yes"),OFFSET('Hygiene Data'!$E$9,0,10*ROW('Hygiene Data'!E200)),NA())</f>
        <v>#N/A</v>
      </c>
      <c r="BF206" s="537" t="e">
        <f ca="1">+IF(AND(ISNUMBER(OFFSET('Hygiene Data'!$F$5,0,10*ROW('Hygiene Data'!F200))),'Data Summary'!DU206="Yes"),OFFSET('Hygiene Data'!$F$5,0,10*ROW('Hygiene Data'!F200)),NA())</f>
        <v>#N/A</v>
      </c>
      <c r="BG206" s="537" t="e">
        <f ca="1">+IF(AND(ISNUMBER(OFFSET('Hygiene Data'!$F$7,0,10*ROW('Hygiene Data'!F200))),'Data Summary'!DV206="Yes"),OFFSET('Hygiene Data'!$F$7,0,10*ROW('Hygiene Data'!F200)),NA())</f>
        <v>#N/A</v>
      </c>
      <c r="BH206" s="537" t="e">
        <f ca="1">+IF(AND(ISNUMBER(OFFSET('Hygiene Data'!$F$9,0,10*ROW('Hygiene Data'!F200))),'Data Summary'!DW206="Yes"),OFFSET('Hygiene Data'!$F$9,0,10*ROW('Hygiene Data'!F200)),NA())</f>
        <v>#N/A</v>
      </c>
      <c r="BI206" s="537" t="e">
        <f ca="1">+IF(AND(ISNUMBER(OFFSET('Hygiene Data'!$G$5,0,10*ROW('Hygiene Data'!G200))),'Data Summary'!DX206="Yes"),OFFSET('Hygiene Data'!$G$5,0,10*ROW('Hygiene Data'!G200)),NA())</f>
        <v>#N/A</v>
      </c>
      <c r="BJ206" s="537" t="e">
        <f ca="1">+IF(AND(ISNUMBER(OFFSET('Hygiene Data'!$G$7,0,10*ROW('Hygiene Data'!G200))),'Data Summary'!DY206="Yes"),OFFSET('Hygiene Data'!$G$7,0,10*ROW('Hygiene Data'!G200)),NA())</f>
        <v>#N/A</v>
      </c>
      <c r="BK206" s="537" t="e">
        <f ca="1">+IF(AND(ISNUMBER(OFFSET('Hygiene Data'!$G$9,0,10*ROW('Hygiene Data'!G200))),'Data Summary'!DZ206="Yes"),OFFSET('Hygiene Data'!$G$9,0,10*ROW('Hygiene Data'!G200)),NA())</f>
        <v>#N/A</v>
      </c>
      <c r="BL206" s="537" t="e">
        <f ca="1">+IF(AND(ISNUMBER(OFFSET('Hygiene Data'!$H$5,0,10*ROW('Hygiene Data'!H200))),'Data Summary'!EA206="Yes"),OFFSET('Hygiene Data'!$H$5,0,10*ROW('Hygiene Data'!H200)),NA())</f>
        <v>#N/A</v>
      </c>
      <c r="BM206" s="537" t="e">
        <f ca="1">+IF(AND(ISNUMBER(OFFSET('Hygiene Data'!$H$7,0,10*ROW('Hygiene Data'!H200))),'Data Summary'!EB206="Yes"),OFFSET('Hygiene Data'!$H$7,0,10*ROW('Hygiene Data'!H200)),NA())</f>
        <v>#N/A</v>
      </c>
      <c r="BN206" s="537" t="e">
        <f ca="1">+IF(AND(ISNUMBER(OFFSET('Hygiene Data'!$H$9,0,10*ROW('Hygiene Data'!H200))),'Data Summary'!EC206="Yes"),OFFSET('Hygiene Data'!$H$9,0,10*ROW('Hygiene Data'!H200)),NA())</f>
        <v>#N/A</v>
      </c>
      <c r="BO206" s="537" t="e">
        <f ca="1">+IF(AND(ISNUMBER(OFFSET('Hygiene Data'!$I$5,0,10*ROW('Hygiene Data'!I200))),'Data Summary'!ED206="Yes"),OFFSET('Hygiene Data'!$I$5,0,10*ROW('Hygiene Data'!I200)),NA())</f>
        <v>#N/A</v>
      </c>
      <c r="BP206" s="537" t="e">
        <f ca="1">+IF(AND(ISNUMBER(OFFSET('Hygiene Data'!$I$7,0,10*ROW('Hygiene Data'!I200))),'Data Summary'!EE206="Yes"),OFFSET('Hygiene Data'!$I$7,0,10*ROW('Hygiene Data'!I200)),NA())</f>
        <v>#N/A</v>
      </c>
      <c r="BQ206" s="537" t="e">
        <f ca="1">+IF(AND(ISNUMBER(OFFSET('Hygiene Data'!$I$9,0,10*ROW('Hygiene Data'!I200))),'Data Summary'!EF206="Yes"),OFFSET('Hygiene Data'!$I$9,0,10*ROW('Hygiene Data'!I200)),NA())</f>
        <v>#N/A</v>
      </c>
    </row>
    <row r="207" spans="1:69" x14ac:dyDescent="0.25">
      <c r="A207" s="533" t="e">
        <f ca="1">+RIGHT('Data Summary'!A207,LEN('Data Summary'!A207)-9)</f>
        <v>#VALUE!</v>
      </c>
      <c r="B207" s="507" t="str">
        <f ca="1">+IF(ISTEXT('Data Summary'!B207),'Data Summary'!B207,"")</f>
        <v/>
      </c>
      <c r="C207" s="534" t="e">
        <f ca="1">+VALUE('Data Summary'!C207)</f>
        <v>#VALUE!</v>
      </c>
      <c r="D207" s="535" t="e">
        <f ca="1">+IF(AND(ISNUMBER(OFFSET('Water Data'!$D$4,0,10*ROW('Water Data'!D201))),'Data Summary'!BS207="Yes"),100-OFFSET('Water Data'!$D$4,0,10*ROW('Water Data'!D201)),NA())</f>
        <v>#N/A</v>
      </c>
      <c r="E207" s="535" t="e">
        <f ca="1">+IF(AND(ISNUMBER(OFFSET('Water Data'!$D$6,0,10*ROW('Water Data'!D201))),'Data Summary'!BT207="Yes"),OFFSET('Water Data'!$D$6,0,10*ROW('Water Data'!D201)),NA())</f>
        <v>#N/A</v>
      </c>
      <c r="F207" s="535" t="e">
        <f ca="1">+IF(AND(ISNUMBER(OFFSET('Water Data'!$D$9,0,10*ROW('Water Data'!D201))),'Data Summary'!BU207="Yes"),OFFSET('Water Data'!$D$9,0,10*ROW('Water Data'!D201)),NA())</f>
        <v>#N/A</v>
      </c>
      <c r="G207" s="535" t="e">
        <f ca="1">+IF(AND(ISNUMBER(OFFSET('Water Data'!$E$4,0,10*ROW('Water Data'!E201))),'Data Summary'!BV207="Yes"),100-OFFSET('Water Data'!$E$4,0,10*ROW('Water Data'!E201)),NA())</f>
        <v>#N/A</v>
      </c>
      <c r="H207" s="535" t="e">
        <f ca="1">+IF(AND(ISNUMBER(OFFSET('Water Data'!$E$6,0,10*ROW('Water Data'!E201))),'Data Summary'!BW207="Yes"),OFFSET('Water Data'!$E$6,0,10*ROW('Water Data'!E201)),NA())</f>
        <v>#N/A</v>
      </c>
      <c r="I207" s="535" t="e">
        <f ca="1">+IF(AND(ISNUMBER(OFFSET('Water Data'!$E$9,0,10*ROW('Water Data'!E201))),'Data Summary'!BX207="Yes"),OFFSET('Water Data'!$E$9,0,10*ROW('Water Data'!E201)),NA())</f>
        <v>#N/A</v>
      </c>
      <c r="J207" s="535" t="e">
        <f ca="1">+IF(AND(ISNUMBER(OFFSET('Water Data'!$F$4,0,10*ROW('Water Data'!F201))),'Data Summary'!BY207="Yes"),100-OFFSET('Water Data'!$F$4,0,10*ROW('Water Data'!F201)),NA())</f>
        <v>#N/A</v>
      </c>
      <c r="K207" s="535" t="e">
        <f ca="1">+IF(AND(ISNUMBER(OFFSET('Water Data'!$F$6,0,10*ROW('Water Data'!F201))),'Data Summary'!BZ207="Yes"),OFFSET('Water Data'!$F$6,0,10*ROW('Water Data'!F201)),NA())</f>
        <v>#N/A</v>
      </c>
      <c r="L207" s="535" t="e">
        <f ca="1">+IF(AND(ISNUMBER(OFFSET('Water Data'!$F$9,0,10*ROW('Water Data'!F201))),'Data Summary'!CA207="Yes"),OFFSET('Water Data'!$F$9,0,10*ROW('Water Data'!F201)),NA())</f>
        <v>#N/A</v>
      </c>
      <c r="M207" s="535" t="e">
        <f ca="1">+IF(AND(ISNUMBER(OFFSET('Water Data'!$G$4,0,10*ROW('Water Data'!G201))),'Data Summary'!CB207="Yes"),100-OFFSET('Water Data'!$G$4,0,10*ROW('Water Data'!G201)),NA())</f>
        <v>#N/A</v>
      </c>
      <c r="N207" s="535" t="e">
        <f ca="1">+IF(AND(ISNUMBER(OFFSET('Water Data'!$G$6,0,10*ROW('Water Data'!G201))),'Data Summary'!CC207="Yes"),OFFSET('Water Data'!$G$6,0,10*ROW('Water Data'!G201)),NA())</f>
        <v>#N/A</v>
      </c>
      <c r="O207" s="535" t="e">
        <f ca="1">+IF(AND(ISNUMBER(OFFSET('Water Data'!$G$9,0,10*ROW('Water Data'!G201))),'Data Summary'!CD207="Yes"),OFFSET('Water Data'!$G$9,0,10*ROW('Water Data'!G201)),NA())</f>
        <v>#N/A</v>
      </c>
      <c r="P207" s="535" t="e">
        <f ca="1">+IF(AND(ISNUMBER(OFFSET('Water Data'!$H$4,0,10*ROW('Water Data'!H201))),'Data Summary'!CE207="Yes"),100-OFFSET('Water Data'!$H$4,0,10*ROW('Water Data'!H201)),NA())</f>
        <v>#N/A</v>
      </c>
      <c r="Q207" s="535" t="e">
        <f ca="1">+IF(AND(ISNUMBER(OFFSET('Water Data'!$H$6,0,10*ROW('Water Data'!H201))),'Data Summary'!CF207="Yes"),OFFSET('Water Data'!$H$6,0,10*ROW('Water Data'!H201)),NA())</f>
        <v>#N/A</v>
      </c>
      <c r="R207" s="535" t="e">
        <f ca="1">+IF(AND(ISNUMBER(OFFSET('Water Data'!$H$9,0,10*ROW('Water Data'!H201))),'Data Summary'!CG207="Yes"),OFFSET('Water Data'!$H$9,0,10*ROW('Water Data'!H201)),NA())</f>
        <v>#N/A</v>
      </c>
      <c r="S207" s="535" t="e">
        <f ca="1">+IF(AND(ISNUMBER(OFFSET('Water Data'!$I$4,0,10*ROW('Water Data'!I201))),'Data Summary'!CH207="Yes"),100-OFFSET('Water Data'!$I$4,0,10*ROW('Water Data'!I201)),NA())</f>
        <v>#N/A</v>
      </c>
      <c r="T207" s="535" t="e">
        <f ca="1">+IF(AND(ISNUMBER(OFFSET('Water Data'!$I$6,0,10*ROW('Water Data'!I201))),'Data Summary'!CI207="Yes"),OFFSET('Water Data'!$I$6,0,10*ROW('Water Data'!I201)),NA())</f>
        <v>#N/A</v>
      </c>
      <c r="U207" s="535" t="e">
        <f ca="1">+IF(AND(ISNUMBER(OFFSET('Water Data'!$I$9,0,10*ROW('Water Data'!I201))),'Data Summary'!CJ207="Yes"),OFFSET('Water Data'!$I$9,0,10*ROW('Water Data'!I201)),NA())</f>
        <v>#N/A</v>
      </c>
      <c r="V207" s="536" t="e">
        <f ca="1">+IF(AND(ISNUMBER(OFFSET('Sanitation Data'!$D$4,0,10*ROW('Sanitation Data'!D201))),'Data Summary'!CK207="Yes"),100-OFFSET('Sanitation Data'!$D$4,0,10*ROW('Sanitation Data'!D201)),NA())</f>
        <v>#N/A</v>
      </c>
      <c r="W207" s="536" t="e">
        <f ca="1">+IF(AND(ISNUMBER(OFFSET('Sanitation Data'!$D$6,0,10*ROW('Sanitation Data'!D201))),'Data Summary'!CL207="Yes"),OFFSET('Sanitation Data'!$D$6,0,10*ROW('Sanitation Data'!D201)),NA())</f>
        <v>#N/A</v>
      </c>
      <c r="X207" s="536" t="e">
        <f ca="1">+IF(AND(ISNUMBER(OFFSET('Sanitation Data'!$D$10,0,10*ROW('Sanitation Data'!D201))),'Data Summary'!CM207="Yes"),OFFSET('Sanitation Data'!$D$10,0,10*ROW('Sanitation Data'!D201)),NA())</f>
        <v>#N/A</v>
      </c>
      <c r="Y207" s="536" t="e">
        <f ca="1">+IF(AND(ISNUMBER(OFFSET('Sanitation Data'!$D$11,0,10*ROW('Sanitation Data'!D201))),'Data Summary'!CN207="Yes"),OFFSET('Sanitation Data'!$D$11,0,10*ROW('Sanitation Data'!D201)),NA())</f>
        <v>#N/A</v>
      </c>
      <c r="Z207" s="536" t="e">
        <f ca="1">+IF(AND(ISNUMBER(OFFSET('Sanitation Data'!$D$12,0,10*ROW('Sanitation Data'!D201))),'Data Summary'!CO207="Yes"),OFFSET('Sanitation Data'!$D$12,0,10*ROW('Sanitation Data'!D201)),NA())</f>
        <v>#N/A</v>
      </c>
      <c r="AA207" s="536" t="e">
        <f ca="1">+IF(AND(ISNUMBER(OFFSET('Sanitation Data'!$E$4,0,10*ROW('Sanitation Data'!E201))),'Data Summary'!CP207="Yes"),100-OFFSET('Sanitation Data'!$E$4,0,10*ROW('Sanitation Data'!E201)),NA())</f>
        <v>#N/A</v>
      </c>
      <c r="AB207" s="536" t="e">
        <f ca="1">+IF(AND(ISNUMBER(OFFSET('Sanitation Data'!$E$6,0,10*ROW('Sanitation Data'!E201))),'Data Summary'!CQ207="Yes"),OFFSET('Sanitation Data'!$E$6,0,10*ROW('Sanitation Data'!E201)),NA())</f>
        <v>#N/A</v>
      </c>
      <c r="AC207" s="536" t="e">
        <f ca="1">+IF(AND(ISNUMBER(OFFSET('Sanitation Data'!$E$10,0,10*ROW('Sanitation Data'!E201))),'Data Summary'!CR207="Yes"),OFFSET('Sanitation Data'!$E$10,0,10*ROW('Sanitation Data'!E201)),NA())</f>
        <v>#N/A</v>
      </c>
      <c r="AD207" s="536" t="e">
        <f ca="1">+IF(AND(ISNUMBER(OFFSET('Sanitation Data'!$E$11,0,10*ROW('Sanitation Data'!E201))),'Data Summary'!CS207="Yes"),OFFSET('Sanitation Data'!$E$11,0,10*ROW('Sanitation Data'!E201)),NA())</f>
        <v>#N/A</v>
      </c>
      <c r="AE207" s="536" t="e">
        <f ca="1">+IF(AND(ISNUMBER(OFFSET('Sanitation Data'!$E$12,0,10*ROW('Sanitation Data'!E201))),'Data Summary'!CT207="Yes"),OFFSET('Sanitation Data'!$E$12,0,10*ROW('Sanitation Data'!E201)),NA())</f>
        <v>#N/A</v>
      </c>
      <c r="AF207" s="536" t="e">
        <f ca="1">+IF(AND(ISNUMBER(OFFSET('Sanitation Data'!$F$4,0,10*ROW('Sanitation Data'!F201))),'Data Summary'!CU207="Yes"),100-OFFSET('Sanitation Data'!$F$4,0,10*ROW('Sanitation Data'!F201)),NA())</f>
        <v>#N/A</v>
      </c>
      <c r="AG207" s="536" t="e">
        <f ca="1">+IF(AND(ISNUMBER(OFFSET('Sanitation Data'!$F$6,0,10*ROW('Sanitation Data'!F201))),'Data Summary'!CV207="Yes"),OFFSET('Sanitation Data'!$F$6,0,10*ROW('Sanitation Data'!F201)),NA())</f>
        <v>#N/A</v>
      </c>
      <c r="AH207" s="536" t="e">
        <f ca="1">+IF(AND(ISNUMBER(OFFSET('Sanitation Data'!$F$10,0,10*ROW('Sanitation Data'!F201))),'Data Summary'!CW207="Yes"),OFFSET('Sanitation Data'!$F$10,0,10*ROW('Sanitation Data'!F201)),NA())</f>
        <v>#N/A</v>
      </c>
      <c r="AI207" s="536" t="e">
        <f ca="1">+IF(AND(ISNUMBER(OFFSET('Sanitation Data'!$F$11,0,10*ROW('Sanitation Data'!F201))),'Data Summary'!CX207="Yes"),OFFSET('Sanitation Data'!$F$11,0,10*ROW('Sanitation Data'!F201)),NA())</f>
        <v>#N/A</v>
      </c>
      <c r="AJ207" s="536" t="e">
        <f ca="1">+IF(AND(ISNUMBER(OFFSET('Sanitation Data'!$F$12,0,10*ROW('Sanitation Data'!F201))),'Data Summary'!CY207="Yes"),OFFSET('Sanitation Data'!$F$12,0,10*ROW('Sanitation Data'!F201)),NA())</f>
        <v>#N/A</v>
      </c>
      <c r="AK207" s="536" t="e">
        <f ca="1">+IF(AND(ISNUMBER(OFFSET('Sanitation Data'!$G$4,0,10*ROW('Sanitation Data'!G201))),'Data Summary'!CZ207="Yes"),100-OFFSET('Sanitation Data'!$G$4,0,10*ROW('Sanitation Data'!G201)),NA())</f>
        <v>#N/A</v>
      </c>
      <c r="AL207" s="536" t="e">
        <f ca="1">+IF(AND(ISNUMBER(OFFSET('Sanitation Data'!$G$6,0,10*ROW('Sanitation Data'!G201))),'Data Summary'!DA207="Yes"),OFFSET('Sanitation Data'!$G$6,0,10*ROW('Sanitation Data'!G201)),NA())</f>
        <v>#N/A</v>
      </c>
      <c r="AM207" s="536" t="e">
        <f ca="1">+IF(AND(ISNUMBER(OFFSET('Sanitation Data'!$G$10,0,10*ROW('Sanitation Data'!G201))),'Data Summary'!DB207="Yes"),OFFSET('Sanitation Data'!$G$10,0,10*ROW('Sanitation Data'!G201)),NA())</f>
        <v>#N/A</v>
      </c>
      <c r="AN207" s="536" t="e">
        <f ca="1">+IF(AND(ISNUMBER(OFFSET('Sanitation Data'!$G$11,0,10*ROW('Sanitation Data'!G201))),'Data Summary'!DC207="Yes"),OFFSET('Sanitation Data'!$G$11,0,10*ROW('Sanitation Data'!G201)),NA())</f>
        <v>#N/A</v>
      </c>
      <c r="AO207" s="536" t="e">
        <f ca="1">+IF(AND(ISNUMBER(OFFSET('Sanitation Data'!$G$12,0,10*ROW('Sanitation Data'!G201))),'Data Summary'!DD207="Yes"),OFFSET('Sanitation Data'!$G$12,0,10*ROW('Sanitation Data'!G201)),NA())</f>
        <v>#N/A</v>
      </c>
      <c r="AP207" s="536" t="e">
        <f ca="1">+IF(AND(ISNUMBER(OFFSET('Sanitation Data'!$H$4,0,10*ROW('Sanitation Data'!H201))),'Data Summary'!DE207="Yes"),100-OFFSET('Sanitation Data'!$H$4,0,10*ROW('Sanitation Data'!H201)),NA())</f>
        <v>#N/A</v>
      </c>
      <c r="AQ207" s="536" t="e">
        <f ca="1">+IF(AND(ISNUMBER(OFFSET('Sanitation Data'!$H$6,0,10*ROW('Sanitation Data'!H201))),'Data Summary'!DF207="Yes"),OFFSET('Sanitation Data'!$H$6,0,10*ROW('Sanitation Data'!H201)),NA())</f>
        <v>#N/A</v>
      </c>
      <c r="AR207" s="536" t="e">
        <f ca="1">+IF(AND(ISNUMBER(OFFSET('Sanitation Data'!$H$10,0,10*ROW('Sanitation Data'!H201))),'Data Summary'!DG207="Yes"),OFFSET('Sanitation Data'!$H$10,0,10*ROW('Sanitation Data'!H201)),NA())</f>
        <v>#N/A</v>
      </c>
      <c r="AS207" s="536" t="e">
        <f ca="1">+IF(AND(ISNUMBER(OFFSET('Sanitation Data'!$H$11,0,10*ROW('Sanitation Data'!H201))),'Data Summary'!DH207="Yes"),OFFSET('Sanitation Data'!$H$11,0,10*ROW('Sanitation Data'!H201)),NA())</f>
        <v>#N/A</v>
      </c>
      <c r="AT207" s="536" t="e">
        <f ca="1">+IF(AND(ISNUMBER(OFFSET('Sanitation Data'!$H$12,0,10*ROW('Sanitation Data'!H201))),'Data Summary'!DI207="Yes"),OFFSET('Sanitation Data'!$H$12,0,10*ROW('Sanitation Data'!H201)),NA())</f>
        <v>#N/A</v>
      </c>
      <c r="AU207" s="536" t="e">
        <f ca="1">+IF(AND(ISNUMBER(OFFSET('Sanitation Data'!$I$4,0,10*ROW('Sanitation Data'!I201))),'Data Summary'!DJ207="Yes"),100-OFFSET('Sanitation Data'!$I$4,0,10*ROW('Sanitation Data'!I201)),NA())</f>
        <v>#N/A</v>
      </c>
      <c r="AV207" s="536" t="e">
        <f ca="1">+IF(AND(ISNUMBER(OFFSET('Sanitation Data'!$I$6,0,10*ROW('Sanitation Data'!I201))),'Data Summary'!DK207="Yes"),OFFSET('Sanitation Data'!$I$6,0,10*ROW('Sanitation Data'!I201)),NA())</f>
        <v>#N/A</v>
      </c>
      <c r="AW207" s="536" t="e">
        <f ca="1">+IF(AND(ISNUMBER(OFFSET('Sanitation Data'!$I$10,0,10*ROW('Sanitation Data'!I201))),'Data Summary'!DL207="Yes"),OFFSET('Sanitation Data'!$I$10,0,10*ROW('Sanitation Data'!I201)),NA())</f>
        <v>#N/A</v>
      </c>
      <c r="AX207" s="536" t="e">
        <f ca="1">+IF(AND(ISNUMBER(OFFSET('Sanitation Data'!$I$11,0,10*ROW('Sanitation Data'!I201))),'Data Summary'!DM207="Yes"),OFFSET('Sanitation Data'!$I$11,0,10*ROW('Sanitation Data'!I201)),NA())</f>
        <v>#N/A</v>
      </c>
      <c r="AY207" s="536" t="e">
        <f ca="1">+IF(AND(ISNUMBER(OFFSET('Sanitation Data'!$I$12,0,10*ROW('Sanitation Data'!I201))),'Data Summary'!DN207="Yes"),OFFSET('Sanitation Data'!$I$12,0,10*ROW('Sanitation Data'!I201)),NA())</f>
        <v>#N/A</v>
      </c>
      <c r="AZ207" s="537" t="e">
        <f ca="1">+IF(AND(ISNUMBER(OFFSET('Hygiene Data'!$D$5,0,10*ROW('Hygiene Data'!D201))),'Data Summary'!DO207="Yes"),OFFSET('Hygiene Data'!$D$5,0,10*ROW('Hygiene Data'!D201)),NA())</f>
        <v>#N/A</v>
      </c>
      <c r="BA207" s="537" t="e">
        <f ca="1">+IF(AND(ISNUMBER(OFFSET('Hygiene Data'!$D$7,0,10*ROW('Hygiene Data'!D201))),'Data Summary'!DP207="Yes"),OFFSET('Hygiene Data'!$D$7,0,10*ROW('Hygiene Data'!D201)),NA())</f>
        <v>#N/A</v>
      </c>
      <c r="BB207" s="537" t="e">
        <f ca="1">+IF(AND(ISNUMBER(OFFSET('Hygiene Data'!$D$9,0,10*ROW('Hygiene Data'!D201))),'Data Summary'!DQ207="Yes"),OFFSET('Hygiene Data'!$D$9,0,10*ROW('Hygiene Data'!D201)),NA())</f>
        <v>#N/A</v>
      </c>
      <c r="BC207" s="537" t="e">
        <f ca="1">+IF(AND(ISNUMBER(OFFSET('Hygiene Data'!$E$5,0,10*ROW('Hygiene Data'!E201))),'Data Summary'!DR207="Yes"),OFFSET('Hygiene Data'!$E$5,0,10*ROW('Hygiene Data'!E201)),NA())</f>
        <v>#N/A</v>
      </c>
      <c r="BD207" s="537" t="e">
        <f ca="1">+IF(AND(ISNUMBER(OFFSET('Hygiene Data'!$E$7,0,10*ROW('Hygiene Data'!E201))),'Data Summary'!DS207="Yes"),OFFSET('Hygiene Data'!$E$7,0,10*ROW('Hygiene Data'!E201)),NA())</f>
        <v>#N/A</v>
      </c>
      <c r="BE207" s="537" t="e">
        <f ca="1">+IF(AND(ISNUMBER(OFFSET('Hygiene Data'!$E$9,0,10*ROW('Hygiene Data'!E201))),'Data Summary'!DT207="Yes"),OFFSET('Hygiene Data'!$E$9,0,10*ROW('Hygiene Data'!E201)),NA())</f>
        <v>#N/A</v>
      </c>
      <c r="BF207" s="537" t="e">
        <f ca="1">+IF(AND(ISNUMBER(OFFSET('Hygiene Data'!$F$5,0,10*ROW('Hygiene Data'!F201))),'Data Summary'!DU207="Yes"),OFFSET('Hygiene Data'!$F$5,0,10*ROW('Hygiene Data'!F201)),NA())</f>
        <v>#N/A</v>
      </c>
      <c r="BG207" s="537" t="e">
        <f ca="1">+IF(AND(ISNUMBER(OFFSET('Hygiene Data'!$F$7,0,10*ROW('Hygiene Data'!F201))),'Data Summary'!DV207="Yes"),OFFSET('Hygiene Data'!$F$7,0,10*ROW('Hygiene Data'!F201)),NA())</f>
        <v>#N/A</v>
      </c>
      <c r="BH207" s="537" t="e">
        <f ca="1">+IF(AND(ISNUMBER(OFFSET('Hygiene Data'!$F$9,0,10*ROW('Hygiene Data'!F201))),'Data Summary'!DW207="Yes"),OFFSET('Hygiene Data'!$F$9,0,10*ROW('Hygiene Data'!F201)),NA())</f>
        <v>#N/A</v>
      </c>
      <c r="BI207" s="537" t="e">
        <f ca="1">+IF(AND(ISNUMBER(OFFSET('Hygiene Data'!$G$5,0,10*ROW('Hygiene Data'!G201))),'Data Summary'!DX207="Yes"),OFFSET('Hygiene Data'!$G$5,0,10*ROW('Hygiene Data'!G201)),NA())</f>
        <v>#N/A</v>
      </c>
      <c r="BJ207" s="537" t="e">
        <f ca="1">+IF(AND(ISNUMBER(OFFSET('Hygiene Data'!$G$7,0,10*ROW('Hygiene Data'!G201))),'Data Summary'!DY207="Yes"),OFFSET('Hygiene Data'!$G$7,0,10*ROW('Hygiene Data'!G201)),NA())</f>
        <v>#N/A</v>
      </c>
      <c r="BK207" s="537" t="e">
        <f ca="1">+IF(AND(ISNUMBER(OFFSET('Hygiene Data'!$G$9,0,10*ROW('Hygiene Data'!G201))),'Data Summary'!DZ207="Yes"),OFFSET('Hygiene Data'!$G$9,0,10*ROW('Hygiene Data'!G201)),NA())</f>
        <v>#N/A</v>
      </c>
      <c r="BL207" s="537" t="e">
        <f ca="1">+IF(AND(ISNUMBER(OFFSET('Hygiene Data'!$H$5,0,10*ROW('Hygiene Data'!H201))),'Data Summary'!EA207="Yes"),OFFSET('Hygiene Data'!$H$5,0,10*ROW('Hygiene Data'!H201)),NA())</f>
        <v>#N/A</v>
      </c>
      <c r="BM207" s="537" t="e">
        <f ca="1">+IF(AND(ISNUMBER(OFFSET('Hygiene Data'!$H$7,0,10*ROW('Hygiene Data'!H201))),'Data Summary'!EB207="Yes"),OFFSET('Hygiene Data'!$H$7,0,10*ROW('Hygiene Data'!H201)),NA())</f>
        <v>#N/A</v>
      </c>
      <c r="BN207" s="537" t="e">
        <f ca="1">+IF(AND(ISNUMBER(OFFSET('Hygiene Data'!$H$9,0,10*ROW('Hygiene Data'!H201))),'Data Summary'!EC207="Yes"),OFFSET('Hygiene Data'!$H$9,0,10*ROW('Hygiene Data'!H201)),NA())</f>
        <v>#N/A</v>
      </c>
      <c r="BO207" s="537" t="e">
        <f ca="1">+IF(AND(ISNUMBER(OFFSET('Hygiene Data'!$I$5,0,10*ROW('Hygiene Data'!I201))),'Data Summary'!ED207="Yes"),OFFSET('Hygiene Data'!$I$5,0,10*ROW('Hygiene Data'!I201)),NA())</f>
        <v>#N/A</v>
      </c>
      <c r="BP207" s="537" t="e">
        <f ca="1">+IF(AND(ISNUMBER(OFFSET('Hygiene Data'!$I$7,0,10*ROW('Hygiene Data'!I201))),'Data Summary'!EE207="Yes"),OFFSET('Hygiene Data'!$I$7,0,10*ROW('Hygiene Data'!I201)),NA())</f>
        <v>#N/A</v>
      </c>
      <c r="BQ207" s="537"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D7626-CF98-474F-B539-86FFDC307D33}">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97" customWidth="1"/>
    <col min="2" max="2" width="6.5" style="598" customWidth="1"/>
    <col min="3" max="3" width="21.59765625" style="599" customWidth="1"/>
    <col min="4" max="4" width="9.69921875" style="547" customWidth="1"/>
    <col min="5" max="5" width="8" style="602" customWidth="1"/>
    <col min="6" max="6" width="8" style="600" customWidth="1"/>
    <col min="7" max="7" width="8" style="603" customWidth="1"/>
    <col min="8" max="8" width="8" style="600" customWidth="1"/>
    <col min="9" max="9" width="8" style="547" customWidth="1"/>
    <col min="10" max="10" width="8" style="601" customWidth="1"/>
    <col min="11" max="11" width="8" style="604" customWidth="1"/>
    <col min="12" max="12" width="8" style="600" customWidth="1"/>
    <col min="13" max="13" width="8" style="605" customWidth="1"/>
    <col min="14" max="14" width="8" style="601" customWidth="1"/>
    <col min="15" max="19" width="8" style="547" customWidth="1"/>
    <col min="20" max="16384" width="9" style="547"/>
  </cols>
  <sheetData>
    <row r="1" spans="1:19" ht="20.25" customHeight="1" x14ac:dyDescent="0.25">
      <c r="A1" s="538" t="str">
        <f>HLOOKUP(Introduction!$G$4,nametranslations,157,FALSE)</f>
        <v>Estimations JMP OMS/UNICEF
(Mise à jour 2026)</v>
      </c>
      <c r="B1" s="539" t="str">
        <f ca="1">HLOOKUP([1]Introduction!$G$4,nametranslations,38,FALSE)</f>
        <v>Services d'eau, d'assainissement et d'hygiène en milieu scolaire</v>
      </c>
      <c r="C1" s="539" t="str">
        <f ca="1">HLOOKUP([1]Introduction!$G$4,nametranslations,38,FALSE)</f>
        <v>Services d'eau, d'assainissement et d'hygiène en milieu scolaire</v>
      </c>
      <c r="D1" s="539" t="str">
        <f ca="1">HLOOKUP([1]Introduction!$G$4,nametranslations,38,FALSE)</f>
        <v>Services d'eau, d'assainissement et d'hygiène en milieu scolaire</v>
      </c>
      <c r="E1" s="540" t="str">
        <f>HLOOKUP(Introduction!$G$4,nametranslations,68,FALSE)</f>
        <v>Eau de boisson (%)</v>
      </c>
      <c r="F1" s="541"/>
      <c r="G1" s="541"/>
      <c r="H1" s="541"/>
      <c r="I1" s="542"/>
      <c r="J1" s="543" t="str">
        <f>HLOOKUP(Introduction!$G$4,nametranslations,69,FALSE)</f>
        <v>Assainissement (%)</v>
      </c>
      <c r="K1" s="543"/>
      <c r="L1" s="543"/>
      <c r="M1" s="543"/>
      <c r="N1" s="543"/>
      <c r="O1" s="544" t="str">
        <f>HLOOKUP(Introduction!$G$4,nametranslations,70,FALSE)</f>
        <v>Hygiène (%)</v>
      </c>
      <c r="P1" s="545"/>
      <c r="Q1" s="545"/>
      <c r="R1" s="545"/>
      <c r="S1" s="546"/>
    </row>
    <row r="2" spans="1:19" x14ac:dyDescent="0.25">
      <c r="A2" s="539" t="str">
        <f ca="1">HLOOKUP([1]Introduction!$G$4,nametranslations,38,FALSE)</f>
        <v>Services d'eau, d'assainissement et d'hygiène en milieu scolaire</v>
      </c>
      <c r="B2" s="539" t="str">
        <f ca="1">HLOOKUP([1]Introduction!$G$4,nametranslations,38,FALSE)</f>
        <v>Services d'eau, d'assainissement et d'hygiène en milieu scolaire</v>
      </c>
      <c r="C2" s="539" t="str">
        <f ca="1">HLOOKUP([1]Introduction!$G$4,nametranslations,38,FALSE)</f>
        <v>Services d'eau, d'assainissement et d'hygiène en milieu scolaire</v>
      </c>
      <c r="D2" s="539" t="str">
        <f ca="1">HLOOKUP([1]Introduction!$G$4,nametranslations,38,FALSE)</f>
        <v>Services d'eau, d'assainissement et d'hygiène en milieu scolaire</v>
      </c>
      <c r="E2" s="548"/>
      <c r="F2" s="549"/>
      <c r="G2" s="550"/>
      <c r="H2" s="551"/>
      <c r="I2" s="552"/>
      <c r="J2" s="553"/>
      <c r="K2" s="549"/>
      <c r="L2" s="554"/>
      <c r="M2" s="551"/>
      <c r="N2" s="555"/>
      <c r="O2" s="548"/>
      <c r="P2" s="549"/>
      <c r="Q2" s="556"/>
      <c r="R2" s="551"/>
      <c r="S2" s="552"/>
    </row>
    <row r="3" spans="1:19" ht="134.25" customHeight="1" x14ac:dyDescent="0.25">
      <c r="A3" s="557" t="str">
        <f>HLOOKUP(Introduction!$G$4,nametranslations,71,FALSE)</f>
        <v>Pays</v>
      </c>
      <c r="B3" s="558" t="str">
        <f>HLOOKUP(Introduction!$G$4,nametranslations,72,FALSE)</f>
        <v>Année</v>
      </c>
      <c r="C3" s="559" t="str">
        <f>HLOOKUP(Introduction!$G$4,nametranslations,73,FALSE)</f>
        <v>Milieu</v>
      </c>
      <c r="D3" s="560" t="str">
        <f>HLOOKUP(Introduction!$G$4,nametranslations,67,FALSE)</f>
        <v>Population d'âge scolaire
Source : Division de la population des Nations Unies et UNESCO</v>
      </c>
      <c r="E3" s="561" t="str">
        <f>HLOOKUP(Introduction!$G$4,nametranslations,74,FALSE)</f>
        <v>Installation</v>
      </c>
      <c r="F3" s="562" t="str">
        <f>HLOOKUP(Introduction!$G$4,nametranslations,75,FALSE)</f>
        <v>Ameliorée</v>
      </c>
      <c r="G3" s="563" t="str">
        <f>HLOOKUP(Introduction!$G$4,nametranslations,76,FALSE)</f>
        <v>De base (ameliorée et disponible)</v>
      </c>
      <c r="H3" s="564" t="str">
        <f>HLOOKUP(Introduction!$G$4,nametranslations,77,FALSE)</f>
        <v>Limité</v>
      </c>
      <c r="I3" s="565" t="str">
        <f>HLOOKUP(Introduction!$G$4,nametranslations,78,FALSE)</f>
        <v>Pas de service</v>
      </c>
      <c r="J3" s="566" t="str">
        <f>HLOOKUP(Introduction!$G$4,nametranslations,74,FALSE)</f>
        <v>Installation</v>
      </c>
      <c r="K3" s="567" t="str">
        <f>HLOOKUP(Introduction!$G$4,nametranslations,75,FALSE)</f>
        <v>Ameliorée</v>
      </c>
      <c r="L3" s="568" t="str">
        <f>HLOOKUP(Introduction!$G$4,nametranslations,79,FALSE)</f>
        <v>De base 
(améliorée, utilisable et non mixte)</v>
      </c>
      <c r="M3" s="564" t="str">
        <f>HLOOKUP(Introduction!$G$4,nametranslations,77,FALSE)</f>
        <v>Limité</v>
      </c>
      <c r="N3" s="565" t="str">
        <f>HLOOKUP(Introduction!$G$4,nametranslations,78,FALSE)</f>
        <v>Pas de service</v>
      </c>
      <c r="O3" s="561" t="str">
        <f>HLOOKUP(Introduction!$G$4,nametranslations,74,FALSE)</f>
        <v>Installation</v>
      </c>
      <c r="P3" s="562" t="str">
        <f>HLOOKUP(Introduction!$G$4,nametranslations,80,FALSE)</f>
        <v>Installation avec de l'eau</v>
      </c>
      <c r="Q3" s="569" t="str">
        <f>HLOOKUP(Introduction!$G$4,nametranslations,81,FALSE)</f>
        <v>De base
 (installation avec de l'eau et du savon)</v>
      </c>
      <c r="R3" s="564" t="str">
        <f>HLOOKUP(Introduction!$G$4,nametranslations,77,FALSE)</f>
        <v>Limité</v>
      </c>
      <c r="S3" s="565" t="str">
        <f>HLOOKUP(Introduction!$G$4,nametranslations,78,FALSE)</f>
        <v>Pas de service</v>
      </c>
    </row>
    <row r="4" spans="1:19" x14ac:dyDescent="0.25">
      <c r="A4" s="570" t="str">
        <f>+Introduction!$C$7</f>
        <v>Mali</v>
      </c>
      <c r="B4" s="571">
        <f>IF(ISBLANK(Regressions!B14), " ", Regressions!B14)</f>
        <v>2000</v>
      </c>
      <c r="C4" s="572" t="str">
        <f>HLOOKUP(Introduction!$G$4,nametranslations,24,FALSE)</f>
        <v>Total</v>
      </c>
      <c r="D4" s="573">
        <f>IF(ISBLANK(Regressions!D14), " ", Regressions!D14)</f>
        <v>5038309</v>
      </c>
      <c r="E4" s="574" t="e">
        <f>IF(ISNUMBER(Regressions!E14),ROUND(Regressions!E14, 1), NA())</f>
        <v>#N/A</v>
      </c>
      <c r="F4" s="575" t="e">
        <f>IF(ISNUMBER(Regressions!F14),ROUND(Regressions!F14, 1), NA())</f>
        <v>#N/A</v>
      </c>
      <c r="G4" s="576" t="e">
        <f>IF(ISNUMBER(Regressions!G14),ROUND(Regressions!G14, 1), NA())</f>
        <v>#N/A</v>
      </c>
      <c r="H4" s="577" t="e">
        <f>IF(ISNUMBER(Regressions!H14),ROUND(Regressions!H14, 1), NA())</f>
        <v>#N/A</v>
      </c>
      <c r="I4" s="578" t="e">
        <f>IF(ISNUMBER(Regressions!I14),ROUND(Regressions!I14, 1), NA())</f>
        <v>#N/A</v>
      </c>
      <c r="J4" s="579" t="e">
        <f>IF(ISNUMBER(Regressions!K14),ROUND(Regressions!K14, 1), NA())</f>
        <v>#N/A</v>
      </c>
      <c r="K4" s="575" t="e">
        <f>IF(ISNUMBER(Regressions!L14),ROUND(Regressions!L14, 1), NA())</f>
        <v>#N/A</v>
      </c>
      <c r="L4" s="580" t="e">
        <f>IF(ISNUMBER(Regressions!M14),ROUND(Regressions!M14, 1), NA())</f>
        <v>#N/A</v>
      </c>
      <c r="M4" s="577" t="e">
        <f>IF(ISNUMBER(Regressions!N14),ROUND(Regressions!N14, 1), NA())</f>
        <v>#N/A</v>
      </c>
      <c r="N4" s="578" t="e">
        <f>IF(ISNUMBER(Regressions!O14),ROUND(Regressions!O14, 1), NA())</f>
        <v>#N/A</v>
      </c>
      <c r="O4" s="579" t="e">
        <f>IF(ISNUMBER(Regressions!Q14),ROUND(Regressions!Q14, 1), NA())</f>
        <v>#N/A</v>
      </c>
      <c r="P4" s="575" t="e">
        <f>IF(ISNUMBER(Regressions!R14),ROUND(Regressions!R14, 1), NA())</f>
        <v>#N/A</v>
      </c>
      <c r="Q4" s="581" t="e">
        <f>IF(ISNUMBER(Regressions!S14),ROUND(Regressions!S14, 1), NA())</f>
        <v>#N/A</v>
      </c>
      <c r="R4" s="577" t="e">
        <f>IF(ISNUMBER(Regressions!T14),ROUND(Regressions!T14, 1), NA())</f>
        <v>#N/A</v>
      </c>
      <c r="S4" s="578" t="e">
        <f>IF(ISNUMBER(Regressions!U14),ROUND(Regressions!U14, 1), NA())</f>
        <v>#N/A</v>
      </c>
    </row>
    <row r="5" spans="1:19" x14ac:dyDescent="0.25">
      <c r="A5" s="570" t="str">
        <f>+Introduction!$C$7</f>
        <v>Mali</v>
      </c>
      <c r="B5" s="571">
        <f>IF(ISBLANK(Regressions!B15), " ", Regressions!B15)</f>
        <v>2001</v>
      </c>
      <c r="C5" s="570" t="str">
        <f>HLOOKUP(Introduction!$G$4,nametranslations,24,FALSE)</f>
        <v>Total</v>
      </c>
      <c r="D5" s="573">
        <f>IF(ISBLANK(Regressions!D15), " ", Regressions!D15)</f>
        <v>5159348</v>
      </c>
      <c r="E5" s="574">
        <f>IF(ISNUMBER(Regressions!E15),ROUND(Regressions!E15, 1), NA())</f>
        <v>35.299999999999997</v>
      </c>
      <c r="F5" s="575" t="e">
        <f>IF(ISNUMBER(Regressions!F15),ROUND(Regressions!F15, 1), NA())</f>
        <v>#N/A</v>
      </c>
      <c r="G5" s="576" t="e">
        <f>IF(ISNUMBER(Regressions!G15),ROUND(Regressions!G15, 1), NA())</f>
        <v>#N/A</v>
      </c>
      <c r="H5" s="577" t="e">
        <f>IF(ISNUMBER(Regressions!H15),ROUND(Regressions!H15, 1), NA())</f>
        <v>#N/A</v>
      </c>
      <c r="I5" s="578" t="e">
        <f>IF(ISNUMBER(Regressions!I15),ROUND(Regressions!I15, 1), NA())</f>
        <v>#N/A</v>
      </c>
      <c r="J5" s="579" t="e">
        <f>IF(ISNUMBER(Regressions!K15),ROUND(Regressions!K15, 1), NA())</f>
        <v>#N/A</v>
      </c>
      <c r="K5" s="575" t="e">
        <f>IF(ISNUMBER(Regressions!L15),ROUND(Regressions!L15, 1), NA())</f>
        <v>#N/A</v>
      </c>
      <c r="L5" s="580">
        <f>IF(ISNUMBER(Regressions!M15),ROUND(Regressions!M15, 1), NA())</f>
        <v>10.4</v>
      </c>
      <c r="M5" s="577" t="e">
        <f>IF(ISNUMBER(Regressions!N15),ROUND(Regressions!N15, 1), NA())</f>
        <v>#N/A</v>
      </c>
      <c r="N5" s="578" t="e">
        <f>IF(ISNUMBER(Regressions!O15),ROUND(Regressions!O15, 1), NA())</f>
        <v>#N/A</v>
      </c>
      <c r="O5" s="579" t="e">
        <f>IF(ISNUMBER(Regressions!Q15),ROUND(Regressions!Q15, 1), NA())</f>
        <v>#N/A</v>
      </c>
      <c r="P5" s="575" t="e">
        <f>IF(ISNUMBER(Regressions!R15),ROUND(Regressions!R15, 1), NA())</f>
        <v>#N/A</v>
      </c>
      <c r="Q5" s="581" t="e">
        <f>IF(ISNUMBER(Regressions!S15),ROUND(Regressions!S15, 1), NA())</f>
        <v>#N/A</v>
      </c>
      <c r="R5" s="577" t="e">
        <f>IF(ISNUMBER(Regressions!T15),ROUND(Regressions!T15, 1), NA())</f>
        <v>#N/A</v>
      </c>
      <c r="S5" s="578" t="e">
        <f>IF(ISNUMBER(Regressions!U15),ROUND(Regressions!U15, 1), NA())</f>
        <v>#N/A</v>
      </c>
    </row>
    <row r="6" spans="1:19" x14ac:dyDescent="0.25">
      <c r="A6" s="570" t="str">
        <f>+Introduction!$C$7</f>
        <v>Mali</v>
      </c>
      <c r="B6" s="571">
        <f>IF(ISBLANK(Regressions!B16), " ", Regressions!B16)</f>
        <v>2002</v>
      </c>
      <c r="C6" s="570" t="str">
        <f>HLOOKUP(Introduction!$G$4,nametranslations,24,FALSE)</f>
        <v>Total</v>
      </c>
      <c r="D6" s="573">
        <f>IF(ISBLANK(Regressions!D16), " ", Regressions!D16)</f>
        <v>5290805</v>
      </c>
      <c r="E6" s="574">
        <f>IF(ISNUMBER(Regressions!E16),ROUND(Regressions!E16, 1), NA())</f>
        <v>35.299999999999997</v>
      </c>
      <c r="F6" s="575" t="e">
        <f>IF(ISNUMBER(Regressions!F16),ROUND(Regressions!F16, 1), NA())</f>
        <v>#N/A</v>
      </c>
      <c r="G6" s="576" t="e">
        <f>IF(ISNUMBER(Regressions!G16),ROUND(Regressions!G16, 1), NA())</f>
        <v>#N/A</v>
      </c>
      <c r="H6" s="577" t="e">
        <f>IF(ISNUMBER(Regressions!H16),ROUND(Regressions!H16, 1), NA())</f>
        <v>#N/A</v>
      </c>
      <c r="I6" s="578" t="e">
        <f>IF(ISNUMBER(Regressions!I16),ROUND(Regressions!I16, 1), NA())</f>
        <v>#N/A</v>
      </c>
      <c r="J6" s="579" t="e">
        <f>IF(ISNUMBER(Regressions!K16),ROUND(Regressions!K16, 1), NA())</f>
        <v>#N/A</v>
      </c>
      <c r="K6" s="575" t="e">
        <f>IF(ISNUMBER(Regressions!L16),ROUND(Regressions!L16, 1), NA())</f>
        <v>#N/A</v>
      </c>
      <c r="L6" s="580">
        <f>IF(ISNUMBER(Regressions!M16),ROUND(Regressions!M16, 1), NA())</f>
        <v>10.4</v>
      </c>
      <c r="M6" s="577" t="e">
        <f>IF(ISNUMBER(Regressions!N16),ROUND(Regressions!N16, 1), NA())</f>
        <v>#N/A</v>
      </c>
      <c r="N6" s="578" t="e">
        <f>IF(ISNUMBER(Regressions!O16),ROUND(Regressions!O16, 1), NA())</f>
        <v>#N/A</v>
      </c>
      <c r="O6" s="579" t="e">
        <f>IF(ISNUMBER(Regressions!Q16),ROUND(Regressions!Q16, 1), NA())</f>
        <v>#N/A</v>
      </c>
      <c r="P6" s="575" t="e">
        <f>IF(ISNUMBER(Regressions!R16),ROUND(Regressions!R16, 1), NA())</f>
        <v>#N/A</v>
      </c>
      <c r="Q6" s="581" t="e">
        <f>IF(ISNUMBER(Regressions!S16),ROUND(Regressions!S16, 1), NA())</f>
        <v>#N/A</v>
      </c>
      <c r="R6" s="577" t="e">
        <f>IF(ISNUMBER(Regressions!T16),ROUND(Regressions!T16, 1), NA())</f>
        <v>#N/A</v>
      </c>
      <c r="S6" s="578" t="e">
        <f>IF(ISNUMBER(Regressions!U16),ROUND(Regressions!U16, 1), NA())</f>
        <v>#N/A</v>
      </c>
    </row>
    <row r="7" spans="1:19" x14ac:dyDescent="0.25">
      <c r="A7" s="570" t="str">
        <f>+Introduction!$C$7</f>
        <v>Mali</v>
      </c>
      <c r="B7" s="571">
        <f>IF(ISBLANK(Regressions!B17), " ", Regressions!B17)</f>
        <v>2003</v>
      </c>
      <c r="C7" s="570" t="str">
        <f>HLOOKUP(Introduction!$G$4,nametranslations,24,FALSE)</f>
        <v>Total</v>
      </c>
      <c r="D7" s="573">
        <f>IF(ISBLANK(Regressions!D17), " ", Regressions!D17)</f>
        <v>5437368</v>
      </c>
      <c r="E7" s="574">
        <f>IF(ISNUMBER(Regressions!E17),ROUND(Regressions!E17, 1), NA())</f>
        <v>35.299999999999997</v>
      </c>
      <c r="F7" s="575" t="e">
        <f>IF(ISNUMBER(Regressions!F17),ROUND(Regressions!F17, 1), NA())</f>
        <v>#N/A</v>
      </c>
      <c r="G7" s="576" t="e">
        <f>IF(ISNUMBER(Regressions!G17),ROUND(Regressions!G17, 1), NA())</f>
        <v>#N/A</v>
      </c>
      <c r="H7" s="577" t="e">
        <f>IF(ISNUMBER(Regressions!H17),ROUND(Regressions!H17, 1), NA())</f>
        <v>#N/A</v>
      </c>
      <c r="I7" s="578" t="e">
        <f>IF(ISNUMBER(Regressions!I17),ROUND(Regressions!I17, 1), NA())</f>
        <v>#N/A</v>
      </c>
      <c r="J7" s="579" t="e">
        <f>IF(ISNUMBER(Regressions!K17),ROUND(Regressions!K17, 1), NA())</f>
        <v>#N/A</v>
      </c>
      <c r="K7" s="575" t="e">
        <f>IF(ISNUMBER(Regressions!L17),ROUND(Regressions!L17, 1), NA())</f>
        <v>#N/A</v>
      </c>
      <c r="L7" s="580">
        <f>IF(ISNUMBER(Regressions!M17),ROUND(Regressions!M17, 1), NA())</f>
        <v>10.4</v>
      </c>
      <c r="M7" s="577" t="e">
        <f>IF(ISNUMBER(Regressions!N17),ROUND(Regressions!N17, 1), NA())</f>
        <v>#N/A</v>
      </c>
      <c r="N7" s="578" t="e">
        <f>IF(ISNUMBER(Regressions!O17),ROUND(Regressions!O17, 1), NA())</f>
        <v>#N/A</v>
      </c>
      <c r="O7" s="579" t="e">
        <f>IF(ISNUMBER(Regressions!Q17),ROUND(Regressions!Q17, 1), NA())</f>
        <v>#N/A</v>
      </c>
      <c r="P7" s="575" t="e">
        <f>IF(ISNUMBER(Regressions!R17),ROUND(Regressions!R17, 1), NA())</f>
        <v>#N/A</v>
      </c>
      <c r="Q7" s="581" t="e">
        <f>IF(ISNUMBER(Regressions!S17),ROUND(Regressions!S17, 1), NA())</f>
        <v>#N/A</v>
      </c>
      <c r="R7" s="577" t="e">
        <f>IF(ISNUMBER(Regressions!T17),ROUND(Regressions!T17, 1), NA())</f>
        <v>#N/A</v>
      </c>
      <c r="S7" s="578" t="e">
        <f>IF(ISNUMBER(Regressions!U17),ROUND(Regressions!U17, 1), NA())</f>
        <v>#N/A</v>
      </c>
    </row>
    <row r="8" spans="1:19" x14ac:dyDescent="0.25">
      <c r="A8" s="570" t="str">
        <f>+Introduction!$C$7</f>
        <v>Mali</v>
      </c>
      <c r="B8" s="571">
        <f>IF(ISBLANK(Regressions!B18), " ", Regressions!B18)</f>
        <v>2004</v>
      </c>
      <c r="C8" s="570" t="str">
        <f>HLOOKUP(Introduction!$G$4,nametranslations,24,FALSE)</f>
        <v>Total</v>
      </c>
      <c r="D8" s="573">
        <f>IF(ISBLANK(Regressions!D18), " ", Regressions!D18)</f>
        <v>5593567</v>
      </c>
      <c r="E8" s="574">
        <f>IF(ISNUMBER(Regressions!E18),ROUND(Regressions!E18, 1), NA())</f>
        <v>35.299999999999997</v>
      </c>
      <c r="F8" s="575" t="e">
        <f>IF(ISNUMBER(Regressions!F18),ROUND(Regressions!F18, 1), NA())</f>
        <v>#N/A</v>
      </c>
      <c r="G8" s="576" t="e">
        <f>IF(ISNUMBER(Regressions!G18),ROUND(Regressions!G18, 1), NA())</f>
        <v>#N/A</v>
      </c>
      <c r="H8" s="577" t="e">
        <f>IF(ISNUMBER(Regressions!H18),ROUND(Regressions!H18, 1), NA())</f>
        <v>#N/A</v>
      </c>
      <c r="I8" s="578" t="e">
        <f>IF(ISNUMBER(Regressions!I18),ROUND(Regressions!I18, 1), NA())</f>
        <v>#N/A</v>
      </c>
      <c r="J8" s="579" t="e">
        <f>IF(ISNUMBER(Regressions!K18),ROUND(Regressions!K18, 1), NA())</f>
        <v>#N/A</v>
      </c>
      <c r="K8" s="575" t="e">
        <f>IF(ISNUMBER(Regressions!L18),ROUND(Regressions!L18, 1), NA())</f>
        <v>#N/A</v>
      </c>
      <c r="L8" s="580">
        <f>IF(ISNUMBER(Regressions!M18),ROUND(Regressions!M18, 1), NA())</f>
        <v>10.4</v>
      </c>
      <c r="M8" s="577" t="e">
        <f>IF(ISNUMBER(Regressions!N18),ROUND(Regressions!N18, 1), NA())</f>
        <v>#N/A</v>
      </c>
      <c r="N8" s="578" t="e">
        <f>IF(ISNUMBER(Regressions!O18),ROUND(Regressions!O18, 1), NA())</f>
        <v>#N/A</v>
      </c>
      <c r="O8" s="579" t="e">
        <f>IF(ISNUMBER(Regressions!Q18),ROUND(Regressions!Q18, 1), NA())</f>
        <v>#N/A</v>
      </c>
      <c r="P8" s="575" t="e">
        <f>IF(ISNUMBER(Regressions!R18),ROUND(Regressions!R18, 1), NA())</f>
        <v>#N/A</v>
      </c>
      <c r="Q8" s="581" t="e">
        <f>IF(ISNUMBER(Regressions!S18),ROUND(Regressions!S18, 1), NA())</f>
        <v>#N/A</v>
      </c>
      <c r="R8" s="577" t="e">
        <f>IF(ISNUMBER(Regressions!T18),ROUND(Regressions!T18, 1), NA())</f>
        <v>#N/A</v>
      </c>
      <c r="S8" s="578" t="e">
        <f>IF(ISNUMBER(Regressions!U18),ROUND(Regressions!U18, 1), NA())</f>
        <v>#N/A</v>
      </c>
    </row>
    <row r="9" spans="1:19" x14ac:dyDescent="0.25">
      <c r="A9" s="570" t="str">
        <f>+Introduction!$C$7</f>
        <v>Mali</v>
      </c>
      <c r="B9" s="571">
        <f>IF(ISBLANK(Regressions!B19), " ", Regressions!B19)</f>
        <v>2005</v>
      </c>
      <c r="C9" s="570" t="str">
        <f>HLOOKUP(Introduction!$G$4,nametranslations,24,FALSE)</f>
        <v>Total</v>
      </c>
      <c r="D9" s="573">
        <f>IF(ISBLANK(Regressions!D19), " ", Regressions!D19)</f>
        <v>5760052</v>
      </c>
      <c r="E9" s="574">
        <f>IF(ISNUMBER(Regressions!E19),ROUND(Regressions!E19, 1), NA())</f>
        <v>35.299999999999997</v>
      </c>
      <c r="F9" s="575">
        <f>IF(ISNUMBER(Regressions!F19),ROUND(Regressions!F19, 1), NA())</f>
        <v>35.299999999999997</v>
      </c>
      <c r="G9" s="576" t="e">
        <f>IF(ISNUMBER(Regressions!G19),ROUND(Regressions!G19, 1), NA())</f>
        <v>#N/A</v>
      </c>
      <c r="H9" s="577" t="e">
        <f>IF(ISNUMBER(Regressions!H19),ROUND(Regressions!H19, 1), NA())</f>
        <v>#N/A</v>
      </c>
      <c r="I9" s="578">
        <f>IF(ISNUMBER(Regressions!I19),ROUND(Regressions!I19, 1), NA())</f>
        <v>64.7</v>
      </c>
      <c r="J9" s="579">
        <f>IF(ISNUMBER(Regressions!K19),ROUND(Regressions!K19, 1), NA())</f>
        <v>65</v>
      </c>
      <c r="K9" s="575" t="e">
        <f>IF(ISNUMBER(Regressions!L19),ROUND(Regressions!L19, 1), NA())</f>
        <v>#N/A</v>
      </c>
      <c r="L9" s="580">
        <f>IF(ISNUMBER(Regressions!M19),ROUND(Regressions!M19, 1), NA())</f>
        <v>10.4</v>
      </c>
      <c r="M9" s="577" t="e">
        <f>IF(ISNUMBER(Regressions!N19),ROUND(Regressions!N19, 1), NA())</f>
        <v>#N/A</v>
      </c>
      <c r="N9" s="578" t="e">
        <f>IF(ISNUMBER(Regressions!O19),ROUND(Regressions!O19, 1), NA())</f>
        <v>#N/A</v>
      </c>
      <c r="O9" s="579" t="e">
        <f>IF(ISNUMBER(Regressions!Q19),ROUND(Regressions!Q19, 1), NA())</f>
        <v>#N/A</v>
      </c>
      <c r="P9" s="575" t="e">
        <f>IF(ISNUMBER(Regressions!R19),ROUND(Regressions!R19, 1), NA())</f>
        <v>#N/A</v>
      </c>
      <c r="Q9" s="581" t="e">
        <f>IF(ISNUMBER(Regressions!S19),ROUND(Regressions!S19, 1), NA())</f>
        <v>#N/A</v>
      </c>
      <c r="R9" s="577" t="e">
        <f>IF(ISNUMBER(Regressions!T19),ROUND(Regressions!T19, 1), NA())</f>
        <v>#N/A</v>
      </c>
      <c r="S9" s="578" t="e">
        <f>IF(ISNUMBER(Regressions!U19),ROUND(Regressions!U19, 1), NA())</f>
        <v>#N/A</v>
      </c>
    </row>
    <row r="10" spans="1:19" x14ac:dyDescent="0.25">
      <c r="A10" s="570" t="str">
        <f>+Introduction!$C$7</f>
        <v>Mali</v>
      </c>
      <c r="B10" s="571">
        <f>IF(ISBLANK(Regressions!B20), " ", Regressions!B20)</f>
        <v>2006</v>
      </c>
      <c r="C10" s="570" t="str">
        <f>HLOOKUP(Introduction!$G$4,nametranslations,24,FALSE)</f>
        <v>Total</v>
      </c>
      <c r="D10" s="573">
        <f>IF(ISBLANK(Regressions!D20), " ", Regressions!D20)</f>
        <v>5937258</v>
      </c>
      <c r="E10" s="574">
        <f>IF(ISNUMBER(Regressions!E20),ROUND(Regressions!E20, 1), NA())</f>
        <v>38.6</v>
      </c>
      <c r="F10" s="575">
        <f>IF(ISNUMBER(Regressions!F20),ROUND(Regressions!F20, 1), NA())</f>
        <v>38.6</v>
      </c>
      <c r="G10" s="576" t="e">
        <f>IF(ISNUMBER(Regressions!G20),ROUND(Regressions!G20, 1), NA())</f>
        <v>#N/A</v>
      </c>
      <c r="H10" s="577" t="e">
        <f>IF(ISNUMBER(Regressions!H20),ROUND(Regressions!H20, 1), NA())</f>
        <v>#N/A</v>
      </c>
      <c r="I10" s="578">
        <f>IF(ISNUMBER(Regressions!I20),ROUND(Regressions!I20, 1), NA())</f>
        <v>61.4</v>
      </c>
      <c r="J10" s="579">
        <f>IF(ISNUMBER(Regressions!K20),ROUND(Regressions!K20, 1), NA())</f>
        <v>65</v>
      </c>
      <c r="K10" s="575" t="e">
        <f>IF(ISNUMBER(Regressions!L20),ROUND(Regressions!L20, 1), NA())</f>
        <v>#N/A</v>
      </c>
      <c r="L10" s="580">
        <f>IF(ISNUMBER(Regressions!M20),ROUND(Regressions!M20, 1), NA())</f>
        <v>11.5</v>
      </c>
      <c r="M10" s="577" t="e">
        <f>IF(ISNUMBER(Regressions!N20),ROUND(Regressions!N20, 1), NA())</f>
        <v>#N/A</v>
      </c>
      <c r="N10" s="578" t="e">
        <f>IF(ISNUMBER(Regressions!O20),ROUND(Regressions!O20, 1), NA())</f>
        <v>#N/A</v>
      </c>
      <c r="O10" s="579" t="e">
        <f>IF(ISNUMBER(Regressions!Q20),ROUND(Regressions!Q20, 1), NA())</f>
        <v>#N/A</v>
      </c>
      <c r="P10" s="575" t="e">
        <f>IF(ISNUMBER(Regressions!R20),ROUND(Regressions!R20, 1), NA())</f>
        <v>#N/A</v>
      </c>
      <c r="Q10" s="581" t="e">
        <f>IF(ISNUMBER(Regressions!S20),ROUND(Regressions!S20, 1), NA())</f>
        <v>#N/A</v>
      </c>
      <c r="R10" s="577" t="e">
        <f>IF(ISNUMBER(Regressions!T20),ROUND(Regressions!T20, 1), NA())</f>
        <v>#N/A</v>
      </c>
      <c r="S10" s="578" t="e">
        <f>IF(ISNUMBER(Regressions!U20),ROUND(Regressions!U20, 1), NA())</f>
        <v>#N/A</v>
      </c>
    </row>
    <row r="11" spans="1:19" x14ac:dyDescent="0.25">
      <c r="A11" s="570" t="str">
        <f>+Introduction!$C$7</f>
        <v>Mali</v>
      </c>
      <c r="B11" s="571">
        <f>IF(ISBLANK(Regressions!B21), " ", Regressions!B21)</f>
        <v>2007</v>
      </c>
      <c r="C11" s="570" t="str">
        <f>HLOOKUP(Introduction!$G$4,nametranslations,24,FALSE)</f>
        <v>Total</v>
      </c>
      <c r="D11" s="573">
        <f>IF(ISBLANK(Regressions!D21), " ", Regressions!D21)</f>
        <v>6129953</v>
      </c>
      <c r="E11" s="574">
        <f>IF(ISNUMBER(Regressions!E21),ROUND(Regressions!E21, 1), NA())</f>
        <v>41.9</v>
      </c>
      <c r="F11" s="575">
        <f>IF(ISNUMBER(Regressions!F21),ROUND(Regressions!F21, 1), NA())</f>
        <v>41.9</v>
      </c>
      <c r="G11" s="576" t="e">
        <f>IF(ISNUMBER(Regressions!G21),ROUND(Regressions!G21, 1), NA())</f>
        <v>#N/A</v>
      </c>
      <c r="H11" s="577" t="e">
        <f>IF(ISNUMBER(Regressions!H21),ROUND(Regressions!H21, 1), NA())</f>
        <v>#N/A</v>
      </c>
      <c r="I11" s="578">
        <f>IF(ISNUMBER(Regressions!I21),ROUND(Regressions!I21, 1), NA())</f>
        <v>58.1</v>
      </c>
      <c r="J11" s="579">
        <f>IF(ISNUMBER(Regressions!K21),ROUND(Regressions!K21, 1), NA())</f>
        <v>65</v>
      </c>
      <c r="K11" s="575" t="e">
        <f>IF(ISNUMBER(Regressions!L21),ROUND(Regressions!L21, 1), NA())</f>
        <v>#N/A</v>
      </c>
      <c r="L11" s="580">
        <f>IF(ISNUMBER(Regressions!M21),ROUND(Regressions!M21, 1), NA())</f>
        <v>12.6</v>
      </c>
      <c r="M11" s="577" t="e">
        <f>IF(ISNUMBER(Regressions!N21),ROUND(Regressions!N21, 1), NA())</f>
        <v>#N/A</v>
      </c>
      <c r="N11" s="578" t="e">
        <f>IF(ISNUMBER(Regressions!O21),ROUND(Regressions!O21, 1), NA())</f>
        <v>#N/A</v>
      </c>
      <c r="O11" s="579" t="e">
        <f>IF(ISNUMBER(Regressions!Q21),ROUND(Regressions!Q21, 1), NA())</f>
        <v>#N/A</v>
      </c>
      <c r="P11" s="575" t="e">
        <f>IF(ISNUMBER(Regressions!R21),ROUND(Regressions!R21, 1), NA())</f>
        <v>#N/A</v>
      </c>
      <c r="Q11" s="581" t="e">
        <f>IF(ISNUMBER(Regressions!S21),ROUND(Regressions!S21, 1), NA())</f>
        <v>#N/A</v>
      </c>
      <c r="R11" s="577" t="e">
        <f>IF(ISNUMBER(Regressions!T21),ROUND(Regressions!T21, 1), NA())</f>
        <v>#N/A</v>
      </c>
      <c r="S11" s="578" t="e">
        <f>IF(ISNUMBER(Regressions!U21),ROUND(Regressions!U21, 1), NA())</f>
        <v>#N/A</v>
      </c>
    </row>
    <row r="12" spans="1:19" x14ac:dyDescent="0.25">
      <c r="A12" s="570" t="str">
        <f>+Introduction!$C$7</f>
        <v>Mali</v>
      </c>
      <c r="B12" s="571">
        <f>IF(ISBLANK(Regressions!B22), " ", Regressions!B22)</f>
        <v>2008</v>
      </c>
      <c r="C12" s="570" t="str">
        <f>HLOOKUP(Introduction!$G$4,nametranslations,24,FALSE)</f>
        <v>Total</v>
      </c>
      <c r="D12" s="573">
        <f>IF(ISBLANK(Regressions!D22), " ", Regressions!D22)</f>
        <v>6337210</v>
      </c>
      <c r="E12" s="574">
        <f>IF(ISNUMBER(Regressions!E22),ROUND(Regressions!E22, 1), NA())</f>
        <v>45.1</v>
      </c>
      <c r="F12" s="575">
        <f>IF(ISNUMBER(Regressions!F22),ROUND(Regressions!F22, 1), NA())</f>
        <v>45.1</v>
      </c>
      <c r="G12" s="576" t="e">
        <f>IF(ISNUMBER(Regressions!G22),ROUND(Regressions!G22, 1), NA())</f>
        <v>#N/A</v>
      </c>
      <c r="H12" s="577" t="e">
        <f>IF(ISNUMBER(Regressions!H22),ROUND(Regressions!H22, 1), NA())</f>
        <v>#N/A</v>
      </c>
      <c r="I12" s="578">
        <f>IF(ISNUMBER(Regressions!I22),ROUND(Regressions!I22, 1), NA())</f>
        <v>54.9</v>
      </c>
      <c r="J12" s="579">
        <f>IF(ISNUMBER(Regressions!K22),ROUND(Regressions!K22, 1), NA())</f>
        <v>65</v>
      </c>
      <c r="K12" s="575" t="e">
        <f>IF(ISNUMBER(Regressions!L22),ROUND(Regressions!L22, 1), NA())</f>
        <v>#N/A</v>
      </c>
      <c r="L12" s="580">
        <f>IF(ISNUMBER(Regressions!M22),ROUND(Regressions!M22, 1), NA())</f>
        <v>13.6</v>
      </c>
      <c r="M12" s="577" t="e">
        <f>IF(ISNUMBER(Regressions!N22),ROUND(Regressions!N22, 1), NA())</f>
        <v>#N/A</v>
      </c>
      <c r="N12" s="578" t="e">
        <f>IF(ISNUMBER(Regressions!O22),ROUND(Regressions!O22, 1), NA())</f>
        <v>#N/A</v>
      </c>
      <c r="O12" s="579" t="e">
        <f>IF(ISNUMBER(Regressions!Q22),ROUND(Regressions!Q22, 1), NA())</f>
        <v>#N/A</v>
      </c>
      <c r="P12" s="575" t="e">
        <f>IF(ISNUMBER(Regressions!R22),ROUND(Regressions!R22, 1), NA())</f>
        <v>#N/A</v>
      </c>
      <c r="Q12" s="581" t="e">
        <f>IF(ISNUMBER(Regressions!S22),ROUND(Regressions!S22, 1), NA())</f>
        <v>#N/A</v>
      </c>
      <c r="R12" s="577" t="e">
        <f>IF(ISNUMBER(Regressions!T22),ROUND(Regressions!T22, 1), NA())</f>
        <v>#N/A</v>
      </c>
      <c r="S12" s="578" t="e">
        <f>IF(ISNUMBER(Regressions!U22),ROUND(Regressions!U22, 1), NA())</f>
        <v>#N/A</v>
      </c>
    </row>
    <row r="13" spans="1:19" x14ac:dyDescent="0.25">
      <c r="A13" s="570" t="str">
        <f>+Introduction!$C$7</f>
        <v>Mali</v>
      </c>
      <c r="B13" s="571">
        <f>IF(ISBLANK(Regressions!B23), " ", Regressions!B23)</f>
        <v>2009</v>
      </c>
      <c r="C13" s="570" t="str">
        <f>HLOOKUP(Introduction!$G$4,nametranslations,24,FALSE)</f>
        <v>Total</v>
      </c>
      <c r="D13" s="573">
        <f>IF(ISBLANK(Regressions!D23), " ", Regressions!D23)</f>
        <v>6560832</v>
      </c>
      <c r="E13" s="574">
        <f>IF(ISNUMBER(Regressions!E23),ROUND(Regressions!E23, 1), NA())</f>
        <v>48.4</v>
      </c>
      <c r="F13" s="575">
        <f>IF(ISNUMBER(Regressions!F23),ROUND(Regressions!F23, 1), NA())</f>
        <v>46.7</v>
      </c>
      <c r="G13" s="576" t="e">
        <f>IF(ISNUMBER(Regressions!G23),ROUND(Regressions!G23, 1), NA())</f>
        <v>#N/A</v>
      </c>
      <c r="H13" s="577" t="e">
        <f>IF(ISNUMBER(Regressions!H23),ROUND(Regressions!H23, 1), NA())</f>
        <v>#N/A</v>
      </c>
      <c r="I13" s="578">
        <f>IF(ISNUMBER(Regressions!I23),ROUND(Regressions!I23, 1), NA())</f>
        <v>53.3</v>
      </c>
      <c r="J13" s="579">
        <f>IF(ISNUMBER(Regressions!K23),ROUND(Regressions!K23, 1), NA())</f>
        <v>65</v>
      </c>
      <c r="K13" s="575" t="e">
        <f>IF(ISNUMBER(Regressions!L23),ROUND(Regressions!L23, 1), NA())</f>
        <v>#N/A</v>
      </c>
      <c r="L13" s="580">
        <f>IF(ISNUMBER(Regressions!M23),ROUND(Regressions!M23, 1), NA())</f>
        <v>14.7</v>
      </c>
      <c r="M13" s="577" t="e">
        <f>IF(ISNUMBER(Regressions!N23),ROUND(Regressions!N23, 1), NA())</f>
        <v>#N/A</v>
      </c>
      <c r="N13" s="578" t="e">
        <f>IF(ISNUMBER(Regressions!O23),ROUND(Regressions!O23, 1), NA())</f>
        <v>#N/A</v>
      </c>
      <c r="O13" s="579" t="e">
        <f>IF(ISNUMBER(Regressions!Q23),ROUND(Regressions!Q23, 1), NA())</f>
        <v>#N/A</v>
      </c>
      <c r="P13" s="575" t="e">
        <f>IF(ISNUMBER(Regressions!R23),ROUND(Regressions!R23, 1), NA())</f>
        <v>#N/A</v>
      </c>
      <c r="Q13" s="581" t="e">
        <f>IF(ISNUMBER(Regressions!S23),ROUND(Regressions!S23, 1), NA())</f>
        <v>#N/A</v>
      </c>
      <c r="R13" s="577" t="e">
        <f>IF(ISNUMBER(Regressions!T23),ROUND(Regressions!T23, 1), NA())</f>
        <v>#N/A</v>
      </c>
      <c r="S13" s="578" t="e">
        <f>IF(ISNUMBER(Regressions!U23),ROUND(Regressions!U23, 1), NA())</f>
        <v>#N/A</v>
      </c>
    </row>
    <row r="14" spans="1:19" x14ac:dyDescent="0.25">
      <c r="A14" s="570" t="str">
        <f>+Introduction!$C$7</f>
        <v>Mali</v>
      </c>
      <c r="B14" s="571">
        <f>IF(ISBLANK(Regressions!B24), " ", Regressions!B24)</f>
        <v>2010</v>
      </c>
      <c r="C14" s="570" t="str">
        <f>HLOOKUP(Introduction!$G$4,nametranslations,24,FALSE)</f>
        <v>Total</v>
      </c>
      <c r="D14" s="573">
        <f>IF(ISBLANK(Regressions!D24), " ", Regressions!D24)</f>
        <v>6796469</v>
      </c>
      <c r="E14" s="574">
        <f>IF(ISNUMBER(Regressions!E24),ROUND(Regressions!E24, 1), NA())</f>
        <v>51.7</v>
      </c>
      <c r="F14" s="575">
        <f>IF(ISNUMBER(Regressions!F24),ROUND(Regressions!F24, 1), NA())</f>
        <v>48.7</v>
      </c>
      <c r="G14" s="576" t="e">
        <f>IF(ISNUMBER(Regressions!G24),ROUND(Regressions!G24, 1), NA())</f>
        <v>#N/A</v>
      </c>
      <c r="H14" s="577" t="e">
        <f>IF(ISNUMBER(Regressions!H24),ROUND(Regressions!H24, 1), NA())</f>
        <v>#N/A</v>
      </c>
      <c r="I14" s="578">
        <f>IF(ISNUMBER(Regressions!I24),ROUND(Regressions!I24, 1), NA())</f>
        <v>51.3</v>
      </c>
      <c r="J14" s="579">
        <f>IF(ISNUMBER(Regressions!K24),ROUND(Regressions!K24, 1), NA())</f>
        <v>66.7</v>
      </c>
      <c r="K14" s="575" t="e">
        <f>IF(ISNUMBER(Regressions!L24),ROUND(Regressions!L24, 1), NA())</f>
        <v>#N/A</v>
      </c>
      <c r="L14" s="580">
        <f>IF(ISNUMBER(Regressions!M24),ROUND(Regressions!M24, 1), NA())</f>
        <v>15.7</v>
      </c>
      <c r="M14" s="577" t="e">
        <f>IF(ISNUMBER(Regressions!N24),ROUND(Regressions!N24, 1), NA())</f>
        <v>#N/A</v>
      </c>
      <c r="N14" s="578" t="e">
        <f>IF(ISNUMBER(Regressions!O24),ROUND(Regressions!O24, 1), NA())</f>
        <v>#N/A</v>
      </c>
      <c r="O14" s="579" t="e">
        <f>IF(ISNUMBER(Regressions!Q24),ROUND(Regressions!Q24, 1), NA())</f>
        <v>#N/A</v>
      </c>
      <c r="P14" s="575" t="e">
        <f>IF(ISNUMBER(Regressions!R24),ROUND(Regressions!R24, 1), NA())</f>
        <v>#N/A</v>
      </c>
      <c r="Q14" s="581" t="e">
        <f>IF(ISNUMBER(Regressions!S24),ROUND(Regressions!S24, 1), NA())</f>
        <v>#N/A</v>
      </c>
      <c r="R14" s="577" t="e">
        <f>IF(ISNUMBER(Regressions!T24),ROUND(Regressions!T24, 1), NA())</f>
        <v>#N/A</v>
      </c>
      <c r="S14" s="578" t="e">
        <f>IF(ISNUMBER(Regressions!U24),ROUND(Regressions!U24, 1), NA())</f>
        <v>#N/A</v>
      </c>
    </row>
    <row r="15" spans="1:19" x14ac:dyDescent="0.25">
      <c r="A15" s="570" t="str">
        <f>+Introduction!$C$7</f>
        <v>Mali</v>
      </c>
      <c r="B15" s="571">
        <f>IF(ISBLANK(Regressions!B25), " ", Regressions!B25)</f>
        <v>2011</v>
      </c>
      <c r="C15" s="570" t="str">
        <f>HLOOKUP(Introduction!$G$4,nametranslations,24,FALSE)</f>
        <v>Total</v>
      </c>
      <c r="D15" s="573">
        <f>IF(ISBLANK(Regressions!D25), " ", Regressions!D25)</f>
        <v>7041889</v>
      </c>
      <c r="E15" s="574">
        <f>IF(ISNUMBER(Regressions!E25),ROUND(Regressions!E25, 1), NA())</f>
        <v>54.9</v>
      </c>
      <c r="F15" s="575">
        <f>IF(ISNUMBER(Regressions!F25),ROUND(Regressions!F25, 1), NA())</f>
        <v>50.6</v>
      </c>
      <c r="G15" s="576">
        <f>IF(ISNUMBER(Regressions!G25),ROUND(Regressions!G25, 1), NA())</f>
        <v>50.6</v>
      </c>
      <c r="H15" s="577">
        <f>IF(ISNUMBER(Regressions!H25),ROUND(Regressions!H25, 1), NA())</f>
        <v>0</v>
      </c>
      <c r="I15" s="578">
        <f>IF(ISNUMBER(Regressions!I25),ROUND(Regressions!I25, 1), NA())</f>
        <v>49.4</v>
      </c>
      <c r="J15" s="579">
        <f>IF(ISNUMBER(Regressions!K25),ROUND(Regressions!K25, 1), NA())</f>
        <v>68.5</v>
      </c>
      <c r="K15" s="575">
        <f>IF(ISNUMBER(Regressions!L25),ROUND(Regressions!L25, 1), NA())</f>
        <v>68.5</v>
      </c>
      <c r="L15" s="580">
        <f>IF(ISNUMBER(Regressions!M25),ROUND(Regressions!M25, 1), NA())</f>
        <v>16.8</v>
      </c>
      <c r="M15" s="577">
        <f>IF(ISNUMBER(Regressions!N25),ROUND(Regressions!N25, 1), NA())</f>
        <v>51.7</v>
      </c>
      <c r="N15" s="578">
        <f>IF(ISNUMBER(Regressions!O25),ROUND(Regressions!O25, 1), NA())</f>
        <v>31.5</v>
      </c>
      <c r="O15" s="579">
        <f>IF(ISNUMBER(Regressions!Q25),ROUND(Regressions!Q25, 1), NA())</f>
        <v>91.4</v>
      </c>
      <c r="P15" s="575" t="e">
        <f>IF(ISNUMBER(Regressions!R25),ROUND(Regressions!R25, 1), NA())</f>
        <v>#N/A</v>
      </c>
      <c r="Q15" s="581">
        <f>IF(ISNUMBER(Regressions!S25),ROUND(Regressions!S25, 1), NA())</f>
        <v>71.099999999999994</v>
      </c>
      <c r="R15" s="577" t="e">
        <f>IF(ISNUMBER(Regressions!T25),ROUND(Regressions!T25, 1), NA())</f>
        <v>#N/A</v>
      </c>
      <c r="S15" s="578" t="e">
        <f>IF(ISNUMBER(Regressions!U25),ROUND(Regressions!U25, 1), NA())</f>
        <v>#N/A</v>
      </c>
    </row>
    <row r="16" spans="1:19" x14ac:dyDescent="0.25">
      <c r="A16" s="570" t="str">
        <f>+Introduction!$C$7</f>
        <v>Mali</v>
      </c>
      <c r="B16" s="571">
        <f>IF(ISBLANK(Regressions!B26), " ", Regressions!B26)</f>
        <v>2012</v>
      </c>
      <c r="C16" s="570" t="str">
        <f>HLOOKUP(Introduction!$G$4,nametranslations,24,FALSE)</f>
        <v>Total</v>
      </c>
      <c r="D16" s="573">
        <f>IF(ISBLANK(Regressions!D26), " ", Regressions!D26)</f>
        <v>7298795</v>
      </c>
      <c r="E16" s="574">
        <f>IF(ISNUMBER(Regressions!E26),ROUND(Regressions!E26, 1), NA())</f>
        <v>58.2</v>
      </c>
      <c r="F16" s="575">
        <f>IF(ISNUMBER(Regressions!F26),ROUND(Regressions!F26, 1), NA())</f>
        <v>52.6</v>
      </c>
      <c r="G16" s="576">
        <f>IF(ISNUMBER(Regressions!G26),ROUND(Regressions!G26, 1), NA())</f>
        <v>52.6</v>
      </c>
      <c r="H16" s="577">
        <f>IF(ISNUMBER(Regressions!H26),ROUND(Regressions!H26, 1), NA())</f>
        <v>0</v>
      </c>
      <c r="I16" s="578">
        <f>IF(ISNUMBER(Regressions!I26),ROUND(Regressions!I26, 1), NA())</f>
        <v>47.4</v>
      </c>
      <c r="J16" s="579">
        <f>IF(ISNUMBER(Regressions!K26),ROUND(Regressions!K26, 1), NA())</f>
        <v>70.2</v>
      </c>
      <c r="K16" s="575">
        <f>IF(ISNUMBER(Regressions!L26),ROUND(Regressions!L26, 1), NA())</f>
        <v>70.2</v>
      </c>
      <c r="L16" s="580">
        <f>IF(ISNUMBER(Regressions!M26),ROUND(Regressions!M26, 1), NA())</f>
        <v>17.8</v>
      </c>
      <c r="M16" s="577">
        <f>IF(ISNUMBER(Regressions!N26),ROUND(Regressions!N26, 1), NA())</f>
        <v>52.4</v>
      </c>
      <c r="N16" s="578">
        <f>IF(ISNUMBER(Regressions!O26),ROUND(Regressions!O26, 1), NA())</f>
        <v>29.8</v>
      </c>
      <c r="O16" s="579">
        <f>IF(ISNUMBER(Regressions!Q26),ROUND(Regressions!Q26, 1), NA())</f>
        <v>91.4</v>
      </c>
      <c r="P16" s="575" t="e">
        <f>IF(ISNUMBER(Regressions!R26),ROUND(Regressions!R26, 1), NA())</f>
        <v>#N/A</v>
      </c>
      <c r="Q16" s="581">
        <f>IF(ISNUMBER(Regressions!S26),ROUND(Regressions!S26, 1), NA())</f>
        <v>71.099999999999994</v>
      </c>
      <c r="R16" s="577" t="e">
        <f>IF(ISNUMBER(Regressions!T26),ROUND(Regressions!T26, 1), NA())</f>
        <v>#N/A</v>
      </c>
      <c r="S16" s="578" t="e">
        <f>IF(ISNUMBER(Regressions!U26),ROUND(Regressions!U26, 1), NA())</f>
        <v>#N/A</v>
      </c>
    </row>
    <row r="17" spans="1:19" x14ac:dyDescent="0.25">
      <c r="A17" s="570" t="str">
        <f>+Introduction!$C$7</f>
        <v>Mali</v>
      </c>
      <c r="B17" s="571">
        <f>IF(ISBLANK(Regressions!B27), " ", Regressions!B27)</f>
        <v>2013</v>
      </c>
      <c r="C17" s="570" t="str">
        <f>HLOOKUP(Introduction!$G$4,nametranslations,24,FALSE)</f>
        <v>Total</v>
      </c>
      <c r="D17" s="573">
        <f>IF(ISBLANK(Regressions!D27), " ", Regressions!D27)</f>
        <v>7553728</v>
      </c>
      <c r="E17" s="574">
        <f>IF(ISNUMBER(Regressions!E27),ROUND(Regressions!E27, 1), NA())</f>
        <v>61.5</v>
      </c>
      <c r="F17" s="575">
        <f>IF(ISNUMBER(Regressions!F27),ROUND(Regressions!F27, 1), NA())</f>
        <v>54.6</v>
      </c>
      <c r="G17" s="576">
        <f>IF(ISNUMBER(Regressions!G27),ROUND(Regressions!G27, 1), NA())</f>
        <v>54.6</v>
      </c>
      <c r="H17" s="577">
        <f>IF(ISNUMBER(Regressions!H27),ROUND(Regressions!H27, 1), NA())</f>
        <v>0</v>
      </c>
      <c r="I17" s="578">
        <f>IF(ISNUMBER(Regressions!I27),ROUND(Regressions!I27, 1), NA())</f>
        <v>45.4</v>
      </c>
      <c r="J17" s="579">
        <f>IF(ISNUMBER(Regressions!K27),ROUND(Regressions!K27, 1), NA())</f>
        <v>71.900000000000006</v>
      </c>
      <c r="K17" s="575">
        <f>IF(ISNUMBER(Regressions!L27),ROUND(Regressions!L27, 1), NA())</f>
        <v>71.900000000000006</v>
      </c>
      <c r="L17" s="580">
        <f>IF(ISNUMBER(Regressions!M27),ROUND(Regressions!M27, 1), NA())</f>
        <v>18.899999999999999</v>
      </c>
      <c r="M17" s="577">
        <f>IF(ISNUMBER(Regressions!N27),ROUND(Regressions!N27, 1), NA())</f>
        <v>53</v>
      </c>
      <c r="N17" s="578">
        <f>IF(ISNUMBER(Regressions!O27),ROUND(Regressions!O27, 1), NA())</f>
        <v>28.1</v>
      </c>
      <c r="O17" s="579">
        <f>IF(ISNUMBER(Regressions!Q27),ROUND(Regressions!Q27, 1), NA())</f>
        <v>91.4</v>
      </c>
      <c r="P17" s="575">
        <f>IF(ISNUMBER(Regressions!R27),ROUND(Regressions!R27, 1), NA())</f>
        <v>81</v>
      </c>
      <c r="Q17" s="581">
        <f>IF(ISNUMBER(Regressions!S27),ROUND(Regressions!S27, 1), NA())</f>
        <v>71.099999999999994</v>
      </c>
      <c r="R17" s="577">
        <f>IF(ISNUMBER(Regressions!T27),ROUND(Regressions!T27, 1), NA())</f>
        <v>9.9</v>
      </c>
      <c r="S17" s="578">
        <f>IF(ISNUMBER(Regressions!U27),ROUND(Regressions!U27, 1), NA())</f>
        <v>19</v>
      </c>
    </row>
    <row r="18" spans="1:19" x14ac:dyDescent="0.25">
      <c r="A18" s="570" t="str">
        <f>+Introduction!$C$7</f>
        <v>Mali</v>
      </c>
      <c r="B18" s="571">
        <f>IF(ISBLANK(Regressions!B28), " ", Regressions!B28)</f>
        <v>2014</v>
      </c>
      <c r="C18" s="570" t="str">
        <f>HLOOKUP(Introduction!$G$4,nametranslations,24,FALSE)</f>
        <v>Total</v>
      </c>
      <c r="D18" s="573">
        <f>IF(ISBLANK(Regressions!D28), " ", Regressions!D28)</f>
        <v>7837671</v>
      </c>
      <c r="E18" s="574">
        <f>IF(ISNUMBER(Regressions!E28),ROUND(Regressions!E28, 1), NA())</f>
        <v>64.7</v>
      </c>
      <c r="F18" s="575">
        <f>IF(ISNUMBER(Regressions!F28),ROUND(Regressions!F28, 1), NA())</f>
        <v>56.6</v>
      </c>
      <c r="G18" s="576">
        <f>IF(ISNUMBER(Regressions!G28),ROUND(Regressions!G28, 1), NA())</f>
        <v>56.6</v>
      </c>
      <c r="H18" s="577">
        <f>IF(ISNUMBER(Regressions!H28),ROUND(Regressions!H28, 1), NA())</f>
        <v>0</v>
      </c>
      <c r="I18" s="578">
        <f>IF(ISNUMBER(Regressions!I28),ROUND(Regressions!I28, 1), NA())</f>
        <v>43.4</v>
      </c>
      <c r="J18" s="579">
        <f>IF(ISNUMBER(Regressions!K28),ROUND(Regressions!K28, 1), NA())</f>
        <v>73.7</v>
      </c>
      <c r="K18" s="575">
        <f>IF(ISNUMBER(Regressions!L28),ROUND(Regressions!L28, 1), NA())</f>
        <v>73.7</v>
      </c>
      <c r="L18" s="580">
        <f>IF(ISNUMBER(Regressions!M28),ROUND(Regressions!M28, 1), NA())</f>
        <v>20</v>
      </c>
      <c r="M18" s="577">
        <f>IF(ISNUMBER(Regressions!N28),ROUND(Regressions!N28, 1), NA())</f>
        <v>53.7</v>
      </c>
      <c r="N18" s="578">
        <f>IF(ISNUMBER(Regressions!O28),ROUND(Regressions!O28, 1), NA())</f>
        <v>26.3</v>
      </c>
      <c r="O18" s="579">
        <f>IF(ISNUMBER(Regressions!Q28),ROUND(Regressions!Q28, 1), NA())</f>
        <v>91.4</v>
      </c>
      <c r="P18" s="575">
        <f>IF(ISNUMBER(Regressions!R28),ROUND(Regressions!R28, 1), NA())</f>
        <v>81</v>
      </c>
      <c r="Q18" s="581">
        <f>IF(ISNUMBER(Regressions!S28),ROUND(Regressions!S28, 1), NA())</f>
        <v>71.099999999999994</v>
      </c>
      <c r="R18" s="577">
        <f>IF(ISNUMBER(Regressions!T28),ROUND(Regressions!T28, 1), NA())</f>
        <v>9.9</v>
      </c>
      <c r="S18" s="578">
        <f>IF(ISNUMBER(Regressions!U28),ROUND(Regressions!U28, 1), NA())</f>
        <v>19</v>
      </c>
    </row>
    <row r="19" spans="1:19" x14ac:dyDescent="0.25">
      <c r="A19" s="570" t="str">
        <f>+Introduction!$C$7</f>
        <v>Mali</v>
      </c>
      <c r="B19" s="571">
        <f>IF(ISBLANK(Regressions!B29), " ", Regressions!B29)</f>
        <v>2015</v>
      </c>
      <c r="C19" s="570" t="str">
        <f>HLOOKUP(Introduction!$G$4,nametranslations,24,FALSE)</f>
        <v>Total</v>
      </c>
      <c r="D19" s="573">
        <f>IF(ISBLANK(Regressions!D29), " ", Regressions!D29)</f>
        <v>8132266</v>
      </c>
      <c r="E19" s="574">
        <f>IF(ISNUMBER(Regressions!E29),ROUND(Regressions!E29, 1), NA())</f>
        <v>68</v>
      </c>
      <c r="F19" s="575">
        <f>IF(ISNUMBER(Regressions!F29),ROUND(Regressions!F29, 1), NA())</f>
        <v>58.6</v>
      </c>
      <c r="G19" s="576">
        <f>IF(ISNUMBER(Regressions!G29),ROUND(Regressions!G29, 1), NA())</f>
        <v>58.6</v>
      </c>
      <c r="H19" s="577">
        <f>IF(ISNUMBER(Regressions!H29),ROUND(Regressions!H29, 1), NA())</f>
        <v>0</v>
      </c>
      <c r="I19" s="578">
        <f>IF(ISNUMBER(Regressions!I29),ROUND(Regressions!I29, 1), NA())</f>
        <v>41.4</v>
      </c>
      <c r="J19" s="579">
        <f>IF(ISNUMBER(Regressions!K29),ROUND(Regressions!K29, 1), NA())</f>
        <v>75.400000000000006</v>
      </c>
      <c r="K19" s="575">
        <f>IF(ISNUMBER(Regressions!L29),ROUND(Regressions!L29, 1), NA())</f>
        <v>75.400000000000006</v>
      </c>
      <c r="L19" s="580">
        <f>IF(ISNUMBER(Regressions!M29),ROUND(Regressions!M29, 1), NA())</f>
        <v>21</v>
      </c>
      <c r="M19" s="577">
        <f>IF(ISNUMBER(Regressions!N29),ROUND(Regressions!N29, 1), NA())</f>
        <v>54.4</v>
      </c>
      <c r="N19" s="578">
        <f>IF(ISNUMBER(Regressions!O29),ROUND(Regressions!O29, 1), NA())</f>
        <v>24.6</v>
      </c>
      <c r="O19" s="579">
        <f>IF(ISNUMBER(Regressions!Q29),ROUND(Regressions!Q29, 1), NA())</f>
        <v>91.4</v>
      </c>
      <c r="P19" s="575">
        <f>IF(ISNUMBER(Regressions!R29),ROUND(Regressions!R29, 1), NA())</f>
        <v>81</v>
      </c>
      <c r="Q19" s="581">
        <f>IF(ISNUMBER(Regressions!S29),ROUND(Regressions!S29, 1), NA())</f>
        <v>71.099999999999994</v>
      </c>
      <c r="R19" s="577">
        <f>IF(ISNUMBER(Regressions!T29),ROUND(Regressions!T29, 1), NA())</f>
        <v>9.9</v>
      </c>
      <c r="S19" s="578">
        <f>IF(ISNUMBER(Regressions!U29),ROUND(Regressions!U29, 1), NA())</f>
        <v>19</v>
      </c>
    </row>
    <row r="20" spans="1:19" x14ac:dyDescent="0.25">
      <c r="A20" s="570" t="str">
        <f>+Introduction!$C$7</f>
        <v>Mali</v>
      </c>
      <c r="B20" s="571">
        <f>IF(ISBLANK(Regressions!B30), " ", Regressions!B30)</f>
        <v>2016</v>
      </c>
      <c r="C20" s="570" t="str">
        <f>HLOOKUP(Introduction!$G$4,nametranslations,24,FALSE)</f>
        <v>Total</v>
      </c>
      <c r="D20" s="573">
        <f>IF(ISBLANK(Regressions!D30), " ", Regressions!D30)</f>
        <v>8435608</v>
      </c>
      <c r="E20" s="574">
        <f>IF(ISNUMBER(Regressions!E30),ROUND(Regressions!E30, 1), NA())</f>
        <v>71.3</v>
      </c>
      <c r="F20" s="575">
        <f>IF(ISNUMBER(Regressions!F30),ROUND(Regressions!F30, 1), NA())</f>
        <v>60.6</v>
      </c>
      <c r="G20" s="576">
        <f>IF(ISNUMBER(Regressions!G30),ROUND(Regressions!G30, 1), NA())</f>
        <v>60.6</v>
      </c>
      <c r="H20" s="577">
        <f>IF(ISNUMBER(Regressions!H30),ROUND(Regressions!H30, 1), NA())</f>
        <v>0</v>
      </c>
      <c r="I20" s="578">
        <f>IF(ISNUMBER(Regressions!I30),ROUND(Regressions!I30, 1), NA())</f>
        <v>39.4</v>
      </c>
      <c r="J20" s="579">
        <f>IF(ISNUMBER(Regressions!K30),ROUND(Regressions!K30, 1), NA())</f>
        <v>77.2</v>
      </c>
      <c r="K20" s="575">
        <f>IF(ISNUMBER(Regressions!L30),ROUND(Regressions!L30, 1), NA())</f>
        <v>77.2</v>
      </c>
      <c r="L20" s="580">
        <f>IF(ISNUMBER(Regressions!M30),ROUND(Regressions!M30, 1), NA())</f>
        <v>22.1</v>
      </c>
      <c r="M20" s="577">
        <f>IF(ISNUMBER(Regressions!N30),ROUND(Regressions!N30, 1), NA())</f>
        <v>55.1</v>
      </c>
      <c r="N20" s="578">
        <f>IF(ISNUMBER(Regressions!O30),ROUND(Regressions!O30, 1), NA())</f>
        <v>22.8</v>
      </c>
      <c r="O20" s="579">
        <f>IF(ISNUMBER(Regressions!Q30),ROUND(Regressions!Q30, 1), NA())</f>
        <v>87.2</v>
      </c>
      <c r="P20" s="575">
        <f>IF(ISNUMBER(Regressions!R30),ROUND(Regressions!R30, 1), NA())</f>
        <v>81</v>
      </c>
      <c r="Q20" s="581">
        <f>IF(ISNUMBER(Regressions!S30),ROUND(Regressions!S30, 1), NA())</f>
        <v>68.400000000000006</v>
      </c>
      <c r="R20" s="577">
        <f>IF(ISNUMBER(Regressions!T30),ROUND(Regressions!T30, 1), NA())</f>
        <v>12.6</v>
      </c>
      <c r="S20" s="578">
        <f>IF(ISNUMBER(Regressions!U30),ROUND(Regressions!U30, 1), NA())</f>
        <v>19</v>
      </c>
    </row>
    <row r="21" spans="1:19" x14ac:dyDescent="0.25">
      <c r="A21" s="570" t="str">
        <f>+Introduction!$C$7</f>
        <v>Mali</v>
      </c>
      <c r="B21" s="571">
        <f>IF(ISBLANK(Regressions!B31), " ", Regressions!B31)</f>
        <v>2017</v>
      </c>
      <c r="C21" s="570" t="str">
        <f>HLOOKUP(Introduction!$G$4,nametranslations,24,FALSE)</f>
        <v>Total</v>
      </c>
      <c r="D21" s="573">
        <f>IF(ISBLANK(Regressions!D31), " ", Regressions!D31)</f>
        <v>8034044</v>
      </c>
      <c r="E21" s="574">
        <f>IF(ISNUMBER(Regressions!E31),ROUND(Regressions!E31, 1), NA())</f>
        <v>74.5</v>
      </c>
      <c r="F21" s="575">
        <f>IF(ISNUMBER(Regressions!F31),ROUND(Regressions!F31, 1), NA())</f>
        <v>62.6</v>
      </c>
      <c r="G21" s="576">
        <f>IF(ISNUMBER(Regressions!G31),ROUND(Regressions!G31, 1), NA())</f>
        <v>62.6</v>
      </c>
      <c r="H21" s="577">
        <f>IF(ISNUMBER(Regressions!H31),ROUND(Regressions!H31, 1), NA())</f>
        <v>0</v>
      </c>
      <c r="I21" s="578">
        <f>IF(ISNUMBER(Regressions!I31),ROUND(Regressions!I31, 1), NA())</f>
        <v>37.4</v>
      </c>
      <c r="J21" s="579">
        <f>IF(ISNUMBER(Regressions!K31),ROUND(Regressions!K31, 1), NA())</f>
        <v>78.900000000000006</v>
      </c>
      <c r="K21" s="575">
        <f>IF(ISNUMBER(Regressions!L31),ROUND(Regressions!L31, 1), NA())</f>
        <v>78.900000000000006</v>
      </c>
      <c r="L21" s="580">
        <f>IF(ISNUMBER(Regressions!M31),ROUND(Regressions!M31, 1), NA())</f>
        <v>23.1</v>
      </c>
      <c r="M21" s="577">
        <f>IF(ISNUMBER(Regressions!N31),ROUND(Regressions!N31, 1), NA())</f>
        <v>55.8</v>
      </c>
      <c r="N21" s="578">
        <f>IF(ISNUMBER(Regressions!O31),ROUND(Regressions!O31, 1), NA())</f>
        <v>21.1</v>
      </c>
      <c r="O21" s="579">
        <f>IF(ISNUMBER(Regressions!Q31),ROUND(Regressions!Q31, 1), NA())</f>
        <v>83</v>
      </c>
      <c r="P21" s="575">
        <f>IF(ISNUMBER(Regressions!R31),ROUND(Regressions!R31, 1), NA())</f>
        <v>81</v>
      </c>
      <c r="Q21" s="581">
        <f>IF(ISNUMBER(Regressions!S31),ROUND(Regressions!S31, 1), NA())</f>
        <v>65.7</v>
      </c>
      <c r="R21" s="577">
        <f>IF(ISNUMBER(Regressions!T31),ROUND(Regressions!T31, 1), NA())</f>
        <v>15.3</v>
      </c>
      <c r="S21" s="578">
        <f>IF(ISNUMBER(Regressions!U31),ROUND(Regressions!U31, 1), NA())</f>
        <v>19</v>
      </c>
    </row>
    <row r="22" spans="1:19" x14ac:dyDescent="0.25">
      <c r="A22" s="570" t="str">
        <f>+Introduction!$C$7</f>
        <v>Mali</v>
      </c>
      <c r="B22" s="571">
        <f>IF(ISBLANK(Regressions!B32), " ", Regressions!B32)</f>
        <v>2018</v>
      </c>
      <c r="C22" s="570" t="str">
        <f>HLOOKUP(Introduction!$G$4,nametranslations,24,FALSE)</f>
        <v>Total</v>
      </c>
      <c r="D22" s="573">
        <f>IF(ISBLANK(Regressions!D32), " ", Regressions!D32)</f>
        <v>8320522</v>
      </c>
      <c r="E22" s="574">
        <f>IF(ISNUMBER(Regressions!E32),ROUND(Regressions!E32, 1), NA())</f>
        <v>77.8</v>
      </c>
      <c r="F22" s="575">
        <f>IF(ISNUMBER(Regressions!F32),ROUND(Regressions!F32, 1), NA())</f>
        <v>64.599999999999994</v>
      </c>
      <c r="G22" s="576">
        <f>IF(ISNUMBER(Regressions!G32),ROUND(Regressions!G32, 1), NA())</f>
        <v>64.599999999999994</v>
      </c>
      <c r="H22" s="577">
        <f>IF(ISNUMBER(Regressions!H32),ROUND(Regressions!H32, 1), NA())</f>
        <v>0</v>
      </c>
      <c r="I22" s="578">
        <f>IF(ISNUMBER(Regressions!I32),ROUND(Regressions!I32, 1), NA())</f>
        <v>35.4</v>
      </c>
      <c r="J22" s="579">
        <f>IF(ISNUMBER(Regressions!K32),ROUND(Regressions!K32, 1), NA())</f>
        <v>80.599999999999994</v>
      </c>
      <c r="K22" s="575">
        <f>IF(ISNUMBER(Regressions!L32),ROUND(Regressions!L32, 1), NA())</f>
        <v>79.099999999999994</v>
      </c>
      <c r="L22" s="580">
        <f>IF(ISNUMBER(Regressions!M32),ROUND(Regressions!M32, 1), NA())</f>
        <v>24.2</v>
      </c>
      <c r="M22" s="577">
        <f>IF(ISNUMBER(Regressions!N32),ROUND(Regressions!N32, 1), NA())</f>
        <v>54.9</v>
      </c>
      <c r="N22" s="578">
        <f>IF(ISNUMBER(Regressions!O32),ROUND(Regressions!O32, 1), NA())</f>
        <v>20.9</v>
      </c>
      <c r="O22" s="579">
        <f>IF(ISNUMBER(Regressions!Q32),ROUND(Regressions!Q32, 1), NA())</f>
        <v>78.8</v>
      </c>
      <c r="P22" s="575">
        <f>IF(ISNUMBER(Regressions!R32),ROUND(Regressions!R32, 1), NA())</f>
        <v>78.8</v>
      </c>
      <c r="Q22" s="581">
        <f>IF(ISNUMBER(Regressions!S32),ROUND(Regressions!S32, 1), NA())</f>
        <v>63</v>
      </c>
      <c r="R22" s="577">
        <f>IF(ISNUMBER(Regressions!T32),ROUND(Regressions!T32, 1), NA())</f>
        <v>15.7</v>
      </c>
      <c r="S22" s="578">
        <f>IF(ISNUMBER(Regressions!U32),ROUND(Regressions!U32, 1), NA())</f>
        <v>21.2</v>
      </c>
    </row>
    <row r="23" spans="1:19" x14ac:dyDescent="0.25">
      <c r="A23" s="570" t="str">
        <f>+Introduction!$C$7</f>
        <v>Mali</v>
      </c>
      <c r="B23" s="571">
        <f>IF(ISBLANK(Regressions!B33), " ", Regressions!B33)</f>
        <v>2019</v>
      </c>
      <c r="C23" s="570" t="str">
        <f>HLOOKUP(Introduction!$G$4,nametranslations,24,FALSE)</f>
        <v>Total</v>
      </c>
      <c r="D23" s="573">
        <f>IF(ISBLANK(Regressions!D33), " ", Regressions!D33)</f>
        <v>8603233</v>
      </c>
      <c r="E23" s="574">
        <f>IF(ISNUMBER(Regressions!E33),ROUND(Regressions!E33, 1), NA())</f>
        <v>81.099999999999994</v>
      </c>
      <c r="F23" s="575">
        <f>IF(ISNUMBER(Regressions!F33),ROUND(Regressions!F33, 1), NA())</f>
        <v>66.599999999999994</v>
      </c>
      <c r="G23" s="576">
        <f>IF(ISNUMBER(Regressions!G33),ROUND(Regressions!G33, 1), NA())</f>
        <v>66.599999999999994</v>
      </c>
      <c r="H23" s="577">
        <f>IF(ISNUMBER(Regressions!H33),ROUND(Regressions!H33, 1), NA())</f>
        <v>0</v>
      </c>
      <c r="I23" s="578">
        <f>IF(ISNUMBER(Regressions!I33),ROUND(Regressions!I33, 1), NA())</f>
        <v>33.4</v>
      </c>
      <c r="J23" s="579">
        <f>IF(ISNUMBER(Regressions!K33),ROUND(Regressions!K33, 1), NA())</f>
        <v>82.4</v>
      </c>
      <c r="K23" s="575">
        <f>IF(ISNUMBER(Regressions!L33),ROUND(Regressions!L33, 1), NA())</f>
        <v>77.2</v>
      </c>
      <c r="L23" s="580">
        <f>IF(ISNUMBER(Regressions!M33),ROUND(Regressions!M33, 1), NA())</f>
        <v>25.2</v>
      </c>
      <c r="M23" s="577">
        <f>IF(ISNUMBER(Regressions!N33),ROUND(Regressions!N33, 1), NA())</f>
        <v>52</v>
      </c>
      <c r="N23" s="578">
        <f>IF(ISNUMBER(Regressions!O33),ROUND(Regressions!O33, 1), NA())</f>
        <v>22.8</v>
      </c>
      <c r="O23" s="579">
        <f>IF(ISNUMBER(Regressions!Q33),ROUND(Regressions!Q33, 1), NA())</f>
        <v>74.599999999999994</v>
      </c>
      <c r="P23" s="575">
        <f>IF(ISNUMBER(Regressions!R33),ROUND(Regressions!R33, 1), NA())</f>
        <v>74.599999999999994</v>
      </c>
      <c r="Q23" s="581">
        <f>IF(ISNUMBER(Regressions!S33),ROUND(Regressions!S33, 1), NA())</f>
        <v>60.4</v>
      </c>
      <c r="R23" s="577">
        <f>IF(ISNUMBER(Regressions!T33),ROUND(Regressions!T33, 1), NA())</f>
        <v>14.2</v>
      </c>
      <c r="S23" s="578">
        <f>IF(ISNUMBER(Regressions!U33),ROUND(Regressions!U33, 1), NA())</f>
        <v>25.4</v>
      </c>
    </row>
    <row r="24" spans="1:19" x14ac:dyDescent="0.25">
      <c r="A24" s="570" t="str">
        <f>+Introduction!$C$7</f>
        <v>Mali</v>
      </c>
      <c r="B24" s="571">
        <f>IF(ISBLANK(Regressions!B34), " ", Regressions!B34)</f>
        <v>2020</v>
      </c>
      <c r="C24" s="570" t="str">
        <f>HLOOKUP(Introduction!$G$4,nametranslations,24,FALSE)</f>
        <v>Total</v>
      </c>
      <c r="D24" s="573">
        <f>IF(ISBLANK(Regressions!D34), " ", Regressions!D34)</f>
        <v>8886185</v>
      </c>
      <c r="E24" s="574">
        <f>IF(ISNUMBER(Regressions!E34),ROUND(Regressions!E34, 1), NA())</f>
        <v>84.3</v>
      </c>
      <c r="F24" s="575">
        <f>IF(ISNUMBER(Regressions!F34),ROUND(Regressions!F34, 1), NA())</f>
        <v>68.599999999999994</v>
      </c>
      <c r="G24" s="576">
        <f>IF(ISNUMBER(Regressions!G34),ROUND(Regressions!G34, 1), NA())</f>
        <v>66.7</v>
      </c>
      <c r="H24" s="577">
        <f>IF(ISNUMBER(Regressions!H34),ROUND(Regressions!H34, 1), NA())</f>
        <v>1.9</v>
      </c>
      <c r="I24" s="578">
        <f>IF(ISNUMBER(Regressions!I34),ROUND(Regressions!I34, 1), NA())</f>
        <v>31.4</v>
      </c>
      <c r="J24" s="579">
        <f>IF(ISNUMBER(Regressions!K34),ROUND(Regressions!K34, 1), NA())</f>
        <v>84.1</v>
      </c>
      <c r="K24" s="575">
        <f>IF(ISNUMBER(Regressions!L34),ROUND(Regressions!L34, 1), NA())</f>
        <v>75.400000000000006</v>
      </c>
      <c r="L24" s="580">
        <f>IF(ISNUMBER(Regressions!M34),ROUND(Regressions!M34, 1), NA())</f>
        <v>26.3</v>
      </c>
      <c r="M24" s="577">
        <f>IF(ISNUMBER(Regressions!N34),ROUND(Regressions!N34, 1), NA())</f>
        <v>49.1</v>
      </c>
      <c r="N24" s="578">
        <f>IF(ISNUMBER(Regressions!O34),ROUND(Regressions!O34, 1), NA())</f>
        <v>24.6</v>
      </c>
      <c r="O24" s="579">
        <f>IF(ISNUMBER(Regressions!Q34),ROUND(Regressions!Q34, 1), NA())</f>
        <v>70.3</v>
      </c>
      <c r="P24" s="575">
        <f>IF(ISNUMBER(Regressions!R34),ROUND(Regressions!R34, 1), NA())</f>
        <v>70.3</v>
      </c>
      <c r="Q24" s="581">
        <f>IF(ISNUMBER(Regressions!S34),ROUND(Regressions!S34, 1), NA())</f>
        <v>57.7</v>
      </c>
      <c r="R24" s="577">
        <f>IF(ISNUMBER(Regressions!T34),ROUND(Regressions!T34, 1), NA())</f>
        <v>12.7</v>
      </c>
      <c r="S24" s="578">
        <f>IF(ISNUMBER(Regressions!U34),ROUND(Regressions!U34, 1), NA())</f>
        <v>29.7</v>
      </c>
    </row>
    <row r="25" spans="1:19" x14ac:dyDescent="0.25">
      <c r="A25" s="570" t="str">
        <f>+Introduction!$C$7</f>
        <v>Mali</v>
      </c>
      <c r="B25" s="571">
        <f>IF(ISBLANK(Regressions!B35), " ", Regressions!B35)</f>
        <v>2021</v>
      </c>
      <c r="C25" s="570" t="str">
        <f>HLOOKUP(Introduction!$G$4,nametranslations,24,FALSE)</f>
        <v>Total</v>
      </c>
      <c r="D25" s="573">
        <f>IF(ISBLANK(Regressions!D35), " ", Regressions!D35)</f>
        <v>9173043</v>
      </c>
      <c r="E25" s="579">
        <f>IF(ISNUMBER(Regressions!E35),ROUND(Regressions!E35, 1), NA())</f>
        <v>87.6</v>
      </c>
      <c r="F25" s="582">
        <f>IF(ISNUMBER(Regressions!F35),ROUND(Regressions!F35, 1), NA())</f>
        <v>70.599999999999994</v>
      </c>
      <c r="G25" s="583">
        <f>IF(ISNUMBER(Regressions!G35),ROUND(Regressions!G35, 1), NA())</f>
        <v>65.599999999999994</v>
      </c>
      <c r="H25" s="577">
        <f>IF(ISNUMBER(Regressions!H35),ROUND(Regressions!H35, 1), NA())</f>
        <v>5</v>
      </c>
      <c r="I25" s="578">
        <f>IF(ISNUMBER(Regressions!I35),ROUND(Regressions!I35, 1), NA())</f>
        <v>29.4</v>
      </c>
      <c r="J25" s="579">
        <f>IF(ISNUMBER(Regressions!K35),ROUND(Regressions!K35, 1), NA())</f>
        <v>85.8</v>
      </c>
      <c r="K25" s="582">
        <f>IF(ISNUMBER(Regressions!L35),ROUND(Regressions!L35, 1), NA())</f>
        <v>73.5</v>
      </c>
      <c r="L25" s="584">
        <f>IF(ISNUMBER(Regressions!M35),ROUND(Regressions!M35, 1), NA())</f>
        <v>27.4</v>
      </c>
      <c r="M25" s="577">
        <f>IF(ISNUMBER(Regressions!N35),ROUND(Regressions!N35, 1), NA())</f>
        <v>46.2</v>
      </c>
      <c r="N25" s="578">
        <f>IF(ISNUMBER(Regressions!O35),ROUND(Regressions!O35, 1), NA())</f>
        <v>26.5</v>
      </c>
      <c r="O25" s="579">
        <f>IF(ISNUMBER(Regressions!Q35),ROUND(Regressions!Q35, 1), NA())</f>
        <v>66.099999999999994</v>
      </c>
      <c r="P25" s="582">
        <f>IF(ISNUMBER(Regressions!R35),ROUND(Regressions!R35, 1), NA())</f>
        <v>66.099999999999994</v>
      </c>
      <c r="Q25" s="585">
        <f>IF(ISNUMBER(Regressions!S35),ROUND(Regressions!S35, 1), NA())</f>
        <v>55</v>
      </c>
      <c r="R25" s="577">
        <f>IF(ISNUMBER(Regressions!T35),ROUND(Regressions!T35, 1), NA())</f>
        <v>11.1</v>
      </c>
      <c r="S25" s="578">
        <f>IF(ISNUMBER(Regressions!U35),ROUND(Regressions!U35, 1), NA())</f>
        <v>33.9</v>
      </c>
    </row>
    <row r="26" spans="1:19" x14ac:dyDescent="0.25">
      <c r="A26" s="570" t="str">
        <f>+Introduction!$C$7</f>
        <v>Mali</v>
      </c>
      <c r="B26" s="571">
        <f>IF(ISBLANK(Regressions!B36), " ", Regressions!B36)</f>
        <v>2022</v>
      </c>
      <c r="C26" s="570" t="str">
        <f>HLOOKUP(Introduction!$G$4,nametranslations,24,FALSE)</f>
        <v>Total</v>
      </c>
      <c r="D26" s="573">
        <f>IF(ISBLANK(Regressions!D36), " ", Regressions!D36)</f>
        <v>9457713</v>
      </c>
      <c r="E26" s="574">
        <f>IF(ISNUMBER(Regressions!E36),ROUND(Regressions!E36, 1), NA())</f>
        <v>90.9</v>
      </c>
      <c r="F26" s="575">
        <f>IF(ISNUMBER(Regressions!F36),ROUND(Regressions!F36, 1), NA())</f>
        <v>72.599999999999994</v>
      </c>
      <c r="G26" s="576">
        <f>IF(ISNUMBER(Regressions!G36),ROUND(Regressions!G36, 1), NA())</f>
        <v>64.5</v>
      </c>
      <c r="H26" s="577">
        <f>IF(ISNUMBER(Regressions!H36),ROUND(Regressions!H36, 1), NA())</f>
        <v>8.1</v>
      </c>
      <c r="I26" s="578">
        <f>IF(ISNUMBER(Regressions!I36),ROUND(Regressions!I36, 1), NA())</f>
        <v>27.4</v>
      </c>
      <c r="J26" s="579">
        <f>IF(ISNUMBER(Regressions!K36),ROUND(Regressions!K36, 1), NA())</f>
        <v>87.6</v>
      </c>
      <c r="K26" s="575">
        <f>IF(ISNUMBER(Regressions!L36),ROUND(Regressions!L36, 1), NA())</f>
        <v>71.7</v>
      </c>
      <c r="L26" s="580">
        <f>IF(ISNUMBER(Regressions!M36),ROUND(Regressions!M36, 1), NA())</f>
        <v>28.4</v>
      </c>
      <c r="M26" s="577">
        <f>IF(ISNUMBER(Regressions!N36),ROUND(Regressions!N36, 1), NA())</f>
        <v>43.3</v>
      </c>
      <c r="N26" s="578">
        <f>IF(ISNUMBER(Regressions!O36),ROUND(Regressions!O36, 1), NA())</f>
        <v>28.3</v>
      </c>
      <c r="O26" s="579">
        <f>IF(ISNUMBER(Regressions!Q36),ROUND(Regressions!Q36, 1), NA())</f>
        <v>61.9</v>
      </c>
      <c r="P26" s="575" t="e">
        <f>IF(ISNUMBER(Regressions!R36),ROUND(Regressions!R36, 1), NA())</f>
        <v>#N/A</v>
      </c>
      <c r="Q26" s="581">
        <f>IF(ISNUMBER(Regressions!S36),ROUND(Regressions!S36, 1), NA())</f>
        <v>52.3</v>
      </c>
      <c r="R26" s="577" t="e">
        <f>IF(ISNUMBER(Regressions!T36),ROUND(Regressions!T36, 1), NA())</f>
        <v>#N/A</v>
      </c>
      <c r="S26" s="578" t="e">
        <f>IF(ISNUMBER(Regressions!U36),ROUND(Regressions!U36, 1), NA())</f>
        <v>#N/A</v>
      </c>
    </row>
    <row r="27" spans="1:19" x14ac:dyDescent="0.25">
      <c r="A27" s="570" t="str">
        <f>+Introduction!$C$7</f>
        <v>Mali</v>
      </c>
      <c r="B27" s="571">
        <f>IF(ISBLANK(Regressions!B37), " ", Regressions!B37)</f>
        <v>2023</v>
      </c>
      <c r="C27" s="570" t="str">
        <f>HLOOKUP(Introduction!$G$4,nametranslations,24,FALSE)</f>
        <v>Total</v>
      </c>
      <c r="D27" s="573">
        <f>IF(ISBLANK(Regressions!D37), " ", Regressions!D37)</f>
        <v>9730054</v>
      </c>
      <c r="E27" s="579">
        <f>IF(ISNUMBER(Regressions!E37),ROUND(Regressions!E37, 1), NA())</f>
        <v>94.1</v>
      </c>
      <c r="F27" s="582">
        <f>IF(ISNUMBER(Regressions!F37),ROUND(Regressions!F37, 1), NA())</f>
        <v>74.599999999999994</v>
      </c>
      <c r="G27" s="583">
        <f>IF(ISNUMBER(Regressions!G37),ROUND(Regressions!G37, 1), NA())</f>
        <v>63.4</v>
      </c>
      <c r="H27" s="577">
        <f>IF(ISNUMBER(Regressions!H37),ROUND(Regressions!H37, 1), NA())</f>
        <v>11.2</v>
      </c>
      <c r="I27" s="578">
        <f>IF(ISNUMBER(Regressions!I37),ROUND(Regressions!I37, 1), NA())</f>
        <v>25.4</v>
      </c>
      <c r="J27" s="579">
        <f>IF(ISNUMBER(Regressions!K37),ROUND(Regressions!K37, 1), NA())</f>
        <v>89.3</v>
      </c>
      <c r="K27" s="582">
        <f>IF(ISNUMBER(Regressions!L37),ROUND(Regressions!L37, 1), NA())</f>
        <v>69.8</v>
      </c>
      <c r="L27" s="584">
        <f>IF(ISNUMBER(Regressions!M37),ROUND(Regressions!M37, 1), NA())</f>
        <v>29.5</v>
      </c>
      <c r="M27" s="577">
        <f>IF(ISNUMBER(Regressions!N37),ROUND(Regressions!N37, 1), NA())</f>
        <v>40.4</v>
      </c>
      <c r="N27" s="578">
        <f>IF(ISNUMBER(Regressions!O37),ROUND(Regressions!O37, 1), NA())</f>
        <v>30.2</v>
      </c>
      <c r="O27" s="579">
        <f>IF(ISNUMBER(Regressions!Q37),ROUND(Regressions!Q37, 1), NA())</f>
        <v>57.7</v>
      </c>
      <c r="P27" s="582" t="e">
        <f>IF(ISNUMBER(Regressions!R37),ROUND(Regressions!R37, 1), NA())</f>
        <v>#N/A</v>
      </c>
      <c r="Q27" s="585">
        <f>IF(ISNUMBER(Regressions!S37),ROUND(Regressions!S37, 1), NA())</f>
        <v>49.6</v>
      </c>
      <c r="R27" s="577" t="e">
        <f>IF(ISNUMBER(Regressions!T37),ROUND(Regressions!T37, 1), NA())</f>
        <v>#N/A</v>
      </c>
      <c r="S27" s="578" t="e">
        <f>IF(ISNUMBER(Regressions!U37),ROUND(Regressions!U37, 1), NA())</f>
        <v>#N/A</v>
      </c>
    </row>
    <row r="28" spans="1:19" x14ac:dyDescent="0.25">
      <c r="A28" s="570" t="str">
        <f>+Introduction!$C$7</f>
        <v>Mali</v>
      </c>
      <c r="B28" s="571">
        <f>IF(ISBLANK(Regressions!B38), " ", Regressions!B38)</f>
        <v>2024</v>
      </c>
      <c r="C28" s="570" t="str">
        <f>HLOOKUP(Introduction!$G$4,nametranslations,24,FALSE)</f>
        <v>Total</v>
      </c>
      <c r="D28" s="573">
        <f>IF(ISBLANK(Regressions!D38), " ", Regressions!D38)</f>
        <v>9767093</v>
      </c>
      <c r="E28" s="574">
        <f>IF(ISNUMBER(Regressions!E38),ROUND(Regressions!E38, 1), NA())</f>
        <v>97.4</v>
      </c>
      <c r="F28" s="575">
        <f>IF(ISNUMBER(Regressions!F38),ROUND(Regressions!F38, 1), NA())</f>
        <v>76.599999999999994</v>
      </c>
      <c r="G28" s="576">
        <f>IF(ISNUMBER(Regressions!G38),ROUND(Regressions!G38, 1), NA())</f>
        <v>62.3</v>
      </c>
      <c r="H28" s="577">
        <f>IF(ISNUMBER(Regressions!H38),ROUND(Regressions!H38, 1), NA())</f>
        <v>14.3</v>
      </c>
      <c r="I28" s="578">
        <f>IF(ISNUMBER(Regressions!I38),ROUND(Regressions!I38, 1), NA())</f>
        <v>23.4</v>
      </c>
      <c r="J28" s="579">
        <f>IF(ISNUMBER(Regressions!K38),ROUND(Regressions!K38, 1), NA())</f>
        <v>91.1</v>
      </c>
      <c r="K28" s="575">
        <f>IF(ISNUMBER(Regressions!L38),ROUND(Regressions!L38, 1), NA())</f>
        <v>68</v>
      </c>
      <c r="L28" s="580">
        <f>IF(ISNUMBER(Regressions!M38),ROUND(Regressions!M38, 1), NA())</f>
        <v>30.5</v>
      </c>
      <c r="M28" s="577">
        <f>IF(ISNUMBER(Regressions!N38),ROUND(Regressions!N38, 1), NA())</f>
        <v>37.5</v>
      </c>
      <c r="N28" s="578">
        <f>IF(ISNUMBER(Regressions!O38),ROUND(Regressions!O38, 1), NA())</f>
        <v>32</v>
      </c>
      <c r="O28" s="579">
        <f>IF(ISNUMBER(Regressions!Q38),ROUND(Regressions!Q38, 1), NA())</f>
        <v>53.5</v>
      </c>
      <c r="P28" s="575" t="e">
        <f>IF(ISNUMBER(Regressions!R38),ROUND(Regressions!R38, 1), NA())</f>
        <v>#N/A</v>
      </c>
      <c r="Q28" s="581">
        <f>IF(ISNUMBER(Regressions!S38),ROUND(Regressions!S38, 1), NA())</f>
        <v>46.9</v>
      </c>
      <c r="R28" s="577" t="e">
        <f>IF(ISNUMBER(Regressions!T38),ROUND(Regressions!T38, 1), NA())</f>
        <v>#N/A</v>
      </c>
      <c r="S28" s="578" t="e">
        <f>IF(ISNUMBER(Regressions!U38),ROUND(Regressions!U38, 1), NA())</f>
        <v>#N/A</v>
      </c>
    </row>
    <row r="29" spans="1:19" x14ac:dyDescent="0.25">
      <c r="A29" s="586" t="str">
        <f>+Introduction!$C$7</f>
        <v>Mali</v>
      </c>
      <c r="B29" s="587">
        <f>IF(ISBLANK(Regressions!B39), " ", Regressions!B39)</f>
        <v>2025</v>
      </c>
      <c r="C29" s="586" t="str">
        <f>HLOOKUP(Introduction!$G$4,nametranslations,24,FALSE)</f>
        <v>Total</v>
      </c>
      <c r="D29" s="588">
        <f>IF(ISBLANK(Regressions!D39), " ", Regressions!D39)</f>
        <v>9973308</v>
      </c>
      <c r="E29" s="589">
        <f>IF(ISNUMBER(Regressions!E39),ROUND(Regressions!E39, 1), NA())</f>
        <v>100</v>
      </c>
      <c r="F29" s="590">
        <f>IF(ISNUMBER(Regressions!F39),ROUND(Regressions!F39, 1), NA())</f>
        <v>78.599999999999994</v>
      </c>
      <c r="G29" s="591">
        <f>IF(ISNUMBER(Regressions!G39),ROUND(Regressions!G39, 1), NA())</f>
        <v>61.2</v>
      </c>
      <c r="H29" s="592">
        <f>IF(ISNUMBER(Regressions!H39),ROUND(Regressions!H39, 1), NA())</f>
        <v>17.399999999999999</v>
      </c>
      <c r="I29" s="593">
        <f>IF(ISNUMBER(Regressions!I39),ROUND(Regressions!I39, 1), NA())</f>
        <v>21.4</v>
      </c>
      <c r="J29" s="594">
        <f>IF(ISNUMBER(Regressions!K39),ROUND(Regressions!K39, 1), NA())</f>
        <v>92.8</v>
      </c>
      <c r="K29" s="590">
        <f>IF(ISNUMBER(Regressions!L39),ROUND(Regressions!L39, 1), NA())</f>
        <v>66.2</v>
      </c>
      <c r="L29" s="595">
        <f>IF(ISNUMBER(Regressions!M39),ROUND(Regressions!M39, 1), NA())</f>
        <v>31.6</v>
      </c>
      <c r="M29" s="592">
        <f>IF(ISNUMBER(Regressions!N39),ROUND(Regressions!N39, 1), NA())</f>
        <v>34.6</v>
      </c>
      <c r="N29" s="593">
        <f>IF(ISNUMBER(Regressions!O39),ROUND(Regressions!O39, 1), NA())</f>
        <v>33.799999999999997</v>
      </c>
      <c r="O29" s="594">
        <f>IF(ISNUMBER(Regressions!Q39),ROUND(Regressions!Q39, 1), NA())</f>
        <v>49.2</v>
      </c>
      <c r="P29" s="590" t="e">
        <f>IF(ISNUMBER(Regressions!R39),ROUND(Regressions!R39, 1), NA())</f>
        <v>#N/A</v>
      </c>
      <c r="Q29" s="596">
        <f>IF(ISNUMBER(Regressions!S39),ROUND(Regressions!S39, 1), NA())</f>
        <v>44.3</v>
      </c>
      <c r="R29" s="592" t="e">
        <f>IF(ISNUMBER(Regressions!T39),ROUND(Regressions!T39, 1), NA())</f>
        <v>#N/A</v>
      </c>
      <c r="S29" s="593" t="e">
        <f>IF(ISNUMBER(Regressions!U39),ROUND(Regressions!U39, 1), NA())</f>
        <v>#N/A</v>
      </c>
    </row>
    <row r="30" spans="1:19" hidden="1" x14ac:dyDescent="0.25">
      <c r="A30" s="570" t="str">
        <f>+Introduction!$C$7</f>
        <v>Mali</v>
      </c>
      <c r="B30" s="571">
        <f>IF(ISBLANK(Regressions!B40), " ", Regressions!B40)</f>
        <v>2026</v>
      </c>
      <c r="C30" s="570" t="str">
        <f>HLOOKUP(Introduction!$G$4,nametranslations,24,FALSE)</f>
        <v>Total</v>
      </c>
      <c r="D30" s="573" t="str">
        <f>IF(ISBLANK(Regressions!D40), " ", Regressions!D40)</f>
        <v xml:space="preserve"> </v>
      </c>
      <c r="E30" s="574">
        <f>IF(ISNUMBER(Regressions!E40),ROUND(Regressions!E40, 1), NA())</f>
        <v>100</v>
      </c>
      <c r="F30" s="575">
        <f>IF(ISNUMBER(Regressions!F40),ROUND(Regressions!F40, 1), NA())</f>
        <v>80.5</v>
      </c>
      <c r="G30" s="576">
        <f>IF(ISNUMBER(Regressions!G40),ROUND(Regressions!G40, 1), NA())</f>
        <v>60.1</v>
      </c>
      <c r="H30" s="577">
        <f>IF(ISNUMBER(Regressions!H40),ROUND(Regressions!H40, 1), NA())</f>
        <v>20.5</v>
      </c>
      <c r="I30" s="578">
        <f>IF(ISNUMBER(Regressions!I40),ROUND(Regressions!I40, 1), NA())</f>
        <v>19.5</v>
      </c>
      <c r="J30" s="579">
        <f>IF(ISNUMBER(Regressions!K40),ROUND(Regressions!K40, 1), NA())</f>
        <v>94.5</v>
      </c>
      <c r="K30" s="575">
        <f>IF(ISNUMBER(Regressions!L40),ROUND(Regressions!L40, 1), NA())</f>
        <v>64.3</v>
      </c>
      <c r="L30" s="580">
        <f>IF(ISNUMBER(Regressions!M40),ROUND(Regressions!M40, 1), NA())</f>
        <v>32.6</v>
      </c>
      <c r="M30" s="577">
        <f>IF(ISNUMBER(Regressions!N40),ROUND(Regressions!N40, 1), NA())</f>
        <v>31.7</v>
      </c>
      <c r="N30" s="578">
        <f>IF(ISNUMBER(Regressions!O40),ROUND(Regressions!O40, 1), NA())</f>
        <v>35.700000000000003</v>
      </c>
      <c r="O30" s="579">
        <f>IF(ISNUMBER(Regressions!Q40),ROUND(Regressions!Q40, 1), NA())</f>
        <v>45</v>
      </c>
      <c r="P30" s="575" t="e">
        <f>IF(ISNUMBER(Regressions!R40),ROUND(Regressions!R40, 1), NA())</f>
        <v>#N/A</v>
      </c>
      <c r="Q30" s="581">
        <f>IF(ISNUMBER(Regressions!S40),ROUND(Regressions!S40, 1), NA())</f>
        <v>41.6</v>
      </c>
      <c r="R30" s="577" t="e">
        <f>IF(ISNUMBER(Regressions!T40),ROUND(Regressions!T40, 1), NA())</f>
        <v>#N/A</v>
      </c>
      <c r="S30" s="578" t="e">
        <f>IF(ISNUMBER(Regressions!U40),ROUND(Regressions!U40, 1), NA())</f>
        <v>#N/A</v>
      </c>
    </row>
    <row r="31" spans="1:19" hidden="1" x14ac:dyDescent="0.25">
      <c r="A31" s="570" t="str">
        <f>+Introduction!$C$7</f>
        <v>Mali</v>
      </c>
      <c r="B31" s="571">
        <f>IF(ISBLANK(Regressions!B41), " ", Regressions!B41)</f>
        <v>2027</v>
      </c>
      <c r="C31" s="570" t="str">
        <f>HLOOKUP(Introduction!$G$4,nametranslations,24,FALSE)</f>
        <v>Total</v>
      </c>
      <c r="D31" s="573" t="str">
        <f>IF(ISBLANK(Regressions!D41), " ", Regressions!D41)</f>
        <v xml:space="preserve"> </v>
      </c>
      <c r="E31" s="574">
        <f>IF(ISNUMBER(Regressions!E41),ROUND(Regressions!E41, 1), NA())</f>
        <v>100</v>
      </c>
      <c r="F31" s="575">
        <f>IF(ISNUMBER(Regressions!F41),ROUND(Regressions!F41, 1), NA())</f>
        <v>82.5</v>
      </c>
      <c r="G31" s="576">
        <f>IF(ISNUMBER(Regressions!G41),ROUND(Regressions!G41, 1), NA())</f>
        <v>58.9</v>
      </c>
      <c r="H31" s="577">
        <f>IF(ISNUMBER(Regressions!H41),ROUND(Regressions!H41, 1), NA())</f>
        <v>23.6</v>
      </c>
      <c r="I31" s="578">
        <f>IF(ISNUMBER(Regressions!I41),ROUND(Regressions!I41, 1), NA())</f>
        <v>17.5</v>
      </c>
      <c r="J31" s="579">
        <f>IF(ISNUMBER(Regressions!K41),ROUND(Regressions!K41, 1), NA())</f>
        <v>96.3</v>
      </c>
      <c r="K31" s="575">
        <f>IF(ISNUMBER(Regressions!L41),ROUND(Regressions!L41, 1), NA())</f>
        <v>62.5</v>
      </c>
      <c r="L31" s="580">
        <f>IF(ISNUMBER(Regressions!M41),ROUND(Regressions!M41, 1), NA())</f>
        <v>33.700000000000003</v>
      </c>
      <c r="M31" s="577">
        <f>IF(ISNUMBER(Regressions!N41),ROUND(Regressions!N41, 1), NA())</f>
        <v>28.8</v>
      </c>
      <c r="N31" s="578">
        <f>IF(ISNUMBER(Regressions!O41),ROUND(Regressions!O41, 1), NA())</f>
        <v>37.5</v>
      </c>
      <c r="O31" s="579">
        <f>IF(ISNUMBER(Regressions!Q41),ROUND(Regressions!Q41, 1), NA())</f>
        <v>40.799999999999997</v>
      </c>
      <c r="P31" s="575" t="e">
        <f>IF(ISNUMBER(Regressions!R41),ROUND(Regressions!R41, 1), NA())</f>
        <v>#N/A</v>
      </c>
      <c r="Q31" s="581">
        <f>IF(ISNUMBER(Regressions!S41),ROUND(Regressions!S41, 1), NA())</f>
        <v>38.9</v>
      </c>
      <c r="R31" s="577" t="e">
        <f>IF(ISNUMBER(Regressions!T41),ROUND(Regressions!T41, 1), NA())</f>
        <v>#N/A</v>
      </c>
      <c r="S31" s="578" t="e">
        <f>IF(ISNUMBER(Regressions!U41),ROUND(Regressions!U41, 1), NA())</f>
        <v>#N/A</v>
      </c>
    </row>
    <row r="32" spans="1:19" hidden="1" x14ac:dyDescent="0.25">
      <c r="A32" s="570" t="str">
        <f>+Introduction!$C$7</f>
        <v>Mali</v>
      </c>
      <c r="B32" s="571">
        <f>IF(ISBLANK(Regressions!B42), " ", Regressions!B42)</f>
        <v>2028</v>
      </c>
      <c r="C32" s="570" t="str">
        <f>HLOOKUP(Introduction!$G$4,nametranslations,24,FALSE)</f>
        <v>Total</v>
      </c>
      <c r="D32" s="573" t="str">
        <f>IF(ISBLANK(Regressions!D42), " ", Regressions!D42)</f>
        <v xml:space="preserve"> </v>
      </c>
      <c r="E32" s="574">
        <f>IF(ISNUMBER(Regressions!E42),ROUND(Regressions!E42, 1), NA())</f>
        <v>100</v>
      </c>
      <c r="F32" s="575">
        <f>IF(ISNUMBER(Regressions!F42),ROUND(Regressions!F42, 1), NA())</f>
        <v>82.5</v>
      </c>
      <c r="G32" s="576">
        <f>IF(ISNUMBER(Regressions!G42),ROUND(Regressions!G42, 1), NA())</f>
        <v>58.9</v>
      </c>
      <c r="H32" s="577">
        <f>IF(ISNUMBER(Regressions!H42),ROUND(Regressions!H42, 1), NA())</f>
        <v>23.6</v>
      </c>
      <c r="I32" s="578">
        <f>IF(ISNUMBER(Regressions!I42),ROUND(Regressions!I42, 1), NA())</f>
        <v>17.5</v>
      </c>
      <c r="J32" s="579">
        <f>IF(ISNUMBER(Regressions!K42),ROUND(Regressions!K42, 1), NA())</f>
        <v>96.3</v>
      </c>
      <c r="K32" s="575">
        <f>IF(ISNUMBER(Regressions!L42),ROUND(Regressions!L42, 1), NA())</f>
        <v>62.5</v>
      </c>
      <c r="L32" s="580">
        <f>IF(ISNUMBER(Regressions!M42),ROUND(Regressions!M42, 1), NA())</f>
        <v>33.700000000000003</v>
      </c>
      <c r="M32" s="577">
        <f>IF(ISNUMBER(Regressions!N42),ROUND(Regressions!N42, 1), NA())</f>
        <v>28.8</v>
      </c>
      <c r="N32" s="578">
        <f>IF(ISNUMBER(Regressions!O42),ROUND(Regressions!O42, 1), NA())</f>
        <v>37.5</v>
      </c>
      <c r="O32" s="579">
        <f>IF(ISNUMBER(Regressions!Q42),ROUND(Regressions!Q42, 1), NA())</f>
        <v>40.799999999999997</v>
      </c>
      <c r="P32" s="575" t="e">
        <f>IF(ISNUMBER(Regressions!R42),ROUND(Regressions!R42, 1), NA())</f>
        <v>#N/A</v>
      </c>
      <c r="Q32" s="581">
        <f>IF(ISNUMBER(Regressions!S42),ROUND(Regressions!S42, 1), NA())</f>
        <v>38.9</v>
      </c>
      <c r="R32" s="577" t="e">
        <f>IF(ISNUMBER(Regressions!T42),ROUND(Regressions!T42, 1), NA())</f>
        <v>#N/A</v>
      </c>
      <c r="S32" s="578" t="e">
        <f>IF(ISNUMBER(Regressions!U42),ROUND(Regressions!U42, 1), NA())</f>
        <v>#N/A</v>
      </c>
    </row>
    <row r="33" spans="1:19" hidden="1" x14ac:dyDescent="0.25">
      <c r="A33" s="570" t="str">
        <f>+Introduction!$C$7</f>
        <v>Mali</v>
      </c>
      <c r="B33" s="571">
        <f>IF(ISBLANK(Regressions!B43), " ", Regressions!B43)</f>
        <v>2029</v>
      </c>
      <c r="C33" s="570" t="str">
        <f>HLOOKUP(Introduction!$G$4,nametranslations,24,FALSE)</f>
        <v>Total</v>
      </c>
      <c r="D33" s="573" t="str">
        <f>IF(ISBLANK(Regressions!D43), " ", Regressions!D43)</f>
        <v xml:space="preserve"> </v>
      </c>
      <c r="E33" s="574">
        <f>IF(ISNUMBER(Regressions!E43),ROUND(Regressions!E43, 1), NA())</f>
        <v>100</v>
      </c>
      <c r="F33" s="575">
        <f>IF(ISNUMBER(Regressions!F43),ROUND(Regressions!F43, 1), NA())</f>
        <v>82.5</v>
      </c>
      <c r="G33" s="576">
        <f>IF(ISNUMBER(Regressions!G43),ROUND(Regressions!G43, 1), NA())</f>
        <v>58.9</v>
      </c>
      <c r="H33" s="577">
        <f>IF(ISNUMBER(Regressions!H43),ROUND(Regressions!H43, 1), NA())</f>
        <v>23.6</v>
      </c>
      <c r="I33" s="578">
        <f>IF(ISNUMBER(Regressions!I43),ROUND(Regressions!I43, 1), NA())</f>
        <v>17.5</v>
      </c>
      <c r="J33" s="579">
        <f>IF(ISNUMBER(Regressions!K43),ROUND(Regressions!K43, 1), NA())</f>
        <v>96.3</v>
      </c>
      <c r="K33" s="575">
        <f>IF(ISNUMBER(Regressions!L43),ROUND(Regressions!L43, 1), NA())</f>
        <v>62.5</v>
      </c>
      <c r="L33" s="580">
        <f>IF(ISNUMBER(Regressions!M43),ROUND(Regressions!M43, 1), NA())</f>
        <v>33.700000000000003</v>
      </c>
      <c r="M33" s="577">
        <f>IF(ISNUMBER(Regressions!N43),ROUND(Regressions!N43, 1), NA())</f>
        <v>28.8</v>
      </c>
      <c r="N33" s="578">
        <f>IF(ISNUMBER(Regressions!O43),ROUND(Regressions!O43, 1), NA())</f>
        <v>37.5</v>
      </c>
      <c r="O33" s="579">
        <f>IF(ISNUMBER(Regressions!Q43),ROUND(Regressions!Q43, 1), NA())</f>
        <v>40.799999999999997</v>
      </c>
      <c r="P33" s="575" t="e">
        <f>IF(ISNUMBER(Regressions!R43),ROUND(Regressions!R43, 1), NA())</f>
        <v>#N/A</v>
      </c>
      <c r="Q33" s="581">
        <f>IF(ISNUMBER(Regressions!S43),ROUND(Regressions!S43, 1), NA())</f>
        <v>38.9</v>
      </c>
      <c r="R33" s="577" t="e">
        <f>IF(ISNUMBER(Regressions!T43),ROUND(Regressions!T43, 1), NA())</f>
        <v>#N/A</v>
      </c>
      <c r="S33" s="578" t="e">
        <f>IF(ISNUMBER(Regressions!U43),ROUND(Regressions!U43, 1), NA())</f>
        <v>#N/A</v>
      </c>
    </row>
    <row r="34" spans="1:19" hidden="1" x14ac:dyDescent="0.25">
      <c r="A34" s="570" t="str">
        <f>+Introduction!$C$7</f>
        <v>Mali</v>
      </c>
      <c r="B34" s="571">
        <f>IF(ISBLANK(Regressions!B44), " ", Regressions!B44)</f>
        <v>2030</v>
      </c>
      <c r="C34" s="570" t="str">
        <f>HLOOKUP(Introduction!$G$4,nametranslations,24,FALSE)</f>
        <v>Total</v>
      </c>
      <c r="D34" s="573" t="str">
        <f>IF(ISBLANK(Regressions!D44), " ", Regressions!D44)</f>
        <v xml:space="preserve"> </v>
      </c>
      <c r="E34" s="574">
        <f>IF(ISNUMBER(Regressions!E44),ROUND(Regressions!E44, 1), NA())</f>
        <v>100</v>
      </c>
      <c r="F34" s="575">
        <f>IF(ISNUMBER(Regressions!F44),ROUND(Regressions!F44, 1), NA())</f>
        <v>82.5</v>
      </c>
      <c r="G34" s="576">
        <f>IF(ISNUMBER(Regressions!G44),ROUND(Regressions!G44, 1), NA())</f>
        <v>58.9</v>
      </c>
      <c r="H34" s="577">
        <f>IF(ISNUMBER(Regressions!H44),ROUND(Regressions!H44, 1), NA())</f>
        <v>23.6</v>
      </c>
      <c r="I34" s="578">
        <f>IF(ISNUMBER(Regressions!I44),ROUND(Regressions!I44, 1), NA())</f>
        <v>17.5</v>
      </c>
      <c r="J34" s="579">
        <f>IF(ISNUMBER(Regressions!K44),ROUND(Regressions!K44, 1), NA())</f>
        <v>96.3</v>
      </c>
      <c r="K34" s="575">
        <f>IF(ISNUMBER(Regressions!L44),ROUND(Regressions!L44, 1), NA())</f>
        <v>62.5</v>
      </c>
      <c r="L34" s="580">
        <f>IF(ISNUMBER(Regressions!M44),ROUND(Regressions!M44, 1), NA())</f>
        <v>33.700000000000003</v>
      </c>
      <c r="M34" s="577">
        <f>IF(ISNUMBER(Regressions!N44),ROUND(Regressions!N44, 1), NA())</f>
        <v>28.8</v>
      </c>
      <c r="N34" s="578">
        <f>IF(ISNUMBER(Regressions!O44),ROUND(Regressions!O44, 1), NA())</f>
        <v>37.5</v>
      </c>
      <c r="O34" s="579">
        <f>IF(ISNUMBER(Regressions!Q44),ROUND(Regressions!Q44, 1), NA())</f>
        <v>40.799999999999997</v>
      </c>
      <c r="P34" s="575" t="e">
        <f>IF(ISNUMBER(Regressions!R44),ROUND(Regressions!R44, 1), NA())</f>
        <v>#N/A</v>
      </c>
      <c r="Q34" s="581">
        <f>IF(ISNUMBER(Regressions!S44),ROUND(Regressions!S44, 1), NA())</f>
        <v>38.9</v>
      </c>
      <c r="R34" s="577" t="e">
        <f>IF(ISNUMBER(Regressions!T44),ROUND(Regressions!T44, 1), NA())</f>
        <v>#N/A</v>
      </c>
      <c r="S34" s="578" t="e">
        <f>IF(ISNUMBER(Regressions!U44),ROUND(Regressions!U44, 1), NA())</f>
        <v>#N/A</v>
      </c>
    </row>
    <row r="35" spans="1:19" x14ac:dyDescent="0.25">
      <c r="A35" s="570" t="str">
        <f>+Introduction!$C$7</f>
        <v>Mali</v>
      </c>
      <c r="B35" s="571">
        <f>IF(ISBLANK(Regressions!B45), " ", Regressions!B45)</f>
        <v>2000</v>
      </c>
      <c r="C35" s="570" t="str">
        <f>HLOOKUP(Introduction!$G$4,nametranslations,26,FALSE)</f>
        <v>Urbain</v>
      </c>
      <c r="D35" s="573">
        <f>IF(ISBLANK(Regressions!D45), " ", Regressions!D45)</f>
        <v>1428662.9453983116</v>
      </c>
      <c r="E35" s="574">
        <f>IF(ISNUMBER(Regressions!E45),ROUND(Regressions!E45, 1), NA())</f>
        <v>100</v>
      </c>
      <c r="F35" s="575" t="e">
        <f>IF(ISNUMBER(Regressions!F45),ROUND(Regressions!F45, 1), NA())</f>
        <v>#N/A</v>
      </c>
      <c r="G35" s="576" t="e">
        <f>IF(ISNUMBER(Regressions!G45),ROUND(Regressions!G45, 1), NA())</f>
        <v>#N/A</v>
      </c>
      <c r="H35" s="577" t="e">
        <f>IF(ISNUMBER(Regressions!H45),ROUND(Regressions!H45, 1), NA())</f>
        <v>#N/A</v>
      </c>
      <c r="I35" s="578" t="e">
        <f>IF(ISNUMBER(Regressions!I45),ROUND(Regressions!I45, 1), NA())</f>
        <v>#N/A</v>
      </c>
      <c r="J35" s="579">
        <f>IF(ISNUMBER(Regressions!K45),ROUND(Regressions!K45, 1), NA())</f>
        <v>100</v>
      </c>
      <c r="K35" s="575" t="e">
        <f>IF(ISNUMBER(Regressions!L45),ROUND(Regressions!L45, 1), NA())</f>
        <v>#N/A</v>
      </c>
      <c r="L35" s="580" t="e">
        <f>IF(ISNUMBER(Regressions!M45),ROUND(Regressions!M45, 1), NA())</f>
        <v>#N/A</v>
      </c>
      <c r="M35" s="577" t="e">
        <f>IF(ISNUMBER(Regressions!N45),ROUND(Regressions!N45, 1), NA())</f>
        <v>#N/A</v>
      </c>
      <c r="N35" s="578" t="e">
        <f>IF(ISNUMBER(Regressions!O45),ROUND(Regressions!O45, 1), NA())</f>
        <v>#N/A</v>
      </c>
      <c r="O35" s="579" t="e">
        <f>IF(ISNUMBER(Regressions!Q45),ROUND(Regressions!Q45, 1), NA())</f>
        <v>#N/A</v>
      </c>
      <c r="P35" s="575" t="e">
        <f>IF(ISNUMBER(Regressions!R45),ROUND(Regressions!R45, 1), NA())</f>
        <v>#N/A</v>
      </c>
      <c r="Q35" s="581" t="e">
        <f>IF(ISNUMBER(Regressions!S45),ROUND(Regressions!S45, 1), NA())</f>
        <v>#N/A</v>
      </c>
      <c r="R35" s="577" t="e">
        <f>IF(ISNUMBER(Regressions!T45),ROUND(Regressions!T45, 1), NA())</f>
        <v>#N/A</v>
      </c>
      <c r="S35" s="578" t="e">
        <f>IF(ISNUMBER(Regressions!U45),ROUND(Regressions!U45, 1), NA())</f>
        <v>#N/A</v>
      </c>
    </row>
    <row r="36" spans="1:19" x14ac:dyDescent="0.25">
      <c r="A36" s="570" t="str">
        <f>+Introduction!$C$7</f>
        <v>Mali</v>
      </c>
      <c r="B36" s="571">
        <f>IF(ISBLANK(Regressions!B46), " ", Regressions!B46)</f>
        <v>2001</v>
      </c>
      <c r="C36" s="570" t="str">
        <f>HLOOKUP(Introduction!$G$4,nametranslations,26,FALSE)</f>
        <v>Urbain</v>
      </c>
      <c r="D36" s="573">
        <f>IF(ISBLANK(Regressions!D46), " ", Regressions!D46)</f>
        <v>1500080.371955948</v>
      </c>
      <c r="E36" s="574">
        <f>IF(ISNUMBER(Regressions!E46),ROUND(Regressions!E46, 1), NA())</f>
        <v>100</v>
      </c>
      <c r="F36" s="575" t="e">
        <f>IF(ISNUMBER(Regressions!F46),ROUND(Regressions!F46, 1), NA())</f>
        <v>#N/A</v>
      </c>
      <c r="G36" s="576" t="e">
        <f>IF(ISNUMBER(Regressions!G46),ROUND(Regressions!G46, 1), NA())</f>
        <v>#N/A</v>
      </c>
      <c r="H36" s="577" t="e">
        <f>IF(ISNUMBER(Regressions!H46),ROUND(Regressions!H46, 1), NA())</f>
        <v>#N/A</v>
      </c>
      <c r="I36" s="578" t="e">
        <f>IF(ISNUMBER(Regressions!I46),ROUND(Regressions!I46, 1), NA())</f>
        <v>#N/A</v>
      </c>
      <c r="J36" s="579">
        <f>IF(ISNUMBER(Regressions!K46),ROUND(Regressions!K46, 1), NA())</f>
        <v>100</v>
      </c>
      <c r="K36" s="575" t="e">
        <f>IF(ISNUMBER(Regressions!L46),ROUND(Regressions!L46, 1), NA())</f>
        <v>#N/A</v>
      </c>
      <c r="L36" s="580" t="e">
        <f>IF(ISNUMBER(Regressions!M46),ROUND(Regressions!M46, 1), NA())</f>
        <v>#N/A</v>
      </c>
      <c r="M36" s="577" t="e">
        <f>IF(ISNUMBER(Regressions!N46),ROUND(Regressions!N46, 1), NA())</f>
        <v>#N/A</v>
      </c>
      <c r="N36" s="578" t="e">
        <f>IF(ISNUMBER(Regressions!O46),ROUND(Regressions!O46, 1), NA())</f>
        <v>#N/A</v>
      </c>
      <c r="O36" s="579" t="e">
        <f>IF(ISNUMBER(Regressions!Q46),ROUND(Regressions!Q46, 1), NA())</f>
        <v>#N/A</v>
      </c>
      <c r="P36" s="575" t="e">
        <f>IF(ISNUMBER(Regressions!R46),ROUND(Regressions!R46, 1), NA())</f>
        <v>#N/A</v>
      </c>
      <c r="Q36" s="581" t="e">
        <f>IF(ISNUMBER(Regressions!S46),ROUND(Regressions!S46, 1), NA())</f>
        <v>#N/A</v>
      </c>
      <c r="R36" s="577" t="e">
        <f>IF(ISNUMBER(Regressions!T46),ROUND(Regressions!T46, 1), NA())</f>
        <v>#N/A</v>
      </c>
      <c r="S36" s="578" t="e">
        <f>IF(ISNUMBER(Regressions!U46),ROUND(Regressions!U46, 1), NA())</f>
        <v>#N/A</v>
      </c>
    </row>
    <row r="37" spans="1:19" x14ac:dyDescent="0.25">
      <c r="A37" s="570" t="str">
        <f>+Introduction!$C$7</f>
        <v>Mali</v>
      </c>
      <c r="B37" s="571">
        <f>IF(ISBLANK(Regressions!B47), " ", Regressions!B47)</f>
        <v>2002</v>
      </c>
      <c r="C37" s="570" t="str">
        <f>HLOOKUP(Introduction!$G$4,nametranslations,26,FALSE)</f>
        <v>Urbain</v>
      </c>
      <c r="D37" s="573">
        <f>IF(ISBLANK(Regressions!D47), " ", Regressions!D47)</f>
        <v>1576977.3253829957</v>
      </c>
      <c r="E37" s="574">
        <f>IF(ISNUMBER(Regressions!E47),ROUND(Regressions!E47, 1), NA())</f>
        <v>100</v>
      </c>
      <c r="F37" s="575" t="e">
        <f>IF(ISNUMBER(Regressions!F47),ROUND(Regressions!F47, 1), NA())</f>
        <v>#N/A</v>
      </c>
      <c r="G37" s="576" t="e">
        <f>IF(ISNUMBER(Regressions!G47),ROUND(Regressions!G47, 1), NA())</f>
        <v>#N/A</v>
      </c>
      <c r="H37" s="577" t="e">
        <f>IF(ISNUMBER(Regressions!H47),ROUND(Regressions!H47, 1), NA())</f>
        <v>#N/A</v>
      </c>
      <c r="I37" s="578" t="e">
        <f>IF(ISNUMBER(Regressions!I47),ROUND(Regressions!I47, 1), NA())</f>
        <v>#N/A</v>
      </c>
      <c r="J37" s="579">
        <f>IF(ISNUMBER(Regressions!K47),ROUND(Regressions!K47, 1), NA())</f>
        <v>100</v>
      </c>
      <c r="K37" s="575" t="e">
        <f>IF(ISNUMBER(Regressions!L47),ROUND(Regressions!L47, 1), NA())</f>
        <v>#N/A</v>
      </c>
      <c r="L37" s="580" t="e">
        <f>IF(ISNUMBER(Regressions!M47),ROUND(Regressions!M47, 1), NA())</f>
        <v>#N/A</v>
      </c>
      <c r="M37" s="577" t="e">
        <f>IF(ISNUMBER(Regressions!N47),ROUND(Regressions!N47, 1), NA())</f>
        <v>#N/A</v>
      </c>
      <c r="N37" s="578" t="e">
        <f>IF(ISNUMBER(Regressions!O47),ROUND(Regressions!O47, 1), NA())</f>
        <v>#N/A</v>
      </c>
      <c r="O37" s="579" t="e">
        <f>IF(ISNUMBER(Regressions!Q47),ROUND(Regressions!Q47, 1), NA())</f>
        <v>#N/A</v>
      </c>
      <c r="P37" s="575" t="e">
        <f>IF(ISNUMBER(Regressions!R47),ROUND(Regressions!R47, 1), NA())</f>
        <v>#N/A</v>
      </c>
      <c r="Q37" s="581" t="e">
        <f>IF(ISNUMBER(Regressions!S47),ROUND(Regressions!S47, 1), NA())</f>
        <v>#N/A</v>
      </c>
      <c r="R37" s="577" t="e">
        <f>IF(ISNUMBER(Regressions!T47),ROUND(Regressions!T47, 1), NA())</f>
        <v>#N/A</v>
      </c>
      <c r="S37" s="578" t="e">
        <f>IF(ISNUMBER(Regressions!U47),ROUND(Regressions!U47, 1), NA())</f>
        <v>#N/A</v>
      </c>
    </row>
    <row r="38" spans="1:19" x14ac:dyDescent="0.25">
      <c r="A38" s="570" t="str">
        <f>+Introduction!$C$7</f>
        <v>Mali</v>
      </c>
      <c r="B38" s="571">
        <f>IF(ISBLANK(Regressions!B48), " ", Regressions!B48)</f>
        <v>2003</v>
      </c>
      <c r="C38" s="570" t="str">
        <f>HLOOKUP(Introduction!$G$4,nametranslations,26,FALSE)</f>
        <v>Urbain</v>
      </c>
      <c r="D38" s="573">
        <f>IF(ISBLANK(Regressions!D48), " ", Regressions!D48)</f>
        <v>1660952.7473716736</v>
      </c>
      <c r="E38" s="574">
        <f>IF(ISNUMBER(Regressions!E48),ROUND(Regressions!E48, 1), NA())</f>
        <v>100</v>
      </c>
      <c r="F38" s="575" t="e">
        <f>IF(ISNUMBER(Regressions!F48),ROUND(Regressions!F48, 1), NA())</f>
        <v>#N/A</v>
      </c>
      <c r="G38" s="576" t="e">
        <f>IF(ISNUMBER(Regressions!G48),ROUND(Regressions!G48, 1), NA())</f>
        <v>#N/A</v>
      </c>
      <c r="H38" s="577" t="e">
        <f>IF(ISNUMBER(Regressions!H48),ROUND(Regressions!H48, 1), NA())</f>
        <v>#N/A</v>
      </c>
      <c r="I38" s="578" t="e">
        <f>IF(ISNUMBER(Regressions!I48),ROUND(Regressions!I48, 1), NA())</f>
        <v>#N/A</v>
      </c>
      <c r="J38" s="579">
        <f>IF(ISNUMBER(Regressions!K48),ROUND(Regressions!K48, 1), NA())</f>
        <v>100</v>
      </c>
      <c r="K38" s="575" t="e">
        <f>IF(ISNUMBER(Regressions!L48),ROUND(Regressions!L48, 1), NA())</f>
        <v>#N/A</v>
      </c>
      <c r="L38" s="580" t="e">
        <f>IF(ISNUMBER(Regressions!M48),ROUND(Regressions!M48, 1), NA())</f>
        <v>#N/A</v>
      </c>
      <c r="M38" s="577" t="e">
        <f>IF(ISNUMBER(Regressions!N48),ROUND(Regressions!N48, 1), NA())</f>
        <v>#N/A</v>
      </c>
      <c r="N38" s="578" t="e">
        <f>IF(ISNUMBER(Regressions!O48),ROUND(Regressions!O48, 1), NA())</f>
        <v>#N/A</v>
      </c>
      <c r="O38" s="579" t="e">
        <f>IF(ISNUMBER(Regressions!Q48),ROUND(Regressions!Q48, 1), NA())</f>
        <v>#N/A</v>
      </c>
      <c r="P38" s="575" t="e">
        <f>IF(ISNUMBER(Regressions!R48),ROUND(Regressions!R48, 1), NA())</f>
        <v>#N/A</v>
      </c>
      <c r="Q38" s="581" t="e">
        <f>IF(ISNUMBER(Regressions!S48),ROUND(Regressions!S48, 1), NA())</f>
        <v>#N/A</v>
      </c>
      <c r="R38" s="577" t="e">
        <f>IF(ISNUMBER(Regressions!T48),ROUND(Regressions!T48, 1), NA())</f>
        <v>#N/A</v>
      </c>
      <c r="S38" s="578" t="e">
        <f>IF(ISNUMBER(Regressions!U48),ROUND(Regressions!U48, 1), NA())</f>
        <v>#N/A</v>
      </c>
    </row>
    <row r="39" spans="1:19" x14ac:dyDescent="0.25">
      <c r="A39" s="570" t="str">
        <f>+Introduction!$C$7</f>
        <v>Mali</v>
      </c>
      <c r="B39" s="571">
        <f>IF(ISBLANK(Regressions!B49), " ", Regressions!B49)</f>
        <v>2004</v>
      </c>
      <c r="C39" s="570" t="str">
        <f>HLOOKUP(Introduction!$G$4,nametranslations,26,FALSE)</f>
        <v>Urbain</v>
      </c>
      <c r="D39" s="573">
        <f>IF(ISBLANK(Regressions!D49), " ", Regressions!D49)</f>
        <v>1750786.4283244708</v>
      </c>
      <c r="E39" s="574">
        <f>IF(ISNUMBER(Regressions!E49),ROUND(Regressions!E49, 1), NA())</f>
        <v>100</v>
      </c>
      <c r="F39" s="575" t="e">
        <f>IF(ISNUMBER(Regressions!F49),ROUND(Regressions!F49, 1), NA())</f>
        <v>#N/A</v>
      </c>
      <c r="G39" s="576" t="e">
        <f>IF(ISNUMBER(Regressions!G49),ROUND(Regressions!G49, 1), NA())</f>
        <v>#N/A</v>
      </c>
      <c r="H39" s="577" t="e">
        <f>IF(ISNUMBER(Regressions!H49),ROUND(Regressions!H49, 1), NA())</f>
        <v>#N/A</v>
      </c>
      <c r="I39" s="578" t="e">
        <f>IF(ISNUMBER(Regressions!I49),ROUND(Regressions!I49, 1), NA())</f>
        <v>#N/A</v>
      </c>
      <c r="J39" s="579">
        <f>IF(ISNUMBER(Regressions!K49),ROUND(Regressions!K49, 1), NA())</f>
        <v>100</v>
      </c>
      <c r="K39" s="575" t="e">
        <f>IF(ISNUMBER(Regressions!L49),ROUND(Regressions!L49, 1), NA())</f>
        <v>#N/A</v>
      </c>
      <c r="L39" s="580" t="e">
        <f>IF(ISNUMBER(Regressions!M49),ROUND(Regressions!M49, 1), NA())</f>
        <v>#N/A</v>
      </c>
      <c r="M39" s="577" t="e">
        <f>IF(ISNUMBER(Regressions!N49),ROUND(Regressions!N49, 1), NA())</f>
        <v>#N/A</v>
      </c>
      <c r="N39" s="578" t="e">
        <f>IF(ISNUMBER(Regressions!O49),ROUND(Regressions!O49, 1), NA())</f>
        <v>#N/A</v>
      </c>
      <c r="O39" s="579" t="e">
        <f>IF(ISNUMBER(Regressions!Q49),ROUND(Regressions!Q49, 1), NA())</f>
        <v>#N/A</v>
      </c>
      <c r="P39" s="575" t="e">
        <f>IF(ISNUMBER(Regressions!R49),ROUND(Regressions!R49, 1), NA())</f>
        <v>#N/A</v>
      </c>
      <c r="Q39" s="581" t="e">
        <f>IF(ISNUMBER(Regressions!S49),ROUND(Regressions!S49, 1), NA())</f>
        <v>#N/A</v>
      </c>
      <c r="R39" s="577" t="e">
        <f>IF(ISNUMBER(Regressions!T49),ROUND(Regressions!T49, 1), NA())</f>
        <v>#N/A</v>
      </c>
      <c r="S39" s="578" t="e">
        <f>IF(ISNUMBER(Regressions!U49),ROUND(Regressions!U49, 1), NA())</f>
        <v>#N/A</v>
      </c>
    </row>
    <row r="40" spans="1:19" x14ac:dyDescent="0.25">
      <c r="A40" s="570" t="str">
        <f>+Introduction!$C$7</f>
        <v>Mali</v>
      </c>
      <c r="B40" s="571">
        <f>IF(ISBLANK(Regressions!B50), " ", Regressions!B50)</f>
        <v>2005</v>
      </c>
      <c r="C40" s="570" t="str">
        <f>HLOOKUP(Introduction!$G$4,nametranslations,26,FALSE)</f>
        <v>Urbain</v>
      </c>
      <c r="D40" s="573">
        <f>IF(ISBLANK(Regressions!D50), " ", Regressions!D50)</f>
        <v>1846672.7503022766</v>
      </c>
      <c r="E40" s="574">
        <f>IF(ISNUMBER(Regressions!E50),ROUND(Regressions!E50, 1), NA())</f>
        <v>100</v>
      </c>
      <c r="F40" s="575" t="e">
        <f>IF(ISNUMBER(Regressions!F50),ROUND(Regressions!F50, 1), NA())</f>
        <v>#N/A</v>
      </c>
      <c r="G40" s="576" t="e">
        <f>IF(ISNUMBER(Regressions!G50),ROUND(Regressions!G50, 1), NA())</f>
        <v>#N/A</v>
      </c>
      <c r="H40" s="577" t="e">
        <f>IF(ISNUMBER(Regressions!H50),ROUND(Regressions!H50, 1), NA())</f>
        <v>#N/A</v>
      </c>
      <c r="I40" s="578" t="e">
        <f>IF(ISNUMBER(Regressions!I50),ROUND(Regressions!I50, 1), NA())</f>
        <v>#N/A</v>
      </c>
      <c r="J40" s="579">
        <f>IF(ISNUMBER(Regressions!K50),ROUND(Regressions!K50, 1), NA())</f>
        <v>100</v>
      </c>
      <c r="K40" s="575" t="e">
        <f>IF(ISNUMBER(Regressions!L50),ROUND(Regressions!L50, 1), NA())</f>
        <v>#N/A</v>
      </c>
      <c r="L40" s="580" t="e">
        <f>IF(ISNUMBER(Regressions!M50),ROUND(Regressions!M50, 1), NA())</f>
        <v>#N/A</v>
      </c>
      <c r="M40" s="577" t="e">
        <f>IF(ISNUMBER(Regressions!N50),ROUND(Regressions!N50, 1), NA())</f>
        <v>#N/A</v>
      </c>
      <c r="N40" s="578" t="e">
        <f>IF(ISNUMBER(Regressions!O50),ROUND(Regressions!O50, 1), NA())</f>
        <v>#N/A</v>
      </c>
      <c r="O40" s="579" t="e">
        <f>IF(ISNUMBER(Regressions!Q50),ROUND(Regressions!Q50, 1), NA())</f>
        <v>#N/A</v>
      </c>
      <c r="P40" s="575" t="e">
        <f>IF(ISNUMBER(Regressions!R50),ROUND(Regressions!R50, 1), NA())</f>
        <v>#N/A</v>
      </c>
      <c r="Q40" s="581" t="e">
        <f>IF(ISNUMBER(Regressions!S50),ROUND(Regressions!S50, 1), NA())</f>
        <v>#N/A</v>
      </c>
      <c r="R40" s="577" t="e">
        <f>IF(ISNUMBER(Regressions!T50),ROUND(Regressions!T50, 1), NA())</f>
        <v>#N/A</v>
      </c>
      <c r="S40" s="578" t="e">
        <f>IF(ISNUMBER(Regressions!U50),ROUND(Regressions!U50, 1), NA())</f>
        <v>#N/A</v>
      </c>
    </row>
    <row r="41" spans="1:19" x14ac:dyDescent="0.25">
      <c r="A41" s="570" t="str">
        <f>+Introduction!$C$7</f>
        <v>Mali</v>
      </c>
      <c r="B41" s="571">
        <f>IF(ISBLANK(Regressions!B51), " ", Regressions!B51)</f>
        <v>2006</v>
      </c>
      <c r="C41" s="570" t="str">
        <f>HLOOKUP(Introduction!$G$4,nametranslations,26,FALSE)</f>
        <v>Urbain</v>
      </c>
      <c r="D41" s="573">
        <f>IF(ISBLANK(Regressions!D51), " ", Regressions!D51)</f>
        <v>1949320.5900457762</v>
      </c>
      <c r="E41" s="574">
        <f>IF(ISNUMBER(Regressions!E51),ROUND(Regressions!E51, 1), NA())</f>
        <v>100</v>
      </c>
      <c r="F41" s="575" t="e">
        <f>IF(ISNUMBER(Regressions!F51),ROUND(Regressions!F51, 1), NA())</f>
        <v>#N/A</v>
      </c>
      <c r="G41" s="576" t="e">
        <f>IF(ISNUMBER(Regressions!G51),ROUND(Regressions!G51, 1), NA())</f>
        <v>#N/A</v>
      </c>
      <c r="H41" s="577" t="e">
        <f>IF(ISNUMBER(Regressions!H51),ROUND(Regressions!H51, 1), NA())</f>
        <v>#N/A</v>
      </c>
      <c r="I41" s="578" t="e">
        <f>IF(ISNUMBER(Regressions!I51),ROUND(Regressions!I51, 1), NA())</f>
        <v>#N/A</v>
      </c>
      <c r="J41" s="579">
        <f>IF(ISNUMBER(Regressions!K51),ROUND(Regressions!K51, 1), NA())</f>
        <v>100</v>
      </c>
      <c r="K41" s="575" t="e">
        <f>IF(ISNUMBER(Regressions!L51),ROUND(Regressions!L51, 1), NA())</f>
        <v>#N/A</v>
      </c>
      <c r="L41" s="580" t="e">
        <f>IF(ISNUMBER(Regressions!M51),ROUND(Regressions!M51, 1), NA())</f>
        <v>#N/A</v>
      </c>
      <c r="M41" s="577" t="e">
        <f>IF(ISNUMBER(Regressions!N51),ROUND(Regressions!N51, 1), NA())</f>
        <v>#N/A</v>
      </c>
      <c r="N41" s="578" t="e">
        <f>IF(ISNUMBER(Regressions!O51),ROUND(Regressions!O51, 1), NA())</f>
        <v>#N/A</v>
      </c>
      <c r="O41" s="579" t="e">
        <f>IF(ISNUMBER(Regressions!Q51),ROUND(Regressions!Q51, 1), NA())</f>
        <v>#N/A</v>
      </c>
      <c r="P41" s="575" t="e">
        <f>IF(ISNUMBER(Regressions!R51),ROUND(Regressions!R51, 1), NA())</f>
        <v>#N/A</v>
      </c>
      <c r="Q41" s="581" t="e">
        <f>IF(ISNUMBER(Regressions!S51),ROUND(Regressions!S51, 1), NA())</f>
        <v>#N/A</v>
      </c>
      <c r="R41" s="577" t="e">
        <f>IF(ISNUMBER(Regressions!T51),ROUND(Regressions!T51, 1), NA())</f>
        <v>#N/A</v>
      </c>
      <c r="S41" s="578" t="e">
        <f>IF(ISNUMBER(Regressions!U51),ROUND(Regressions!U51, 1), NA())</f>
        <v>#N/A</v>
      </c>
    </row>
    <row r="42" spans="1:19" x14ac:dyDescent="0.25">
      <c r="A42" s="570" t="str">
        <f>+Introduction!$C$7</f>
        <v>Mali</v>
      </c>
      <c r="B42" s="571">
        <f>IF(ISBLANK(Regressions!B52), " ", Regressions!B52)</f>
        <v>2007</v>
      </c>
      <c r="C42" s="570" t="str">
        <f>HLOOKUP(Introduction!$G$4,nametranslations,26,FALSE)</f>
        <v>Urbain</v>
      </c>
      <c r="D42" s="573">
        <f>IF(ISBLANK(Regressions!D52), " ", Regressions!D52)</f>
        <v>2060399.7724285887</v>
      </c>
      <c r="E42" s="574">
        <f>IF(ISNUMBER(Regressions!E52),ROUND(Regressions!E52, 1), NA())</f>
        <v>100</v>
      </c>
      <c r="F42" s="575" t="e">
        <f>IF(ISNUMBER(Regressions!F52),ROUND(Regressions!F52, 1), NA())</f>
        <v>#N/A</v>
      </c>
      <c r="G42" s="576" t="e">
        <f>IF(ISNUMBER(Regressions!G52),ROUND(Regressions!G52, 1), NA())</f>
        <v>#N/A</v>
      </c>
      <c r="H42" s="577" t="e">
        <f>IF(ISNUMBER(Regressions!H52),ROUND(Regressions!H52, 1), NA())</f>
        <v>#N/A</v>
      </c>
      <c r="I42" s="578" t="e">
        <f>IF(ISNUMBER(Regressions!I52),ROUND(Regressions!I52, 1), NA())</f>
        <v>#N/A</v>
      </c>
      <c r="J42" s="579">
        <f>IF(ISNUMBER(Regressions!K52),ROUND(Regressions!K52, 1), NA())</f>
        <v>100</v>
      </c>
      <c r="K42" s="575" t="e">
        <f>IF(ISNUMBER(Regressions!L52),ROUND(Regressions!L52, 1), NA())</f>
        <v>#N/A</v>
      </c>
      <c r="L42" s="580" t="e">
        <f>IF(ISNUMBER(Regressions!M52),ROUND(Regressions!M52, 1), NA())</f>
        <v>#N/A</v>
      </c>
      <c r="M42" s="577" t="e">
        <f>IF(ISNUMBER(Regressions!N52),ROUND(Regressions!N52, 1), NA())</f>
        <v>#N/A</v>
      </c>
      <c r="N42" s="578" t="e">
        <f>IF(ISNUMBER(Regressions!O52),ROUND(Regressions!O52, 1), NA())</f>
        <v>#N/A</v>
      </c>
      <c r="O42" s="579" t="e">
        <f>IF(ISNUMBER(Regressions!Q52),ROUND(Regressions!Q52, 1), NA())</f>
        <v>#N/A</v>
      </c>
      <c r="P42" s="575" t="e">
        <f>IF(ISNUMBER(Regressions!R52),ROUND(Regressions!R52, 1), NA())</f>
        <v>#N/A</v>
      </c>
      <c r="Q42" s="581" t="e">
        <f>IF(ISNUMBER(Regressions!S52),ROUND(Regressions!S52, 1), NA())</f>
        <v>#N/A</v>
      </c>
      <c r="R42" s="577" t="e">
        <f>IF(ISNUMBER(Regressions!T52),ROUND(Regressions!T52, 1), NA())</f>
        <v>#N/A</v>
      </c>
      <c r="S42" s="578" t="e">
        <f>IF(ISNUMBER(Regressions!U52),ROUND(Regressions!U52, 1), NA())</f>
        <v>#N/A</v>
      </c>
    </row>
    <row r="43" spans="1:19" x14ac:dyDescent="0.25">
      <c r="A43" s="570" t="str">
        <f>+Introduction!$C$7</f>
        <v>Mali</v>
      </c>
      <c r="B43" s="571">
        <f>IF(ISBLANK(Regressions!B53), " ", Regressions!B53)</f>
        <v>2008</v>
      </c>
      <c r="C43" s="570" t="str">
        <f>HLOOKUP(Introduction!$G$4,nametranslations,26,FALSE)</f>
        <v>Urbain</v>
      </c>
      <c r="D43" s="573">
        <f>IF(ISBLANK(Regressions!D53), " ", Regressions!D53)</f>
        <v>2180190.3485641479</v>
      </c>
      <c r="E43" s="574">
        <f>IF(ISNUMBER(Regressions!E53),ROUND(Regressions!E53, 1), NA())</f>
        <v>100</v>
      </c>
      <c r="F43" s="575" t="e">
        <f>IF(ISNUMBER(Regressions!F53),ROUND(Regressions!F53, 1), NA())</f>
        <v>#N/A</v>
      </c>
      <c r="G43" s="576" t="e">
        <f>IF(ISNUMBER(Regressions!G53),ROUND(Regressions!G53, 1), NA())</f>
        <v>#N/A</v>
      </c>
      <c r="H43" s="577" t="e">
        <f>IF(ISNUMBER(Regressions!H53),ROUND(Regressions!H53, 1), NA())</f>
        <v>#N/A</v>
      </c>
      <c r="I43" s="578" t="e">
        <f>IF(ISNUMBER(Regressions!I53),ROUND(Regressions!I53, 1), NA())</f>
        <v>#N/A</v>
      </c>
      <c r="J43" s="579">
        <f>IF(ISNUMBER(Regressions!K53),ROUND(Regressions!K53, 1), NA())</f>
        <v>100</v>
      </c>
      <c r="K43" s="575" t="e">
        <f>IF(ISNUMBER(Regressions!L53),ROUND(Regressions!L53, 1), NA())</f>
        <v>#N/A</v>
      </c>
      <c r="L43" s="580" t="e">
        <f>IF(ISNUMBER(Regressions!M53),ROUND(Regressions!M53, 1), NA())</f>
        <v>#N/A</v>
      </c>
      <c r="M43" s="577" t="e">
        <f>IF(ISNUMBER(Regressions!N53),ROUND(Regressions!N53, 1), NA())</f>
        <v>#N/A</v>
      </c>
      <c r="N43" s="578" t="e">
        <f>IF(ISNUMBER(Regressions!O53),ROUND(Regressions!O53, 1), NA())</f>
        <v>#N/A</v>
      </c>
      <c r="O43" s="579" t="e">
        <f>IF(ISNUMBER(Regressions!Q53),ROUND(Regressions!Q53, 1), NA())</f>
        <v>#N/A</v>
      </c>
      <c r="P43" s="575" t="e">
        <f>IF(ISNUMBER(Regressions!R53),ROUND(Regressions!R53, 1), NA())</f>
        <v>#N/A</v>
      </c>
      <c r="Q43" s="581" t="e">
        <f>IF(ISNUMBER(Regressions!S53),ROUND(Regressions!S53, 1), NA())</f>
        <v>#N/A</v>
      </c>
      <c r="R43" s="577" t="e">
        <f>IF(ISNUMBER(Regressions!T53),ROUND(Regressions!T53, 1), NA())</f>
        <v>#N/A</v>
      </c>
      <c r="S43" s="578" t="e">
        <f>IF(ISNUMBER(Regressions!U53),ROUND(Regressions!U53, 1), NA())</f>
        <v>#N/A</v>
      </c>
    </row>
    <row r="44" spans="1:19" x14ac:dyDescent="0.25">
      <c r="A44" s="570" t="str">
        <f>+Introduction!$C$7</f>
        <v>Mali</v>
      </c>
      <c r="B44" s="571">
        <f>IF(ISBLANK(Regressions!B54), " ", Regressions!B54)</f>
        <v>2009</v>
      </c>
      <c r="C44" s="570" t="str">
        <f>HLOOKUP(Introduction!$G$4,nametranslations,26,FALSE)</f>
        <v>Urbain</v>
      </c>
      <c r="D44" s="573">
        <f>IF(ISBLANK(Regressions!D54), " ", Regressions!D54)</f>
        <v>2309412.9140551756</v>
      </c>
      <c r="E44" s="574">
        <f>IF(ISNUMBER(Regressions!E54),ROUND(Regressions!E54, 1), NA())</f>
        <v>100</v>
      </c>
      <c r="F44" s="575" t="e">
        <f>IF(ISNUMBER(Regressions!F54),ROUND(Regressions!F54, 1), NA())</f>
        <v>#N/A</v>
      </c>
      <c r="G44" s="576" t="e">
        <f>IF(ISNUMBER(Regressions!G54),ROUND(Regressions!G54, 1), NA())</f>
        <v>#N/A</v>
      </c>
      <c r="H44" s="577" t="e">
        <f>IF(ISNUMBER(Regressions!H54),ROUND(Regressions!H54, 1), NA())</f>
        <v>#N/A</v>
      </c>
      <c r="I44" s="578" t="e">
        <f>IF(ISNUMBER(Regressions!I54),ROUND(Regressions!I54, 1), NA())</f>
        <v>#N/A</v>
      </c>
      <c r="J44" s="579">
        <f>IF(ISNUMBER(Regressions!K54),ROUND(Regressions!K54, 1), NA())</f>
        <v>100</v>
      </c>
      <c r="K44" s="575" t="e">
        <f>IF(ISNUMBER(Regressions!L54),ROUND(Regressions!L54, 1), NA())</f>
        <v>#N/A</v>
      </c>
      <c r="L44" s="580" t="e">
        <f>IF(ISNUMBER(Regressions!M54),ROUND(Regressions!M54, 1), NA())</f>
        <v>#N/A</v>
      </c>
      <c r="M44" s="577" t="e">
        <f>IF(ISNUMBER(Regressions!N54),ROUND(Regressions!N54, 1), NA())</f>
        <v>#N/A</v>
      </c>
      <c r="N44" s="578" t="e">
        <f>IF(ISNUMBER(Regressions!O54),ROUND(Regressions!O54, 1), NA())</f>
        <v>#N/A</v>
      </c>
      <c r="O44" s="579" t="e">
        <f>IF(ISNUMBER(Regressions!Q54),ROUND(Regressions!Q54, 1), NA())</f>
        <v>#N/A</v>
      </c>
      <c r="P44" s="575" t="e">
        <f>IF(ISNUMBER(Regressions!R54),ROUND(Regressions!R54, 1), NA())</f>
        <v>#N/A</v>
      </c>
      <c r="Q44" s="581" t="e">
        <f>IF(ISNUMBER(Regressions!S54),ROUND(Regressions!S54, 1), NA())</f>
        <v>#N/A</v>
      </c>
      <c r="R44" s="577" t="e">
        <f>IF(ISNUMBER(Regressions!T54),ROUND(Regressions!T54, 1), NA())</f>
        <v>#N/A</v>
      </c>
      <c r="S44" s="578" t="e">
        <f>IF(ISNUMBER(Regressions!U54),ROUND(Regressions!U54, 1), NA())</f>
        <v>#N/A</v>
      </c>
    </row>
    <row r="45" spans="1:19" x14ac:dyDescent="0.25">
      <c r="A45" s="570" t="str">
        <f>+Introduction!$C$7</f>
        <v>Mali</v>
      </c>
      <c r="B45" s="571">
        <f>IF(ISBLANK(Regressions!B55), " ", Regressions!B55)</f>
        <v>2010</v>
      </c>
      <c r="C45" s="570" t="str">
        <f>HLOOKUP(Introduction!$G$4,nametranslations,26,FALSE)</f>
        <v>Urbain</v>
      </c>
      <c r="D45" s="573">
        <f>IF(ISBLANK(Regressions!D55), " ", Regressions!D55)</f>
        <v>2446660.9126441195</v>
      </c>
      <c r="E45" s="574">
        <f>IF(ISNUMBER(Regressions!E55),ROUND(Regressions!E55, 1), NA())</f>
        <v>100</v>
      </c>
      <c r="F45" s="575" t="e">
        <f>IF(ISNUMBER(Regressions!F55),ROUND(Regressions!F55, 1), NA())</f>
        <v>#N/A</v>
      </c>
      <c r="G45" s="576" t="e">
        <f>IF(ISNUMBER(Regressions!G55),ROUND(Regressions!G55, 1), NA())</f>
        <v>#N/A</v>
      </c>
      <c r="H45" s="577" t="e">
        <f>IF(ISNUMBER(Regressions!H55),ROUND(Regressions!H55, 1), NA())</f>
        <v>#N/A</v>
      </c>
      <c r="I45" s="578" t="e">
        <f>IF(ISNUMBER(Regressions!I55),ROUND(Regressions!I55, 1), NA())</f>
        <v>#N/A</v>
      </c>
      <c r="J45" s="579">
        <f>IF(ISNUMBER(Regressions!K55),ROUND(Regressions!K55, 1), NA())</f>
        <v>100</v>
      </c>
      <c r="K45" s="575" t="e">
        <f>IF(ISNUMBER(Regressions!L55),ROUND(Regressions!L55, 1), NA())</f>
        <v>#N/A</v>
      </c>
      <c r="L45" s="580" t="e">
        <f>IF(ISNUMBER(Regressions!M55),ROUND(Regressions!M55, 1), NA())</f>
        <v>#N/A</v>
      </c>
      <c r="M45" s="577" t="e">
        <f>IF(ISNUMBER(Regressions!N55),ROUND(Regressions!N55, 1), NA())</f>
        <v>#N/A</v>
      </c>
      <c r="N45" s="578" t="e">
        <f>IF(ISNUMBER(Regressions!O55),ROUND(Regressions!O55, 1), NA())</f>
        <v>#N/A</v>
      </c>
      <c r="O45" s="579" t="e">
        <f>IF(ISNUMBER(Regressions!Q55),ROUND(Regressions!Q55, 1), NA())</f>
        <v>#N/A</v>
      </c>
      <c r="P45" s="575" t="e">
        <f>IF(ISNUMBER(Regressions!R55),ROUND(Regressions!R55, 1), NA())</f>
        <v>#N/A</v>
      </c>
      <c r="Q45" s="581" t="e">
        <f>IF(ISNUMBER(Regressions!S55),ROUND(Regressions!S55, 1), NA())</f>
        <v>#N/A</v>
      </c>
      <c r="R45" s="577" t="e">
        <f>IF(ISNUMBER(Regressions!T55),ROUND(Regressions!T55, 1), NA())</f>
        <v>#N/A</v>
      </c>
      <c r="S45" s="578" t="e">
        <f>IF(ISNUMBER(Regressions!U55),ROUND(Regressions!U55, 1), NA())</f>
        <v>#N/A</v>
      </c>
    </row>
    <row r="46" spans="1:19" x14ac:dyDescent="0.25">
      <c r="A46" s="570" t="str">
        <f>+Introduction!$C$7</f>
        <v>Mali</v>
      </c>
      <c r="B46" s="571">
        <f>IF(ISBLANK(Regressions!B56), " ", Regressions!B56)</f>
        <v>2011</v>
      </c>
      <c r="C46" s="570" t="str">
        <f>HLOOKUP(Introduction!$G$4,nametranslations,26,FALSE)</f>
        <v>Urbain</v>
      </c>
      <c r="D46" s="573">
        <f>IF(ISBLANK(Regressions!D56), " ", Regressions!D56)</f>
        <v>2591344.7180669019</v>
      </c>
      <c r="E46" s="574">
        <f>IF(ISNUMBER(Regressions!E56),ROUND(Regressions!E56, 1), NA())</f>
        <v>100</v>
      </c>
      <c r="F46" s="575" t="e">
        <f>IF(ISNUMBER(Regressions!F56),ROUND(Regressions!F56, 1), NA())</f>
        <v>#N/A</v>
      </c>
      <c r="G46" s="576" t="e">
        <f>IF(ISNUMBER(Regressions!G56),ROUND(Regressions!G56, 1), NA())</f>
        <v>#N/A</v>
      </c>
      <c r="H46" s="577" t="e">
        <f>IF(ISNUMBER(Regressions!H56),ROUND(Regressions!H56, 1), NA())</f>
        <v>#N/A</v>
      </c>
      <c r="I46" s="578" t="e">
        <f>IF(ISNUMBER(Regressions!I56),ROUND(Regressions!I56, 1), NA())</f>
        <v>#N/A</v>
      </c>
      <c r="J46" s="579">
        <f>IF(ISNUMBER(Regressions!K56),ROUND(Regressions!K56, 1), NA())</f>
        <v>100</v>
      </c>
      <c r="K46" s="575" t="e">
        <f>IF(ISNUMBER(Regressions!L56),ROUND(Regressions!L56, 1), NA())</f>
        <v>#N/A</v>
      </c>
      <c r="L46" s="580">
        <f>IF(ISNUMBER(Regressions!M56),ROUND(Regressions!M56, 1), NA())</f>
        <v>24.3</v>
      </c>
      <c r="M46" s="577" t="e">
        <f>IF(ISNUMBER(Regressions!N56),ROUND(Regressions!N56, 1), NA())</f>
        <v>#N/A</v>
      </c>
      <c r="N46" s="578" t="e">
        <f>IF(ISNUMBER(Regressions!O56),ROUND(Regressions!O56, 1), NA())</f>
        <v>#N/A</v>
      </c>
      <c r="O46" s="579" t="e">
        <f>IF(ISNUMBER(Regressions!Q56),ROUND(Regressions!Q56, 1), NA())</f>
        <v>#N/A</v>
      </c>
      <c r="P46" s="575" t="e">
        <f>IF(ISNUMBER(Regressions!R56),ROUND(Regressions!R56, 1), NA())</f>
        <v>#N/A</v>
      </c>
      <c r="Q46" s="581" t="e">
        <f>IF(ISNUMBER(Regressions!S56),ROUND(Regressions!S56, 1), NA())</f>
        <v>#N/A</v>
      </c>
      <c r="R46" s="577" t="e">
        <f>IF(ISNUMBER(Regressions!T56),ROUND(Regressions!T56, 1), NA())</f>
        <v>#N/A</v>
      </c>
      <c r="S46" s="578" t="e">
        <f>IF(ISNUMBER(Regressions!U56),ROUND(Regressions!U56, 1), NA())</f>
        <v>#N/A</v>
      </c>
    </row>
    <row r="47" spans="1:19" x14ac:dyDescent="0.25">
      <c r="A47" s="570" t="str">
        <f>+Introduction!$C$7</f>
        <v>Mali</v>
      </c>
      <c r="B47" s="571">
        <f>IF(ISBLANK(Regressions!B57), " ", Regressions!B57)</f>
        <v>2012</v>
      </c>
      <c r="C47" s="570" t="str">
        <f>HLOOKUP(Introduction!$G$4,nametranslations,26,FALSE)</f>
        <v>Urbain</v>
      </c>
      <c r="D47" s="573">
        <f>IF(ISBLANK(Regressions!D57), " ", Regressions!D57)</f>
        <v>2744273.8607727052</v>
      </c>
      <c r="E47" s="574">
        <f>IF(ISNUMBER(Regressions!E57),ROUND(Regressions!E57, 1), NA())</f>
        <v>100</v>
      </c>
      <c r="F47" s="575" t="e">
        <f>IF(ISNUMBER(Regressions!F57),ROUND(Regressions!F57, 1), NA())</f>
        <v>#N/A</v>
      </c>
      <c r="G47" s="576" t="e">
        <f>IF(ISNUMBER(Regressions!G57),ROUND(Regressions!G57, 1), NA())</f>
        <v>#N/A</v>
      </c>
      <c r="H47" s="577" t="e">
        <f>IF(ISNUMBER(Regressions!H57),ROUND(Regressions!H57, 1), NA())</f>
        <v>#N/A</v>
      </c>
      <c r="I47" s="578" t="e">
        <f>IF(ISNUMBER(Regressions!I57),ROUND(Regressions!I57, 1), NA())</f>
        <v>#N/A</v>
      </c>
      <c r="J47" s="579">
        <f>IF(ISNUMBER(Regressions!K57),ROUND(Regressions!K57, 1), NA())</f>
        <v>100</v>
      </c>
      <c r="K47" s="575" t="e">
        <f>IF(ISNUMBER(Regressions!L57),ROUND(Regressions!L57, 1), NA())</f>
        <v>#N/A</v>
      </c>
      <c r="L47" s="580">
        <f>IF(ISNUMBER(Regressions!M57),ROUND(Regressions!M57, 1), NA())</f>
        <v>24.3</v>
      </c>
      <c r="M47" s="577" t="e">
        <f>IF(ISNUMBER(Regressions!N57),ROUND(Regressions!N57, 1), NA())</f>
        <v>#N/A</v>
      </c>
      <c r="N47" s="578" t="e">
        <f>IF(ISNUMBER(Regressions!O57),ROUND(Regressions!O57, 1), NA())</f>
        <v>#N/A</v>
      </c>
      <c r="O47" s="579" t="e">
        <f>IF(ISNUMBER(Regressions!Q57),ROUND(Regressions!Q57, 1), NA())</f>
        <v>#N/A</v>
      </c>
      <c r="P47" s="575" t="e">
        <f>IF(ISNUMBER(Regressions!R57),ROUND(Regressions!R57, 1), NA())</f>
        <v>#N/A</v>
      </c>
      <c r="Q47" s="581" t="e">
        <f>IF(ISNUMBER(Regressions!S57),ROUND(Regressions!S57, 1), NA())</f>
        <v>#N/A</v>
      </c>
      <c r="R47" s="577" t="e">
        <f>IF(ISNUMBER(Regressions!T57),ROUND(Regressions!T57, 1), NA())</f>
        <v>#N/A</v>
      </c>
      <c r="S47" s="578" t="e">
        <f>IF(ISNUMBER(Regressions!U57),ROUND(Regressions!U57, 1), NA())</f>
        <v>#N/A</v>
      </c>
    </row>
    <row r="48" spans="1:19" x14ac:dyDescent="0.25">
      <c r="A48" s="570" t="str">
        <f>+Introduction!$C$7</f>
        <v>Mali</v>
      </c>
      <c r="B48" s="571">
        <f>IF(ISBLANK(Regressions!B58), " ", Regressions!B58)</f>
        <v>2013</v>
      </c>
      <c r="C48" s="570" t="str">
        <f>HLOOKUP(Introduction!$G$4,nametranslations,26,FALSE)</f>
        <v>Urbain</v>
      </c>
      <c r="D48" s="573">
        <f>IF(ISBLANK(Regressions!D58), " ", Regressions!D58)</f>
        <v>2900480.3875366212</v>
      </c>
      <c r="E48" s="574">
        <f>IF(ISNUMBER(Regressions!E58),ROUND(Regressions!E58, 1), NA())</f>
        <v>100</v>
      </c>
      <c r="F48" s="575">
        <f>IF(ISNUMBER(Regressions!F58),ROUND(Regressions!F58, 1), NA())</f>
        <v>96.8</v>
      </c>
      <c r="G48" s="576">
        <f>IF(ISNUMBER(Regressions!G58),ROUND(Regressions!G58, 1), NA())</f>
        <v>86.5</v>
      </c>
      <c r="H48" s="577">
        <f>IF(ISNUMBER(Regressions!H58),ROUND(Regressions!H58, 1), NA())</f>
        <v>10.3</v>
      </c>
      <c r="I48" s="578">
        <f>IF(ISNUMBER(Regressions!I58),ROUND(Regressions!I58, 1), NA())</f>
        <v>3.2</v>
      </c>
      <c r="J48" s="579">
        <f>IF(ISNUMBER(Regressions!K58),ROUND(Regressions!K58, 1), NA())</f>
        <v>100</v>
      </c>
      <c r="K48" s="575">
        <f>IF(ISNUMBER(Regressions!L58),ROUND(Regressions!L58, 1), NA())</f>
        <v>90.8</v>
      </c>
      <c r="L48" s="580">
        <f>IF(ISNUMBER(Regressions!M58),ROUND(Regressions!M58, 1), NA())</f>
        <v>24.3</v>
      </c>
      <c r="M48" s="577">
        <f>IF(ISNUMBER(Regressions!N58),ROUND(Regressions!N58, 1), NA())</f>
        <v>66.5</v>
      </c>
      <c r="N48" s="578">
        <f>IF(ISNUMBER(Regressions!O58),ROUND(Regressions!O58, 1), NA())</f>
        <v>9.1999999999999993</v>
      </c>
      <c r="O48" s="579">
        <f>IF(ISNUMBER(Regressions!Q58),ROUND(Regressions!Q58, 1), NA())</f>
        <v>90</v>
      </c>
      <c r="P48" s="575">
        <f>IF(ISNUMBER(Regressions!R58),ROUND(Regressions!R58, 1), NA())</f>
        <v>87.9</v>
      </c>
      <c r="Q48" s="581">
        <f>IF(ISNUMBER(Regressions!S58),ROUND(Regressions!S58, 1), NA())</f>
        <v>73.8</v>
      </c>
      <c r="R48" s="577">
        <f>IF(ISNUMBER(Regressions!T58),ROUND(Regressions!T58, 1), NA())</f>
        <v>14.2</v>
      </c>
      <c r="S48" s="578">
        <f>IF(ISNUMBER(Regressions!U58),ROUND(Regressions!U58, 1), NA())</f>
        <v>12.1</v>
      </c>
    </row>
    <row r="49" spans="1:19" x14ac:dyDescent="0.25">
      <c r="A49" s="570" t="str">
        <f>+Introduction!$C$7</f>
        <v>Mali</v>
      </c>
      <c r="B49" s="571">
        <f>IF(ISBLANK(Regressions!B59), " ", Regressions!B59)</f>
        <v>2014</v>
      </c>
      <c r="C49" s="570" t="str">
        <f>HLOOKUP(Introduction!$G$4,nametranslations,26,FALSE)</f>
        <v>Urbain</v>
      </c>
      <c r="D49" s="573">
        <f>IF(ISBLANK(Regressions!D59), " ", Regressions!D59)</f>
        <v>3072053.4581877138</v>
      </c>
      <c r="E49" s="574">
        <f>IF(ISNUMBER(Regressions!E59),ROUND(Regressions!E59, 1), NA())</f>
        <v>100</v>
      </c>
      <c r="F49" s="575">
        <f>IF(ISNUMBER(Regressions!F59),ROUND(Regressions!F59, 1), NA())</f>
        <v>96.8</v>
      </c>
      <c r="G49" s="576">
        <f>IF(ISNUMBER(Regressions!G59),ROUND(Regressions!G59, 1), NA())</f>
        <v>86.5</v>
      </c>
      <c r="H49" s="577">
        <f>IF(ISNUMBER(Regressions!H59),ROUND(Regressions!H59, 1), NA())</f>
        <v>10.3</v>
      </c>
      <c r="I49" s="578">
        <f>IF(ISNUMBER(Regressions!I59),ROUND(Regressions!I59, 1), NA())</f>
        <v>3.2</v>
      </c>
      <c r="J49" s="579">
        <f>IF(ISNUMBER(Regressions!K59),ROUND(Regressions!K59, 1), NA())</f>
        <v>100</v>
      </c>
      <c r="K49" s="575">
        <f>IF(ISNUMBER(Regressions!L59),ROUND(Regressions!L59, 1), NA())</f>
        <v>90.8</v>
      </c>
      <c r="L49" s="580">
        <f>IF(ISNUMBER(Regressions!M59),ROUND(Regressions!M59, 1), NA())</f>
        <v>24.3</v>
      </c>
      <c r="M49" s="577">
        <f>IF(ISNUMBER(Regressions!N59),ROUND(Regressions!N59, 1), NA())</f>
        <v>66.5</v>
      </c>
      <c r="N49" s="578">
        <f>IF(ISNUMBER(Regressions!O59),ROUND(Regressions!O59, 1), NA())</f>
        <v>9.1999999999999993</v>
      </c>
      <c r="O49" s="579">
        <f>IF(ISNUMBER(Regressions!Q59),ROUND(Regressions!Q59, 1), NA())</f>
        <v>90</v>
      </c>
      <c r="P49" s="575">
        <f>IF(ISNUMBER(Regressions!R59),ROUND(Regressions!R59, 1), NA())</f>
        <v>87.9</v>
      </c>
      <c r="Q49" s="581">
        <f>IF(ISNUMBER(Regressions!S59),ROUND(Regressions!S59, 1), NA())</f>
        <v>73.8</v>
      </c>
      <c r="R49" s="577">
        <f>IF(ISNUMBER(Regressions!T59),ROUND(Regressions!T59, 1), NA())</f>
        <v>14.2</v>
      </c>
      <c r="S49" s="578">
        <f>IF(ISNUMBER(Regressions!U59),ROUND(Regressions!U59, 1), NA())</f>
        <v>12.1</v>
      </c>
    </row>
    <row r="50" spans="1:19" x14ac:dyDescent="0.25">
      <c r="A50" s="570" t="str">
        <f>+Introduction!$C$7</f>
        <v>Mali</v>
      </c>
      <c r="B50" s="571">
        <f>IF(ISBLANK(Regressions!B60), " ", Regressions!B60)</f>
        <v>2015</v>
      </c>
      <c r="C50" s="570" t="str">
        <f>HLOOKUP(Introduction!$G$4,nametranslations,26,FALSE)</f>
        <v>Urbain</v>
      </c>
      <c r="D50" s="573">
        <f>IF(ISBLANK(Regressions!D60), " ", Regressions!D60)</f>
        <v>3252174.587885513</v>
      </c>
      <c r="E50" s="574">
        <f>IF(ISNUMBER(Regressions!E60),ROUND(Regressions!E60, 1), NA())</f>
        <v>100</v>
      </c>
      <c r="F50" s="575">
        <f>IF(ISNUMBER(Regressions!F60),ROUND(Regressions!F60, 1), NA())</f>
        <v>96.8</v>
      </c>
      <c r="G50" s="576">
        <f>IF(ISNUMBER(Regressions!G60),ROUND(Regressions!G60, 1), NA())</f>
        <v>86.5</v>
      </c>
      <c r="H50" s="577">
        <f>IF(ISNUMBER(Regressions!H60),ROUND(Regressions!H60, 1), NA())</f>
        <v>10.3</v>
      </c>
      <c r="I50" s="578">
        <f>IF(ISNUMBER(Regressions!I60),ROUND(Regressions!I60, 1), NA())</f>
        <v>3.2</v>
      </c>
      <c r="J50" s="579">
        <f>IF(ISNUMBER(Regressions!K60),ROUND(Regressions!K60, 1), NA())</f>
        <v>100</v>
      </c>
      <c r="K50" s="575">
        <f>IF(ISNUMBER(Regressions!L60),ROUND(Regressions!L60, 1), NA())</f>
        <v>90.8</v>
      </c>
      <c r="L50" s="580">
        <f>IF(ISNUMBER(Regressions!M60),ROUND(Regressions!M60, 1), NA())</f>
        <v>24.3</v>
      </c>
      <c r="M50" s="577">
        <f>IF(ISNUMBER(Regressions!N60),ROUND(Regressions!N60, 1), NA())</f>
        <v>66.5</v>
      </c>
      <c r="N50" s="578">
        <f>IF(ISNUMBER(Regressions!O60),ROUND(Regressions!O60, 1), NA())</f>
        <v>9.1999999999999993</v>
      </c>
      <c r="O50" s="579">
        <f>IF(ISNUMBER(Regressions!Q60),ROUND(Regressions!Q60, 1), NA())</f>
        <v>90</v>
      </c>
      <c r="P50" s="575">
        <f>IF(ISNUMBER(Regressions!R60),ROUND(Regressions!R60, 1), NA())</f>
        <v>87.9</v>
      </c>
      <c r="Q50" s="581">
        <f>IF(ISNUMBER(Regressions!S60),ROUND(Regressions!S60, 1), NA())</f>
        <v>73.8</v>
      </c>
      <c r="R50" s="577">
        <f>IF(ISNUMBER(Regressions!T60),ROUND(Regressions!T60, 1), NA())</f>
        <v>14.2</v>
      </c>
      <c r="S50" s="578">
        <f>IF(ISNUMBER(Regressions!U60),ROUND(Regressions!U60, 1), NA())</f>
        <v>12.1</v>
      </c>
    </row>
    <row r="51" spans="1:19" x14ac:dyDescent="0.25">
      <c r="A51" s="570" t="str">
        <f>+Introduction!$C$7</f>
        <v>Mali</v>
      </c>
      <c r="B51" s="571">
        <f>IF(ISBLANK(Regressions!B61), " ", Regressions!B61)</f>
        <v>2016</v>
      </c>
      <c r="C51" s="570" t="str">
        <f>HLOOKUP(Introduction!$G$4,nametranslations,26,FALSE)</f>
        <v>Urbain</v>
      </c>
      <c r="D51" s="573">
        <f>IF(ISBLANK(Regressions!D61), " ", Regressions!D61)</f>
        <v>3440294.0904446412</v>
      </c>
      <c r="E51" s="574">
        <f>IF(ISNUMBER(Regressions!E61),ROUND(Regressions!E61, 1), NA())</f>
        <v>100</v>
      </c>
      <c r="F51" s="575">
        <f>IF(ISNUMBER(Regressions!F61),ROUND(Regressions!F61, 1), NA())</f>
        <v>96.8</v>
      </c>
      <c r="G51" s="576">
        <f>IF(ISNUMBER(Regressions!G61),ROUND(Regressions!G61, 1), NA())</f>
        <v>86.5</v>
      </c>
      <c r="H51" s="577">
        <f>IF(ISNUMBER(Regressions!H61),ROUND(Regressions!H61, 1), NA())</f>
        <v>10.3</v>
      </c>
      <c r="I51" s="578">
        <f>IF(ISNUMBER(Regressions!I61),ROUND(Regressions!I61, 1), NA())</f>
        <v>3.2</v>
      </c>
      <c r="J51" s="579">
        <f>IF(ISNUMBER(Regressions!K61),ROUND(Regressions!K61, 1), NA())</f>
        <v>100</v>
      </c>
      <c r="K51" s="575">
        <f>IF(ISNUMBER(Regressions!L61),ROUND(Regressions!L61, 1), NA())</f>
        <v>90.8</v>
      </c>
      <c r="L51" s="580">
        <f>IF(ISNUMBER(Regressions!M61),ROUND(Regressions!M61, 1), NA())</f>
        <v>24.6</v>
      </c>
      <c r="M51" s="577">
        <f>IF(ISNUMBER(Regressions!N61),ROUND(Regressions!N61, 1), NA())</f>
        <v>66.2</v>
      </c>
      <c r="N51" s="578">
        <f>IF(ISNUMBER(Regressions!O61),ROUND(Regressions!O61, 1), NA())</f>
        <v>9.1999999999999993</v>
      </c>
      <c r="O51" s="579">
        <f>IF(ISNUMBER(Regressions!Q61),ROUND(Regressions!Q61, 1), NA())</f>
        <v>90</v>
      </c>
      <c r="P51" s="575">
        <f>IF(ISNUMBER(Regressions!R61),ROUND(Regressions!R61, 1), NA())</f>
        <v>87.9</v>
      </c>
      <c r="Q51" s="581">
        <f>IF(ISNUMBER(Regressions!S61),ROUND(Regressions!S61, 1), NA())</f>
        <v>73.8</v>
      </c>
      <c r="R51" s="577">
        <f>IF(ISNUMBER(Regressions!T61),ROUND(Regressions!T61, 1), NA())</f>
        <v>14.2</v>
      </c>
      <c r="S51" s="578">
        <f>IF(ISNUMBER(Regressions!U61),ROUND(Regressions!U61, 1), NA())</f>
        <v>12.1</v>
      </c>
    </row>
    <row r="52" spans="1:19" x14ac:dyDescent="0.25">
      <c r="A52" s="570" t="str">
        <f>+Introduction!$C$7</f>
        <v>Mali</v>
      </c>
      <c r="B52" s="571">
        <f>IF(ISBLANK(Regressions!B62), " ", Regressions!B62)</f>
        <v>2017</v>
      </c>
      <c r="C52" s="570" t="str">
        <f>HLOOKUP(Introduction!$G$4,nametranslations,26,FALSE)</f>
        <v>Urbain</v>
      </c>
      <c r="D52" s="573">
        <f>IF(ISBLANK(Regressions!D62), " ", Regressions!D62)</f>
        <v>3339912.6588973999</v>
      </c>
      <c r="E52" s="574">
        <f>IF(ISNUMBER(Regressions!E62),ROUND(Regressions!E62, 1), NA())</f>
        <v>100</v>
      </c>
      <c r="F52" s="575">
        <f>IF(ISNUMBER(Regressions!F62),ROUND(Regressions!F62, 1), NA())</f>
        <v>96.8</v>
      </c>
      <c r="G52" s="576">
        <f>IF(ISNUMBER(Regressions!G62),ROUND(Regressions!G62, 1), NA())</f>
        <v>86.5</v>
      </c>
      <c r="H52" s="577">
        <f>IF(ISNUMBER(Regressions!H62),ROUND(Regressions!H62, 1), NA())</f>
        <v>10.3</v>
      </c>
      <c r="I52" s="578">
        <f>IF(ISNUMBER(Regressions!I62),ROUND(Regressions!I62, 1), NA())</f>
        <v>3.2</v>
      </c>
      <c r="J52" s="579">
        <f>IF(ISNUMBER(Regressions!K62),ROUND(Regressions!K62, 1), NA())</f>
        <v>100</v>
      </c>
      <c r="K52" s="575">
        <f>IF(ISNUMBER(Regressions!L62),ROUND(Regressions!L62, 1), NA())</f>
        <v>90.8</v>
      </c>
      <c r="L52" s="580">
        <f>IF(ISNUMBER(Regressions!M62),ROUND(Regressions!M62, 1), NA())</f>
        <v>25</v>
      </c>
      <c r="M52" s="577">
        <f>IF(ISNUMBER(Regressions!N62),ROUND(Regressions!N62, 1), NA())</f>
        <v>65.8</v>
      </c>
      <c r="N52" s="578">
        <f>IF(ISNUMBER(Regressions!O62),ROUND(Regressions!O62, 1), NA())</f>
        <v>9.1999999999999993</v>
      </c>
      <c r="O52" s="579">
        <f>IF(ISNUMBER(Regressions!Q62),ROUND(Regressions!Q62, 1), NA())</f>
        <v>90</v>
      </c>
      <c r="P52" s="575">
        <f>IF(ISNUMBER(Regressions!R62),ROUND(Regressions!R62, 1), NA())</f>
        <v>87.9</v>
      </c>
      <c r="Q52" s="581">
        <f>IF(ISNUMBER(Regressions!S62),ROUND(Regressions!S62, 1), NA())</f>
        <v>73.8</v>
      </c>
      <c r="R52" s="577">
        <f>IF(ISNUMBER(Regressions!T62),ROUND(Regressions!T62, 1), NA())</f>
        <v>14.2</v>
      </c>
      <c r="S52" s="578">
        <f>IF(ISNUMBER(Regressions!U62),ROUND(Regressions!U62, 1), NA())</f>
        <v>12.1</v>
      </c>
    </row>
    <row r="53" spans="1:19" x14ac:dyDescent="0.25">
      <c r="A53" s="570" t="str">
        <f>+Introduction!$C$7</f>
        <v>Mali</v>
      </c>
      <c r="B53" s="571">
        <f>IF(ISBLANK(Regressions!B63), " ", Regressions!B63)</f>
        <v>2018</v>
      </c>
      <c r="C53" s="570" t="str">
        <f>HLOOKUP(Introduction!$G$4,nametranslations,26,FALSE)</f>
        <v>Urbain</v>
      </c>
      <c r="D53" s="573">
        <f>IF(ISBLANK(Regressions!D63), " ", Regressions!D63)</f>
        <v>3524240.2145256805</v>
      </c>
      <c r="E53" s="574">
        <f>IF(ISNUMBER(Regressions!E63),ROUND(Regressions!E63, 1), NA())</f>
        <v>100</v>
      </c>
      <c r="F53" s="575">
        <f>IF(ISNUMBER(Regressions!F63),ROUND(Regressions!F63, 1), NA())</f>
        <v>96.8</v>
      </c>
      <c r="G53" s="576">
        <f>IF(ISNUMBER(Regressions!G63),ROUND(Regressions!G63, 1), NA())</f>
        <v>86.5</v>
      </c>
      <c r="H53" s="577">
        <f>IF(ISNUMBER(Regressions!H63),ROUND(Regressions!H63, 1), NA())</f>
        <v>10.3</v>
      </c>
      <c r="I53" s="578">
        <f>IF(ISNUMBER(Regressions!I63),ROUND(Regressions!I63, 1), NA())</f>
        <v>3.2</v>
      </c>
      <c r="J53" s="579">
        <f>IF(ISNUMBER(Regressions!K63),ROUND(Regressions!K63, 1), NA())</f>
        <v>99.1</v>
      </c>
      <c r="K53" s="575">
        <f>IF(ISNUMBER(Regressions!L63),ROUND(Regressions!L63, 1), NA())</f>
        <v>90.8</v>
      </c>
      <c r="L53" s="580">
        <f>IF(ISNUMBER(Regressions!M63),ROUND(Regressions!M63, 1), NA())</f>
        <v>25.4</v>
      </c>
      <c r="M53" s="577">
        <f>IF(ISNUMBER(Regressions!N63),ROUND(Regressions!N63, 1), NA())</f>
        <v>65.400000000000006</v>
      </c>
      <c r="N53" s="578">
        <f>IF(ISNUMBER(Regressions!O63),ROUND(Regressions!O63, 1), NA())</f>
        <v>9.1999999999999993</v>
      </c>
      <c r="O53" s="579">
        <f>IF(ISNUMBER(Regressions!Q63),ROUND(Regressions!Q63, 1), NA())</f>
        <v>90</v>
      </c>
      <c r="P53" s="575">
        <f>IF(ISNUMBER(Regressions!R63),ROUND(Regressions!R63, 1), NA())</f>
        <v>87.9</v>
      </c>
      <c r="Q53" s="581">
        <f>IF(ISNUMBER(Regressions!S63),ROUND(Regressions!S63, 1), NA())</f>
        <v>73.8</v>
      </c>
      <c r="R53" s="577">
        <f>IF(ISNUMBER(Regressions!T63),ROUND(Regressions!T63, 1), NA())</f>
        <v>14.2</v>
      </c>
      <c r="S53" s="578">
        <f>IF(ISNUMBER(Regressions!U63),ROUND(Regressions!U63, 1), NA())</f>
        <v>12.1</v>
      </c>
    </row>
    <row r="54" spans="1:19" x14ac:dyDescent="0.25">
      <c r="A54" s="570" t="str">
        <f>+Introduction!$C$7</f>
        <v>Mali</v>
      </c>
      <c r="B54" s="571">
        <f>IF(ISBLANK(Regressions!B64), " ", Regressions!B64)</f>
        <v>2019</v>
      </c>
      <c r="C54" s="570" t="str">
        <f>HLOOKUP(Introduction!$G$4,nametranslations,26,FALSE)</f>
        <v>Urbain</v>
      </c>
      <c r="D54" s="573">
        <f>IF(ISBLANK(Regressions!D64), " ", Regressions!D64)</f>
        <v>3711090.7234059144</v>
      </c>
      <c r="E54" s="574">
        <f>IF(ISNUMBER(Regressions!E64),ROUND(Regressions!E64, 1), NA())</f>
        <v>100</v>
      </c>
      <c r="F54" s="575">
        <f>IF(ISNUMBER(Regressions!F64),ROUND(Regressions!F64, 1), NA())</f>
        <v>96.8</v>
      </c>
      <c r="G54" s="576">
        <f>IF(ISNUMBER(Regressions!G64),ROUND(Regressions!G64, 1), NA())</f>
        <v>86.5</v>
      </c>
      <c r="H54" s="577">
        <f>IF(ISNUMBER(Regressions!H64),ROUND(Regressions!H64, 1), NA())</f>
        <v>10.3</v>
      </c>
      <c r="I54" s="578">
        <f>IF(ISNUMBER(Regressions!I64),ROUND(Regressions!I64, 1), NA())</f>
        <v>3.2</v>
      </c>
      <c r="J54" s="579">
        <f>IF(ISNUMBER(Regressions!K64),ROUND(Regressions!K64, 1), NA())</f>
        <v>98.3</v>
      </c>
      <c r="K54" s="575">
        <f>IF(ISNUMBER(Regressions!L64),ROUND(Regressions!L64, 1), NA())</f>
        <v>90.8</v>
      </c>
      <c r="L54" s="580">
        <f>IF(ISNUMBER(Regressions!M64),ROUND(Regressions!M64, 1), NA())</f>
        <v>25.7</v>
      </c>
      <c r="M54" s="577">
        <f>IF(ISNUMBER(Regressions!N64),ROUND(Regressions!N64, 1), NA())</f>
        <v>65.099999999999994</v>
      </c>
      <c r="N54" s="578">
        <f>IF(ISNUMBER(Regressions!O64),ROUND(Regressions!O64, 1), NA())</f>
        <v>9.1999999999999993</v>
      </c>
      <c r="O54" s="579">
        <f>IF(ISNUMBER(Regressions!Q64),ROUND(Regressions!Q64, 1), NA())</f>
        <v>90</v>
      </c>
      <c r="P54" s="575">
        <f>IF(ISNUMBER(Regressions!R64),ROUND(Regressions!R64, 1), NA())</f>
        <v>87.9</v>
      </c>
      <c r="Q54" s="581">
        <f>IF(ISNUMBER(Regressions!S64),ROUND(Regressions!S64, 1), NA())</f>
        <v>73.8</v>
      </c>
      <c r="R54" s="577">
        <f>IF(ISNUMBER(Regressions!T64),ROUND(Regressions!T64, 1), NA())</f>
        <v>14.2</v>
      </c>
      <c r="S54" s="578">
        <f>IF(ISNUMBER(Regressions!U64),ROUND(Regressions!U64, 1), NA())</f>
        <v>12.1</v>
      </c>
    </row>
    <row r="55" spans="1:19" ht="13.5" customHeight="1" x14ac:dyDescent="0.25">
      <c r="A55" s="570" t="str">
        <f>+Introduction!$C$7</f>
        <v>Mali</v>
      </c>
      <c r="B55" s="571">
        <f>IF(ISBLANK(Regressions!B65), " ", Regressions!B65)</f>
        <v>2020</v>
      </c>
      <c r="C55" s="570" t="str">
        <f>HLOOKUP(Introduction!$G$4,nametranslations,26,FALSE)</f>
        <v>Urbain</v>
      </c>
      <c r="D55" s="573">
        <f>IF(ISBLANK(Regressions!D65), " ", Regressions!D65)</f>
        <v>3901835.0069040298</v>
      </c>
      <c r="E55" s="574">
        <f>IF(ISNUMBER(Regressions!E65),ROUND(Regressions!E65, 1), NA())</f>
        <v>100</v>
      </c>
      <c r="F55" s="575">
        <f>IF(ISNUMBER(Regressions!F65),ROUND(Regressions!F65, 1), NA())</f>
        <v>96.8</v>
      </c>
      <c r="G55" s="576">
        <f>IF(ISNUMBER(Regressions!G65),ROUND(Regressions!G65, 1), NA())</f>
        <v>86.5</v>
      </c>
      <c r="H55" s="577">
        <f>IF(ISNUMBER(Regressions!H65),ROUND(Regressions!H65, 1), NA())</f>
        <v>10.3</v>
      </c>
      <c r="I55" s="578">
        <f>IF(ISNUMBER(Regressions!I65),ROUND(Regressions!I65, 1), NA())</f>
        <v>3.2</v>
      </c>
      <c r="J55" s="579">
        <f>IF(ISNUMBER(Regressions!K65),ROUND(Regressions!K65, 1), NA())</f>
        <v>97.4</v>
      </c>
      <c r="K55" s="575">
        <f>IF(ISNUMBER(Regressions!L65),ROUND(Regressions!L65, 1), NA())</f>
        <v>90.8</v>
      </c>
      <c r="L55" s="580">
        <f>IF(ISNUMBER(Regressions!M65),ROUND(Regressions!M65, 1), NA())</f>
        <v>26.1</v>
      </c>
      <c r="M55" s="577">
        <f>IF(ISNUMBER(Regressions!N65),ROUND(Regressions!N65, 1), NA())</f>
        <v>64.7</v>
      </c>
      <c r="N55" s="578">
        <f>IF(ISNUMBER(Regressions!O65),ROUND(Regressions!O65, 1), NA())</f>
        <v>9.1999999999999993</v>
      </c>
      <c r="O55" s="579">
        <f>IF(ISNUMBER(Regressions!Q65),ROUND(Regressions!Q65, 1), NA())</f>
        <v>90</v>
      </c>
      <c r="P55" s="575">
        <f>IF(ISNUMBER(Regressions!R65),ROUND(Regressions!R65, 1), NA())</f>
        <v>87.9</v>
      </c>
      <c r="Q55" s="581">
        <f>IF(ISNUMBER(Regressions!S65),ROUND(Regressions!S65, 1), NA())</f>
        <v>73.8</v>
      </c>
      <c r="R55" s="577">
        <f>IF(ISNUMBER(Regressions!T65),ROUND(Regressions!T65, 1), NA())</f>
        <v>14.2</v>
      </c>
      <c r="S55" s="578">
        <f>IF(ISNUMBER(Regressions!U65),ROUND(Regressions!U65, 1), NA())</f>
        <v>12.1</v>
      </c>
    </row>
    <row r="56" spans="1:19" x14ac:dyDescent="0.25">
      <c r="A56" s="570" t="str">
        <f>+Introduction!$C$7</f>
        <v>Mali</v>
      </c>
      <c r="B56" s="571">
        <f>IF(ISBLANK(Regressions!B66), " ", Regressions!B66)</f>
        <v>2021</v>
      </c>
      <c r="C56" s="570" t="str">
        <f>HLOOKUP(Introduction!$G$4,nametranslations,26,FALSE)</f>
        <v>Urbain</v>
      </c>
      <c r="D56" s="573">
        <f>IF(ISBLANK(Regressions!D66), " ", Regressions!D66)</f>
        <v>4098240.6002709963</v>
      </c>
      <c r="E56" s="579">
        <f>IF(ISNUMBER(Regressions!E66),ROUND(Regressions!E66, 1), NA())</f>
        <v>100</v>
      </c>
      <c r="F56" s="582">
        <f>IF(ISNUMBER(Regressions!F66),ROUND(Regressions!F66, 1), NA())</f>
        <v>96.8</v>
      </c>
      <c r="G56" s="583">
        <f>IF(ISNUMBER(Regressions!G66),ROUND(Regressions!G66, 1), NA())</f>
        <v>86.5</v>
      </c>
      <c r="H56" s="577">
        <f>IF(ISNUMBER(Regressions!H66),ROUND(Regressions!H66, 1), NA())</f>
        <v>10.3</v>
      </c>
      <c r="I56" s="578">
        <f>IF(ISNUMBER(Regressions!I66),ROUND(Regressions!I66, 1), NA())</f>
        <v>3.2</v>
      </c>
      <c r="J56" s="579">
        <f>IF(ISNUMBER(Regressions!K66),ROUND(Regressions!K66, 1), NA())</f>
        <v>96.6</v>
      </c>
      <c r="K56" s="582">
        <f>IF(ISNUMBER(Regressions!L66),ROUND(Regressions!L66, 1), NA())</f>
        <v>90.8</v>
      </c>
      <c r="L56" s="584">
        <f>IF(ISNUMBER(Regressions!M66),ROUND(Regressions!M66, 1), NA())</f>
        <v>26.4</v>
      </c>
      <c r="M56" s="577">
        <f>IF(ISNUMBER(Regressions!N66),ROUND(Regressions!N66, 1), NA())</f>
        <v>64.400000000000006</v>
      </c>
      <c r="N56" s="578">
        <f>IF(ISNUMBER(Regressions!O66),ROUND(Regressions!O66, 1), NA())</f>
        <v>9.1999999999999993</v>
      </c>
      <c r="O56" s="579">
        <f>IF(ISNUMBER(Regressions!Q66),ROUND(Regressions!Q66, 1), NA())</f>
        <v>90</v>
      </c>
      <c r="P56" s="582">
        <f>IF(ISNUMBER(Regressions!R66),ROUND(Regressions!R66, 1), NA())</f>
        <v>87.9</v>
      </c>
      <c r="Q56" s="585">
        <f>IF(ISNUMBER(Regressions!S66),ROUND(Regressions!S66, 1), NA())</f>
        <v>73.8</v>
      </c>
      <c r="R56" s="577">
        <f>IF(ISNUMBER(Regressions!T66),ROUND(Regressions!T66, 1), NA())</f>
        <v>14.2</v>
      </c>
      <c r="S56" s="578">
        <f>IF(ISNUMBER(Regressions!U66),ROUND(Regressions!U66, 1), NA())</f>
        <v>12.1</v>
      </c>
    </row>
    <row r="57" spans="1:19" x14ac:dyDescent="0.25">
      <c r="A57" s="570" t="str">
        <f>+Introduction!$C$7</f>
        <v>Mali</v>
      </c>
      <c r="B57" s="571">
        <f>IF(ISBLANK(Regressions!B67), " ", Regressions!B67)</f>
        <v>2022</v>
      </c>
      <c r="C57" s="570" t="str">
        <f>HLOOKUP(Introduction!$G$4,nametranslations,26,FALSE)</f>
        <v>Urbain</v>
      </c>
      <c r="D57" s="573">
        <f>IF(ISBLANK(Regressions!D67), " ", Regressions!D67)</f>
        <v>4297301.0817863848</v>
      </c>
      <c r="E57" s="574">
        <f>IF(ISNUMBER(Regressions!E67),ROUND(Regressions!E67, 1), NA())</f>
        <v>100</v>
      </c>
      <c r="F57" s="575" t="e">
        <f>IF(ISNUMBER(Regressions!F67),ROUND(Regressions!F67, 1), NA())</f>
        <v>#N/A</v>
      </c>
      <c r="G57" s="576" t="e">
        <f>IF(ISNUMBER(Regressions!G67),ROUND(Regressions!G67, 1), NA())</f>
        <v>#N/A</v>
      </c>
      <c r="H57" s="577" t="e">
        <f>IF(ISNUMBER(Regressions!H67),ROUND(Regressions!H67, 1), NA())</f>
        <v>#N/A</v>
      </c>
      <c r="I57" s="578" t="e">
        <f>IF(ISNUMBER(Regressions!I67),ROUND(Regressions!I67, 1), NA())</f>
        <v>#N/A</v>
      </c>
      <c r="J57" s="579">
        <f>IF(ISNUMBER(Regressions!K67),ROUND(Regressions!K67, 1), NA())</f>
        <v>95.7</v>
      </c>
      <c r="K57" s="575" t="e">
        <f>IF(ISNUMBER(Regressions!L67),ROUND(Regressions!L67, 1), NA())</f>
        <v>#N/A</v>
      </c>
      <c r="L57" s="580">
        <f>IF(ISNUMBER(Regressions!M67),ROUND(Regressions!M67, 1), NA())</f>
        <v>26.8</v>
      </c>
      <c r="M57" s="577" t="e">
        <f>IF(ISNUMBER(Regressions!N67),ROUND(Regressions!N67, 1), NA())</f>
        <v>#N/A</v>
      </c>
      <c r="N57" s="578" t="e">
        <f>IF(ISNUMBER(Regressions!O67),ROUND(Regressions!O67, 1), NA())</f>
        <v>#N/A</v>
      </c>
      <c r="O57" s="579" t="e">
        <f>IF(ISNUMBER(Regressions!Q67),ROUND(Regressions!Q67, 1), NA())</f>
        <v>#N/A</v>
      </c>
      <c r="P57" s="575" t="e">
        <f>IF(ISNUMBER(Regressions!R67),ROUND(Regressions!R67, 1), NA())</f>
        <v>#N/A</v>
      </c>
      <c r="Q57" s="581" t="e">
        <f>IF(ISNUMBER(Regressions!S67),ROUND(Regressions!S67, 1), NA())</f>
        <v>#N/A</v>
      </c>
      <c r="R57" s="577" t="e">
        <f>IF(ISNUMBER(Regressions!T67),ROUND(Regressions!T67, 1), NA())</f>
        <v>#N/A</v>
      </c>
      <c r="S57" s="578" t="e">
        <f>IF(ISNUMBER(Regressions!U67),ROUND(Regressions!U67, 1), NA())</f>
        <v>#N/A</v>
      </c>
    </row>
    <row r="58" spans="1:19" x14ac:dyDescent="0.25">
      <c r="A58" s="570" t="str">
        <f>+Introduction!$C$7</f>
        <v>Mali</v>
      </c>
      <c r="B58" s="571">
        <f>IF(ISBLANK(Regressions!B68), " ", Regressions!B68)</f>
        <v>2023</v>
      </c>
      <c r="C58" s="570" t="str">
        <f>HLOOKUP(Introduction!$G$4,nametranslations,26,FALSE)</f>
        <v>Urbain</v>
      </c>
      <c r="D58" s="573">
        <f>IF(ISBLANK(Regressions!D68), " ", Regressions!D68)</f>
        <v>4494214.9330589296</v>
      </c>
      <c r="E58" s="574">
        <f>IF(ISNUMBER(Regressions!E68),ROUND(Regressions!E68, 1), NA())</f>
        <v>100</v>
      </c>
      <c r="F58" s="575" t="e">
        <f>IF(ISNUMBER(Regressions!F68),ROUND(Regressions!F68, 1), NA())</f>
        <v>#N/A</v>
      </c>
      <c r="G58" s="576" t="e">
        <f>IF(ISNUMBER(Regressions!G68),ROUND(Regressions!G68, 1), NA())</f>
        <v>#N/A</v>
      </c>
      <c r="H58" s="577" t="e">
        <f>IF(ISNUMBER(Regressions!H68),ROUND(Regressions!H68, 1), NA())</f>
        <v>#N/A</v>
      </c>
      <c r="I58" s="578" t="e">
        <f>IF(ISNUMBER(Regressions!I68),ROUND(Regressions!I68, 1), NA())</f>
        <v>#N/A</v>
      </c>
      <c r="J58" s="579">
        <f>IF(ISNUMBER(Regressions!K68),ROUND(Regressions!K68, 1), NA())</f>
        <v>94.9</v>
      </c>
      <c r="K58" s="575" t="e">
        <f>IF(ISNUMBER(Regressions!L68),ROUND(Regressions!L68, 1), NA())</f>
        <v>#N/A</v>
      </c>
      <c r="L58" s="580">
        <f>IF(ISNUMBER(Regressions!M68),ROUND(Regressions!M68, 1), NA())</f>
        <v>27.2</v>
      </c>
      <c r="M58" s="577" t="e">
        <f>IF(ISNUMBER(Regressions!N68),ROUND(Regressions!N68, 1), NA())</f>
        <v>#N/A</v>
      </c>
      <c r="N58" s="578" t="e">
        <f>IF(ISNUMBER(Regressions!O68),ROUND(Regressions!O68, 1), NA())</f>
        <v>#N/A</v>
      </c>
      <c r="O58" s="579" t="e">
        <f>IF(ISNUMBER(Regressions!Q68),ROUND(Regressions!Q68, 1), NA())</f>
        <v>#N/A</v>
      </c>
      <c r="P58" s="575" t="e">
        <f>IF(ISNUMBER(Regressions!R68),ROUND(Regressions!R68, 1), NA())</f>
        <v>#N/A</v>
      </c>
      <c r="Q58" s="581" t="e">
        <f>IF(ISNUMBER(Regressions!S68),ROUND(Regressions!S68, 1), NA())</f>
        <v>#N/A</v>
      </c>
      <c r="R58" s="577" t="e">
        <f>IF(ISNUMBER(Regressions!T68),ROUND(Regressions!T68, 1), NA())</f>
        <v>#N/A</v>
      </c>
      <c r="S58" s="578" t="e">
        <f>IF(ISNUMBER(Regressions!U68),ROUND(Regressions!U68, 1), NA())</f>
        <v>#N/A</v>
      </c>
    </row>
    <row r="59" spans="1:19" x14ac:dyDescent="0.25">
      <c r="A59" s="570" t="str">
        <f>+Introduction!$C$7</f>
        <v>Mali</v>
      </c>
      <c r="B59" s="571">
        <f>IF(ISBLANK(Regressions!B69), " ", Regressions!B69)</f>
        <v>2024</v>
      </c>
      <c r="C59" s="570" t="str">
        <f>HLOOKUP(Introduction!$G$4,nametranslations,26,FALSE)</f>
        <v>Urbain</v>
      </c>
      <c r="D59" s="573">
        <f>IF(ISBLANK(Regressions!D69), " ", Regressions!D69)</f>
        <v>4584087.2438178258</v>
      </c>
      <c r="E59" s="574">
        <f>IF(ISNUMBER(Regressions!E69),ROUND(Regressions!E69, 1), NA())</f>
        <v>100</v>
      </c>
      <c r="F59" s="575" t="e">
        <f>IF(ISNUMBER(Regressions!F69),ROUND(Regressions!F69, 1), NA())</f>
        <v>#N/A</v>
      </c>
      <c r="G59" s="576" t="e">
        <f>IF(ISNUMBER(Regressions!G69),ROUND(Regressions!G69, 1), NA())</f>
        <v>#N/A</v>
      </c>
      <c r="H59" s="577" t="e">
        <f>IF(ISNUMBER(Regressions!H69),ROUND(Regressions!H69, 1), NA())</f>
        <v>#N/A</v>
      </c>
      <c r="I59" s="578" t="e">
        <f>IF(ISNUMBER(Regressions!I69),ROUND(Regressions!I69, 1), NA())</f>
        <v>#N/A</v>
      </c>
      <c r="J59" s="579">
        <f>IF(ISNUMBER(Regressions!K69),ROUND(Regressions!K69, 1), NA())</f>
        <v>94.1</v>
      </c>
      <c r="K59" s="575" t="e">
        <f>IF(ISNUMBER(Regressions!L69),ROUND(Regressions!L69, 1), NA())</f>
        <v>#N/A</v>
      </c>
      <c r="L59" s="580">
        <f>IF(ISNUMBER(Regressions!M69),ROUND(Regressions!M69, 1), NA())</f>
        <v>27.5</v>
      </c>
      <c r="M59" s="577" t="e">
        <f>IF(ISNUMBER(Regressions!N69),ROUND(Regressions!N69, 1), NA())</f>
        <v>#N/A</v>
      </c>
      <c r="N59" s="578" t="e">
        <f>IF(ISNUMBER(Regressions!O69),ROUND(Regressions!O69, 1), NA())</f>
        <v>#N/A</v>
      </c>
      <c r="O59" s="579" t="e">
        <f>IF(ISNUMBER(Regressions!Q69),ROUND(Regressions!Q69, 1), NA())</f>
        <v>#N/A</v>
      </c>
      <c r="P59" s="575" t="e">
        <f>IF(ISNUMBER(Regressions!R69),ROUND(Regressions!R69, 1), NA())</f>
        <v>#N/A</v>
      </c>
      <c r="Q59" s="581" t="e">
        <f>IF(ISNUMBER(Regressions!S69),ROUND(Regressions!S69, 1), NA())</f>
        <v>#N/A</v>
      </c>
      <c r="R59" s="577" t="e">
        <f>IF(ISNUMBER(Regressions!T69),ROUND(Regressions!T69, 1), NA())</f>
        <v>#N/A</v>
      </c>
      <c r="S59" s="578" t="e">
        <f>IF(ISNUMBER(Regressions!U69),ROUND(Regressions!U69, 1), NA())</f>
        <v>#N/A</v>
      </c>
    </row>
    <row r="60" spans="1:19" x14ac:dyDescent="0.25">
      <c r="A60" s="586" t="str">
        <f>+Introduction!$C$7</f>
        <v>Mali</v>
      </c>
      <c r="B60" s="587">
        <f>IF(ISBLANK(Regressions!B70), " ", Regressions!B70)</f>
        <v>2025</v>
      </c>
      <c r="C60" s="586" t="str">
        <f>HLOOKUP(Introduction!$G$4,nametranslations,26,FALSE)</f>
        <v>Urbain</v>
      </c>
      <c r="D60" s="588">
        <f>IF(ISBLANK(Regressions!D70), " ", Regressions!D70)</f>
        <v>4754176.0626882929</v>
      </c>
      <c r="E60" s="589">
        <f>IF(ISNUMBER(Regressions!E70),ROUND(Regressions!E70, 1), NA())</f>
        <v>100</v>
      </c>
      <c r="F60" s="590" t="e">
        <f>IF(ISNUMBER(Regressions!F70),ROUND(Regressions!F70, 1), NA())</f>
        <v>#N/A</v>
      </c>
      <c r="G60" s="591" t="e">
        <f>IF(ISNUMBER(Regressions!G70),ROUND(Regressions!G70, 1), NA())</f>
        <v>#N/A</v>
      </c>
      <c r="H60" s="592" t="e">
        <f>IF(ISNUMBER(Regressions!H70),ROUND(Regressions!H70, 1), NA())</f>
        <v>#N/A</v>
      </c>
      <c r="I60" s="593" t="e">
        <f>IF(ISNUMBER(Regressions!I70),ROUND(Regressions!I70, 1), NA())</f>
        <v>#N/A</v>
      </c>
      <c r="J60" s="594">
        <f>IF(ISNUMBER(Regressions!K70),ROUND(Regressions!K70, 1), NA())</f>
        <v>93.2</v>
      </c>
      <c r="K60" s="590" t="e">
        <f>IF(ISNUMBER(Regressions!L70),ROUND(Regressions!L70, 1), NA())</f>
        <v>#N/A</v>
      </c>
      <c r="L60" s="595">
        <f>IF(ISNUMBER(Regressions!M70),ROUND(Regressions!M70, 1), NA())</f>
        <v>27.9</v>
      </c>
      <c r="M60" s="592" t="e">
        <f>IF(ISNUMBER(Regressions!N70),ROUND(Regressions!N70, 1), NA())</f>
        <v>#N/A</v>
      </c>
      <c r="N60" s="593" t="e">
        <f>IF(ISNUMBER(Regressions!O70),ROUND(Regressions!O70, 1), NA())</f>
        <v>#N/A</v>
      </c>
      <c r="O60" s="594" t="e">
        <f>IF(ISNUMBER(Regressions!Q70),ROUND(Regressions!Q70, 1), NA())</f>
        <v>#N/A</v>
      </c>
      <c r="P60" s="590" t="e">
        <f>IF(ISNUMBER(Regressions!R70),ROUND(Regressions!R70, 1), NA())</f>
        <v>#N/A</v>
      </c>
      <c r="Q60" s="596" t="e">
        <f>IF(ISNUMBER(Regressions!S70),ROUND(Regressions!S70, 1), NA())</f>
        <v>#N/A</v>
      </c>
      <c r="R60" s="592" t="e">
        <f>IF(ISNUMBER(Regressions!T70),ROUND(Regressions!T70, 1), NA())</f>
        <v>#N/A</v>
      </c>
      <c r="S60" s="593" t="e">
        <f>IF(ISNUMBER(Regressions!U70),ROUND(Regressions!U70, 1), NA())</f>
        <v>#N/A</v>
      </c>
    </row>
    <row r="61" spans="1:19" hidden="1" x14ac:dyDescent="0.25">
      <c r="A61" s="570" t="str">
        <f>+Introduction!$C$7</f>
        <v>Mali</v>
      </c>
      <c r="B61" s="571">
        <f>IF(ISBLANK(Regressions!B71), " ", Regressions!B71)</f>
        <v>2026</v>
      </c>
      <c r="C61" s="570" t="str">
        <f>HLOOKUP(Introduction!$G$4,nametranslations,26,FALSE)</f>
        <v>Urbain</v>
      </c>
      <c r="D61" s="573" t="str">
        <f>IF(ISBLANK(Regressions!D71), " ", Regressions!D71)</f>
        <v xml:space="preserve"> </v>
      </c>
      <c r="E61" s="574">
        <f>IF(ISNUMBER(Regressions!E71),ROUND(Regressions!E71, 1), NA())</f>
        <v>100</v>
      </c>
      <c r="F61" s="575" t="e">
        <f>IF(ISNUMBER(Regressions!F71),ROUND(Regressions!F71, 1), NA())</f>
        <v>#N/A</v>
      </c>
      <c r="G61" s="576" t="e">
        <f>IF(ISNUMBER(Regressions!G71),ROUND(Regressions!G71, 1), NA())</f>
        <v>#N/A</v>
      </c>
      <c r="H61" s="577" t="e">
        <f>IF(ISNUMBER(Regressions!H71),ROUND(Regressions!H71, 1), NA())</f>
        <v>#N/A</v>
      </c>
      <c r="I61" s="578" t="e">
        <f>IF(ISNUMBER(Regressions!I71),ROUND(Regressions!I71, 1), NA())</f>
        <v>#N/A</v>
      </c>
      <c r="J61" s="579">
        <f>IF(ISNUMBER(Regressions!K71),ROUND(Regressions!K71, 1), NA())</f>
        <v>92.3</v>
      </c>
      <c r="K61" s="575" t="e">
        <f>IF(ISNUMBER(Regressions!L71),ROUND(Regressions!L71, 1), NA())</f>
        <v>#N/A</v>
      </c>
      <c r="L61" s="580">
        <f>IF(ISNUMBER(Regressions!M71),ROUND(Regressions!M71, 1), NA())</f>
        <v>28.3</v>
      </c>
      <c r="M61" s="577" t="e">
        <f>IF(ISNUMBER(Regressions!N71),ROUND(Regressions!N71, 1), NA())</f>
        <v>#N/A</v>
      </c>
      <c r="N61" s="578" t="e">
        <f>IF(ISNUMBER(Regressions!O71),ROUND(Regressions!O71, 1), NA())</f>
        <v>#N/A</v>
      </c>
      <c r="O61" s="579" t="e">
        <f>IF(ISNUMBER(Regressions!Q71),ROUND(Regressions!Q71, 1), NA())</f>
        <v>#N/A</v>
      </c>
      <c r="P61" s="575" t="e">
        <f>IF(ISNUMBER(Regressions!R71),ROUND(Regressions!R71, 1), NA())</f>
        <v>#N/A</v>
      </c>
      <c r="Q61" s="581" t="e">
        <f>IF(ISNUMBER(Regressions!S71),ROUND(Regressions!S71, 1), NA())</f>
        <v>#N/A</v>
      </c>
      <c r="R61" s="577" t="e">
        <f>IF(ISNUMBER(Regressions!T71),ROUND(Regressions!T71, 1), NA())</f>
        <v>#N/A</v>
      </c>
      <c r="S61" s="578" t="e">
        <f>IF(ISNUMBER(Regressions!U71),ROUND(Regressions!U71, 1), NA())</f>
        <v>#N/A</v>
      </c>
    </row>
    <row r="62" spans="1:19" hidden="1" x14ac:dyDescent="0.25">
      <c r="A62" s="570" t="str">
        <f>+Introduction!$C$7</f>
        <v>Mali</v>
      </c>
      <c r="B62" s="571">
        <f>IF(ISBLANK(Regressions!B72), " ", Regressions!B72)</f>
        <v>2027</v>
      </c>
      <c r="C62" s="570" t="str">
        <f>HLOOKUP(Introduction!$G$4,nametranslations,26,FALSE)</f>
        <v>Urbain</v>
      </c>
      <c r="D62" s="573" t="str">
        <f>IF(ISBLANK(Regressions!D72), " ", Regressions!D72)</f>
        <v xml:space="preserve"> </v>
      </c>
      <c r="E62" s="574">
        <f>IF(ISNUMBER(Regressions!E72),ROUND(Regressions!E72, 1), NA())</f>
        <v>100</v>
      </c>
      <c r="F62" s="575" t="e">
        <f>IF(ISNUMBER(Regressions!F72),ROUND(Regressions!F72, 1), NA())</f>
        <v>#N/A</v>
      </c>
      <c r="G62" s="576" t="e">
        <f>IF(ISNUMBER(Regressions!G72),ROUND(Regressions!G72, 1), NA())</f>
        <v>#N/A</v>
      </c>
      <c r="H62" s="577" t="e">
        <f>IF(ISNUMBER(Regressions!H72),ROUND(Regressions!H72, 1), NA())</f>
        <v>#N/A</v>
      </c>
      <c r="I62" s="578" t="e">
        <f>IF(ISNUMBER(Regressions!I72),ROUND(Regressions!I72, 1), NA())</f>
        <v>#N/A</v>
      </c>
      <c r="J62" s="579">
        <f>IF(ISNUMBER(Regressions!K72),ROUND(Regressions!K72, 1), NA())</f>
        <v>91.5</v>
      </c>
      <c r="K62" s="575" t="e">
        <f>IF(ISNUMBER(Regressions!L72),ROUND(Regressions!L72, 1), NA())</f>
        <v>#N/A</v>
      </c>
      <c r="L62" s="580">
        <f>IF(ISNUMBER(Regressions!M72),ROUND(Regressions!M72, 1), NA())</f>
        <v>28.6</v>
      </c>
      <c r="M62" s="577" t="e">
        <f>IF(ISNUMBER(Regressions!N72),ROUND(Regressions!N72, 1), NA())</f>
        <v>#N/A</v>
      </c>
      <c r="N62" s="578" t="e">
        <f>IF(ISNUMBER(Regressions!O72),ROUND(Regressions!O72, 1), NA())</f>
        <v>#N/A</v>
      </c>
      <c r="O62" s="579" t="e">
        <f>IF(ISNUMBER(Regressions!Q72),ROUND(Regressions!Q72, 1), NA())</f>
        <v>#N/A</v>
      </c>
      <c r="P62" s="575" t="e">
        <f>IF(ISNUMBER(Regressions!R72),ROUND(Regressions!R72, 1), NA())</f>
        <v>#N/A</v>
      </c>
      <c r="Q62" s="581" t="e">
        <f>IF(ISNUMBER(Regressions!S72),ROUND(Regressions!S72, 1), NA())</f>
        <v>#N/A</v>
      </c>
      <c r="R62" s="577" t="e">
        <f>IF(ISNUMBER(Regressions!T72),ROUND(Regressions!T72, 1), NA())</f>
        <v>#N/A</v>
      </c>
      <c r="S62" s="578" t="e">
        <f>IF(ISNUMBER(Regressions!U72),ROUND(Regressions!U72, 1), NA())</f>
        <v>#N/A</v>
      </c>
    </row>
    <row r="63" spans="1:19" hidden="1" x14ac:dyDescent="0.25">
      <c r="A63" s="570" t="str">
        <f>+Introduction!$C$7</f>
        <v>Mali</v>
      </c>
      <c r="B63" s="571">
        <f>IF(ISBLANK(Regressions!B73), " ", Regressions!B73)</f>
        <v>2028</v>
      </c>
      <c r="C63" s="570" t="str">
        <f>HLOOKUP(Introduction!$G$4,nametranslations,26,FALSE)</f>
        <v>Urbain</v>
      </c>
      <c r="D63" s="573" t="str">
        <f>IF(ISBLANK(Regressions!D73), " ", Regressions!D73)</f>
        <v xml:space="preserve"> </v>
      </c>
      <c r="E63" s="574">
        <f>IF(ISNUMBER(Regressions!E73),ROUND(Regressions!E73, 1), NA())</f>
        <v>100</v>
      </c>
      <c r="F63" s="575" t="e">
        <f>IF(ISNUMBER(Regressions!F73),ROUND(Regressions!F73, 1), NA())</f>
        <v>#N/A</v>
      </c>
      <c r="G63" s="576" t="e">
        <f>IF(ISNUMBER(Regressions!G73),ROUND(Regressions!G73, 1), NA())</f>
        <v>#N/A</v>
      </c>
      <c r="H63" s="577" t="e">
        <f>IF(ISNUMBER(Regressions!H73),ROUND(Regressions!H73, 1), NA())</f>
        <v>#N/A</v>
      </c>
      <c r="I63" s="578" t="e">
        <f>IF(ISNUMBER(Regressions!I73),ROUND(Regressions!I73, 1), NA())</f>
        <v>#N/A</v>
      </c>
      <c r="J63" s="579">
        <f>IF(ISNUMBER(Regressions!K73),ROUND(Regressions!K73, 1), NA())</f>
        <v>91.5</v>
      </c>
      <c r="K63" s="575" t="e">
        <f>IF(ISNUMBER(Regressions!L73),ROUND(Regressions!L73, 1), NA())</f>
        <v>#N/A</v>
      </c>
      <c r="L63" s="580">
        <f>IF(ISNUMBER(Regressions!M73),ROUND(Regressions!M73, 1), NA())</f>
        <v>28.6</v>
      </c>
      <c r="M63" s="577" t="e">
        <f>IF(ISNUMBER(Regressions!N73),ROUND(Regressions!N73, 1), NA())</f>
        <v>#N/A</v>
      </c>
      <c r="N63" s="578" t="e">
        <f>IF(ISNUMBER(Regressions!O73),ROUND(Regressions!O73, 1), NA())</f>
        <v>#N/A</v>
      </c>
      <c r="O63" s="579" t="e">
        <f>IF(ISNUMBER(Regressions!Q73),ROUND(Regressions!Q73, 1), NA())</f>
        <v>#N/A</v>
      </c>
      <c r="P63" s="575" t="e">
        <f>IF(ISNUMBER(Regressions!R73),ROUND(Regressions!R73, 1), NA())</f>
        <v>#N/A</v>
      </c>
      <c r="Q63" s="581" t="e">
        <f>IF(ISNUMBER(Regressions!S73),ROUND(Regressions!S73, 1), NA())</f>
        <v>#N/A</v>
      </c>
      <c r="R63" s="577" t="e">
        <f>IF(ISNUMBER(Regressions!T73),ROUND(Regressions!T73, 1), NA())</f>
        <v>#N/A</v>
      </c>
      <c r="S63" s="578" t="e">
        <f>IF(ISNUMBER(Regressions!U73),ROUND(Regressions!U73, 1), NA())</f>
        <v>#N/A</v>
      </c>
    </row>
    <row r="64" spans="1:19" hidden="1" x14ac:dyDescent="0.25">
      <c r="A64" s="570" t="str">
        <f>+Introduction!$C$7</f>
        <v>Mali</v>
      </c>
      <c r="B64" s="571">
        <f>IF(ISBLANK(Regressions!B74), " ", Regressions!B74)</f>
        <v>2029</v>
      </c>
      <c r="C64" s="570" t="str">
        <f>HLOOKUP(Introduction!$G$4,nametranslations,26,FALSE)</f>
        <v>Urbain</v>
      </c>
      <c r="D64" s="573" t="str">
        <f>IF(ISBLANK(Regressions!D74), " ", Regressions!D74)</f>
        <v xml:space="preserve"> </v>
      </c>
      <c r="E64" s="574">
        <f>IF(ISNUMBER(Regressions!E74),ROUND(Regressions!E74, 1), NA())</f>
        <v>100</v>
      </c>
      <c r="F64" s="575" t="e">
        <f>IF(ISNUMBER(Regressions!F74),ROUND(Regressions!F74, 1), NA())</f>
        <v>#N/A</v>
      </c>
      <c r="G64" s="576" t="e">
        <f>IF(ISNUMBER(Regressions!G74),ROUND(Regressions!G74, 1), NA())</f>
        <v>#N/A</v>
      </c>
      <c r="H64" s="577" t="e">
        <f>IF(ISNUMBER(Regressions!H74),ROUND(Regressions!H74, 1), NA())</f>
        <v>#N/A</v>
      </c>
      <c r="I64" s="578" t="e">
        <f>IF(ISNUMBER(Regressions!I74),ROUND(Regressions!I74, 1), NA())</f>
        <v>#N/A</v>
      </c>
      <c r="J64" s="579">
        <f>IF(ISNUMBER(Regressions!K74),ROUND(Regressions!K74, 1), NA())</f>
        <v>91.5</v>
      </c>
      <c r="K64" s="575" t="e">
        <f>IF(ISNUMBER(Regressions!L74),ROUND(Regressions!L74, 1), NA())</f>
        <v>#N/A</v>
      </c>
      <c r="L64" s="580">
        <f>IF(ISNUMBER(Regressions!M74),ROUND(Regressions!M74, 1), NA())</f>
        <v>28.6</v>
      </c>
      <c r="M64" s="577" t="e">
        <f>IF(ISNUMBER(Regressions!N74),ROUND(Regressions!N74, 1), NA())</f>
        <v>#N/A</v>
      </c>
      <c r="N64" s="578" t="e">
        <f>IF(ISNUMBER(Regressions!O74),ROUND(Regressions!O74, 1), NA())</f>
        <v>#N/A</v>
      </c>
      <c r="O64" s="579" t="e">
        <f>IF(ISNUMBER(Regressions!Q74),ROUND(Regressions!Q74, 1), NA())</f>
        <v>#N/A</v>
      </c>
      <c r="P64" s="575" t="e">
        <f>IF(ISNUMBER(Regressions!R74),ROUND(Regressions!R74, 1), NA())</f>
        <v>#N/A</v>
      </c>
      <c r="Q64" s="581" t="e">
        <f>IF(ISNUMBER(Regressions!S74),ROUND(Regressions!S74, 1), NA())</f>
        <v>#N/A</v>
      </c>
      <c r="R64" s="577" t="e">
        <f>IF(ISNUMBER(Regressions!T74),ROUND(Regressions!T74, 1), NA())</f>
        <v>#N/A</v>
      </c>
      <c r="S64" s="578" t="e">
        <f>IF(ISNUMBER(Regressions!U74),ROUND(Regressions!U74, 1), NA())</f>
        <v>#N/A</v>
      </c>
    </row>
    <row r="65" spans="1:19" hidden="1" x14ac:dyDescent="0.25">
      <c r="A65" s="570" t="str">
        <f>+Introduction!$C$7</f>
        <v>Mali</v>
      </c>
      <c r="B65" s="571">
        <f>IF(ISBLANK(Regressions!B75), " ", Regressions!B75)</f>
        <v>2030</v>
      </c>
      <c r="C65" s="570" t="str">
        <f>HLOOKUP(Introduction!$G$4,nametranslations,26,FALSE)</f>
        <v>Urbain</v>
      </c>
      <c r="D65" s="573" t="str">
        <f>IF(ISBLANK(Regressions!D75), " ", Regressions!D75)</f>
        <v xml:space="preserve"> </v>
      </c>
      <c r="E65" s="574">
        <f>IF(ISNUMBER(Regressions!E75),ROUND(Regressions!E75, 1), NA())</f>
        <v>100</v>
      </c>
      <c r="F65" s="575" t="e">
        <f>IF(ISNUMBER(Regressions!F75),ROUND(Regressions!F75, 1), NA())</f>
        <v>#N/A</v>
      </c>
      <c r="G65" s="576" t="e">
        <f>IF(ISNUMBER(Regressions!G75),ROUND(Regressions!G75, 1), NA())</f>
        <v>#N/A</v>
      </c>
      <c r="H65" s="577" t="e">
        <f>IF(ISNUMBER(Regressions!H75),ROUND(Regressions!H75, 1), NA())</f>
        <v>#N/A</v>
      </c>
      <c r="I65" s="578" t="e">
        <f>IF(ISNUMBER(Regressions!I75),ROUND(Regressions!I75, 1), NA())</f>
        <v>#N/A</v>
      </c>
      <c r="J65" s="579">
        <f>IF(ISNUMBER(Regressions!K75),ROUND(Regressions!K75, 1), NA())</f>
        <v>91.5</v>
      </c>
      <c r="K65" s="575" t="e">
        <f>IF(ISNUMBER(Regressions!L75),ROUND(Regressions!L75, 1), NA())</f>
        <v>#N/A</v>
      </c>
      <c r="L65" s="580">
        <f>IF(ISNUMBER(Regressions!M75),ROUND(Regressions!M75, 1), NA())</f>
        <v>28.6</v>
      </c>
      <c r="M65" s="577" t="e">
        <f>IF(ISNUMBER(Regressions!N75),ROUND(Regressions!N75, 1), NA())</f>
        <v>#N/A</v>
      </c>
      <c r="N65" s="578" t="e">
        <f>IF(ISNUMBER(Regressions!O75),ROUND(Regressions!O75, 1), NA())</f>
        <v>#N/A</v>
      </c>
      <c r="O65" s="579" t="e">
        <f>IF(ISNUMBER(Regressions!Q75),ROUND(Regressions!Q75, 1), NA())</f>
        <v>#N/A</v>
      </c>
      <c r="P65" s="575" t="e">
        <f>IF(ISNUMBER(Regressions!R75),ROUND(Regressions!R75, 1), NA())</f>
        <v>#N/A</v>
      </c>
      <c r="Q65" s="581" t="e">
        <f>IF(ISNUMBER(Regressions!S75),ROUND(Regressions!S75, 1), NA())</f>
        <v>#N/A</v>
      </c>
      <c r="R65" s="577" t="e">
        <f>IF(ISNUMBER(Regressions!T75),ROUND(Regressions!T75, 1), NA())</f>
        <v>#N/A</v>
      </c>
      <c r="S65" s="578" t="e">
        <f>IF(ISNUMBER(Regressions!U75),ROUND(Regressions!U75, 1), NA())</f>
        <v>#N/A</v>
      </c>
    </row>
    <row r="66" spans="1:19" x14ac:dyDescent="0.25">
      <c r="A66" s="570" t="str">
        <f>+Introduction!$C$7</f>
        <v>Mali</v>
      </c>
      <c r="B66" s="571">
        <f>IF(ISBLANK(Regressions!B76), " ", Regressions!B76)</f>
        <v>2000</v>
      </c>
      <c r="C66" s="570" t="str">
        <f>HLOOKUP(Introduction!$G$4,nametranslations,25,FALSE)</f>
        <v>Rural</v>
      </c>
      <c r="D66" s="573">
        <f>IF(ISBLANK(Regressions!D76), " ", Regressions!D76)</f>
        <v>3609646.0546016884</v>
      </c>
      <c r="E66" s="574" t="e">
        <f>IF(ISNUMBER(Regressions!E76),ROUND(Regressions!E76, 1), NA())</f>
        <v>#N/A</v>
      </c>
      <c r="F66" s="575" t="e">
        <f>IF(ISNUMBER(Regressions!F76),ROUND(Regressions!F76, 1), NA())</f>
        <v>#N/A</v>
      </c>
      <c r="G66" s="576" t="e">
        <f>IF(ISNUMBER(Regressions!G76),ROUND(Regressions!G76, 1), NA())</f>
        <v>#N/A</v>
      </c>
      <c r="H66" s="577" t="e">
        <f>IF(ISNUMBER(Regressions!H76),ROUND(Regressions!H76, 1), NA())</f>
        <v>#N/A</v>
      </c>
      <c r="I66" s="578" t="e">
        <f>IF(ISNUMBER(Regressions!I76),ROUND(Regressions!I76, 1), NA())</f>
        <v>#N/A</v>
      </c>
      <c r="J66" s="579" t="e">
        <f>IF(ISNUMBER(Regressions!K76),ROUND(Regressions!K76, 1), NA())</f>
        <v>#N/A</v>
      </c>
      <c r="K66" s="575" t="e">
        <f>IF(ISNUMBER(Regressions!L76),ROUND(Regressions!L76, 1), NA())</f>
        <v>#N/A</v>
      </c>
      <c r="L66" s="580" t="e">
        <f>IF(ISNUMBER(Regressions!M76),ROUND(Regressions!M76, 1), NA())</f>
        <v>#N/A</v>
      </c>
      <c r="M66" s="577" t="e">
        <f>IF(ISNUMBER(Regressions!N76),ROUND(Regressions!N76, 1), NA())</f>
        <v>#N/A</v>
      </c>
      <c r="N66" s="578" t="e">
        <f>IF(ISNUMBER(Regressions!O76),ROUND(Regressions!O76, 1), NA())</f>
        <v>#N/A</v>
      </c>
      <c r="O66" s="579" t="e">
        <f>IF(ISNUMBER(Regressions!Q76),ROUND(Regressions!Q76, 1), NA())</f>
        <v>#N/A</v>
      </c>
      <c r="P66" s="575" t="e">
        <f>IF(ISNUMBER(Regressions!R76),ROUND(Regressions!R76, 1), NA())</f>
        <v>#N/A</v>
      </c>
      <c r="Q66" s="581" t="e">
        <f>IF(ISNUMBER(Regressions!S76),ROUND(Regressions!S76, 1), NA())</f>
        <v>#N/A</v>
      </c>
      <c r="R66" s="577" t="e">
        <f>IF(ISNUMBER(Regressions!T76),ROUND(Regressions!T76, 1), NA())</f>
        <v>#N/A</v>
      </c>
      <c r="S66" s="578" t="e">
        <f>IF(ISNUMBER(Regressions!U76),ROUND(Regressions!U76, 1), NA())</f>
        <v>#N/A</v>
      </c>
    </row>
    <row r="67" spans="1:19" x14ac:dyDescent="0.25">
      <c r="A67" s="570" t="str">
        <f>+Introduction!$C$7</f>
        <v>Mali</v>
      </c>
      <c r="B67" s="571">
        <f>IF(ISBLANK(Regressions!B77), " ", Regressions!B77)</f>
        <v>2001</v>
      </c>
      <c r="C67" s="570" t="str">
        <f>HLOOKUP(Introduction!$G$4,nametranslations,25,FALSE)</f>
        <v>Rural</v>
      </c>
      <c r="D67" s="573">
        <f>IF(ISBLANK(Regressions!D77), " ", Regressions!D77)</f>
        <v>3659267.6280440525</v>
      </c>
      <c r="E67" s="574" t="e">
        <f>IF(ISNUMBER(Regressions!E77),ROUND(Regressions!E77, 1), NA())</f>
        <v>#N/A</v>
      </c>
      <c r="F67" s="575" t="e">
        <f>IF(ISNUMBER(Regressions!F77),ROUND(Regressions!F77, 1), NA())</f>
        <v>#N/A</v>
      </c>
      <c r="G67" s="576" t="e">
        <f>IF(ISNUMBER(Regressions!G77),ROUND(Regressions!G77, 1), NA())</f>
        <v>#N/A</v>
      </c>
      <c r="H67" s="577" t="e">
        <f>IF(ISNUMBER(Regressions!H77),ROUND(Regressions!H77, 1), NA())</f>
        <v>#N/A</v>
      </c>
      <c r="I67" s="578" t="e">
        <f>IF(ISNUMBER(Regressions!I77),ROUND(Regressions!I77, 1), NA())</f>
        <v>#N/A</v>
      </c>
      <c r="J67" s="579" t="e">
        <f>IF(ISNUMBER(Regressions!K77),ROUND(Regressions!K77, 1), NA())</f>
        <v>#N/A</v>
      </c>
      <c r="K67" s="575" t="e">
        <f>IF(ISNUMBER(Regressions!L77),ROUND(Regressions!L77, 1), NA())</f>
        <v>#N/A</v>
      </c>
      <c r="L67" s="580" t="e">
        <f>IF(ISNUMBER(Regressions!M77),ROUND(Regressions!M77, 1), NA())</f>
        <v>#N/A</v>
      </c>
      <c r="M67" s="577" t="e">
        <f>IF(ISNUMBER(Regressions!N77),ROUND(Regressions!N77, 1), NA())</f>
        <v>#N/A</v>
      </c>
      <c r="N67" s="578" t="e">
        <f>IF(ISNUMBER(Regressions!O77),ROUND(Regressions!O77, 1), NA())</f>
        <v>#N/A</v>
      </c>
      <c r="O67" s="579" t="e">
        <f>IF(ISNUMBER(Regressions!Q77),ROUND(Regressions!Q77, 1), NA())</f>
        <v>#N/A</v>
      </c>
      <c r="P67" s="575" t="e">
        <f>IF(ISNUMBER(Regressions!R77),ROUND(Regressions!R77, 1), NA())</f>
        <v>#N/A</v>
      </c>
      <c r="Q67" s="581" t="e">
        <f>IF(ISNUMBER(Regressions!S77),ROUND(Regressions!S77, 1), NA())</f>
        <v>#N/A</v>
      </c>
      <c r="R67" s="577" t="e">
        <f>IF(ISNUMBER(Regressions!T77),ROUND(Regressions!T77, 1), NA())</f>
        <v>#N/A</v>
      </c>
      <c r="S67" s="578" t="e">
        <f>IF(ISNUMBER(Regressions!U77),ROUND(Regressions!U77, 1), NA())</f>
        <v>#N/A</v>
      </c>
    </row>
    <row r="68" spans="1:19" x14ac:dyDescent="0.25">
      <c r="A68" s="570" t="str">
        <f>+Introduction!$C$7</f>
        <v>Mali</v>
      </c>
      <c r="B68" s="571">
        <f>IF(ISBLANK(Regressions!B78), " ", Regressions!B78)</f>
        <v>2002</v>
      </c>
      <c r="C68" s="570" t="str">
        <f>HLOOKUP(Introduction!$G$4,nametranslations,25,FALSE)</f>
        <v>Rural</v>
      </c>
      <c r="D68" s="573">
        <f>IF(ISBLANK(Regressions!D78), " ", Regressions!D78)</f>
        <v>3713827.6746170041</v>
      </c>
      <c r="E68" s="574" t="e">
        <f>IF(ISNUMBER(Regressions!E78),ROUND(Regressions!E78, 1), NA())</f>
        <v>#N/A</v>
      </c>
      <c r="F68" s="575" t="e">
        <f>IF(ISNUMBER(Regressions!F78),ROUND(Regressions!F78, 1), NA())</f>
        <v>#N/A</v>
      </c>
      <c r="G68" s="576" t="e">
        <f>IF(ISNUMBER(Regressions!G78),ROUND(Regressions!G78, 1), NA())</f>
        <v>#N/A</v>
      </c>
      <c r="H68" s="577" t="e">
        <f>IF(ISNUMBER(Regressions!H78),ROUND(Regressions!H78, 1), NA())</f>
        <v>#N/A</v>
      </c>
      <c r="I68" s="578" t="e">
        <f>IF(ISNUMBER(Regressions!I78),ROUND(Regressions!I78, 1), NA())</f>
        <v>#N/A</v>
      </c>
      <c r="J68" s="579" t="e">
        <f>IF(ISNUMBER(Regressions!K78),ROUND(Regressions!K78, 1), NA())</f>
        <v>#N/A</v>
      </c>
      <c r="K68" s="575" t="e">
        <f>IF(ISNUMBER(Regressions!L78),ROUND(Regressions!L78, 1), NA())</f>
        <v>#N/A</v>
      </c>
      <c r="L68" s="580" t="e">
        <f>IF(ISNUMBER(Regressions!M78),ROUND(Regressions!M78, 1), NA())</f>
        <v>#N/A</v>
      </c>
      <c r="M68" s="577" t="e">
        <f>IF(ISNUMBER(Regressions!N78),ROUND(Regressions!N78, 1), NA())</f>
        <v>#N/A</v>
      </c>
      <c r="N68" s="578" t="e">
        <f>IF(ISNUMBER(Regressions!O78),ROUND(Regressions!O78, 1), NA())</f>
        <v>#N/A</v>
      </c>
      <c r="O68" s="579" t="e">
        <f>IF(ISNUMBER(Regressions!Q78),ROUND(Regressions!Q78, 1), NA())</f>
        <v>#N/A</v>
      </c>
      <c r="P68" s="575" t="e">
        <f>IF(ISNUMBER(Regressions!R78),ROUND(Regressions!R78, 1), NA())</f>
        <v>#N/A</v>
      </c>
      <c r="Q68" s="581" t="e">
        <f>IF(ISNUMBER(Regressions!S78),ROUND(Regressions!S78, 1), NA())</f>
        <v>#N/A</v>
      </c>
      <c r="R68" s="577" t="e">
        <f>IF(ISNUMBER(Regressions!T78),ROUND(Regressions!T78, 1), NA())</f>
        <v>#N/A</v>
      </c>
      <c r="S68" s="578" t="e">
        <f>IF(ISNUMBER(Regressions!U78),ROUND(Regressions!U78, 1), NA())</f>
        <v>#N/A</v>
      </c>
    </row>
    <row r="69" spans="1:19" x14ac:dyDescent="0.25">
      <c r="A69" s="570" t="str">
        <f>+Introduction!$C$7</f>
        <v>Mali</v>
      </c>
      <c r="B69" s="571">
        <f>IF(ISBLANK(Regressions!B79), " ", Regressions!B79)</f>
        <v>2003</v>
      </c>
      <c r="C69" s="570" t="str">
        <f>HLOOKUP(Introduction!$G$4,nametranslations,25,FALSE)</f>
        <v>Rural</v>
      </c>
      <c r="D69" s="573">
        <f>IF(ISBLANK(Regressions!D79), " ", Regressions!D79)</f>
        <v>3776415.2526283264</v>
      </c>
      <c r="E69" s="574" t="e">
        <f>IF(ISNUMBER(Regressions!E79),ROUND(Regressions!E79, 1), NA())</f>
        <v>#N/A</v>
      </c>
      <c r="F69" s="575" t="e">
        <f>IF(ISNUMBER(Regressions!F79),ROUND(Regressions!F79, 1), NA())</f>
        <v>#N/A</v>
      </c>
      <c r="G69" s="576" t="e">
        <f>IF(ISNUMBER(Regressions!G79),ROUND(Regressions!G79, 1), NA())</f>
        <v>#N/A</v>
      </c>
      <c r="H69" s="577" t="e">
        <f>IF(ISNUMBER(Regressions!H79),ROUND(Regressions!H79, 1), NA())</f>
        <v>#N/A</v>
      </c>
      <c r="I69" s="578" t="e">
        <f>IF(ISNUMBER(Regressions!I79),ROUND(Regressions!I79, 1), NA())</f>
        <v>#N/A</v>
      </c>
      <c r="J69" s="579" t="e">
        <f>IF(ISNUMBER(Regressions!K79),ROUND(Regressions!K79, 1), NA())</f>
        <v>#N/A</v>
      </c>
      <c r="K69" s="575" t="e">
        <f>IF(ISNUMBER(Regressions!L79),ROUND(Regressions!L79, 1), NA())</f>
        <v>#N/A</v>
      </c>
      <c r="L69" s="580" t="e">
        <f>IF(ISNUMBER(Regressions!M79),ROUND(Regressions!M79, 1), NA())</f>
        <v>#N/A</v>
      </c>
      <c r="M69" s="577" t="e">
        <f>IF(ISNUMBER(Regressions!N79),ROUND(Regressions!N79, 1), NA())</f>
        <v>#N/A</v>
      </c>
      <c r="N69" s="578" t="e">
        <f>IF(ISNUMBER(Regressions!O79),ROUND(Regressions!O79, 1), NA())</f>
        <v>#N/A</v>
      </c>
      <c r="O69" s="579" t="e">
        <f>IF(ISNUMBER(Regressions!Q79),ROUND(Regressions!Q79, 1), NA())</f>
        <v>#N/A</v>
      </c>
      <c r="P69" s="575" t="e">
        <f>IF(ISNUMBER(Regressions!R79),ROUND(Regressions!R79, 1), NA())</f>
        <v>#N/A</v>
      </c>
      <c r="Q69" s="581" t="e">
        <f>IF(ISNUMBER(Regressions!S79),ROUND(Regressions!S79, 1), NA())</f>
        <v>#N/A</v>
      </c>
      <c r="R69" s="577" t="e">
        <f>IF(ISNUMBER(Regressions!T79),ROUND(Regressions!T79, 1), NA())</f>
        <v>#N/A</v>
      </c>
      <c r="S69" s="578" t="e">
        <f>IF(ISNUMBER(Regressions!U79),ROUND(Regressions!U79, 1), NA())</f>
        <v>#N/A</v>
      </c>
    </row>
    <row r="70" spans="1:19" x14ac:dyDescent="0.25">
      <c r="A70" s="570" t="str">
        <f>+Introduction!$C$7</f>
        <v>Mali</v>
      </c>
      <c r="B70" s="571">
        <f>IF(ISBLANK(Regressions!B80), " ", Regressions!B80)</f>
        <v>2004</v>
      </c>
      <c r="C70" s="570" t="str">
        <f>HLOOKUP(Introduction!$G$4,nametranslations,25,FALSE)</f>
        <v>Rural</v>
      </c>
      <c r="D70" s="573">
        <f>IF(ISBLANK(Regressions!D80), " ", Regressions!D80)</f>
        <v>3842780.5716755292</v>
      </c>
      <c r="E70" s="574" t="e">
        <f>IF(ISNUMBER(Regressions!E80),ROUND(Regressions!E80, 1), NA())</f>
        <v>#N/A</v>
      </c>
      <c r="F70" s="575" t="e">
        <f>IF(ISNUMBER(Regressions!F80),ROUND(Regressions!F80, 1), NA())</f>
        <v>#N/A</v>
      </c>
      <c r="G70" s="576" t="e">
        <f>IF(ISNUMBER(Regressions!G80),ROUND(Regressions!G80, 1), NA())</f>
        <v>#N/A</v>
      </c>
      <c r="H70" s="577" t="e">
        <f>IF(ISNUMBER(Regressions!H80),ROUND(Regressions!H80, 1), NA())</f>
        <v>#N/A</v>
      </c>
      <c r="I70" s="578" t="e">
        <f>IF(ISNUMBER(Regressions!I80),ROUND(Regressions!I80, 1), NA())</f>
        <v>#N/A</v>
      </c>
      <c r="J70" s="579" t="e">
        <f>IF(ISNUMBER(Regressions!K80),ROUND(Regressions!K80, 1), NA())</f>
        <v>#N/A</v>
      </c>
      <c r="K70" s="575" t="e">
        <f>IF(ISNUMBER(Regressions!L80),ROUND(Regressions!L80, 1), NA())</f>
        <v>#N/A</v>
      </c>
      <c r="L70" s="580" t="e">
        <f>IF(ISNUMBER(Regressions!M80),ROUND(Regressions!M80, 1), NA())</f>
        <v>#N/A</v>
      </c>
      <c r="M70" s="577" t="e">
        <f>IF(ISNUMBER(Regressions!N80),ROUND(Regressions!N80, 1), NA())</f>
        <v>#N/A</v>
      </c>
      <c r="N70" s="578" t="e">
        <f>IF(ISNUMBER(Regressions!O80),ROUND(Regressions!O80, 1), NA())</f>
        <v>#N/A</v>
      </c>
      <c r="O70" s="579" t="e">
        <f>IF(ISNUMBER(Regressions!Q80),ROUND(Regressions!Q80, 1), NA())</f>
        <v>#N/A</v>
      </c>
      <c r="P70" s="575" t="e">
        <f>IF(ISNUMBER(Regressions!R80),ROUND(Regressions!R80, 1), NA())</f>
        <v>#N/A</v>
      </c>
      <c r="Q70" s="581" t="e">
        <f>IF(ISNUMBER(Regressions!S80),ROUND(Regressions!S80, 1), NA())</f>
        <v>#N/A</v>
      </c>
      <c r="R70" s="577" t="e">
        <f>IF(ISNUMBER(Regressions!T80),ROUND(Regressions!T80, 1), NA())</f>
        <v>#N/A</v>
      </c>
      <c r="S70" s="578" t="e">
        <f>IF(ISNUMBER(Regressions!U80),ROUND(Regressions!U80, 1), NA())</f>
        <v>#N/A</v>
      </c>
    </row>
    <row r="71" spans="1:19" x14ac:dyDescent="0.25">
      <c r="A71" s="570" t="str">
        <f>+Introduction!$C$7</f>
        <v>Mali</v>
      </c>
      <c r="B71" s="571">
        <f>IF(ISBLANK(Regressions!B81), " ", Regressions!B81)</f>
        <v>2005</v>
      </c>
      <c r="C71" s="570" t="str">
        <f>HLOOKUP(Introduction!$G$4,nametranslations,25,FALSE)</f>
        <v>Rural</v>
      </c>
      <c r="D71" s="573">
        <f>IF(ISBLANK(Regressions!D81), " ", Regressions!D81)</f>
        <v>3913379.2496977234</v>
      </c>
      <c r="E71" s="574" t="e">
        <f>IF(ISNUMBER(Regressions!E81),ROUND(Regressions!E81, 1), NA())</f>
        <v>#N/A</v>
      </c>
      <c r="F71" s="575" t="e">
        <f>IF(ISNUMBER(Regressions!F81),ROUND(Regressions!F81, 1), NA())</f>
        <v>#N/A</v>
      </c>
      <c r="G71" s="576" t="e">
        <f>IF(ISNUMBER(Regressions!G81),ROUND(Regressions!G81, 1), NA())</f>
        <v>#N/A</v>
      </c>
      <c r="H71" s="577" t="e">
        <f>IF(ISNUMBER(Regressions!H81),ROUND(Regressions!H81, 1), NA())</f>
        <v>#N/A</v>
      </c>
      <c r="I71" s="578" t="e">
        <f>IF(ISNUMBER(Regressions!I81),ROUND(Regressions!I81, 1), NA())</f>
        <v>#N/A</v>
      </c>
      <c r="J71" s="579" t="e">
        <f>IF(ISNUMBER(Regressions!K81),ROUND(Regressions!K81, 1), NA())</f>
        <v>#N/A</v>
      </c>
      <c r="K71" s="575" t="e">
        <f>IF(ISNUMBER(Regressions!L81),ROUND(Regressions!L81, 1), NA())</f>
        <v>#N/A</v>
      </c>
      <c r="L71" s="580" t="e">
        <f>IF(ISNUMBER(Regressions!M81),ROUND(Regressions!M81, 1), NA())</f>
        <v>#N/A</v>
      </c>
      <c r="M71" s="577" t="e">
        <f>IF(ISNUMBER(Regressions!N81),ROUND(Regressions!N81, 1), NA())</f>
        <v>#N/A</v>
      </c>
      <c r="N71" s="578" t="e">
        <f>IF(ISNUMBER(Regressions!O81),ROUND(Regressions!O81, 1), NA())</f>
        <v>#N/A</v>
      </c>
      <c r="O71" s="579" t="e">
        <f>IF(ISNUMBER(Regressions!Q81),ROUND(Regressions!Q81, 1), NA())</f>
        <v>#N/A</v>
      </c>
      <c r="P71" s="575" t="e">
        <f>IF(ISNUMBER(Regressions!R81),ROUND(Regressions!R81, 1), NA())</f>
        <v>#N/A</v>
      </c>
      <c r="Q71" s="581" t="e">
        <f>IF(ISNUMBER(Regressions!S81),ROUND(Regressions!S81, 1), NA())</f>
        <v>#N/A</v>
      </c>
      <c r="R71" s="577" t="e">
        <f>IF(ISNUMBER(Regressions!T81),ROUND(Regressions!T81, 1), NA())</f>
        <v>#N/A</v>
      </c>
      <c r="S71" s="578" t="e">
        <f>IF(ISNUMBER(Regressions!U81),ROUND(Regressions!U81, 1), NA())</f>
        <v>#N/A</v>
      </c>
    </row>
    <row r="72" spans="1:19" x14ac:dyDescent="0.25">
      <c r="A72" s="570" t="str">
        <f>+Introduction!$C$7</f>
        <v>Mali</v>
      </c>
      <c r="B72" s="571">
        <f>IF(ISBLANK(Regressions!B82), " ", Regressions!B82)</f>
        <v>2006</v>
      </c>
      <c r="C72" s="570" t="str">
        <f>HLOOKUP(Introduction!$G$4,nametranslations,25,FALSE)</f>
        <v>Rural</v>
      </c>
      <c r="D72" s="573">
        <f>IF(ISBLANK(Regressions!D82), " ", Regressions!D82)</f>
        <v>3987937.4099542238</v>
      </c>
      <c r="E72" s="574" t="e">
        <f>IF(ISNUMBER(Regressions!E82),ROUND(Regressions!E82, 1), NA())</f>
        <v>#N/A</v>
      </c>
      <c r="F72" s="575" t="e">
        <f>IF(ISNUMBER(Regressions!F82),ROUND(Regressions!F82, 1), NA())</f>
        <v>#N/A</v>
      </c>
      <c r="G72" s="576" t="e">
        <f>IF(ISNUMBER(Regressions!G82),ROUND(Regressions!G82, 1), NA())</f>
        <v>#N/A</v>
      </c>
      <c r="H72" s="577" t="e">
        <f>IF(ISNUMBER(Regressions!H82),ROUND(Regressions!H82, 1), NA())</f>
        <v>#N/A</v>
      </c>
      <c r="I72" s="578" t="e">
        <f>IF(ISNUMBER(Regressions!I82),ROUND(Regressions!I82, 1), NA())</f>
        <v>#N/A</v>
      </c>
      <c r="J72" s="579" t="e">
        <f>IF(ISNUMBER(Regressions!K82),ROUND(Regressions!K82, 1), NA())</f>
        <v>#N/A</v>
      </c>
      <c r="K72" s="575" t="e">
        <f>IF(ISNUMBER(Regressions!L82),ROUND(Regressions!L82, 1), NA())</f>
        <v>#N/A</v>
      </c>
      <c r="L72" s="580" t="e">
        <f>IF(ISNUMBER(Regressions!M82),ROUND(Regressions!M82, 1), NA())</f>
        <v>#N/A</v>
      </c>
      <c r="M72" s="577" t="e">
        <f>IF(ISNUMBER(Regressions!N82),ROUND(Regressions!N82, 1), NA())</f>
        <v>#N/A</v>
      </c>
      <c r="N72" s="578" t="e">
        <f>IF(ISNUMBER(Regressions!O82),ROUND(Regressions!O82, 1), NA())</f>
        <v>#N/A</v>
      </c>
      <c r="O72" s="579" t="e">
        <f>IF(ISNUMBER(Regressions!Q82),ROUND(Regressions!Q82, 1), NA())</f>
        <v>#N/A</v>
      </c>
      <c r="P72" s="575" t="e">
        <f>IF(ISNUMBER(Regressions!R82),ROUND(Regressions!R82, 1), NA())</f>
        <v>#N/A</v>
      </c>
      <c r="Q72" s="581" t="e">
        <f>IF(ISNUMBER(Regressions!S82),ROUND(Regressions!S82, 1), NA())</f>
        <v>#N/A</v>
      </c>
      <c r="R72" s="577" t="e">
        <f>IF(ISNUMBER(Regressions!T82),ROUND(Regressions!T82, 1), NA())</f>
        <v>#N/A</v>
      </c>
      <c r="S72" s="578" t="e">
        <f>IF(ISNUMBER(Regressions!U82),ROUND(Regressions!U82, 1), NA())</f>
        <v>#N/A</v>
      </c>
    </row>
    <row r="73" spans="1:19" x14ac:dyDescent="0.25">
      <c r="A73" s="570" t="str">
        <f>+Introduction!$C$7</f>
        <v>Mali</v>
      </c>
      <c r="B73" s="571">
        <f>IF(ISBLANK(Regressions!B83), " ", Regressions!B83)</f>
        <v>2007</v>
      </c>
      <c r="C73" s="570" t="str">
        <f>HLOOKUP(Introduction!$G$4,nametranslations,25,FALSE)</f>
        <v>Rural</v>
      </c>
      <c r="D73" s="573">
        <f>IF(ISBLANK(Regressions!D83), " ", Regressions!D83)</f>
        <v>4069553.2275714111</v>
      </c>
      <c r="E73" s="574" t="e">
        <f>IF(ISNUMBER(Regressions!E83),ROUND(Regressions!E83, 1), NA())</f>
        <v>#N/A</v>
      </c>
      <c r="F73" s="575" t="e">
        <f>IF(ISNUMBER(Regressions!F83),ROUND(Regressions!F83, 1), NA())</f>
        <v>#N/A</v>
      </c>
      <c r="G73" s="576" t="e">
        <f>IF(ISNUMBER(Regressions!G83),ROUND(Regressions!G83, 1), NA())</f>
        <v>#N/A</v>
      </c>
      <c r="H73" s="577" t="e">
        <f>IF(ISNUMBER(Regressions!H83),ROUND(Regressions!H83, 1), NA())</f>
        <v>#N/A</v>
      </c>
      <c r="I73" s="578" t="e">
        <f>IF(ISNUMBER(Regressions!I83),ROUND(Regressions!I83, 1), NA())</f>
        <v>#N/A</v>
      </c>
      <c r="J73" s="579" t="e">
        <f>IF(ISNUMBER(Regressions!K83),ROUND(Regressions!K83, 1), NA())</f>
        <v>#N/A</v>
      </c>
      <c r="K73" s="575" t="e">
        <f>IF(ISNUMBER(Regressions!L83),ROUND(Regressions!L83, 1), NA())</f>
        <v>#N/A</v>
      </c>
      <c r="L73" s="580" t="e">
        <f>IF(ISNUMBER(Regressions!M83),ROUND(Regressions!M83, 1), NA())</f>
        <v>#N/A</v>
      </c>
      <c r="M73" s="577" t="e">
        <f>IF(ISNUMBER(Regressions!N83),ROUND(Regressions!N83, 1), NA())</f>
        <v>#N/A</v>
      </c>
      <c r="N73" s="578" t="e">
        <f>IF(ISNUMBER(Regressions!O83),ROUND(Regressions!O83, 1), NA())</f>
        <v>#N/A</v>
      </c>
      <c r="O73" s="579" t="e">
        <f>IF(ISNUMBER(Regressions!Q83),ROUND(Regressions!Q83, 1), NA())</f>
        <v>#N/A</v>
      </c>
      <c r="P73" s="575" t="e">
        <f>IF(ISNUMBER(Regressions!R83),ROUND(Regressions!R83, 1), NA())</f>
        <v>#N/A</v>
      </c>
      <c r="Q73" s="581" t="e">
        <f>IF(ISNUMBER(Regressions!S83),ROUND(Regressions!S83, 1), NA())</f>
        <v>#N/A</v>
      </c>
      <c r="R73" s="577" t="e">
        <f>IF(ISNUMBER(Regressions!T83),ROUND(Regressions!T83, 1), NA())</f>
        <v>#N/A</v>
      </c>
      <c r="S73" s="578" t="e">
        <f>IF(ISNUMBER(Regressions!U83),ROUND(Regressions!U83, 1), NA())</f>
        <v>#N/A</v>
      </c>
    </row>
    <row r="74" spans="1:19" x14ac:dyDescent="0.25">
      <c r="A74" s="570" t="str">
        <f>+Introduction!$C$7</f>
        <v>Mali</v>
      </c>
      <c r="B74" s="571">
        <f>IF(ISBLANK(Regressions!B84), " ", Regressions!B84)</f>
        <v>2008</v>
      </c>
      <c r="C74" s="570" t="str">
        <f>HLOOKUP(Introduction!$G$4,nametranslations,25,FALSE)</f>
        <v>Rural</v>
      </c>
      <c r="D74" s="573">
        <f>IF(ISBLANK(Regressions!D84), " ", Regressions!D84)</f>
        <v>4157019.6514358521</v>
      </c>
      <c r="E74" s="574" t="e">
        <f>IF(ISNUMBER(Regressions!E84),ROUND(Regressions!E84, 1), NA())</f>
        <v>#N/A</v>
      </c>
      <c r="F74" s="575" t="e">
        <f>IF(ISNUMBER(Regressions!F84),ROUND(Regressions!F84, 1), NA())</f>
        <v>#N/A</v>
      </c>
      <c r="G74" s="576" t="e">
        <f>IF(ISNUMBER(Regressions!G84),ROUND(Regressions!G84, 1), NA())</f>
        <v>#N/A</v>
      </c>
      <c r="H74" s="577" t="e">
        <f>IF(ISNUMBER(Regressions!H84),ROUND(Regressions!H84, 1), NA())</f>
        <v>#N/A</v>
      </c>
      <c r="I74" s="578" t="e">
        <f>IF(ISNUMBER(Regressions!I84),ROUND(Regressions!I84, 1), NA())</f>
        <v>#N/A</v>
      </c>
      <c r="J74" s="579" t="e">
        <f>IF(ISNUMBER(Regressions!K84),ROUND(Regressions!K84, 1), NA())</f>
        <v>#N/A</v>
      </c>
      <c r="K74" s="575" t="e">
        <f>IF(ISNUMBER(Regressions!L84),ROUND(Regressions!L84, 1), NA())</f>
        <v>#N/A</v>
      </c>
      <c r="L74" s="580" t="e">
        <f>IF(ISNUMBER(Regressions!M84),ROUND(Regressions!M84, 1), NA())</f>
        <v>#N/A</v>
      </c>
      <c r="M74" s="577" t="e">
        <f>IF(ISNUMBER(Regressions!N84),ROUND(Regressions!N84, 1), NA())</f>
        <v>#N/A</v>
      </c>
      <c r="N74" s="578" t="e">
        <f>IF(ISNUMBER(Regressions!O84),ROUND(Regressions!O84, 1), NA())</f>
        <v>#N/A</v>
      </c>
      <c r="O74" s="579" t="e">
        <f>IF(ISNUMBER(Regressions!Q84),ROUND(Regressions!Q84, 1), NA())</f>
        <v>#N/A</v>
      </c>
      <c r="P74" s="575" t="e">
        <f>IF(ISNUMBER(Regressions!R84),ROUND(Regressions!R84, 1), NA())</f>
        <v>#N/A</v>
      </c>
      <c r="Q74" s="581" t="e">
        <f>IF(ISNUMBER(Regressions!S84),ROUND(Regressions!S84, 1), NA())</f>
        <v>#N/A</v>
      </c>
      <c r="R74" s="577" t="e">
        <f>IF(ISNUMBER(Regressions!T84),ROUND(Regressions!T84, 1), NA())</f>
        <v>#N/A</v>
      </c>
      <c r="S74" s="578" t="e">
        <f>IF(ISNUMBER(Regressions!U84),ROUND(Regressions!U84, 1), NA())</f>
        <v>#N/A</v>
      </c>
    </row>
    <row r="75" spans="1:19" x14ac:dyDescent="0.25">
      <c r="A75" s="570" t="str">
        <f>+Introduction!$C$7</f>
        <v>Mali</v>
      </c>
      <c r="B75" s="571">
        <f>IF(ISBLANK(Regressions!B85), " ", Regressions!B85)</f>
        <v>2009</v>
      </c>
      <c r="C75" s="570" t="str">
        <f>HLOOKUP(Introduction!$G$4,nametranslations,25,FALSE)</f>
        <v>Rural</v>
      </c>
      <c r="D75" s="573">
        <f>IF(ISBLANK(Regressions!D85), " ", Regressions!D85)</f>
        <v>4251419.0859448239</v>
      </c>
      <c r="E75" s="574" t="e">
        <f>IF(ISNUMBER(Regressions!E85),ROUND(Regressions!E85, 1), NA())</f>
        <v>#N/A</v>
      </c>
      <c r="F75" s="575" t="e">
        <f>IF(ISNUMBER(Regressions!F85),ROUND(Regressions!F85, 1), NA())</f>
        <v>#N/A</v>
      </c>
      <c r="G75" s="576" t="e">
        <f>IF(ISNUMBER(Regressions!G85),ROUND(Regressions!G85, 1), NA())</f>
        <v>#N/A</v>
      </c>
      <c r="H75" s="577" t="e">
        <f>IF(ISNUMBER(Regressions!H85),ROUND(Regressions!H85, 1), NA())</f>
        <v>#N/A</v>
      </c>
      <c r="I75" s="578" t="e">
        <f>IF(ISNUMBER(Regressions!I85),ROUND(Regressions!I85, 1), NA())</f>
        <v>#N/A</v>
      </c>
      <c r="J75" s="579" t="e">
        <f>IF(ISNUMBER(Regressions!K85),ROUND(Regressions!K85, 1), NA())</f>
        <v>#N/A</v>
      </c>
      <c r="K75" s="575" t="e">
        <f>IF(ISNUMBER(Regressions!L85),ROUND(Regressions!L85, 1), NA())</f>
        <v>#N/A</v>
      </c>
      <c r="L75" s="580" t="e">
        <f>IF(ISNUMBER(Regressions!M85),ROUND(Regressions!M85, 1), NA())</f>
        <v>#N/A</v>
      </c>
      <c r="M75" s="577" t="e">
        <f>IF(ISNUMBER(Regressions!N85),ROUND(Regressions!N85, 1), NA())</f>
        <v>#N/A</v>
      </c>
      <c r="N75" s="578" t="e">
        <f>IF(ISNUMBER(Regressions!O85),ROUND(Regressions!O85, 1), NA())</f>
        <v>#N/A</v>
      </c>
      <c r="O75" s="579" t="e">
        <f>IF(ISNUMBER(Regressions!Q85),ROUND(Regressions!Q85, 1), NA())</f>
        <v>#N/A</v>
      </c>
      <c r="P75" s="575" t="e">
        <f>IF(ISNUMBER(Regressions!R85),ROUND(Regressions!R85, 1), NA())</f>
        <v>#N/A</v>
      </c>
      <c r="Q75" s="581" t="e">
        <f>IF(ISNUMBER(Regressions!S85),ROUND(Regressions!S85, 1), NA())</f>
        <v>#N/A</v>
      </c>
      <c r="R75" s="577" t="e">
        <f>IF(ISNUMBER(Regressions!T85),ROUND(Regressions!T85, 1), NA())</f>
        <v>#N/A</v>
      </c>
      <c r="S75" s="578" t="e">
        <f>IF(ISNUMBER(Regressions!U85),ROUND(Regressions!U85, 1), NA())</f>
        <v>#N/A</v>
      </c>
    </row>
    <row r="76" spans="1:19" x14ac:dyDescent="0.25">
      <c r="A76" s="570" t="str">
        <f>+Introduction!$C$7</f>
        <v>Mali</v>
      </c>
      <c r="B76" s="571">
        <f>IF(ISBLANK(Regressions!B86), " ", Regressions!B86)</f>
        <v>2010</v>
      </c>
      <c r="C76" s="570" t="str">
        <f>HLOOKUP(Introduction!$G$4,nametranslations,25,FALSE)</f>
        <v>Rural</v>
      </c>
      <c r="D76" s="573">
        <f>IF(ISBLANK(Regressions!D86), " ", Regressions!D86)</f>
        <v>4349808.087355881</v>
      </c>
      <c r="E76" s="574" t="e">
        <f>IF(ISNUMBER(Regressions!E86),ROUND(Regressions!E86, 1), NA())</f>
        <v>#N/A</v>
      </c>
      <c r="F76" s="575" t="e">
        <f>IF(ISNUMBER(Regressions!F86),ROUND(Regressions!F86, 1), NA())</f>
        <v>#N/A</v>
      </c>
      <c r="G76" s="576" t="e">
        <f>IF(ISNUMBER(Regressions!G86),ROUND(Regressions!G86, 1), NA())</f>
        <v>#N/A</v>
      </c>
      <c r="H76" s="577" t="e">
        <f>IF(ISNUMBER(Regressions!H86),ROUND(Regressions!H86, 1), NA())</f>
        <v>#N/A</v>
      </c>
      <c r="I76" s="578" t="e">
        <f>IF(ISNUMBER(Regressions!I86),ROUND(Regressions!I86, 1), NA())</f>
        <v>#N/A</v>
      </c>
      <c r="J76" s="579" t="e">
        <f>IF(ISNUMBER(Regressions!K86),ROUND(Regressions!K86, 1), NA())</f>
        <v>#N/A</v>
      </c>
      <c r="K76" s="575" t="e">
        <f>IF(ISNUMBER(Regressions!L86),ROUND(Regressions!L86, 1), NA())</f>
        <v>#N/A</v>
      </c>
      <c r="L76" s="580" t="e">
        <f>IF(ISNUMBER(Regressions!M86),ROUND(Regressions!M86, 1), NA())</f>
        <v>#N/A</v>
      </c>
      <c r="M76" s="577" t="e">
        <f>IF(ISNUMBER(Regressions!N86),ROUND(Regressions!N86, 1), NA())</f>
        <v>#N/A</v>
      </c>
      <c r="N76" s="578" t="e">
        <f>IF(ISNUMBER(Regressions!O86),ROUND(Regressions!O86, 1), NA())</f>
        <v>#N/A</v>
      </c>
      <c r="O76" s="579" t="e">
        <f>IF(ISNUMBER(Regressions!Q86),ROUND(Regressions!Q86, 1), NA())</f>
        <v>#N/A</v>
      </c>
      <c r="P76" s="575" t="e">
        <f>IF(ISNUMBER(Regressions!R86),ROUND(Regressions!R86, 1), NA())</f>
        <v>#N/A</v>
      </c>
      <c r="Q76" s="581" t="e">
        <f>IF(ISNUMBER(Regressions!S86),ROUND(Regressions!S86, 1), NA())</f>
        <v>#N/A</v>
      </c>
      <c r="R76" s="577" t="e">
        <f>IF(ISNUMBER(Regressions!T86),ROUND(Regressions!T86, 1), NA())</f>
        <v>#N/A</v>
      </c>
      <c r="S76" s="578" t="e">
        <f>IF(ISNUMBER(Regressions!U86),ROUND(Regressions!U86, 1), NA())</f>
        <v>#N/A</v>
      </c>
    </row>
    <row r="77" spans="1:19" x14ac:dyDescent="0.25">
      <c r="A77" s="570" t="str">
        <f>+Introduction!$C$7</f>
        <v>Mali</v>
      </c>
      <c r="B77" s="571">
        <f>IF(ISBLANK(Regressions!B87), " ", Regressions!B87)</f>
        <v>2011</v>
      </c>
      <c r="C77" s="570" t="str">
        <f>HLOOKUP(Introduction!$G$4,nametranslations,25,FALSE)</f>
        <v>Rural</v>
      </c>
      <c r="D77" s="573">
        <f>IF(ISBLANK(Regressions!D87), " ", Regressions!D87)</f>
        <v>4450544.2819330981</v>
      </c>
      <c r="E77" s="574">
        <f>IF(ISNUMBER(Regressions!E87),ROUND(Regressions!E87, 1), NA())</f>
        <v>91.2</v>
      </c>
      <c r="F77" s="575">
        <f>IF(ISNUMBER(Regressions!F87),ROUND(Regressions!F87, 1), NA())</f>
        <v>73.8</v>
      </c>
      <c r="G77" s="576">
        <f>IF(ISNUMBER(Regressions!G87),ROUND(Regressions!G87, 1), NA())</f>
        <v>59.8</v>
      </c>
      <c r="H77" s="577">
        <f>IF(ISNUMBER(Regressions!H87),ROUND(Regressions!H87, 1), NA())</f>
        <v>14</v>
      </c>
      <c r="I77" s="578">
        <f>IF(ISNUMBER(Regressions!I87),ROUND(Regressions!I87, 1), NA())</f>
        <v>26.2</v>
      </c>
      <c r="J77" s="579">
        <f>IF(ISNUMBER(Regressions!K87),ROUND(Regressions!K87, 1), NA())</f>
        <v>96.7</v>
      </c>
      <c r="K77" s="575">
        <f>IF(ISNUMBER(Regressions!L87),ROUND(Regressions!L87, 1), NA())</f>
        <v>81</v>
      </c>
      <c r="L77" s="580">
        <f>IF(ISNUMBER(Regressions!M87),ROUND(Regressions!M87, 1), NA())</f>
        <v>46.2</v>
      </c>
      <c r="M77" s="577">
        <f>IF(ISNUMBER(Regressions!N87),ROUND(Regressions!N87, 1), NA())</f>
        <v>34.799999999999997</v>
      </c>
      <c r="N77" s="578">
        <f>IF(ISNUMBER(Regressions!O87),ROUND(Regressions!O87, 1), NA())</f>
        <v>19</v>
      </c>
      <c r="O77" s="579" t="e">
        <f>IF(ISNUMBER(Regressions!Q87),ROUND(Regressions!Q87, 1), NA())</f>
        <v>#N/A</v>
      </c>
      <c r="P77" s="575" t="e">
        <f>IF(ISNUMBER(Regressions!R87),ROUND(Regressions!R87, 1), NA())</f>
        <v>#N/A</v>
      </c>
      <c r="Q77" s="581" t="e">
        <f>IF(ISNUMBER(Regressions!S87),ROUND(Regressions!S87, 1), NA())</f>
        <v>#N/A</v>
      </c>
      <c r="R77" s="577" t="e">
        <f>IF(ISNUMBER(Regressions!T87),ROUND(Regressions!T87, 1), NA())</f>
        <v>#N/A</v>
      </c>
      <c r="S77" s="578" t="e">
        <f>IF(ISNUMBER(Regressions!U87),ROUND(Regressions!U87, 1), NA())</f>
        <v>#N/A</v>
      </c>
    </row>
    <row r="78" spans="1:19" x14ac:dyDescent="0.25">
      <c r="A78" s="570" t="str">
        <f>+Introduction!$C$7</f>
        <v>Mali</v>
      </c>
      <c r="B78" s="571">
        <f>IF(ISBLANK(Regressions!B88), " ", Regressions!B88)</f>
        <v>2012</v>
      </c>
      <c r="C78" s="570" t="str">
        <f>HLOOKUP(Introduction!$G$4,nametranslations,25,FALSE)</f>
        <v>Rural</v>
      </c>
      <c r="D78" s="573">
        <f>IF(ISBLANK(Regressions!D88), " ", Regressions!D88)</f>
        <v>4554521.1392272953</v>
      </c>
      <c r="E78" s="574">
        <f>IF(ISNUMBER(Regressions!E88),ROUND(Regressions!E88, 1), NA())</f>
        <v>91.2</v>
      </c>
      <c r="F78" s="575">
        <f>IF(ISNUMBER(Regressions!F88),ROUND(Regressions!F88, 1), NA())</f>
        <v>73.8</v>
      </c>
      <c r="G78" s="576">
        <f>IF(ISNUMBER(Regressions!G88),ROUND(Regressions!G88, 1), NA())</f>
        <v>59.8</v>
      </c>
      <c r="H78" s="577">
        <f>IF(ISNUMBER(Regressions!H88),ROUND(Regressions!H88, 1), NA())</f>
        <v>14</v>
      </c>
      <c r="I78" s="578">
        <f>IF(ISNUMBER(Regressions!I88),ROUND(Regressions!I88, 1), NA())</f>
        <v>26.2</v>
      </c>
      <c r="J78" s="579">
        <f>IF(ISNUMBER(Regressions!K88),ROUND(Regressions!K88, 1), NA())</f>
        <v>96.7</v>
      </c>
      <c r="K78" s="575">
        <f>IF(ISNUMBER(Regressions!L88),ROUND(Regressions!L88, 1), NA())</f>
        <v>81</v>
      </c>
      <c r="L78" s="580">
        <f>IF(ISNUMBER(Regressions!M88),ROUND(Regressions!M88, 1), NA())</f>
        <v>46.2</v>
      </c>
      <c r="M78" s="577">
        <f>IF(ISNUMBER(Regressions!N88),ROUND(Regressions!N88, 1), NA())</f>
        <v>34.799999999999997</v>
      </c>
      <c r="N78" s="578">
        <f>IF(ISNUMBER(Regressions!O88),ROUND(Regressions!O88, 1), NA())</f>
        <v>19</v>
      </c>
      <c r="O78" s="579" t="e">
        <f>IF(ISNUMBER(Regressions!Q88),ROUND(Regressions!Q88, 1), NA())</f>
        <v>#N/A</v>
      </c>
      <c r="P78" s="575" t="e">
        <f>IF(ISNUMBER(Regressions!R88),ROUND(Regressions!R88, 1), NA())</f>
        <v>#N/A</v>
      </c>
      <c r="Q78" s="581" t="e">
        <f>IF(ISNUMBER(Regressions!S88),ROUND(Regressions!S88, 1), NA())</f>
        <v>#N/A</v>
      </c>
      <c r="R78" s="577" t="e">
        <f>IF(ISNUMBER(Regressions!T88),ROUND(Regressions!T88, 1), NA())</f>
        <v>#N/A</v>
      </c>
      <c r="S78" s="578" t="e">
        <f>IF(ISNUMBER(Regressions!U88),ROUND(Regressions!U88, 1), NA())</f>
        <v>#N/A</v>
      </c>
    </row>
    <row r="79" spans="1:19" x14ac:dyDescent="0.25">
      <c r="A79" s="570" t="str">
        <f>+Introduction!$C$7</f>
        <v>Mali</v>
      </c>
      <c r="B79" s="571">
        <f>IF(ISBLANK(Regressions!B89), " ", Regressions!B89)</f>
        <v>2013</v>
      </c>
      <c r="C79" s="570" t="str">
        <f>HLOOKUP(Introduction!$G$4,nametranslations,25,FALSE)</f>
        <v>Rural</v>
      </c>
      <c r="D79" s="573">
        <f>IF(ISBLANK(Regressions!D89), " ", Regressions!D89)</f>
        <v>4653247.6124633793</v>
      </c>
      <c r="E79" s="574">
        <f>IF(ISNUMBER(Regressions!E89),ROUND(Regressions!E89, 1), NA())</f>
        <v>91.2</v>
      </c>
      <c r="F79" s="575">
        <f>IF(ISNUMBER(Regressions!F89),ROUND(Regressions!F89, 1), NA())</f>
        <v>73.8</v>
      </c>
      <c r="G79" s="576">
        <f>IF(ISNUMBER(Regressions!G89),ROUND(Regressions!G89, 1), NA())</f>
        <v>59.8</v>
      </c>
      <c r="H79" s="577">
        <f>IF(ISNUMBER(Regressions!H89),ROUND(Regressions!H89, 1), NA())</f>
        <v>14</v>
      </c>
      <c r="I79" s="578">
        <f>IF(ISNUMBER(Regressions!I89),ROUND(Regressions!I89, 1), NA())</f>
        <v>26.2</v>
      </c>
      <c r="J79" s="579">
        <f>IF(ISNUMBER(Regressions!K89),ROUND(Regressions!K89, 1), NA())</f>
        <v>96.7</v>
      </c>
      <c r="K79" s="575">
        <f>IF(ISNUMBER(Regressions!L89),ROUND(Regressions!L89, 1), NA())</f>
        <v>81</v>
      </c>
      <c r="L79" s="580">
        <f>IF(ISNUMBER(Regressions!M89),ROUND(Regressions!M89, 1), NA())</f>
        <v>46.2</v>
      </c>
      <c r="M79" s="577">
        <f>IF(ISNUMBER(Regressions!N89),ROUND(Regressions!N89, 1), NA())</f>
        <v>34.799999999999997</v>
      </c>
      <c r="N79" s="578">
        <f>IF(ISNUMBER(Regressions!O89),ROUND(Regressions!O89, 1), NA())</f>
        <v>19</v>
      </c>
      <c r="O79" s="579">
        <f>IF(ISNUMBER(Regressions!Q89),ROUND(Regressions!Q89, 1), NA())</f>
        <v>82</v>
      </c>
      <c r="P79" s="575">
        <f>IF(ISNUMBER(Regressions!R89),ROUND(Regressions!R89, 1), NA())</f>
        <v>80</v>
      </c>
      <c r="Q79" s="581">
        <f>IF(ISNUMBER(Regressions!S89),ROUND(Regressions!S89, 1), NA())</f>
        <v>62.1</v>
      </c>
      <c r="R79" s="577">
        <f>IF(ISNUMBER(Regressions!T89),ROUND(Regressions!T89, 1), NA())</f>
        <v>17.899999999999999</v>
      </c>
      <c r="S79" s="578">
        <f>IF(ISNUMBER(Regressions!U89),ROUND(Regressions!U89, 1), NA())</f>
        <v>20</v>
      </c>
    </row>
    <row r="80" spans="1:19" x14ac:dyDescent="0.25">
      <c r="A80" s="570" t="str">
        <f>+Introduction!$C$7</f>
        <v>Mali</v>
      </c>
      <c r="B80" s="571">
        <f>IF(ISBLANK(Regressions!B90), " ", Regressions!B90)</f>
        <v>2014</v>
      </c>
      <c r="C80" s="570" t="str">
        <f>HLOOKUP(Introduction!$G$4,nametranslations,25,FALSE)</f>
        <v>Rural</v>
      </c>
      <c r="D80" s="573">
        <f>IF(ISBLANK(Regressions!D90), " ", Regressions!D90)</f>
        <v>4765617.5418122867</v>
      </c>
      <c r="E80" s="574">
        <f>IF(ISNUMBER(Regressions!E90),ROUND(Regressions!E90, 1), NA())</f>
        <v>91.2</v>
      </c>
      <c r="F80" s="575">
        <f>IF(ISNUMBER(Regressions!F90),ROUND(Regressions!F90, 1), NA())</f>
        <v>73.8</v>
      </c>
      <c r="G80" s="576">
        <f>IF(ISNUMBER(Regressions!G90),ROUND(Regressions!G90, 1), NA())</f>
        <v>59.8</v>
      </c>
      <c r="H80" s="577">
        <f>IF(ISNUMBER(Regressions!H90),ROUND(Regressions!H90, 1), NA())</f>
        <v>14</v>
      </c>
      <c r="I80" s="578">
        <f>IF(ISNUMBER(Regressions!I90),ROUND(Regressions!I90, 1), NA())</f>
        <v>26.2</v>
      </c>
      <c r="J80" s="579">
        <f>IF(ISNUMBER(Regressions!K90),ROUND(Regressions!K90, 1), NA())</f>
        <v>96.7</v>
      </c>
      <c r="K80" s="575">
        <f>IF(ISNUMBER(Regressions!L90),ROUND(Regressions!L90, 1), NA())</f>
        <v>81</v>
      </c>
      <c r="L80" s="580">
        <f>IF(ISNUMBER(Regressions!M90),ROUND(Regressions!M90, 1), NA())</f>
        <v>46.2</v>
      </c>
      <c r="M80" s="577">
        <f>IF(ISNUMBER(Regressions!N90),ROUND(Regressions!N90, 1), NA())</f>
        <v>34.799999999999997</v>
      </c>
      <c r="N80" s="578">
        <f>IF(ISNUMBER(Regressions!O90),ROUND(Regressions!O90, 1), NA())</f>
        <v>19</v>
      </c>
      <c r="O80" s="579">
        <f>IF(ISNUMBER(Regressions!Q90),ROUND(Regressions!Q90, 1), NA())</f>
        <v>82</v>
      </c>
      <c r="P80" s="575">
        <f>IF(ISNUMBER(Regressions!R90),ROUND(Regressions!R90, 1), NA())</f>
        <v>80</v>
      </c>
      <c r="Q80" s="581">
        <f>IF(ISNUMBER(Regressions!S90),ROUND(Regressions!S90, 1), NA())</f>
        <v>62.1</v>
      </c>
      <c r="R80" s="577">
        <f>IF(ISNUMBER(Regressions!T90),ROUND(Regressions!T90, 1), NA())</f>
        <v>17.899999999999999</v>
      </c>
      <c r="S80" s="578">
        <f>IF(ISNUMBER(Regressions!U90),ROUND(Regressions!U90, 1), NA())</f>
        <v>20</v>
      </c>
    </row>
    <row r="81" spans="1:19" x14ac:dyDescent="0.25">
      <c r="A81" s="570" t="str">
        <f>+Introduction!$C$7</f>
        <v>Mali</v>
      </c>
      <c r="B81" s="571">
        <f>IF(ISBLANK(Regressions!B91), " ", Regressions!B91)</f>
        <v>2015</v>
      </c>
      <c r="C81" s="570" t="str">
        <f>HLOOKUP(Introduction!$G$4,nametranslations,25,FALSE)</f>
        <v>Rural</v>
      </c>
      <c r="D81" s="573">
        <f>IF(ISBLANK(Regressions!D91), " ", Regressions!D91)</f>
        <v>4880091.4121144861</v>
      </c>
      <c r="E81" s="574">
        <f>IF(ISNUMBER(Regressions!E91),ROUND(Regressions!E91, 1), NA())</f>
        <v>91.2</v>
      </c>
      <c r="F81" s="575">
        <f>IF(ISNUMBER(Regressions!F91),ROUND(Regressions!F91, 1), NA())</f>
        <v>73.8</v>
      </c>
      <c r="G81" s="576">
        <f>IF(ISNUMBER(Regressions!G91),ROUND(Regressions!G91, 1), NA())</f>
        <v>59.8</v>
      </c>
      <c r="H81" s="577">
        <f>IF(ISNUMBER(Regressions!H91),ROUND(Regressions!H91, 1), NA())</f>
        <v>14</v>
      </c>
      <c r="I81" s="578">
        <f>IF(ISNUMBER(Regressions!I91),ROUND(Regressions!I91, 1), NA())</f>
        <v>26.2</v>
      </c>
      <c r="J81" s="579">
        <f>IF(ISNUMBER(Regressions!K91),ROUND(Regressions!K91, 1), NA())</f>
        <v>96.7</v>
      </c>
      <c r="K81" s="575">
        <f>IF(ISNUMBER(Regressions!L91),ROUND(Regressions!L91, 1), NA())</f>
        <v>81</v>
      </c>
      <c r="L81" s="580">
        <f>IF(ISNUMBER(Regressions!M91),ROUND(Regressions!M91, 1), NA())</f>
        <v>46.2</v>
      </c>
      <c r="M81" s="577">
        <f>IF(ISNUMBER(Regressions!N91),ROUND(Regressions!N91, 1), NA())</f>
        <v>34.799999999999997</v>
      </c>
      <c r="N81" s="578">
        <f>IF(ISNUMBER(Regressions!O91),ROUND(Regressions!O91, 1), NA())</f>
        <v>19</v>
      </c>
      <c r="O81" s="579">
        <f>IF(ISNUMBER(Regressions!Q91),ROUND(Regressions!Q91, 1), NA())</f>
        <v>82</v>
      </c>
      <c r="P81" s="575">
        <f>IF(ISNUMBER(Regressions!R91),ROUND(Regressions!R91, 1), NA())</f>
        <v>80</v>
      </c>
      <c r="Q81" s="581">
        <f>IF(ISNUMBER(Regressions!S91),ROUND(Regressions!S91, 1), NA())</f>
        <v>62.1</v>
      </c>
      <c r="R81" s="577">
        <f>IF(ISNUMBER(Regressions!T91),ROUND(Regressions!T91, 1), NA())</f>
        <v>17.899999999999999</v>
      </c>
      <c r="S81" s="578">
        <f>IF(ISNUMBER(Regressions!U91),ROUND(Regressions!U91, 1), NA())</f>
        <v>20</v>
      </c>
    </row>
    <row r="82" spans="1:19" x14ac:dyDescent="0.25">
      <c r="A82" s="570" t="str">
        <f>+Introduction!$C$7</f>
        <v>Mali</v>
      </c>
      <c r="B82" s="571">
        <f>IF(ISBLANK(Regressions!B92), " ", Regressions!B92)</f>
        <v>2016</v>
      </c>
      <c r="C82" s="570" t="str">
        <f>HLOOKUP(Introduction!$G$4,nametranslations,25,FALSE)</f>
        <v>Rural</v>
      </c>
      <c r="D82" s="573">
        <f>IF(ISBLANK(Regressions!D92), " ", Regressions!D92)</f>
        <v>4995313.9095553588</v>
      </c>
      <c r="E82" s="574">
        <f>IF(ISNUMBER(Regressions!E92),ROUND(Regressions!E92, 1), NA())</f>
        <v>91.2</v>
      </c>
      <c r="F82" s="575">
        <f>IF(ISNUMBER(Regressions!F92),ROUND(Regressions!F92, 1), NA())</f>
        <v>73.8</v>
      </c>
      <c r="G82" s="576">
        <f>IF(ISNUMBER(Regressions!G92),ROUND(Regressions!G92, 1), NA())</f>
        <v>59.8</v>
      </c>
      <c r="H82" s="577">
        <f>IF(ISNUMBER(Regressions!H92),ROUND(Regressions!H92, 1), NA())</f>
        <v>14</v>
      </c>
      <c r="I82" s="578">
        <f>IF(ISNUMBER(Regressions!I92),ROUND(Regressions!I92, 1), NA())</f>
        <v>26.2</v>
      </c>
      <c r="J82" s="579">
        <f>IF(ISNUMBER(Regressions!K92),ROUND(Regressions!K92, 1), NA())</f>
        <v>95.1</v>
      </c>
      <c r="K82" s="575">
        <f>IF(ISNUMBER(Regressions!L92),ROUND(Regressions!L92, 1), NA())</f>
        <v>81</v>
      </c>
      <c r="L82" s="580">
        <f>IF(ISNUMBER(Regressions!M92),ROUND(Regressions!M92, 1), NA())</f>
        <v>43.9</v>
      </c>
      <c r="M82" s="577">
        <f>IF(ISNUMBER(Regressions!N92),ROUND(Regressions!N92, 1), NA())</f>
        <v>37.1</v>
      </c>
      <c r="N82" s="578">
        <f>IF(ISNUMBER(Regressions!O92),ROUND(Regressions!O92, 1), NA())</f>
        <v>19</v>
      </c>
      <c r="O82" s="579">
        <f>IF(ISNUMBER(Regressions!Q92),ROUND(Regressions!Q92, 1), NA())</f>
        <v>82</v>
      </c>
      <c r="P82" s="575">
        <f>IF(ISNUMBER(Regressions!R92),ROUND(Regressions!R92, 1), NA())</f>
        <v>80</v>
      </c>
      <c r="Q82" s="581">
        <f>IF(ISNUMBER(Regressions!S92),ROUND(Regressions!S92, 1), NA())</f>
        <v>62.1</v>
      </c>
      <c r="R82" s="577">
        <f>IF(ISNUMBER(Regressions!T92),ROUND(Regressions!T92, 1), NA())</f>
        <v>17.899999999999999</v>
      </c>
      <c r="S82" s="578">
        <f>IF(ISNUMBER(Regressions!U92),ROUND(Regressions!U92, 1), NA())</f>
        <v>20</v>
      </c>
    </row>
    <row r="83" spans="1:19" x14ac:dyDescent="0.25">
      <c r="A83" s="570" t="str">
        <f>+Introduction!$C$7</f>
        <v>Mali</v>
      </c>
      <c r="B83" s="571">
        <f>IF(ISBLANK(Regressions!B93), " ", Regressions!B93)</f>
        <v>2017</v>
      </c>
      <c r="C83" s="570" t="str">
        <f>HLOOKUP(Introduction!$G$4,nametranslations,25,FALSE)</f>
        <v>Rural</v>
      </c>
      <c r="D83" s="573">
        <f>IF(ISBLANK(Regressions!D93), " ", Regressions!D93)</f>
        <v>4694131.3411026001</v>
      </c>
      <c r="E83" s="574">
        <f>IF(ISNUMBER(Regressions!E93),ROUND(Regressions!E93, 1), NA())</f>
        <v>91.2</v>
      </c>
      <c r="F83" s="575">
        <f>IF(ISNUMBER(Regressions!F93),ROUND(Regressions!F93, 1), NA())</f>
        <v>73.8</v>
      </c>
      <c r="G83" s="576">
        <f>IF(ISNUMBER(Regressions!G93),ROUND(Regressions!G93, 1), NA())</f>
        <v>59.8</v>
      </c>
      <c r="H83" s="577">
        <f>IF(ISNUMBER(Regressions!H93),ROUND(Regressions!H93, 1), NA())</f>
        <v>14</v>
      </c>
      <c r="I83" s="578">
        <f>IF(ISNUMBER(Regressions!I93),ROUND(Regressions!I93, 1), NA())</f>
        <v>26.2</v>
      </c>
      <c r="J83" s="579">
        <f>IF(ISNUMBER(Regressions!K93),ROUND(Regressions!K93, 1), NA())</f>
        <v>93.5</v>
      </c>
      <c r="K83" s="575">
        <f>IF(ISNUMBER(Regressions!L93),ROUND(Regressions!L93, 1), NA())</f>
        <v>81</v>
      </c>
      <c r="L83" s="580">
        <f>IF(ISNUMBER(Regressions!M93),ROUND(Regressions!M93, 1), NA())</f>
        <v>41.6</v>
      </c>
      <c r="M83" s="577">
        <f>IF(ISNUMBER(Regressions!N93),ROUND(Regressions!N93, 1), NA())</f>
        <v>39.4</v>
      </c>
      <c r="N83" s="578">
        <f>IF(ISNUMBER(Regressions!O93),ROUND(Regressions!O93, 1), NA())</f>
        <v>19</v>
      </c>
      <c r="O83" s="579">
        <f>IF(ISNUMBER(Regressions!Q93),ROUND(Regressions!Q93, 1), NA())</f>
        <v>82</v>
      </c>
      <c r="P83" s="575">
        <f>IF(ISNUMBER(Regressions!R93),ROUND(Regressions!R93, 1), NA())</f>
        <v>80</v>
      </c>
      <c r="Q83" s="581">
        <f>IF(ISNUMBER(Regressions!S93),ROUND(Regressions!S93, 1), NA())</f>
        <v>62.1</v>
      </c>
      <c r="R83" s="577">
        <f>IF(ISNUMBER(Regressions!T93),ROUND(Regressions!T93, 1), NA())</f>
        <v>17.899999999999999</v>
      </c>
      <c r="S83" s="578">
        <f>IF(ISNUMBER(Regressions!U93),ROUND(Regressions!U93, 1), NA())</f>
        <v>20</v>
      </c>
    </row>
    <row r="84" spans="1:19" x14ac:dyDescent="0.25">
      <c r="A84" s="570" t="str">
        <f>+Introduction!$C$7</f>
        <v>Mali</v>
      </c>
      <c r="B84" s="571">
        <f>IF(ISBLANK(Regressions!B94), " ", Regressions!B94)</f>
        <v>2018</v>
      </c>
      <c r="C84" s="570" t="str">
        <f>HLOOKUP(Introduction!$G$4,nametranslations,25,FALSE)</f>
        <v>Rural</v>
      </c>
      <c r="D84" s="573">
        <f>IF(ISBLANK(Regressions!D94), " ", Regressions!D94)</f>
        <v>4796281.7854743199</v>
      </c>
      <c r="E84" s="574">
        <f>IF(ISNUMBER(Regressions!E94),ROUND(Regressions!E94, 1), NA())</f>
        <v>91.2</v>
      </c>
      <c r="F84" s="575">
        <f>IF(ISNUMBER(Regressions!F94),ROUND(Regressions!F94, 1), NA())</f>
        <v>73.8</v>
      </c>
      <c r="G84" s="576">
        <f>IF(ISNUMBER(Regressions!G94),ROUND(Regressions!G94, 1), NA())</f>
        <v>59.8</v>
      </c>
      <c r="H84" s="577">
        <f>IF(ISNUMBER(Regressions!H94),ROUND(Regressions!H94, 1), NA())</f>
        <v>14</v>
      </c>
      <c r="I84" s="578">
        <f>IF(ISNUMBER(Regressions!I94),ROUND(Regressions!I94, 1), NA())</f>
        <v>26.2</v>
      </c>
      <c r="J84" s="579">
        <f>IF(ISNUMBER(Regressions!K94),ROUND(Regressions!K94, 1), NA())</f>
        <v>92</v>
      </c>
      <c r="K84" s="575">
        <f>IF(ISNUMBER(Regressions!L94),ROUND(Regressions!L94, 1), NA())</f>
        <v>81</v>
      </c>
      <c r="L84" s="580">
        <f>IF(ISNUMBER(Regressions!M94),ROUND(Regressions!M94, 1), NA())</f>
        <v>39.299999999999997</v>
      </c>
      <c r="M84" s="577">
        <f>IF(ISNUMBER(Regressions!N94),ROUND(Regressions!N94, 1), NA())</f>
        <v>41.6</v>
      </c>
      <c r="N84" s="578">
        <f>IF(ISNUMBER(Regressions!O94),ROUND(Regressions!O94, 1), NA())</f>
        <v>19</v>
      </c>
      <c r="O84" s="579">
        <f>IF(ISNUMBER(Regressions!Q94),ROUND(Regressions!Q94, 1), NA())</f>
        <v>82</v>
      </c>
      <c r="P84" s="575">
        <f>IF(ISNUMBER(Regressions!R94),ROUND(Regressions!R94, 1), NA())</f>
        <v>80</v>
      </c>
      <c r="Q84" s="581">
        <f>IF(ISNUMBER(Regressions!S94),ROUND(Regressions!S94, 1), NA())</f>
        <v>62.1</v>
      </c>
      <c r="R84" s="577">
        <f>IF(ISNUMBER(Regressions!T94),ROUND(Regressions!T94, 1), NA())</f>
        <v>17.899999999999999</v>
      </c>
      <c r="S84" s="578">
        <f>IF(ISNUMBER(Regressions!U94),ROUND(Regressions!U94, 1), NA())</f>
        <v>20</v>
      </c>
    </row>
    <row r="85" spans="1:19" x14ac:dyDescent="0.25">
      <c r="A85" s="570" t="str">
        <f>+Introduction!$C$7</f>
        <v>Mali</v>
      </c>
      <c r="B85" s="571">
        <f>IF(ISBLANK(Regressions!B95), " ", Regressions!B95)</f>
        <v>2019</v>
      </c>
      <c r="C85" s="570" t="str">
        <f>HLOOKUP(Introduction!$G$4,nametranslations,25,FALSE)</f>
        <v>Rural</v>
      </c>
      <c r="D85" s="573">
        <f>IF(ISBLANK(Regressions!D95), " ", Regressions!D95)</f>
        <v>4892142.2765940856</v>
      </c>
      <c r="E85" s="574">
        <f>IF(ISNUMBER(Regressions!E95),ROUND(Regressions!E95, 1), NA())</f>
        <v>91.2</v>
      </c>
      <c r="F85" s="575">
        <f>IF(ISNUMBER(Regressions!F95),ROUND(Regressions!F95, 1), NA())</f>
        <v>73.8</v>
      </c>
      <c r="G85" s="576">
        <f>IF(ISNUMBER(Regressions!G95),ROUND(Regressions!G95, 1), NA())</f>
        <v>59.8</v>
      </c>
      <c r="H85" s="577">
        <f>IF(ISNUMBER(Regressions!H95),ROUND(Regressions!H95, 1), NA())</f>
        <v>14</v>
      </c>
      <c r="I85" s="578">
        <f>IF(ISNUMBER(Regressions!I95),ROUND(Regressions!I95, 1), NA())</f>
        <v>26.2</v>
      </c>
      <c r="J85" s="579">
        <f>IF(ISNUMBER(Regressions!K95),ROUND(Regressions!K95, 1), NA())</f>
        <v>90.4</v>
      </c>
      <c r="K85" s="575">
        <f>IF(ISNUMBER(Regressions!L95),ROUND(Regressions!L95, 1), NA())</f>
        <v>81</v>
      </c>
      <c r="L85" s="580">
        <f>IF(ISNUMBER(Regressions!M95),ROUND(Regressions!M95, 1), NA())</f>
        <v>37.1</v>
      </c>
      <c r="M85" s="577">
        <f>IF(ISNUMBER(Regressions!N95),ROUND(Regressions!N95, 1), NA())</f>
        <v>43.9</v>
      </c>
      <c r="N85" s="578">
        <f>IF(ISNUMBER(Regressions!O95),ROUND(Regressions!O95, 1), NA())</f>
        <v>19</v>
      </c>
      <c r="O85" s="579">
        <f>IF(ISNUMBER(Regressions!Q95),ROUND(Regressions!Q95, 1), NA())</f>
        <v>82</v>
      </c>
      <c r="P85" s="575">
        <f>IF(ISNUMBER(Regressions!R95),ROUND(Regressions!R95, 1), NA())</f>
        <v>80</v>
      </c>
      <c r="Q85" s="581">
        <f>IF(ISNUMBER(Regressions!S95),ROUND(Regressions!S95, 1), NA())</f>
        <v>62.1</v>
      </c>
      <c r="R85" s="577">
        <f>IF(ISNUMBER(Regressions!T95),ROUND(Regressions!T95, 1), NA())</f>
        <v>17.899999999999999</v>
      </c>
      <c r="S85" s="578">
        <f>IF(ISNUMBER(Regressions!U95),ROUND(Regressions!U95, 1), NA())</f>
        <v>20</v>
      </c>
    </row>
    <row r="86" spans="1:19" x14ac:dyDescent="0.25">
      <c r="A86" s="570" t="str">
        <f>+Introduction!$C$7</f>
        <v>Mali</v>
      </c>
      <c r="B86" s="571">
        <f>IF(ISBLANK(Regressions!B96), " ", Regressions!B96)</f>
        <v>2020</v>
      </c>
      <c r="C86" s="570" t="str">
        <f>HLOOKUP(Introduction!$G$4,nametranslations,25,FALSE)</f>
        <v>Rural</v>
      </c>
      <c r="D86" s="573">
        <f>IF(ISBLANK(Regressions!D96), " ", Regressions!D96)</f>
        <v>4984349.9930959698</v>
      </c>
      <c r="E86" s="574">
        <f>IF(ISNUMBER(Regressions!E96),ROUND(Regressions!E96, 1), NA())</f>
        <v>91.2</v>
      </c>
      <c r="F86" s="575">
        <f>IF(ISNUMBER(Regressions!F96),ROUND(Regressions!F96, 1), NA())</f>
        <v>73.8</v>
      </c>
      <c r="G86" s="576">
        <f>IF(ISNUMBER(Regressions!G96),ROUND(Regressions!G96, 1), NA())</f>
        <v>59.8</v>
      </c>
      <c r="H86" s="577">
        <f>IF(ISNUMBER(Regressions!H96),ROUND(Regressions!H96, 1), NA())</f>
        <v>14</v>
      </c>
      <c r="I86" s="578">
        <f>IF(ISNUMBER(Regressions!I96),ROUND(Regressions!I96, 1), NA())</f>
        <v>26.2</v>
      </c>
      <c r="J86" s="579">
        <f>IF(ISNUMBER(Regressions!K96),ROUND(Regressions!K96, 1), NA())</f>
        <v>88.8</v>
      </c>
      <c r="K86" s="575">
        <f>IF(ISNUMBER(Regressions!L96),ROUND(Regressions!L96, 1), NA())</f>
        <v>81</v>
      </c>
      <c r="L86" s="580">
        <f>IF(ISNUMBER(Regressions!M96),ROUND(Regressions!M96, 1), NA())</f>
        <v>34.799999999999997</v>
      </c>
      <c r="M86" s="577">
        <f>IF(ISNUMBER(Regressions!N96),ROUND(Regressions!N96, 1), NA())</f>
        <v>46.2</v>
      </c>
      <c r="N86" s="578">
        <f>IF(ISNUMBER(Regressions!O96),ROUND(Regressions!O96, 1), NA())</f>
        <v>19</v>
      </c>
      <c r="O86" s="579">
        <f>IF(ISNUMBER(Regressions!Q96),ROUND(Regressions!Q96, 1), NA())</f>
        <v>82</v>
      </c>
      <c r="P86" s="575">
        <f>IF(ISNUMBER(Regressions!R96),ROUND(Regressions!R96, 1), NA())</f>
        <v>80</v>
      </c>
      <c r="Q86" s="581">
        <f>IF(ISNUMBER(Regressions!S96),ROUND(Regressions!S96, 1), NA())</f>
        <v>62.1</v>
      </c>
      <c r="R86" s="577">
        <f>IF(ISNUMBER(Regressions!T96),ROUND(Regressions!T96, 1), NA())</f>
        <v>17.899999999999999</v>
      </c>
      <c r="S86" s="578">
        <f>IF(ISNUMBER(Regressions!U96),ROUND(Regressions!U96, 1), NA())</f>
        <v>20</v>
      </c>
    </row>
    <row r="87" spans="1:19" x14ac:dyDescent="0.25">
      <c r="A87" s="570" t="str">
        <f>+Introduction!$C$7</f>
        <v>Mali</v>
      </c>
      <c r="B87" s="571">
        <f>IF(ISBLANK(Regressions!B97), " ", Regressions!B97)</f>
        <v>2021</v>
      </c>
      <c r="C87" s="570" t="str">
        <f>HLOOKUP(Introduction!$G$4,nametranslations,25,FALSE)</f>
        <v>Rural</v>
      </c>
      <c r="D87" s="573">
        <f>IF(ISBLANK(Regressions!D97), " ", Regressions!D97)</f>
        <v>5074802.3997290041</v>
      </c>
      <c r="E87" s="579">
        <f>IF(ISNUMBER(Regressions!E97),ROUND(Regressions!E97, 1), NA())</f>
        <v>91.2</v>
      </c>
      <c r="F87" s="582">
        <f>IF(ISNUMBER(Regressions!F97),ROUND(Regressions!F97, 1), NA())</f>
        <v>73.8</v>
      </c>
      <c r="G87" s="583">
        <f>IF(ISNUMBER(Regressions!G97),ROUND(Regressions!G97, 1), NA())</f>
        <v>59.8</v>
      </c>
      <c r="H87" s="577">
        <f>IF(ISNUMBER(Regressions!H97),ROUND(Regressions!H97, 1), NA())</f>
        <v>14</v>
      </c>
      <c r="I87" s="578">
        <f>IF(ISNUMBER(Regressions!I97),ROUND(Regressions!I97, 1), NA())</f>
        <v>26.2</v>
      </c>
      <c r="J87" s="579">
        <f>IF(ISNUMBER(Regressions!K97),ROUND(Regressions!K97, 1), NA())</f>
        <v>87.3</v>
      </c>
      <c r="K87" s="582">
        <f>IF(ISNUMBER(Regressions!L97),ROUND(Regressions!L97, 1), NA())</f>
        <v>81</v>
      </c>
      <c r="L87" s="584">
        <f>IF(ISNUMBER(Regressions!M97),ROUND(Regressions!M97, 1), NA())</f>
        <v>32.5</v>
      </c>
      <c r="M87" s="577">
        <f>IF(ISNUMBER(Regressions!N97),ROUND(Regressions!N97, 1), NA())</f>
        <v>48.4</v>
      </c>
      <c r="N87" s="578">
        <f>IF(ISNUMBER(Regressions!O97),ROUND(Regressions!O97, 1), NA())</f>
        <v>19</v>
      </c>
      <c r="O87" s="579">
        <f>IF(ISNUMBER(Regressions!Q97),ROUND(Regressions!Q97, 1), NA())</f>
        <v>82</v>
      </c>
      <c r="P87" s="582">
        <f>IF(ISNUMBER(Regressions!R97),ROUND(Regressions!R97, 1), NA())</f>
        <v>80</v>
      </c>
      <c r="Q87" s="585">
        <f>IF(ISNUMBER(Regressions!S97),ROUND(Regressions!S97, 1), NA())</f>
        <v>62.1</v>
      </c>
      <c r="R87" s="577">
        <f>IF(ISNUMBER(Regressions!T97),ROUND(Regressions!T97, 1), NA())</f>
        <v>17.899999999999999</v>
      </c>
      <c r="S87" s="578">
        <f>IF(ISNUMBER(Regressions!U97),ROUND(Regressions!U97, 1), NA())</f>
        <v>20</v>
      </c>
    </row>
    <row r="88" spans="1:19" x14ac:dyDescent="0.25">
      <c r="A88" s="570" t="str">
        <f>+Introduction!$C$7</f>
        <v>Mali</v>
      </c>
      <c r="B88" s="571">
        <f>IF(ISBLANK(Regressions!B98), " ", Regressions!B98)</f>
        <v>2022</v>
      </c>
      <c r="C88" s="570" t="str">
        <f>HLOOKUP(Introduction!$G$4,nametranslations,25,FALSE)</f>
        <v>Rural</v>
      </c>
      <c r="D88" s="573">
        <f>IF(ISBLANK(Regressions!D98), " ", Regressions!D98)</f>
        <v>5160411.9182136152</v>
      </c>
      <c r="E88" s="574">
        <f>IF(ISNUMBER(Regressions!E98),ROUND(Regressions!E98, 1), NA())</f>
        <v>91.2</v>
      </c>
      <c r="F88" s="575">
        <f>IF(ISNUMBER(Regressions!F98),ROUND(Regressions!F98, 1), NA())</f>
        <v>73.8</v>
      </c>
      <c r="G88" s="576">
        <f>IF(ISNUMBER(Regressions!G98),ROUND(Regressions!G98, 1), NA())</f>
        <v>59.8</v>
      </c>
      <c r="H88" s="577">
        <f>IF(ISNUMBER(Regressions!H98),ROUND(Regressions!H98, 1), NA())</f>
        <v>14</v>
      </c>
      <c r="I88" s="578">
        <f>IF(ISNUMBER(Regressions!I98),ROUND(Regressions!I98, 1), NA())</f>
        <v>26.2</v>
      </c>
      <c r="J88" s="579">
        <f>IF(ISNUMBER(Regressions!K98),ROUND(Regressions!K98, 1), NA())</f>
        <v>85.7</v>
      </c>
      <c r="K88" s="575">
        <f>IF(ISNUMBER(Regressions!L98),ROUND(Regressions!L98, 1), NA())</f>
        <v>81</v>
      </c>
      <c r="L88" s="580">
        <f>IF(ISNUMBER(Regressions!M98),ROUND(Regressions!M98, 1), NA())</f>
        <v>30.3</v>
      </c>
      <c r="M88" s="577">
        <f>IF(ISNUMBER(Regressions!N98),ROUND(Regressions!N98, 1), NA())</f>
        <v>50.7</v>
      </c>
      <c r="N88" s="578">
        <f>IF(ISNUMBER(Regressions!O98),ROUND(Regressions!O98, 1), NA())</f>
        <v>19</v>
      </c>
      <c r="O88" s="579" t="e">
        <f>IF(ISNUMBER(Regressions!Q98),ROUND(Regressions!Q98, 1), NA())</f>
        <v>#N/A</v>
      </c>
      <c r="P88" s="575" t="e">
        <f>IF(ISNUMBER(Regressions!R98),ROUND(Regressions!R98, 1), NA())</f>
        <v>#N/A</v>
      </c>
      <c r="Q88" s="581" t="e">
        <f>IF(ISNUMBER(Regressions!S98),ROUND(Regressions!S98, 1), NA())</f>
        <v>#N/A</v>
      </c>
      <c r="R88" s="577" t="e">
        <f>IF(ISNUMBER(Regressions!T98),ROUND(Regressions!T98, 1), NA())</f>
        <v>#N/A</v>
      </c>
      <c r="S88" s="578" t="e">
        <f>IF(ISNUMBER(Regressions!U98),ROUND(Regressions!U98, 1), NA())</f>
        <v>#N/A</v>
      </c>
    </row>
    <row r="89" spans="1:19" x14ac:dyDescent="0.25">
      <c r="A89" s="570" t="str">
        <f>+Introduction!$C$7</f>
        <v>Mali</v>
      </c>
      <c r="B89" s="571">
        <f>IF(ISBLANK(Regressions!B99), " ", Regressions!B99)</f>
        <v>2023</v>
      </c>
      <c r="C89" s="570" t="str">
        <f>HLOOKUP(Introduction!$G$4,nametranslations,25,FALSE)</f>
        <v>Rural</v>
      </c>
      <c r="D89" s="573">
        <f>IF(ISBLANK(Regressions!D99), " ", Regressions!D99)</f>
        <v>5235839.0669410704</v>
      </c>
      <c r="E89" s="574">
        <f>IF(ISNUMBER(Regressions!E99),ROUND(Regressions!E99, 1), NA())</f>
        <v>91.2</v>
      </c>
      <c r="F89" s="575">
        <f>IF(ISNUMBER(Regressions!F99),ROUND(Regressions!F99, 1), NA())</f>
        <v>73.8</v>
      </c>
      <c r="G89" s="576">
        <f>IF(ISNUMBER(Regressions!G99),ROUND(Regressions!G99, 1), NA())</f>
        <v>59.8</v>
      </c>
      <c r="H89" s="577">
        <f>IF(ISNUMBER(Regressions!H99),ROUND(Regressions!H99, 1), NA())</f>
        <v>14</v>
      </c>
      <c r="I89" s="578">
        <f>IF(ISNUMBER(Regressions!I99),ROUND(Regressions!I99, 1), NA())</f>
        <v>26.2</v>
      </c>
      <c r="J89" s="579">
        <f>IF(ISNUMBER(Regressions!K99),ROUND(Regressions!K99, 1), NA())</f>
        <v>84.1</v>
      </c>
      <c r="K89" s="575">
        <f>IF(ISNUMBER(Regressions!L99),ROUND(Regressions!L99, 1), NA())</f>
        <v>81</v>
      </c>
      <c r="L89" s="580">
        <f>IF(ISNUMBER(Regressions!M99),ROUND(Regressions!M99, 1), NA())</f>
        <v>28</v>
      </c>
      <c r="M89" s="577">
        <f>IF(ISNUMBER(Regressions!N99),ROUND(Regressions!N99, 1), NA())</f>
        <v>53</v>
      </c>
      <c r="N89" s="578">
        <f>IF(ISNUMBER(Regressions!O99),ROUND(Regressions!O99, 1), NA())</f>
        <v>19</v>
      </c>
      <c r="O89" s="579" t="e">
        <f>IF(ISNUMBER(Regressions!Q99),ROUND(Regressions!Q99, 1), NA())</f>
        <v>#N/A</v>
      </c>
      <c r="P89" s="575" t="e">
        <f>IF(ISNUMBER(Regressions!R99),ROUND(Regressions!R99, 1), NA())</f>
        <v>#N/A</v>
      </c>
      <c r="Q89" s="581" t="e">
        <f>IF(ISNUMBER(Regressions!S99),ROUND(Regressions!S99, 1), NA())</f>
        <v>#N/A</v>
      </c>
      <c r="R89" s="577" t="e">
        <f>IF(ISNUMBER(Regressions!T99),ROUND(Regressions!T99, 1), NA())</f>
        <v>#N/A</v>
      </c>
      <c r="S89" s="578" t="e">
        <f>IF(ISNUMBER(Regressions!U99),ROUND(Regressions!U99, 1), NA())</f>
        <v>#N/A</v>
      </c>
    </row>
    <row r="90" spans="1:19" x14ac:dyDescent="0.25">
      <c r="A90" s="570" t="str">
        <f>+Introduction!$C$7</f>
        <v>Mali</v>
      </c>
      <c r="B90" s="571">
        <f>IF(ISBLANK(Regressions!B100), " ", Regressions!B100)</f>
        <v>2024</v>
      </c>
      <c r="C90" s="570" t="str">
        <f>HLOOKUP(Introduction!$G$4,nametranslations,25,FALSE)</f>
        <v>Rural</v>
      </c>
      <c r="D90" s="573">
        <f>IF(ISBLANK(Regressions!D100), " ", Regressions!D100)</f>
        <v>5183005.7561821742</v>
      </c>
      <c r="E90" s="574" t="e">
        <f>IF(ISNUMBER(Regressions!E100),ROUND(Regressions!E100, 1), NA())</f>
        <v>#N/A</v>
      </c>
      <c r="F90" s="575" t="e">
        <f>IF(ISNUMBER(Regressions!F100),ROUND(Regressions!F100, 1), NA())</f>
        <v>#N/A</v>
      </c>
      <c r="G90" s="576" t="e">
        <f>IF(ISNUMBER(Regressions!G100),ROUND(Regressions!G100, 1), NA())</f>
        <v>#N/A</v>
      </c>
      <c r="H90" s="577" t="e">
        <f>IF(ISNUMBER(Regressions!H100),ROUND(Regressions!H100, 1), NA())</f>
        <v>#N/A</v>
      </c>
      <c r="I90" s="578" t="e">
        <f>IF(ISNUMBER(Regressions!I100),ROUND(Regressions!I100, 1), NA())</f>
        <v>#N/A</v>
      </c>
      <c r="J90" s="579">
        <f>IF(ISNUMBER(Regressions!K100),ROUND(Regressions!K100, 1), NA())</f>
        <v>82.6</v>
      </c>
      <c r="K90" s="575" t="e">
        <f>IF(ISNUMBER(Regressions!L100),ROUND(Regressions!L100, 1), NA())</f>
        <v>#N/A</v>
      </c>
      <c r="L90" s="580">
        <f>IF(ISNUMBER(Regressions!M100),ROUND(Regressions!M100, 1), NA())</f>
        <v>25.7</v>
      </c>
      <c r="M90" s="577" t="e">
        <f>IF(ISNUMBER(Regressions!N100),ROUND(Regressions!N100, 1), NA())</f>
        <v>#N/A</v>
      </c>
      <c r="N90" s="578" t="e">
        <f>IF(ISNUMBER(Regressions!O100),ROUND(Regressions!O100, 1), NA())</f>
        <v>#N/A</v>
      </c>
      <c r="O90" s="579" t="e">
        <f>IF(ISNUMBER(Regressions!Q100),ROUND(Regressions!Q100, 1), NA())</f>
        <v>#N/A</v>
      </c>
      <c r="P90" s="575" t="e">
        <f>IF(ISNUMBER(Regressions!R100),ROUND(Regressions!R100, 1), NA())</f>
        <v>#N/A</v>
      </c>
      <c r="Q90" s="581" t="e">
        <f>IF(ISNUMBER(Regressions!S100),ROUND(Regressions!S100, 1), NA())</f>
        <v>#N/A</v>
      </c>
      <c r="R90" s="577" t="e">
        <f>IF(ISNUMBER(Regressions!T100),ROUND(Regressions!T100, 1), NA())</f>
        <v>#N/A</v>
      </c>
      <c r="S90" s="578" t="e">
        <f>IF(ISNUMBER(Regressions!U100),ROUND(Regressions!U100, 1), NA())</f>
        <v>#N/A</v>
      </c>
    </row>
    <row r="91" spans="1:19" x14ac:dyDescent="0.25">
      <c r="A91" s="586" t="str">
        <f>+Introduction!$C$7</f>
        <v>Mali</v>
      </c>
      <c r="B91" s="587">
        <f>IF(ISBLANK(Regressions!B101), " ", Regressions!B101)</f>
        <v>2025</v>
      </c>
      <c r="C91" s="586" t="str">
        <f>HLOOKUP(Introduction!$G$4,nametranslations,25,FALSE)</f>
        <v>Rural</v>
      </c>
      <c r="D91" s="588">
        <f>IF(ISBLANK(Regressions!D101), " ", Regressions!D101)</f>
        <v>5219131.9373117061</v>
      </c>
      <c r="E91" s="589" t="e">
        <f>IF(ISNUMBER(Regressions!E101),ROUND(Regressions!E101, 1), NA())</f>
        <v>#N/A</v>
      </c>
      <c r="F91" s="590" t="e">
        <f>IF(ISNUMBER(Regressions!F101),ROUND(Regressions!F101, 1), NA())</f>
        <v>#N/A</v>
      </c>
      <c r="G91" s="591" t="e">
        <f>IF(ISNUMBER(Regressions!G101),ROUND(Regressions!G101, 1), NA())</f>
        <v>#N/A</v>
      </c>
      <c r="H91" s="592" t="e">
        <f>IF(ISNUMBER(Regressions!H101),ROUND(Regressions!H101, 1), NA())</f>
        <v>#N/A</v>
      </c>
      <c r="I91" s="593" t="e">
        <f>IF(ISNUMBER(Regressions!I101),ROUND(Regressions!I101, 1), NA())</f>
        <v>#N/A</v>
      </c>
      <c r="J91" s="594">
        <f>IF(ISNUMBER(Regressions!K101),ROUND(Regressions!K101, 1), NA())</f>
        <v>81</v>
      </c>
      <c r="K91" s="590" t="e">
        <f>IF(ISNUMBER(Regressions!L101),ROUND(Regressions!L101, 1), NA())</f>
        <v>#N/A</v>
      </c>
      <c r="L91" s="595">
        <f>IF(ISNUMBER(Regressions!M101),ROUND(Regressions!M101, 1), NA())</f>
        <v>23.5</v>
      </c>
      <c r="M91" s="592" t="e">
        <f>IF(ISNUMBER(Regressions!N101),ROUND(Regressions!N101, 1), NA())</f>
        <v>#N/A</v>
      </c>
      <c r="N91" s="593" t="e">
        <f>IF(ISNUMBER(Regressions!O101),ROUND(Regressions!O101, 1), NA())</f>
        <v>#N/A</v>
      </c>
      <c r="O91" s="594" t="e">
        <f>IF(ISNUMBER(Regressions!Q101),ROUND(Regressions!Q101, 1), NA())</f>
        <v>#N/A</v>
      </c>
      <c r="P91" s="590" t="e">
        <f>IF(ISNUMBER(Regressions!R101),ROUND(Regressions!R101, 1), NA())</f>
        <v>#N/A</v>
      </c>
      <c r="Q91" s="596" t="e">
        <f>IF(ISNUMBER(Regressions!S101),ROUND(Regressions!S101, 1), NA())</f>
        <v>#N/A</v>
      </c>
      <c r="R91" s="592" t="e">
        <f>IF(ISNUMBER(Regressions!T101),ROUND(Regressions!T101, 1), NA())</f>
        <v>#N/A</v>
      </c>
      <c r="S91" s="593" t="e">
        <f>IF(ISNUMBER(Regressions!U101),ROUND(Regressions!U101, 1), NA())</f>
        <v>#N/A</v>
      </c>
    </row>
    <row r="92" spans="1:19" hidden="1" x14ac:dyDescent="0.25">
      <c r="A92" s="570" t="str">
        <f>+Introduction!$C$7</f>
        <v>Mali</v>
      </c>
      <c r="B92" s="571">
        <f>IF(ISBLANK(Regressions!B102), " ", Regressions!B102)</f>
        <v>2026</v>
      </c>
      <c r="C92" s="570" t="str">
        <f>HLOOKUP(Introduction!$G$4,nametranslations,25,FALSE)</f>
        <v>Rural</v>
      </c>
      <c r="D92" s="573" t="str">
        <f>IF(ISBLANK(Regressions!D102), " ", Regressions!D102)</f>
        <v xml:space="preserve"> </v>
      </c>
      <c r="E92" s="574" t="e">
        <f>IF(ISNUMBER(Regressions!E102),ROUND(Regressions!E102, 1), NA())</f>
        <v>#N/A</v>
      </c>
      <c r="F92" s="575" t="e">
        <f>IF(ISNUMBER(Regressions!F102),ROUND(Regressions!F102, 1), NA())</f>
        <v>#N/A</v>
      </c>
      <c r="G92" s="576" t="e">
        <f>IF(ISNUMBER(Regressions!G102),ROUND(Regressions!G102, 1), NA())</f>
        <v>#N/A</v>
      </c>
      <c r="H92" s="577" t="e">
        <f>IF(ISNUMBER(Regressions!H102),ROUND(Regressions!H102, 1), NA())</f>
        <v>#N/A</v>
      </c>
      <c r="I92" s="578" t="e">
        <f>IF(ISNUMBER(Regressions!I102),ROUND(Regressions!I102, 1), NA())</f>
        <v>#N/A</v>
      </c>
      <c r="J92" s="579">
        <f>IF(ISNUMBER(Regressions!K102),ROUND(Regressions!K102, 1), NA())</f>
        <v>79.400000000000006</v>
      </c>
      <c r="K92" s="575" t="e">
        <f>IF(ISNUMBER(Regressions!L102),ROUND(Regressions!L102, 1), NA())</f>
        <v>#N/A</v>
      </c>
      <c r="L92" s="580">
        <f>IF(ISNUMBER(Regressions!M102),ROUND(Regressions!M102, 1), NA())</f>
        <v>21.2</v>
      </c>
      <c r="M92" s="577" t="e">
        <f>IF(ISNUMBER(Regressions!N102),ROUND(Regressions!N102, 1), NA())</f>
        <v>#N/A</v>
      </c>
      <c r="N92" s="578" t="e">
        <f>IF(ISNUMBER(Regressions!O102),ROUND(Regressions!O102, 1), NA())</f>
        <v>#N/A</v>
      </c>
      <c r="O92" s="579" t="e">
        <f>IF(ISNUMBER(Regressions!Q102),ROUND(Regressions!Q102, 1), NA())</f>
        <v>#N/A</v>
      </c>
      <c r="P92" s="575" t="e">
        <f>IF(ISNUMBER(Regressions!R102),ROUND(Regressions!R102, 1), NA())</f>
        <v>#N/A</v>
      </c>
      <c r="Q92" s="581" t="e">
        <f>IF(ISNUMBER(Regressions!S102),ROUND(Regressions!S102, 1), NA())</f>
        <v>#N/A</v>
      </c>
      <c r="R92" s="577" t="e">
        <f>IF(ISNUMBER(Regressions!T102),ROUND(Regressions!T102, 1), NA())</f>
        <v>#N/A</v>
      </c>
      <c r="S92" s="578" t="e">
        <f>IF(ISNUMBER(Regressions!U102),ROUND(Regressions!U102, 1), NA())</f>
        <v>#N/A</v>
      </c>
    </row>
    <row r="93" spans="1:19" hidden="1" x14ac:dyDescent="0.25">
      <c r="A93" s="570" t="str">
        <f>+Introduction!$C$7</f>
        <v>Mali</v>
      </c>
      <c r="B93" s="571">
        <f>IF(ISBLANK(Regressions!B103), " ", Regressions!B103)</f>
        <v>2027</v>
      </c>
      <c r="C93" s="570" t="str">
        <f>HLOOKUP(Introduction!$G$4,nametranslations,25,FALSE)</f>
        <v>Rural</v>
      </c>
      <c r="D93" s="573" t="str">
        <f>IF(ISBLANK(Regressions!D103), " ", Regressions!D103)</f>
        <v xml:space="preserve"> </v>
      </c>
      <c r="E93" s="574" t="e">
        <f>IF(ISNUMBER(Regressions!E103),ROUND(Regressions!E103, 1), NA())</f>
        <v>#N/A</v>
      </c>
      <c r="F93" s="575" t="e">
        <f>IF(ISNUMBER(Regressions!F103),ROUND(Regressions!F103, 1), NA())</f>
        <v>#N/A</v>
      </c>
      <c r="G93" s="576" t="e">
        <f>IF(ISNUMBER(Regressions!G103),ROUND(Regressions!G103, 1), NA())</f>
        <v>#N/A</v>
      </c>
      <c r="H93" s="577" t="e">
        <f>IF(ISNUMBER(Regressions!H103),ROUND(Regressions!H103, 1), NA())</f>
        <v>#N/A</v>
      </c>
      <c r="I93" s="578" t="e">
        <f>IF(ISNUMBER(Regressions!I103),ROUND(Regressions!I103, 1), NA())</f>
        <v>#N/A</v>
      </c>
      <c r="J93" s="579">
        <f>IF(ISNUMBER(Regressions!K103),ROUND(Regressions!K103, 1), NA())</f>
        <v>77.900000000000006</v>
      </c>
      <c r="K93" s="575" t="e">
        <f>IF(ISNUMBER(Regressions!L103),ROUND(Regressions!L103, 1), NA())</f>
        <v>#N/A</v>
      </c>
      <c r="L93" s="580">
        <f>IF(ISNUMBER(Regressions!M103),ROUND(Regressions!M103, 1), NA())</f>
        <v>18.899999999999999</v>
      </c>
      <c r="M93" s="577" t="e">
        <f>IF(ISNUMBER(Regressions!N103),ROUND(Regressions!N103, 1), NA())</f>
        <v>#N/A</v>
      </c>
      <c r="N93" s="578" t="e">
        <f>IF(ISNUMBER(Regressions!O103),ROUND(Regressions!O103, 1), NA())</f>
        <v>#N/A</v>
      </c>
      <c r="O93" s="579" t="e">
        <f>IF(ISNUMBER(Regressions!Q103),ROUND(Regressions!Q103, 1), NA())</f>
        <v>#N/A</v>
      </c>
      <c r="P93" s="575" t="e">
        <f>IF(ISNUMBER(Regressions!R103),ROUND(Regressions!R103, 1), NA())</f>
        <v>#N/A</v>
      </c>
      <c r="Q93" s="581" t="e">
        <f>IF(ISNUMBER(Regressions!S103),ROUND(Regressions!S103, 1), NA())</f>
        <v>#N/A</v>
      </c>
      <c r="R93" s="577" t="e">
        <f>IF(ISNUMBER(Regressions!T103),ROUND(Regressions!T103, 1), NA())</f>
        <v>#N/A</v>
      </c>
      <c r="S93" s="578" t="e">
        <f>IF(ISNUMBER(Regressions!U103),ROUND(Regressions!U103, 1), NA())</f>
        <v>#N/A</v>
      </c>
    </row>
    <row r="94" spans="1:19" hidden="1" x14ac:dyDescent="0.25">
      <c r="A94" s="570" t="str">
        <f>+Introduction!$C$7</f>
        <v>Mali</v>
      </c>
      <c r="B94" s="571">
        <f>IF(ISBLANK(Regressions!B104), " ", Regressions!B104)</f>
        <v>2028</v>
      </c>
      <c r="C94" s="570" t="str">
        <f>HLOOKUP(Introduction!$G$4,nametranslations,25,FALSE)</f>
        <v>Rural</v>
      </c>
      <c r="D94" s="573" t="str">
        <f>IF(ISBLANK(Regressions!D104), " ", Regressions!D104)</f>
        <v xml:space="preserve"> </v>
      </c>
      <c r="E94" s="574" t="e">
        <f>IF(ISNUMBER(Regressions!E104),ROUND(Regressions!E104, 1), NA())</f>
        <v>#N/A</v>
      </c>
      <c r="F94" s="575" t="e">
        <f>IF(ISNUMBER(Regressions!F104),ROUND(Regressions!F104, 1), NA())</f>
        <v>#N/A</v>
      </c>
      <c r="G94" s="576" t="e">
        <f>IF(ISNUMBER(Regressions!G104),ROUND(Regressions!G104, 1), NA())</f>
        <v>#N/A</v>
      </c>
      <c r="H94" s="577" t="e">
        <f>IF(ISNUMBER(Regressions!H104),ROUND(Regressions!H104, 1), NA())</f>
        <v>#N/A</v>
      </c>
      <c r="I94" s="578" t="e">
        <f>IF(ISNUMBER(Regressions!I104),ROUND(Regressions!I104, 1), NA())</f>
        <v>#N/A</v>
      </c>
      <c r="J94" s="579">
        <f>IF(ISNUMBER(Regressions!K104),ROUND(Regressions!K104, 1), NA())</f>
        <v>77.900000000000006</v>
      </c>
      <c r="K94" s="575" t="e">
        <f>IF(ISNUMBER(Regressions!L104),ROUND(Regressions!L104, 1), NA())</f>
        <v>#N/A</v>
      </c>
      <c r="L94" s="580">
        <f>IF(ISNUMBER(Regressions!M104),ROUND(Regressions!M104, 1), NA())</f>
        <v>18.899999999999999</v>
      </c>
      <c r="M94" s="577" t="e">
        <f>IF(ISNUMBER(Regressions!N104),ROUND(Regressions!N104, 1), NA())</f>
        <v>#N/A</v>
      </c>
      <c r="N94" s="578" t="e">
        <f>IF(ISNUMBER(Regressions!O104),ROUND(Regressions!O104, 1), NA())</f>
        <v>#N/A</v>
      </c>
      <c r="O94" s="579" t="e">
        <f>IF(ISNUMBER(Regressions!Q104),ROUND(Regressions!Q104, 1), NA())</f>
        <v>#N/A</v>
      </c>
      <c r="P94" s="575" t="e">
        <f>IF(ISNUMBER(Regressions!R104),ROUND(Regressions!R104, 1), NA())</f>
        <v>#N/A</v>
      </c>
      <c r="Q94" s="581" t="e">
        <f>IF(ISNUMBER(Regressions!S104),ROUND(Regressions!S104, 1), NA())</f>
        <v>#N/A</v>
      </c>
      <c r="R94" s="577" t="e">
        <f>IF(ISNUMBER(Regressions!T104),ROUND(Regressions!T104, 1), NA())</f>
        <v>#N/A</v>
      </c>
      <c r="S94" s="578" t="e">
        <f>IF(ISNUMBER(Regressions!U104),ROUND(Regressions!U104, 1), NA())</f>
        <v>#N/A</v>
      </c>
    </row>
    <row r="95" spans="1:19" hidden="1" x14ac:dyDescent="0.25">
      <c r="A95" s="570" t="str">
        <f>+Introduction!$C$7</f>
        <v>Mali</v>
      </c>
      <c r="B95" s="571">
        <f>IF(ISBLANK(Regressions!B105), " ", Regressions!B105)</f>
        <v>2029</v>
      </c>
      <c r="C95" s="570" t="str">
        <f>HLOOKUP(Introduction!$G$4,nametranslations,25,FALSE)</f>
        <v>Rural</v>
      </c>
      <c r="D95" s="573" t="str">
        <f>IF(ISBLANK(Regressions!D105), " ", Regressions!D105)</f>
        <v xml:space="preserve"> </v>
      </c>
      <c r="E95" s="574" t="e">
        <f>IF(ISNUMBER(Regressions!E105),ROUND(Regressions!E105, 1), NA())</f>
        <v>#N/A</v>
      </c>
      <c r="F95" s="575" t="e">
        <f>IF(ISNUMBER(Regressions!F105),ROUND(Regressions!F105, 1), NA())</f>
        <v>#N/A</v>
      </c>
      <c r="G95" s="576" t="e">
        <f>IF(ISNUMBER(Regressions!G105),ROUND(Regressions!G105, 1), NA())</f>
        <v>#N/A</v>
      </c>
      <c r="H95" s="577" t="e">
        <f>IF(ISNUMBER(Regressions!H105),ROUND(Regressions!H105, 1), NA())</f>
        <v>#N/A</v>
      </c>
      <c r="I95" s="578" t="e">
        <f>IF(ISNUMBER(Regressions!I105),ROUND(Regressions!I105, 1), NA())</f>
        <v>#N/A</v>
      </c>
      <c r="J95" s="579">
        <f>IF(ISNUMBER(Regressions!K105),ROUND(Regressions!K105, 1), NA())</f>
        <v>77.900000000000006</v>
      </c>
      <c r="K95" s="575" t="e">
        <f>IF(ISNUMBER(Regressions!L105),ROUND(Regressions!L105, 1), NA())</f>
        <v>#N/A</v>
      </c>
      <c r="L95" s="580">
        <f>IF(ISNUMBER(Regressions!M105),ROUND(Regressions!M105, 1), NA())</f>
        <v>18.899999999999999</v>
      </c>
      <c r="M95" s="577" t="e">
        <f>IF(ISNUMBER(Regressions!N105),ROUND(Regressions!N105, 1), NA())</f>
        <v>#N/A</v>
      </c>
      <c r="N95" s="578" t="e">
        <f>IF(ISNUMBER(Regressions!O105),ROUND(Regressions!O105, 1), NA())</f>
        <v>#N/A</v>
      </c>
      <c r="O95" s="579" t="e">
        <f>IF(ISNUMBER(Regressions!Q105),ROUND(Regressions!Q105, 1), NA())</f>
        <v>#N/A</v>
      </c>
      <c r="P95" s="575" t="e">
        <f>IF(ISNUMBER(Regressions!R105),ROUND(Regressions!R105, 1), NA())</f>
        <v>#N/A</v>
      </c>
      <c r="Q95" s="581" t="e">
        <f>IF(ISNUMBER(Regressions!S105),ROUND(Regressions!S105, 1), NA())</f>
        <v>#N/A</v>
      </c>
      <c r="R95" s="577" t="e">
        <f>IF(ISNUMBER(Regressions!T105),ROUND(Regressions!T105, 1), NA())</f>
        <v>#N/A</v>
      </c>
      <c r="S95" s="578" t="e">
        <f>IF(ISNUMBER(Regressions!U105),ROUND(Regressions!U105, 1), NA())</f>
        <v>#N/A</v>
      </c>
    </row>
    <row r="96" spans="1:19" hidden="1" x14ac:dyDescent="0.25">
      <c r="A96" s="570" t="str">
        <f>+Introduction!$C$7</f>
        <v>Mali</v>
      </c>
      <c r="B96" s="571">
        <f>IF(ISBLANK(Regressions!B106), " ", Regressions!B106)</f>
        <v>2030</v>
      </c>
      <c r="C96" s="570" t="str">
        <f>HLOOKUP(Introduction!$G$4,nametranslations,25,FALSE)</f>
        <v>Rural</v>
      </c>
      <c r="D96" s="573" t="str">
        <f>IF(ISBLANK(Regressions!D106), " ", Regressions!D106)</f>
        <v xml:space="preserve"> </v>
      </c>
      <c r="E96" s="574" t="e">
        <f>IF(ISNUMBER(Regressions!E106),ROUND(Regressions!E106, 1), NA())</f>
        <v>#N/A</v>
      </c>
      <c r="F96" s="575" t="e">
        <f>IF(ISNUMBER(Regressions!F106),ROUND(Regressions!F106, 1), NA())</f>
        <v>#N/A</v>
      </c>
      <c r="G96" s="576" t="e">
        <f>IF(ISNUMBER(Regressions!G106),ROUND(Regressions!G106, 1), NA())</f>
        <v>#N/A</v>
      </c>
      <c r="H96" s="577" t="e">
        <f>IF(ISNUMBER(Regressions!H106),ROUND(Regressions!H106, 1), NA())</f>
        <v>#N/A</v>
      </c>
      <c r="I96" s="578" t="e">
        <f>IF(ISNUMBER(Regressions!I106),ROUND(Regressions!I106, 1), NA())</f>
        <v>#N/A</v>
      </c>
      <c r="J96" s="579">
        <f>IF(ISNUMBER(Regressions!K106),ROUND(Regressions!K106, 1), NA())</f>
        <v>77.900000000000006</v>
      </c>
      <c r="K96" s="575" t="e">
        <f>IF(ISNUMBER(Regressions!L106),ROUND(Regressions!L106, 1), NA())</f>
        <v>#N/A</v>
      </c>
      <c r="L96" s="580">
        <f>IF(ISNUMBER(Regressions!M106),ROUND(Regressions!M106, 1), NA())</f>
        <v>18.899999999999999</v>
      </c>
      <c r="M96" s="577" t="e">
        <f>IF(ISNUMBER(Regressions!N106),ROUND(Regressions!N106, 1), NA())</f>
        <v>#N/A</v>
      </c>
      <c r="N96" s="578" t="e">
        <f>IF(ISNUMBER(Regressions!O106),ROUND(Regressions!O106, 1), NA())</f>
        <v>#N/A</v>
      </c>
      <c r="O96" s="579" t="e">
        <f>IF(ISNUMBER(Regressions!Q106),ROUND(Regressions!Q106, 1), NA())</f>
        <v>#N/A</v>
      </c>
      <c r="P96" s="575" t="e">
        <f>IF(ISNUMBER(Regressions!R106),ROUND(Regressions!R106, 1), NA())</f>
        <v>#N/A</v>
      </c>
      <c r="Q96" s="581" t="e">
        <f>IF(ISNUMBER(Regressions!S106),ROUND(Regressions!S106, 1), NA())</f>
        <v>#N/A</v>
      </c>
      <c r="R96" s="577" t="e">
        <f>IF(ISNUMBER(Regressions!T106),ROUND(Regressions!T106, 1), NA())</f>
        <v>#N/A</v>
      </c>
      <c r="S96" s="578" t="e">
        <f>IF(ISNUMBER(Regressions!U106),ROUND(Regressions!U106, 1), NA())</f>
        <v>#N/A</v>
      </c>
    </row>
    <row r="97" spans="1:19" x14ac:dyDescent="0.25">
      <c r="A97" s="570" t="str">
        <f>+Introduction!$C$7</f>
        <v>Mali</v>
      </c>
      <c r="B97" s="571">
        <f>IF(ISBLANK(Regressions!B107), " ", Regressions!B107)</f>
        <v>2000</v>
      </c>
      <c r="C97" s="570" t="str">
        <f>HLOOKUP(Introduction!$G$4,nametranslations,27,FALSE)</f>
        <v>Pré-primaire</v>
      </c>
      <c r="D97" s="573">
        <f>IF(ISBLANK(Regressions!D107), " ", Regressions!D107)</f>
        <v>1470716</v>
      </c>
      <c r="E97" s="574" t="e">
        <f>IF(ISNUMBER(Regressions!E107),ROUND(Regressions!E107, 1), NA())</f>
        <v>#N/A</v>
      </c>
      <c r="F97" s="575" t="e">
        <f>IF(ISNUMBER(Regressions!F107),ROUND(Regressions!F107, 1), NA())</f>
        <v>#N/A</v>
      </c>
      <c r="G97" s="576" t="e">
        <f>IF(ISNUMBER(Regressions!G107),ROUND(Regressions!G107, 1), NA())</f>
        <v>#N/A</v>
      </c>
      <c r="H97" s="577" t="e">
        <f>IF(ISNUMBER(Regressions!H107),ROUND(Regressions!H107, 1), NA())</f>
        <v>#N/A</v>
      </c>
      <c r="I97" s="578" t="e">
        <f>IF(ISNUMBER(Regressions!I107),ROUND(Regressions!I107, 1), NA())</f>
        <v>#N/A</v>
      </c>
      <c r="J97" s="579" t="e">
        <f>IF(ISNUMBER(Regressions!K107),ROUND(Regressions!K107, 1), NA())</f>
        <v>#N/A</v>
      </c>
      <c r="K97" s="575" t="e">
        <f>IF(ISNUMBER(Regressions!L107),ROUND(Regressions!L107, 1), NA())</f>
        <v>#N/A</v>
      </c>
      <c r="L97" s="580" t="e">
        <f>IF(ISNUMBER(Regressions!M107),ROUND(Regressions!M107, 1), NA())</f>
        <v>#N/A</v>
      </c>
      <c r="M97" s="577" t="e">
        <f>IF(ISNUMBER(Regressions!N107),ROUND(Regressions!N107, 1), NA())</f>
        <v>#N/A</v>
      </c>
      <c r="N97" s="578" t="e">
        <f>IF(ISNUMBER(Regressions!O107),ROUND(Regressions!O107, 1), NA())</f>
        <v>#N/A</v>
      </c>
      <c r="O97" s="579" t="e">
        <f>IF(ISNUMBER(Regressions!Q107),ROUND(Regressions!Q107, 1), NA())</f>
        <v>#N/A</v>
      </c>
      <c r="P97" s="575" t="e">
        <f>IF(ISNUMBER(Regressions!R107),ROUND(Regressions!R107, 1), NA())</f>
        <v>#N/A</v>
      </c>
      <c r="Q97" s="581" t="e">
        <f>IF(ISNUMBER(Regressions!S107),ROUND(Regressions!S107, 1), NA())</f>
        <v>#N/A</v>
      </c>
      <c r="R97" s="577" t="e">
        <f>IF(ISNUMBER(Regressions!T107),ROUND(Regressions!T107, 1), NA())</f>
        <v>#N/A</v>
      </c>
      <c r="S97" s="578" t="e">
        <f>IF(ISNUMBER(Regressions!U107),ROUND(Regressions!U107, 1), NA())</f>
        <v>#N/A</v>
      </c>
    </row>
    <row r="98" spans="1:19" x14ac:dyDescent="0.25">
      <c r="A98" s="570" t="str">
        <f>+Introduction!$C$7</f>
        <v>Mali</v>
      </c>
      <c r="B98" s="571">
        <f>IF(ISBLANK(Regressions!B108), " ", Regressions!B108)</f>
        <v>2001</v>
      </c>
      <c r="C98" s="570" t="str">
        <f>HLOOKUP(Introduction!$G$4,nametranslations,27,FALSE)</f>
        <v>Pré-primaire</v>
      </c>
      <c r="D98" s="573">
        <f>IF(ISBLANK(Regressions!D108), " ", Regressions!D108)</f>
        <v>1509888</v>
      </c>
      <c r="E98" s="574" t="e">
        <f>IF(ISNUMBER(Regressions!E108),ROUND(Regressions!E108, 1), NA())</f>
        <v>#N/A</v>
      </c>
      <c r="F98" s="575" t="e">
        <f>IF(ISNUMBER(Regressions!F108),ROUND(Regressions!F108, 1), NA())</f>
        <v>#N/A</v>
      </c>
      <c r="G98" s="576" t="e">
        <f>IF(ISNUMBER(Regressions!G108),ROUND(Regressions!G108, 1), NA())</f>
        <v>#N/A</v>
      </c>
      <c r="H98" s="577" t="e">
        <f>IF(ISNUMBER(Regressions!H108),ROUND(Regressions!H108, 1), NA())</f>
        <v>#N/A</v>
      </c>
      <c r="I98" s="578" t="e">
        <f>IF(ISNUMBER(Regressions!I108),ROUND(Regressions!I108, 1), NA())</f>
        <v>#N/A</v>
      </c>
      <c r="J98" s="579" t="e">
        <f>IF(ISNUMBER(Regressions!K108),ROUND(Regressions!K108, 1), NA())</f>
        <v>#N/A</v>
      </c>
      <c r="K98" s="575" t="e">
        <f>IF(ISNUMBER(Regressions!L108),ROUND(Regressions!L108, 1), NA())</f>
        <v>#N/A</v>
      </c>
      <c r="L98" s="580" t="e">
        <f>IF(ISNUMBER(Regressions!M108),ROUND(Regressions!M108, 1), NA())</f>
        <v>#N/A</v>
      </c>
      <c r="M98" s="577" t="e">
        <f>IF(ISNUMBER(Regressions!N108),ROUND(Regressions!N108, 1), NA())</f>
        <v>#N/A</v>
      </c>
      <c r="N98" s="578" t="e">
        <f>IF(ISNUMBER(Regressions!O108),ROUND(Regressions!O108, 1), NA())</f>
        <v>#N/A</v>
      </c>
      <c r="O98" s="579" t="e">
        <f>IF(ISNUMBER(Regressions!Q108),ROUND(Regressions!Q108, 1), NA())</f>
        <v>#N/A</v>
      </c>
      <c r="P98" s="575" t="e">
        <f>IF(ISNUMBER(Regressions!R108),ROUND(Regressions!R108, 1), NA())</f>
        <v>#N/A</v>
      </c>
      <c r="Q98" s="581" t="e">
        <f>IF(ISNUMBER(Regressions!S108),ROUND(Regressions!S108, 1), NA())</f>
        <v>#N/A</v>
      </c>
      <c r="R98" s="577" t="e">
        <f>IF(ISNUMBER(Regressions!T108),ROUND(Regressions!T108, 1), NA())</f>
        <v>#N/A</v>
      </c>
      <c r="S98" s="578" t="e">
        <f>IF(ISNUMBER(Regressions!U108),ROUND(Regressions!U108, 1), NA())</f>
        <v>#N/A</v>
      </c>
    </row>
    <row r="99" spans="1:19" x14ac:dyDescent="0.25">
      <c r="A99" s="570" t="str">
        <f>+Introduction!$C$7</f>
        <v>Mali</v>
      </c>
      <c r="B99" s="571">
        <f>IF(ISBLANK(Regressions!B109), " ", Regressions!B109)</f>
        <v>2002</v>
      </c>
      <c r="C99" s="570" t="str">
        <f>HLOOKUP(Introduction!$G$4,nametranslations,27,FALSE)</f>
        <v>Pré-primaire</v>
      </c>
      <c r="D99" s="573">
        <f>IF(ISBLANK(Regressions!D109), " ", Regressions!D109)</f>
        <v>1556153</v>
      </c>
      <c r="E99" s="574" t="e">
        <f>IF(ISNUMBER(Regressions!E109),ROUND(Regressions!E109, 1), NA())</f>
        <v>#N/A</v>
      </c>
      <c r="F99" s="575" t="e">
        <f>IF(ISNUMBER(Regressions!F109),ROUND(Regressions!F109, 1), NA())</f>
        <v>#N/A</v>
      </c>
      <c r="G99" s="576" t="e">
        <f>IF(ISNUMBER(Regressions!G109),ROUND(Regressions!G109, 1), NA())</f>
        <v>#N/A</v>
      </c>
      <c r="H99" s="577" t="e">
        <f>IF(ISNUMBER(Regressions!H109),ROUND(Regressions!H109, 1), NA())</f>
        <v>#N/A</v>
      </c>
      <c r="I99" s="578" t="e">
        <f>IF(ISNUMBER(Regressions!I109),ROUND(Regressions!I109, 1), NA())</f>
        <v>#N/A</v>
      </c>
      <c r="J99" s="579" t="e">
        <f>IF(ISNUMBER(Regressions!K109),ROUND(Regressions!K109, 1), NA())</f>
        <v>#N/A</v>
      </c>
      <c r="K99" s="575" t="e">
        <f>IF(ISNUMBER(Regressions!L109),ROUND(Regressions!L109, 1), NA())</f>
        <v>#N/A</v>
      </c>
      <c r="L99" s="580" t="e">
        <f>IF(ISNUMBER(Regressions!M109),ROUND(Regressions!M109, 1), NA())</f>
        <v>#N/A</v>
      </c>
      <c r="M99" s="577" t="e">
        <f>IF(ISNUMBER(Regressions!N109),ROUND(Regressions!N109, 1), NA())</f>
        <v>#N/A</v>
      </c>
      <c r="N99" s="578" t="e">
        <f>IF(ISNUMBER(Regressions!O109),ROUND(Regressions!O109, 1), NA())</f>
        <v>#N/A</v>
      </c>
      <c r="O99" s="579" t="e">
        <f>IF(ISNUMBER(Regressions!Q109),ROUND(Regressions!Q109, 1), NA())</f>
        <v>#N/A</v>
      </c>
      <c r="P99" s="575" t="e">
        <f>IF(ISNUMBER(Regressions!R109),ROUND(Regressions!R109, 1), NA())</f>
        <v>#N/A</v>
      </c>
      <c r="Q99" s="581" t="e">
        <f>IF(ISNUMBER(Regressions!S109),ROUND(Regressions!S109, 1), NA())</f>
        <v>#N/A</v>
      </c>
      <c r="R99" s="577" t="e">
        <f>IF(ISNUMBER(Regressions!T109),ROUND(Regressions!T109, 1), NA())</f>
        <v>#N/A</v>
      </c>
      <c r="S99" s="578" t="e">
        <f>IF(ISNUMBER(Regressions!U109),ROUND(Regressions!U109, 1), NA())</f>
        <v>#N/A</v>
      </c>
    </row>
    <row r="100" spans="1:19" x14ac:dyDescent="0.25">
      <c r="A100" s="570" t="str">
        <f>+Introduction!$C$7</f>
        <v>Mali</v>
      </c>
      <c r="B100" s="571">
        <f>IF(ISBLANK(Regressions!B110), " ", Regressions!B110)</f>
        <v>2003</v>
      </c>
      <c r="C100" s="570" t="str">
        <f>HLOOKUP(Introduction!$G$4,nametranslations,27,FALSE)</f>
        <v>Pré-primaire</v>
      </c>
      <c r="D100" s="573">
        <f>IF(ISBLANK(Regressions!D110), " ", Regressions!D110)</f>
        <v>1617619</v>
      </c>
      <c r="E100" s="574" t="e">
        <f>IF(ISNUMBER(Regressions!E110),ROUND(Regressions!E110, 1), NA())</f>
        <v>#N/A</v>
      </c>
      <c r="F100" s="575" t="e">
        <f>IF(ISNUMBER(Regressions!F110),ROUND(Regressions!F110, 1), NA())</f>
        <v>#N/A</v>
      </c>
      <c r="G100" s="576" t="e">
        <f>IF(ISNUMBER(Regressions!G110),ROUND(Regressions!G110, 1), NA())</f>
        <v>#N/A</v>
      </c>
      <c r="H100" s="577" t="e">
        <f>IF(ISNUMBER(Regressions!H110),ROUND(Regressions!H110, 1), NA())</f>
        <v>#N/A</v>
      </c>
      <c r="I100" s="578" t="e">
        <f>IF(ISNUMBER(Regressions!I110),ROUND(Regressions!I110, 1), NA())</f>
        <v>#N/A</v>
      </c>
      <c r="J100" s="579" t="e">
        <f>IF(ISNUMBER(Regressions!K110),ROUND(Regressions!K110, 1), NA())</f>
        <v>#N/A</v>
      </c>
      <c r="K100" s="575" t="e">
        <f>IF(ISNUMBER(Regressions!L110),ROUND(Regressions!L110, 1), NA())</f>
        <v>#N/A</v>
      </c>
      <c r="L100" s="580" t="e">
        <f>IF(ISNUMBER(Regressions!M110),ROUND(Regressions!M110, 1), NA())</f>
        <v>#N/A</v>
      </c>
      <c r="M100" s="577" t="e">
        <f>IF(ISNUMBER(Regressions!N110),ROUND(Regressions!N110, 1), NA())</f>
        <v>#N/A</v>
      </c>
      <c r="N100" s="578" t="e">
        <f>IF(ISNUMBER(Regressions!O110),ROUND(Regressions!O110, 1), NA())</f>
        <v>#N/A</v>
      </c>
      <c r="O100" s="579" t="e">
        <f>IF(ISNUMBER(Regressions!Q110),ROUND(Regressions!Q110, 1), NA())</f>
        <v>#N/A</v>
      </c>
      <c r="P100" s="575" t="e">
        <f>IF(ISNUMBER(Regressions!R110),ROUND(Regressions!R110, 1), NA())</f>
        <v>#N/A</v>
      </c>
      <c r="Q100" s="581" t="e">
        <f>IF(ISNUMBER(Regressions!S110),ROUND(Regressions!S110, 1), NA())</f>
        <v>#N/A</v>
      </c>
      <c r="R100" s="577" t="e">
        <f>IF(ISNUMBER(Regressions!T110),ROUND(Regressions!T110, 1), NA())</f>
        <v>#N/A</v>
      </c>
      <c r="S100" s="578" t="e">
        <f>IF(ISNUMBER(Regressions!U110),ROUND(Regressions!U110, 1), NA())</f>
        <v>#N/A</v>
      </c>
    </row>
    <row r="101" spans="1:19" x14ac:dyDescent="0.25">
      <c r="A101" s="570" t="str">
        <f>+Introduction!$C$7</f>
        <v>Mali</v>
      </c>
      <c r="B101" s="571">
        <f>IF(ISBLANK(Regressions!B111), " ", Regressions!B111)</f>
        <v>2004</v>
      </c>
      <c r="C101" s="570" t="str">
        <f>HLOOKUP(Introduction!$G$4,nametranslations,27,FALSE)</f>
        <v>Pré-primaire</v>
      </c>
      <c r="D101" s="573">
        <f>IF(ISBLANK(Regressions!D111), " ", Regressions!D111)</f>
        <v>1684978</v>
      </c>
      <c r="E101" s="574" t="e">
        <f>IF(ISNUMBER(Regressions!E111),ROUND(Regressions!E111, 1), NA())</f>
        <v>#N/A</v>
      </c>
      <c r="F101" s="575" t="e">
        <f>IF(ISNUMBER(Regressions!F111),ROUND(Regressions!F111, 1), NA())</f>
        <v>#N/A</v>
      </c>
      <c r="G101" s="576" t="e">
        <f>IF(ISNUMBER(Regressions!G111),ROUND(Regressions!G111, 1), NA())</f>
        <v>#N/A</v>
      </c>
      <c r="H101" s="577" t="e">
        <f>IF(ISNUMBER(Regressions!H111),ROUND(Regressions!H111, 1), NA())</f>
        <v>#N/A</v>
      </c>
      <c r="I101" s="578" t="e">
        <f>IF(ISNUMBER(Regressions!I111),ROUND(Regressions!I111, 1), NA())</f>
        <v>#N/A</v>
      </c>
      <c r="J101" s="579" t="e">
        <f>IF(ISNUMBER(Regressions!K111),ROUND(Regressions!K111, 1), NA())</f>
        <v>#N/A</v>
      </c>
      <c r="K101" s="575" t="e">
        <f>IF(ISNUMBER(Regressions!L111),ROUND(Regressions!L111, 1), NA())</f>
        <v>#N/A</v>
      </c>
      <c r="L101" s="580" t="e">
        <f>IF(ISNUMBER(Regressions!M111),ROUND(Regressions!M111, 1), NA())</f>
        <v>#N/A</v>
      </c>
      <c r="M101" s="577" t="e">
        <f>IF(ISNUMBER(Regressions!N111),ROUND(Regressions!N111, 1), NA())</f>
        <v>#N/A</v>
      </c>
      <c r="N101" s="578" t="e">
        <f>IF(ISNUMBER(Regressions!O111),ROUND(Regressions!O111, 1), NA())</f>
        <v>#N/A</v>
      </c>
      <c r="O101" s="579" t="e">
        <f>IF(ISNUMBER(Regressions!Q111),ROUND(Regressions!Q111, 1), NA())</f>
        <v>#N/A</v>
      </c>
      <c r="P101" s="575" t="e">
        <f>IF(ISNUMBER(Regressions!R111),ROUND(Regressions!R111, 1), NA())</f>
        <v>#N/A</v>
      </c>
      <c r="Q101" s="581" t="e">
        <f>IF(ISNUMBER(Regressions!S111),ROUND(Regressions!S111, 1), NA())</f>
        <v>#N/A</v>
      </c>
      <c r="R101" s="577" t="e">
        <f>IF(ISNUMBER(Regressions!T111),ROUND(Regressions!T111, 1), NA())</f>
        <v>#N/A</v>
      </c>
      <c r="S101" s="578" t="e">
        <f>IF(ISNUMBER(Regressions!U111),ROUND(Regressions!U111, 1), NA())</f>
        <v>#N/A</v>
      </c>
    </row>
    <row r="102" spans="1:19" x14ac:dyDescent="0.25">
      <c r="A102" s="570" t="str">
        <f>+Introduction!$C$7</f>
        <v>Mali</v>
      </c>
      <c r="B102" s="571">
        <f>IF(ISBLANK(Regressions!B112), " ", Regressions!B112)</f>
        <v>2005</v>
      </c>
      <c r="C102" s="570" t="str">
        <f>HLOOKUP(Introduction!$G$4,nametranslations,27,FALSE)</f>
        <v>Pré-primaire</v>
      </c>
      <c r="D102" s="573">
        <f>IF(ISBLANK(Regressions!D112), " ", Regressions!D112)</f>
        <v>1755450</v>
      </c>
      <c r="E102" s="574" t="e">
        <f>IF(ISNUMBER(Regressions!E112),ROUND(Regressions!E112, 1), NA())</f>
        <v>#N/A</v>
      </c>
      <c r="F102" s="575" t="e">
        <f>IF(ISNUMBER(Regressions!F112),ROUND(Regressions!F112, 1), NA())</f>
        <v>#N/A</v>
      </c>
      <c r="G102" s="576" t="e">
        <f>IF(ISNUMBER(Regressions!G112),ROUND(Regressions!G112, 1), NA())</f>
        <v>#N/A</v>
      </c>
      <c r="H102" s="577" t="e">
        <f>IF(ISNUMBER(Regressions!H112),ROUND(Regressions!H112, 1), NA())</f>
        <v>#N/A</v>
      </c>
      <c r="I102" s="578" t="e">
        <f>IF(ISNUMBER(Regressions!I112),ROUND(Regressions!I112, 1), NA())</f>
        <v>#N/A</v>
      </c>
      <c r="J102" s="579" t="e">
        <f>IF(ISNUMBER(Regressions!K112),ROUND(Regressions!K112, 1), NA())</f>
        <v>#N/A</v>
      </c>
      <c r="K102" s="575" t="e">
        <f>IF(ISNUMBER(Regressions!L112),ROUND(Regressions!L112, 1), NA())</f>
        <v>#N/A</v>
      </c>
      <c r="L102" s="580" t="e">
        <f>IF(ISNUMBER(Regressions!M112),ROUND(Regressions!M112, 1), NA())</f>
        <v>#N/A</v>
      </c>
      <c r="M102" s="577" t="e">
        <f>IF(ISNUMBER(Regressions!N112),ROUND(Regressions!N112, 1), NA())</f>
        <v>#N/A</v>
      </c>
      <c r="N102" s="578" t="e">
        <f>IF(ISNUMBER(Regressions!O112),ROUND(Regressions!O112, 1), NA())</f>
        <v>#N/A</v>
      </c>
      <c r="O102" s="579" t="e">
        <f>IF(ISNUMBER(Regressions!Q112),ROUND(Regressions!Q112, 1), NA())</f>
        <v>#N/A</v>
      </c>
      <c r="P102" s="575" t="e">
        <f>IF(ISNUMBER(Regressions!R112),ROUND(Regressions!R112, 1), NA())</f>
        <v>#N/A</v>
      </c>
      <c r="Q102" s="581" t="e">
        <f>IF(ISNUMBER(Regressions!S112),ROUND(Regressions!S112, 1), NA())</f>
        <v>#N/A</v>
      </c>
      <c r="R102" s="577" t="e">
        <f>IF(ISNUMBER(Regressions!T112),ROUND(Regressions!T112, 1), NA())</f>
        <v>#N/A</v>
      </c>
      <c r="S102" s="578" t="e">
        <f>IF(ISNUMBER(Regressions!U112),ROUND(Regressions!U112, 1), NA())</f>
        <v>#N/A</v>
      </c>
    </row>
    <row r="103" spans="1:19" x14ac:dyDescent="0.25">
      <c r="A103" s="570" t="str">
        <f>+Introduction!$C$7</f>
        <v>Mali</v>
      </c>
      <c r="B103" s="571">
        <f>IF(ISBLANK(Regressions!B113), " ", Regressions!B113)</f>
        <v>2006</v>
      </c>
      <c r="C103" s="570" t="str">
        <f>HLOOKUP(Introduction!$G$4,nametranslations,27,FALSE)</f>
        <v>Pré-primaire</v>
      </c>
      <c r="D103" s="573">
        <f>IF(ISBLANK(Regressions!D113), " ", Regressions!D113)</f>
        <v>1829542</v>
      </c>
      <c r="E103" s="574" t="e">
        <f>IF(ISNUMBER(Regressions!E113),ROUND(Regressions!E113, 1), NA())</f>
        <v>#N/A</v>
      </c>
      <c r="F103" s="575" t="e">
        <f>IF(ISNUMBER(Regressions!F113),ROUND(Regressions!F113, 1), NA())</f>
        <v>#N/A</v>
      </c>
      <c r="G103" s="576" t="e">
        <f>IF(ISNUMBER(Regressions!G113),ROUND(Regressions!G113, 1), NA())</f>
        <v>#N/A</v>
      </c>
      <c r="H103" s="577" t="e">
        <f>IF(ISNUMBER(Regressions!H113),ROUND(Regressions!H113, 1), NA())</f>
        <v>#N/A</v>
      </c>
      <c r="I103" s="578" t="e">
        <f>IF(ISNUMBER(Regressions!I113),ROUND(Regressions!I113, 1), NA())</f>
        <v>#N/A</v>
      </c>
      <c r="J103" s="579" t="e">
        <f>IF(ISNUMBER(Regressions!K113),ROUND(Regressions!K113, 1), NA())</f>
        <v>#N/A</v>
      </c>
      <c r="K103" s="575" t="e">
        <f>IF(ISNUMBER(Regressions!L113),ROUND(Regressions!L113, 1), NA())</f>
        <v>#N/A</v>
      </c>
      <c r="L103" s="580" t="e">
        <f>IF(ISNUMBER(Regressions!M113),ROUND(Regressions!M113, 1), NA())</f>
        <v>#N/A</v>
      </c>
      <c r="M103" s="577" t="e">
        <f>IF(ISNUMBER(Regressions!N113),ROUND(Regressions!N113, 1), NA())</f>
        <v>#N/A</v>
      </c>
      <c r="N103" s="578" t="e">
        <f>IF(ISNUMBER(Regressions!O113),ROUND(Regressions!O113, 1), NA())</f>
        <v>#N/A</v>
      </c>
      <c r="O103" s="579" t="e">
        <f>IF(ISNUMBER(Regressions!Q113),ROUND(Regressions!Q113, 1), NA())</f>
        <v>#N/A</v>
      </c>
      <c r="P103" s="575" t="e">
        <f>IF(ISNUMBER(Regressions!R113),ROUND(Regressions!R113, 1), NA())</f>
        <v>#N/A</v>
      </c>
      <c r="Q103" s="581" t="e">
        <f>IF(ISNUMBER(Regressions!S113),ROUND(Regressions!S113, 1), NA())</f>
        <v>#N/A</v>
      </c>
      <c r="R103" s="577" t="e">
        <f>IF(ISNUMBER(Regressions!T113),ROUND(Regressions!T113, 1), NA())</f>
        <v>#N/A</v>
      </c>
      <c r="S103" s="578" t="e">
        <f>IF(ISNUMBER(Regressions!U113),ROUND(Regressions!U113, 1), NA())</f>
        <v>#N/A</v>
      </c>
    </row>
    <row r="104" spans="1:19" x14ac:dyDescent="0.25">
      <c r="A104" s="570" t="str">
        <f>+Introduction!$C$7</f>
        <v>Mali</v>
      </c>
      <c r="B104" s="571">
        <f>IF(ISBLANK(Regressions!B114), " ", Regressions!B114)</f>
        <v>2007</v>
      </c>
      <c r="C104" s="570" t="str">
        <f>HLOOKUP(Introduction!$G$4,nametranslations,27,FALSE)</f>
        <v>Pré-primaire</v>
      </c>
      <c r="D104" s="573">
        <f>IF(ISBLANK(Regressions!D114), " ", Regressions!D114)</f>
        <v>1904387</v>
      </c>
      <c r="E104" s="574" t="e">
        <f>IF(ISNUMBER(Regressions!E114),ROUND(Regressions!E114, 1), NA())</f>
        <v>#N/A</v>
      </c>
      <c r="F104" s="575" t="e">
        <f>IF(ISNUMBER(Regressions!F114),ROUND(Regressions!F114, 1), NA())</f>
        <v>#N/A</v>
      </c>
      <c r="G104" s="576" t="e">
        <f>IF(ISNUMBER(Regressions!G114),ROUND(Regressions!G114, 1), NA())</f>
        <v>#N/A</v>
      </c>
      <c r="H104" s="577" t="e">
        <f>IF(ISNUMBER(Regressions!H114),ROUND(Regressions!H114, 1), NA())</f>
        <v>#N/A</v>
      </c>
      <c r="I104" s="578" t="e">
        <f>IF(ISNUMBER(Regressions!I114),ROUND(Regressions!I114, 1), NA())</f>
        <v>#N/A</v>
      </c>
      <c r="J104" s="579" t="e">
        <f>IF(ISNUMBER(Regressions!K114),ROUND(Regressions!K114, 1), NA())</f>
        <v>#N/A</v>
      </c>
      <c r="K104" s="575" t="e">
        <f>IF(ISNUMBER(Regressions!L114),ROUND(Regressions!L114, 1), NA())</f>
        <v>#N/A</v>
      </c>
      <c r="L104" s="580" t="e">
        <f>IF(ISNUMBER(Regressions!M114),ROUND(Regressions!M114, 1), NA())</f>
        <v>#N/A</v>
      </c>
      <c r="M104" s="577" t="e">
        <f>IF(ISNUMBER(Regressions!N114),ROUND(Regressions!N114, 1), NA())</f>
        <v>#N/A</v>
      </c>
      <c r="N104" s="578" t="e">
        <f>IF(ISNUMBER(Regressions!O114),ROUND(Regressions!O114, 1), NA())</f>
        <v>#N/A</v>
      </c>
      <c r="O104" s="579" t="e">
        <f>IF(ISNUMBER(Regressions!Q114),ROUND(Regressions!Q114, 1), NA())</f>
        <v>#N/A</v>
      </c>
      <c r="P104" s="575" t="e">
        <f>IF(ISNUMBER(Regressions!R114),ROUND(Regressions!R114, 1), NA())</f>
        <v>#N/A</v>
      </c>
      <c r="Q104" s="581" t="e">
        <f>IF(ISNUMBER(Regressions!S114),ROUND(Regressions!S114, 1), NA())</f>
        <v>#N/A</v>
      </c>
      <c r="R104" s="577" t="e">
        <f>IF(ISNUMBER(Regressions!T114),ROUND(Regressions!T114, 1), NA())</f>
        <v>#N/A</v>
      </c>
      <c r="S104" s="578" t="e">
        <f>IF(ISNUMBER(Regressions!U114),ROUND(Regressions!U114, 1), NA())</f>
        <v>#N/A</v>
      </c>
    </row>
    <row r="105" spans="1:19" x14ac:dyDescent="0.25">
      <c r="A105" s="570" t="str">
        <f>+Introduction!$C$7</f>
        <v>Mali</v>
      </c>
      <c r="B105" s="571">
        <f>IF(ISBLANK(Regressions!B115), " ", Regressions!B115)</f>
        <v>2008</v>
      </c>
      <c r="C105" s="570" t="str">
        <f>HLOOKUP(Introduction!$G$4,nametranslations,27,FALSE)</f>
        <v>Pré-primaire</v>
      </c>
      <c r="D105" s="573">
        <f>IF(ISBLANK(Regressions!D115), " ", Regressions!D115)</f>
        <v>1984676</v>
      </c>
      <c r="E105" s="574" t="e">
        <f>IF(ISNUMBER(Regressions!E115),ROUND(Regressions!E115, 1), NA())</f>
        <v>#N/A</v>
      </c>
      <c r="F105" s="575" t="e">
        <f>IF(ISNUMBER(Regressions!F115),ROUND(Regressions!F115, 1), NA())</f>
        <v>#N/A</v>
      </c>
      <c r="G105" s="576" t="e">
        <f>IF(ISNUMBER(Regressions!G115),ROUND(Regressions!G115, 1), NA())</f>
        <v>#N/A</v>
      </c>
      <c r="H105" s="577" t="e">
        <f>IF(ISNUMBER(Regressions!H115),ROUND(Regressions!H115, 1), NA())</f>
        <v>#N/A</v>
      </c>
      <c r="I105" s="578" t="e">
        <f>IF(ISNUMBER(Regressions!I115),ROUND(Regressions!I115, 1), NA())</f>
        <v>#N/A</v>
      </c>
      <c r="J105" s="579" t="e">
        <f>IF(ISNUMBER(Regressions!K115),ROUND(Regressions!K115, 1), NA())</f>
        <v>#N/A</v>
      </c>
      <c r="K105" s="575" t="e">
        <f>IF(ISNUMBER(Regressions!L115),ROUND(Regressions!L115, 1), NA())</f>
        <v>#N/A</v>
      </c>
      <c r="L105" s="580" t="e">
        <f>IF(ISNUMBER(Regressions!M115),ROUND(Regressions!M115, 1), NA())</f>
        <v>#N/A</v>
      </c>
      <c r="M105" s="577" t="e">
        <f>IF(ISNUMBER(Regressions!N115),ROUND(Regressions!N115, 1), NA())</f>
        <v>#N/A</v>
      </c>
      <c r="N105" s="578" t="e">
        <f>IF(ISNUMBER(Regressions!O115),ROUND(Regressions!O115, 1), NA())</f>
        <v>#N/A</v>
      </c>
      <c r="O105" s="579" t="e">
        <f>IF(ISNUMBER(Regressions!Q115),ROUND(Regressions!Q115, 1), NA())</f>
        <v>#N/A</v>
      </c>
      <c r="P105" s="575" t="e">
        <f>IF(ISNUMBER(Regressions!R115),ROUND(Regressions!R115, 1), NA())</f>
        <v>#N/A</v>
      </c>
      <c r="Q105" s="581" t="e">
        <f>IF(ISNUMBER(Regressions!S115),ROUND(Regressions!S115, 1), NA())</f>
        <v>#N/A</v>
      </c>
      <c r="R105" s="577" t="e">
        <f>IF(ISNUMBER(Regressions!T115),ROUND(Regressions!T115, 1), NA())</f>
        <v>#N/A</v>
      </c>
      <c r="S105" s="578" t="e">
        <f>IF(ISNUMBER(Regressions!U115),ROUND(Regressions!U115, 1), NA())</f>
        <v>#N/A</v>
      </c>
    </row>
    <row r="106" spans="1:19" x14ac:dyDescent="0.25">
      <c r="A106" s="570" t="str">
        <f>+Introduction!$C$7</f>
        <v>Mali</v>
      </c>
      <c r="B106" s="571">
        <f>IF(ISBLANK(Regressions!B116), " ", Regressions!B116)</f>
        <v>2009</v>
      </c>
      <c r="C106" s="570" t="str">
        <f>HLOOKUP(Introduction!$G$4,nametranslations,27,FALSE)</f>
        <v>Pré-primaire</v>
      </c>
      <c r="D106" s="573">
        <f>IF(ISBLANK(Regressions!D116), " ", Regressions!D116)</f>
        <v>2069858</v>
      </c>
      <c r="E106" s="574" t="e">
        <f>IF(ISNUMBER(Regressions!E116),ROUND(Regressions!E116, 1), NA())</f>
        <v>#N/A</v>
      </c>
      <c r="F106" s="575" t="e">
        <f>IF(ISNUMBER(Regressions!F116),ROUND(Regressions!F116, 1), NA())</f>
        <v>#N/A</v>
      </c>
      <c r="G106" s="576" t="e">
        <f>IF(ISNUMBER(Regressions!G116),ROUND(Regressions!G116, 1), NA())</f>
        <v>#N/A</v>
      </c>
      <c r="H106" s="577" t="e">
        <f>IF(ISNUMBER(Regressions!H116),ROUND(Regressions!H116, 1), NA())</f>
        <v>#N/A</v>
      </c>
      <c r="I106" s="578" t="e">
        <f>IF(ISNUMBER(Regressions!I116),ROUND(Regressions!I116, 1), NA())</f>
        <v>#N/A</v>
      </c>
      <c r="J106" s="579" t="e">
        <f>IF(ISNUMBER(Regressions!K116),ROUND(Regressions!K116, 1), NA())</f>
        <v>#N/A</v>
      </c>
      <c r="K106" s="575" t="e">
        <f>IF(ISNUMBER(Regressions!L116),ROUND(Regressions!L116, 1), NA())</f>
        <v>#N/A</v>
      </c>
      <c r="L106" s="580" t="e">
        <f>IF(ISNUMBER(Regressions!M116),ROUND(Regressions!M116, 1), NA())</f>
        <v>#N/A</v>
      </c>
      <c r="M106" s="577" t="e">
        <f>IF(ISNUMBER(Regressions!N116),ROUND(Regressions!N116, 1), NA())</f>
        <v>#N/A</v>
      </c>
      <c r="N106" s="578" t="e">
        <f>IF(ISNUMBER(Regressions!O116),ROUND(Regressions!O116, 1), NA())</f>
        <v>#N/A</v>
      </c>
      <c r="O106" s="579" t="e">
        <f>IF(ISNUMBER(Regressions!Q116),ROUND(Regressions!Q116, 1), NA())</f>
        <v>#N/A</v>
      </c>
      <c r="P106" s="575" t="e">
        <f>IF(ISNUMBER(Regressions!R116),ROUND(Regressions!R116, 1), NA())</f>
        <v>#N/A</v>
      </c>
      <c r="Q106" s="581" t="e">
        <f>IF(ISNUMBER(Regressions!S116),ROUND(Regressions!S116, 1), NA())</f>
        <v>#N/A</v>
      </c>
      <c r="R106" s="577" t="e">
        <f>IF(ISNUMBER(Regressions!T116),ROUND(Regressions!T116, 1), NA())</f>
        <v>#N/A</v>
      </c>
      <c r="S106" s="578" t="e">
        <f>IF(ISNUMBER(Regressions!U116),ROUND(Regressions!U116, 1), NA())</f>
        <v>#N/A</v>
      </c>
    </row>
    <row r="107" spans="1:19" x14ac:dyDescent="0.25">
      <c r="A107" s="570" t="str">
        <f>+Introduction!$C$7</f>
        <v>Mali</v>
      </c>
      <c r="B107" s="571">
        <f>IF(ISBLANK(Regressions!B117), " ", Regressions!B117)</f>
        <v>2010</v>
      </c>
      <c r="C107" s="570" t="str">
        <f>HLOOKUP(Introduction!$G$4,nametranslations,27,FALSE)</f>
        <v>Pré-primaire</v>
      </c>
      <c r="D107" s="573">
        <f>IF(ISBLANK(Regressions!D117), " ", Regressions!D117)</f>
        <v>2152875</v>
      </c>
      <c r="E107" s="574" t="e">
        <f>IF(ISNUMBER(Regressions!E117),ROUND(Regressions!E117, 1), NA())</f>
        <v>#N/A</v>
      </c>
      <c r="F107" s="575" t="e">
        <f>IF(ISNUMBER(Regressions!F117),ROUND(Regressions!F117, 1), NA())</f>
        <v>#N/A</v>
      </c>
      <c r="G107" s="576" t="e">
        <f>IF(ISNUMBER(Regressions!G117),ROUND(Regressions!G117, 1), NA())</f>
        <v>#N/A</v>
      </c>
      <c r="H107" s="577" t="e">
        <f>IF(ISNUMBER(Regressions!H117),ROUND(Regressions!H117, 1), NA())</f>
        <v>#N/A</v>
      </c>
      <c r="I107" s="578" t="e">
        <f>IF(ISNUMBER(Regressions!I117),ROUND(Regressions!I117, 1), NA())</f>
        <v>#N/A</v>
      </c>
      <c r="J107" s="579" t="e">
        <f>IF(ISNUMBER(Regressions!K117),ROUND(Regressions!K117, 1), NA())</f>
        <v>#N/A</v>
      </c>
      <c r="K107" s="575" t="e">
        <f>IF(ISNUMBER(Regressions!L117),ROUND(Regressions!L117, 1), NA())</f>
        <v>#N/A</v>
      </c>
      <c r="L107" s="580" t="e">
        <f>IF(ISNUMBER(Regressions!M117),ROUND(Regressions!M117, 1), NA())</f>
        <v>#N/A</v>
      </c>
      <c r="M107" s="577" t="e">
        <f>IF(ISNUMBER(Regressions!N117),ROUND(Regressions!N117, 1), NA())</f>
        <v>#N/A</v>
      </c>
      <c r="N107" s="578" t="e">
        <f>IF(ISNUMBER(Regressions!O117),ROUND(Regressions!O117, 1), NA())</f>
        <v>#N/A</v>
      </c>
      <c r="O107" s="579" t="e">
        <f>IF(ISNUMBER(Regressions!Q117),ROUND(Regressions!Q117, 1), NA())</f>
        <v>#N/A</v>
      </c>
      <c r="P107" s="575" t="e">
        <f>IF(ISNUMBER(Regressions!R117),ROUND(Regressions!R117, 1), NA())</f>
        <v>#N/A</v>
      </c>
      <c r="Q107" s="581" t="e">
        <f>IF(ISNUMBER(Regressions!S117),ROUND(Regressions!S117, 1), NA())</f>
        <v>#N/A</v>
      </c>
      <c r="R107" s="577" t="e">
        <f>IF(ISNUMBER(Regressions!T117),ROUND(Regressions!T117, 1), NA())</f>
        <v>#N/A</v>
      </c>
      <c r="S107" s="578" t="e">
        <f>IF(ISNUMBER(Regressions!U117),ROUND(Regressions!U117, 1), NA())</f>
        <v>#N/A</v>
      </c>
    </row>
    <row r="108" spans="1:19" x14ac:dyDescent="0.25">
      <c r="A108" s="570" t="str">
        <f>+Introduction!$C$7</f>
        <v>Mali</v>
      </c>
      <c r="B108" s="571">
        <f>IF(ISBLANK(Regressions!B118), " ", Regressions!B118)</f>
        <v>2011</v>
      </c>
      <c r="C108" s="570" t="str">
        <f>HLOOKUP(Introduction!$G$4,nametranslations,27,FALSE)</f>
        <v>Pré-primaire</v>
      </c>
      <c r="D108" s="573">
        <f>IF(ISBLANK(Regressions!D118), " ", Regressions!D118)</f>
        <v>2234330</v>
      </c>
      <c r="E108" s="574" t="e">
        <f>IF(ISNUMBER(Regressions!E118),ROUND(Regressions!E118, 1), NA())</f>
        <v>#N/A</v>
      </c>
      <c r="F108" s="575" t="e">
        <f>IF(ISNUMBER(Regressions!F118),ROUND(Regressions!F118, 1), NA())</f>
        <v>#N/A</v>
      </c>
      <c r="G108" s="576" t="e">
        <f>IF(ISNUMBER(Regressions!G118),ROUND(Regressions!G118, 1), NA())</f>
        <v>#N/A</v>
      </c>
      <c r="H108" s="577" t="e">
        <f>IF(ISNUMBER(Regressions!H118),ROUND(Regressions!H118, 1), NA())</f>
        <v>#N/A</v>
      </c>
      <c r="I108" s="578" t="e">
        <f>IF(ISNUMBER(Regressions!I118),ROUND(Regressions!I118, 1), NA())</f>
        <v>#N/A</v>
      </c>
      <c r="J108" s="579" t="e">
        <f>IF(ISNUMBER(Regressions!K118),ROUND(Regressions!K118, 1), NA())</f>
        <v>#N/A</v>
      </c>
      <c r="K108" s="575" t="e">
        <f>IF(ISNUMBER(Regressions!L118),ROUND(Regressions!L118, 1), NA())</f>
        <v>#N/A</v>
      </c>
      <c r="L108" s="580" t="e">
        <f>IF(ISNUMBER(Regressions!M118),ROUND(Regressions!M118, 1), NA())</f>
        <v>#N/A</v>
      </c>
      <c r="M108" s="577" t="e">
        <f>IF(ISNUMBER(Regressions!N118),ROUND(Regressions!N118, 1), NA())</f>
        <v>#N/A</v>
      </c>
      <c r="N108" s="578" t="e">
        <f>IF(ISNUMBER(Regressions!O118),ROUND(Regressions!O118, 1), NA())</f>
        <v>#N/A</v>
      </c>
      <c r="O108" s="579" t="e">
        <f>IF(ISNUMBER(Regressions!Q118),ROUND(Regressions!Q118, 1), NA())</f>
        <v>#N/A</v>
      </c>
      <c r="P108" s="575" t="e">
        <f>IF(ISNUMBER(Regressions!R118),ROUND(Regressions!R118, 1), NA())</f>
        <v>#N/A</v>
      </c>
      <c r="Q108" s="581" t="e">
        <f>IF(ISNUMBER(Regressions!S118),ROUND(Regressions!S118, 1), NA())</f>
        <v>#N/A</v>
      </c>
      <c r="R108" s="577" t="e">
        <f>IF(ISNUMBER(Regressions!T118),ROUND(Regressions!T118, 1), NA())</f>
        <v>#N/A</v>
      </c>
      <c r="S108" s="578" t="e">
        <f>IF(ISNUMBER(Regressions!U118),ROUND(Regressions!U118, 1), NA())</f>
        <v>#N/A</v>
      </c>
    </row>
    <row r="109" spans="1:19" x14ac:dyDescent="0.25">
      <c r="A109" s="570" t="str">
        <f>+Introduction!$C$7</f>
        <v>Mali</v>
      </c>
      <c r="B109" s="571">
        <f>IF(ISBLANK(Regressions!B119), " ", Regressions!B119)</f>
        <v>2012</v>
      </c>
      <c r="C109" s="570" t="str">
        <f>HLOOKUP(Introduction!$G$4,nametranslations,27,FALSE)</f>
        <v>Pré-primaire</v>
      </c>
      <c r="D109" s="573">
        <f>IF(ISBLANK(Regressions!D119), " ", Regressions!D119)</f>
        <v>2313610</v>
      </c>
      <c r="E109" s="574" t="e">
        <f>IF(ISNUMBER(Regressions!E119),ROUND(Regressions!E119, 1), NA())</f>
        <v>#N/A</v>
      </c>
      <c r="F109" s="575" t="e">
        <f>IF(ISNUMBER(Regressions!F119),ROUND(Regressions!F119, 1), NA())</f>
        <v>#N/A</v>
      </c>
      <c r="G109" s="576" t="e">
        <f>IF(ISNUMBER(Regressions!G119),ROUND(Regressions!G119, 1), NA())</f>
        <v>#N/A</v>
      </c>
      <c r="H109" s="577" t="e">
        <f>IF(ISNUMBER(Regressions!H119),ROUND(Regressions!H119, 1), NA())</f>
        <v>#N/A</v>
      </c>
      <c r="I109" s="578" t="e">
        <f>IF(ISNUMBER(Regressions!I119),ROUND(Regressions!I119, 1), NA())</f>
        <v>#N/A</v>
      </c>
      <c r="J109" s="579" t="e">
        <f>IF(ISNUMBER(Regressions!K119),ROUND(Regressions!K119, 1), NA())</f>
        <v>#N/A</v>
      </c>
      <c r="K109" s="575" t="e">
        <f>IF(ISNUMBER(Regressions!L119),ROUND(Regressions!L119, 1), NA())</f>
        <v>#N/A</v>
      </c>
      <c r="L109" s="580" t="e">
        <f>IF(ISNUMBER(Regressions!M119),ROUND(Regressions!M119, 1), NA())</f>
        <v>#N/A</v>
      </c>
      <c r="M109" s="577" t="e">
        <f>IF(ISNUMBER(Regressions!N119),ROUND(Regressions!N119, 1), NA())</f>
        <v>#N/A</v>
      </c>
      <c r="N109" s="578" t="e">
        <f>IF(ISNUMBER(Regressions!O119),ROUND(Regressions!O119, 1), NA())</f>
        <v>#N/A</v>
      </c>
      <c r="O109" s="579" t="e">
        <f>IF(ISNUMBER(Regressions!Q119),ROUND(Regressions!Q119, 1), NA())</f>
        <v>#N/A</v>
      </c>
      <c r="P109" s="575" t="e">
        <f>IF(ISNUMBER(Regressions!R119),ROUND(Regressions!R119, 1), NA())</f>
        <v>#N/A</v>
      </c>
      <c r="Q109" s="581" t="e">
        <f>IF(ISNUMBER(Regressions!S119),ROUND(Regressions!S119, 1), NA())</f>
        <v>#N/A</v>
      </c>
      <c r="R109" s="577" t="e">
        <f>IF(ISNUMBER(Regressions!T119),ROUND(Regressions!T119, 1), NA())</f>
        <v>#N/A</v>
      </c>
      <c r="S109" s="578" t="e">
        <f>IF(ISNUMBER(Regressions!U119),ROUND(Regressions!U119, 1), NA())</f>
        <v>#N/A</v>
      </c>
    </row>
    <row r="110" spans="1:19" x14ac:dyDescent="0.25">
      <c r="A110" s="570" t="str">
        <f>+Introduction!$C$7</f>
        <v>Mali</v>
      </c>
      <c r="B110" s="571">
        <f>IF(ISBLANK(Regressions!B120), " ", Regressions!B120)</f>
        <v>2013</v>
      </c>
      <c r="C110" s="570" t="str">
        <f>HLOOKUP(Introduction!$G$4,nametranslations,27,FALSE)</f>
        <v>Pré-primaire</v>
      </c>
      <c r="D110" s="573">
        <f>IF(ISBLANK(Regressions!D120), " ", Regressions!D120)</f>
        <v>2388216</v>
      </c>
      <c r="E110" s="574" t="e">
        <f>IF(ISNUMBER(Regressions!E120),ROUND(Regressions!E120, 1), NA())</f>
        <v>#N/A</v>
      </c>
      <c r="F110" s="575" t="e">
        <f>IF(ISNUMBER(Regressions!F120),ROUND(Regressions!F120, 1), NA())</f>
        <v>#N/A</v>
      </c>
      <c r="G110" s="576" t="e">
        <f>IF(ISNUMBER(Regressions!G120),ROUND(Regressions!G120, 1), NA())</f>
        <v>#N/A</v>
      </c>
      <c r="H110" s="577" t="e">
        <f>IF(ISNUMBER(Regressions!H120),ROUND(Regressions!H120, 1), NA())</f>
        <v>#N/A</v>
      </c>
      <c r="I110" s="578" t="e">
        <f>IF(ISNUMBER(Regressions!I120),ROUND(Regressions!I120, 1), NA())</f>
        <v>#N/A</v>
      </c>
      <c r="J110" s="579" t="e">
        <f>IF(ISNUMBER(Regressions!K120),ROUND(Regressions!K120, 1), NA())</f>
        <v>#N/A</v>
      </c>
      <c r="K110" s="575" t="e">
        <f>IF(ISNUMBER(Regressions!L120),ROUND(Regressions!L120, 1), NA())</f>
        <v>#N/A</v>
      </c>
      <c r="L110" s="580" t="e">
        <f>IF(ISNUMBER(Regressions!M120),ROUND(Regressions!M120, 1), NA())</f>
        <v>#N/A</v>
      </c>
      <c r="M110" s="577" t="e">
        <f>IF(ISNUMBER(Regressions!N120),ROUND(Regressions!N120, 1), NA())</f>
        <v>#N/A</v>
      </c>
      <c r="N110" s="578" t="e">
        <f>IF(ISNUMBER(Regressions!O120),ROUND(Regressions!O120, 1), NA())</f>
        <v>#N/A</v>
      </c>
      <c r="O110" s="579" t="e">
        <f>IF(ISNUMBER(Regressions!Q120),ROUND(Regressions!Q120, 1), NA())</f>
        <v>#N/A</v>
      </c>
      <c r="P110" s="575" t="e">
        <f>IF(ISNUMBER(Regressions!R120),ROUND(Regressions!R120, 1), NA())</f>
        <v>#N/A</v>
      </c>
      <c r="Q110" s="581" t="e">
        <f>IF(ISNUMBER(Regressions!S120),ROUND(Regressions!S120, 1), NA())</f>
        <v>#N/A</v>
      </c>
      <c r="R110" s="577" t="e">
        <f>IF(ISNUMBER(Regressions!T120),ROUND(Regressions!T120, 1), NA())</f>
        <v>#N/A</v>
      </c>
      <c r="S110" s="578" t="e">
        <f>IF(ISNUMBER(Regressions!U120),ROUND(Regressions!U120, 1), NA())</f>
        <v>#N/A</v>
      </c>
    </row>
    <row r="111" spans="1:19" x14ac:dyDescent="0.25">
      <c r="A111" s="570" t="str">
        <f>+Introduction!$C$7</f>
        <v>Mali</v>
      </c>
      <c r="B111" s="571">
        <f>IF(ISBLANK(Regressions!B121), " ", Regressions!B121)</f>
        <v>2014</v>
      </c>
      <c r="C111" s="570" t="str">
        <f>HLOOKUP(Introduction!$G$4,nametranslations,27,FALSE)</f>
        <v>Pré-primaire</v>
      </c>
      <c r="D111" s="573">
        <f>IF(ISBLANK(Regressions!D121), " ", Regressions!D121)</f>
        <v>2469459</v>
      </c>
      <c r="E111" s="574" t="e">
        <f>IF(ISNUMBER(Regressions!E121),ROUND(Regressions!E121, 1), NA())</f>
        <v>#N/A</v>
      </c>
      <c r="F111" s="575" t="e">
        <f>IF(ISNUMBER(Regressions!F121),ROUND(Regressions!F121, 1), NA())</f>
        <v>#N/A</v>
      </c>
      <c r="G111" s="576" t="e">
        <f>IF(ISNUMBER(Regressions!G121),ROUND(Regressions!G121, 1), NA())</f>
        <v>#N/A</v>
      </c>
      <c r="H111" s="577" t="e">
        <f>IF(ISNUMBER(Regressions!H121),ROUND(Regressions!H121, 1), NA())</f>
        <v>#N/A</v>
      </c>
      <c r="I111" s="578" t="e">
        <f>IF(ISNUMBER(Regressions!I121),ROUND(Regressions!I121, 1), NA())</f>
        <v>#N/A</v>
      </c>
      <c r="J111" s="579" t="e">
        <f>IF(ISNUMBER(Regressions!K121),ROUND(Regressions!K121, 1), NA())</f>
        <v>#N/A</v>
      </c>
      <c r="K111" s="575" t="e">
        <f>IF(ISNUMBER(Regressions!L121),ROUND(Regressions!L121, 1), NA())</f>
        <v>#N/A</v>
      </c>
      <c r="L111" s="580" t="e">
        <f>IF(ISNUMBER(Regressions!M121),ROUND(Regressions!M121, 1), NA())</f>
        <v>#N/A</v>
      </c>
      <c r="M111" s="577" t="e">
        <f>IF(ISNUMBER(Regressions!N121),ROUND(Regressions!N121, 1), NA())</f>
        <v>#N/A</v>
      </c>
      <c r="N111" s="578" t="e">
        <f>IF(ISNUMBER(Regressions!O121),ROUND(Regressions!O121, 1), NA())</f>
        <v>#N/A</v>
      </c>
      <c r="O111" s="579" t="e">
        <f>IF(ISNUMBER(Regressions!Q121),ROUND(Regressions!Q121, 1), NA())</f>
        <v>#N/A</v>
      </c>
      <c r="P111" s="575" t="e">
        <f>IF(ISNUMBER(Regressions!R121),ROUND(Regressions!R121, 1), NA())</f>
        <v>#N/A</v>
      </c>
      <c r="Q111" s="581" t="e">
        <f>IF(ISNUMBER(Regressions!S121),ROUND(Regressions!S121, 1), NA())</f>
        <v>#N/A</v>
      </c>
      <c r="R111" s="577" t="e">
        <f>IF(ISNUMBER(Regressions!T121),ROUND(Regressions!T121, 1), NA())</f>
        <v>#N/A</v>
      </c>
      <c r="S111" s="578" t="e">
        <f>IF(ISNUMBER(Regressions!U121),ROUND(Regressions!U121, 1), NA())</f>
        <v>#N/A</v>
      </c>
    </row>
    <row r="112" spans="1:19" x14ac:dyDescent="0.25">
      <c r="A112" s="570" t="str">
        <f>+Introduction!$C$7</f>
        <v>Mali</v>
      </c>
      <c r="B112" s="571">
        <f>IF(ISBLANK(Regressions!B122), " ", Regressions!B122)</f>
        <v>2015</v>
      </c>
      <c r="C112" s="570" t="str">
        <f>HLOOKUP(Introduction!$G$4,nametranslations,27,FALSE)</f>
        <v>Pré-primaire</v>
      </c>
      <c r="D112" s="573">
        <f>IF(ISBLANK(Regressions!D122), " ", Regressions!D122)</f>
        <v>2549236</v>
      </c>
      <c r="E112" s="574" t="e">
        <f>IF(ISNUMBER(Regressions!E122),ROUND(Regressions!E122, 1), NA())</f>
        <v>#N/A</v>
      </c>
      <c r="F112" s="575" t="e">
        <f>IF(ISNUMBER(Regressions!F122),ROUND(Regressions!F122, 1), NA())</f>
        <v>#N/A</v>
      </c>
      <c r="G112" s="576" t="e">
        <f>IF(ISNUMBER(Regressions!G122),ROUND(Regressions!G122, 1), NA())</f>
        <v>#N/A</v>
      </c>
      <c r="H112" s="577" t="e">
        <f>IF(ISNUMBER(Regressions!H122),ROUND(Regressions!H122, 1), NA())</f>
        <v>#N/A</v>
      </c>
      <c r="I112" s="578" t="e">
        <f>IF(ISNUMBER(Regressions!I122),ROUND(Regressions!I122, 1), NA())</f>
        <v>#N/A</v>
      </c>
      <c r="J112" s="579" t="e">
        <f>IF(ISNUMBER(Regressions!K122),ROUND(Regressions!K122, 1), NA())</f>
        <v>#N/A</v>
      </c>
      <c r="K112" s="575" t="e">
        <f>IF(ISNUMBER(Regressions!L122),ROUND(Regressions!L122, 1), NA())</f>
        <v>#N/A</v>
      </c>
      <c r="L112" s="580" t="e">
        <f>IF(ISNUMBER(Regressions!M122),ROUND(Regressions!M122, 1), NA())</f>
        <v>#N/A</v>
      </c>
      <c r="M112" s="577" t="e">
        <f>IF(ISNUMBER(Regressions!N122),ROUND(Regressions!N122, 1), NA())</f>
        <v>#N/A</v>
      </c>
      <c r="N112" s="578" t="e">
        <f>IF(ISNUMBER(Regressions!O122),ROUND(Regressions!O122, 1), NA())</f>
        <v>#N/A</v>
      </c>
      <c r="O112" s="579" t="e">
        <f>IF(ISNUMBER(Regressions!Q122),ROUND(Regressions!Q122, 1), NA())</f>
        <v>#N/A</v>
      </c>
      <c r="P112" s="575" t="e">
        <f>IF(ISNUMBER(Regressions!R122),ROUND(Regressions!R122, 1), NA())</f>
        <v>#N/A</v>
      </c>
      <c r="Q112" s="581" t="e">
        <f>IF(ISNUMBER(Regressions!S122),ROUND(Regressions!S122, 1), NA())</f>
        <v>#N/A</v>
      </c>
      <c r="R112" s="577" t="e">
        <f>IF(ISNUMBER(Regressions!T122),ROUND(Regressions!T122, 1), NA())</f>
        <v>#N/A</v>
      </c>
      <c r="S112" s="578" t="e">
        <f>IF(ISNUMBER(Regressions!U122),ROUND(Regressions!U122, 1), NA())</f>
        <v>#N/A</v>
      </c>
    </row>
    <row r="113" spans="1:19" x14ac:dyDescent="0.25">
      <c r="A113" s="570" t="str">
        <f>+Introduction!$C$7</f>
        <v>Mali</v>
      </c>
      <c r="B113" s="571">
        <f>IF(ISBLANK(Regressions!B123), " ", Regressions!B123)</f>
        <v>2016</v>
      </c>
      <c r="C113" s="570" t="str">
        <f>HLOOKUP(Introduction!$G$4,nametranslations,27,FALSE)</f>
        <v>Pré-primaire</v>
      </c>
      <c r="D113" s="573">
        <f>IF(ISBLANK(Regressions!D123), " ", Regressions!D123)</f>
        <v>2628721</v>
      </c>
      <c r="E113" s="574" t="e">
        <f>IF(ISNUMBER(Regressions!E123),ROUND(Regressions!E123, 1), NA())</f>
        <v>#N/A</v>
      </c>
      <c r="F113" s="575" t="e">
        <f>IF(ISNUMBER(Regressions!F123),ROUND(Regressions!F123, 1), NA())</f>
        <v>#N/A</v>
      </c>
      <c r="G113" s="576" t="e">
        <f>IF(ISNUMBER(Regressions!G123),ROUND(Regressions!G123, 1), NA())</f>
        <v>#N/A</v>
      </c>
      <c r="H113" s="577" t="e">
        <f>IF(ISNUMBER(Regressions!H123),ROUND(Regressions!H123, 1), NA())</f>
        <v>#N/A</v>
      </c>
      <c r="I113" s="578" t="e">
        <f>IF(ISNUMBER(Regressions!I123),ROUND(Regressions!I123, 1), NA())</f>
        <v>#N/A</v>
      </c>
      <c r="J113" s="579" t="e">
        <f>IF(ISNUMBER(Regressions!K123),ROUND(Regressions!K123, 1), NA())</f>
        <v>#N/A</v>
      </c>
      <c r="K113" s="575" t="e">
        <f>IF(ISNUMBER(Regressions!L123),ROUND(Regressions!L123, 1), NA())</f>
        <v>#N/A</v>
      </c>
      <c r="L113" s="580" t="e">
        <f>IF(ISNUMBER(Regressions!M123),ROUND(Regressions!M123, 1), NA())</f>
        <v>#N/A</v>
      </c>
      <c r="M113" s="577" t="e">
        <f>IF(ISNUMBER(Regressions!N123),ROUND(Regressions!N123, 1), NA())</f>
        <v>#N/A</v>
      </c>
      <c r="N113" s="578" t="e">
        <f>IF(ISNUMBER(Regressions!O123),ROUND(Regressions!O123, 1), NA())</f>
        <v>#N/A</v>
      </c>
      <c r="O113" s="579" t="e">
        <f>IF(ISNUMBER(Regressions!Q123),ROUND(Regressions!Q123, 1), NA())</f>
        <v>#N/A</v>
      </c>
      <c r="P113" s="575" t="e">
        <f>IF(ISNUMBER(Regressions!R123),ROUND(Regressions!R123, 1), NA())</f>
        <v>#N/A</v>
      </c>
      <c r="Q113" s="581" t="e">
        <f>IF(ISNUMBER(Regressions!S123),ROUND(Regressions!S123, 1), NA())</f>
        <v>#N/A</v>
      </c>
      <c r="R113" s="577" t="e">
        <f>IF(ISNUMBER(Regressions!T123),ROUND(Regressions!T123, 1), NA())</f>
        <v>#N/A</v>
      </c>
      <c r="S113" s="578" t="e">
        <f>IF(ISNUMBER(Regressions!U123),ROUND(Regressions!U123, 1), NA())</f>
        <v>#N/A</v>
      </c>
    </row>
    <row r="114" spans="1:19" x14ac:dyDescent="0.25">
      <c r="A114" s="570" t="str">
        <f>+Introduction!$C$7</f>
        <v>Mali</v>
      </c>
      <c r="B114" s="571">
        <f>IF(ISBLANK(Regressions!B124), " ", Regressions!B124)</f>
        <v>2017</v>
      </c>
      <c r="C114" s="570" t="str">
        <f>HLOOKUP(Introduction!$G$4,nametranslations,27,FALSE)</f>
        <v>Pré-primaire</v>
      </c>
      <c r="D114" s="573">
        <f>IF(ISBLANK(Regressions!D124), " ", Regressions!D124)</f>
        <v>1995264</v>
      </c>
      <c r="E114" s="574" t="e">
        <f>IF(ISNUMBER(Regressions!E124),ROUND(Regressions!E124, 1), NA())</f>
        <v>#N/A</v>
      </c>
      <c r="F114" s="575" t="e">
        <f>IF(ISNUMBER(Regressions!F124),ROUND(Regressions!F124, 1), NA())</f>
        <v>#N/A</v>
      </c>
      <c r="G114" s="576" t="e">
        <f>IF(ISNUMBER(Regressions!G124),ROUND(Regressions!G124, 1), NA())</f>
        <v>#N/A</v>
      </c>
      <c r="H114" s="577" t="e">
        <f>IF(ISNUMBER(Regressions!H124),ROUND(Regressions!H124, 1), NA())</f>
        <v>#N/A</v>
      </c>
      <c r="I114" s="578" t="e">
        <f>IF(ISNUMBER(Regressions!I124),ROUND(Regressions!I124, 1), NA())</f>
        <v>#N/A</v>
      </c>
      <c r="J114" s="579" t="e">
        <f>IF(ISNUMBER(Regressions!K124),ROUND(Regressions!K124, 1), NA())</f>
        <v>#N/A</v>
      </c>
      <c r="K114" s="575" t="e">
        <f>IF(ISNUMBER(Regressions!L124),ROUND(Regressions!L124, 1), NA())</f>
        <v>#N/A</v>
      </c>
      <c r="L114" s="580" t="e">
        <f>IF(ISNUMBER(Regressions!M124),ROUND(Regressions!M124, 1), NA())</f>
        <v>#N/A</v>
      </c>
      <c r="M114" s="577" t="e">
        <f>IF(ISNUMBER(Regressions!N124),ROUND(Regressions!N124, 1), NA())</f>
        <v>#N/A</v>
      </c>
      <c r="N114" s="578" t="e">
        <f>IF(ISNUMBER(Regressions!O124),ROUND(Regressions!O124, 1), NA())</f>
        <v>#N/A</v>
      </c>
      <c r="O114" s="579" t="e">
        <f>IF(ISNUMBER(Regressions!Q124),ROUND(Regressions!Q124, 1), NA())</f>
        <v>#N/A</v>
      </c>
      <c r="P114" s="575" t="e">
        <f>IF(ISNUMBER(Regressions!R124),ROUND(Regressions!R124, 1), NA())</f>
        <v>#N/A</v>
      </c>
      <c r="Q114" s="581" t="e">
        <f>IF(ISNUMBER(Regressions!S124),ROUND(Regressions!S124, 1), NA())</f>
        <v>#N/A</v>
      </c>
      <c r="R114" s="577" t="e">
        <f>IF(ISNUMBER(Regressions!T124),ROUND(Regressions!T124, 1), NA())</f>
        <v>#N/A</v>
      </c>
      <c r="S114" s="578" t="e">
        <f>IF(ISNUMBER(Regressions!U124),ROUND(Regressions!U124, 1), NA())</f>
        <v>#N/A</v>
      </c>
    </row>
    <row r="115" spans="1:19" x14ac:dyDescent="0.25">
      <c r="A115" s="570" t="str">
        <f>+Introduction!$C$7</f>
        <v>Mali</v>
      </c>
      <c r="B115" s="571">
        <f>IF(ISBLANK(Regressions!B125), " ", Regressions!B125)</f>
        <v>2018</v>
      </c>
      <c r="C115" s="570" t="str">
        <f>HLOOKUP(Introduction!$G$4,nametranslations,27,FALSE)</f>
        <v>Pré-primaire</v>
      </c>
      <c r="D115" s="573">
        <f>IF(ISBLANK(Regressions!D125), " ", Regressions!D125)</f>
        <v>2045247</v>
      </c>
      <c r="E115" s="574" t="e">
        <f>IF(ISNUMBER(Regressions!E125),ROUND(Regressions!E125, 1), NA())</f>
        <v>#N/A</v>
      </c>
      <c r="F115" s="575" t="e">
        <f>IF(ISNUMBER(Regressions!F125),ROUND(Regressions!F125, 1), NA())</f>
        <v>#N/A</v>
      </c>
      <c r="G115" s="576" t="e">
        <f>IF(ISNUMBER(Regressions!G125),ROUND(Regressions!G125, 1), NA())</f>
        <v>#N/A</v>
      </c>
      <c r="H115" s="577" t="e">
        <f>IF(ISNUMBER(Regressions!H125),ROUND(Regressions!H125, 1), NA())</f>
        <v>#N/A</v>
      </c>
      <c r="I115" s="578" t="e">
        <f>IF(ISNUMBER(Regressions!I125),ROUND(Regressions!I125, 1), NA())</f>
        <v>#N/A</v>
      </c>
      <c r="J115" s="579" t="e">
        <f>IF(ISNUMBER(Regressions!K125),ROUND(Regressions!K125, 1), NA())</f>
        <v>#N/A</v>
      </c>
      <c r="K115" s="575" t="e">
        <f>IF(ISNUMBER(Regressions!L125),ROUND(Regressions!L125, 1), NA())</f>
        <v>#N/A</v>
      </c>
      <c r="L115" s="580" t="e">
        <f>IF(ISNUMBER(Regressions!M125),ROUND(Regressions!M125, 1), NA())</f>
        <v>#N/A</v>
      </c>
      <c r="M115" s="577" t="e">
        <f>IF(ISNUMBER(Regressions!N125),ROUND(Regressions!N125, 1), NA())</f>
        <v>#N/A</v>
      </c>
      <c r="N115" s="578" t="e">
        <f>IF(ISNUMBER(Regressions!O125),ROUND(Regressions!O125, 1), NA())</f>
        <v>#N/A</v>
      </c>
      <c r="O115" s="579" t="e">
        <f>IF(ISNUMBER(Regressions!Q125),ROUND(Regressions!Q125, 1), NA())</f>
        <v>#N/A</v>
      </c>
      <c r="P115" s="575" t="e">
        <f>IF(ISNUMBER(Regressions!R125),ROUND(Regressions!R125, 1), NA())</f>
        <v>#N/A</v>
      </c>
      <c r="Q115" s="581" t="e">
        <f>IF(ISNUMBER(Regressions!S125),ROUND(Regressions!S125, 1), NA())</f>
        <v>#N/A</v>
      </c>
      <c r="R115" s="577" t="e">
        <f>IF(ISNUMBER(Regressions!T125),ROUND(Regressions!T125, 1), NA())</f>
        <v>#N/A</v>
      </c>
      <c r="S115" s="578" t="e">
        <f>IF(ISNUMBER(Regressions!U125),ROUND(Regressions!U125, 1), NA())</f>
        <v>#N/A</v>
      </c>
    </row>
    <row r="116" spans="1:19" x14ac:dyDescent="0.25">
      <c r="A116" s="570" t="str">
        <f>+Introduction!$C$7</f>
        <v>Mali</v>
      </c>
      <c r="B116" s="571">
        <f>IF(ISBLANK(Regressions!B126), " ", Regressions!B126)</f>
        <v>2019</v>
      </c>
      <c r="C116" s="570" t="str">
        <f>HLOOKUP(Introduction!$G$4,nametranslations,27,FALSE)</f>
        <v>Pré-primaire</v>
      </c>
      <c r="D116" s="573">
        <f>IF(ISBLANK(Regressions!D126), " ", Regressions!D126)</f>
        <v>2094708</v>
      </c>
      <c r="E116" s="574" t="e">
        <f>IF(ISNUMBER(Regressions!E126),ROUND(Regressions!E126, 1), NA())</f>
        <v>#N/A</v>
      </c>
      <c r="F116" s="575" t="e">
        <f>IF(ISNUMBER(Regressions!F126),ROUND(Regressions!F126, 1), NA())</f>
        <v>#N/A</v>
      </c>
      <c r="G116" s="576" t="e">
        <f>IF(ISNUMBER(Regressions!G126),ROUND(Regressions!G126, 1), NA())</f>
        <v>#N/A</v>
      </c>
      <c r="H116" s="577" t="e">
        <f>IF(ISNUMBER(Regressions!H126),ROUND(Regressions!H126, 1), NA())</f>
        <v>#N/A</v>
      </c>
      <c r="I116" s="578" t="e">
        <f>IF(ISNUMBER(Regressions!I126),ROUND(Regressions!I126, 1), NA())</f>
        <v>#N/A</v>
      </c>
      <c r="J116" s="579" t="e">
        <f>IF(ISNUMBER(Regressions!K126),ROUND(Regressions!K126, 1), NA())</f>
        <v>#N/A</v>
      </c>
      <c r="K116" s="575" t="e">
        <f>IF(ISNUMBER(Regressions!L126),ROUND(Regressions!L126, 1), NA())</f>
        <v>#N/A</v>
      </c>
      <c r="L116" s="580" t="e">
        <f>IF(ISNUMBER(Regressions!M126),ROUND(Regressions!M126, 1), NA())</f>
        <v>#N/A</v>
      </c>
      <c r="M116" s="577" t="e">
        <f>IF(ISNUMBER(Regressions!N126),ROUND(Regressions!N126, 1), NA())</f>
        <v>#N/A</v>
      </c>
      <c r="N116" s="578" t="e">
        <f>IF(ISNUMBER(Regressions!O126),ROUND(Regressions!O126, 1), NA())</f>
        <v>#N/A</v>
      </c>
      <c r="O116" s="579" t="e">
        <f>IF(ISNUMBER(Regressions!Q126),ROUND(Regressions!Q126, 1), NA())</f>
        <v>#N/A</v>
      </c>
      <c r="P116" s="575" t="e">
        <f>IF(ISNUMBER(Regressions!R126),ROUND(Regressions!R126, 1), NA())</f>
        <v>#N/A</v>
      </c>
      <c r="Q116" s="581" t="e">
        <f>IF(ISNUMBER(Regressions!S126),ROUND(Regressions!S126, 1), NA())</f>
        <v>#N/A</v>
      </c>
      <c r="R116" s="577" t="e">
        <f>IF(ISNUMBER(Regressions!T126),ROUND(Regressions!T126, 1), NA())</f>
        <v>#N/A</v>
      </c>
      <c r="S116" s="578" t="e">
        <f>IF(ISNUMBER(Regressions!U126),ROUND(Regressions!U126, 1), NA())</f>
        <v>#N/A</v>
      </c>
    </row>
    <row r="117" spans="1:19" x14ac:dyDescent="0.25">
      <c r="A117" s="570" t="str">
        <f>+Introduction!$C$7</f>
        <v>Mali</v>
      </c>
      <c r="B117" s="571">
        <f>IF(ISBLANK(Regressions!B127), " ", Regressions!B127)</f>
        <v>2020</v>
      </c>
      <c r="C117" s="570" t="str">
        <f>HLOOKUP(Introduction!$G$4,nametranslations,27,FALSE)</f>
        <v>Pré-primaire</v>
      </c>
      <c r="D117" s="573">
        <f>IF(ISBLANK(Regressions!D127), " ", Regressions!D127)</f>
        <v>2141784</v>
      </c>
      <c r="E117" s="574" t="e">
        <f>IF(ISNUMBER(Regressions!E127),ROUND(Regressions!E127, 1), NA())</f>
        <v>#N/A</v>
      </c>
      <c r="F117" s="575" t="e">
        <f>IF(ISNUMBER(Regressions!F127),ROUND(Regressions!F127, 1), NA())</f>
        <v>#N/A</v>
      </c>
      <c r="G117" s="576" t="e">
        <f>IF(ISNUMBER(Regressions!G127),ROUND(Regressions!G127, 1), NA())</f>
        <v>#N/A</v>
      </c>
      <c r="H117" s="577" t="e">
        <f>IF(ISNUMBER(Regressions!H127),ROUND(Regressions!H127, 1), NA())</f>
        <v>#N/A</v>
      </c>
      <c r="I117" s="578" t="e">
        <f>IF(ISNUMBER(Regressions!I127),ROUND(Regressions!I127, 1), NA())</f>
        <v>#N/A</v>
      </c>
      <c r="J117" s="579" t="e">
        <f>IF(ISNUMBER(Regressions!K127),ROUND(Regressions!K127, 1), NA())</f>
        <v>#N/A</v>
      </c>
      <c r="K117" s="575" t="e">
        <f>IF(ISNUMBER(Regressions!L127),ROUND(Regressions!L127, 1), NA())</f>
        <v>#N/A</v>
      </c>
      <c r="L117" s="580" t="e">
        <f>IF(ISNUMBER(Regressions!M127),ROUND(Regressions!M127, 1), NA())</f>
        <v>#N/A</v>
      </c>
      <c r="M117" s="577" t="e">
        <f>IF(ISNUMBER(Regressions!N127),ROUND(Regressions!N127, 1), NA())</f>
        <v>#N/A</v>
      </c>
      <c r="N117" s="578" t="e">
        <f>IF(ISNUMBER(Regressions!O127),ROUND(Regressions!O127, 1), NA())</f>
        <v>#N/A</v>
      </c>
      <c r="O117" s="579" t="e">
        <f>IF(ISNUMBER(Regressions!Q127),ROUND(Regressions!Q127, 1), NA())</f>
        <v>#N/A</v>
      </c>
      <c r="P117" s="575" t="e">
        <f>IF(ISNUMBER(Regressions!R127),ROUND(Regressions!R127, 1), NA())</f>
        <v>#N/A</v>
      </c>
      <c r="Q117" s="581" t="e">
        <f>IF(ISNUMBER(Regressions!S127),ROUND(Regressions!S127, 1), NA())</f>
        <v>#N/A</v>
      </c>
      <c r="R117" s="577" t="e">
        <f>IF(ISNUMBER(Regressions!T127),ROUND(Regressions!T127, 1), NA())</f>
        <v>#N/A</v>
      </c>
      <c r="S117" s="578" t="e">
        <f>IF(ISNUMBER(Regressions!U127),ROUND(Regressions!U127, 1), NA())</f>
        <v>#N/A</v>
      </c>
    </row>
    <row r="118" spans="1:19" x14ac:dyDescent="0.25">
      <c r="A118" s="570" t="str">
        <f>+Introduction!$C$7</f>
        <v>Mali</v>
      </c>
      <c r="B118" s="571">
        <f>IF(ISBLANK(Regressions!B128), " ", Regressions!B128)</f>
        <v>2021</v>
      </c>
      <c r="C118" s="570" t="str">
        <f>HLOOKUP(Introduction!$G$4,nametranslations,27,FALSE)</f>
        <v>Pré-primaire</v>
      </c>
      <c r="D118" s="573">
        <f>IF(ISBLANK(Regressions!D128), " ", Regressions!D128)</f>
        <v>2194108</v>
      </c>
      <c r="E118" s="579" t="e">
        <f>IF(ISNUMBER(Regressions!E128),ROUND(Regressions!E128, 1), NA())</f>
        <v>#N/A</v>
      </c>
      <c r="F118" s="582" t="e">
        <f>IF(ISNUMBER(Regressions!F128),ROUND(Regressions!F128, 1), NA())</f>
        <v>#N/A</v>
      </c>
      <c r="G118" s="583" t="e">
        <f>IF(ISNUMBER(Regressions!G128),ROUND(Regressions!G128, 1), NA())</f>
        <v>#N/A</v>
      </c>
      <c r="H118" s="577" t="e">
        <f>IF(ISNUMBER(Regressions!H128),ROUND(Regressions!H128, 1), NA())</f>
        <v>#N/A</v>
      </c>
      <c r="I118" s="578" t="e">
        <f>IF(ISNUMBER(Regressions!I128),ROUND(Regressions!I128, 1), NA())</f>
        <v>#N/A</v>
      </c>
      <c r="J118" s="579" t="e">
        <f>IF(ISNUMBER(Regressions!K128),ROUND(Regressions!K128, 1), NA())</f>
        <v>#N/A</v>
      </c>
      <c r="K118" s="582" t="e">
        <f>IF(ISNUMBER(Regressions!L128),ROUND(Regressions!L128, 1), NA())</f>
        <v>#N/A</v>
      </c>
      <c r="L118" s="584" t="e">
        <f>IF(ISNUMBER(Regressions!M128),ROUND(Regressions!M128, 1), NA())</f>
        <v>#N/A</v>
      </c>
      <c r="M118" s="577" t="e">
        <f>IF(ISNUMBER(Regressions!N128),ROUND(Regressions!N128, 1), NA())</f>
        <v>#N/A</v>
      </c>
      <c r="N118" s="578" t="e">
        <f>IF(ISNUMBER(Regressions!O128),ROUND(Regressions!O128, 1), NA())</f>
        <v>#N/A</v>
      </c>
      <c r="O118" s="579" t="e">
        <f>IF(ISNUMBER(Regressions!Q128),ROUND(Regressions!Q128, 1), NA())</f>
        <v>#N/A</v>
      </c>
      <c r="P118" s="582" t="e">
        <f>IF(ISNUMBER(Regressions!R128),ROUND(Regressions!R128, 1), NA())</f>
        <v>#N/A</v>
      </c>
      <c r="Q118" s="585" t="e">
        <f>IF(ISNUMBER(Regressions!S128),ROUND(Regressions!S128, 1), NA())</f>
        <v>#N/A</v>
      </c>
      <c r="R118" s="577" t="e">
        <f>IF(ISNUMBER(Regressions!T128),ROUND(Regressions!T128, 1), NA())</f>
        <v>#N/A</v>
      </c>
      <c r="S118" s="578" t="e">
        <f>IF(ISNUMBER(Regressions!U128),ROUND(Regressions!U128, 1), NA())</f>
        <v>#N/A</v>
      </c>
    </row>
    <row r="119" spans="1:19" x14ac:dyDescent="0.25">
      <c r="A119" s="570" t="str">
        <f>+Introduction!$C$7</f>
        <v>Mali</v>
      </c>
      <c r="B119" s="571">
        <f>IF(ISBLANK(Regressions!B129), " ", Regressions!B129)</f>
        <v>2022</v>
      </c>
      <c r="C119" s="570" t="str">
        <f>HLOOKUP(Introduction!$G$4,nametranslations,27,FALSE)</f>
        <v>Pré-primaire</v>
      </c>
      <c r="D119" s="573">
        <f>IF(ISBLANK(Regressions!D129), " ", Regressions!D129)</f>
        <v>2247325</v>
      </c>
      <c r="E119" s="574" t="e">
        <f>IF(ISNUMBER(Regressions!E129),ROUND(Regressions!E129, 1), NA())</f>
        <v>#N/A</v>
      </c>
      <c r="F119" s="575" t="e">
        <f>IF(ISNUMBER(Regressions!F129),ROUND(Regressions!F129, 1), NA())</f>
        <v>#N/A</v>
      </c>
      <c r="G119" s="576" t="e">
        <f>IF(ISNUMBER(Regressions!G129),ROUND(Regressions!G129, 1), NA())</f>
        <v>#N/A</v>
      </c>
      <c r="H119" s="577" t="e">
        <f>IF(ISNUMBER(Regressions!H129),ROUND(Regressions!H129, 1), NA())</f>
        <v>#N/A</v>
      </c>
      <c r="I119" s="578" t="e">
        <f>IF(ISNUMBER(Regressions!I129),ROUND(Regressions!I129, 1), NA())</f>
        <v>#N/A</v>
      </c>
      <c r="J119" s="579" t="e">
        <f>IF(ISNUMBER(Regressions!K129),ROUND(Regressions!K129, 1), NA())</f>
        <v>#N/A</v>
      </c>
      <c r="K119" s="575" t="e">
        <f>IF(ISNUMBER(Regressions!L129),ROUND(Regressions!L129, 1), NA())</f>
        <v>#N/A</v>
      </c>
      <c r="L119" s="580" t="e">
        <f>IF(ISNUMBER(Regressions!M129),ROUND(Regressions!M129, 1), NA())</f>
        <v>#N/A</v>
      </c>
      <c r="M119" s="577" t="e">
        <f>IF(ISNUMBER(Regressions!N129),ROUND(Regressions!N129, 1), NA())</f>
        <v>#N/A</v>
      </c>
      <c r="N119" s="578" t="e">
        <f>IF(ISNUMBER(Regressions!O129),ROUND(Regressions!O129, 1), NA())</f>
        <v>#N/A</v>
      </c>
      <c r="O119" s="579" t="e">
        <f>IF(ISNUMBER(Regressions!Q129),ROUND(Regressions!Q129, 1), NA())</f>
        <v>#N/A</v>
      </c>
      <c r="P119" s="575" t="e">
        <f>IF(ISNUMBER(Regressions!R129),ROUND(Regressions!R129, 1), NA())</f>
        <v>#N/A</v>
      </c>
      <c r="Q119" s="581" t="e">
        <f>IF(ISNUMBER(Regressions!S129),ROUND(Regressions!S129, 1), NA())</f>
        <v>#N/A</v>
      </c>
      <c r="R119" s="577" t="e">
        <f>IF(ISNUMBER(Regressions!T129),ROUND(Regressions!T129, 1), NA())</f>
        <v>#N/A</v>
      </c>
      <c r="S119" s="578" t="e">
        <f>IF(ISNUMBER(Regressions!U129),ROUND(Regressions!U129, 1), NA())</f>
        <v>#N/A</v>
      </c>
    </row>
    <row r="120" spans="1:19" x14ac:dyDescent="0.25">
      <c r="A120" s="570" t="str">
        <f>+Introduction!$C$7</f>
        <v>Mali</v>
      </c>
      <c r="B120" s="571">
        <f>IF(ISBLANK(Regressions!B130), " ", Regressions!B130)</f>
        <v>2023</v>
      </c>
      <c r="C120" s="570" t="str">
        <f>HLOOKUP(Introduction!$G$4,nametranslations,27,FALSE)</f>
        <v>Pré-primaire</v>
      </c>
      <c r="D120" s="573">
        <f>IF(ISBLANK(Regressions!D130), " ", Regressions!D130)</f>
        <v>2294061</v>
      </c>
      <c r="E120" s="574" t="e">
        <f>IF(ISNUMBER(Regressions!E130),ROUND(Regressions!E130, 1), NA())</f>
        <v>#N/A</v>
      </c>
      <c r="F120" s="575" t="e">
        <f>IF(ISNUMBER(Regressions!F130),ROUND(Regressions!F130, 1), NA())</f>
        <v>#N/A</v>
      </c>
      <c r="G120" s="576" t="e">
        <f>IF(ISNUMBER(Regressions!G130),ROUND(Regressions!G130, 1), NA())</f>
        <v>#N/A</v>
      </c>
      <c r="H120" s="577" t="e">
        <f>IF(ISNUMBER(Regressions!H130),ROUND(Regressions!H130, 1), NA())</f>
        <v>#N/A</v>
      </c>
      <c r="I120" s="578" t="e">
        <f>IF(ISNUMBER(Regressions!I130),ROUND(Regressions!I130, 1), NA())</f>
        <v>#N/A</v>
      </c>
      <c r="J120" s="579" t="e">
        <f>IF(ISNUMBER(Regressions!K130),ROUND(Regressions!K130, 1), NA())</f>
        <v>#N/A</v>
      </c>
      <c r="K120" s="575" t="e">
        <f>IF(ISNUMBER(Regressions!L130),ROUND(Regressions!L130, 1), NA())</f>
        <v>#N/A</v>
      </c>
      <c r="L120" s="580" t="e">
        <f>IF(ISNUMBER(Regressions!M130),ROUND(Regressions!M130, 1), NA())</f>
        <v>#N/A</v>
      </c>
      <c r="M120" s="577" t="e">
        <f>IF(ISNUMBER(Regressions!N130),ROUND(Regressions!N130, 1), NA())</f>
        <v>#N/A</v>
      </c>
      <c r="N120" s="578" t="e">
        <f>IF(ISNUMBER(Regressions!O130),ROUND(Regressions!O130, 1), NA())</f>
        <v>#N/A</v>
      </c>
      <c r="O120" s="579" t="e">
        <f>IF(ISNUMBER(Regressions!Q130),ROUND(Regressions!Q130, 1), NA())</f>
        <v>#N/A</v>
      </c>
      <c r="P120" s="575" t="e">
        <f>IF(ISNUMBER(Regressions!R130),ROUND(Regressions!R130, 1), NA())</f>
        <v>#N/A</v>
      </c>
      <c r="Q120" s="581" t="e">
        <f>IF(ISNUMBER(Regressions!S130),ROUND(Regressions!S130, 1), NA())</f>
        <v>#N/A</v>
      </c>
      <c r="R120" s="577" t="e">
        <f>IF(ISNUMBER(Regressions!T130),ROUND(Regressions!T130, 1), NA())</f>
        <v>#N/A</v>
      </c>
      <c r="S120" s="578" t="e">
        <f>IF(ISNUMBER(Regressions!U130),ROUND(Regressions!U130, 1), NA())</f>
        <v>#N/A</v>
      </c>
    </row>
    <row r="121" spans="1:19" x14ac:dyDescent="0.25">
      <c r="A121" s="570" t="str">
        <f>+Introduction!$C$7</f>
        <v>Mali</v>
      </c>
      <c r="B121" s="571">
        <f>IF(ISBLANK(Regressions!B131), " ", Regressions!B131)</f>
        <v>2024</v>
      </c>
      <c r="C121" s="570" t="str">
        <f>HLOOKUP(Introduction!$G$4,nametranslations,27,FALSE)</f>
        <v>Pré-primaire</v>
      </c>
      <c r="D121" s="573">
        <f>IF(ISBLANK(Regressions!D131), " ", Regressions!D131)</f>
        <v>2484380</v>
      </c>
      <c r="E121" s="574" t="e">
        <f>IF(ISNUMBER(Regressions!E131),ROUND(Regressions!E131, 1), NA())</f>
        <v>#N/A</v>
      </c>
      <c r="F121" s="575" t="e">
        <f>IF(ISNUMBER(Regressions!F131),ROUND(Regressions!F131, 1), NA())</f>
        <v>#N/A</v>
      </c>
      <c r="G121" s="576" t="e">
        <f>IF(ISNUMBER(Regressions!G131),ROUND(Regressions!G131, 1), NA())</f>
        <v>#N/A</v>
      </c>
      <c r="H121" s="577" t="e">
        <f>IF(ISNUMBER(Regressions!H131),ROUND(Regressions!H131, 1), NA())</f>
        <v>#N/A</v>
      </c>
      <c r="I121" s="578" t="e">
        <f>IF(ISNUMBER(Regressions!I131),ROUND(Regressions!I131, 1), NA())</f>
        <v>#N/A</v>
      </c>
      <c r="J121" s="579" t="e">
        <f>IF(ISNUMBER(Regressions!K131),ROUND(Regressions!K131, 1), NA())</f>
        <v>#N/A</v>
      </c>
      <c r="K121" s="575" t="e">
        <f>IF(ISNUMBER(Regressions!L131),ROUND(Regressions!L131, 1), NA())</f>
        <v>#N/A</v>
      </c>
      <c r="L121" s="580" t="e">
        <f>IF(ISNUMBER(Regressions!M131),ROUND(Regressions!M131, 1), NA())</f>
        <v>#N/A</v>
      </c>
      <c r="M121" s="577" t="e">
        <f>IF(ISNUMBER(Regressions!N131),ROUND(Regressions!N131, 1), NA())</f>
        <v>#N/A</v>
      </c>
      <c r="N121" s="578" t="e">
        <f>IF(ISNUMBER(Regressions!O131),ROUND(Regressions!O131, 1), NA())</f>
        <v>#N/A</v>
      </c>
      <c r="O121" s="579" t="e">
        <f>IF(ISNUMBER(Regressions!Q131),ROUND(Regressions!Q131, 1), NA())</f>
        <v>#N/A</v>
      </c>
      <c r="P121" s="575" t="e">
        <f>IF(ISNUMBER(Regressions!R131),ROUND(Regressions!R131, 1), NA())</f>
        <v>#N/A</v>
      </c>
      <c r="Q121" s="581" t="e">
        <f>IF(ISNUMBER(Regressions!S131),ROUND(Regressions!S131, 1), NA())</f>
        <v>#N/A</v>
      </c>
      <c r="R121" s="577" t="e">
        <f>IF(ISNUMBER(Regressions!T131),ROUND(Regressions!T131, 1), NA())</f>
        <v>#N/A</v>
      </c>
      <c r="S121" s="578" t="e">
        <f>IF(ISNUMBER(Regressions!U131),ROUND(Regressions!U131, 1), NA())</f>
        <v>#N/A</v>
      </c>
    </row>
    <row r="122" spans="1:19" x14ac:dyDescent="0.25">
      <c r="A122" s="586" t="str">
        <f>+Introduction!$C$7</f>
        <v>Mali</v>
      </c>
      <c r="B122" s="587">
        <f>IF(ISBLANK(Regressions!B132), " ", Regressions!B132)</f>
        <v>2025</v>
      </c>
      <c r="C122" s="586" t="str">
        <f>HLOOKUP(Introduction!$G$4,nametranslations,27,FALSE)</f>
        <v>Pré-primaire</v>
      </c>
      <c r="D122" s="588">
        <f>IF(ISBLANK(Regressions!D132), " ", Regressions!D132)</f>
        <v>2519356</v>
      </c>
      <c r="E122" s="589" t="e">
        <f>IF(ISNUMBER(Regressions!E132),ROUND(Regressions!E132, 1), NA())</f>
        <v>#N/A</v>
      </c>
      <c r="F122" s="590" t="e">
        <f>IF(ISNUMBER(Regressions!F132),ROUND(Regressions!F132, 1), NA())</f>
        <v>#N/A</v>
      </c>
      <c r="G122" s="591" t="e">
        <f>IF(ISNUMBER(Regressions!G132),ROUND(Regressions!G132, 1), NA())</f>
        <v>#N/A</v>
      </c>
      <c r="H122" s="592" t="e">
        <f>IF(ISNUMBER(Regressions!H132),ROUND(Regressions!H132, 1), NA())</f>
        <v>#N/A</v>
      </c>
      <c r="I122" s="593" t="e">
        <f>IF(ISNUMBER(Regressions!I132),ROUND(Regressions!I132, 1), NA())</f>
        <v>#N/A</v>
      </c>
      <c r="J122" s="594" t="e">
        <f>IF(ISNUMBER(Regressions!K132),ROUND(Regressions!K132, 1), NA())</f>
        <v>#N/A</v>
      </c>
      <c r="K122" s="590" t="e">
        <f>IF(ISNUMBER(Regressions!L132),ROUND(Regressions!L132, 1), NA())</f>
        <v>#N/A</v>
      </c>
      <c r="L122" s="595" t="e">
        <f>IF(ISNUMBER(Regressions!M132),ROUND(Regressions!M132, 1), NA())</f>
        <v>#N/A</v>
      </c>
      <c r="M122" s="592" t="e">
        <f>IF(ISNUMBER(Regressions!N132),ROUND(Regressions!N132, 1), NA())</f>
        <v>#N/A</v>
      </c>
      <c r="N122" s="593" t="e">
        <f>IF(ISNUMBER(Regressions!O132),ROUND(Regressions!O132, 1), NA())</f>
        <v>#N/A</v>
      </c>
      <c r="O122" s="594" t="e">
        <f>IF(ISNUMBER(Regressions!Q132),ROUND(Regressions!Q132, 1), NA())</f>
        <v>#N/A</v>
      </c>
      <c r="P122" s="590" t="e">
        <f>IF(ISNUMBER(Regressions!R132),ROUND(Regressions!R132, 1), NA())</f>
        <v>#N/A</v>
      </c>
      <c r="Q122" s="596" t="e">
        <f>IF(ISNUMBER(Regressions!S132),ROUND(Regressions!S132, 1), NA())</f>
        <v>#N/A</v>
      </c>
      <c r="R122" s="592" t="e">
        <f>IF(ISNUMBER(Regressions!T132),ROUND(Regressions!T132, 1), NA())</f>
        <v>#N/A</v>
      </c>
      <c r="S122" s="593" t="e">
        <f>IF(ISNUMBER(Regressions!U132),ROUND(Regressions!U132, 1), NA())</f>
        <v>#N/A</v>
      </c>
    </row>
    <row r="123" spans="1:19" hidden="1" x14ac:dyDescent="0.25">
      <c r="A123" s="570" t="str">
        <f>+Introduction!$C$7</f>
        <v>Mali</v>
      </c>
      <c r="B123" s="571">
        <f>IF(ISBLANK(Regressions!B133), " ", Regressions!B133)</f>
        <v>2026</v>
      </c>
      <c r="C123" s="570" t="str">
        <f>HLOOKUP(Introduction!$G$4,nametranslations,27,FALSE)</f>
        <v>Pré-primaire</v>
      </c>
      <c r="D123" s="573" t="str">
        <f>IF(ISBLANK(Regressions!D133), " ", Regressions!D133)</f>
        <v xml:space="preserve"> </v>
      </c>
      <c r="E123" s="574" t="e">
        <f>IF(ISNUMBER(Regressions!E133),ROUND(Regressions!E133, 1), NA())</f>
        <v>#N/A</v>
      </c>
      <c r="F123" s="575" t="e">
        <f>IF(ISNUMBER(Regressions!F133),ROUND(Regressions!F133, 1), NA())</f>
        <v>#N/A</v>
      </c>
      <c r="G123" s="576" t="e">
        <f>IF(ISNUMBER(Regressions!G133),ROUND(Regressions!G133, 1), NA())</f>
        <v>#N/A</v>
      </c>
      <c r="H123" s="577" t="e">
        <f>IF(ISNUMBER(Regressions!H133),ROUND(Regressions!H133, 1), NA())</f>
        <v>#N/A</v>
      </c>
      <c r="I123" s="578" t="e">
        <f>IF(ISNUMBER(Regressions!I133),ROUND(Regressions!I133, 1), NA())</f>
        <v>#N/A</v>
      </c>
      <c r="J123" s="579" t="e">
        <f>IF(ISNUMBER(Regressions!K133),ROUND(Regressions!K133, 1), NA())</f>
        <v>#N/A</v>
      </c>
      <c r="K123" s="575" t="e">
        <f>IF(ISNUMBER(Regressions!L133),ROUND(Regressions!L133, 1), NA())</f>
        <v>#N/A</v>
      </c>
      <c r="L123" s="580" t="e">
        <f>IF(ISNUMBER(Regressions!M133),ROUND(Regressions!M133, 1), NA())</f>
        <v>#N/A</v>
      </c>
      <c r="M123" s="577" t="e">
        <f>IF(ISNUMBER(Regressions!N133),ROUND(Regressions!N133, 1), NA())</f>
        <v>#N/A</v>
      </c>
      <c r="N123" s="578" t="e">
        <f>IF(ISNUMBER(Regressions!O133),ROUND(Regressions!O133, 1), NA())</f>
        <v>#N/A</v>
      </c>
      <c r="O123" s="579" t="e">
        <f>IF(ISNUMBER(Regressions!Q133),ROUND(Regressions!Q133, 1), NA())</f>
        <v>#N/A</v>
      </c>
      <c r="P123" s="575" t="e">
        <f>IF(ISNUMBER(Regressions!R133),ROUND(Regressions!R133, 1), NA())</f>
        <v>#N/A</v>
      </c>
      <c r="Q123" s="581" t="e">
        <f>IF(ISNUMBER(Regressions!S133),ROUND(Regressions!S133, 1), NA())</f>
        <v>#N/A</v>
      </c>
      <c r="R123" s="577" t="e">
        <f>IF(ISNUMBER(Regressions!T133),ROUND(Regressions!T133, 1), NA())</f>
        <v>#N/A</v>
      </c>
      <c r="S123" s="578" t="e">
        <f>IF(ISNUMBER(Regressions!U133),ROUND(Regressions!U133, 1), NA())</f>
        <v>#N/A</v>
      </c>
    </row>
    <row r="124" spans="1:19" hidden="1" x14ac:dyDescent="0.25">
      <c r="A124" s="570" t="str">
        <f>+Introduction!$C$7</f>
        <v>Mali</v>
      </c>
      <c r="B124" s="571">
        <f>IF(ISBLANK(Regressions!B134), " ", Regressions!B134)</f>
        <v>2027</v>
      </c>
      <c r="C124" s="570" t="str">
        <f>HLOOKUP(Introduction!$G$4,nametranslations,27,FALSE)</f>
        <v>Pré-primaire</v>
      </c>
      <c r="D124" s="573" t="str">
        <f>IF(ISBLANK(Regressions!D134), " ", Regressions!D134)</f>
        <v xml:space="preserve"> </v>
      </c>
      <c r="E124" s="574" t="e">
        <f>IF(ISNUMBER(Regressions!E134),ROUND(Regressions!E134, 1), NA())</f>
        <v>#N/A</v>
      </c>
      <c r="F124" s="575" t="e">
        <f>IF(ISNUMBER(Regressions!F134),ROUND(Regressions!F134, 1), NA())</f>
        <v>#N/A</v>
      </c>
      <c r="G124" s="576" t="e">
        <f>IF(ISNUMBER(Regressions!G134),ROUND(Regressions!G134, 1), NA())</f>
        <v>#N/A</v>
      </c>
      <c r="H124" s="577" t="e">
        <f>IF(ISNUMBER(Regressions!H134),ROUND(Regressions!H134, 1), NA())</f>
        <v>#N/A</v>
      </c>
      <c r="I124" s="578" t="e">
        <f>IF(ISNUMBER(Regressions!I134),ROUND(Regressions!I134, 1), NA())</f>
        <v>#N/A</v>
      </c>
      <c r="J124" s="579" t="e">
        <f>IF(ISNUMBER(Regressions!K134),ROUND(Regressions!K134, 1), NA())</f>
        <v>#N/A</v>
      </c>
      <c r="K124" s="575" t="e">
        <f>IF(ISNUMBER(Regressions!L134),ROUND(Regressions!L134, 1), NA())</f>
        <v>#N/A</v>
      </c>
      <c r="L124" s="580" t="e">
        <f>IF(ISNUMBER(Regressions!M134),ROUND(Regressions!M134, 1), NA())</f>
        <v>#N/A</v>
      </c>
      <c r="M124" s="577" t="e">
        <f>IF(ISNUMBER(Regressions!N134),ROUND(Regressions!N134, 1), NA())</f>
        <v>#N/A</v>
      </c>
      <c r="N124" s="578" t="e">
        <f>IF(ISNUMBER(Regressions!O134),ROUND(Regressions!O134, 1), NA())</f>
        <v>#N/A</v>
      </c>
      <c r="O124" s="579" t="e">
        <f>IF(ISNUMBER(Regressions!Q134),ROUND(Regressions!Q134, 1), NA())</f>
        <v>#N/A</v>
      </c>
      <c r="P124" s="575" t="e">
        <f>IF(ISNUMBER(Regressions!R134),ROUND(Regressions!R134, 1), NA())</f>
        <v>#N/A</v>
      </c>
      <c r="Q124" s="581" t="e">
        <f>IF(ISNUMBER(Regressions!S134),ROUND(Regressions!S134, 1), NA())</f>
        <v>#N/A</v>
      </c>
      <c r="R124" s="577" t="e">
        <f>IF(ISNUMBER(Regressions!T134),ROUND(Regressions!T134, 1), NA())</f>
        <v>#N/A</v>
      </c>
      <c r="S124" s="578" t="e">
        <f>IF(ISNUMBER(Regressions!U134),ROUND(Regressions!U134, 1), NA())</f>
        <v>#N/A</v>
      </c>
    </row>
    <row r="125" spans="1:19" hidden="1" x14ac:dyDescent="0.25">
      <c r="A125" s="570" t="str">
        <f>+Introduction!$C$7</f>
        <v>Mali</v>
      </c>
      <c r="B125" s="571">
        <f>IF(ISBLANK(Regressions!B135), " ", Regressions!B135)</f>
        <v>2028</v>
      </c>
      <c r="C125" s="570" t="str">
        <f>HLOOKUP(Introduction!$G$4,nametranslations,27,FALSE)</f>
        <v>Pré-primaire</v>
      </c>
      <c r="D125" s="573" t="str">
        <f>IF(ISBLANK(Regressions!D135), " ", Regressions!D135)</f>
        <v xml:space="preserve"> </v>
      </c>
      <c r="E125" s="574" t="e">
        <f>IF(ISNUMBER(Regressions!E135),ROUND(Regressions!E135, 1), NA())</f>
        <v>#N/A</v>
      </c>
      <c r="F125" s="575" t="e">
        <f>IF(ISNUMBER(Regressions!F135),ROUND(Regressions!F135, 1), NA())</f>
        <v>#N/A</v>
      </c>
      <c r="G125" s="576" t="e">
        <f>IF(ISNUMBER(Regressions!G135),ROUND(Regressions!G135, 1), NA())</f>
        <v>#N/A</v>
      </c>
      <c r="H125" s="577" t="e">
        <f>IF(ISNUMBER(Regressions!H135),ROUND(Regressions!H135, 1), NA())</f>
        <v>#N/A</v>
      </c>
      <c r="I125" s="578" t="e">
        <f>IF(ISNUMBER(Regressions!I135),ROUND(Regressions!I135, 1), NA())</f>
        <v>#N/A</v>
      </c>
      <c r="J125" s="579" t="e">
        <f>IF(ISNUMBER(Regressions!K135),ROUND(Regressions!K135, 1), NA())</f>
        <v>#N/A</v>
      </c>
      <c r="K125" s="575" t="e">
        <f>IF(ISNUMBER(Regressions!L135),ROUND(Regressions!L135, 1), NA())</f>
        <v>#N/A</v>
      </c>
      <c r="L125" s="580" t="e">
        <f>IF(ISNUMBER(Regressions!M135),ROUND(Regressions!M135, 1), NA())</f>
        <v>#N/A</v>
      </c>
      <c r="M125" s="577" t="e">
        <f>IF(ISNUMBER(Regressions!N135),ROUND(Regressions!N135, 1), NA())</f>
        <v>#N/A</v>
      </c>
      <c r="N125" s="578" t="e">
        <f>IF(ISNUMBER(Regressions!O135),ROUND(Regressions!O135, 1), NA())</f>
        <v>#N/A</v>
      </c>
      <c r="O125" s="579" t="e">
        <f>IF(ISNUMBER(Regressions!Q135),ROUND(Regressions!Q135, 1), NA())</f>
        <v>#N/A</v>
      </c>
      <c r="P125" s="575" t="e">
        <f>IF(ISNUMBER(Regressions!R135),ROUND(Regressions!R135, 1), NA())</f>
        <v>#N/A</v>
      </c>
      <c r="Q125" s="581" t="e">
        <f>IF(ISNUMBER(Regressions!S135),ROUND(Regressions!S135, 1), NA())</f>
        <v>#N/A</v>
      </c>
      <c r="R125" s="577" t="e">
        <f>IF(ISNUMBER(Regressions!T135),ROUND(Regressions!T135, 1), NA())</f>
        <v>#N/A</v>
      </c>
      <c r="S125" s="578" t="e">
        <f>IF(ISNUMBER(Regressions!U135),ROUND(Regressions!U135, 1), NA())</f>
        <v>#N/A</v>
      </c>
    </row>
    <row r="126" spans="1:19" hidden="1" x14ac:dyDescent="0.25">
      <c r="A126" s="570" t="str">
        <f>+Introduction!$C$7</f>
        <v>Mali</v>
      </c>
      <c r="B126" s="571">
        <f>IF(ISBLANK(Regressions!B136), " ", Regressions!B136)</f>
        <v>2029</v>
      </c>
      <c r="C126" s="570" t="str">
        <f>HLOOKUP(Introduction!$G$4,nametranslations,27,FALSE)</f>
        <v>Pré-primaire</v>
      </c>
      <c r="D126" s="573" t="str">
        <f>IF(ISBLANK(Regressions!D136), " ", Regressions!D136)</f>
        <v xml:space="preserve"> </v>
      </c>
      <c r="E126" s="574" t="e">
        <f>IF(ISNUMBER(Regressions!E136),ROUND(Regressions!E136, 1), NA())</f>
        <v>#N/A</v>
      </c>
      <c r="F126" s="575" t="e">
        <f>IF(ISNUMBER(Regressions!F136),ROUND(Regressions!F136, 1), NA())</f>
        <v>#N/A</v>
      </c>
      <c r="G126" s="576" t="e">
        <f>IF(ISNUMBER(Regressions!G136),ROUND(Regressions!G136, 1), NA())</f>
        <v>#N/A</v>
      </c>
      <c r="H126" s="577" t="e">
        <f>IF(ISNUMBER(Regressions!H136),ROUND(Regressions!H136, 1), NA())</f>
        <v>#N/A</v>
      </c>
      <c r="I126" s="578" t="e">
        <f>IF(ISNUMBER(Regressions!I136),ROUND(Regressions!I136, 1), NA())</f>
        <v>#N/A</v>
      </c>
      <c r="J126" s="579" t="e">
        <f>IF(ISNUMBER(Regressions!K136),ROUND(Regressions!K136, 1), NA())</f>
        <v>#N/A</v>
      </c>
      <c r="K126" s="575" t="e">
        <f>IF(ISNUMBER(Regressions!L136),ROUND(Regressions!L136, 1), NA())</f>
        <v>#N/A</v>
      </c>
      <c r="L126" s="580" t="e">
        <f>IF(ISNUMBER(Regressions!M136),ROUND(Regressions!M136, 1), NA())</f>
        <v>#N/A</v>
      </c>
      <c r="M126" s="577" t="e">
        <f>IF(ISNUMBER(Regressions!N136),ROUND(Regressions!N136, 1), NA())</f>
        <v>#N/A</v>
      </c>
      <c r="N126" s="578" t="e">
        <f>IF(ISNUMBER(Regressions!O136),ROUND(Regressions!O136, 1), NA())</f>
        <v>#N/A</v>
      </c>
      <c r="O126" s="579" t="e">
        <f>IF(ISNUMBER(Regressions!Q136),ROUND(Regressions!Q136, 1), NA())</f>
        <v>#N/A</v>
      </c>
      <c r="P126" s="575" t="e">
        <f>IF(ISNUMBER(Regressions!R136),ROUND(Regressions!R136, 1), NA())</f>
        <v>#N/A</v>
      </c>
      <c r="Q126" s="581" t="e">
        <f>IF(ISNUMBER(Regressions!S136),ROUND(Regressions!S136, 1), NA())</f>
        <v>#N/A</v>
      </c>
      <c r="R126" s="577" t="e">
        <f>IF(ISNUMBER(Regressions!T136),ROUND(Regressions!T136, 1), NA())</f>
        <v>#N/A</v>
      </c>
      <c r="S126" s="578" t="e">
        <f>IF(ISNUMBER(Regressions!U136),ROUND(Regressions!U136, 1), NA())</f>
        <v>#N/A</v>
      </c>
    </row>
    <row r="127" spans="1:19" hidden="1" x14ac:dyDescent="0.25">
      <c r="A127" s="570" t="str">
        <f>+Introduction!$C$7</f>
        <v>Mali</v>
      </c>
      <c r="B127" s="571">
        <f>IF(ISBLANK(Regressions!B137), " ", Regressions!B137)</f>
        <v>2030</v>
      </c>
      <c r="C127" s="570" t="str">
        <f>HLOOKUP(Introduction!$G$4,nametranslations,27,FALSE)</f>
        <v>Pré-primaire</v>
      </c>
      <c r="D127" s="573" t="str">
        <f>IF(ISBLANK(Regressions!D137), " ", Regressions!D137)</f>
        <v xml:space="preserve"> </v>
      </c>
      <c r="E127" s="574" t="e">
        <f>IF(ISNUMBER(Regressions!E137),ROUND(Regressions!E137, 1), NA())</f>
        <v>#N/A</v>
      </c>
      <c r="F127" s="575" t="e">
        <f>IF(ISNUMBER(Regressions!F137),ROUND(Regressions!F137, 1), NA())</f>
        <v>#N/A</v>
      </c>
      <c r="G127" s="576" t="e">
        <f>IF(ISNUMBER(Regressions!G137),ROUND(Regressions!G137, 1), NA())</f>
        <v>#N/A</v>
      </c>
      <c r="H127" s="577" t="e">
        <f>IF(ISNUMBER(Regressions!H137),ROUND(Regressions!H137, 1), NA())</f>
        <v>#N/A</v>
      </c>
      <c r="I127" s="578" t="e">
        <f>IF(ISNUMBER(Regressions!I137),ROUND(Regressions!I137, 1), NA())</f>
        <v>#N/A</v>
      </c>
      <c r="J127" s="579" t="e">
        <f>IF(ISNUMBER(Regressions!K137),ROUND(Regressions!K137, 1), NA())</f>
        <v>#N/A</v>
      </c>
      <c r="K127" s="575" t="e">
        <f>IF(ISNUMBER(Regressions!L137),ROUND(Regressions!L137, 1), NA())</f>
        <v>#N/A</v>
      </c>
      <c r="L127" s="580" t="e">
        <f>IF(ISNUMBER(Regressions!M137),ROUND(Regressions!M137, 1), NA())</f>
        <v>#N/A</v>
      </c>
      <c r="M127" s="577" t="e">
        <f>IF(ISNUMBER(Regressions!N137),ROUND(Regressions!N137, 1), NA())</f>
        <v>#N/A</v>
      </c>
      <c r="N127" s="578" t="e">
        <f>IF(ISNUMBER(Regressions!O137),ROUND(Regressions!O137, 1), NA())</f>
        <v>#N/A</v>
      </c>
      <c r="O127" s="579" t="e">
        <f>IF(ISNUMBER(Regressions!Q137),ROUND(Regressions!Q137, 1), NA())</f>
        <v>#N/A</v>
      </c>
      <c r="P127" s="575" t="e">
        <f>IF(ISNUMBER(Regressions!R137),ROUND(Regressions!R137, 1), NA())</f>
        <v>#N/A</v>
      </c>
      <c r="Q127" s="581" t="e">
        <f>IF(ISNUMBER(Regressions!S137),ROUND(Regressions!S137, 1), NA())</f>
        <v>#N/A</v>
      </c>
      <c r="R127" s="577" t="e">
        <f>IF(ISNUMBER(Regressions!T137),ROUND(Regressions!T137, 1), NA())</f>
        <v>#N/A</v>
      </c>
      <c r="S127" s="578" t="e">
        <f>IF(ISNUMBER(Regressions!U137),ROUND(Regressions!U137, 1), NA())</f>
        <v>#N/A</v>
      </c>
    </row>
    <row r="128" spans="1:19" x14ac:dyDescent="0.25">
      <c r="A128" s="570" t="str">
        <f>+Introduction!$C$7</f>
        <v>Mali</v>
      </c>
      <c r="B128" s="571">
        <f>IF(ISBLANK(Regressions!B138), " ", Regressions!B138)</f>
        <v>2000</v>
      </c>
      <c r="C128" s="570" t="str">
        <f>HLOOKUP(Introduction!$G$4,nametranslations,28,FALSE)</f>
        <v>Primaire</v>
      </c>
      <c r="D128" s="573">
        <f>IF(ISBLANK(Regressions!D138), " ", Regressions!D138)</f>
        <v>1920405</v>
      </c>
      <c r="E128" s="574">
        <f>IF(ISNUMBER(Regressions!E138),ROUND(Regressions!E138, 1), NA())</f>
        <v>100</v>
      </c>
      <c r="F128" s="575" t="e">
        <f>IF(ISNUMBER(Regressions!F138),ROUND(Regressions!F138, 1), NA())</f>
        <v>#N/A</v>
      </c>
      <c r="G128" s="576" t="e">
        <f>IF(ISNUMBER(Regressions!G138),ROUND(Regressions!G138, 1), NA())</f>
        <v>#N/A</v>
      </c>
      <c r="H128" s="577" t="e">
        <f>IF(ISNUMBER(Regressions!H138),ROUND(Regressions!H138, 1), NA())</f>
        <v>#N/A</v>
      </c>
      <c r="I128" s="578" t="e">
        <f>IF(ISNUMBER(Regressions!I138),ROUND(Regressions!I138, 1), NA())</f>
        <v>#N/A</v>
      </c>
      <c r="J128" s="579" t="e">
        <f>IF(ISNUMBER(Regressions!K138),ROUND(Regressions!K138, 1), NA())</f>
        <v>#N/A</v>
      </c>
      <c r="K128" s="575" t="e">
        <f>IF(ISNUMBER(Regressions!L138),ROUND(Regressions!L138, 1), NA())</f>
        <v>#N/A</v>
      </c>
      <c r="L128" s="580" t="e">
        <f>IF(ISNUMBER(Regressions!M138),ROUND(Regressions!M138, 1), NA())</f>
        <v>#N/A</v>
      </c>
      <c r="M128" s="577" t="e">
        <f>IF(ISNUMBER(Regressions!N138),ROUND(Regressions!N138, 1), NA())</f>
        <v>#N/A</v>
      </c>
      <c r="N128" s="578" t="e">
        <f>IF(ISNUMBER(Regressions!O138),ROUND(Regressions!O138, 1), NA())</f>
        <v>#N/A</v>
      </c>
      <c r="O128" s="579" t="e">
        <f>IF(ISNUMBER(Regressions!Q138),ROUND(Regressions!Q138, 1), NA())</f>
        <v>#N/A</v>
      </c>
      <c r="P128" s="575" t="e">
        <f>IF(ISNUMBER(Regressions!R138),ROUND(Regressions!R138, 1), NA())</f>
        <v>#N/A</v>
      </c>
      <c r="Q128" s="581" t="e">
        <f>IF(ISNUMBER(Regressions!S138),ROUND(Regressions!S138, 1), NA())</f>
        <v>#N/A</v>
      </c>
      <c r="R128" s="577" t="e">
        <f>IF(ISNUMBER(Regressions!T138),ROUND(Regressions!T138, 1), NA())</f>
        <v>#N/A</v>
      </c>
      <c r="S128" s="578" t="e">
        <f>IF(ISNUMBER(Regressions!U138),ROUND(Regressions!U138, 1), NA())</f>
        <v>#N/A</v>
      </c>
    </row>
    <row r="129" spans="1:19" x14ac:dyDescent="0.25">
      <c r="A129" s="570" t="str">
        <f>+Introduction!$C$7</f>
        <v>Mali</v>
      </c>
      <c r="B129" s="571">
        <f>IF(ISBLANK(Regressions!B139), " ", Regressions!B139)</f>
        <v>2001</v>
      </c>
      <c r="C129" s="570" t="str">
        <f>HLOOKUP(Introduction!$G$4,nametranslations,28,FALSE)</f>
        <v>Primaire</v>
      </c>
      <c r="D129" s="573">
        <f>IF(ISBLANK(Regressions!D139), " ", Regressions!D139)</f>
        <v>1962238</v>
      </c>
      <c r="E129" s="574">
        <f>IF(ISNUMBER(Regressions!E139),ROUND(Regressions!E139, 1), NA())</f>
        <v>100</v>
      </c>
      <c r="F129" s="575" t="e">
        <f>IF(ISNUMBER(Regressions!F139),ROUND(Regressions!F139, 1), NA())</f>
        <v>#N/A</v>
      </c>
      <c r="G129" s="576" t="e">
        <f>IF(ISNUMBER(Regressions!G139),ROUND(Regressions!G139, 1), NA())</f>
        <v>#N/A</v>
      </c>
      <c r="H129" s="577" t="e">
        <f>IF(ISNUMBER(Regressions!H139),ROUND(Regressions!H139, 1), NA())</f>
        <v>#N/A</v>
      </c>
      <c r="I129" s="578" t="e">
        <f>IF(ISNUMBER(Regressions!I139),ROUND(Regressions!I139, 1), NA())</f>
        <v>#N/A</v>
      </c>
      <c r="J129" s="579" t="e">
        <f>IF(ISNUMBER(Regressions!K139),ROUND(Regressions!K139, 1), NA())</f>
        <v>#N/A</v>
      </c>
      <c r="K129" s="575" t="e">
        <f>IF(ISNUMBER(Regressions!L139),ROUND(Regressions!L139, 1), NA())</f>
        <v>#N/A</v>
      </c>
      <c r="L129" s="580" t="e">
        <f>IF(ISNUMBER(Regressions!M139),ROUND(Regressions!M139, 1), NA())</f>
        <v>#N/A</v>
      </c>
      <c r="M129" s="577" t="e">
        <f>IF(ISNUMBER(Regressions!N139),ROUND(Regressions!N139, 1), NA())</f>
        <v>#N/A</v>
      </c>
      <c r="N129" s="578" t="e">
        <f>IF(ISNUMBER(Regressions!O139),ROUND(Regressions!O139, 1), NA())</f>
        <v>#N/A</v>
      </c>
      <c r="O129" s="579" t="e">
        <f>IF(ISNUMBER(Regressions!Q139),ROUND(Regressions!Q139, 1), NA())</f>
        <v>#N/A</v>
      </c>
      <c r="P129" s="575" t="e">
        <f>IF(ISNUMBER(Regressions!R139),ROUND(Regressions!R139, 1), NA())</f>
        <v>#N/A</v>
      </c>
      <c r="Q129" s="581" t="e">
        <f>IF(ISNUMBER(Regressions!S139),ROUND(Regressions!S139, 1), NA())</f>
        <v>#N/A</v>
      </c>
      <c r="R129" s="577" t="e">
        <f>IF(ISNUMBER(Regressions!T139),ROUND(Regressions!T139, 1), NA())</f>
        <v>#N/A</v>
      </c>
      <c r="S129" s="578" t="e">
        <f>IF(ISNUMBER(Regressions!U139),ROUND(Regressions!U139, 1), NA())</f>
        <v>#N/A</v>
      </c>
    </row>
    <row r="130" spans="1:19" x14ac:dyDescent="0.25">
      <c r="A130" s="570" t="str">
        <f>+Introduction!$C$7</f>
        <v>Mali</v>
      </c>
      <c r="B130" s="571">
        <f>IF(ISBLANK(Regressions!B140), " ", Regressions!B140)</f>
        <v>2002</v>
      </c>
      <c r="C130" s="570" t="str">
        <f>HLOOKUP(Introduction!$G$4,nametranslations,28,FALSE)</f>
        <v>Primaire</v>
      </c>
      <c r="D130" s="573">
        <f>IF(ISBLANK(Regressions!D140), " ", Regressions!D140)</f>
        <v>2006429</v>
      </c>
      <c r="E130" s="574">
        <f>IF(ISNUMBER(Regressions!E140),ROUND(Regressions!E140, 1), NA())</f>
        <v>100</v>
      </c>
      <c r="F130" s="575" t="e">
        <f>IF(ISNUMBER(Regressions!F140),ROUND(Regressions!F140, 1), NA())</f>
        <v>#N/A</v>
      </c>
      <c r="G130" s="576" t="e">
        <f>IF(ISNUMBER(Regressions!G140),ROUND(Regressions!G140, 1), NA())</f>
        <v>#N/A</v>
      </c>
      <c r="H130" s="577" t="e">
        <f>IF(ISNUMBER(Regressions!H140),ROUND(Regressions!H140, 1), NA())</f>
        <v>#N/A</v>
      </c>
      <c r="I130" s="578" t="e">
        <f>IF(ISNUMBER(Regressions!I140),ROUND(Regressions!I140, 1), NA())</f>
        <v>#N/A</v>
      </c>
      <c r="J130" s="579" t="e">
        <f>IF(ISNUMBER(Regressions!K140),ROUND(Regressions!K140, 1), NA())</f>
        <v>#N/A</v>
      </c>
      <c r="K130" s="575" t="e">
        <f>IF(ISNUMBER(Regressions!L140),ROUND(Regressions!L140, 1), NA())</f>
        <v>#N/A</v>
      </c>
      <c r="L130" s="580" t="e">
        <f>IF(ISNUMBER(Regressions!M140),ROUND(Regressions!M140, 1), NA())</f>
        <v>#N/A</v>
      </c>
      <c r="M130" s="577" t="e">
        <f>IF(ISNUMBER(Regressions!N140),ROUND(Regressions!N140, 1), NA())</f>
        <v>#N/A</v>
      </c>
      <c r="N130" s="578" t="e">
        <f>IF(ISNUMBER(Regressions!O140),ROUND(Regressions!O140, 1), NA())</f>
        <v>#N/A</v>
      </c>
      <c r="O130" s="579" t="e">
        <f>IF(ISNUMBER(Regressions!Q140),ROUND(Regressions!Q140, 1), NA())</f>
        <v>#N/A</v>
      </c>
      <c r="P130" s="575" t="e">
        <f>IF(ISNUMBER(Regressions!R140),ROUND(Regressions!R140, 1), NA())</f>
        <v>#N/A</v>
      </c>
      <c r="Q130" s="581" t="e">
        <f>IF(ISNUMBER(Regressions!S140),ROUND(Regressions!S140, 1), NA())</f>
        <v>#N/A</v>
      </c>
      <c r="R130" s="577" t="e">
        <f>IF(ISNUMBER(Regressions!T140),ROUND(Regressions!T140, 1), NA())</f>
        <v>#N/A</v>
      </c>
      <c r="S130" s="578" t="e">
        <f>IF(ISNUMBER(Regressions!U140),ROUND(Regressions!U140, 1), NA())</f>
        <v>#N/A</v>
      </c>
    </row>
    <row r="131" spans="1:19" x14ac:dyDescent="0.25">
      <c r="A131" s="570" t="str">
        <f>+Introduction!$C$7</f>
        <v>Mali</v>
      </c>
      <c r="B131" s="571">
        <f>IF(ISBLANK(Regressions!B141), " ", Regressions!B141)</f>
        <v>2003</v>
      </c>
      <c r="C131" s="570" t="str">
        <f>HLOOKUP(Introduction!$G$4,nametranslations,28,FALSE)</f>
        <v>Primaire</v>
      </c>
      <c r="D131" s="573">
        <f>IF(ISBLANK(Regressions!D141), " ", Regressions!D141)</f>
        <v>2051155</v>
      </c>
      <c r="E131" s="574">
        <f>IF(ISNUMBER(Regressions!E141),ROUND(Regressions!E141, 1), NA())</f>
        <v>100</v>
      </c>
      <c r="F131" s="575" t="e">
        <f>IF(ISNUMBER(Regressions!F141),ROUND(Regressions!F141, 1), NA())</f>
        <v>#N/A</v>
      </c>
      <c r="G131" s="576" t="e">
        <f>IF(ISNUMBER(Regressions!G141),ROUND(Regressions!G141, 1), NA())</f>
        <v>#N/A</v>
      </c>
      <c r="H131" s="577" t="e">
        <f>IF(ISNUMBER(Regressions!H141),ROUND(Regressions!H141, 1), NA())</f>
        <v>#N/A</v>
      </c>
      <c r="I131" s="578" t="e">
        <f>IF(ISNUMBER(Regressions!I141),ROUND(Regressions!I141, 1), NA())</f>
        <v>#N/A</v>
      </c>
      <c r="J131" s="579" t="e">
        <f>IF(ISNUMBER(Regressions!K141),ROUND(Regressions!K141, 1), NA())</f>
        <v>#N/A</v>
      </c>
      <c r="K131" s="575" t="e">
        <f>IF(ISNUMBER(Regressions!L141),ROUND(Regressions!L141, 1), NA())</f>
        <v>#N/A</v>
      </c>
      <c r="L131" s="580" t="e">
        <f>IF(ISNUMBER(Regressions!M141),ROUND(Regressions!M141, 1), NA())</f>
        <v>#N/A</v>
      </c>
      <c r="M131" s="577" t="e">
        <f>IF(ISNUMBER(Regressions!N141),ROUND(Regressions!N141, 1), NA())</f>
        <v>#N/A</v>
      </c>
      <c r="N131" s="578" t="e">
        <f>IF(ISNUMBER(Regressions!O141),ROUND(Regressions!O141, 1), NA())</f>
        <v>#N/A</v>
      </c>
      <c r="O131" s="579" t="e">
        <f>IF(ISNUMBER(Regressions!Q141),ROUND(Regressions!Q141, 1), NA())</f>
        <v>#N/A</v>
      </c>
      <c r="P131" s="575" t="e">
        <f>IF(ISNUMBER(Regressions!R141),ROUND(Regressions!R141, 1), NA())</f>
        <v>#N/A</v>
      </c>
      <c r="Q131" s="581" t="e">
        <f>IF(ISNUMBER(Regressions!S141),ROUND(Regressions!S141, 1), NA())</f>
        <v>#N/A</v>
      </c>
      <c r="R131" s="577" t="e">
        <f>IF(ISNUMBER(Regressions!T141),ROUND(Regressions!T141, 1), NA())</f>
        <v>#N/A</v>
      </c>
      <c r="S131" s="578" t="e">
        <f>IF(ISNUMBER(Regressions!U141),ROUND(Regressions!U141, 1), NA())</f>
        <v>#N/A</v>
      </c>
    </row>
    <row r="132" spans="1:19" x14ac:dyDescent="0.25">
      <c r="A132" s="570" t="str">
        <f>+Introduction!$C$7</f>
        <v>Mali</v>
      </c>
      <c r="B132" s="571">
        <f>IF(ISBLANK(Regressions!B142), " ", Regressions!B142)</f>
        <v>2004</v>
      </c>
      <c r="C132" s="570" t="str">
        <f>HLOOKUP(Introduction!$G$4,nametranslations,28,FALSE)</f>
        <v>Primaire</v>
      </c>
      <c r="D132" s="573">
        <f>IF(ISBLANK(Regressions!D142), " ", Regressions!D142)</f>
        <v>2102121</v>
      </c>
      <c r="E132" s="574">
        <f>IF(ISNUMBER(Regressions!E142),ROUND(Regressions!E142, 1), NA())</f>
        <v>100</v>
      </c>
      <c r="F132" s="575" t="e">
        <f>IF(ISNUMBER(Regressions!F142),ROUND(Regressions!F142, 1), NA())</f>
        <v>#N/A</v>
      </c>
      <c r="G132" s="576" t="e">
        <f>IF(ISNUMBER(Regressions!G142),ROUND(Regressions!G142, 1), NA())</f>
        <v>#N/A</v>
      </c>
      <c r="H132" s="577" t="e">
        <f>IF(ISNUMBER(Regressions!H142),ROUND(Regressions!H142, 1), NA())</f>
        <v>#N/A</v>
      </c>
      <c r="I132" s="578" t="e">
        <f>IF(ISNUMBER(Regressions!I142),ROUND(Regressions!I142, 1), NA())</f>
        <v>#N/A</v>
      </c>
      <c r="J132" s="579" t="e">
        <f>IF(ISNUMBER(Regressions!K142),ROUND(Regressions!K142, 1), NA())</f>
        <v>#N/A</v>
      </c>
      <c r="K132" s="575" t="e">
        <f>IF(ISNUMBER(Regressions!L142),ROUND(Regressions!L142, 1), NA())</f>
        <v>#N/A</v>
      </c>
      <c r="L132" s="580" t="e">
        <f>IF(ISNUMBER(Regressions!M142),ROUND(Regressions!M142, 1), NA())</f>
        <v>#N/A</v>
      </c>
      <c r="M132" s="577" t="e">
        <f>IF(ISNUMBER(Regressions!N142),ROUND(Regressions!N142, 1), NA())</f>
        <v>#N/A</v>
      </c>
      <c r="N132" s="578" t="e">
        <f>IF(ISNUMBER(Regressions!O142),ROUND(Regressions!O142, 1), NA())</f>
        <v>#N/A</v>
      </c>
      <c r="O132" s="579" t="e">
        <f>IF(ISNUMBER(Regressions!Q142),ROUND(Regressions!Q142, 1), NA())</f>
        <v>#N/A</v>
      </c>
      <c r="P132" s="575" t="e">
        <f>IF(ISNUMBER(Regressions!R142),ROUND(Regressions!R142, 1), NA())</f>
        <v>#N/A</v>
      </c>
      <c r="Q132" s="581" t="e">
        <f>IF(ISNUMBER(Regressions!S142),ROUND(Regressions!S142, 1), NA())</f>
        <v>#N/A</v>
      </c>
      <c r="R132" s="577" t="e">
        <f>IF(ISNUMBER(Regressions!T142),ROUND(Regressions!T142, 1), NA())</f>
        <v>#N/A</v>
      </c>
      <c r="S132" s="578" t="e">
        <f>IF(ISNUMBER(Regressions!U142),ROUND(Regressions!U142, 1), NA())</f>
        <v>#N/A</v>
      </c>
    </row>
    <row r="133" spans="1:19" x14ac:dyDescent="0.25">
      <c r="A133" s="570" t="str">
        <f>+Introduction!$C$7</f>
        <v>Mali</v>
      </c>
      <c r="B133" s="571">
        <f>IF(ISBLANK(Regressions!B143), " ", Regressions!B143)</f>
        <v>2005</v>
      </c>
      <c r="C133" s="570" t="str">
        <f>HLOOKUP(Introduction!$G$4,nametranslations,28,FALSE)</f>
        <v>Primaire</v>
      </c>
      <c r="D133" s="573">
        <f>IF(ISBLANK(Regressions!D143), " ", Regressions!D143)</f>
        <v>2157568</v>
      </c>
      <c r="E133" s="574">
        <f>IF(ISNUMBER(Regressions!E143),ROUND(Regressions!E143, 1), NA())</f>
        <v>100</v>
      </c>
      <c r="F133" s="575">
        <f>IF(ISNUMBER(Regressions!F143),ROUND(Regressions!F143, 1), NA())</f>
        <v>34.1</v>
      </c>
      <c r="G133" s="576" t="e">
        <f>IF(ISNUMBER(Regressions!G143),ROUND(Regressions!G143, 1), NA())</f>
        <v>#N/A</v>
      </c>
      <c r="H133" s="577" t="e">
        <f>IF(ISNUMBER(Regressions!H143),ROUND(Regressions!H143, 1), NA())</f>
        <v>#N/A</v>
      </c>
      <c r="I133" s="578">
        <f>IF(ISNUMBER(Regressions!I143),ROUND(Regressions!I143, 1), NA())</f>
        <v>65.900000000000006</v>
      </c>
      <c r="J133" s="579">
        <f>IF(ISNUMBER(Regressions!K143),ROUND(Regressions!K143, 1), NA())</f>
        <v>63.4</v>
      </c>
      <c r="K133" s="575" t="e">
        <f>IF(ISNUMBER(Regressions!L143),ROUND(Regressions!L143, 1), NA())</f>
        <v>#N/A</v>
      </c>
      <c r="L133" s="580">
        <f>IF(ISNUMBER(Regressions!M143),ROUND(Regressions!M143, 1), NA())</f>
        <v>16.5</v>
      </c>
      <c r="M133" s="577" t="e">
        <f>IF(ISNUMBER(Regressions!N143),ROUND(Regressions!N143, 1), NA())</f>
        <v>#N/A</v>
      </c>
      <c r="N133" s="578" t="e">
        <f>IF(ISNUMBER(Regressions!O143),ROUND(Regressions!O143, 1), NA())</f>
        <v>#N/A</v>
      </c>
      <c r="O133" s="579" t="e">
        <f>IF(ISNUMBER(Regressions!Q143),ROUND(Regressions!Q143, 1), NA())</f>
        <v>#N/A</v>
      </c>
      <c r="P133" s="575" t="e">
        <f>IF(ISNUMBER(Regressions!R143),ROUND(Regressions!R143, 1), NA())</f>
        <v>#N/A</v>
      </c>
      <c r="Q133" s="581" t="e">
        <f>IF(ISNUMBER(Regressions!S143),ROUND(Regressions!S143, 1), NA())</f>
        <v>#N/A</v>
      </c>
      <c r="R133" s="577" t="e">
        <f>IF(ISNUMBER(Regressions!T143),ROUND(Regressions!T143, 1), NA())</f>
        <v>#N/A</v>
      </c>
      <c r="S133" s="578" t="e">
        <f>IF(ISNUMBER(Regressions!U143),ROUND(Regressions!U143, 1), NA())</f>
        <v>#N/A</v>
      </c>
    </row>
    <row r="134" spans="1:19" x14ac:dyDescent="0.25">
      <c r="A134" s="570" t="str">
        <f>+Introduction!$C$7</f>
        <v>Mali</v>
      </c>
      <c r="B134" s="571">
        <f>IF(ISBLANK(Regressions!B144), " ", Regressions!B144)</f>
        <v>2006</v>
      </c>
      <c r="C134" s="570" t="str">
        <f>HLOOKUP(Introduction!$G$4,nametranslations,28,FALSE)</f>
        <v>Primaire</v>
      </c>
      <c r="D134" s="573">
        <f>IF(ISBLANK(Regressions!D144), " ", Regressions!D144)</f>
        <v>2221609</v>
      </c>
      <c r="E134" s="574">
        <f>IF(ISNUMBER(Regressions!E144),ROUND(Regressions!E144, 1), NA())</f>
        <v>100</v>
      </c>
      <c r="F134" s="575">
        <f>IF(ISNUMBER(Regressions!F144),ROUND(Regressions!F144, 1), NA())</f>
        <v>34.1</v>
      </c>
      <c r="G134" s="576" t="e">
        <f>IF(ISNUMBER(Regressions!G144),ROUND(Regressions!G144, 1), NA())</f>
        <v>#N/A</v>
      </c>
      <c r="H134" s="577" t="e">
        <f>IF(ISNUMBER(Regressions!H144),ROUND(Regressions!H144, 1), NA())</f>
        <v>#N/A</v>
      </c>
      <c r="I134" s="578">
        <f>IF(ISNUMBER(Regressions!I144),ROUND(Regressions!I144, 1), NA())</f>
        <v>65.900000000000006</v>
      </c>
      <c r="J134" s="579">
        <f>IF(ISNUMBER(Regressions!K144),ROUND(Regressions!K144, 1), NA())</f>
        <v>63.4</v>
      </c>
      <c r="K134" s="575" t="e">
        <f>IF(ISNUMBER(Regressions!L144),ROUND(Regressions!L144, 1), NA())</f>
        <v>#N/A</v>
      </c>
      <c r="L134" s="580">
        <f>IF(ISNUMBER(Regressions!M144),ROUND(Regressions!M144, 1), NA())</f>
        <v>16.5</v>
      </c>
      <c r="M134" s="577" t="e">
        <f>IF(ISNUMBER(Regressions!N144),ROUND(Regressions!N144, 1), NA())</f>
        <v>#N/A</v>
      </c>
      <c r="N134" s="578" t="e">
        <f>IF(ISNUMBER(Regressions!O144),ROUND(Regressions!O144, 1), NA())</f>
        <v>#N/A</v>
      </c>
      <c r="O134" s="579" t="e">
        <f>IF(ISNUMBER(Regressions!Q144),ROUND(Regressions!Q144, 1), NA())</f>
        <v>#N/A</v>
      </c>
      <c r="P134" s="575" t="e">
        <f>IF(ISNUMBER(Regressions!R144),ROUND(Regressions!R144, 1), NA())</f>
        <v>#N/A</v>
      </c>
      <c r="Q134" s="581" t="e">
        <f>IF(ISNUMBER(Regressions!S144),ROUND(Regressions!S144, 1), NA())</f>
        <v>#N/A</v>
      </c>
      <c r="R134" s="577" t="e">
        <f>IF(ISNUMBER(Regressions!T144),ROUND(Regressions!T144, 1), NA())</f>
        <v>#N/A</v>
      </c>
      <c r="S134" s="578" t="e">
        <f>IF(ISNUMBER(Regressions!U144),ROUND(Regressions!U144, 1), NA())</f>
        <v>#N/A</v>
      </c>
    </row>
    <row r="135" spans="1:19" x14ac:dyDescent="0.25">
      <c r="A135" s="570" t="str">
        <f>+Introduction!$C$7</f>
        <v>Mali</v>
      </c>
      <c r="B135" s="571">
        <f>IF(ISBLANK(Regressions!B145), " ", Regressions!B145)</f>
        <v>2007</v>
      </c>
      <c r="C135" s="570" t="str">
        <f>HLOOKUP(Introduction!$G$4,nametranslations,28,FALSE)</f>
        <v>Primaire</v>
      </c>
      <c r="D135" s="573">
        <f>IF(ISBLANK(Regressions!D145), " ", Regressions!D145)</f>
        <v>2297648</v>
      </c>
      <c r="E135" s="574">
        <f>IF(ISNUMBER(Regressions!E145),ROUND(Regressions!E145, 1), NA())</f>
        <v>100</v>
      </c>
      <c r="F135" s="575">
        <f>IF(ISNUMBER(Regressions!F145),ROUND(Regressions!F145, 1), NA())</f>
        <v>34.1</v>
      </c>
      <c r="G135" s="576" t="e">
        <f>IF(ISNUMBER(Regressions!G145),ROUND(Regressions!G145, 1), NA())</f>
        <v>#N/A</v>
      </c>
      <c r="H135" s="577" t="e">
        <f>IF(ISNUMBER(Regressions!H145),ROUND(Regressions!H145, 1), NA())</f>
        <v>#N/A</v>
      </c>
      <c r="I135" s="578">
        <f>IF(ISNUMBER(Regressions!I145),ROUND(Regressions!I145, 1), NA())</f>
        <v>65.900000000000006</v>
      </c>
      <c r="J135" s="579">
        <f>IF(ISNUMBER(Regressions!K145),ROUND(Regressions!K145, 1), NA())</f>
        <v>63.4</v>
      </c>
      <c r="K135" s="575" t="e">
        <f>IF(ISNUMBER(Regressions!L145),ROUND(Regressions!L145, 1), NA())</f>
        <v>#N/A</v>
      </c>
      <c r="L135" s="580">
        <f>IF(ISNUMBER(Regressions!M145),ROUND(Regressions!M145, 1), NA())</f>
        <v>16.5</v>
      </c>
      <c r="M135" s="577" t="e">
        <f>IF(ISNUMBER(Regressions!N145),ROUND(Regressions!N145, 1), NA())</f>
        <v>#N/A</v>
      </c>
      <c r="N135" s="578" t="e">
        <f>IF(ISNUMBER(Regressions!O145),ROUND(Regressions!O145, 1), NA())</f>
        <v>#N/A</v>
      </c>
      <c r="O135" s="579" t="e">
        <f>IF(ISNUMBER(Regressions!Q145),ROUND(Regressions!Q145, 1), NA())</f>
        <v>#N/A</v>
      </c>
      <c r="P135" s="575" t="e">
        <f>IF(ISNUMBER(Regressions!R145),ROUND(Regressions!R145, 1), NA())</f>
        <v>#N/A</v>
      </c>
      <c r="Q135" s="581" t="e">
        <f>IF(ISNUMBER(Regressions!S145),ROUND(Regressions!S145, 1), NA())</f>
        <v>#N/A</v>
      </c>
      <c r="R135" s="577" t="e">
        <f>IF(ISNUMBER(Regressions!T145),ROUND(Regressions!T145, 1), NA())</f>
        <v>#N/A</v>
      </c>
      <c r="S135" s="578" t="e">
        <f>IF(ISNUMBER(Regressions!U145),ROUND(Regressions!U145, 1), NA())</f>
        <v>#N/A</v>
      </c>
    </row>
    <row r="136" spans="1:19" x14ac:dyDescent="0.25">
      <c r="A136" s="570" t="str">
        <f>+Introduction!$C$7</f>
        <v>Mali</v>
      </c>
      <c r="B136" s="571">
        <f>IF(ISBLANK(Regressions!B146), " ", Regressions!B146)</f>
        <v>2008</v>
      </c>
      <c r="C136" s="570" t="str">
        <f>HLOOKUP(Introduction!$G$4,nametranslations,28,FALSE)</f>
        <v>Primaire</v>
      </c>
      <c r="D136" s="573">
        <f>IF(ISBLANK(Regressions!D146), " ", Regressions!D146)</f>
        <v>2380727</v>
      </c>
      <c r="E136" s="574">
        <f>IF(ISNUMBER(Regressions!E146),ROUND(Regressions!E146, 1), NA())</f>
        <v>100</v>
      </c>
      <c r="F136" s="575">
        <f>IF(ISNUMBER(Regressions!F146),ROUND(Regressions!F146, 1), NA())</f>
        <v>34.1</v>
      </c>
      <c r="G136" s="576" t="e">
        <f>IF(ISNUMBER(Regressions!G146),ROUND(Regressions!G146, 1), NA())</f>
        <v>#N/A</v>
      </c>
      <c r="H136" s="577" t="e">
        <f>IF(ISNUMBER(Regressions!H146),ROUND(Regressions!H146, 1), NA())</f>
        <v>#N/A</v>
      </c>
      <c r="I136" s="578">
        <f>IF(ISNUMBER(Regressions!I146),ROUND(Regressions!I146, 1), NA())</f>
        <v>65.900000000000006</v>
      </c>
      <c r="J136" s="579">
        <f>IF(ISNUMBER(Regressions!K146),ROUND(Regressions!K146, 1), NA())</f>
        <v>63.4</v>
      </c>
      <c r="K136" s="575" t="e">
        <f>IF(ISNUMBER(Regressions!L146),ROUND(Regressions!L146, 1), NA())</f>
        <v>#N/A</v>
      </c>
      <c r="L136" s="580">
        <f>IF(ISNUMBER(Regressions!M146),ROUND(Regressions!M146, 1), NA())</f>
        <v>16.5</v>
      </c>
      <c r="M136" s="577" t="e">
        <f>IF(ISNUMBER(Regressions!N146),ROUND(Regressions!N146, 1), NA())</f>
        <v>#N/A</v>
      </c>
      <c r="N136" s="578" t="e">
        <f>IF(ISNUMBER(Regressions!O146),ROUND(Regressions!O146, 1), NA())</f>
        <v>#N/A</v>
      </c>
      <c r="O136" s="579" t="e">
        <f>IF(ISNUMBER(Regressions!Q146),ROUND(Regressions!Q146, 1), NA())</f>
        <v>#N/A</v>
      </c>
      <c r="P136" s="575" t="e">
        <f>IF(ISNUMBER(Regressions!R146),ROUND(Regressions!R146, 1), NA())</f>
        <v>#N/A</v>
      </c>
      <c r="Q136" s="581" t="e">
        <f>IF(ISNUMBER(Regressions!S146),ROUND(Regressions!S146, 1), NA())</f>
        <v>#N/A</v>
      </c>
      <c r="R136" s="577" t="e">
        <f>IF(ISNUMBER(Regressions!T146),ROUND(Regressions!T146, 1), NA())</f>
        <v>#N/A</v>
      </c>
      <c r="S136" s="578" t="e">
        <f>IF(ISNUMBER(Regressions!U146),ROUND(Regressions!U146, 1), NA())</f>
        <v>#N/A</v>
      </c>
    </row>
    <row r="137" spans="1:19" x14ac:dyDescent="0.25">
      <c r="A137" s="570" t="str">
        <f>+Introduction!$C$7</f>
        <v>Mali</v>
      </c>
      <c r="B137" s="571">
        <f>IF(ISBLANK(Regressions!B147), " ", Regressions!B147)</f>
        <v>2009</v>
      </c>
      <c r="C137" s="570" t="str">
        <f>HLOOKUP(Introduction!$G$4,nametranslations,28,FALSE)</f>
        <v>Primaire</v>
      </c>
      <c r="D137" s="573">
        <f>IF(ISBLANK(Regressions!D147), " ", Regressions!D147)</f>
        <v>2475225</v>
      </c>
      <c r="E137" s="574">
        <f>IF(ISNUMBER(Regressions!E147),ROUND(Regressions!E147, 1), NA())</f>
        <v>100</v>
      </c>
      <c r="F137" s="575">
        <f>IF(ISNUMBER(Regressions!F147),ROUND(Regressions!F147, 1), NA())</f>
        <v>34.1</v>
      </c>
      <c r="G137" s="576" t="e">
        <f>IF(ISNUMBER(Regressions!G147),ROUND(Regressions!G147, 1), NA())</f>
        <v>#N/A</v>
      </c>
      <c r="H137" s="577" t="e">
        <f>IF(ISNUMBER(Regressions!H147),ROUND(Regressions!H147, 1), NA())</f>
        <v>#N/A</v>
      </c>
      <c r="I137" s="578">
        <f>IF(ISNUMBER(Regressions!I147),ROUND(Regressions!I147, 1), NA())</f>
        <v>65.900000000000006</v>
      </c>
      <c r="J137" s="579">
        <f>IF(ISNUMBER(Regressions!K147),ROUND(Regressions!K147, 1), NA())</f>
        <v>63.4</v>
      </c>
      <c r="K137" s="575" t="e">
        <f>IF(ISNUMBER(Regressions!L147),ROUND(Regressions!L147, 1), NA())</f>
        <v>#N/A</v>
      </c>
      <c r="L137" s="580">
        <f>IF(ISNUMBER(Regressions!M147),ROUND(Regressions!M147, 1), NA())</f>
        <v>16.5</v>
      </c>
      <c r="M137" s="577" t="e">
        <f>IF(ISNUMBER(Regressions!N147),ROUND(Regressions!N147, 1), NA())</f>
        <v>#N/A</v>
      </c>
      <c r="N137" s="578" t="e">
        <f>IF(ISNUMBER(Regressions!O147),ROUND(Regressions!O147, 1), NA())</f>
        <v>#N/A</v>
      </c>
      <c r="O137" s="579" t="e">
        <f>IF(ISNUMBER(Regressions!Q147),ROUND(Regressions!Q147, 1), NA())</f>
        <v>#N/A</v>
      </c>
      <c r="P137" s="575" t="e">
        <f>IF(ISNUMBER(Regressions!R147),ROUND(Regressions!R147, 1), NA())</f>
        <v>#N/A</v>
      </c>
      <c r="Q137" s="581" t="e">
        <f>IF(ISNUMBER(Regressions!S147),ROUND(Regressions!S147, 1), NA())</f>
        <v>#N/A</v>
      </c>
      <c r="R137" s="577" t="e">
        <f>IF(ISNUMBER(Regressions!T147),ROUND(Regressions!T147, 1), NA())</f>
        <v>#N/A</v>
      </c>
      <c r="S137" s="578" t="e">
        <f>IF(ISNUMBER(Regressions!U147),ROUND(Regressions!U147, 1), NA())</f>
        <v>#N/A</v>
      </c>
    </row>
    <row r="138" spans="1:19" x14ac:dyDescent="0.25">
      <c r="A138" s="570" t="str">
        <f>+Introduction!$C$7</f>
        <v>Mali</v>
      </c>
      <c r="B138" s="571">
        <f>IF(ISBLANK(Regressions!B148), " ", Regressions!B148)</f>
        <v>2010</v>
      </c>
      <c r="C138" s="570" t="str">
        <f>HLOOKUP(Introduction!$G$4,nametranslations,28,FALSE)</f>
        <v>Primaire</v>
      </c>
      <c r="D138" s="573">
        <f>IF(ISBLANK(Regressions!D148), " ", Regressions!D148)</f>
        <v>2578487</v>
      </c>
      <c r="E138" s="574">
        <f>IF(ISNUMBER(Regressions!E148),ROUND(Regressions!E148, 1), NA())</f>
        <v>100</v>
      </c>
      <c r="F138" s="575">
        <f>IF(ISNUMBER(Regressions!F148),ROUND(Regressions!F148, 1), NA())</f>
        <v>37</v>
      </c>
      <c r="G138" s="576" t="e">
        <f>IF(ISNUMBER(Regressions!G148),ROUND(Regressions!G148, 1), NA())</f>
        <v>#N/A</v>
      </c>
      <c r="H138" s="577" t="e">
        <f>IF(ISNUMBER(Regressions!H148),ROUND(Regressions!H148, 1), NA())</f>
        <v>#N/A</v>
      </c>
      <c r="I138" s="578">
        <f>IF(ISNUMBER(Regressions!I148),ROUND(Regressions!I148, 1), NA())</f>
        <v>63</v>
      </c>
      <c r="J138" s="579">
        <f>IF(ISNUMBER(Regressions!K148),ROUND(Regressions!K148, 1), NA())</f>
        <v>65.3</v>
      </c>
      <c r="K138" s="575" t="e">
        <f>IF(ISNUMBER(Regressions!L148),ROUND(Regressions!L148, 1), NA())</f>
        <v>#N/A</v>
      </c>
      <c r="L138" s="580">
        <f>IF(ISNUMBER(Regressions!M148),ROUND(Regressions!M148, 1), NA())</f>
        <v>17.3</v>
      </c>
      <c r="M138" s="577" t="e">
        <f>IF(ISNUMBER(Regressions!N148),ROUND(Regressions!N148, 1), NA())</f>
        <v>#N/A</v>
      </c>
      <c r="N138" s="578" t="e">
        <f>IF(ISNUMBER(Regressions!O148),ROUND(Regressions!O148, 1), NA())</f>
        <v>#N/A</v>
      </c>
      <c r="O138" s="579" t="e">
        <f>IF(ISNUMBER(Regressions!Q148),ROUND(Regressions!Q148, 1), NA())</f>
        <v>#N/A</v>
      </c>
      <c r="P138" s="575" t="e">
        <f>IF(ISNUMBER(Regressions!R148),ROUND(Regressions!R148, 1), NA())</f>
        <v>#N/A</v>
      </c>
      <c r="Q138" s="581" t="e">
        <f>IF(ISNUMBER(Regressions!S148),ROUND(Regressions!S148, 1), NA())</f>
        <v>#N/A</v>
      </c>
      <c r="R138" s="577" t="e">
        <f>IF(ISNUMBER(Regressions!T148),ROUND(Regressions!T148, 1), NA())</f>
        <v>#N/A</v>
      </c>
      <c r="S138" s="578" t="e">
        <f>IF(ISNUMBER(Regressions!U148),ROUND(Regressions!U148, 1), NA())</f>
        <v>#N/A</v>
      </c>
    </row>
    <row r="139" spans="1:19" x14ac:dyDescent="0.25">
      <c r="A139" s="570" t="str">
        <f>+Introduction!$C$7</f>
        <v>Mali</v>
      </c>
      <c r="B139" s="571">
        <f>IF(ISBLANK(Regressions!B149), " ", Regressions!B149)</f>
        <v>2011</v>
      </c>
      <c r="C139" s="570" t="str">
        <f>HLOOKUP(Introduction!$G$4,nametranslations,28,FALSE)</f>
        <v>Primaire</v>
      </c>
      <c r="D139" s="573">
        <f>IF(ISBLANK(Regressions!D149), " ", Regressions!D149)</f>
        <v>2688396</v>
      </c>
      <c r="E139" s="574">
        <f>IF(ISNUMBER(Regressions!E149),ROUND(Regressions!E149, 1), NA())</f>
        <v>100</v>
      </c>
      <c r="F139" s="575">
        <f>IF(ISNUMBER(Regressions!F149),ROUND(Regressions!F149, 1), NA())</f>
        <v>40</v>
      </c>
      <c r="G139" s="576">
        <f>IF(ISNUMBER(Regressions!G149),ROUND(Regressions!G149, 1), NA())</f>
        <v>40</v>
      </c>
      <c r="H139" s="577">
        <f>IF(ISNUMBER(Regressions!H149),ROUND(Regressions!H149, 1), NA())</f>
        <v>0</v>
      </c>
      <c r="I139" s="578">
        <f>IF(ISNUMBER(Regressions!I149),ROUND(Regressions!I149, 1), NA())</f>
        <v>60</v>
      </c>
      <c r="J139" s="579">
        <f>IF(ISNUMBER(Regressions!K149),ROUND(Regressions!K149, 1), NA())</f>
        <v>67.099999999999994</v>
      </c>
      <c r="K139" s="575">
        <f>IF(ISNUMBER(Regressions!L149),ROUND(Regressions!L149, 1), NA())</f>
        <v>67.099999999999994</v>
      </c>
      <c r="L139" s="580">
        <f>IF(ISNUMBER(Regressions!M149),ROUND(Regressions!M149, 1), NA())</f>
        <v>18.2</v>
      </c>
      <c r="M139" s="577">
        <f>IF(ISNUMBER(Regressions!N149),ROUND(Regressions!N149, 1), NA())</f>
        <v>48.9</v>
      </c>
      <c r="N139" s="578">
        <f>IF(ISNUMBER(Regressions!O149),ROUND(Regressions!O149, 1), NA())</f>
        <v>32.9</v>
      </c>
      <c r="O139" s="579">
        <f>IF(ISNUMBER(Regressions!Q149),ROUND(Regressions!Q149, 1), NA())</f>
        <v>91.4</v>
      </c>
      <c r="P139" s="575" t="e">
        <f>IF(ISNUMBER(Regressions!R149),ROUND(Regressions!R149, 1), NA())</f>
        <v>#N/A</v>
      </c>
      <c r="Q139" s="581">
        <f>IF(ISNUMBER(Regressions!S149),ROUND(Regressions!S149, 1), NA())</f>
        <v>71.5</v>
      </c>
      <c r="R139" s="577" t="e">
        <f>IF(ISNUMBER(Regressions!T149),ROUND(Regressions!T149, 1), NA())</f>
        <v>#N/A</v>
      </c>
      <c r="S139" s="578" t="e">
        <f>IF(ISNUMBER(Regressions!U149),ROUND(Regressions!U149, 1), NA())</f>
        <v>#N/A</v>
      </c>
    </row>
    <row r="140" spans="1:19" x14ac:dyDescent="0.25">
      <c r="A140" s="570" t="str">
        <f>+Introduction!$C$7</f>
        <v>Mali</v>
      </c>
      <c r="B140" s="571">
        <f>IF(ISBLANK(Regressions!B150), " ", Regressions!B150)</f>
        <v>2012</v>
      </c>
      <c r="C140" s="570" t="str">
        <f>HLOOKUP(Introduction!$G$4,nametranslations,28,FALSE)</f>
        <v>Primaire</v>
      </c>
      <c r="D140" s="573">
        <f>IF(ISBLANK(Regressions!D150), " ", Regressions!D150)</f>
        <v>2803903</v>
      </c>
      <c r="E140" s="574">
        <f>IF(ISNUMBER(Regressions!E150),ROUND(Regressions!E150, 1), NA())</f>
        <v>100</v>
      </c>
      <c r="F140" s="575">
        <f>IF(ISNUMBER(Regressions!F150),ROUND(Regressions!F150, 1), NA())</f>
        <v>42.9</v>
      </c>
      <c r="G140" s="576">
        <f>IF(ISNUMBER(Regressions!G150),ROUND(Regressions!G150, 1), NA())</f>
        <v>42.9</v>
      </c>
      <c r="H140" s="577">
        <f>IF(ISNUMBER(Regressions!H150),ROUND(Regressions!H150, 1), NA())</f>
        <v>0</v>
      </c>
      <c r="I140" s="578">
        <f>IF(ISNUMBER(Regressions!I150),ROUND(Regressions!I150, 1), NA())</f>
        <v>57.1</v>
      </c>
      <c r="J140" s="579">
        <f>IF(ISNUMBER(Regressions!K150),ROUND(Regressions!K150, 1), NA())</f>
        <v>69</v>
      </c>
      <c r="K140" s="575">
        <f>IF(ISNUMBER(Regressions!L150),ROUND(Regressions!L150, 1), NA())</f>
        <v>69</v>
      </c>
      <c r="L140" s="580">
        <f>IF(ISNUMBER(Regressions!M150),ROUND(Regressions!M150, 1), NA())</f>
        <v>19.100000000000001</v>
      </c>
      <c r="M140" s="577">
        <f>IF(ISNUMBER(Regressions!N150),ROUND(Regressions!N150, 1), NA())</f>
        <v>49.9</v>
      </c>
      <c r="N140" s="578">
        <f>IF(ISNUMBER(Regressions!O150),ROUND(Regressions!O150, 1), NA())</f>
        <v>31</v>
      </c>
      <c r="O140" s="579">
        <f>IF(ISNUMBER(Regressions!Q150),ROUND(Regressions!Q150, 1), NA())</f>
        <v>91.4</v>
      </c>
      <c r="P140" s="575" t="e">
        <f>IF(ISNUMBER(Regressions!R150),ROUND(Regressions!R150, 1), NA())</f>
        <v>#N/A</v>
      </c>
      <c r="Q140" s="581">
        <f>IF(ISNUMBER(Regressions!S150),ROUND(Regressions!S150, 1), NA())</f>
        <v>71.5</v>
      </c>
      <c r="R140" s="577" t="e">
        <f>IF(ISNUMBER(Regressions!T150),ROUND(Regressions!T150, 1), NA())</f>
        <v>#N/A</v>
      </c>
      <c r="S140" s="578" t="e">
        <f>IF(ISNUMBER(Regressions!U150),ROUND(Regressions!U150, 1), NA())</f>
        <v>#N/A</v>
      </c>
    </row>
    <row r="141" spans="1:19" x14ac:dyDescent="0.25">
      <c r="A141" s="570" t="str">
        <f>+Introduction!$C$7</f>
        <v>Mali</v>
      </c>
      <c r="B141" s="571">
        <f>IF(ISBLANK(Regressions!B151), " ", Regressions!B151)</f>
        <v>2013</v>
      </c>
      <c r="C141" s="570" t="str">
        <f>HLOOKUP(Introduction!$G$4,nametranslations,28,FALSE)</f>
        <v>Primaire</v>
      </c>
      <c r="D141" s="573">
        <f>IF(ISBLANK(Regressions!D151), " ", Regressions!D151)</f>
        <v>2918885</v>
      </c>
      <c r="E141" s="574">
        <f>IF(ISNUMBER(Regressions!E151),ROUND(Regressions!E151, 1), NA())</f>
        <v>100</v>
      </c>
      <c r="F141" s="575">
        <f>IF(ISNUMBER(Regressions!F151),ROUND(Regressions!F151, 1), NA())</f>
        <v>45.8</v>
      </c>
      <c r="G141" s="576">
        <f>IF(ISNUMBER(Regressions!G151),ROUND(Regressions!G151, 1), NA())</f>
        <v>45.8</v>
      </c>
      <c r="H141" s="577">
        <f>IF(ISNUMBER(Regressions!H151),ROUND(Regressions!H151, 1), NA())</f>
        <v>0</v>
      </c>
      <c r="I141" s="578">
        <f>IF(ISNUMBER(Regressions!I151),ROUND(Regressions!I151, 1), NA())</f>
        <v>54.2</v>
      </c>
      <c r="J141" s="579">
        <f>IF(ISNUMBER(Regressions!K151),ROUND(Regressions!K151, 1), NA())</f>
        <v>70.8</v>
      </c>
      <c r="K141" s="575">
        <f>IF(ISNUMBER(Regressions!L151),ROUND(Regressions!L151, 1), NA())</f>
        <v>70.8</v>
      </c>
      <c r="L141" s="580">
        <f>IF(ISNUMBER(Regressions!M151),ROUND(Regressions!M151, 1), NA())</f>
        <v>19.899999999999999</v>
      </c>
      <c r="M141" s="577">
        <f>IF(ISNUMBER(Regressions!N151),ROUND(Regressions!N151, 1), NA())</f>
        <v>50.9</v>
      </c>
      <c r="N141" s="578">
        <f>IF(ISNUMBER(Regressions!O151),ROUND(Regressions!O151, 1), NA())</f>
        <v>29.2</v>
      </c>
      <c r="O141" s="579">
        <f>IF(ISNUMBER(Regressions!Q151),ROUND(Regressions!Q151, 1), NA())</f>
        <v>91.4</v>
      </c>
      <c r="P141" s="575">
        <f>IF(ISNUMBER(Regressions!R151),ROUND(Regressions!R151, 1), NA())</f>
        <v>81</v>
      </c>
      <c r="Q141" s="581">
        <f>IF(ISNUMBER(Regressions!S151),ROUND(Regressions!S151, 1), NA())</f>
        <v>71.5</v>
      </c>
      <c r="R141" s="577">
        <f>IF(ISNUMBER(Regressions!T151),ROUND(Regressions!T151, 1), NA())</f>
        <v>9.5</v>
      </c>
      <c r="S141" s="578">
        <f>IF(ISNUMBER(Regressions!U151),ROUND(Regressions!U151, 1), NA())</f>
        <v>19</v>
      </c>
    </row>
    <row r="142" spans="1:19" x14ac:dyDescent="0.25">
      <c r="A142" s="570" t="str">
        <f>+Introduction!$C$7</f>
        <v>Mali</v>
      </c>
      <c r="B142" s="571">
        <f>IF(ISBLANK(Regressions!B152), " ", Regressions!B152)</f>
        <v>2014</v>
      </c>
      <c r="C142" s="570" t="str">
        <f>HLOOKUP(Introduction!$G$4,nametranslations,28,FALSE)</f>
        <v>Primaire</v>
      </c>
      <c r="D142" s="573">
        <f>IF(ISBLANK(Regressions!D152), " ", Regressions!D152)</f>
        <v>3037551</v>
      </c>
      <c r="E142" s="574">
        <f>IF(ISNUMBER(Regressions!E152),ROUND(Regressions!E152, 1), NA())</f>
        <v>100</v>
      </c>
      <c r="F142" s="575">
        <f>IF(ISNUMBER(Regressions!F152),ROUND(Regressions!F152, 1), NA())</f>
        <v>48.7</v>
      </c>
      <c r="G142" s="576">
        <f>IF(ISNUMBER(Regressions!G152),ROUND(Regressions!G152, 1), NA())</f>
        <v>48.7</v>
      </c>
      <c r="H142" s="577">
        <f>IF(ISNUMBER(Regressions!H152),ROUND(Regressions!H152, 1), NA())</f>
        <v>0</v>
      </c>
      <c r="I142" s="578">
        <f>IF(ISNUMBER(Regressions!I152),ROUND(Regressions!I152, 1), NA())</f>
        <v>51.3</v>
      </c>
      <c r="J142" s="579">
        <f>IF(ISNUMBER(Regressions!K152),ROUND(Regressions!K152, 1), NA())</f>
        <v>72.7</v>
      </c>
      <c r="K142" s="575">
        <f>IF(ISNUMBER(Regressions!L152),ROUND(Regressions!L152, 1), NA())</f>
        <v>72.7</v>
      </c>
      <c r="L142" s="580">
        <f>IF(ISNUMBER(Regressions!M152),ROUND(Regressions!M152, 1), NA())</f>
        <v>20.8</v>
      </c>
      <c r="M142" s="577">
        <f>IF(ISNUMBER(Regressions!N152),ROUND(Regressions!N152, 1), NA())</f>
        <v>51.9</v>
      </c>
      <c r="N142" s="578">
        <f>IF(ISNUMBER(Regressions!O152),ROUND(Regressions!O152, 1), NA())</f>
        <v>27.3</v>
      </c>
      <c r="O142" s="579">
        <f>IF(ISNUMBER(Regressions!Q152),ROUND(Regressions!Q152, 1), NA())</f>
        <v>91.4</v>
      </c>
      <c r="P142" s="575">
        <f>IF(ISNUMBER(Regressions!R152),ROUND(Regressions!R152, 1), NA())</f>
        <v>81</v>
      </c>
      <c r="Q142" s="581">
        <f>IF(ISNUMBER(Regressions!S152),ROUND(Regressions!S152, 1), NA())</f>
        <v>71.5</v>
      </c>
      <c r="R142" s="577">
        <f>IF(ISNUMBER(Regressions!T152),ROUND(Regressions!T152, 1), NA())</f>
        <v>9.5</v>
      </c>
      <c r="S142" s="578">
        <f>IF(ISNUMBER(Regressions!U152),ROUND(Regressions!U152, 1), NA())</f>
        <v>19</v>
      </c>
    </row>
    <row r="143" spans="1:19" x14ac:dyDescent="0.25">
      <c r="A143" s="570" t="str">
        <f>+Introduction!$C$7</f>
        <v>Mali</v>
      </c>
      <c r="B143" s="571">
        <f>IF(ISBLANK(Regressions!B153), " ", Regressions!B153)</f>
        <v>2015</v>
      </c>
      <c r="C143" s="570" t="str">
        <f>HLOOKUP(Introduction!$G$4,nametranslations,28,FALSE)</f>
        <v>Primaire</v>
      </c>
      <c r="D143" s="573">
        <f>IF(ISBLANK(Regressions!D153), " ", Regressions!D153)</f>
        <v>3158042</v>
      </c>
      <c r="E143" s="574">
        <f>IF(ISNUMBER(Regressions!E153),ROUND(Regressions!E153, 1), NA())</f>
        <v>100</v>
      </c>
      <c r="F143" s="575">
        <f>IF(ISNUMBER(Regressions!F153),ROUND(Regressions!F153, 1), NA())</f>
        <v>51.6</v>
      </c>
      <c r="G143" s="576">
        <f>IF(ISNUMBER(Regressions!G153),ROUND(Regressions!G153, 1), NA())</f>
        <v>51.6</v>
      </c>
      <c r="H143" s="577">
        <f>IF(ISNUMBER(Regressions!H153),ROUND(Regressions!H153, 1), NA())</f>
        <v>0</v>
      </c>
      <c r="I143" s="578">
        <f>IF(ISNUMBER(Regressions!I153),ROUND(Regressions!I153, 1), NA())</f>
        <v>48.4</v>
      </c>
      <c r="J143" s="579">
        <f>IF(ISNUMBER(Regressions!K153),ROUND(Regressions!K153, 1), NA())</f>
        <v>74.5</v>
      </c>
      <c r="K143" s="575">
        <f>IF(ISNUMBER(Regressions!L153),ROUND(Regressions!L153, 1), NA())</f>
        <v>74.5</v>
      </c>
      <c r="L143" s="580">
        <f>IF(ISNUMBER(Regressions!M153),ROUND(Regressions!M153, 1), NA())</f>
        <v>21.7</v>
      </c>
      <c r="M143" s="577">
        <f>IF(ISNUMBER(Regressions!N153),ROUND(Regressions!N153, 1), NA())</f>
        <v>52.8</v>
      </c>
      <c r="N143" s="578">
        <f>IF(ISNUMBER(Regressions!O153),ROUND(Regressions!O153, 1), NA())</f>
        <v>25.5</v>
      </c>
      <c r="O143" s="579">
        <f>IF(ISNUMBER(Regressions!Q153),ROUND(Regressions!Q153, 1), NA())</f>
        <v>91.4</v>
      </c>
      <c r="P143" s="575">
        <f>IF(ISNUMBER(Regressions!R153),ROUND(Regressions!R153, 1), NA())</f>
        <v>81</v>
      </c>
      <c r="Q143" s="581">
        <f>IF(ISNUMBER(Regressions!S153),ROUND(Regressions!S153, 1), NA())</f>
        <v>71.5</v>
      </c>
      <c r="R143" s="577">
        <f>IF(ISNUMBER(Regressions!T153),ROUND(Regressions!T153, 1), NA())</f>
        <v>9.5</v>
      </c>
      <c r="S143" s="578">
        <f>IF(ISNUMBER(Regressions!U153),ROUND(Regressions!U153, 1), NA())</f>
        <v>19</v>
      </c>
    </row>
    <row r="144" spans="1:19" x14ac:dyDescent="0.25">
      <c r="A144" s="570" t="str">
        <f>+Introduction!$C$7</f>
        <v>Mali</v>
      </c>
      <c r="B144" s="571">
        <f>IF(ISBLANK(Regressions!B154), " ", Regressions!B154)</f>
        <v>2016</v>
      </c>
      <c r="C144" s="570" t="str">
        <f>HLOOKUP(Introduction!$G$4,nametranslations,28,FALSE)</f>
        <v>Primaire</v>
      </c>
      <c r="D144" s="573">
        <f>IF(ISBLANK(Regressions!D154), " ", Regressions!D154)</f>
        <v>3278757</v>
      </c>
      <c r="E144" s="574">
        <f>IF(ISNUMBER(Regressions!E154),ROUND(Regressions!E154, 1), NA())</f>
        <v>100</v>
      </c>
      <c r="F144" s="575">
        <f>IF(ISNUMBER(Regressions!F154),ROUND(Regressions!F154, 1), NA())</f>
        <v>54.5</v>
      </c>
      <c r="G144" s="576">
        <f>IF(ISNUMBER(Regressions!G154),ROUND(Regressions!G154, 1), NA())</f>
        <v>54.5</v>
      </c>
      <c r="H144" s="577">
        <f>IF(ISNUMBER(Regressions!H154),ROUND(Regressions!H154, 1), NA())</f>
        <v>0</v>
      </c>
      <c r="I144" s="578">
        <f>IF(ISNUMBER(Regressions!I154),ROUND(Regressions!I154, 1), NA())</f>
        <v>45.5</v>
      </c>
      <c r="J144" s="579">
        <f>IF(ISNUMBER(Regressions!K154),ROUND(Regressions!K154, 1), NA())</f>
        <v>76.400000000000006</v>
      </c>
      <c r="K144" s="575">
        <f>IF(ISNUMBER(Regressions!L154),ROUND(Regressions!L154, 1), NA())</f>
        <v>76.400000000000006</v>
      </c>
      <c r="L144" s="580">
        <f>IF(ISNUMBER(Regressions!M154),ROUND(Regressions!M154, 1), NA())</f>
        <v>22.5</v>
      </c>
      <c r="M144" s="577">
        <f>IF(ISNUMBER(Regressions!N154),ROUND(Regressions!N154, 1), NA())</f>
        <v>53.8</v>
      </c>
      <c r="N144" s="578">
        <f>IF(ISNUMBER(Regressions!O154),ROUND(Regressions!O154, 1), NA())</f>
        <v>23.6</v>
      </c>
      <c r="O144" s="579">
        <f>IF(ISNUMBER(Regressions!Q154),ROUND(Regressions!Q154, 1), NA())</f>
        <v>87.2</v>
      </c>
      <c r="P144" s="575">
        <f>IF(ISNUMBER(Regressions!R154),ROUND(Regressions!R154, 1), NA())</f>
        <v>81</v>
      </c>
      <c r="Q144" s="581">
        <f>IF(ISNUMBER(Regressions!S154),ROUND(Regressions!S154, 1), NA())</f>
        <v>69</v>
      </c>
      <c r="R144" s="577">
        <f>IF(ISNUMBER(Regressions!T154),ROUND(Regressions!T154, 1), NA())</f>
        <v>12</v>
      </c>
      <c r="S144" s="578">
        <f>IF(ISNUMBER(Regressions!U154),ROUND(Regressions!U154, 1), NA())</f>
        <v>19</v>
      </c>
    </row>
    <row r="145" spans="1:19" x14ac:dyDescent="0.25">
      <c r="A145" s="570" t="str">
        <f>+Introduction!$C$7</f>
        <v>Mali</v>
      </c>
      <c r="B145" s="571">
        <f>IF(ISBLANK(Regressions!B155), " ", Regressions!B155)</f>
        <v>2017</v>
      </c>
      <c r="C145" s="570" t="str">
        <f>HLOOKUP(Introduction!$G$4,nametranslations,28,FALSE)</f>
        <v>Primaire</v>
      </c>
      <c r="D145" s="573">
        <f>IF(ISBLANK(Regressions!D155), " ", Regressions!D155)</f>
        <v>3399474</v>
      </c>
      <c r="E145" s="574">
        <f>IF(ISNUMBER(Regressions!E155),ROUND(Regressions!E155, 1), NA())</f>
        <v>100</v>
      </c>
      <c r="F145" s="575">
        <f>IF(ISNUMBER(Regressions!F155),ROUND(Regressions!F155, 1), NA())</f>
        <v>57.4</v>
      </c>
      <c r="G145" s="576">
        <f>IF(ISNUMBER(Regressions!G155),ROUND(Regressions!G155, 1), NA())</f>
        <v>57.4</v>
      </c>
      <c r="H145" s="577">
        <f>IF(ISNUMBER(Regressions!H155),ROUND(Regressions!H155, 1), NA())</f>
        <v>0</v>
      </c>
      <c r="I145" s="578">
        <f>IF(ISNUMBER(Regressions!I155),ROUND(Regressions!I155, 1), NA())</f>
        <v>42.6</v>
      </c>
      <c r="J145" s="579">
        <f>IF(ISNUMBER(Regressions!K155),ROUND(Regressions!K155, 1), NA())</f>
        <v>78.2</v>
      </c>
      <c r="K145" s="575">
        <f>IF(ISNUMBER(Regressions!L155),ROUND(Regressions!L155, 1), NA())</f>
        <v>78.2</v>
      </c>
      <c r="L145" s="580">
        <f>IF(ISNUMBER(Regressions!M155),ROUND(Regressions!M155, 1), NA())</f>
        <v>23.4</v>
      </c>
      <c r="M145" s="577">
        <f>IF(ISNUMBER(Regressions!N155),ROUND(Regressions!N155, 1), NA())</f>
        <v>54.8</v>
      </c>
      <c r="N145" s="578">
        <f>IF(ISNUMBER(Regressions!O155),ROUND(Regressions!O155, 1), NA())</f>
        <v>21.8</v>
      </c>
      <c r="O145" s="579">
        <f>IF(ISNUMBER(Regressions!Q155),ROUND(Regressions!Q155, 1), NA())</f>
        <v>83</v>
      </c>
      <c r="P145" s="575">
        <f>IF(ISNUMBER(Regressions!R155),ROUND(Regressions!R155, 1), NA())</f>
        <v>81</v>
      </c>
      <c r="Q145" s="581">
        <f>IF(ISNUMBER(Regressions!S155),ROUND(Regressions!S155, 1), NA())</f>
        <v>66.599999999999994</v>
      </c>
      <c r="R145" s="577">
        <f>IF(ISNUMBER(Regressions!T155),ROUND(Regressions!T155, 1), NA())</f>
        <v>14.4</v>
      </c>
      <c r="S145" s="578">
        <f>IF(ISNUMBER(Regressions!U155),ROUND(Regressions!U155, 1), NA())</f>
        <v>19</v>
      </c>
    </row>
    <row r="146" spans="1:19" x14ac:dyDescent="0.25">
      <c r="A146" s="570" t="str">
        <f>+Introduction!$C$7</f>
        <v>Mali</v>
      </c>
      <c r="B146" s="571">
        <f>IF(ISBLANK(Regressions!B156), " ", Regressions!B156)</f>
        <v>2018</v>
      </c>
      <c r="C146" s="570" t="str">
        <f>HLOOKUP(Introduction!$G$4,nametranslations,28,FALSE)</f>
        <v>Primaire</v>
      </c>
      <c r="D146" s="573">
        <f>IF(ISBLANK(Regressions!D156), " ", Regressions!D156)</f>
        <v>3520133</v>
      </c>
      <c r="E146" s="574">
        <f>IF(ISNUMBER(Regressions!E156),ROUND(Regressions!E156, 1), NA())</f>
        <v>98.7</v>
      </c>
      <c r="F146" s="575">
        <f>IF(ISNUMBER(Regressions!F156),ROUND(Regressions!F156, 1), NA())</f>
        <v>60.4</v>
      </c>
      <c r="G146" s="576">
        <f>IF(ISNUMBER(Regressions!G156),ROUND(Regressions!G156, 1), NA())</f>
        <v>60.4</v>
      </c>
      <c r="H146" s="577">
        <f>IF(ISNUMBER(Regressions!H156),ROUND(Regressions!H156, 1), NA())</f>
        <v>0</v>
      </c>
      <c r="I146" s="578">
        <f>IF(ISNUMBER(Regressions!I156),ROUND(Regressions!I156, 1), NA())</f>
        <v>39.6</v>
      </c>
      <c r="J146" s="579">
        <f>IF(ISNUMBER(Regressions!K156),ROUND(Regressions!K156, 1), NA())</f>
        <v>80.099999999999994</v>
      </c>
      <c r="K146" s="575">
        <f>IF(ISNUMBER(Regressions!L156),ROUND(Regressions!L156, 1), NA())</f>
        <v>79.099999999999994</v>
      </c>
      <c r="L146" s="580">
        <f>IF(ISNUMBER(Regressions!M156),ROUND(Regressions!M156, 1), NA())</f>
        <v>24.3</v>
      </c>
      <c r="M146" s="577">
        <f>IF(ISNUMBER(Regressions!N156),ROUND(Regressions!N156, 1), NA())</f>
        <v>54.8</v>
      </c>
      <c r="N146" s="578">
        <f>IF(ISNUMBER(Regressions!O156),ROUND(Regressions!O156, 1), NA())</f>
        <v>20.9</v>
      </c>
      <c r="O146" s="579">
        <f>IF(ISNUMBER(Regressions!Q156),ROUND(Regressions!Q156, 1), NA())</f>
        <v>78.8</v>
      </c>
      <c r="P146" s="575">
        <f>IF(ISNUMBER(Regressions!R156),ROUND(Regressions!R156, 1), NA())</f>
        <v>78.8</v>
      </c>
      <c r="Q146" s="581">
        <f>IF(ISNUMBER(Regressions!S156),ROUND(Regressions!S156, 1), NA())</f>
        <v>64.099999999999994</v>
      </c>
      <c r="R146" s="577">
        <f>IF(ISNUMBER(Regressions!T156),ROUND(Regressions!T156, 1), NA())</f>
        <v>14.7</v>
      </c>
      <c r="S146" s="578">
        <f>IF(ISNUMBER(Regressions!U156),ROUND(Regressions!U156, 1), NA())</f>
        <v>21.2</v>
      </c>
    </row>
    <row r="147" spans="1:19" x14ac:dyDescent="0.25">
      <c r="A147" s="570" t="str">
        <f>+Introduction!$C$7</f>
        <v>Mali</v>
      </c>
      <c r="B147" s="571">
        <f>IF(ISBLANK(Regressions!B157), " ", Regressions!B157)</f>
        <v>2019</v>
      </c>
      <c r="C147" s="570" t="str">
        <f>HLOOKUP(Introduction!$G$4,nametranslations,28,FALSE)</f>
        <v>Primaire</v>
      </c>
      <c r="D147" s="573">
        <f>IF(ISBLANK(Regressions!D157), " ", Regressions!D157)</f>
        <v>3636834</v>
      </c>
      <c r="E147" s="574">
        <f>IF(ISNUMBER(Regressions!E157),ROUND(Regressions!E157, 1), NA())</f>
        <v>97.3</v>
      </c>
      <c r="F147" s="575">
        <f>IF(ISNUMBER(Regressions!F157),ROUND(Regressions!F157, 1), NA())</f>
        <v>63.3</v>
      </c>
      <c r="G147" s="576">
        <f>IF(ISNUMBER(Regressions!G157),ROUND(Regressions!G157, 1), NA())</f>
        <v>63.3</v>
      </c>
      <c r="H147" s="577">
        <f>IF(ISNUMBER(Regressions!H157),ROUND(Regressions!H157, 1), NA())</f>
        <v>0</v>
      </c>
      <c r="I147" s="578">
        <f>IF(ISNUMBER(Regressions!I157),ROUND(Regressions!I157, 1), NA())</f>
        <v>36.700000000000003</v>
      </c>
      <c r="J147" s="579">
        <f>IF(ISNUMBER(Regressions!K157),ROUND(Regressions!K157, 1), NA())</f>
        <v>81.900000000000006</v>
      </c>
      <c r="K147" s="575">
        <f>IF(ISNUMBER(Regressions!L157),ROUND(Regressions!L157, 1), NA())</f>
        <v>77.2</v>
      </c>
      <c r="L147" s="580">
        <f>IF(ISNUMBER(Regressions!M157),ROUND(Regressions!M157, 1), NA())</f>
        <v>25.2</v>
      </c>
      <c r="M147" s="577">
        <f>IF(ISNUMBER(Regressions!N157),ROUND(Regressions!N157, 1), NA())</f>
        <v>52.1</v>
      </c>
      <c r="N147" s="578">
        <f>IF(ISNUMBER(Regressions!O157),ROUND(Regressions!O157, 1), NA())</f>
        <v>22.8</v>
      </c>
      <c r="O147" s="579">
        <f>IF(ISNUMBER(Regressions!Q157),ROUND(Regressions!Q157, 1), NA())</f>
        <v>74.599999999999994</v>
      </c>
      <c r="P147" s="575">
        <f>IF(ISNUMBER(Regressions!R157),ROUND(Regressions!R157, 1), NA())</f>
        <v>74.599999999999994</v>
      </c>
      <c r="Q147" s="581">
        <f>IF(ISNUMBER(Regressions!S157),ROUND(Regressions!S157, 1), NA())</f>
        <v>61.6</v>
      </c>
      <c r="R147" s="577">
        <f>IF(ISNUMBER(Regressions!T157),ROUND(Regressions!T157, 1), NA())</f>
        <v>12.9</v>
      </c>
      <c r="S147" s="578">
        <f>IF(ISNUMBER(Regressions!U157),ROUND(Regressions!U157, 1), NA())</f>
        <v>25.4</v>
      </c>
    </row>
    <row r="148" spans="1:19" x14ac:dyDescent="0.25">
      <c r="A148" s="570" t="str">
        <f>+Introduction!$C$7</f>
        <v>Mali</v>
      </c>
      <c r="B148" s="571">
        <f>IF(ISBLANK(Regressions!B158), " ", Regressions!B158)</f>
        <v>2020</v>
      </c>
      <c r="C148" s="570" t="str">
        <f>HLOOKUP(Introduction!$G$4,nametranslations,28,FALSE)</f>
        <v>Primaire</v>
      </c>
      <c r="D148" s="573">
        <f>IF(ISBLANK(Regressions!D158), " ", Regressions!D158)</f>
        <v>3755265</v>
      </c>
      <c r="E148" s="574">
        <f>IF(ISNUMBER(Regressions!E158),ROUND(Regressions!E158, 1), NA())</f>
        <v>96</v>
      </c>
      <c r="F148" s="575">
        <f>IF(ISNUMBER(Regressions!F158),ROUND(Regressions!F158, 1), NA())</f>
        <v>66.2</v>
      </c>
      <c r="G148" s="576">
        <f>IF(ISNUMBER(Regressions!G158),ROUND(Regressions!G158, 1), NA())</f>
        <v>66.2</v>
      </c>
      <c r="H148" s="577">
        <f>IF(ISNUMBER(Regressions!H158),ROUND(Regressions!H158, 1), NA())</f>
        <v>0</v>
      </c>
      <c r="I148" s="578">
        <f>IF(ISNUMBER(Regressions!I158),ROUND(Regressions!I158, 1), NA())</f>
        <v>33.799999999999997</v>
      </c>
      <c r="J148" s="579">
        <f>IF(ISNUMBER(Regressions!K158),ROUND(Regressions!K158, 1), NA())</f>
        <v>83.8</v>
      </c>
      <c r="K148" s="575">
        <f>IF(ISNUMBER(Regressions!L158),ROUND(Regressions!L158, 1), NA())</f>
        <v>75.400000000000006</v>
      </c>
      <c r="L148" s="580">
        <f>IF(ISNUMBER(Regressions!M158),ROUND(Regressions!M158, 1), NA())</f>
        <v>26</v>
      </c>
      <c r="M148" s="577">
        <f>IF(ISNUMBER(Regressions!N158),ROUND(Regressions!N158, 1), NA())</f>
        <v>49.3</v>
      </c>
      <c r="N148" s="578">
        <f>IF(ISNUMBER(Regressions!O158),ROUND(Regressions!O158, 1), NA())</f>
        <v>24.6</v>
      </c>
      <c r="O148" s="579">
        <f>IF(ISNUMBER(Regressions!Q158),ROUND(Regressions!Q158, 1), NA())</f>
        <v>70.3</v>
      </c>
      <c r="P148" s="575">
        <f>IF(ISNUMBER(Regressions!R158),ROUND(Regressions!R158, 1), NA())</f>
        <v>70.3</v>
      </c>
      <c r="Q148" s="581">
        <f>IF(ISNUMBER(Regressions!S158),ROUND(Regressions!S158, 1), NA())</f>
        <v>59.2</v>
      </c>
      <c r="R148" s="577">
        <f>IF(ISNUMBER(Regressions!T158),ROUND(Regressions!T158, 1), NA())</f>
        <v>11.2</v>
      </c>
      <c r="S148" s="578">
        <f>IF(ISNUMBER(Regressions!U158),ROUND(Regressions!U158, 1), NA())</f>
        <v>29.7</v>
      </c>
    </row>
    <row r="149" spans="1:19" x14ac:dyDescent="0.25">
      <c r="A149" s="570" t="str">
        <f>+Introduction!$C$7</f>
        <v>Mali</v>
      </c>
      <c r="B149" s="571">
        <f>IF(ISBLANK(Regressions!B159), " ", Regressions!B159)</f>
        <v>2021</v>
      </c>
      <c r="C149" s="570" t="str">
        <f>HLOOKUP(Introduction!$G$4,nametranslations,28,FALSE)</f>
        <v>Primaire</v>
      </c>
      <c r="D149" s="573">
        <f>IF(ISBLANK(Regressions!D159), " ", Regressions!D159)</f>
        <v>3867509</v>
      </c>
      <c r="E149" s="579">
        <f>IF(ISNUMBER(Regressions!E159),ROUND(Regressions!E159, 1), NA())</f>
        <v>94.6</v>
      </c>
      <c r="F149" s="582">
        <f>IF(ISNUMBER(Regressions!F159),ROUND(Regressions!F159, 1), NA())</f>
        <v>69.099999999999994</v>
      </c>
      <c r="G149" s="583">
        <f>IF(ISNUMBER(Regressions!G159),ROUND(Regressions!G159, 1), NA())</f>
        <v>65.599999999999994</v>
      </c>
      <c r="H149" s="577">
        <f>IF(ISNUMBER(Regressions!H159),ROUND(Regressions!H159, 1), NA())</f>
        <v>3.5</v>
      </c>
      <c r="I149" s="578">
        <f>IF(ISNUMBER(Regressions!I159),ROUND(Regressions!I159, 1), NA())</f>
        <v>30.9</v>
      </c>
      <c r="J149" s="579">
        <f>IF(ISNUMBER(Regressions!K159),ROUND(Regressions!K159, 1), NA())</f>
        <v>85.6</v>
      </c>
      <c r="K149" s="582">
        <f>IF(ISNUMBER(Regressions!L159),ROUND(Regressions!L159, 1), NA())</f>
        <v>73.5</v>
      </c>
      <c r="L149" s="584">
        <f>IF(ISNUMBER(Regressions!M159),ROUND(Regressions!M159, 1), NA())</f>
        <v>26.9</v>
      </c>
      <c r="M149" s="577">
        <f>IF(ISNUMBER(Regressions!N159),ROUND(Regressions!N159, 1), NA())</f>
        <v>46.6</v>
      </c>
      <c r="N149" s="578">
        <f>IF(ISNUMBER(Regressions!O159),ROUND(Regressions!O159, 1), NA())</f>
        <v>26.5</v>
      </c>
      <c r="O149" s="579">
        <f>IF(ISNUMBER(Regressions!Q159),ROUND(Regressions!Q159, 1), NA())</f>
        <v>66.099999999999994</v>
      </c>
      <c r="P149" s="582">
        <f>IF(ISNUMBER(Regressions!R159),ROUND(Regressions!R159, 1), NA())</f>
        <v>66.099999999999994</v>
      </c>
      <c r="Q149" s="585">
        <f>IF(ISNUMBER(Regressions!S159),ROUND(Regressions!S159, 1), NA())</f>
        <v>56.7</v>
      </c>
      <c r="R149" s="577">
        <f>IF(ISNUMBER(Regressions!T159),ROUND(Regressions!T159, 1), NA())</f>
        <v>9.4</v>
      </c>
      <c r="S149" s="578">
        <f>IF(ISNUMBER(Regressions!U159),ROUND(Regressions!U159, 1), NA())</f>
        <v>33.9</v>
      </c>
    </row>
    <row r="150" spans="1:19" x14ac:dyDescent="0.25">
      <c r="A150" s="570" t="str">
        <f>+Introduction!$C$7</f>
        <v>Mali</v>
      </c>
      <c r="B150" s="571">
        <f>IF(ISBLANK(Regressions!B160), " ", Regressions!B160)</f>
        <v>2022</v>
      </c>
      <c r="C150" s="570" t="str">
        <f>HLOOKUP(Introduction!$G$4,nametranslations,28,FALSE)</f>
        <v>Primaire</v>
      </c>
      <c r="D150" s="573">
        <f>IF(ISBLANK(Regressions!D160), " ", Regressions!D160)</f>
        <v>3977551</v>
      </c>
      <c r="E150" s="574">
        <f>IF(ISNUMBER(Regressions!E160),ROUND(Regressions!E160, 1), NA())</f>
        <v>93.3</v>
      </c>
      <c r="F150" s="575">
        <f>IF(ISNUMBER(Regressions!F160),ROUND(Regressions!F160, 1), NA())</f>
        <v>72</v>
      </c>
      <c r="G150" s="576">
        <f>IF(ISNUMBER(Regressions!G160),ROUND(Regressions!G160, 1), NA())</f>
        <v>64.5</v>
      </c>
      <c r="H150" s="577">
        <f>IF(ISNUMBER(Regressions!H160),ROUND(Regressions!H160, 1), NA())</f>
        <v>7.5</v>
      </c>
      <c r="I150" s="578">
        <f>IF(ISNUMBER(Regressions!I160),ROUND(Regressions!I160, 1), NA())</f>
        <v>28</v>
      </c>
      <c r="J150" s="579">
        <f>IF(ISNUMBER(Regressions!K160),ROUND(Regressions!K160, 1), NA())</f>
        <v>87.5</v>
      </c>
      <c r="K150" s="575">
        <f>IF(ISNUMBER(Regressions!L160),ROUND(Regressions!L160, 1), NA())</f>
        <v>71.7</v>
      </c>
      <c r="L150" s="580">
        <f>IF(ISNUMBER(Regressions!M160),ROUND(Regressions!M160, 1), NA())</f>
        <v>27.8</v>
      </c>
      <c r="M150" s="577">
        <f>IF(ISNUMBER(Regressions!N160),ROUND(Regressions!N160, 1), NA())</f>
        <v>43.9</v>
      </c>
      <c r="N150" s="578">
        <f>IF(ISNUMBER(Regressions!O160),ROUND(Regressions!O160, 1), NA())</f>
        <v>28.3</v>
      </c>
      <c r="O150" s="579">
        <f>IF(ISNUMBER(Regressions!Q160),ROUND(Regressions!Q160, 1), NA())</f>
        <v>61.9</v>
      </c>
      <c r="P150" s="575" t="e">
        <f>IF(ISNUMBER(Regressions!R160),ROUND(Regressions!R160, 1), NA())</f>
        <v>#N/A</v>
      </c>
      <c r="Q150" s="581">
        <f>IF(ISNUMBER(Regressions!S160),ROUND(Regressions!S160, 1), NA())</f>
        <v>54.2</v>
      </c>
      <c r="R150" s="577" t="e">
        <f>IF(ISNUMBER(Regressions!T160),ROUND(Regressions!T160, 1), NA())</f>
        <v>#N/A</v>
      </c>
      <c r="S150" s="578" t="e">
        <f>IF(ISNUMBER(Regressions!U160),ROUND(Regressions!U160, 1), NA())</f>
        <v>#N/A</v>
      </c>
    </row>
    <row r="151" spans="1:19" x14ac:dyDescent="0.25">
      <c r="A151" s="570" t="str">
        <f>+Introduction!$C$7</f>
        <v>Mali</v>
      </c>
      <c r="B151" s="571">
        <f>IF(ISBLANK(Regressions!B161), " ", Regressions!B161)</f>
        <v>2023</v>
      </c>
      <c r="C151" s="570" t="str">
        <f>HLOOKUP(Introduction!$G$4,nametranslations,28,FALSE)</f>
        <v>Primaire</v>
      </c>
      <c r="D151" s="573">
        <f>IF(ISBLANK(Regressions!D161), " ", Regressions!D161)</f>
        <v>4084228</v>
      </c>
      <c r="E151" s="574">
        <f>IF(ISNUMBER(Regressions!E161),ROUND(Regressions!E161, 1), NA())</f>
        <v>91.9</v>
      </c>
      <c r="F151" s="575">
        <f>IF(ISNUMBER(Regressions!F161),ROUND(Regressions!F161, 1), NA())</f>
        <v>74.900000000000006</v>
      </c>
      <c r="G151" s="576">
        <f>IF(ISNUMBER(Regressions!G161),ROUND(Regressions!G161, 1), NA())</f>
        <v>63.4</v>
      </c>
      <c r="H151" s="577">
        <f>IF(ISNUMBER(Regressions!H161),ROUND(Regressions!H161, 1), NA())</f>
        <v>11.5</v>
      </c>
      <c r="I151" s="578">
        <f>IF(ISNUMBER(Regressions!I161),ROUND(Regressions!I161, 1), NA())</f>
        <v>25.1</v>
      </c>
      <c r="J151" s="579">
        <f>IF(ISNUMBER(Regressions!K161),ROUND(Regressions!K161, 1), NA())</f>
        <v>89.3</v>
      </c>
      <c r="K151" s="575">
        <f>IF(ISNUMBER(Regressions!L161),ROUND(Regressions!L161, 1), NA())</f>
        <v>69.8</v>
      </c>
      <c r="L151" s="580">
        <f>IF(ISNUMBER(Regressions!M161),ROUND(Regressions!M161, 1), NA())</f>
        <v>28.6</v>
      </c>
      <c r="M151" s="577">
        <f>IF(ISNUMBER(Regressions!N161),ROUND(Regressions!N161, 1), NA())</f>
        <v>41.2</v>
      </c>
      <c r="N151" s="578">
        <f>IF(ISNUMBER(Regressions!O161),ROUND(Regressions!O161, 1), NA())</f>
        <v>30.2</v>
      </c>
      <c r="O151" s="579">
        <f>IF(ISNUMBER(Regressions!Q161),ROUND(Regressions!Q161, 1), NA())</f>
        <v>57.7</v>
      </c>
      <c r="P151" s="575" t="e">
        <f>IF(ISNUMBER(Regressions!R161),ROUND(Regressions!R161, 1), NA())</f>
        <v>#N/A</v>
      </c>
      <c r="Q151" s="581">
        <f>IF(ISNUMBER(Regressions!S161),ROUND(Regressions!S161, 1), NA())</f>
        <v>51.8</v>
      </c>
      <c r="R151" s="577" t="e">
        <f>IF(ISNUMBER(Regressions!T161),ROUND(Regressions!T161, 1), NA())</f>
        <v>#N/A</v>
      </c>
      <c r="S151" s="578" t="e">
        <f>IF(ISNUMBER(Regressions!U161),ROUND(Regressions!U161, 1), NA())</f>
        <v>#N/A</v>
      </c>
    </row>
    <row r="152" spans="1:19" x14ac:dyDescent="0.25">
      <c r="A152" s="570" t="str">
        <f>+Introduction!$C$7</f>
        <v>Mali</v>
      </c>
      <c r="B152" s="571">
        <f>IF(ISBLANK(Regressions!B162), " ", Regressions!B162)</f>
        <v>2024</v>
      </c>
      <c r="C152" s="570" t="str">
        <f>HLOOKUP(Introduction!$G$4,nametranslations,28,FALSE)</f>
        <v>Primaire</v>
      </c>
      <c r="D152" s="573">
        <f>IF(ISBLANK(Regressions!D162), " ", Regressions!D162)</f>
        <v>4085930</v>
      </c>
      <c r="E152" s="574">
        <f>IF(ISNUMBER(Regressions!E162),ROUND(Regressions!E162, 1), NA())</f>
        <v>90.6</v>
      </c>
      <c r="F152" s="575">
        <f>IF(ISNUMBER(Regressions!F162),ROUND(Regressions!F162, 1), NA())</f>
        <v>77.8</v>
      </c>
      <c r="G152" s="576">
        <f>IF(ISNUMBER(Regressions!G162),ROUND(Regressions!G162, 1), NA())</f>
        <v>62.3</v>
      </c>
      <c r="H152" s="577">
        <f>IF(ISNUMBER(Regressions!H162),ROUND(Regressions!H162, 1), NA())</f>
        <v>15.6</v>
      </c>
      <c r="I152" s="578">
        <f>IF(ISNUMBER(Regressions!I162),ROUND(Regressions!I162, 1), NA())</f>
        <v>22.2</v>
      </c>
      <c r="J152" s="579">
        <f>IF(ISNUMBER(Regressions!K162),ROUND(Regressions!K162, 1), NA())</f>
        <v>91.1</v>
      </c>
      <c r="K152" s="575">
        <f>IF(ISNUMBER(Regressions!L162),ROUND(Regressions!L162, 1), NA())</f>
        <v>68</v>
      </c>
      <c r="L152" s="580">
        <f>IF(ISNUMBER(Regressions!M162),ROUND(Regressions!M162, 1), NA())</f>
        <v>29.5</v>
      </c>
      <c r="M152" s="577">
        <f>IF(ISNUMBER(Regressions!N162),ROUND(Regressions!N162, 1), NA())</f>
        <v>38.5</v>
      </c>
      <c r="N152" s="578">
        <f>IF(ISNUMBER(Regressions!O162),ROUND(Regressions!O162, 1), NA())</f>
        <v>32</v>
      </c>
      <c r="O152" s="579">
        <f>IF(ISNUMBER(Regressions!Q162),ROUND(Regressions!Q162, 1), NA())</f>
        <v>53.5</v>
      </c>
      <c r="P152" s="575" t="e">
        <f>IF(ISNUMBER(Regressions!R162),ROUND(Regressions!R162, 1), NA())</f>
        <v>#N/A</v>
      </c>
      <c r="Q152" s="581">
        <f>IF(ISNUMBER(Regressions!S162),ROUND(Regressions!S162, 1), NA())</f>
        <v>49.3</v>
      </c>
      <c r="R152" s="577" t="e">
        <f>IF(ISNUMBER(Regressions!T162),ROUND(Regressions!T162, 1), NA())</f>
        <v>#N/A</v>
      </c>
      <c r="S152" s="578" t="e">
        <f>IF(ISNUMBER(Regressions!U162),ROUND(Regressions!U162, 1), NA())</f>
        <v>#N/A</v>
      </c>
    </row>
    <row r="153" spans="1:19" x14ac:dyDescent="0.25">
      <c r="A153" s="586" t="str">
        <f>+Introduction!$C$7</f>
        <v>Mali</v>
      </c>
      <c r="B153" s="587">
        <f>IF(ISBLANK(Regressions!B163), " ", Regressions!B163)</f>
        <v>2025</v>
      </c>
      <c r="C153" s="586" t="str">
        <f>HLOOKUP(Introduction!$G$4,nametranslations,28,FALSE)</f>
        <v>Primaire</v>
      </c>
      <c r="D153" s="588">
        <f>IF(ISBLANK(Regressions!D163), " ", Regressions!D163)</f>
        <v>4185204</v>
      </c>
      <c r="E153" s="589">
        <f>IF(ISNUMBER(Regressions!E163),ROUND(Regressions!E163, 1), NA())</f>
        <v>89.2</v>
      </c>
      <c r="F153" s="590">
        <f>IF(ISNUMBER(Regressions!F163),ROUND(Regressions!F163, 1), NA())</f>
        <v>80.8</v>
      </c>
      <c r="G153" s="591">
        <f>IF(ISNUMBER(Regressions!G163),ROUND(Regressions!G163, 1), NA())</f>
        <v>61.2</v>
      </c>
      <c r="H153" s="592">
        <f>IF(ISNUMBER(Regressions!H163),ROUND(Regressions!H163, 1), NA())</f>
        <v>19.600000000000001</v>
      </c>
      <c r="I153" s="593">
        <f>IF(ISNUMBER(Regressions!I163),ROUND(Regressions!I163, 1), NA())</f>
        <v>19.2</v>
      </c>
      <c r="J153" s="594">
        <f>IF(ISNUMBER(Regressions!K163),ROUND(Regressions!K163, 1), NA())</f>
        <v>93</v>
      </c>
      <c r="K153" s="590">
        <f>IF(ISNUMBER(Regressions!L163),ROUND(Regressions!L163, 1), NA())</f>
        <v>66.2</v>
      </c>
      <c r="L153" s="595">
        <f>IF(ISNUMBER(Regressions!M163),ROUND(Regressions!M163, 1), NA())</f>
        <v>30.4</v>
      </c>
      <c r="M153" s="592">
        <f>IF(ISNUMBER(Regressions!N163),ROUND(Regressions!N163, 1), NA())</f>
        <v>35.799999999999997</v>
      </c>
      <c r="N153" s="593">
        <f>IF(ISNUMBER(Regressions!O163),ROUND(Regressions!O163, 1), NA())</f>
        <v>33.799999999999997</v>
      </c>
      <c r="O153" s="594">
        <f>IF(ISNUMBER(Regressions!Q163),ROUND(Regressions!Q163, 1), NA())</f>
        <v>49.2</v>
      </c>
      <c r="P153" s="590" t="e">
        <f>IF(ISNUMBER(Regressions!R163),ROUND(Regressions!R163, 1), NA())</f>
        <v>#N/A</v>
      </c>
      <c r="Q153" s="596">
        <f>IF(ISNUMBER(Regressions!S163),ROUND(Regressions!S163, 1), NA())</f>
        <v>46.8</v>
      </c>
      <c r="R153" s="592" t="e">
        <f>IF(ISNUMBER(Regressions!T163),ROUND(Regressions!T163, 1), NA())</f>
        <v>#N/A</v>
      </c>
      <c r="S153" s="593" t="e">
        <f>IF(ISNUMBER(Regressions!U163),ROUND(Regressions!U163, 1), NA())</f>
        <v>#N/A</v>
      </c>
    </row>
    <row r="154" spans="1:19" hidden="1" x14ac:dyDescent="0.25">
      <c r="A154" s="570" t="str">
        <f>+Introduction!$C$7</f>
        <v>Mali</v>
      </c>
      <c r="B154" s="571">
        <f>IF(ISBLANK(Regressions!B164), " ", Regressions!B164)</f>
        <v>2026</v>
      </c>
      <c r="C154" s="570" t="str">
        <f>HLOOKUP(Introduction!$G$4,nametranslations,28,FALSE)</f>
        <v>Primaire</v>
      </c>
      <c r="D154" s="573" t="str">
        <f>IF(ISBLANK(Regressions!D164), " ", Regressions!D164)</f>
        <v xml:space="preserve"> </v>
      </c>
      <c r="E154" s="574">
        <f>IF(ISNUMBER(Regressions!E164),ROUND(Regressions!E164, 1), NA())</f>
        <v>87.8</v>
      </c>
      <c r="F154" s="575">
        <f>IF(ISNUMBER(Regressions!F164),ROUND(Regressions!F164, 1), NA())</f>
        <v>83.7</v>
      </c>
      <c r="G154" s="576">
        <f>IF(ISNUMBER(Regressions!G164),ROUND(Regressions!G164, 1), NA())</f>
        <v>60.1</v>
      </c>
      <c r="H154" s="577">
        <f>IF(ISNUMBER(Regressions!H164),ROUND(Regressions!H164, 1), NA())</f>
        <v>23.6</v>
      </c>
      <c r="I154" s="578">
        <f>IF(ISNUMBER(Regressions!I164),ROUND(Regressions!I164, 1), NA())</f>
        <v>16.3</v>
      </c>
      <c r="J154" s="579">
        <f>IF(ISNUMBER(Regressions!K164),ROUND(Regressions!K164, 1), NA())</f>
        <v>94.8</v>
      </c>
      <c r="K154" s="575">
        <f>IF(ISNUMBER(Regressions!L164),ROUND(Regressions!L164, 1), NA())</f>
        <v>64.3</v>
      </c>
      <c r="L154" s="580">
        <f>IF(ISNUMBER(Regressions!M164),ROUND(Regressions!M164, 1), NA())</f>
        <v>31.2</v>
      </c>
      <c r="M154" s="577">
        <f>IF(ISNUMBER(Regressions!N164),ROUND(Regressions!N164, 1), NA())</f>
        <v>33.1</v>
      </c>
      <c r="N154" s="578">
        <f>IF(ISNUMBER(Regressions!O164),ROUND(Regressions!O164, 1), NA())</f>
        <v>35.700000000000003</v>
      </c>
      <c r="O154" s="579">
        <f>IF(ISNUMBER(Regressions!Q164),ROUND(Regressions!Q164, 1), NA())</f>
        <v>45</v>
      </c>
      <c r="P154" s="575" t="e">
        <f>IF(ISNUMBER(Regressions!R164),ROUND(Regressions!R164, 1), NA())</f>
        <v>#N/A</v>
      </c>
      <c r="Q154" s="581">
        <f>IF(ISNUMBER(Regressions!S164),ROUND(Regressions!S164, 1), NA())</f>
        <v>44.4</v>
      </c>
      <c r="R154" s="577" t="e">
        <f>IF(ISNUMBER(Regressions!T164),ROUND(Regressions!T164, 1), NA())</f>
        <v>#N/A</v>
      </c>
      <c r="S154" s="578" t="e">
        <f>IF(ISNUMBER(Regressions!U164),ROUND(Regressions!U164, 1), NA())</f>
        <v>#N/A</v>
      </c>
    </row>
    <row r="155" spans="1:19" hidden="1" x14ac:dyDescent="0.25">
      <c r="A155" s="570" t="str">
        <f>+Introduction!$C$7</f>
        <v>Mali</v>
      </c>
      <c r="B155" s="571">
        <f>IF(ISBLANK(Regressions!B165), " ", Regressions!B165)</f>
        <v>2027</v>
      </c>
      <c r="C155" s="570" t="str">
        <f>HLOOKUP(Introduction!$G$4,nametranslations,28,FALSE)</f>
        <v>Primaire</v>
      </c>
      <c r="D155" s="573" t="str">
        <f>IF(ISBLANK(Regressions!D165), " ", Regressions!D165)</f>
        <v xml:space="preserve"> </v>
      </c>
      <c r="E155" s="574">
        <f>IF(ISNUMBER(Regressions!E165),ROUND(Regressions!E165, 1), NA())</f>
        <v>86.6</v>
      </c>
      <c r="F155" s="575">
        <f>IF(ISNUMBER(Regressions!F165),ROUND(Regressions!F165, 1), NA())</f>
        <v>86.6</v>
      </c>
      <c r="G155" s="576">
        <f>IF(ISNUMBER(Regressions!G165),ROUND(Regressions!G165, 1), NA())</f>
        <v>58.9</v>
      </c>
      <c r="H155" s="577">
        <f>IF(ISNUMBER(Regressions!H165),ROUND(Regressions!H165, 1), NA())</f>
        <v>27.6</v>
      </c>
      <c r="I155" s="578">
        <f>IF(ISNUMBER(Regressions!I165),ROUND(Regressions!I165, 1), NA())</f>
        <v>13.4</v>
      </c>
      <c r="J155" s="579">
        <f>IF(ISNUMBER(Regressions!K165),ROUND(Regressions!K165, 1), NA())</f>
        <v>96.7</v>
      </c>
      <c r="K155" s="575">
        <f>IF(ISNUMBER(Regressions!L165),ROUND(Regressions!L165, 1), NA())</f>
        <v>62.5</v>
      </c>
      <c r="L155" s="580">
        <f>IF(ISNUMBER(Regressions!M165),ROUND(Regressions!M165, 1), NA())</f>
        <v>32.1</v>
      </c>
      <c r="M155" s="577">
        <f>IF(ISNUMBER(Regressions!N165),ROUND(Regressions!N165, 1), NA())</f>
        <v>30.4</v>
      </c>
      <c r="N155" s="578">
        <f>IF(ISNUMBER(Regressions!O165),ROUND(Regressions!O165, 1), NA())</f>
        <v>37.5</v>
      </c>
      <c r="O155" s="579">
        <f>IF(ISNUMBER(Regressions!Q165),ROUND(Regressions!Q165, 1), NA())</f>
        <v>40.799999999999997</v>
      </c>
      <c r="P155" s="575" t="e">
        <f>IF(ISNUMBER(Regressions!R165),ROUND(Regressions!R165, 1), NA())</f>
        <v>#N/A</v>
      </c>
      <c r="Q155" s="581">
        <f>IF(ISNUMBER(Regressions!S165),ROUND(Regressions!S165, 1), NA())</f>
        <v>40.799999999999997</v>
      </c>
      <c r="R155" s="577" t="e">
        <f>IF(ISNUMBER(Regressions!T165),ROUND(Regressions!T165, 1), NA())</f>
        <v>#N/A</v>
      </c>
      <c r="S155" s="578" t="e">
        <f>IF(ISNUMBER(Regressions!U165),ROUND(Regressions!U165, 1), NA())</f>
        <v>#N/A</v>
      </c>
    </row>
    <row r="156" spans="1:19" hidden="1" x14ac:dyDescent="0.25">
      <c r="A156" s="570" t="str">
        <f>+Introduction!$C$7</f>
        <v>Mali</v>
      </c>
      <c r="B156" s="571">
        <f>IF(ISBLANK(Regressions!B166), " ", Regressions!B166)</f>
        <v>2028</v>
      </c>
      <c r="C156" s="570" t="str">
        <f>HLOOKUP(Introduction!$G$4,nametranslations,28,FALSE)</f>
        <v>Primaire</v>
      </c>
      <c r="D156" s="573" t="str">
        <f>IF(ISBLANK(Regressions!D166), " ", Regressions!D166)</f>
        <v xml:space="preserve"> </v>
      </c>
      <c r="E156" s="574">
        <f>IF(ISNUMBER(Regressions!E166),ROUND(Regressions!E166, 1), NA())</f>
        <v>86.6</v>
      </c>
      <c r="F156" s="575">
        <f>IF(ISNUMBER(Regressions!F166),ROUND(Regressions!F166, 1), NA())</f>
        <v>86.6</v>
      </c>
      <c r="G156" s="576">
        <f>IF(ISNUMBER(Regressions!G166),ROUND(Regressions!G166, 1), NA())</f>
        <v>58.9</v>
      </c>
      <c r="H156" s="577">
        <f>IF(ISNUMBER(Regressions!H166),ROUND(Regressions!H166, 1), NA())</f>
        <v>27.6</v>
      </c>
      <c r="I156" s="578">
        <f>IF(ISNUMBER(Regressions!I166),ROUND(Regressions!I166, 1), NA())</f>
        <v>13.4</v>
      </c>
      <c r="J156" s="579">
        <f>IF(ISNUMBER(Regressions!K166),ROUND(Regressions!K166, 1), NA())</f>
        <v>96.7</v>
      </c>
      <c r="K156" s="575">
        <f>IF(ISNUMBER(Regressions!L166),ROUND(Regressions!L166, 1), NA())</f>
        <v>62.5</v>
      </c>
      <c r="L156" s="580">
        <f>IF(ISNUMBER(Regressions!M166),ROUND(Regressions!M166, 1), NA())</f>
        <v>32.1</v>
      </c>
      <c r="M156" s="577">
        <f>IF(ISNUMBER(Regressions!N166),ROUND(Regressions!N166, 1), NA())</f>
        <v>30.4</v>
      </c>
      <c r="N156" s="578">
        <f>IF(ISNUMBER(Regressions!O166),ROUND(Regressions!O166, 1), NA())</f>
        <v>37.5</v>
      </c>
      <c r="O156" s="579">
        <f>IF(ISNUMBER(Regressions!Q166),ROUND(Regressions!Q166, 1), NA())</f>
        <v>40.799999999999997</v>
      </c>
      <c r="P156" s="575" t="e">
        <f>IF(ISNUMBER(Regressions!R166),ROUND(Regressions!R166, 1), NA())</f>
        <v>#N/A</v>
      </c>
      <c r="Q156" s="581">
        <f>IF(ISNUMBER(Regressions!S166),ROUND(Regressions!S166, 1), NA())</f>
        <v>40.799999999999997</v>
      </c>
      <c r="R156" s="577" t="e">
        <f>IF(ISNUMBER(Regressions!T166),ROUND(Regressions!T166, 1), NA())</f>
        <v>#N/A</v>
      </c>
      <c r="S156" s="578" t="e">
        <f>IF(ISNUMBER(Regressions!U166),ROUND(Regressions!U166, 1), NA())</f>
        <v>#N/A</v>
      </c>
    </row>
    <row r="157" spans="1:19" hidden="1" x14ac:dyDescent="0.25">
      <c r="A157" s="570" t="str">
        <f>+Introduction!$C$7</f>
        <v>Mali</v>
      </c>
      <c r="B157" s="571">
        <f>IF(ISBLANK(Regressions!B167), " ", Regressions!B167)</f>
        <v>2029</v>
      </c>
      <c r="C157" s="570" t="str">
        <f>HLOOKUP(Introduction!$G$4,nametranslations,28,FALSE)</f>
        <v>Primaire</v>
      </c>
      <c r="D157" s="573" t="str">
        <f>IF(ISBLANK(Regressions!D167), " ", Regressions!D167)</f>
        <v xml:space="preserve"> </v>
      </c>
      <c r="E157" s="574">
        <f>IF(ISNUMBER(Regressions!E167),ROUND(Regressions!E167, 1), NA())</f>
        <v>86.6</v>
      </c>
      <c r="F157" s="575">
        <f>IF(ISNUMBER(Regressions!F167),ROUND(Regressions!F167, 1), NA())</f>
        <v>86.6</v>
      </c>
      <c r="G157" s="576">
        <f>IF(ISNUMBER(Regressions!G167),ROUND(Regressions!G167, 1), NA())</f>
        <v>58.9</v>
      </c>
      <c r="H157" s="577">
        <f>IF(ISNUMBER(Regressions!H167),ROUND(Regressions!H167, 1), NA())</f>
        <v>27.6</v>
      </c>
      <c r="I157" s="578">
        <f>IF(ISNUMBER(Regressions!I167),ROUND(Regressions!I167, 1), NA())</f>
        <v>13.4</v>
      </c>
      <c r="J157" s="579">
        <f>IF(ISNUMBER(Regressions!K167),ROUND(Regressions!K167, 1), NA())</f>
        <v>96.7</v>
      </c>
      <c r="K157" s="575">
        <f>IF(ISNUMBER(Regressions!L167),ROUND(Regressions!L167, 1), NA())</f>
        <v>62.5</v>
      </c>
      <c r="L157" s="580">
        <f>IF(ISNUMBER(Regressions!M167),ROUND(Regressions!M167, 1), NA())</f>
        <v>32.1</v>
      </c>
      <c r="M157" s="577">
        <f>IF(ISNUMBER(Regressions!N167),ROUND(Regressions!N167, 1), NA())</f>
        <v>30.4</v>
      </c>
      <c r="N157" s="578">
        <f>IF(ISNUMBER(Regressions!O167),ROUND(Regressions!O167, 1), NA())</f>
        <v>37.5</v>
      </c>
      <c r="O157" s="579">
        <f>IF(ISNUMBER(Regressions!Q167),ROUND(Regressions!Q167, 1), NA())</f>
        <v>40.799999999999997</v>
      </c>
      <c r="P157" s="575" t="e">
        <f>IF(ISNUMBER(Regressions!R167),ROUND(Regressions!R167, 1), NA())</f>
        <v>#N/A</v>
      </c>
      <c r="Q157" s="581">
        <f>IF(ISNUMBER(Regressions!S167),ROUND(Regressions!S167, 1), NA())</f>
        <v>40.799999999999997</v>
      </c>
      <c r="R157" s="577" t="e">
        <f>IF(ISNUMBER(Regressions!T167),ROUND(Regressions!T167, 1), NA())</f>
        <v>#N/A</v>
      </c>
      <c r="S157" s="578" t="e">
        <f>IF(ISNUMBER(Regressions!U167),ROUND(Regressions!U167, 1), NA())</f>
        <v>#N/A</v>
      </c>
    </row>
    <row r="158" spans="1:19" hidden="1" x14ac:dyDescent="0.25">
      <c r="A158" s="570" t="str">
        <f>+Introduction!$C$7</f>
        <v>Mali</v>
      </c>
      <c r="B158" s="571">
        <f>IF(ISBLANK(Regressions!B168), " ", Regressions!B168)</f>
        <v>2030</v>
      </c>
      <c r="C158" s="570" t="str">
        <f>HLOOKUP(Introduction!$G$4,nametranslations,28,FALSE)</f>
        <v>Primaire</v>
      </c>
      <c r="D158" s="573" t="str">
        <f>IF(ISBLANK(Regressions!D168), " ", Regressions!D168)</f>
        <v xml:space="preserve"> </v>
      </c>
      <c r="E158" s="574">
        <f>IF(ISNUMBER(Regressions!E168),ROUND(Regressions!E168, 1), NA())</f>
        <v>86.6</v>
      </c>
      <c r="F158" s="575">
        <f>IF(ISNUMBER(Regressions!F168),ROUND(Regressions!F168, 1), NA())</f>
        <v>86.6</v>
      </c>
      <c r="G158" s="576">
        <f>IF(ISNUMBER(Regressions!G168),ROUND(Regressions!G168, 1), NA())</f>
        <v>58.9</v>
      </c>
      <c r="H158" s="577">
        <f>IF(ISNUMBER(Regressions!H168),ROUND(Regressions!H168, 1), NA())</f>
        <v>27.6</v>
      </c>
      <c r="I158" s="578">
        <f>IF(ISNUMBER(Regressions!I168),ROUND(Regressions!I168, 1), NA())</f>
        <v>13.4</v>
      </c>
      <c r="J158" s="579">
        <f>IF(ISNUMBER(Regressions!K168),ROUND(Regressions!K168, 1), NA())</f>
        <v>96.7</v>
      </c>
      <c r="K158" s="575">
        <f>IF(ISNUMBER(Regressions!L168),ROUND(Regressions!L168, 1), NA())</f>
        <v>62.5</v>
      </c>
      <c r="L158" s="580">
        <f>IF(ISNUMBER(Regressions!M168),ROUND(Regressions!M168, 1), NA())</f>
        <v>32.1</v>
      </c>
      <c r="M158" s="577">
        <f>IF(ISNUMBER(Regressions!N168),ROUND(Regressions!N168, 1), NA())</f>
        <v>30.4</v>
      </c>
      <c r="N158" s="578">
        <f>IF(ISNUMBER(Regressions!O168),ROUND(Regressions!O168, 1), NA())</f>
        <v>37.5</v>
      </c>
      <c r="O158" s="579">
        <f>IF(ISNUMBER(Regressions!Q168),ROUND(Regressions!Q168, 1), NA())</f>
        <v>40.799999999999997</v>
      </c>
      <c r="P158" s="575" t="e">
        <f>IF(ISNUMBER(Regressions!R168),ROUND(Regressions!R168, 1), NA())</f>
        <v>#N/A</v>
      </c>
      <c r="Q158" s="581">
        <f>IF(ISNUMBER(Regressions!S168),ROUND(Regressions!S168, 1), NA())</f>
        <v>40.799999999999997</v>
      </c>
      <c r="R158" s="577" t="e">
        <f>IF(ISNUMBER(Regressions!T168),ROUND(Regressions!T168, 1), NA())</f>
        <v>#N/A</v>
      </c>
      <c r="S158" s="578" t="e">
        <f>IF(ISNUMBER(Regressions!U168),ROUND(Regressions!U168, 1), NA())</f>
        <v>#N/A</v>
      </c>
    </row>
    <row r="159" spans="1:19" x14ac:dyDescent="0.25">
      <c r="A159" s="570" t="str">
        <f>+Introduction!$C$7</f>
        <v>Mali</v>
      </c>
      <c r="B159" s="571">
        <f>IF(ISBLANK(Regressions!B169), " ", Regressions!B169)</f>
        <v>2000</v>
      </c>
      <c r="C159" s="570" t="str">
        <f>HLOOKUP(Introduction!$G$4,nametranslations,29,FALSE)</f>
        <v>Secondaire</v>
      </c>
      <c r="D159" s="573">
        <f>IF(ISBLANK(Regressions!D169), " ", Regressions!D169)</f>
        <v>1647188</v>
      </c>
      <c r="E159" s="574" t="e">
        <f>IF(ISNUMBER(Regressions!E169),ROUND(Regressions!E169, 1), NA())</f>
        <v>#N/A</v>
      </c>
      <c r="F159" s="575" t="e">
        <f>IF(ISNUMBER(Regressions!F169),ROUND(Regressions!F169, 1), NA())</f>
        <v>#N/A</v>
      </c>
      <c r="G159" s="576" t="e">
        <f>IF(ISNUMBER(Regressions!G169),ROUND(Regressions!G169, 1), NA())</f>
        <v>#N/A</v>
      </c>
      <c r="H159" s="577" t="e">
        <f>IF(ISNUMBER(Regressions!H169),ROUND(Regressions!H169, 1), NA())</f>
        <v>#N/A</v>
      </c>
      <c r="I159" s="578" t="e">
        <f>IF(ISNUMBER(Regressions!I169),ROUND(Regressions!I169, 1), NA())</f>
        <v>#N/A</v>
      </c>
      <c r="J159" s="579" t="e">
        <f>IF(ISNUMBER(Regressions!K169),ROUND(Regressions!K169, 1), NA())</f>
        <v>#N/A</v>
      </c>
      <c r="K159" s="575" t="e">
        <f>IF(ISNUMBER(Regressions!L169),ROUND(Regressions!L169, 1), NA())</f>
        <v>#N/A</v>
      </c>
      <c r="L159" s="580" t="e">
        <f>IF(ISNUMBER(Regressions!M169),ROUND(Regressions!M169, 1), NA())</f>
        <v>#N/A</v>
      </c>
      <c r="M159" s="577" t="e">
        <f>IF(ISNUMBER(Regressions!N169),ROUND(Regressions!N169, 1), NA())</f>
        <v>#N/A</v>
      </c>
      <c r="N159" s="578" t="e">
        <f>IF(ISNUMBER(Regressions!O169),ROUND(Regressions!O169, 1), NA())</f>
        <v>#N/A</v>
      </c>
      <c r="O159" s="579" t="e">
        <f>IF(ISNUMBER(Regressions!Q169),ROUND(Regressions!Q169, 1), NA())</f>
        <v>#N/A</v>
      </c>
      <c r="P159" s="575" t="e">
        <f>IF(ISNUMBER(Regressions!R169),ROUND(Regressions!R169, 1), NA())</f>
        <v>#N/A</v>
      </c>
      <c r="Q159" s="581" t="e">
        <f>IF(ISNUMBER(Regressions!S169),ROUND(Regressions!S169, 1), NA())</f>
        <v>#N/A</v>
      </c>
      <c r="R159" s="577" t="e">
        <f>IF(ISNUMBER(Regressions!T169),ROUND(Regressions!T169, 1), NA())</f>
        <v>#N/A</v>
      </c>
      <c r="S159" s="578" t="e">
        <f>IF(ISNUMBER(Regressions!U169),ROUND(Regressions!U169, 1), NA())</f>
        <v>#N/A</v>
      </c>
    </row>
    <row r="160" spans="1:19" x14ac:dyDescent="0.25">
      <c r="A160" s="570" t="str">
        <f>+Introduction!$C$7</f>
        <v>Mali</v>
      </c>
      <c r="B160" s="571">
        <f>IF(ISBLANK(Regressions!B170), " ", Regressions!B170)</f>
        <v>2001</v>
      </c>
      <c r="C160" s="570" t="str">
        <f>HLOOKUP(Introduction!$G$4,nametranslations,29,FALSE)</f>
        <v>Secondaire</v>
      </c>
      <c r="D160" s="573">
        <f>IF(ISBLANK(Regressions!D170), " ", Regressions!D170)</f>
        <v>1687222</v>
      </c>
      <c r="E160" s="574" t="e">
        <f>IF(ISNUMBER(Regressions!E170),ROUND(Regressions!E170, 1), NA())</f>
        <v>#N/A</v>
      </c>
      <c r="F160" s="575" t="e">
        <f>IF(ISNUMBER(Regressions!F170),ROUND(Regressions!F170, 1), NA())</f>
        <v>#N/A</v>
      </c>
      <c r="G160" s="576" t="e">
        <f>IF(ISNUMBER(Regressions!G170),ROUND(Regressions!G170, 1), NA())</f>
        <v>#N/A</v>
      </c>
      <c r="H160" s="577" t="e">
        <f>IF(ISNUMBER(Regressions!H170),ROUND(Regressions!H170, 1), NA())</f>
        <v>#N/A</v>
      </c>
      <c r="I160" s="578" t="e">
        <f>IF(ISNUMBER(Regressions!I170),ROUND(Regressions!I170, 1), NA())</f>
        <v>#N/A</v>
      </c>
      <c r="J160" s="579" t="e">
        <f>IF(ISNUMBER(Regressions!K170),ROUND(Regressions!K170, 1), NA())</f>
        <v>#N/A</v>
      </c>
      <c r="K160" s="575" t="e">
        <f>IF(ISNUMBER(Regressions!L170),ROUND(Regressions!L170, 1), NA())</f>
        <v>#N/A</v>
      </c>
      <c r="L160" s="580" t="e">
        <f>IF(ISNUMBER(Regressions!M170),ROUND(Regressions!M170, 1), NA())</f>
        <v>#N/A</v>
      </c>
      <c r="M160" s="577" t="e">
        <f>IF(ISNUMBER(Regressions!N170),ROUND(Regressions!N170, 1), NA())</f>
        <v>#N/A</v>
      </c>
      <c r="N160" s="578" t="e">
        <f>IF(ISNUMBER(Regressions!O170),ROUND(Regressions!O170, 1), NA())</f>
        <v>#N/A</v>
      </c>
      <c r="O160" s="579" t="e">
        <f>IF(ISNUMBER(Regressions!Q170),ROUND(Regressions!Q170, 1), NA())</f>
        <v>#N/A</v>
      </c>
      <c r="P160" s="575" t="e">
        <f>IF(ISNUMBER(Regressions!R170),ROUND(Regressions!R170, 1), NA())</f>
        <v>#N/A</v>
      </c>
      <c r="Q160" s="581" t="e">
        <f>IF(ISNUMBER(Regressions!S170),ROUND(Regressions!S170, 1), NA())</f>
        <v>#N/A</v>
      </c>
      <c r="R160" s="577" t="e">
        <f>IF(ISNUMBER(Regressions!T170),ROUND(Regressions!T170, 1), NA())</f>
        <v>#N/A</v>
      </c>
      <c r="S160" s="578" t="e">
        <f>IF(ISNUMBER(Regressions!U170),ROUND(Regressions!U170, 1), NA())</f>
        <v>#N/A</v>
      </c>
    </row>
    <row r="161" spans="1:19" x14ac:dyDescent="0.25">
      <c r="A161" s="570" t="str">
        <f>+Introduction!$C$7</f>
        <v>Mali</v>
      </c>
      <c r="B161" s="571">
        <f>IF(ISBLANK(Regressions!B171), " ", Regressions!B171)</f>
        <v>2002</v>
      </c>
      <c r="C161" s="570" t="str">
        <f>HLOOKUP(Introduction!$G$4,nametranslations,29,FALSE)</f>
        <v>Secondaire</v>
      </c>
      <c r="D161" s="573">
        <f>IF(ISBLANK(Regressions!D171), " ", Regressions!D171)</f>
        <v>1728223</v>
      </c>
      <c r="E161" s="574" t="e">
        <f>IF(ISNUMBER(Regressions!E171),ROUND(Regressions!E171, 1), NA())</f>
        <v>#N/A</v>
      </c>
      <c r="F161" s="575" t="e">
        <f>IF(ISNUMBER(Regressions!F171),ROUND(Regressions!F171, 1), NA())</f>
        <v>#N/A</v>
      </c>
      <c r="G161" s="576" t="e">
        <f>IF(ISNUMBER(Regressions!G171),ROUND(Regressions!G171, 1), NA())</f>
        <v>#N/A</v>
      </c>
      <c r="H161" s="577" t="e">
        <f>IF(ISNUMBER(Regressions!H171),ROUND(Regressions!H171, 1), NA())</f>
        <v>#N/A</v>
      </c>
      <c r="I161" s="578" t="e">
        <f>IF(ISNUMBER(Regressions!I171),ROUND(Regressions!I171, 1), NA())</f>
        <v>#N/A</v>
      </c>
      <c r="J161" s="579" t="e">
        <f>IF(ISNUMBER(Regressions!K171),ROUND(Regressions!K171, 1), NA())</f>
        <v>#N/A</v>
      </c>
      <c r="K161" s="575" t="e">
        <f>IF(ISNUMBER(Regressions!L171),ROUND(Regressions!L171, 1), NA())</f>
        <v>#N/A</v>
      </c>
      <c r="L161" s="580" t="e">
        <f>IF(ISNUMBER(Regressions!M171),ROUND(Regressions!M171, 1), NA())</f>
        <v>#N/A</v>
      </c>
      <c r="M161" s="577" t="e">
        <f>IF(ISNUMBER(Regressions!N171),ROUND(Regressions!N171, 1), NA())</f>
        <v>#N/A</v>
      </c>
      <c r="N161" s="578" t="e">
        <f>IF(ISNUMBER(Regressions!O171),ROUND(Regressions!O171, 1), NA())</f>
        <v>#N/A</v>
      </c>
      <c r="O161" s="579" t="e">
        <f>IF(ISNUMBER(Regressions!Q171),ROUND(Regressions!Q171, 1), NA())</f>
        <v>#N/A</v>
      </c>
      <c r="P161" s="575" t="e">
        <f>IF(ISNUMBER(Regressions!R171),ROUND(Regressions!R171, 1), NA())</f>
        <v>#N/A</v>
      </c>
      <c r="Q161" s="581" t="e">
        <f>IF(ISNUMBER(Regressions!S171),ROUND(Regressions!S171, 1), NA())</f>
        <v>#N/A</v>
      </c>
      <c r="R161" s="577" t="e">
        <f>IF(ISNUMBER(Regressions!T171),ROUND(Regressions!T171, 1), NA())</f>
        <v>#N/A</v>
      </c>
      <c r="S161" s="578" t="e">
        <f>IF(ISNUMBER(Regressions!U171),ROUND(Regressions!U171, 1), NA())</f>
        <v>#N/A</v>
      </c>
    </row>
    <row r="162" spans="1:19" x14ac:dyDescent="0.25">
      <c r="A162" s="570" t="str">
        <f>+Introduction!$C$7</f>
        <v>Mali</v>
      </c>
      <c r="B162" s="571">
        <f>IF(ISBLANK(Regressions!B172), " ", Regressions!B172)</f>
        <v>2003</v>
      </c>
      <c r="C162" s="570" t="str">
        <f>HLOOKUP(Introduction!$G$4,nametranslations,29,FALSE)</f>
        <v>Secondaire</v>
      </c>
      <c r="D162" s="573">
        <f>IF(ISBLANK(Regressions!D172), " ", Regressions!D172)</f>
        <v>1768594</v>
      </c>
      <c r="E162" s="574" t="e">
        <f>IF(ISNUMBER(Regressions!E172),ROUND(Regressions!E172, 1), NA())</f>
        <v>#N/A</v>
      </c>
      <c r="F162" s="575" t="e">
        <f>IF(ISNUMBER(Regressions!F172),ROUND(Regressions!F172, 1), NA())</f>
        <v>#N/A</v>
      </c>
      <c r="G162" s="576" t="e">
        <f>IF(ISNUMBER(Regressions!G172),ROUND(Regressions!G172, 1), NA())</f>
        <v>#N/A</v>
      </c>
      <c r="H162" s="577" t="e">
        <f>IF(ISNUMBER(Regressions!H172),ROUND(Regressions!H172, 1), NA())</f>
        <v>#N/A</v>
      </c>
      <c r="I162" s="578" t="e">
        <f>IF(ISNUMBER(Regressions!I172),ROUND(Regressions!I172, 1), NA())</f>
        <v>#N/A</v>
      </c>
      <c r="J162" s="579" t="e">
        <f>IF(ISNUMBER(Regressions!K172),ROUND(Regressions!K172, 1), NA())</f>
        <v>#N/A</v>
      </c>
      <c r="K162" s="575" t="e">
        <f>IF(ISNUMBER(Regressions!L172),ROUND(Regressions!L172, 1), NA())</f>
        <v>#N/A</v>
      </c>
      <c r="L162" s="580" t="e">
        <f>IF(ISNUMBER(Regressions!M172),ROUND(Regressions!M172, 1), NA())</f>
        <v>#N/A</v>
      </c>
      <c r="M162" s="577" t="e">
        <f>IF(ISNUMBER(Regressions!N172),ROUND(Regressions!N172, 1), NA())</f>
        <v>#N/A</v>
      </c>
      <c r="N162" s="578" t="e">
        <f>IF(ISNUMBER(Regressions!O172),ROUND(Regressions!O172, 1), NA())</f>
        <v>#N/A</v>
      </c>
      <c r="O162" s="579" t="e">
        <f>IF(ISNUMBER(Regressions!Q172),ROUND(Regressions!Q172, 1), NA())</f>
        <v>#N/A</v>
      </c>
      <c r="P162" s="575" t="e">
        <f>IF(ISNUMBER(Regressions!R172),ROUND(Regressions!R172, 1), NA())</f>
        <v>#N/A</v>
      </c>
      <c r="Q162" s="581" t="e">
        <f>IF(ISNUMBER(Regressions!S172),ROUND(Regressions!S172, 1), NA())</f>
        <v>#N/A</v>
      </c>
      <c r="R162" s="577" t="e">
        <f>IF(ISNUMBER(Regressions!T172),ROUND(Regressions!T172, 1), NA())</f>
        <v>#N/A</v>
      </c>
      <c r="S162" s="578" t="e">
        <f>IF(ISNUMBER(Regressions!U172),ROUND(Regressions!U172, 1), NA())</f>
        <v>#N/A</v>
      </c>
    </row>
    <row r="163" spans="1:19" x14ac:dyDescent="0.25">
      <c r="A163" s="570" t="str">
        <f>+Introduction!$C$7</f>
        <v>Mali</v>
      </c>
      <c r="B163" s="571">
        <f>IF(ISBLANK(Regressions!B173), " ", Regressions!B173)</f>
        <v>2004</v>
      </c>
      <c r="C163" s="570" t="str">
        <f>HLOOKUP(Introduction!$G$4,nametranslations,29,FALSE)</f>
        <v>Secondaire</v>
      </c>
      <c r="D163" s="573">
        <f>IF(ISBLANK(Regressions!D173), " ", Regressions!D173)</f>
        <v>1806468</v>
      </c>
      <c r="E163" s="574" t="e">
        <f>IF(ISNUMBER(Regressions!E173),ROUND(Regressions!E173, 1), NA())</f>
        <v>#N/A</v>
      </c>
      <c r="F163" s="575" t="e">
        <f>IF(ISNUMBER(Regressions!F173),ROUND(Regressions!F173, 1), NA())</f>
        <v>#N/A</v>
      </c>
      <c r="G163" s="576" t="e">
        <f>IF(ISNUMBER(Regressions!G173),ROUND(Regressions!G173, 1), NA())</f>
        <v>#N/A</v>
      </c>
      <c r="H163" s="577" t="e">
        <f>IF(ISNUMBER(Regressions!H173),ROUND(Regressions!H173, 1), NA())</f>
        <v>#N/A</v>
      </c>
      <c r="I163" s="578" t="e">
        <f>IF(ISNUMBER(Regressions!I173),ROUND(Regressions!I173, 1), NA())</f>
        <v>#N/A</v>
      </c>
      <c r="J163" s="579" t="e">
        <f>IF(ISNUMBER(Regressions!K173),ROUND(Regressions!K173, 1), NA())</f>
        <v>#N/A</v>
      </c>
      <c r="K163" s="575" t="e">
        <f>IF(ISNUMBER(Regressions!L173),ROUND(Regressions!L173, 1), NA())</f>
        <v>#N/A</v>
      </c>
      <c r="L163" s="580" t="e">
        <f>IF(ISNUMBER(Regressions!M173),ROUND(Regressions!M173, 1), NA())</f>
        <v>#N/A</v>
      </c>
      <c r="M163" s="577" t="e">
        <f>IF(ISNUMBER(Regressions!N173),ROUND(Regressions!N173, 1), NA())</f>
        <v>#N/A</v>
      </c>
      <c r="N163" s="578" t="e">
        <f>IF(ISNUMBER(Regressions!O173),ROUND(Regressions!O173, 1), NA())</f>
        <v>#N/A</v>
      </c>
      <c r="O163" s="579" t="e">
        <f>IF(ISNUMBER(Regressions!Q173),ROUND(Regressions!Q173, 1), NA())</f>
        <v>#N/A</v>
      </c>
      <c r="P163" s="575" t="e">
        <f>IF(ISNUMBER(Regressions!R173),ROUND(Regressions!R173, 1), NA())</f>
        <v>#N/A</v>
      </c>
      <c r="Q163" s="581" t="e">
        <f>IF(ISNUMBER(Regressions!S173),ROUND(Regressions!S173, 1), NA())</f>
        <v>#N/A</v>
      </c>
      <c r="R163" s="577" t="e">
        <f>IF(ISNUMBER(Regressions!T173),ROUND(Regressions!T173, 1), NA())</f>
        <v>#N/A</v>
      </c>
      <c r="S163" s="578" t="e">
        <f>IF(ISNUMBER(Regressions!U173),ROUND(Regressions!U173, 1), NA())</f>
        <v>#N/A</v>
      </c>
    </row>
    <row r="164" spans="1:19" x14ac:dyDescent="0.25">
      <c r="A164" s="570" t="str">
        <f>+Introduction!$C$7</f>
        <v>Mali</v>
      </c>
      <c r="B164" s="571">
        <f>IF(ISBLANK(Regressions!B174), " ", Regressions!B174)</f>
        <v>2005</v>
      </c>
      <c r="C164" s="570" t="str">
        <f>HLOOKUP(Introduction!$G$4,nametranslations,29,FALSE)</f>
        <v>Secondaire</v>
      </c>
      <c r="D164" s="573">
        <f>IF(ISBLANK(Regressions!D174), " ", Regressions!D174)</f>
        <v>1847034</v>
      </c>
      <c r="E164" s="574" t="e">
        <f>IF(ISNUMBER(Regressions!E174),ROUND(Regressions!E174, 1), NA())</f>
        <v>#N/A</v>
      </c>
      <c r="F164" s="575">
        <f>IF(ISNUMBER(Regressions!F174),ROUND(Regressions!F174, 1), NA())</f>
        <v>47.4</v>
      </c>
      <c r="G164" s="576" t="e">
        <f>IF(ISNUMBER(Regressions!G174),ROUND(Regressions!G174, 1), NA())</f>
        <v>#N/A</v>
      </c>
      <c r="H164" s="577" t="e">
        <f>IF(ISNUMBER(Regressions!H174),ROUND(Regressions!H174, 1), NA())</f>
        <v>#N/A</v>
      </c>
      <c r="I164" s="578">
        <f>IF(ISNUMBER(Regressions!I174),ROUND(Regressions!I174, 1), NA())</f>
        <v>52.6</v>
      </c>
      <c r="J164" s="579">
        <f>IF(ISNUMBER(Regressions!K174),ROUND(Regressions!K174, 1), NA())</f>
        <v>70.400000000000006</v>
      </c>
      <c r="K164" s="575" t="e">
        <f>IF(ISNUMBER(Regressions!L174),ROUND(Regressions!L174, 1), NA())</f>
        <v>#N/A</v>
      </c>
      <c r="L164" s="580">
        <f>IF(ISNUMBER(Regressions!M174),ROUND(Regressions!M174, 1), NA())</f>
        <v>20.100000000000001</v>
      </c>
      <c r="M164" s="577">
        <f>IF(ISNUMBER(Regressions!N174),ROUND(Regressions!N174, 1), NA())</f>
        <v>50.3</v>
      </c>
      <c r="N164" s="578">
        <f>IF(ISNUMBER(Regressions!O174),ROUND(Regressions!O174, 1), NA())</f>
        <v>29.7</v>
      </c>
      <c r="O164" s="579" t="e">
        <f>IF(ISNUMBER(Regressions!Q174),ROUND(Regressions!Q174, 1), NA())</f>
        <v>#N/A</v>
      </c>
      <c r="P164" s="575" t="e">
        <f>IF(ISNUMBER(Regressions!R174),ROUND(Regressions!R174, 1), NA())</f>
        <v>#N/A</v>
      </c>
      <c r="Q164" s="581" t="e">
        <f>IF(ISNUMBER(Regressions!S174),ROUND(Regressions!S174, 1), NA())</f>
        <v>#N/A</v>
      </c>
      <c r="R164" s="577" t="e">
        <f>IF(ISNUMBER(Regressions!T174),ROUND(Regressions!T174, 1), NA())</f>
        <v>#N/A</v>
      </c>
      <c r="S164" s="578" t="e">
        <f>IF(ISNUMBER(Regressions!U174),ROUND(Regressions!U174, 1), NA())</f>
        <v>#N/A</v>
      </c>
    </row>
    <row r="165" spans="1:19" x14ac:dyDescent="0.25">
      <c r="A165" s="570" t="str">
        <f>+Introduction!$C$7</f>
        <v>Mali</v>
      </c>
      <c r="B165" s="571">
        <f>IF(ISBLANK(Regressions!B175), " ", Regressions!B175)</f>
        <v>2006</v>
      </c>
      <c r="C165" s="570" t="str">
        <f>HLOOKUP(Introduction!$G$4,nametranslations,29,FALSE)</f>
        <v>Secondaire</v>
      </c>
      <c r="D165" s="573">
        <f>IF(ISBLANK(Regressions!D175), " ", Regressions!D175)</f>
        <v>1886107</v>
      </c>
      <c r="E165" s="574" t="e">
        <f>IF(ISNUMBER(Regressions!E175),ROUND(Regressions!E175, 1), NA())</f>
        <v>#N/A</v>
      </c>
      <c r="F165" s="575">
        <f>IF(ISNUMBER(Regressions!F175),ROUND(Regressions!F175, 1), NA())</f>
        <v>47.4</v>
      </c>
      <c r="G165" s="576" t="e">
        <f>IF(ISNUMBER(Regressions!G175),ROUND(Regressions!G175, 1), NA())</f>
        <v>#N/A</v>
      </c>
      <c r="H165" s="577" t="e">
        <f>IF(ISNUMBER(Regressions!H175),ROUND(Regressions!H175, 1), NA())</f>
        <v>#N/A</v>
      </c>
      <c r="I165" s="578">
        <f>IF(ISNUMBER(Regressions!I175),ROUND(Regressions!I175, 1), NA())</f>
        <v>52.6</v>
      </c>
      <c r="J165" s="579">
        <f>IF(ISNUMBER(Regressions!K175),ROUND(Regressions!K175, 1), NA())</f>
        <v>70.400000000000006</v>
      </c>
      <c r="K165" s="575" t="e">
        <f>IF(ISNUMBER(Regressions!L175),ROUND(Regressions!L175, 1), NA())</f>
        <v>#N/A</v>
      </c>
      <c r="L165" s="580">
        <f>IF(ISNUMBER(Regressions!M175),ROUND(Regressions!M175, 1), NA())</f>
        <v>20.100000000000001</v>
      </c>
      <c r="M165" s="577">
        <f>IF(ISNUMBER(Regressions!N175),ROUND(Regressions!N175, 1), NA())</f>
        <v>50.3</v>
      </c>
      <c r="N165" s="578">
        <f>IF(ISNUMBER(Regressions!O175),ROUND(Regressions!O175, 1), NA())</f>
        <v>29.7</v>
      </c>
      <c r="O165" s="579" t="e">
        <f>IF(ISNUMBER(Regressions!Q175),ROUND(Regressions!Q175, 1), NA())</f>
        <v>#N/A</v>
      </c>
      <c r="P165" s="575" t="e">
        <f>IF(ISNUMBER(Regressions!R175),ROUND(Regressions!R175, 1), NA())</f>
        <v>#N/A</v>
      </c>
      <c r="Q165" s="581" t="e">
        <f>IF(ISNUMBER(Regressions!S175),ROUND(Regressions!S175, 1), NA())</f>
        <v>#N/A</v>
      </c>
      <c r="R165" s="577" t="e">
        <f>IF(ISNUMBER(Regressions!T175),ROUND(Regressions!T175, 1), NA())</f>
        <v>#N/A</v>
      </c>
      <c r="S165" s="578" t="e">
        <f>IF(ISNUMBER(Regressions!U175),ROUND(Regressions!U175, 1), NA())</f>
        <v>#N/A</v>
      </c>
    </row>
    <row r="166" spans="1:19" x14ac:dyDescent="0.25">
      <c r="A166" s="570" t="str">
        <f>+Introduction!$C$7</f>
        <v>Mali</v>
      </c>
      <c r="B166" s="571">
        <f>IF(ISBLANK(Regressions!B176), " ", Regressions!B176)</f>
        <v>2007</v>
      </c>
      <c r="C166" s="570" t="str">
        <f>HLOOKUP(Introduction!$G$4,nametranslations,29,FALSE)</f>
        <v>Secondaire</v>
      </c>
      <c r="D166" s="573">
        <f>IF(ISBLANK(Regressions!D176), " ", Regressions!D176)</f>
        <v>1927918</v>
      </c>
      <c r="E166" s="574" t="e">
        <f>IF(ISNUMBER(Regressions!E176),ROUND(Regressions!E176, 1), NA())</f>
        <v>#N/A</v>
      </c>
      <c r="F166" s="575">
        <f>IF(ISNUMBER(Regressions!F176),ROUND(Regressions!F176, 1), NA())</f>
        <v>47.4</v>
      </c>
      <c r="G166" s="576" t="e">
        <f>IF(ISNUMBER(Regressions!G176),ROUND(Regressions!G176, 1), NA())</f>
        <v>#N/A</v>
      </c>
      <c r="H166" s="577" t="e">
        <f>IF(ISNUMBER(Regressions!H176),ROUND(Regressions!H176, 1), NA())</f>
        <v>#N/A</v>
      </c>
      <c r="I166" s="578">
        <f>IF(ISNUMBER(Regressions!I176),ROUND(Regressions!I176, 1), NA())</f>
        <v>52.6</v>
      </c>
      <c r="J166" s="579">
        <f>IF(ISNUMBER(Regressions!K176),ROUND(Regressions!K176, 1), NA())</f>
        <v>70.400000000000006</v>
      </c>
      <c r="K166" s="575" t="e">
        <f>IF(ISNUMBER(Regressions!L176),ROUND(Regressions!L176, 1), NA())</f>
        <v>#N/A</v>
      </c>
      <c r="L166" s="580">
        <f>IF(ISNUMBER(Regressions!M176),ROUND(Regressions!M176, 1), NA())</f>
        <v>20.100000000000001</v>
      </c>
      <c r="M166" s="577">
        <f>IF(ISNUMBER(Regressions!N176),ROUND(Regressions!N176, 1), NA())</f>
        <v>50.3</v>
      </c>
      <c r="N166" s="578">
        <f>IF(ISNUMBER(Regressions!O176),ROUND(Regressions!O176, 1), NA())</f>
        <v>29.7</v>
      </c>
      <c r="O166" s="579" t="e">
        <f>IF(ISNUMBER(Regressions!Q176),ROUND(Regressions!Q176, 1), NA())</f>
        <v>#N/A</v>
      </c>
      <c r="P166" s="575" t="e">
        <f>IF(ISNUMBER(Regressions!R176),ROUND(Regressions!R176, 1), NA())</f>
        <v>#N/A</v>
      </c>
      <c r="Q166" s="581" t="e">
        <f>IF(ISNUMBER(Regressions!S176),ROUND(Regressions!S176, 1), NA())</f>
        <v>#N/A</v>
      </c>
      <c r="R166" s="577" t="e">
        <f>IF(ISNUMBER(Regressions!T176),ROUND(Regressions!T176, 1), NA())</f>
        <v>#N/A</v>
      </c>
      <c r="S166" s="578" t="e">
        <f>IF(ISNUMBER(Regressions!U176),ROUND(Regressions!U176, 1), NA())</f>
        <v>#N/A</v>
      </c>
    </row>
    <row r="167" spans="1:19" x14ac:dyDescent="0.25">
      <c r="A167" s="570" t="str">
        <f>+Introduction!$C$7</f>
        <v>Mali</v>
      </c>
      <c r="B167" s="571">
        <f>IF(ISBLANK(Regressions!B177), " ", Regressions!B177)</f>
        <v>2008</v>
      </c>
      <c r="C167" s="570" t="str">
        <f>HLOOKUP(Introduction!$G$4,nametranslations,29,FALSE)</f>
        <v>Secondaire</v>
      </c>
      <c r="D167" s="573">
        <f>IF(ISBLANK(Regressions!D177), " ", Regressions!D177)</f>
        <v>1971807</v>
      </c>
      <c r="E167" s="574" t="e">
        <f>IF(ISNUMBER(Regressions!E177),ROUND(Regressions!E177, 1), NA())</f>
        <v>#N/A</v>
      </c>
      <c r="F167" s="575">
        <f>IF(ISNUMBER(Regressions!F177),ROUND(Regressions!F177, 1), NA())</f>
        <v>47.4</v>
      </c>
      <c r="G167" s="576" t="e">
        <f>IF(ISNUMBER(Regressions!G177),ROUND(Regressions!G177, 1), NA())</f>
        <v>#N/A</v>
      </c>
      <c r="H167" s="577" t="e">
        <f>IF(ISNUMBER(Regressions!H177),ROUND(Regressions!H177, 1), NA())</f>
        <v>#N/A</v>
      </c>
      <c r="I167" s="578">
        <f>IF(ISNUMBER(Regressions!I177),ROUND(Regressions!I177, 1), NA())</f>
        <v>52.6</v>
      </c>
      <c r="J167" s="579">
        <f>IF(ISNUMBER(Regressions!K177),ROUND(Regressions!K177, 1), NA())</f>
        <v>70.400000000000006</v>
      </c>
      <c r="K167" s="575" t="e">
        <f>IF(ISNUMBER(Regressions!L177),ROUND(Regressions!L177, 1), NA())</f>
        <v>#N/A</v>
      </c>
      <c r="L167" s="580">
        <f>IF(ISNUMBER(Regressions!M177),ROUND(Regressions!M177, 1), NA())</f>
        <v>20.100000000000001</v>
      </c>
      <c r="M167" s="577">
        <f>IF(ISNUMBER(Regressions!N177),ROUND(Regressions!N177, 1), NA())</f>
        <v>50.3</v>
      </c>
      <c r="N167" s="578">
        <f>IF(ISNUMBER(Regressions!O177),ROUND(Regressions!O177, 1), NA())</f>
        <v>29.7</v>
      </c>
      <c r="O167" s="579" t="e">
        <f>IF(ISNUMBER(Regressions!Q177),ROUND(Regressions!Q177, 1), NA())</f>
        <v>#N/A</v>
      </c>
      <c r="P167" s="575" t="e">
        <f>IF(ISNUMBER(Regressions!R177),ROUND(Regressions!R177, 1), NA())</f>
        <v>#N/A</v>
      </c>
      <c r="Q167" s="581" t="e">
        <f>IF(ISNUMBER(Regressions!S177),ROUND(Regressions!S177, 1), NA())</f>
        <v>#N/A</v>
      </c>
      <c r="R167" s="577" t="e">
        <f>IF(ISNUMBER(Regressions!T177),ROUND(Regressions!T177, 1), NA())</f>
        <v>#N/A</v>
      </c>
      <c r="S167" s="578" t="e">
        <f>IF(ISNUMBER(Regressions!U177),ROUND(Regressions!U177, 1), NA())</f>
        <v>#N/A</v>
      </c>
    </row>
    <row r="168" spans="1:19" x14ac:dyDescent="0.25">
      <c r="A168" s="570" t="str">
        <f>+Introduction!$C$7</f>
        <v>Mali</v>
      </c>
      <c r="B168" s="571">
        <f>IF(ISBLANK(Regressions!B178), " ", Regressions!B178)</f>
        <v>2009</v>
      </c>
      <c r="C168" s="570" t="str">
        <f>HLOOKUP(Introduction!$G$4,nametranslations,29,FALSE)</f>
        <v>Secondaire</v>
      </c>
      <c r="D168" s="573">
        <f>IF(ISBLANK(Regressions!D178), " ", Regressions!D178)</f>
        <v>2015749</v>
      </c>
      <c r="E168" s="574" t="e">
        <f>IF(ISNUMBER(Regressions!E178),ROUND(Regressions!E178, 1), NA())</f>
        <v>#N/A</v>
      </c>
      <c r="F168" s="575">
        <f>IF(ISNUMBER(Regressions!F178),ROUND(Regressions!F178, 1), NA())</f>
        <v>47.4</v>
      </c>
      <c r="G168" s="576" t="e">
        <f>IF(ISNUMBER(Regressions!G178),ROUND(Regressions!G178, 1), NA())</f>
        <v>#N/A</v>
      </c>
      <c r="H168" s="577" t="e">
        <f>IF(ISNUMBER(Regressions!H178),ROUND(Regressions!H178, 1), NA())</f>
        <v>#N/A</v>
      </c>
      <c r="I168" s="578">
        <f>IF(ISNUMBER(Regressions!I178),ROUND(Regressions!I178, 1), NA())</f>
        <v>52.6</v>
      </c>
      <c r="J168" s="579">
        <f>IF(ISNUMBER(Regressions!K178),ROUND(Regressions!K178, 1), NA())</f>
        <v>70.400000000000006</v>
      </c>
      <c r="K168" s="575" t="e">
        <f>IF(ISNUMBER(Regressions!L178),ROUND(Regressions!L178, 1), NA())</f>
        <v>#N/A</v>
      </c>
      <c r="L168" s="580">
        <f>IF(ISNUMBER(Regressions!M178),ROUND(Regressions!M178, 1), NA())</f>
        <v>20.100000000000001</v>
      </c>
      <c r="M168" s="577">
        <f>IF(ISNUMBER(Regressions!N178),ROUND(Regressions!N178, 1), NA())</f>
        <v>50.3</v>
      </c>
      <c r="N168" s="578">
        <f>IF(ISNUMBER(Regressions!O178),ROUND(Regressions!O178, 1), NA())</f>
        <v>29.7</v>
      </c>
      <c r="O168" s="579" t="e">
        <f>IF(ISNUMBER(Regressions!Q178),ROUND(Regressions!Q178, 1), NA())</f>
        <v>#N/A</v>
      </c>
      <c r="P168" s="575" t="e">
        <f>IF(ISNUMBER(Regressions!R178),ROUND(Regressions!R178, 1), NA())</f>
        <v>#N/A</v>
      </c>
      <c r="Q168" s="581" t="e">
        <f>IF(ISNUMBER(Regressions!S178),ROUND(Regressions!S178, 1), NA())</f>
        <v>#N/A</v>
      </c>
      <c r="R168" s="577" t="e">
        <f>IF(ISNUMBER(Regressions!T178),ROUND(Regressions!T178, 1), NA())</f>
        <v>#N/A</v>
      </c>
      <c r="S168" s="578" t="e">
        <f>IF(ISNUMBER(Regressions!U178),ROUND(Regressions!U178, 1), NA())</f>
        <v>#N/A</v>
      </c>
    </row>
    <row r="169" spans="1:19" x14ac:dyDescent="0.25">
      <c r="A169" s="570" t="str">
        <f>+Introduction!$C$7</f>
        <v>Mali</v>
      </c>
      <c r="B169" s="571">
        <f>IF(ISBLANK(Regressions!B179), " ", Regressions!B179)</f>
        <v>2010</v>
      </c>
      <c r="C169" s="570" t="str">
        <f>HLOOKUP(Introduction!$G$4,nametranslations,29,FALSE)</f>
        <v>Secondaire</v>
      </c>
      <c r="D169" s="573">
        <f>IF(ISBLANK(Regressions!D179), " ", Regressions!D179)</f>
        <v>2065107</v>
      </c>
      <c r="E169" s="574" t="e">
        <f>IF(ISNUMBER(Regressions!E179),ROUND(Regressions!E179, 1), NA())</f>
        <v>#N/A</v>
      </c>
      <c r="F169" s="575">
        <f>IF(ISNUMBER(Regressions!F179),ROUND(Regressions!F179, 1), NA())</f>
        <v>47.4</v>
      </c>
      <c r="G169" s="576" t="e">
        <f>IF(ISNUMBER(Regressions!G179),ROUND(Regressions!G179, 1), NA())</f>
        <v>#N/A</v>
      </c>
      <c r="H169" s="577" t="e">
        <f>IF(ISNUMBER(Regressions!H179),ROUND(Regressions!H179, 1), NA())</f>
        <v>#N/A</v>
      </c>
      <c r="I169" s="578">
        <f>IF(ISNUMBER(Regressions!I179),ROUND(Regressions!I179, 1), NA())</f>
        <v>52.6</v>
      </c>
      <c r="J169" s="579">
        <f>IF(ISNUMBER(Regressions!K179),ROUND(Regressions!K179, 1), NA())</f>
        <v>70.400000000000006</v>
      </c>
      <c r="K169" s="575" t="e">
        <f>IF(ISNUMBER(Regressions!L179),ROUND(Regressions!L179, 1), NA())</f>
        <v>#N/A</v>
      </c>
      <c r="L169" s="580">
        <f>IF(ISNUMBER(Regressions!M179),ROUND(Regressions!M179, 1), NA())</f>
        <v>20.100000000000001</v>
      </c>
      <c r="M169" s="577">
        <f>IF(ISNUMBER(Regressions!N179),ROUND(Regressions!N179, 1), NA())</f>
        <v>50.3</v>
      </c>
      <c r="N169" s="578">
        <f>IF(ISNUMBER(Regressions!O179),ROUND(Regressions!O179, 1), NA())</f>
        <v>29.7</v>
      </c>
      <c r="O169" s="579" t="e">
        <f>IF(ISNUMBER(Regressions!Q179),ROUND(Regressions!Q179, 1), NA())</f>
        <v>#N/A</v>
      </c>
      <c r="P169" s="575" t="e">
        <f>IF(ISNUMBER(Regressions!R179),ROUND(Regressions!R179, 1), NA())</f>
        <v>#N/A</v>
      </c>
      <c r="Q169" s="581" t="e">
        <f>IF(ISNUMBER(Regressions!S179),ROUND(Regressions!S179, 1), NA())</f>
        <v>#N/A</v>
      </c>
      <c r="R169" s="577" t="e">
        <f>IF(ISNUMBER(Regressions!T179),ROUND(Regressions!T179, 1), NA())</f>
        <v>#N/A</v>
      </c>
      <c r="S169" s="578" t="e">
        <f>IF(ISNUMBER(Regressions!U179),ROUND(Regressions!U179, 1), NA())</f>
        <v>#N/A</v>
      </c>
    </row>
    <row r="170" spans="1:19" x14ac:dyDescent="0.25">
      <c r="A170" s="570" t="str">
        <f>+Introduction!$C$7</f>
        <v>Mali</v>
      </c>
      <c r="B170" s="571">
        <f>IF(ISBLANK(Regressions!B180), " ", Regressions!B180)</f>
        <v>2011</v>
      </c>
      <c r="C170" s="570" t="str">
        <f>HLOOKUP(Introduction!$G$4,nametranslations,29,FALSE)</f>
        <v>Secondaire</v>
      </c>
      <c r="D170" s="573">
        <f>IF(ISBLANK(Regressions!D180), " ", Regressions!D180)</f>
        <v>2119163</v>
      </c>
      <c r="E170" s="574" t="e">
        <f>IF(ISNUMBER(Regressions!E180),ROUND(Regressions!E180, 1), NA())</f>
        <v>#N/A</v>
      </c>
      <c r="F170" s="575">
        <f>IF(ISNUMBER(Regressions!F180),ROUND(Regressions!F180, 1), NA())</f>
        <v>47.4</v>
      </c>
      <c r="G170" s="576" t="e">
        <f>IF(ISNUMBER(Regressions!G180),ROUND(Regressions!G180, 1), NA())</f>
        <v>#N/A</v>
      </c>
      <c r="H170" s="577" t="e">
        <f>IF(ISNUMBER(Regressions!H180),ROUND(Regressions!H180, 1), NA())</f>
        <v>#N/A</v>
      </c>
      <c r="I170" s="578">
        <f>IF(ISNUMBER(Regressions!I180),ROUND(Regressions!I180, 1), NA())</f>
        <v>52.6</v>
      </c>
      <c r="J170" s="579">
        <f>IF(ISNUMBER(Regressions!K180),ROUND(Regressions!K180, 1), NA())</f>
        <v>70.400000000000006</v>
      </c>
      <c r="K170" s="575" t="e">
        <f>IF(ISNUMBER(Regressions!L180),ROUND(Regressions!L180, 1), NA())</f>
        <v>#N/A</v>
      </c>
      <c r="L170" s="580">
        <f>IF(ISNUMBER(Regressions!M180),ROUND(Regressions!M180, 1), NA())</f>
        <v>20.100000000000001</v>
      </c>
      <c r="M170" s="577">
        <f>IF(ISNUMBER(Regressions!N180),ROUND(Regressions!N180, 1), NA())</f>
        <v>50.3</v>
      </c>
      <c r="N170" s="578">
        <f>IF(ISNUMBER(Regressions!O180),ROUND(Regressions!O180, 1), NA())</f>
        <v>29.7</v>
      </c>
      <c r="O170" s="579" t="e">
        <f>IF(ISNUMBER(Regressions!Q180),ROUND(Regressions!Q180, 1), NA())</f>
        <v>#N/A</v>
      </c>
      <c r="P170" s="575" t="e">
        <f>IF(ISNUMBER(Regressions!R180),ROUND(Regressions!R180, 1), NA())</f>
        <v>#N/A</v>
      </c>
      <c r="Q170" s="581" t="e">
        <f>IF(ISNUMBER(Regressions!S180),ROUND(Regressions!S180, 1), NA())</f>
        <v>#N/A</v>
      </c>
      <c r="R170" s="577" t="e">
        <f>IF(ISNUMBER(Regressions!T180),ROUND(Regressions!T180, 1), NA())</f>
        <v>#N/A</v>
      </c>
      <c r="S170" s="578" t="e">
        <f>IF(ISNUMBER(Regressions!U180),ROUND(Regressions!U180, 1), NA())</f>
        <v>#N/A</v>
      </c>
    </row>
    <row r="171" spans="1:19" x14ac:dyDescent="0.25">
      <c r="A171" s="570" t="str">
        <f>+Introduction!$C$7</f>
        <v>Mali</v>
      </c>
      <c r="B171" s="571">
        <f>IF(ISBLANK(Regressions!B181), " ", Regressions!B181)</f>
        <v>2012</v>
      </c>
      <c r="C171" s="570" t="str">
        <f>HLOOKUP(Introduction!$G$4,nametranslations,29,FALSE)</f>
        <v>Secondaire</v>
      </c>
      <c r="D171" s="573">
        <f>IF(ISBLANK(Regressions!D181), " ", Regressions!D181)</f>
        <v>2181282</v>
      </c>
      <c r="E171" s="574" t="e">
        <f>IF(ISNUMBER(Regressions!E181),ROUND(Regressions!E181, 1), NA())</f>
        <v>#N/A</v>
      </c>
      <c r="F171" s="575">
        <f>IF(ISNUMBER(Regressions!F181),ROUND(Regressions!F181, 1), NA())</f>
        <v>47.4</v>
      </c>
      <c r="G171" s="576" t="e">
        <f>IF(ISNUMBER(Regressions!G181),ROUND(Regressions!G181, 1), NA())</f>
        <v>#N/A</v>
      </c>
      <c r="H171" s="577" t="e">
        <f>IF(ISNUMBER(Regressions!H181),ROUND(Regressions!H181, 1), NA())</f>
        <v>#N/A</v>
      </c>
      <c r="I171" s="578">
        <f>IF(ISNUMBER(Regressions!I181),ROUND(Regressions!I181, 1), NA())</f>
        <v>52.6</v>
      </c>
      <c r="J171" s="579">
        <f>IF(ISNUMBER(Regressions!K181),ROUND(Regressions!K181, 1), NA())</f>
        <v>70.400000000000006</v>
      </c>
      <c r="K171" s="575" t="e">
        <f>IF(ISNUMBER(Regressions!L181),ROUND(Regressions!L181, 1), NA())</f>
        <v>#N/A</v>
      </c>
      <c r="L171" s="580">
        <f>IF(ISNUMBER(Regressions!M181),ROUND(Regressions!M181, 1), NA())</f>
        <v>20.100000000000001</v>
      </c>
      <c r="M171" s="577">
        <f>IF(ISNUMBER(Regressions!N181),ROUND(Regressions!N181, 1), NA())</f>
        <v>50.3</v>
      </c>
      <c r="N171" s="578">
        <f>IF(ISNUMBER(Regressions!O181),ROUND(Regressions!O181, 1), NA())</f>
        <v>29.7</v>
      </c>
      <c r="O171" s="579" t="e">
        <f>IF(ISNUMBER(Regressions!Q181),ROUND(Regressions!Q181, 1), NA())</f>
        <v>#N/A</v>
      </c>
      <c r="P171" s="575" t="e">
        <f>IF(ISNUMBER(Regressions!R181),ROUND(Regressions!R181, 1), NA())</f>
        <v>#N/A</v>
      </c>
      <c r="Q171" s="581" t="e">
        <f>IF(ISNUMBER(Regressions!S181),ROUND(Regressions!S181, 1), NA())</f>
        <v>#N/A</v>
      </c>
      <c r="R171" s="577" t="e">
        <f>IF(ISNUMBER(Regressions!T181),ROUND(Regressions!T181, 1), NA())</f>
        <v>#N/A</v>
      </c>
      <c r="S171" s="578" t="e">
        <f>IF(ISNUMBER(Regressions!U181),ROUND(Regressions!U181, 1), NA())</f>
        <v>#N/A</v>
      </c>
    </row>
    <row r="172" spans="1:19" x14ac:dyDescent="0.25">
      <c r="A172" s="570" t="str">
        <f>+Introduction!$C$7</f>
        <v>Mali</v>
      </c>
      <c r="B172" s="571">
        <f>IF(ISBLANK(Regressions!B182), " ", Regressions!B182)</f>
        <v>2013</v>
      </c>
      <c r="C172" s="570" t="str">
        <f>HLOOKUP(Introduction!$G$4,nametranslations,29,FALSE)</f>
        <v>Secondaire</v>
      </c>
      <c r="D172" s="573">
        <f>IF(ISBLANK(Regressions!D182), " ", Regressions!D182)</f>
        <v>2246627</v>
      </c>
      <c r="E172" s="574" t="e">
        <f>IF(ISNUMBER(Regressions!E182),ROUND(Regressions!E182, 1), NA())</f>
        <v>#N/A</v>
      </c>
      <c r="F172" s="575">
        <f>IF(ISNUMBER(Regressions!F182),ROUND(Regressions!F182, 1), NA())</f>
        <v>47.4</v>
      </c>
      <c r="G172" s="576" t="e">
        <f>IF(ISNUMBER(Regressions!G182),ROUND(Regressions!G182, 1), NA())</f>
        <v>#N/A</v>
      </c>
      <c r="H172" s="577" t="e">
        <f>IF(ISNUMBER(Regressions!H182),ROUND(Regressions!H182, 1), NA())</f>
        <v>#N/A</v>
      </c>
      <c r="I172" s="578">
        <f>IF(ISNUMBER(Regressions!I182),ROUND(Regressions!I182, 1), NA())</f>
        <v>52.6</v>
      </c>
      <c r="J172" s="579">
        <f>IF(ISNUMBER(Regressions!K182),ROUND(Regressions!K182, 1), NA())</f>
        <v>70.400000000000006</v>
      </c>
      <c r="K172" s="575" t="e">
        <f>IF(ISNUMBER(Regressions!L182),ROUND(Regressions!L182, 1), NA())</f>
        <v>#N/A</v>
      </c>
      <c r="L172" s="580">
        <f>IF(ISNUMBER(Regressions!M182),ROUND(Regressions!M182, 1), NA())</f>
        <v>20.100000000000001</v>
      </c>
      <c r="M172" s="577">
        <f>IF(ISNUMBER(Regressions!N182),ROUND(Regressions!N182, 1), NA())</f>
        <v>50.3</v>
      </c>
      <c r="N172" s="578">
        <f>IF(ISNUMBER(Regressions!O182),ROUND(Regressions!O182, 1), NA())</f>
        <v>29.7</v>
      </c>
      <c r="O172" s="579" t="e">
        <f>IF(ISNUMBER(Regressions!Q182),ROUND(Regressions!Q182, 1), NA())</f>
        <v>#N/A</v>
      </c>
      <c r="P172" s="575" t="e">
        <f>IF(ISNUMBER(Regressions!R182),ROUND(Regressions!R182, 1), NA())</f>
        <v>#N/A</v>
      </c>
      <c r="Q172" s="581" t="e">
        <f>IF(ISNUMBER(Regressions!S182),ROUND(Regressions!S182, 1), NA())</f>
        <v>#N/A</v>
      </c>
      <c r="R172" s="577" t="e">
        <f>IF(ISNUMBER(Regressions!T182),ROUND(Regressions!T182, 1), NA())</f>
        <v>#N/A</v>
      </c>
      <c r="S172" s="578" t="e">
        <f>IF(ISNUMBER(Regressions!U182),ROUND(Regressions!U182, 1), NA())</f>
        <v>#N/A</v>
      </c>
    </row>
    <row r="173" spans="1:19" x14ac:dyDescent="0.25">
      <c r="A173" s="570" t="str">
        <f>+Introduction!$C$7</f>
        <v>Mali</v>
      </c>
      <c r="B173" s="571">
        <f>IF(ISBLANK(Regressions!B183), " ", Regressions!B183)</f>
        <v>2014</v>
      </c>
      <c r="C173" s="570" t="str">
        <f>HLOOKUP(Introduction!$G$4,nametranslations,29,FALSE)</f>
        <v>Secondaire</v>
      </c>
      <c r="D173" s="573">
        <f>IF(ISBLANK(Regressions!D183), " ", Regressions!D183)</f>
        <v>2330661</v>
      </c>
      <c r="E173" s="574" t="e">
        <f>IF(ISNUMBER(Regressions!E183),ROUND(Regressions!E183, 1), NA())</f>
        <v>#N/A</v>
      </c>
      <c r="F173" s="575">
        <f>IF(ISNUMBER(Regressions!F183),ROUND(Regressions!F183, 1), NA())</f>
        <v>47.4</v>
      </c>
      <c r="G173" s="576" t="e">
        <f>IF(ISNUMBER(Regressions!G183),ROUND(Regressions!G183, 1), NA())</f>
        <v>#N/A</v>
      </c>
      <c r="H173" s="577" t="e">
        <f>IF(ISNUMBER(Regressions!H183),ROUND(Regressions!H183, 1), NA())</f>
        <v>#N/A</v>
      </c>
      <c r="I173" s="578">
        <f>IF(ISNUMBER(Regressions!I183),ROUND(Regressions!I183, 1), NA())</f>
        <v>52.6</v>
      </c>
      <c r="J173" s="579">
        <f>IF(ISNUMBER(Regressions!K183),ROUND(Regressions!K183, 1), NA())</f>
        <v>70.400000000000006</v>
      </c>
      <c r="K173" s="575" t="e">
        <f>IF(ISNUMBER(Regressions!L183),ROUND(Regressions!L183, 1), NA())</f>
        <v>#N/A</v>
      </c>
      <c r="L173" s="580">
        <f>IF(ISNUMBER(Regressions!M183),ROUND(Regressions!M183, 1), NA())</f>
        <v>20.100000000000001</v>
      </c>
      <c r="M173" s="577">
        <f>IF(ISNUMBER(Regressions!N183),ROUND(Regressions!N183, 1), NA())</f>
        <v>50.3</v>
      </c>
      <c r="N173" s="578">
        <f>IF(ISNUMBER(Regressions!O183),ROUND(Regressions!O183, 1), NA())</f>
        <v>29.7</v>
      </c>
      <c r="O173" s="579" t="e">
        <f>IF(ISNUMBER(Regressions!Q183),ROUND(Regressions!Q183, 1), NA())</f>
        <v>#N/A</v>
      </c>
      <c r="P173" s="575" t="e">
        <f>IF(ISNUMBER(Regressions!R183),ROUND(Regressions!R183, 1), NA())</f>
        <v>#N/A</v>
      </c>
      <c r="Q173" s="581" t="e">
        <f>IF(ISNUMBER(Regressions!S183),ROUND(Regressions!S183, 1), NA())</f>
        <v>#N/A</v>
      </c>
      <c r="R173" s="577" t="e">
        <f>IF(ISNUMBER(Regressions!T183),ROUND(Regressions!T183, 1), NA())</f>
        <v>#N/A</v>
      </c>
      <c r="S173" s="578" t="e">
        <f>IF(ISNUMBER(Regressions!U183),ROUND(Regressions!U183, 1), NA())</f>
        <v>#N/A</v>
      </c>
    </row>
    <row r="174" spans="1:19" x14ac:dyDescent="0.25">
      <c r="A174" s="570" t="str">
        <f>+Introduction!$C$7</f>
        <v>Mali</v>
      </c>
      <c r="B174" s="571">
        <f>IF(ISBLANK(Regressions!B184), " ", Regressions!B184)</f>
        <v>2015</v>
      </c>
      <c r="C174" s="570" t="str">
        <f>HLOOKUP(Introduction!$G$4,nametranslations,29,FALSE)</f>
        <v>Secondaire</v>
      </c>
      <c r="D174" s="573">
        <f>IF(ISBLANK(Regressions!D184), " ", Regressions!D184)</f>
        <v>2424988</v>
      </c>
      <c r="E174" s="574" t="e">
        <f>IF(ISNUMBER(Regressions!E184),ROUND(Regressions!E184, 1), NA())</f>
        <v>#N/A</v>
      </c>
      <c r="F174" s="575">
        <f>IF(ISNUMBER(Regressions!F184),ROUND(Regressions!F184, 1), NA())</f>
        <v>47.4</v>
      </c>
      <c r="G174" s="576" t="e">
        <f>IF(ISNUMBER(Regressions!G184),ROUND(Regressions!G184, 1), NA())</f>
        <v>#N/A</v>
      </c>
      <c r="H174" s="577" t="e">
        <f>IF(ISNUMBER(Regressions!H184),ROUND(Regressions!H184, 1), NA())</f>
        <v>#N/A</v>
      </c>
      <c r="I174" s="578">
        <f>IF(ISNUMBER(Regressions!I184),ROUND(Regressions!I184, 1), NA())</f>
        <v>52.6</v>
      </c>
      <c r="J174" s="579">
        <f>IF(ISNUMBER(Regressions!K184),ROUND(Regressions!K184, 1), NA())</f>
        <v>70.400000000000006</v>
      </c>
      <c r="K174" s="575" t="e">
        <f>IF(ISNUMBER(Regressions!L184),ROUND(Regressions!L184, 1), NA())</f>
        <v>#N/A</v>
      </c>
      <c r="L174" s="580">
        <f>IF(ISNUMBER(Regressions!M184),ROUND(Regressions!M184, 1), NA())</f>
        <v>20.100000000000001</v>
      </c>
      <c r="M174" s="577">
        <f>IF(ISNUMBER(Regressions!N184),ROUND(Regressions!N184, 1), NA())</f>
        <v>50.3</v>
      </c>
      <c r="N174" s="578">
        <f>IF(ISNUMBER(Regressions!O184),ROUND(Regressions!O184, 1), NA())</f>
        <v>29.7</v>
      </c>
      <c r="O174" s="579" t="e">
        <f>IF(ISNUMBER(Regressions!Q184),ROUND(Regressions!Q184, 1), NA())</f>
        <v>#N/A</v>
      </c>
      <c r="P174" s="575" t="e">
        <f>IF(ISNUMBER(Regressions!R184),ROUND(Regressions!R184, 1), NA())</f>
        <v>#N/A</v>
      </c>
      <c r="Q174" s="581" t="e">
        <f>IF(ISNUMBER(Regressions!S184),ROUND(Regressions!S184, 1), NA())</f>
        <v>#N/A</v>
      </c>
      <c r="R174" s="577" t="e">
        <f>IF(ISNUMBER(Regressions!T184),ROUND(Regressions!T184, 1), NA())</f>
        <v>#N/A</v>
      </c>
      <c r="S174" s="578" t="e">
        <f>IF(ISNUMBER(Regressions!U184),ROUND(Regressions!U184, 1), NA())</f>
        <v>#N/A</v>
      </c>
    </row>
    <row r="175" spans="1:19" x14ac:dyDescent="0.25">
      <c r="A175" s="570" t="str">
        <f>+Introduction!$C$7</f>
        <v>Mali</v>
      </c>
      <c r="B175" s="571">
        <f>IF(ISBLANK(Regressions!B185), " ", Regressions!B185)</f>
        <v>2016</v>
      </c>
      <c r="C175" s="570" t="str">
        <f>HLOOKUP(Introduction!$G$4,nametranslations,29,FALSE)</f>
        <v>Secondaire</v>
      </c>
      <c r="D175" s="573">
        <f>IF(ISBLANK(Regressions!D185), " ", Regressions!D185)</f>
        <v>2528130</v>
      </c>
      <c r="E175" s="574" t="e">
        <f>IF(ISNUMBER(Regressions!E185),ROUND(Regressions!E185, 1), NA())</f>
        <v>#N/A</v>
      </c>
      <c r="F175" s="575">
        <f>IF(ISNUMBER(Regressions!F185),ROUND(Regressions!F185, 1), NA())</f>
        <v>47.4</v>
      </c>
      <c r="G175" s="576" t="e">
        <f>IF(ISNUMBER(Regressions!G185),ROUND(Regressions!G185, 1), NA())</f>
        <v>#N/A</v>
      </c>
      <c r="H175" s="577" t="e">
        <f>IF(ISNUMBER(Regressions!H185),ROUND(Regressions!H185, 1), NA())</f>
        <v>#N/A</v>
      </c>
      <c r="I175" s="578">
        <f>IF(ISNUMBER(Regressions!I185),ROUND(Regressions!I185, 1), NA())</f>
        <v>52.6</v>
      </c>
      <c r="J175" s="579">
        <f>IF(ISNUMBER(Regressions!K185),ROUND(Regressions!K185, 1), NA())</f>
        <v>70.400000000000006</v>
      </c>
      <c r="K175" s="575" t="e">
        <f>IF(ISNUMBER(Regressions!L185),ROUND(Regressions!L185, 1), NA())</f>
        <v>#N/A</v>
      </c>
      <c r="L175" s="580">
        <f>IF(ISNUMBER(Regressions!M185),ROUND(Regressions!M185, 1), NA())</f>
        <v>20.100000000000001</v>
      </c>
      <c r="M175" s="577">
        <f>IF(ISNUMBER(Regressions!N185),ROUND(Regressions!N185, 1), NA())</f>
        <v>50.3</v>
      </c>
      <c r="N175" s="578">
        <f>IF(ISNUMBER(Regressions!O185),ROUND(Regressions!O185, 1), NA())</f>
        <v>29.7</v>
      </c>
      <c r="O175" s="579" t="e">
        <f>IF(ISNUMBER(Regressions!Q185),ROUND(Regressions!Q185, 1), NA())</f>
        <v>#N/A</v>
      </c>
      <c r="P175" s="575" t="e">
        <f>IF(ISNUMBER(Regressions!R185),ROUND(Regressions!R185, 1), NA())</f>
        <v>#N/A</v>
      </c>
      <c r="Q175" s="581" t="e">
        <f>IF(ISNUMBER(Regressions!S185),ROUND(Regressions!S185, 1), NA())</f>
        <v>#N/A</v>
      </c>
      <c r="R175" s="577" t="e">
        <f>IF(ISNUMBER(Regressions!T185),ROUND(Regressions!T185, 1), NA())</f>
        <v>#N/A</v>
      </c>
      <c r="S175" s="578" t="e">
        <f>IF(ISNUMBER(Regressions!U185),ROUND(Regressions!U185, 1), NA())</f>
        <v>#N/A</v>
      </c>
    </row>
    <row r="176" spans="1:19" x14ac:dyDescent="0.25">
      <c r="A176" s="570" t="str">
        <f>+Introduction!$C$7</f>
        <v>Mali</v>
      </c>
      <c r="B176" s="571">
        <f>IF(ISBLANK(Regressions!B186), " ", Regressions!B186)</f>
        <v>2017</v>
      </c>
      <c r="C176" s="570" t="str">
        <f>HLOOKUP(Introduction!$G$4,nametranslations,29,FALSE)</f>
        <v>Secondaire</v>
      </c>
      <c r="D176" s="573">
        <f>IF(ISBLANK(Regressions!D186), " ", Regressions!D186)</f>
        <v>2639306</v>
      </c>
      <c r="E176" s="574" t="e">
        <f>IF(ISNUMBER(Regressions!E186),ROUND(Regressions!E186, 1), NA())</f>
        <v>#N/A</v>
      </c>
      <c r="F176" s="575">
        <f>IF(ISNUMBER(Regressions!F186),ROUND(Regressions!F186, 1), NA())</f>
        <v>47.4</v>
      </c>
      <c r="G176" s="576" t="e">
        <f>IF(ISNUMBER(Regressions!G186),ROUND(Regressions!G186, 1), NA())</f>
        <v>#N/A</v>
      </c>
      <c r="H176" s="577" t="e">
        <f>IF(ISNUMBER(Regressions!H186),ROUND(Regressions!H186, 1), NA())</f>
        <v>#N/A</v>
      </c>
      <c r="I176" s="578">
        <f>IF(ISNUMBER(Regressions!I186),ROUND(Regressions!I186, 1), NA())</f>
        <v>52.6</v>
      </c>
      <c r="J176" s="579">
        <f>IF(ISNUMBER(Regressions!K186),ROUND(Regressions!K186, 1), NA())</f>
        <v>70.400000000000006</v>
      </c>
      <c r="K176" s="575" t="e">
        <f>IF(ISNUMBER(Regressions!L186),ROUND(Regressions!L186, 1), NA())</f>
        <v>#N/A</v>
      </c>
      <c r="L176" s="580">
        <f>IF(ISNUMBER(Regressions!M186),ROUND(Regressions!M186, 1), NA())</f>
        <v>20.100000000000001</v>
      </c>
      <c r="M176" s="577">
        <f>IF(ISNUMBER(Regressions!N186),ROUND(Regressions!N186, 1), NA())</f>
        <v>50.3</v>
      </c>
      <c r="N176" s="578">
        <f>IF(ISNUMBER(Regressions!O186),ROUND(Regressions!O186, 1), NA())</f>
        <v>29.7</v>
      </c>
      <c r="O176" s="579" t="e">
        <f>IF(ISNUMBER(Regressions!Q186),ROUND(Regressions!Q186, 1), NA())</f>
        <v>#N/A</v>
      </c>
      <c r="P176" s="575" t="e">
        <f>IF(ISNUMBER(Regressions!R186),ROUND(Regressions!R186, 1), NA())</f>
        <v>#N/A</v>
      </c>
      <c r="Q176" s="581" t="e">
        <f>IF(ISNUMBER(Regressions!S186),ROUND(Regressions!S186, 1), NA())</f>
        <v>#N/A</v>
      </c>
      <c r="R176" s="577" t="e">
        <f>IF(ISNUMBER(Regressions!T186),ROUND(Regressions!T186, 1), NA())</f>
        <v>#N/A</v>
      </c>
      <c r="S176" s="578" t="e">
        <f>IF(ISNUMBER(Regressions!U186),ROUND(Regressions!U186, 1), NA())</f>
        <v>#N/A</v>
      </c>
    </row>
    <row r="177" spans="1:19" x14ac:dyDescent="0.25">
      <c r="A177" s="570" t="str">
        <f>+Introduction!$C$7</f>
        <v>Mali</v>
      </c>
      <c r="B177" s="571">
        <f>IF(ISBLANK(Regressions!B187), " ", Regressions!B187)</f>
        <v>2018</v>
      </c>
      <c r="C177" s="570" t="str">
        <f>HLOOKUP(Introduction!$G$4,nametranslations,29,FALSE)</f>
        <v>Secondaire</v>
      </c>
      <c r="D177" s="573">
        <f>IF(ISBLANK(Regressions!D187), " ", Regressions!D187)</f>
        <v>2755142</v>
      </c>
      <c r="E177" s="574" t="e">
        <f>IF(ISNUMBER(Regressions!E187),ROUND(Regressions!E187, 1), NA())</f>
        <v>#N/A</v>
      </c>
      <c r="F177" s="575">
        <f>IF(ISNUMBER(Regressions!F187),ROUND(Regressions!F187, 1), NA())</f>
        <v>47.4</v>
      </c>
      <c r="G177" s="576" t="e">
        <f>IF(ISNUMBER(Regressions!G187),ROUND(Regressions!G187, 1), NA())</f>
        <v>#N/A</v>
      </c>
      <c r="H177" s="577" t="e">
        <f>IF(ISNUMBER(Regressions!H187),ROUND(Regressions!H187, 1), NA())</f>
        <v>#N/A</v>
      </c>
      <c r="I177" s="578">
        <f>IF(ISNUMBER(Regressions!I187),ROUND(Regressions!I187, 1), NA())</f>
        <v>52.6</v>
      </c>
      <c r="J177" s="579">
        <f>IF(ISNUMBER(Regressions!K187),ROUND(Regressions!K187, 1), NA())</f>
        <v>70.400000000000006</v>
      </c>
      <c r="K177" s="575" t="e">
        <f>IF(ISNUMBER(Regressions!L187),ROUND(Regressions!L187, 1), NA())</f>
        <v>#N/A</v>
      </c>
      <c r="L177" s="580">
        <f>IF(ISNUMBER(Regressions!M187),ROUND(Regressions!M187, 1), NA())</f>
        <v>20.100000000000001</v>
      </c>
      <c r="M177" s="577">
        <f>IF(ISNUMBER(Regressions!N187),ROUND(Regressions!N187, 1), NA())</f>
        <v>50.3</v>
      </c>
      <c r="N177" s="578">
        <f>IF(ISNUMBER(Regressions!O187),ROUND(Regressions!O187, 1), NA())</f>
        <v>29.7</v>
      </c>
      <c r="O177" s="579" t="e">
        <f>IF(ISNUMBER(Regressions!Q187),ROUND(Regressions!Q187, 1), NA())</f>
        <v>#N/A</v>
      </c>
      <c r="P177" s="575" t="e">
        <f>IF(ISNUMBER(Regressions!R187),ROUND(Regressions!R187, 1), NA())</f>
        <v>#N/A</v>
      </c>
      <c r="Q177" s="581" t="e">
        <f>IF(ISNUMBER(Regressions!S187),ROUND(Regressions!S187, 1), NA())</f>
        <v>#N/A</v>
      </c>
      <c r="R177" s="577" t="e">
        <f>IF(ISNUMBER(Regressions!T187),ROUND(Regressions!T187, 1), NA())</f>
        <v>#N/A</v>
      </c>
      <c r="S177" s="578" t="e">
        <f>IF(ISNUMBER(Regressions!U187),ROUND(Regressions!U187, 1), NA())</f>
        <v>#N/A</v>
      </c>
    </row>
    <row r="178" spans="1:19" x14ac:dyDescent="0.25">
      <c r="A178" s="570" t="str">
        <f>+Introduction!$C$7</f>
        <v>Mali</v>
      </c>
      <c r="B178" s="571">
        <f>IF(ISBLANK(Regressions!B188), " ", Regressions!B188)</f>
        <v>2019</v>
      </c>
      <c r="C178" s="570" t="str">
        <f>HLOOKUP(Introduction!$G$4,nametranslations,29,FALSE)</f>
        <v>Secondaire</v>
      </c>
      <c r="D178" s="573">
        <f>IF(ISBLANK(Regressions!D188), " ", Regressions!D188)</f>
        <v>2871691</v>
      </c>
      <c r="E178" s="574" t="e">
        <f>IF(ISNUMBER(Regressions!E188),ROUND(Regressions!E188, 1), NA())</f>
        <v>#N/A</v>
      </c>
      <c r="F178" s="575" t="e">
        <f>IF(ISNUMBER(Regressions!F188),ROUND(Regressions!F188, 1), NA())</f>
        <v>#N/A</v>
      </c>
      <c r="G178" s="576" t="e">
        <f>IF(ISNUMBER(Regressions!G188),ROUND(Regressions!G188, 1), NA())</f>
        <v>#N/A</v>
      </c>
      <c r="H178" s="577" t="e">
        <f>IF(ISNUMBER(Regressions!H188),ROUND(Regressions!H188, 1), NA())</f>
        <v>#N/A</v>
      </c>
      <c r="I178" s="578" t="e">
        <f>IF(ISNUMBER(Regressions!I188),ROUND(Regressions!I188, 1), NA())</f>
        <v>#N/A</v>
      </c>
      <c r="J178" s="579" t="e">
        <f>IF(ISNUMBER(Regressions!K188),ROUND(Regressions!K188, 1), NA())</f>
        <v>#N/A</v>
      </c>
      <c r="K178" s="575" t="e">
        <f>IF(ISNUMBER(Regressions!L188),ROUND(Regressions!L188, 1), NA())</f>
        <v>#N/A</v>
      </c>
      <c r="L178" s="580">
        <f>IF(ISNUMBER(Regressions!M188),ROUND(Regressions!M188, 1), NA())</f>
        <v>20.100000000000001</v>
      </c>
      <c r="M178" s="577" t="e">
        <f>IF(ISNUMBER(Regressions!N188),ROUND(Regressions!N188, 1), NA())</f>
        <v>#N/A</v>
      </c>
      <c r="N178" s="578" t="e">
        <f>IF(ISNUMBER(Regressions!O188),ROUND(Regressions!O188, 1), NA())</f>
        <v>#N/A</v>
      </c>
      <c r="O178" s="579" t="e">
        <f>IF(ISNUMBER(Regressions!Q188),ROUND(Regressions!Q188, 1), NA())</f>
        <v>#N/A</v>
      </c>
      <c r="P178" s="575" t="e">
        <f>IF(ISNUMBER(Regressions!R188),ROUND(Regressions!R188, 1), NA())</f>
        <v>#N/A</v>
      </c>
      <c r="Q178" s="581">
        <f>IF(ISNUMBER(Regressions!S188),ROUND(Regressions!S188, 1), NA())</f>
        <v>52.5</v>
      </c>
      <c r="R178" s="577" t="e">
        <f>IF(ISNUMBER(Regressions!T188),ROUND(Regressions!T188, 1), NA())</f>
        <v>#N/A</v>
      </c>
      <c r="S178" s="578" t="e">
        <f>IF(ISNUMBER(Regressions!U188),ROUND(Regressions!U188, 1), NA())</f>
        <v>#N/A</v>
      </c>
    </row>
    <row r="179" spans="1:19" x14ac:dyDescent="0.25">
      <c r="A179" s="570" t="str">
        <f>+Introduction!$C$7</f>
        <v>Mali</v>
      </c>
      <c r="B179" s="571">
        <f>IF(ISBLANK(Regressions!B189), " ", Regressions!B189)</f>
        <v>2020</v>
      </c>
      <c r="C179" s="570" t="str">
        <f>HLOOKUP(Introduction!$G$4,nametranslations,29,FALSE)</f>
        <v>Secondaire</v>
      </c>
      <c r="D179" s="573">
        <f>IF(ISBLANK(Regressions!D189), " ", Regressions!D189)</f>
        <v>2989136</v>
      </c>
      <c r="E179" s="574" t="e">
        <f>IF(ISNUMBER(Regressions!E189),ROUND(Regressions!E189, 1), NA())</f>
        <v>#N/A</v>
      </c>
      <c r="F179" s="575" t="e">
        <f>IF(ISNUMBER(Regressions!F189),ROUND(Regressions!F189, 1), NA())</f>
        <v>#N/A</v>
      </c>
      <c r="G179" s="576" t="e">
        <f>IF(ISNUMBER(Regressions!G189),ROUND(Regressions!G189, 1), NA())</f>
        <v>#N/A</v>
      </c>
      <c r="H179" s="577" t="e">
        <f>IF(ISNUMBER(Regressions!H189),ROUND(Regressions!H189, 1), NA())</f>
        <v>#N/A</v>
      </c>
      <c r="I179" s="578" t="e">
        <f>IF(ISNUMBER(Regressions!I189),ROUND(Regressions!I189, 1), NA())</f>
        <v>#N/A</v>
      </c>
      <c r="J179" s="579" t="e">
        <f>IF(ISNUMBER(Regressions!K189),ROUND(Regressions!K189, 1), NA())</f>
        <v>#N/A</v>
      </c>
      <c r="K179" s="575" t="e">
        <f>IF(ISNUMBER(Regressions!L189),ROUND(Regressions!L189, 1), NA())</f>
        <v>#N/A</v>
      </c>
      <c r="L179" s="580">
        <f>IF(ISNUMBER(Regressions!M189),ROUND(Regressions!M189, 1), NA())</f>
        <v>20.100000000000001</v>
      </c>
      <c r="M179" s="577" t="e">
        <f>IF(ISNUMBER(Regressions!N189),ROUND(Regressions!N189, 1), NA())</f>
        <v>#N/A</v>
      </c>
      <c r="N179" s="578" t="e">
        <f>IF(ISNUMBER(Regressions!O189),ROUND(Regressions!O189, 1), NA())</f>
        <v>#N/A</v>
      </c>
      <c r="O179" s="579" t="e">
        <f>IF(ISNUMBER(Regressions!Q189),ROUND(Regressions!Q189, 1), NA())</f>
        <v>#N/A</v>
      </c>
      <c r="P179" s="575" t="e">
        <f>IF(ISNUMBER(Regressions!R189),ROUND(Regressions!R189, 1), NA())</f>
        <v>#N/A</v>
      </c>
      <c r="Q179" s="581">
        <f>IF(ISNUMBER(Regressions!S189),ROUND(Regressions!S189, 1), NA())</f>
        <v>52.5</v>
      </c>
      <c r="R179" s="577" t="e">
        <f>IF(ISNUMBER(Regressions!T189),ROUND(Regressions!T189, 1), NA())</f>
        <v>#N/A</v>
      </c>
      <c r="S179" s="578" t="e">
        <f>IF(ISNUMBER(Regressions!U189),ROUND(Regressions!U189, 1), NA())</f>
        <v>#N/A</v>
      </c>
    </row>
    <row r="180" spans="1:19" x14ac:dyDescent="0.25">
      <c r="A180" s="570" t="str">
        <f>+Introduction!$C$7</f>
        <v>Mali</v>
      </c>
      <c r="B180" s="571">
        <f>IF(ISBLANK(Regressions!B190), " ", Regressions!B190)</f>
        <v>2021</v>
      </c>
      <c r="C180" s="570" t="str">
        <f>HLOOKUP(Introduction!$G$4,nametranslations,29,FALSE)</f>
        <v>Secondaire</v>
      </c>
      <c r="D180" s="573">
        <f>IF(ISBLANK(Regressions!D190), " ", Regressions!D190)</f>
        <v>3111426</v>
      </c>
      <c r="E180" s="579" t="e">
        <f>IF(ISNUMBER(Regressions!E190),ROUND(Regressions!E190, 1), NA())</f>
        <v>#N/A</v>
      </c>
      <c r="F180" s="582" t="e">
        <f>IF(ISNUMBER(Regressions!F190),ROUND(Regressions!F190, 1), NA())</f>
        <v>#N/A</v>
      </c>
      <c r="G180" s="583" t="e">
        <f>IF(ISNUMBER(Regressions!G190),ROUND(Regressions!G190, 1), NA())</f>
        <v>#N/A</v>
      </c>
      <c r="H180" s="577" t="e">
        <f>IF(ISNUMBER(Regressions!H190),ROUND(Regressions!H190, 1), NA())</f>
        <v>#N/A</v>
      </c>
      <c r="I180" s="578" t="e">
        <f>IF(ISNUMBER(Regressions!I190),ROUND(Regressions!I190, 1), NA())</f>
        <v>#N/A</v>
      </c>
      <c r="J180" s="579" t="e">
        <f>IF(ISNUMBER(Regressions!K190),ROUND(Regressions!K190, 1), NA())</f>
        <v>#N/A</v>
      </c>
      <c r="K180" s="582" t="e">
        <f>IF(ISNUMBER(Regressions!L190),ROUND(Regressions!L190, 1), NA())</f>
        <v>#N/A</v>
      </c>
      <c r="L180" s="584">
        <f>IF(ISNUMBER(Regressions!M190),ROUND(Regressions!M190, 1), NA())</f>
        <v>20.100000000000001</v>
      </c>
      <c r="M180" s="577" t="e">
        <f>IF(ISNUMBER(Regressions!N190),ROUND(Regressions!N190, 1), NA())</f>
        <v>#N/A</v>
      </c>
      <c r="N180" s="578" t="e">
        <f>IF(ISNUMBER(Regressions!O190),ROUND(Regressions!O190, 1), NA())</f>
        <v>#N/A</v>
      </c>
      <c r="O180" s="579" t="e">
        <f>IF(ISNUMBER(Regressions!Q190),ROUND(Regressions!Q190, 1), NA())</f>
        <v>#N/A</v>
      </c>
      <c r="P180" s="582" t="e">
        <f>IF(ISNUMBER(Regressions!R190),ROUND(Regressions!R190, 1), NA())</f>
        <v>#N/A</v>
      </c>
      <c r="Q180" s="585">
        <f>IF(ISNUMBER(Regressions!S190),ROUND(Regressions!S190, 1), NA())</f>
        <v>52.5</v>
      </c>
      <c r="R180" s="577" t="e">
        <f>IF(ISNUMBER(Regressions!T190),ROUND(Regressions!T190, 1), NA())</f>
        <v>#N/A</v>
      </c>
      <c r="S180" s="578" t="e">
        <f>IF(ISNUMBER(Regressions!U190),ROUND(Regressions!U190, 1), NA())</f>
        <v>#N/A</v>
      </c>
    </row>
    <row r="181" spans="1:19" x14ac:dyDescent="0.25">
      <c r="A181" s="570" t="str">
        <f>+Introduction!$C$7</f>
        <v>Mali</v>
      </c>
      <c r="B181" s="571">
        <f>IF(ISBLANK(Regressions!B191), " ", Regressions!B191)</f>
        <v>2022</v>
      </c>
      <c r="C181" s="570" t="str">
        <f>HLOOKUP(Introduction!$G$4,nametranslations,29,FALSE)</f>
        <v>Secondaire</v>
      </c>
      <c r="D181" s="573">
        <f>IF(ISBLANK(Regressions!D191), " ", Regressions!D191)</f>
        <v>3232837</v>
      </c>
      <c r="E181" s="574" t="e">
        <f>IF(ISNUMBER(Regressions!E191),ROUND(Regressions!E191, 1), NA())</f>
        <v>#N/A</v>
      </c>
      <c r="F181" s="575" t="e">
        <f>IF(ISNUMBER(Regressions!F191),ROUND(Regressions!F191, 1), NA())</f>
        <v>#N/A</v>
      </c>
      <c r="G181" s="576" t="e">
        <f>IF(ISNUMBER(Regressions!G191),ROUND(Regressions!G191, 1), NA())</f>
        <v>#N/A</v>
      </c>
      <c r="H181" s="577" t="e">
        <f>IF(ISNUMBER(Regressions!H191),ROUND(Regressions!H191, 1), NA())</f>
        <v>#N/A</v>
      </c>
      <c r="I181" s="578" t="e">
        <f>IF(ISNUMBER(Regressions!I191),ROUND(Regressions!I191, 1), NA())</f>
        <v>#N/A</v>
      </c>
      <c r="J181" s="579" t="e">
        <f>IF(ISNUMBER(Regressions!K191),ROUND(Regressions!K191, 1), NA())</f>
        <v>#N/A</v>
      </c>
      <c r="K181" s="575" t="e">
        <f>IF(ISNUMBER(Regressions!L191),ROUND(Regressions!L191, 1), NA())</f>
        <v>#N/A</v>
      </c>
      <c r="L181" s="580">
        <f>IF(ISNUMBER(Regressions!M191),ROUND(Regressions!M191, 1), NA())</f>
        <v>20.100000000000001</v>
      </c>
      <c r="M181" s="577" t="e">
        <f>IF(ISNUMBER(Regressions!N191),ROUND(Regressions!N191, 1), NA())</f>
        <v>#N/A</v>
      </c>
      <c r="N181" s="578" t="e">
        <f>IF(ISNUMBER(Regressions!O191),ROUND(Regressions!O191, 1), NA())</f>
        <v>#N/A</v>
      </c>
      <c r="O181" s="579" t="e">
        <f>IF(ISNUMBER(Regressions!Q191),ROUND(Regressions!Q191, 1), NA())</f>
        <v>#N/A</v>
      </c>
      <c r="P181" s="575" t="e">
        <f>IF(ISNUMBER(Regressions!R191),ROUND(Regressions!R191, 1), NA())</f>
        <v>#N/A</v>
      </c>
      <c r="Q181" s="581">
        <f>IF(ISNUMBER(Regressions!S191),ROUND(Regressions!S191, 1), NA())</f>
        <v>52.5</v>
      </c>
      <c r="R181" s="577" t="e">
        <f>IF(ISNUMBER(Regressions!T191),ROUND(Regressions!T191, 1), NA())</f>
        <v>#N/A</v>
      </c>
      <c r="S181" s="578" t="e">
        <f>IF(ISNUMBER(Regressions!U191),ROUND(Regressions!U191, 1), NA())</f>
        <v>#N/A</v>
      </c>
    </row>
    <row r="182" spans="1:19" x14ac:dyDescent="0.25">
      <c r="A182" s="570" t="str">
        <f>+Introduction!$C$7</f>
        <v>Mali</v>
      </c>
      <c r="B182" s="571">
        <f>IF(ISBLANK(Regressions!B192), " ", Regressions!B192)</f>
        <v>2023</v>
      </c>
      <c r="C182" s="570" t="str">
        <f>HLOOKUP(Introduction!$G$4,nametranslations,29,FALSE)</f>
        <v>Secondaire</v>
      </c>
      <c r="D182" s="573">
        <f>IF(ISBLANK(Regressions!D192), " ", Regressions!D192)</f>
        <v>3351765</v>
      </c>
      <c r="E182" s="574" t="e">
        <f>IF(ISNUMBER(Regressions!E192),ROUND(Regressions!E192, 1), NA())</f>
        <v>#N/A</v>
      </c>
      <c r="F182" s="575" t="e">
        <f>IF(ISNUMBER(Regressions!F192),ROUND(Regressions!F192, 1), NA())</f>
        <v>#N/A</v>
      </c>
      <c r="G182" s="576" t="e">
        <f>IF(ISNUMBER(Regressions!G192),ROUND(Regressions!G192, 1), NA())</f>
        <v>#N/A</v>
      </c>
      <c r="H182" s="577" t="e">
        <f>IF(ISNUMBER(Regressions!H192),ROUND(Regressions!H192, 1), NA())</f>
        <v>#N/A</v>
      </c>
      <c r="I182" s="578" t="e">
        <f>IF(ISNUMBER(Regressions!I192),ROUND(Regressions!I192, 1), NA())</f>
        <v>#N/A</v>
      </c>
      <c r="J182" s="579" t="e">
        <f>IF(ISNUMBER(Regressions!K192),ROUND(Regressions!K192, 1), NA())</f>
        <v>#N/A</v>
      </c>
      <c r="K182" s="575" t="e">
        <f>IF(ISNUMBER(Regressions!L192),ROUND(Regressions!L192, 1), NA())</f>
        <v>#N/A</v>
      </c>
      <c r="L182" s="580" t="e">
        <f>IF(ISNUMBER(Regressions!M192),ROUND(Regressions!M192, 1), NA())</f>
        <v>#N/A</v>
      </c>
      <c r="M182" s="577" t="e">
        <f>IF(ISNUMBER(Regressions!N192),ROUND(Regressions!N192, 1), NA())</f>
        <v>#N/A</v>
      </c>
      <c r="N182" s="578" t="e">
        <f>IF(ISNUMBER(Regressions!O192),ROUND(Regressions!O192, 1), NA())</f>
        <v>#N/A</v>
      </c>
      <c r="O182" s="579" t="e">
        <f>IF(ISNUMBER(Regressions!Q192),ROUND(Regressions!Q192, 1), NA())</f>
        <v>#N/A</v>
      </c>
      <c r="P182" s="575" t="e">
        <f>IF(ISNUMBER(Regressions!R192),ROUND(Regressions!R192, 1), NA())</f>
        <v>#N/A</v>
      </c>
      <c r="Q182" s="581">
        <f>IF(ISNUMBER(Regressions!S192),ROUND(Regressions!S192, 1), NA())</f>
        <v>52.5</v>
      </c>
      <c r="R182" s="577" t="e">
        <f>IF(ISNUMBER(Regressions!T192),ROUND(Regressions!T192, 1), NA())</f>
        <v>#N/A</v>
      </c>
      <c r="S182" s="578" t="e">
        <f>IF(ISNUMBER(Regressions!U192),ROUND(Regressions!U192, 1), NA())</f>
        <v>#N/A</v>
      </c>
    </row>
    <row r="183" spans="1:19" x14ac:dyDescent="0.25">
      <c r="A183" s="570" t="str">
        <f>+Introduction!$C$7</f>
        <v>Mali</v>
      </c>
      <c r="B183" s="571">
        <f>IF(ISBLANK(Regressions!B193), " ", Regressions!B193)</f>
        <v>2024</v>
      </c>
      <c r="C183" s="570" t="str">
        <f>HLOOKUP(Introduction!$G$4,nametranslations,29,FALSE)</f>
        <v>Secondaire</v>
      </c>
      <c r="D183" s="573">
        <f>IF(ISBLANK(Regressions!D193), " ", Regressions!D193)</f>
        <v>3196784</v>
      </c>
      <c r="E183" s="574" t="e">
        <f>IF(ISNUMBER(Regressions!E193),ROUND(Regressions!E193, 1), NA())</f>
        <v>#N/A</v>
      </c>
      <c r="F183" s="575" t="e">
        <f>IF(ISNUMBER(Regressions!F193),ROUND(Regressions!F193, 1), NA())</f>
        <v>#N/A</v>
      </c>
      <c r="G183" s="576" t="e">
        <f>IF(ISNUMBER(Regressions!G193),ROUND(Regressions!G193, 1), NA())</f>
        <v>#N/A</v>
      </c>
      <c r="H183" s="577" t="e">
        <f>IF(ISNUMBER(Regressions!H193),ROUND(Regressions!H193, 1), NA())</f>
        <v>#N/A</v>
      </c>
      <c r="I183" s="578" t="e">
        <f>IF(ISNUMBER(Regressions!I193),ROUND(Regressions!I193, 1), NA())</f>
        <v>#N/A</v>
      </c>
      <c r="J183" s="579" t="e">
        <f>IF(ISNUMBER(Regressions!K193),ROUND(Regressions!K193, 1), NA())</f>
        <v>#N/A</v>
      </c>
      <c r="K183" s="575" t="e">
        <f>IF(ISNUMBER(Regressions!L193),ROUND(Regressions!L193, 1), NA())</f>
        <v>#N/A</v>
      </c>
      <c r="L183" s="580" t="e">
        <f>IF(ISNUMBER(Regressions!M193),ROUND(Regressions!M193, 1), NA())</f>
        <v>#N/A</v>
      </c>
      <c r="M183" s="577" t="e">
        <f>IF(ISNUMBER(Regressions!N193),ROUND(Regressions!N193, 1), NA())</f>
        <v>#N/A</v>
      </c>
      <c r="N183" s="578" t="e">
        <f>IF(ISNUMBER(Regressions!O193),ROUND(Regressions!O193, 1), NA())</f>
        <v>#N/A</v>
      </c>
      <c r="O183" s="579" t="e">
        <f>IF(ISNUMBER(Regressions!Q193),ROUND(Regressions!Q193, 1), NA())</f>
        <v>#N/A</v>
      </c>
      <c r="P183" s="575" t="e">
        <f>IF(ISNUMBER(Regressions!R193),ROUND(Regressions!R193, 1), NA())</f>
        <v>#N/A</v>
      </c>
      <c r="Q183" s="581">
        <f>IF(ISNUMBER(Regressions!S193),ROUND(Regressions!S193, 1), NA())</f>
        <v>52.5</v>
      </c>
      <c r="R183" s="577" t="e">
        <f>IF(ISNUMBER(Regressions!T193),ROUND(Regressions!T193, 1), NA())</f>
        <v>#N/A</v>
      </c>
      <c r="S183" s="578" t="e">
        <f>IF(ISNUMBER(Regressions!U193),ROUND(Regressions!U193, 1), NA())</f>
        <v>#N/A</v>
      </c>
    </row>
    <row r="184" spans="1:19" x14ac:dyDescent="0.25">
      <c r="A184" s="586" t="str">
        <f>+Introduction!$C$7</f>
        <v>Mali</v>
      </c>
      <c r="B184" s="587">
        <f>IF(ISBLANK(Regressions!B194), " ", Regressions!B194)</f>
        <v>2025</v>
      </c>
      <c r="C184" s="586" t="str">
        <f>HLOOKUP(Introduction!$G$4,nametranslations,29,FALSE)</f>
        <v>Secondaire</v>
      </c>
      <c r="D184" s="588">
        <f>IF(ISBLANK(Regressions!D194), " ", Regressions!D194)</f>
        <v>3268749</v>
      </c>
      <c r="E184" s="589" t="e">
        <f>IF(ISNUMBER(Regressions!E194),ROUND(Regressions!E194, 1), NA())</f>
        <v>#N/A</v>
      </c>
      <c r="F184" s="590" t="e">
        <f>IF(ISNUMBER(Regressions!F194),ROUND(Regressions!F194, 1), NA())</f>
        <v>#N/A</v>
      </c>
      <c r="G184" s="591" t="e">
        <f>IF(ISNUMBER(Regressions!G194),ROUND(Regressions!G194, 1), NA())</f>
        <v>#N/A</v>
      </c>
      <c r="H184" s="592" t="e">
        <f>IF(ISNUMBER(Regressions!H194),ROUND(Regressions!H194, 1), NA())</f>
        <v>#N/A</v>
      </c>
      <c r="I184" s="593" t="e">
        <f>IF(ISNUMBER(Regressions!I194),ROUND(Regressions!I194, 1), NA())</f>
        <v>#N/A</v>
      </c>
      <c r="J184" s="594" t="e">
        <f>IF(ISNUMBER(Regressions!K194),ROUND(Regressions!K194, 1), NA())</f>
        <v>#N/A</v>
      </c>
      <c r="K184" s="590" t="e">
        <f>IF(ISNUMBER(Regressions!L194),ROUND(Regressions!L194, 1), NA())</f>
        <v>#N/A</v>
      </c>
      <c r="L184" s="595" t="e">
        <f>IF(ISNUMBER(Regressions!M194),ROUND(Regressions!M194, 1), NA())</f>
        <v>#N/A</v>
      </c>
      <c r="M184" s="592" t="e">
        <f>IF(ISNUMBER(Regressions!N194),ROUND(Regressions!N194, 1), NA())</f>
        <v>#N/A</v>
      </c>
      <c r="N184" s="593" t="e">
        <f>IF(ISNUMBER(Regressions!O194),ROUND(Regressions!O194, 1), NA())</f>
        <v>#N/A</v>
      </c>
      <c r="O184" s="594" t="e">
        <f>IF(ISNUMBER(Regressions!Q194),ROUND(Regressions!Q194, 1), NA())</f>
        <v>#N/A</v>
      </c>
      <c r="P184" s="590" t="e">
        <f>IF(ISNUMBER(Regressions!R194),ROUND(Regressions!R194, 1), NA())</f>
        <v>#N/A</v>
      </c>
      <c r="Q184" s="596">
        <f>IF(ISNUMBER(Regressions!S194),ROUND(Regressions!S194, 1), NA())</f>
        <v>52.5</v>
      </c>
      <c r="R184" s="592" t="e">
        <f>IF(ISNUMBER(Regressions!T194),ROUND(Regressions!T194, 1), NA())</f>
        <v>#N/A</v>
      </c>
      <c r="S184" s="593" t="e">
        <f>IF(ISNUMBER(Regressions!U194),ROUND(Regressions!U194, 1), NA())</f>
        <v>#N/A</v>
      </c>
    </row>
    <row r="185" spans="1:19" hidden="1" x14ac:dyDescent="0.25">
      <c r="A185" s="570" t="str">
        <f>+Introduction!$C$7</f>
        <v>Mali</v>
      </c>
      <c r="B185" s="571">
        <f>IF(ISBLANK(Regressions!B195), " ", Regressions!B195)</f>
        <v>2026</v>
      </c>
      <c r="C185" s="570" t="str">
        <f>HLOOKUP(Introduction!$G$4,nametranslations,29,FALSE)</f>
        <v>Secondaire</v>
      </c>
      <c r="D185" s="573" t="str">
        <f>IF(ISBLANK(Regressions!D195), " ", Regressions!D195)</f>
        <v xml:space="preserve"> </v>
      </c>
      <c r="E185" s="574" t="e">
        <f>IF(ISNUMBER(Regressions!E195),ROUND(Regressions!E195, 1), NA())</f>
        <v>#N/A</v>
      </c>
      <c r="F185" s="575" t="e">
        <f>IF(ISNUMBER(Regressions!F195),ROUND(Regressions!F195, 1), NA())</f>
        <v>#N/A</v>
      </c>
      <c r="G185" s="576" t="e">
        <f>IF(ISNUMBER(Regressions!G195),ROUND(Regressions!G195, 1), NA())</f>
        <v>#N/A</v>
      </c>
      <c r="H185" s="577" t="e">
        <f>IF(ISNUMBER(Regressions!H195),ROUND(Regressions!H195, 1), NA())</f>
        <v>#N/A</v>
      </c>
      <c r="I185" s="578" t="e">
        <f>IF(ISNUMBER(Regressions!I195),ROUND(Regressions!I195, 1), NA())</f>
        <v>#N/A</v>
      </c>
      <c r="J185" s="579" t="e">
        <f>IF(ISNUMBER(Regressions!K195),ROUND(Regressions!K195, 1), NA())</f>
        <v>#N/A</v>
      </c>
      <c r="K185" s="575" t="e">
        <f>IF(ISNUMBER(Regressions!L195),ROUND(Regressions!L195, 1), NA())</f>
        <v>#N/A</v>
      </c>
      <c r="L185" s="580" t="e">
        <f>IF(ISNUMBER(Regressions!M195),ROUND(Regressions!M195, 1), NA())</f>
        <v>#N/A</v>
      </c>
      <c r="M185" s="577" t="e">
        <f>IF(ISNUMBER(Regressions!N195),ROUND(Regressions!N195, 1), NA())</f>
        <v>#N/A</v>
      </c>
      <c r="N185" s="578" t="e">
        <f>IF(ISNUMBER(Regressions!O195),ROUND(Regressions!O195, 1), NA())</f>
        <v>#N/A</v>
      </c>
      <c r="O185" s="579" t="e">
        <f>IF(ISNUMBER(Regressions!Q195),ROUND(Regressions!Q195, 1), NA())</f>
        <v>#N/A</v>
      </c>
      <c r="P185" s="575" t="e">
        <f>IF(ISNUMBER(Regressions!R195),ROUND(Regressions!R195, 1), NA())</f>
        <v>#N/A</v>
      </c>
      <c r="Q185" s="581">
        <f>IF(ISNUMBER(Regressions!S195),ROUND(Regressions!S195, 1), NA())</f>
        <v>52.5</v>
      </c>
      <c r="R185" s="577" t="e">
        <f>IF(ISNUMBER(Regressions!T195),ROUND(Regressions!T195, 1), NA())</f>
        <v>#N/A</v>
      </c>
      <c r="S185" s="578" t="e">
        <f>IF(ISNUMBER(Regressions!U195),ROUND(Regressions!U195, 1), NA())</f>
        <v>#N/A</v>
      </c>
    </row>
    <row r="186" spans="1:19" hidden="1" x14ac:dyDescent="0.25">
      <c r="A186" s="570" t="str">
        <f>+Introduction!$C$7</f>
        <v>Mali</v>
      </c>
      <c r="B186" s="571">
        <f>IF(ISBLANK(Regressions!B196), " ", Regressions!B196)</f>
        <v>2027</v>
      </c>
      <c r="C186" s="570" t="str">
        <f>HLOOKUP(Introduction!$G$4,nametranslations,29,FALSE)</f>
        <v>Secondaire</v>
      </c>
      <c r="D186" s="573" t="str">
        <f>IF(ISBLANK(Regressions!D196), " ", Regressions!D196)</f>
        <v xml:space="preserve"> </v>
      </c>
      <c r="E186" s="574" t="e">
        <f>IF(ISNUMBER(Regressions!E196),ROUND(Regressions!E196, 1), NA())</f>
        <v>#N/A</v>
      </c>
      <c r="F186" s="575" t="e">
        <f>IF(ISNUMBER(Regressions!F196),ROUND(Regressions!F196, 1), NA())</f>
        <v>#N/A</v>
      </c>
      <c r="G186" s="576" t="e">
        <f>IF(ISNUMBER(Regressions!G196),ROUND(Regressions!G196, 1), NA())</f>
        <v>#N/A</v>
      </c>
      <c r="H186" s="577" t="e">
        <f>IF(ISNUMBER(Regressions!H196),ROUND(Regressions!H196, 1), NA())</f>
        <v>#N/A</v>
      </c>
      <c r="I186" s="578" t="e">
        <f>IF(ISNUMBER(Regressions!I196),ROUND(Regressions!I196, 1), NA())</f>
        <v>#N/A</v>
      </c>
      <c r="J186" s="579" t="e">
        <f>IF(ISNUMBER(Regressions!K196),ROUND(Regressions!K196, 1), NA())</f>
        <v>#N/A</v>
      </c>
      <c r="K186" s="575" t="e">
        <f>IF(ISNUMBER(Regressions!L196),ROUND(Regressions!L196, 1), NA())</f>
        <v>#N/A</v>
      </c>
      <c r="L186" s="580" t="e">
        <f>IF(ISNUMBER(Regressions!M196),ROUND(Regressions!M196, 1), NA())</f>
        <v>#N/A</v>
      </c>
      <c r="M186" s="577" t="e">
        <f>IF(ISNUMBER(Regressions!N196),ROUND(Regressions!N196, 1), NA())</f>
        <v>#N/A</v>
      </c>
      <c r="N186" s="578" t="e">
        <f>IF(ISNUMBER(Regressions!O196),ROUND(Regressions!O196, 1), NA())</f>
        <v>#N/A</v>
      </c>
      <c r="O186" s="579" t="e">
        <f>IF(ISNUMBER(Regressions!Q196),ROUND(Regressions!Q196, 1), NA())</f>
        <v>#N/A</v>
      </c>
      <c r="P186" s="575" t="e">
        <f>IF(ISNUMBER(Regressions!R196),ROUND(Regressions!R196, 1), NA())</f>
        <v>#N/A</v>
      </c>
      <c r="Q186" s="581">
        <f>IF(ISNUMBER(Regressions!S196),ROUND(Regressions!S196, 1), NA())</f>
        <v>52.5</v>
      </c>
      <c r="R186" s="577" t="e">
        <f>IF(ISNUMBER(Regressions!T196),ROUND(Regressions!T196, 1), NA())</f>
        <v>#N/A</v>
      </c>
      <c r="S186" s="578" t="e">
        <f>IF(ISNUMBER(Regressions!U196),ROUND(Regressions!U196, 1), NA())</f>
        <v>#N/A</v>
      </c>
    </row>
    <row r="187" spans="1:19" hidden="1" x14ac:dyDescent="0.25">
      <c r="A187" s="570" t="str">
        <f>+Introduction!$C$7</f>
        <v>Mali</v>
      </c>
      <c r="B187" s="571">
        <f>IF(ISBLANK(Regressions!B197), " ", Regressions!B197)</f>
        <v>2028</v>
      </c>
      <c r="C187" s="570" t="str">
        <f>HLOOKUP(Introduction!$G$4,nametranslations,29,FALSE)</f>
        <v>Secondaire</v>
      </c>
      <c r="D187" s="573" t="str">
        <f>IF(ISBLANK(Regressions!D197), " ", Regressions!D197)</f>
        <v xml:space="preserve"> </v>
      </c>
      <c r="E187" s="574" t="e">
        <f>IF(ISNUMBER(Regressions!E197),ROUND(Regressions!E197, 1), NA())</f>
        <v>#N/A</v>
      </c>
      <c r="F187" s="575" t="e">
        <f>IF(ISNUMBER(Regressions!F197),ROUND(Regressions!F197, 1), NA())</f>
        <v>#N/A</v>
      </c>
      <c r="G187" s="576" t="e">
        <f>IF(ISNUMBER(Regressions!G197),ROUND(Regressions!G197, 1), NA())</f>
        <v>#N/A</v>
      </c>
      <c r="H187" s="577" t="e">
        <f>IF(ISNUMBER(Regressions!H197),ROUND(Regressions!H197, 1), NA())</f>
        <v>#N/A</v>
      </c>
      <c r="I187" s="578" t="e">
        <f>IF(ISNUMBER(Regressions!I197),ROUND(Regressions!I197, 1), NA())</f>
        <v>#N/A</v>
      </c>
      <c r="J187" s="579" t="e">
        <f>IF(ISNUMBER(Regressions!K197),ROUND(Regressions!K197, 1), NA())</f>
        <v>#N/A</v>
      </c>
      <c r="K187" s="575" t="e">
        <f>IF(ISNUMBER(Regressions!L197),ROUND(Regressions!L197, 1), NA())</f>
        <v>#N/A</v>
      </c>
      <c r="L187" s="580" t="e">
        <f>IF(ISNUMBER(Regressions!M197),ROUND(Regressions!M197, 1), NA())</f>
        <v>#N/A</v>
      </c>
      <c r="M187" s="577" t="e">
        <f>IF(ISNUMBER(Regressions!N197),ROUND(Regressions!N197, 1), NA())</f>
        <v>#N/A</v>
      </c>
      <c r="N187" s="578" t="e">
        <f>IF(ISNUMBER(Regressions!O197),ROUND(Regressions!O197, 1), NA())</f>
        <v>#N/A</v>
      </c>
      <c r="O187" s="579" t="e">
        <f>IF(ISNUMBER(Regressions!Q197),ROUND(Regressions!Q197, 1), NA())</f>
        <v>#N/A</v>
      </c>
      <c r="P187" s="575" t="e">
        <f>IF(ISNUMBER(Regressions!R197),ROUND(Regressions!R197, 1), NA())</f>
        <v>#N/A</v>
      </c>
      <c r="Q187" s="581" t="e">
        <f>IF(ISNUMBER(Regressions!S197),ROUND(Regressions!S197, 1), NA())</f>
        <v>#N/A</v>
      </c>
      <c r="R187" s="577" t="e">
        <f>IF(ISNUMBER(Regressions!T197),ROUND(Regressions!T197, 1), NA())</f>
        <v>#N/A</v>
      </c>
      <c r="S187" s="578" t="e">
        <f>IF(ISNUMBER(Regressions!U197),ROUND(Regressions!U197, 1), NA())</f>
        <v>#N/A</v>
      </c>
    </row>
    <row r="188" spans="1:19" hidden="1" x14ac:dyDescent="0.25">
      <c r="A188" s="570" t="str">
        <f>+Introduction!$C$7</f>
        <v>Mali</v>
      </c>
      <c r="B188" s="571">
        <f>IF(ISBLANK(Regressions!B198), " ", Regressions!B198)</f>
        <v>2029</v>
      </c>
      <c r="C188" s="570" t="str">
        <f>HLOOKUP(Introduction!$G$4,nametranslations,29,FALSE)</f>
        <v>Secondaire</v>
      </c>
      <c r="D188" s="573" t="str">
        <f>IF(ISBLANK(Regressions!D198), " ", Regressions!D198)</f>
        <v xml:space="preserve"> </v>
      </c>
      <c r="E188" s="574" t="e">
        <f>IF(ISNUMBER(Regressions!E198),ROUND(Regressions!E198, 1), NA())</f>
        <v>#N/A</v>
      </c>
      <c r="F188" s="575" t="e">
        <f>IF(ISNUMBER(Regressions!F198),ROUND(Regressions!F198, 1), NA())</f>
        <v>#N/A</v>
      </c>
      <c r="G188" s="576" t="e">
        <f>IF(ISNUMBER(Regressions!G198),ROUND(Regressions!G198, 1), NA())</f>
        <v>#N/A</v>
      </c>
      <c r="H188" s="577" t="e">
        <f>IF(ISNUMBER(Regressions!H198),ROUND(Regressions!H198, 1), NA())</f>
        <v>#N/A</v>
      </c>
      <c r="I188" s="578" t="e">
        <f>IF(ISNUMBER(Regressions!I198),ROUND(Regressions!I198, 1), NA())</f>
        <v>#N/A</v>
      </c>
      <c r="J188" s="579" t="e">
        <f>IF(ISNUMBER(Regressions!K198),ROUND(Regressions!K198, 1), NA())</f>
        <v>#N/A</v>
      </c>
      <c r="K188" s="575" t="e">
        <f>IF(ISNUMBER(Regressions!L198),ROUND(Regressions!L198, 1), NA())</f>
        <v>#N/A</v>
      </c>
      <c r="L188" s="580" t="e">
        <f>IF(ISNUMBER(Regressions!M198),ROUND(Regressions!M198, 1), NA())</f>
        <v>#N/A</v>
      </c>
      <c r="M188" s="577" t="e">
        <f>IF(ISNUMBER(Regressions!N198),ROUND(Regressions!N198, 1), NA())</f>
        <v>#N/A</v>
      </c>
      <c r="N188" s="578" t="e">
        <f>IF(ISNUMBER(Regressions!O198),ROUND(Regressions!O198, 1), NA())</f>
        <v>#N/A</v>
      </c>
      <c r="O188" s="579" t="e">
        <f>IF(ISNUMBER(Regressions!Q198),ROUND(Regressions!Q198, 1), NA())</f>
        <v>#N/A</v>
      </c>
      <c r="P188" s="575" t="e">
        <f>IF(ISNUMBER(Regressions!R198),ROUND(Regressions!R198, 1), NA())</f>
        <v>#N/A</v>
      </c>
      <c r="Q188" s="581" t="e">
        <f>IF(ISNUMBER(Regressions!S198),ROUND(Regressions!S198, 1), NA())</f>
        <v>#N/A</v>
      </c>
      <c r="R188" s="577" t="e">
        <f>IF(ISNUMBER(Regressions!T198),ROUND(Regressions!T198, 1), NA())</f>
        <v>#N/A</v>
      </c>
      <c r="S188" s="578" t="e">
        <f>IF(ISNUMBER(Regressions!U198),ROUND(Regressions!U198, 1), NA())</f>
        <v>#N/A</v>
      </c>
    </row>
    <row r="189" spans="1:19" hidden="1" x14ac:dyDescent="0.25">
      <c r="A189" s="570" t="str">
        <f>+Introduction!$C$7</f>
        <v>Mali</v>
      </c>
      <c r="B189" s="571">
        <f>IF(ISBLANK(Regressions!B199), " ", Regressions!B199)</f>
        <v>2030</v>
      </c>
      <c r="C189" s="570" t="str">
        <f>HLOOKUP(Introduction!$G$4,nametranslations,29,FALSE)</f>
        <v>Secondaire</v>
      </c>
      <c r="D189" s="573" t="str">
        <f>IF(ISBLANK(Regressions!D199), " ", Regressions!D199)</f>
        <v xml:space="preserve"> </v>
      </c>
      <c r="E189" s="574" t="e">
        <f>IF(ISNUMBER(Regressions!E199),ROUND(Regressions!E199, 1), NA())</f>
        <v>#N/A</v>
      </c>
      <c r="F189" s="575" t="e">
        <f>IF(ISNUMBER(Regressions!F199),ROUND(Regressions!F199, 1), NA())</f>
        <v>#N/A</v>
      </c>
      <c r="G189" s="576" t="e">
        <f>IF(ISNUMBER(Regressions!G199),ROUND(Regressions!G199, 1), NA())</f>
        <v>#N/A</v>
      </c>
      <c r="H189" s="577" t="e">
        <f>IF(ISNUMBER(Regressions!H199),ROUND(Regressions!H199, 1), NA())</f>
        <v>#N/A</v>
      </c>
      <c r="I189" s="578" t="e">
        <f>IF(ISNUMBER(Regressions!I199),ROUND(Regressions!I199, 1), NA())</f>
        <v>#N/A</v>
      </c>
      <c r="J189" s="579" t="e">
        <f>IF(ISNUMBER(Regressions!K199),ROUND(Regressions!K199, 1), NA())</f>
        <v>#N/A</v>
      </c>
      <c r="K189" s="575" t="e">
        <f>IF(ISNUMBER(Regressions!L199),ROUND(Regressions!L199, 1), NA())</f>
        <v>#N/A</v>
      </c>
      <c r="L189" s="580" t="e">
        <f>IF(ISNUMBER(Regressions!M199),ROUND(Regressions!M199, 1), NA())</f>
        <v>#N/A</v>
      </c>
      <c r="M189" s="577" t="e">
        <f>IF(ISNUMBER(Regressions!N199),ROUND(Regressions!N199, 1), NA())</f>
        <v>#N/A</v>
      </c>
      <c r="N189" s="578" t="e">
        <f>IF(ISNUMBER(Regressions!O199),ROUND(Regressions!O199, 1), NA())</f>
        <v>#N/A</v>
      </c>
      <c r="O189" s="579" t="e">
        <f>IF(ISNUMBER(Regressions!Q199),ROUND(Regressions!Q199, 1), NA())</f>
        <v>#N/A</v>
      </c>
      <c r="P189" s="575" t="e">
        <f>IF(ISNUMBER(Regressions!R199),ROUND(Regressions!R199, 1), NA())</f>
        <v>#N/A</v>
      </c>
      <c r="Q189" s="581" t="e">
        <f>IF(ISNUMBER(Regressions!S199),ROUND(Regressions!S199, 1), NA())</f>
        <v>#N/A</v>
      </c>
      <c r="R189" s="577" t="e">
        <f>IF(ISNUMBER(Regressions!T199),ROUND(Regressions!T199, 1), NA())</f>
        <v>#N/A</v>
      </c>
      <c r="S189" s="578" t="e">
        <f>IF(ISNUMBER(Regressions!U199),ROUND(Regressions!U199, 1), NA())</f>
        <v>#N/A</v>
      </c>
    </row>
    <row r="211" spans="5:13" x14ac:dyDescent="0.25">
      <c r="E211" s="600"/>
      <c r="G211" s="547"/>
      <c r="K211" s="601"/>
      <c r="M211" s="601"/>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48E1E-C849-416D-8879-79376BD8931F}">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98" customWidth="1"/>
    <col min="2" max="2" width="13.59765625" style="398" customWidth="1"/>
    <col min="3" max="3" width="5" style="398" customWidth="1"/>
    <col min="4" max="21" width="3.8984375" style="398" customWidth="1"/>
    <col min="22" max="25" width="3.8984375" style="504" customWidth="1"/>
    <col min="26" max="26" width="6.5" style="504" customWidth="1"/>
    <col min="27" max="30" width="3.8984375" style="504" customWidth="1"/>
    <col min="31" max="31" width="6.5" style="504" customWidth="1"/>
    <col min="32" max="35" width="3.8984375" style="504" customWidth="1"/>
    <col min="36" max="36" width="6.5" style="504" customWidth="1"/>
    <col min="37" max="40" width="3.8984375" style="504" customWidth="1"/>
    <col min="41" max="41" width="6.5" style="504" customWidth="1"/>
    <col min="42" max="45" width="3.8984375" style="504" customWidth="1"/>
    <col min="46" max="46" width="6.5" style="504" customWidth="1"/>
    <col min="47" max="50" width="3.8984375" style="504" customWidth="1"/>
    <col min="51" max="51" width="6.5" style="504" customWidth="1"/>
    <col min="52" max="52" width="3.8984375" style="505" customWidth="1"/>
    <col min="53" max="53" width="6.5" style="614" customWidth="1"/>
    <col min="54" max="55" width="3.8984375" style="505" customWidth="1"/>
    <col min="56" max="56" width="6.5" style="505" customWidth="1"/>
    <col min="57" max="58" width="3.8984375" style="505" customWidth="1"/>
    <col min="59" max="59" width="6.5" style="505" customWidth="1"/>
    <col min="60" max="60" width="3.8984375" style="505" customWidth="1"/>
    <col min="61" max="61" width="6.09765625" style="505" customWidth="1"/>
    <col min="62" max="62" width="6.5" style="505" customWidth="1"/>
    <col min="63" max="63" width="8.8984375" style="505" customWidth="1"/>
    <col min="64" max="64" width="3.8984375" style="505" customWidth="1"/>
    <col min="65" max="65" width="6.5" style="505" customWidth="1"/>
    <col min="66" max="67" width="3.8984375" style="505" customWidth="1"/>
    <col min="68" max="68" width="6.5" style="505" customWidth="1"/>
    <col min="69" max="69" width="3.8984375" style="505" customWidth="1"/>
    <col min="70" max="70" width="9" style="398" customWidth="1"/>
    <col min="71" max="136" width="3.8984375" style="398" hidden="1" customWidth="1"/>
    <col min="137" max="137" width="9" style="398" customWidth="1"/>
    <col min="138" max="16384" width="9" style="398"/>
  </cols>
  <sheetData>
    <row r="1" spans="1:136" ht="17.399999999999999" x14ac:dyDescent="0.3">
      <c r="A1" s="506" t="str">
        <f>HLOOKUP(Introduction!$G$4,nametranslations,83,FALSE)</f>
        <v>Synthèse des données des enquêtes et recensements nationaux</v>
      </c>
      <c r="B1" s="507"/>
      <c r="C1" s="507"/>
      <c r="D1" s="507"/>
      <c r="E1" s="507"/>
      <c r="F1" s="507"/>
      <c r="G1" s="507"/>
      <c r="H1" s="507"/>
      <c r="I1" s="507"/>
      <c r="J1" s="507"/>
      <c r="K1" s="507"/>
      <c r="L1" s="507"/>
      <c r="M1" s="507"/>
      <c r="N1" s="507"/>
      <c r="O1" s="507"/>
      <c r="P1" s="507"/>
      <c r="Q1" s="507"/>
      <c r="R1" s="507"/>
      <c r="S1" s="507"/>
      <c r="T1" s="507"/>
      <c r="U1" s="507"/>
      <c r="V1" s="507"/>
      <c r="W1" s="507"/>
      <c r="X1" s="507"/>
      <c r="Y1" s="507"/>
      <c r="Z1" s="507"/>
      <c r="AA1" s="507"/>
      <c r="AB1" s="507"/>
      <c r="AC1" s="507"/>
      <c r="AD1" s="507"/>
      <c r="AE1" s="507"/>
      <c r="AF1" s="507"/>
      <c r="AG1" s="507"/>
      <c r="AH1" s="507"/>
      <c r="AI1" s="507"/>
      <c r="AJ1" s="507"/>
      <c r="AK1" s="507"/>
      <c r="AL1" s="507"/>
      <c r="AM1" s="507"/>
      <c r="AN1" s="507"/>
      <c r="AO1" s="507"/>
      <c r="AP1" s="507"/>
      <c r="AQ1" s="507"/>
      <c r="AR1" s="507"/>
      <c r="AS1" s="507"/>
      <c r="AT1" s="507"/>
      <c r="AU1" s="507"/>
      <c r="AV1" s="507"/>
      <c r="AW1" s="507"/>
      <c r="AX1" s="507"/>
      <c r="AY1" s="507"/>
      <c r="AZ1" s="507"/>
      <c r="BA1" s="519"/>
      <c r="BB1" s="507"/>
      <c r="BC1" s="507"/>
      <c r="BD1" s="507"/>
      <c r="BE1" s="507"/>
      <c r="BF1" s="507"/>
      <c r="BG1" s="507"/>
      <c r="BH1" s="507"/>
      <c r="BI1" s="507"/>
      <c r="BJ1" s="507"/>
      <c r="BK1" s="507"/>
      <c r="BL1" s="507"/>
      <c r="BM1" s="507"/>
      <c r="BN1" s="507"/>
      <c r="BO1" s="507"/>
      <c r="BP1" s="507"/>
      <c r="BQ1" s="507"/>
      <c r="BR1" s="507"/>
      <c r="BS1" s="507"/>
    </row>
    <row r="2" spans="1:136" ht="15.6" x14ac:dyDescent="0.3">
      <c r="A2" s="508" t="str">
        <f>HLOOKUP(Introduction!$G$4,nametranslations,84,FALSE)</f>
        <v>[valeurs entre crochets non utilisées]</v>
      </c>
      <c r="B2" s="508"/>
      <c r="C2" s="508"/>
      <c r="D2" s="509" t="str">
        <f>HLOOKUP(Introduction!$G$4,nametranslations,85,FALSE)</f>
        <v>Eau de boisson</v>
      </c>
      <c r="E2" s="507"/>
      <c r="F2" s="507"/>
      <c r="G2" s="510"/>
      <c r="H2" s="507"/>
      <c r="I2" s="507"/>
      <c r="J2" s="510"/>
      <c r="K2" s="511"/>
      <c r="L2" s="511"/>
      <c r="M2" s="510"/>
      <c r="N2" s="511"/>
      <c r="O2" s="511"/>
      <c r="P2" s="510"/>
      <c r="Q2" s="511"/>
      <c r="R2" s="511"/>
      <c r="S2" s="510"/>
      <c r="T2" s="511"/>
      <c r="U2" s="511"/>
      <c r="V2" s="512" t="str">
        <f>HLOOKUP(Introduction!$G$4,nametranslations,86,FALSE)</f>
        <v>Assainissement</v>
      </c>
      <c r="W2" s="397"/>
      <c r="X2" s="511"/>
      <c r="Y2" s="511"/>
      <c r="Z2" s="511"/>
      <c r="AA2" s="513"/>
      <c r="AB2" s="511"/>
      <c r="AC2" s="511"/>
      <c r="AD2" s="511"/>
      <c r="AE2" s="511"/>
      <c r="AF2" s="513"/>
      <c r="AG2" s="511"/>
      <c r="AH2" s="511"/>
      <c r="AI2" s="511"/>
      <c r="AJ2" s="511"/>
      <c r="AK2" s="513"/>
      <c r="AL2" s="511"/>
      <c r="AM2" s="511"/>
      <c r="AN2" s="511"/>
      <c r="AO2" s="511"/>
      <c r="AP2" s="513"/>
      <c r="AQ2" s="511"/>
      <c r="AR2" s="511"/>
      <c r="AS2" s="511"/>
      <c r="AT2" s="511"/>
      <c r="AU2" s="513"/>
      <c r="AV2" s="511"/>
      <c r="AW2" s="511"/>
      <c r="AX2" s="511"/>
      <c r="AY2" s="511"/>
      <c r="AZ2" s="514" t="str">
        <f>HLOOKUP(Introduction!$G$4,nametranslations,87,FALSE)</f>
        <v>Hygiène</v>
      </c>
      <c r="BA2" s="515"/>
      <c r="BB2" s="516"/>
      <c r="BC2" s="516"/>
      <c r="BD2" s="517"/>
      <c r="BE2" s="517"/>
      <c r="BF2" s="517"/>
      <c r="BG2" s="517"/>
      <c r="BH2" s="517"/>
      <c r="BI2" s="517"/>
      <c r="BJ2" s="517"/>
      <c r="BK2" s="517"/>
      <c r="BL2" s="517"/>
      <c r="BM2" s="517"/>
      <c r="BN2" s="517"/>
      <c r="BO2" s="517"/>
      <c r="BP2" s="517"/>
      <c r="BQ2" s="517"/>
      <c r="BS2" s="509" t="str">
        <f>HLOOKUP(Introduction!$G$4,nametranslations,85,FALSE)</f>
        <v>Eau de boisson</v>
      </c>
      <c r="CK2" s="512" t="str">
        <f>HLOOKUP(Introduction!$G$4,nametranslations,86,FALSE)</f>
        <v>Assainissement</v>
      </c>
      <c r="DO2" s="514" t="str">
        <f>HLOOKUP(Introduction!$G$4,nametranslations,87,FALSE)</f>
        <v>Hygiène</v>
      </c>
    </row>
    <row r="3" spans="1:136" ht="13.8" x14ac:dyDescent="0.25">
      <c r="A3" s="518"/>
      <c r="B3" s="507"/>
      <c r="C3" s="507"/>
      <c r="D3" s="507" t="str">
        <f>+Key!$I$26</f>
        <v>Total</v>
      </c>
      <c r="E3" s="507"/>
      <c r="F3" s="507"/>
      <c r="G3" s="507" t="str">
        <f>+Key!$I$28</f>
        <v>Urbain</v>
      </c>
      <c r="I3" s="507"/>
      <c r="J3" s="507" t="str">
        <f>+Key!$I$27</f>
        <v>Rural</v>
      </c>
      <c r="L3" s="507"/>
      <c r="M3" s="507" t="str">
        <f>+Key!$I$29</f>
        <v>Pré-primaire</v>
      </c>
      <c r="O3" s="507"/>
      <c r="P3" s="507" t="str">
        <f>+Key!$I$30</f>
        <v>Primaire</v>
      </c>
      <c r="Q3" s="507"/>
      <c r="R3" s="507"/>
      <c r="S3" s="507" t="str">
        <f>+Key!$I$31</f>
        <v>Secondaire</v>
      </c>
      <c r="U3" s="507"/>
      <c r="V3" s="507" t="str">
        <f>+Key!$I$26</f>
        <v>Total</v>
      </c>
      <c r="W3" s="507"/>
      <c r="X3" s="507"/>
      <c r="Y3" s="507"/>
      <c r="Z3" s="398"/>
      <c r="AA3" s="507" t="str">
        <f>+Key!$I$28</f>
        <v>Urbain</v>
      </c>
      <c r="AB3" s="507"/>
      <c r="AC3" s="398"/>
      <c r="AD3" s="507"/>
      <c r="AE3" s="507"/>
      <c r="AF3" s="507" t="str">
        <f>+Key!$I$27</f>
        <v>Rural</v>
      </c>
      <c r="AG3" s="507"/>
      <c r="AH3" s="507"/>
      <c r="AI3" s="507"/>
      <c r="AJ3" s="507"/>
      <c r="AK3" s="507" t="str">
        <f>+Key!$I$29</f>
        <v>Pré-primaire</v>
      </c>
      <c r="AL3" s="507"/>
      <c r="AM3" s="507"/>
      <c r="AN3" s="507"/>
      <c r="AO3" s="507"/>
      <c r="AP3" s="507" t="str">
        <f>+Key!$I$30</f>
        <v>Primaire</v>
      </c>
      <c r="AQ3" s="507"/>
      <c r="AR3" s="507"/>
      <c r="AS3" s="507"/>
      <c r="AT3" s="507"/>
      <c r="AU3" s="507" t="str">
        <f>+Key!$I$31</f>
        <v>Secondaire</v>
      </c>
      <c r="AV3" s="507"/>
      <c r="AW3" s="507"/>
      <c r="AX3" s="507"/>
      <c r="AY3" s="507"/>
      <c r="AZ3" s="507" t="str">
        <f>+Key!$I$26</f>
        <v>Total</v>
      </c>
      <c r="BA3" s="519"/>
      <c r="BB3" s="507"/>
      <c r="BC3" s="507" t="str">
        <f>+Key!$I$28</f>
        <v>Urbain</v>
      </c>
      <c r="BD3" s="398"/>
      <c r="BE3" s="507"/>
      <c r="BF3" s="507" t="str">
        <f>+Key!$I$27</f>
        <v>Rural</v>
      </c>
      <c r="BG3" s="398"/>
      <c r="BH3" s="507"/>
      <c r="BI3" s="507" t="str">
        <f>+Key!$I$29</f>
        <v>Pré-primaire</v>
      </c>
      <c r="BJ3" s="398"/>
      <c r="BK3" s="507"/>
      <c r="BL3" s="507" t="str">
        <f>+Key!$I$30</f>
        <v>Primaire</v>
      </c>
      <c r="BM3" s="507"/>
      <c r="BN3" s="507"/>
      <c r="BO3" s="507" t="str">
        <f>+Key!$I$31</f>
        <v>Secondaire</v>
      </c>
      <c r="BP3" s="397"/>
      <c r="BQ3" s="507"/>
      <c r="BS3" s="507" t="str">
        <f>+Key!$I$26</f>
        <v>Total</v>
      </c>
      <c r="BT3" s="507"/>
      <c r="BU3" s="507"/>
      <c r="BV3" s="507" t="str">
        <f>+Key!$I$28</f>
        <v>Urbain</v>
      </c>
      <c r="BX3" s="507"/>
      <c r="BY3" s="507" t="str">
        <f>+Key!$I$27</f>
        <v>Rural</v>
      </c>
      <c r="CA3" s="507"/>
      <c r="CB3" s="507" t="str">
        <f>+Key!$I$29</f>
        <v>Pré-primaire</v>
      </c>
      <c r="CD3" s="507"/>
      <c r="CE3" s="507" t="str">
        <f>+Key!$I$30</f>
        <v>Primaire</v>
      </c>
      <c r="CF3" s="507"/>
      <c r="CG3" s="507"/>
      <c r="CH3" s="507" t="str">
        <f>+Key!$I$31</f>
        <v>Secondaire</v>
      </c>
      <c r="CJ3" s="507"/>
      <c r="CK3" s="507" t="str">
        <f>+Key!$I$26</f>
        <v>Total</v>
      </c>
      <c r="CL3" s="507"/>
      <c r="CM3" s="507"/>
      <c r="CN3" s="507"/>
      <c r="CP3" s="507" t="str">
        <f>+Key!$I$28</f>
        <v>Urbain</v>
      </c>
      <c r="CQ3" s="507"/>
      <c r="CS3" s="507"/>
      <c r="CT3" s="507"/>
      <c r="CU3" s="507" t="str">
        <f>+Key!$I$27</f>
        <v>Rural</v>
      </c>
      <c r="CV3" s="507"/>
      <c r="CW3" s="507"/>
      <c r="CX3" s="507"/>
      <c r="CY3" s="507"/>
      <c r="CZ3" s="507" t="str">
        <f>+Key!$I$29</f>
        <v>Pré-primaire</v>
      </c>
      <c r="DA3" s="507"/>
      <c r="DB3" s="507"/>
      <c r="DC3" s="507"/>
      <c r="DD3" s="507"/>
      <c r="DE3" s="507" t="str">
        <f>+Key!$I$30</f>
        <v>Primaire</v>
      </c>
      <c r="DF3" s="507"/>
      <c r="DG3" s="507"/>
      <c r="DH3" s="507"/>
      <c r="DI3" s="507"/>
      <c r="DJ3" s="507" t="s">
        <v>18</v>
      </c>
      <c r="DK3" s="507"/>
      <c r="DL3" s="507"/>
      <c r="DM3" s="507"/>
      <c r="DN3" s="507"/>
      <c r="DO3" s="507" t="str">
        <f>+Key!$I$26</f>
        <v>Total</v>
      </c>
      <c r="DP3" s="519"/>
      <c r="DQ3" s="507"/>
      <c r="DR3" s="507" t="str">
        <f>+Key!$I$28</f>
        <v>Urbain</v>
      </c>
      <c r="DT3" s="507"/>
      <c r="DU3" s="507" t="str">
        <f>+Key!$I$27</f>
        <v>Rural</v>
      </c>
      <c r="DW3" s="507"/>
      <c r="DX3" s="507" t="str">
        <f>+Key!$I$29</f>
        <v>Pré-primaire</v>
      </c>
      <c r="DZ3" s="507"/>
      <c r="EA3" s="507" t="str">
        <f>+Key!$I$30</f>
        <v>Primaire</v>
      </c>
      <c r="EB3" s="507"/>
      <c r="EC3" s="507"/>
      <c r="ED3" s="507" t="str">
        <f>+Key!$I$31</f>
        <v>Secondaire</v>
      </c>
      <c r="EE3" s="397"/>
      <c r="EF3" s="507"/>
    </row>
    <row r="4" spans="1:136" s="611" customFormat="1" ht="160.5" customHeight="1" x14ac:dyDescent="0.25">
      <c r="A4" s="520" t="str">
        <f>HLOOKUP(Introduction!$G$4,nametranslations,89,FALSE)</f>
        <v>Source de données</v>
      </c>
      <c r="B4" s="520" t="str">
        <f>HLOOKUP(Introduction!$G$4,nametranslations,88,FALSE)</f>
        <v>Type de source de données</v>
      </c>
      <c r="C4" s="520" t="str">
        <f>HLOOKUP(Introduction!$G$4,nametranslations,72,FALSE)</f>
        <v>Année</v>
      </c>
      <c r="D4" s="521" t="str">
        <f>HLOOKUP(Introduction!$G$4,nametranslations,74,FALSE)</f>
        <v>Installation</v>
      </c>
      <c r="E4" s="606" t="str">
        <f>HLOOKUP(Introduction!$G$4,nametranslations,75,FALSE)</f>
        <v>Ameliorée</v>
      </c>
      <c r="F4" s="607" t="str">
        <f>HLOOKUP(Introduction!$G$4,nametranslations,76,FALSE)</f>
        <v>De base (ameliorée et disponible)</v>
      </c>
      <c r="G4" s="521" t="str">
        <f>HLOOKUP(Introduction!$G$4,nametranslations,74,FALSE)</f>
        <v>Installation</v>
      </c>
      <c r="H4" s="606" t="str">
        <f>HLOOKUP(Introduction!$G$4,nametranslations,75,FALSE)</f>
        <v>Ameliorée</v>
      </c>
      <c r="I4" s="607" t="str">
        <f>HLOOKUP(Introduction!$G$4,nametranslations,76,FALSE)</f>
        <v>De base (ameliorée et disponible)</v>
      </c>
      <c r="J4" s="521" t="str">
        <f>HLOOKUP(Introduction!$G$4,nametranslations,74,FALSE)</f>
        <v>Installation</v>
      </c>
      <c r="K4" s="606" t="str">
        <f>HLOOKUP(Introduction!$G$4,nametranslations,75,FALSE)</f>
        <v>Ameliorée</v>
      </c>
      <c r="L4" s="607" t="str">
        <f>HLOOKUP(Introduction!$G$4,nametranslations,76,FALSE)</f>
        <v>De base (ameliorée et disponible)</v>
      </c>
      <c r="M4" s="521" t="str">
        <f>HLOOKUP(Introduction!$G$4,nametranslations,74,FALSE)</f>
        <v>Installation</v>
      </c>
      <c r="N4" s="606" t="str">
        <f>HLOOKUP(Introduction!$G$4,nametranslations,75,FALSE)</f>
        <v>Ameliorée</v>
      </c>
      <c r="O4" s="607" t="str">
        <f>HLOOKUP(Introduction!$G$4,nametranslations,76,FALSE)</f>
        <v>De base (ameliorée et disponible)</v>
      </c>
      <c r="P4" s="521" t="str">
        <f>HLOOKUP(Introduction!$G$4,nametranslations,74,FALSE)</f>
        <v>Installation</v>
      </c>
      <c r="Q4" s="606" t="str">
        <f>HLOOKUP(Introduction!$G$4,nametranslations,75,FALSE)</f>
        <v>Ameliorée</v>
      </c>
      <c r="R4" s="607" t="str">
        <f>HLOOKUP(Introduction!$G$4,nametranslations,76,FALSE)</f>
        <v>De base (ameliorée et disponible)</v>
      </c>
      <c r="S4" s="521" t="str">
        <f>HLOOKUP(Introduction!$G$4,nametranslations,74,FALSE)</f>
        <v>Installation</v>
      </c>
      <c r="T4" s="606" t="str">
        <f>HLOOKUP(Introduction!$G$4,nametranslations,75,FALSE)</f>
        <v>Ameliorée</v>
      </c>
      <c r="U4" s="607" t="str">
        <f>HLOOKUP(Introduction!$G$4,nametranslations,76,FALSE)</f>
        <v>De base (ameliorée et disponible)</v>
      </c>
      <c r="V4" s="525" t="str">
        <f>HLOOKUP(Introduction!$G$4,nametranslations,74,FALSE)</f>
        <v>Installation</v>
      </c>
      <c r="W4" s="526" t="str">
        <f>HLOOKUP(Introduction!$G$4,nametranslations,75,FALSE)</f>
        <v>Ameliorée</v>
      </c>
      <c r="X4" s="608" t="str">
        <f>HLOOKUP(Introduction!$G$4,nametranslations,90,FALSE)</f>
        <v>Améliorée et utilisable</v>
      </c>
      <c r="Y4" s="608" t="str">
        <f>HLOOKUP(Introduction!$G$4,nametranslations,91,FALSE)</f>
        <v>Améliorée et non mixte</v>
      </c>
      <c r="Z4" s="609" t="str">
        <f>HLOOKUP(Introduction!$G$4,nametranslations,79,FALSE)</f>
        <v>De base 
(améliorée, utilisable et non mixte)</v>
      </c>
      <c r="AA4" s="525" t="str">
        <f>HLOOKUP(Introduction!$G$4,nametranslations,74,FALSE)</f>
        <v>Installation</v>
      </c>
      <c r="AB4" s="526" t="str">
        <f>HLOOKUP(Introduction!$G$4,nametranslations,75,FALSE)</f>
        <v>Ameliorée</v>
      </c>
      <c r="AC4" s="608" t="str">
        <f>HLOOKUP(Introduction!$G$4,nametranslations,90,FALSE)</f>
        <v>Améliorée et utilisable</v>
      </c>
      <c r="AD4" s="608" t="str">
        <f>HLOOKUP(Introduction!$G$4,nametranslations,91,FALSE)</f>
        <v>Améliorée et non mixte</v>
      </c>
      <c r="AE4" s="609" t="str">
        <f>HLOOKUP(Introduction!$G$4,nametranslations,79,FALSE)</f>
        <v>De base 
(améliorée, utilisable et non mixte)</v>
      </c>
      <c r="AF4" s="525" t="str">
        <f>HLOOKUP(Introduction!$G$4,nametranslations,74,FALSE)</f>
        <v>Installation</v>
      </c>
      <c r="AG4" s="526" t="str">
        <f>HLOOKUP(Introduction!$G$4,nametranslations,75,FALSE)</f>
        <v>Ameliorée</v>
      </c>
      <c r="AH4" s="608" t="str">
        <f>HLOOKUP(Introduction!$G$4,nametranslations,90,FALSE)</f>
        <v>Améliorée et utilisable</v>
      </c>
      <c r="AI4" s="608" t="str">
        <f>HLOOKUP(Introduction!$G$4,nametranslations,91,FALSE)</f>
        <v>Améliorée et non mixte</v>
      </c>
      <c r="AJ4" s="609" t="str">
        <f>HLOOKUP(Introduction!$G$4,nametranslations,79,FALSE)</f>
        <v>De base 
(améliorée, utilisable et non mixte)</v>
      </c>
      <c r="AK4" s="525" t="str">
        <f>HLOOKUP(Introduction!$G$4,nametranslations,74,FALSE)</f>
        <v>Installation</v>
      </c>
      <c r="AL4" s="526" t="str">
        <f>HLOOKUP(Introduction!$G$4,nametranslations,75,FALSE)</f>
        <v>Ameliorée</v>
      </c>
      <c r="AM4" s="608" t="str">
        <f>HLOOKUP(Introduction!$G$4,nametranslations,90,FALSE)</f>
        <v>Améliorée et utilisable</v>
      </c>
      <c r="AN4" s="608" t="str">
        <f>HLOOKUP(Introduction!$G$4,nametranslations,91,FALSE)</f>
        <v>Améliorée et non mixte</v>
      </c>
      <c r="AO4" s="609" t="str">
        <f>HLOOKUP(Introduction!$G$4,nametranslations,79,FALSE)</f>
        <v>De base 
(améliorée, utilisable et non mixte)</v>
      </c>
      <c r="AP4" s="525" t="str">
        <f>HLOOKUP(Introduction!$G$4,nametranslations,74,FALSE)</f>
        <v>Installation</v>
      </c>
      <c r="AQ4" s="526" t="str">
        <f>HLOOKUP(Introduction!$G$4,nametranslations,75,FALSE)</f>
        <v>Ameliorée</v>
      </c>
      <c r="AR4" s="608" t="str">
        <f>HLOOKUP(Introduction!$G$4,nametranslations,90,FALSE)</f>
        <v>Améliorée et utilisable</v>
      </c>
      <c r="AS4" s="608" t="str">
        <f>HLOOKUP(Introduction!$G$4,nametranslations,91,FALSE)</f>
        <v>Améliorée et non mixte</v>
      </c>
      <c r="AT4" s="609" t="str">
        <f>HLOOKUP(Introduction!$G$4,nametranslations,79,FALSE)</f>
        <v>De base 
(améliorée, utilisable et non mixte)</v>
      </c>
      <c r="AU4" s="525" t="str">
        <f>HLOOKUP(Introduction!$G$4,nametranslations,74,FALSE)</f>
        <v>Installation</v>
      </c>
      <c r="AV4" s="526" t="str">
        <f>HLOOKUP(Introduction!$G$4,nametranslations,75,FALSE)</f>
        <v>Ameliorée</v>
      </c>
      <c r="AW4" s="608" t="str">
        <f>HLOOKUP(Introduction!$G$4,nametranslations,90,FALSE)</f>
        <v>Améliorée et utilisable</v>
      </c>
      <c r="AX4" s="608" t="str">
        <f>HLOOKUP(Introduction!$G$4,nametranslations,91,FALSE)</f>
        <v>Améliorée et non mixte</v>
      </c>
      <c r="AY4" s="609" t="str">
        <f>HLOOKUP(Introduction!$G$4,nametranslations,79,FALSE)</f>
        <v>De base 
(améliorée, utilisable et non mixte)</v>
      </c>
      <c r="AZ4" s="529" t="str">
        <f>HLOOKUP(Introduction!$G$4,nametranslations,92,FALSE)</f>
        <v>Installation destinée au lavage des mains</v>
      </c>
      <c r="BA4" s="610" t="str">
        <f>HLOOKUP(Introduction!$G$4,nametranslations,93,FALSE)</f>
        <v>Installation destinée au lavage des mains, avec de l'eau</v>
      </c>
      <c r="BB4" s="610" t="str">
        <f>HLOOKUP(Introduction!$G$4,nametranslations,81,FALSE)</f>
        <v>De base
 (installation avec de l'eau et du savon)</v>
      </c>
      <c r="BC4" s="529" t="str">
        <f>HLOOKUP(Introduction!$G$4,nametranslations,92,FALSE)</f>
        <v>Installation destinée au lavage des mains</v>
      </c>
      <c r="BD4" s="610" t="str">
        <f>HLOOKUP(Introduction!$G$4,nametranslations,93,FALSE)</f>
        <v>Installation destinée au lavage des mains, avec de l'eau</v>
      </c>
      <c r="BE4" s="610" t="str">
        <f>HLOOKUP(Introduction!$G$4,nametranslations,81,FALSE)</f>
        <v>De base
 (installation avec de l'eau et du savon)</v>
      </c>
      <c r="BF4" s="529" t="str">
        <f>HLOOKUP(Introduction!$G$4,nametranslations,92,FALSE)</f>
        <v>Installation destinée au lavage des mains</v>
      </c>
      <c r="BG4" s="610" t="str">
        <f>HLOOKUP(Introduction!$G$4,nametranslations,93,FALSE)</f>
        <v>Installation destinée au lavage des mains, avec de l'eau</v>
      </c>
      <c r="BH4" s="610" t="str">
        <f>HLOOKUP(Introduction!$G$4,nametranslations,81,FALSE)</f>
        <v>De base
 (installation avec de l'eau et du savon)</v>
      </c>
      <c r="BI4" s="529" t="str">
        <f>HLOOKUP(Introduction!$G$4,nametranslations,92,FALSE)</f>
        <v>Installation destinée au lavage des mains</v>
      </c>
      <c r="BJ4" s="610" t="str">
        <f>HLOOKUP(Introduction!$G$4,nametranslations,93,FALSE)</f>
        <v>Installation destinée au lavage des mains, avec de l'eau</v>
      </c>
      <c r="BK4" s="610" t="str">
        <f>HLOOKUP(Introduction!$G$4,nametranslations,81,FALSE)</f>
        <v>De base
 (installation avec de l'eau et du savon)</v>
      </c>
      <c r="BL4" s="529" t="str">
        <f>HLOOKUP(Introduction!$G$4,nametranslations,92,FALSE)</f>
        <v>Installation destinée au lavage des mains</v>
      </c>
      <c r="BM4" s="610" t="str">
        <f>HLOOKUP(Introduction!$G$4,nametranslations,93,FALSE)</f>
        <v>Installation destinée au lavage des mains, avec de l'eau</v>
      </c>
      <c r="BN4" s="610" t="str">
        <f>HLOOKUP(Introduction!$G$4,nametranslations,81,FALSE)</f>
        <v>De base
 (installation avec de l'eau et du savon)</v>
      </c>
      <c r="BO4" s="529" t="str">
        <f>HLOOKUP(Introduction!$G$4,nametranslations,92,FALSE)</f>
        <v>Installation destinée au lavage des mains</v>
      </c>
      <c r="BP4" s="610" t="str">
        <f>HLOOKUP(Introduction!$G$4,nametranslations,93,FALSE)</f>
        <v>Installation destinée au lavage des mains, avec de l'eau</v>
      </c>
      <c r="BQ4" s="610" t="str">
        <f>HLOOKUP(Introduction!$G$4,nametranslations,81,FALSE)</f>
        <v>De base
 (installation avec de l'eau et du savon)</v>
      </c>
      <c r="BS4" s="521" t="str">
        <f>HLOOKUP(Introduction!$G$4,nametranslations,74,FALSE)</f>
        <v>Installation</v>
      </c>
      <c r="BT4" s="606" t="str">
        <f>HLOOKUP(Introduction!$G$4,nametranslations,75,FALSE)</f>
        <v>Ameliorée</v>
      </c>
      <c r="BU4" s="612" t="str">
        <f>HLOOKUP(Introduction!$G$4,nametranslations,76,FALSE)</f>
        <v>De base (ameliorée et disponible)</v>
      </c>
      <c r="BV4" s="521" t="str">
        <f>HLOOKUP(Introduction!$G$4,nametranslations,74,FALSE)</f>
        <v>Installation</v>
      </c>
      <c r="BW4" s="606" t="str">
        <f>HLOOKUP(Introduction!$G$4,nametranslations,75,FALSE)</f>
        <v>Ameliorée</v>
      </c>
      <c r="BX4" s="612" t="str">
        <f>HLOOKUP(Introduction!$G$4,nametranslations,76,FALSE)</f>
        <v>De base (ameliorée et disponible)</v>
      </c>
      <c r="BY4" s="521" t="str">
        <f>HLOOKUP(Introduction!$G$4,nametranslations,74,FALSE)</f>
        <v>Installation</v>
      </c>
      <c r="BZ4" s="606" t="str">
        <f>HLOOKUP(Introduction!$G$4,nametranslations,75,FALSE)</f>
        <v>Ameliorée</v>
      </c>
      <c r="CA4" s="612" t="str">
        <f>HLOOKUP(Introduction!$G$4,nametranslations,76,FALSE)</f>
        <v>De base (ameliorée et disponible)</v>
      </c>
      <c r="CB4" s="521" t="str">
        <f>HLOOKUP(Introduction!$G$4,nametranslations,74,FALSE)</f>
        <v>Installation</v>
      </c>
      <c r="CC4" s="606" t="str">
        <f>HLOOKUP(Introduction!$G$4,nametranslations,75,FALSE)</f>
        <v>Ameliorée</v>
      </c>
      <c r="CD4" s="612" t="str">
        <f>HLOOKUP(Introduction!$G$4,nametranslations,76,FALSE)</f>
        <v>De base (ameliorée et disponible)</v>
      </c>
      <c r="CE4" s="521" t="str">
        <f>HLOOKUP(Introduction!$G$4,nametranslations,74,FALSE)</f>
        <v>Installation</v>
      </c>
      <c r="CF4" s="606" t="str">
        <f>HLOOKUP(Introduction!$G$4,nametranslations,75,FALSE)</f>
        <v>Ameliorée</v>
      </c>
      <c r="CG4" s="612" t="str">
        <f>HLOOKUP(Introduction!$G$4,nametranslations,76,FALSE)</f>
        <v>De base (ameliorée et disponible)</v>
      </c>
      <c r="CH4" s="521" t="str">
        <f>HLOOKUP(Introduction!$G$4,nametranslations,74,FALSE)</f>
        <v>Installation</v>
      </c>
      <c r="CI4" s="606" t="str">
        <f>HLOOKUP(Introduction!$G$4,nametranslations,75,FALSE)</f>
        <v>Ameliorée</v>
      </c>
      <c r="CJ4" s="612" t="str">
        <f>HLOOKUP(Introduction!$G$4,nametranslations,76,FALSE)</f>
        <v>De base (ameliorée et disponible)</v>
      </c>
      <c r="CK4" s="525" t="str">
        <f>HLOOKUP(Introduction!$G$4,nametranslations,74,FALSE)</f>
        <v>Installation</v>
      </c>
      <c r="CL4" s="526" t="str">
        <f>HLOOKUP(Introduction!$G$4,nametranslations,75,FALSE)</f>
        <v>Ameliorée</v>
      </c>
      <c r="CM4" s="526" t="str">
        <f>HLOOKUP(Introduction!$G$4,nametranslations,90,FALSE)</f>
        <v>Améliorée et utilisable</v>
      </c>
      <c r="CN4" s="526" t="str">
        <f>HLOOKUP(Introduction!$G$4,nametranslations,91,FALSE)</f>
        <v>Améliorée et non mixte</v>
      </c>
      <c r="CO4" s="609" t="str">
        <f>HLOOKUP(Introduction!$G$4,nametranslations,79,FALSE)</f>
        <v>De base 
(améliorée, utilisable et non mixte)</v>
      </c>
      <c r="CP4" s="525" t="str">
        <f>HLOOKUP(Introduction!$G$4,nametranslations,74,FALSE)</f>
        <v>Installation</v>
      </c>
      <c r="CQ4" s="526" t="str">
        <f>HLOOKUP(Introduction!$G$4,nametranslations,75,FALSE)</f>
        <v>Ameliorée</v>
      </c>
      <c r="CR4" s="526" t="str">
        <f>HLOOKUP(Introduction!$G$4,nametranslations,90,FALSE)</f>
        <v>Améliorée et utilisable</v>
      </c>
      <c r="CS4" s="526" t="str">
        <f>HLOOKUP(Introduction!$G$4,nametranslations,91,FALSE)</f>
        <v>Améliorée et non mixte</v>
      </c>
      <c r="CT4" s="609" t="str">
        <f>HLOOKUP(Introduction!$G$4,nametranslations,79,FALSE)</f>
        <v>De base 
(améliorée, utilisable et non mixte)</v>
      </c>
      <c r="CU4" s="525" t="str">
        <f>HLOOKUP(Introduction!$G$4,nametranslations,74,FALSE)</f>
        <v>Installation</v>
      </c>
      <c r="CV4" s="526" t="str">
        <f>HLOOKUP(Introduction!$G$4,nametranslations,75,FALSE)</f>
        <v>Ameliorée</v>
      </c>
      <c r="CW4" s="526" t="str">
        <f>HLOOKUP(Introduction!$G$4,nametranslations,90,FALSE)</f>
        <v>Améliorée et utilisable</v>
      </c>
      <c r="CX4" s="526" t="str">
        <f>HLOOKUP(Introduction!$G$4,nametranslations,91,FALSE)</f>
        <v>Améliorée et non mixte</v>
      </c>
      <c r="CY4" s="609" t="str">
        <f>HLOOKUP(Introduction!$G$4,nametranslations,79,FALSE)</f>
        <v>De base 
(améliorée, utilisable et non mixte)</v>
      </c>
      <c r="CZ4" s="525" t="str">
        <f>HLOOKUP(Introduction!$G$4,nametranslations,74,FALSE)</f>
        <v>Installation</v>
      </c>
      <c r="DA4" s="526" t="str">
        <f>HLOOKUP(Introduction!$G$4,nametranslations,75,FALSE)</f>
        <v>Ameliorée</v>
      </c>
      <c r="DB4" s="526" t="str">
        <f>HLOOKUP(Introduction!$G$4,nametranslations,90,FALSE)</f>
        <v>Améliorée et utilisable</v>
      </c>
      <c r="DC4" s="526" t="str">
        <f>HLOOKUP(Introduction!$G$4,nametranslations,91,FALSE)</f>
        <v>Améliorée et non mixte</v>
      </c>
      <c r="DD4" s="609" t="str">
        <f>HLOOKUP(Introduction!$G$4,nametranslations,79,FALSE)</f>
        <v>De base 
(améliorée, utilisable et non mixte)</v>
      </c>
      <c r="DE4" s="525" t="str">
        <f>HLOOKUP(Introduction!$G$4,nametranslations,74,FALSE)</f>
        <v>Installation</v>
      </c>
      <c r="DF4" s="526" t="str">
        <f>HLOOKUP(Introduction!$G$4,nametranslations,75,FALSE)</f>
        <v>Ameliorée</v>
      </c>
      <c r="DG4" s="526" t="str">
        <f>HLOOKUP(Introduction!$G$4,nametranslations,90,FALSE)</f>
        <v>Améliorée et utilisable</v>
      </c>
      <c r="DH4" s="526" t="str">
        <f>HLOOKUP(Introduction!$G$4,nametranslations,91,FALSE)</f>
        <v>Améliorée et non mixte</v>
      </c>
      <c r="DI4" s="609" t="str">
        <f>HLOOKUP(Introduction!$G$4,nametranslations,79,FALSE)</f>
        <v>De base 
(améliorée, utilisable et non mixte)</v>
      </c>
      <c r="DJ4" s="525" t="str">
        <f>HLOOKUP(Introduction!$G$4,nametranslations,74,FALSE)</f>
        <v>Installation</v>
      </c>
      <c r="DK4" s="526" t="str">
        <f>HLOOKUP(Introduction!$G$4,nametranslations,75,FALSE)</f>
        <v>Ameliorée</v>
      </c>
      <c r="DL4" s="526" t="str">
        <f>HLOOKUP(Introduction!$G$4,nametranslations,90,FALSE)</f>
        <v>Améliorée et utilisable</v>
      </c>
      <c r="DM4" s="526" t="str">
        <f>HLOOKUP(Introduction!$G$4,nametranslations,91,FALSE)</f>
        <v>Améliorée et non mixte</v>
      </c>
      <c r="DN4" s="609" t="str">
        <f>HLOOKUP(Introduction!$G$4,nametranslations,79,FALSE)</f>
        <v>De base 
(améliorée, utilisable et non mixte)</v>
      </c>
      <c r="DO4" s="529" t="str">
        <f>HLOOKUP(Introduction!$G$4,nametranslations,92,FALSE)</f>
        <v>Installation destinée au lavage des mains</v>
      </c>
      <c r="DP4" s="610" t="str">
        <f>HLOOKUP(Introduction!$G$4,nametranslations,93,FALSE)</f>
        <v>Installation destinée au lavage des mains, avec de l'eau</v>
      </c>
      <c r="DQ4" s="610" t="str">
        <f>HLOOKUP(Introduction!$G$4,nametranslations,81,FALSE)</f>
        <v>De base
 (installation avec de l'eau et du savon)</v>
      </c>
      <c r="DR4" s="529" t="str">
        <f>HLOOKUP(Introduction!$G$4,nametranslations,92,FALSE)</f>
        <v>Installation destinée au lavage des mains</v>
      </c>
      <c r="DS4" s="610" t="str">
        <f>HLOOKUP(Introduction!$G$4,nametranslations,93,FALSE)</f>
        <v>Installation destinée au lavage des mains, avec de l'eau</v>
      </c>
      <c r="DT4" s="610" t="str">
        <f>HLOOKUP(Introduction!$G$4,nametranslations,81,FALSE)</f>
        <v>De base
 (installation avec de l'eau et du savon)</v>
      </c>
      <c r="DU4" s="529" t="str">
        <f>HLOOKUP(Introduction!$G$4,nametranslations,92,FALSE)</f>
        <v>Installation destinée au lavage des mains</v>
      </c>
      <c r="DV4" s="610" t="str">
        <f>HLOOKUP(Introduction!$G$4,nametranslations,93,FALSE)</f>
        <v>Installation destinée au lavage des mains, avec de l'eau</v>
      </c>
      <c r="DW4" s="610" t="str">
        <f>HLOOKUP(Introduction!$G$4,nametranslations,81,FALSE)</f>
        <v>De base
 (installation avec de l'eau et du savon)</v>
      </c>
      <c r="DX4" s="529" t="str">
        <f>HLOOKUP(Introduction!$G$4,nametranslations,92,FALSE)</f>
        <v>Installation destinée au lavage des mains</v>
      </c>
      <c r="DY4" s="610" t="str">
        <f>HLOOKUP(Introduction!$G$4,nametranslations,93,FALSE)</f>
        <v>Installation destinée au lavage des mains, avec de l'eau</v>
      </c>
      <c r="DZ4" s="610" t="str">
        <f>HLOOKUP(Introduction!$G$4,nametranslations,81,FALSE)</f>
        <v>De base
 (installation avec de l'eau et du savon)</v>
      </c>
      <c r="EA4" s="529" t="str">
        <f>HLOOKUP(Introduction!$G$4,nametranslations,92,FALSE)</f>
        <v>Installation destinée au lavage des mains</v>
      </c>
      <c r="EB4" s="610" t="str">
        <f>HLOOKUP(Introduction!$G$4,nametranslations,93,FALSE)</f>
        <v>Installation destinée au lavage des mains, avec de l'eau</v>
      </c>
      <c r="EC4" s="610" t="str">
        <f>HLOOKUP(Introduction!$G$4,nametranslations,81,FALSE)</f>
        <v>De base
 (installation avec de l'eau et du savon)</v>
      </c>
      <c r="ED4" s="529" t="str">
        <f>HLOOKUP(Introduction!$G$4,nametranslations,92,FALSE)</f>
        <v>Installation destinée au lavage des mains</v>
      </c>
      <c r="EE4" s="610" t="str">
        <f>HLOOKUP(Introduction!$G$4,nametranslations,93,FALSE)</f>
        <v>Installation destinée au lavage des mains, avec de l'eau</v>
      </c>
      <c r="EF4" s="610" t="str">
        <f>HLOOKUP(Introduction!$G$4,nametranslations,81,FALSE)</f>
        <v>De base
 (installation avec de l'eau et du savon)</v>
      </c>
    </row>
    <row r="5" spans="1:136" ht="43.2" hidden="1" x14ac:dyDescent="0.25">
      <c r="A5" s="520" t="s">
        <v>38</v>
      </c>
      <c r="B5" s="520" t="s">
        <v>39</v>
      </c>
      <c r="C5" s="520" t="s">
        <v>40</v>
      </c>
      <c r="D5" s="521" t="s">
        <v>121</v>
      </c>
      <c r="E5" s="522" t="s">
        <v>41</v>
      </c>
      <c r="F5" s="523" t="s">
        <v>177</v>
      </c>
      <c r="G5" s="521" t="s">
        <v>122</v>
      </c>
      <c r="H5" s="522" t="s">
        <v>42</v>
      </c>
      <c r="I5" s="523" t="s">
        <v>178</v>
      </c>
      <c r="J5" s="521" t="s">
        <v>123</v>
      </c>
      <c r="K5" s="522" t="s">
        <v>43</v>
      </c>
      <c r="L5" s="523" t="s">
        <v>179</v>
      </c>
      <c r="M5" s="521" t="s">
        <v>124</v>
      </c>
      <c r="N5" s="522" t="s">
        <v>79</v>
      </c>
      <c r="O5" s="523" t="s">
        <v>180</v>
      </c>
      <c r="P5" s="521" t="s">
        <v>125</v>
      </c>
      <c r="Q5" s="522" t="s">
        <v>80</v>
      </c>
      <c r="R5" s="523" t="s">
        <v>181</v>
      </c>
      <c r="S5" s="521" t="s">
        <v>126</v>
      </c>
      <c r="T5" s="522" t="s">
        <v>81</v>
      </c>
      <c r="U5" s="524" t="s">
        <v>182</v>
      </c>
      <c r="V5" s="525" t="s">
        <v>115</v>
      </c>
      <c r="W5" s="526" t="s">
        <v>44</v>
      </c>
      <c r="X5" s="532" t="s">
        <v>58</v>
      </c>
      <c r="Y5" s="532" t="s">
        <v>59</v>
      </c>
      <c r="Z5" s="527" t="s">
        <v>183</v>
      </c>
      <c r="AA5" s="525" t="s">
        <v>116</v>
      </c>
      <c r="AB5" s="526" t="s">
        <v>45</v>
      </c>
      <c r="AC5" s="532" t="s">
        <v>60</v>
      </c>
      <c r="AD5" s="532" t="s">
        <v>61</v>
      </c>
      <c r="AE5" s="527" t="s">
        <v>184</v>
      </c>
      <c r="AF5" s="525" t="s">
        <v>117</v>
      </c>
      <c r="AG5" s="526" t="s">
        <v>46</v>
      </c>
      <c r="AH5" s="532" t="s">
        <v>62</v>
      </c>
      <c r="AI5" s="532" t="s">
        <v>63</v>
      </c>
      <c r="AJ5" s="527" t="s">
        <v>185</v>
      </c>
      <c r="AK5" s="525" t="s">
        <v>118</v>
      </c>
      <c r="AL5" s="526" t="s">
        <v>64</v>
      </c>
      <c r="AM5" s="532" t="s">
        <v>65</v>
      </c>
      <c r="AN5" s="532" t="s">
        <v>66</v>
      </c>
      <c r="AO5" s="527" t="s">
        <v>186</v>
      </c>
      <c r="AP5" s="525" t="s">
        <v>119</v>
      </c>
      <c r="AQ5" s="526" t="s">
        <v>67</v>
      </c>
      <c r="AR5" s="532" t="s">
        <v>68</v>
      </c>
      <c r="AS5" s="532" t="s">
        <v>69</v>
      </c>
      <c r="AT5" s="527" t="s">
        <v>187</v>
      </c>
      <c r="AU5" s="525" t="s">
        <v>120</v>
      </c>
      <c r="AV5" s="526" t="s">
        <v>70</v>
      </c>
      <c r="AW5" s="532" t="s">
        <v>71</v>
      </c>
      <c r="AX5" s="532" t="s">
        <v>72</v>
      </c>
      <c r="AY5" s="528" t="s">
        <v>188</v>
      </c>
      <c r="AZ5" s="529" t="s">
        <v>73</v>
      </c>
      <c r="BA5" s="610" t="s">
        <v>100</v>
      </c>
      <c r="BB5" s="531" t="s">
        <v>189</v>
      </c>
      <c r="BC5" s="529" t="s">
        <v>78</v>
      </c>
      <c r="BD5" s="530" t="s">
        <v>101</v>
      </c>
      <c r="BE5" s="531" t="s">
        <v>190</v>
      </c>
      <c r="BF5" s="529" t="s">
        <v>77</v>
      </c>
      <c r="BG5" s="530" t="s">
        <v>102</v>
      </c>
      <c r="BH5" s="531" t="s">
        <v>191</v>
      </c>
      <c r="BI5" s="529" t="s">
        <v>76</v>
      </c>
      <c r="BJ5" s="530" t="s">
        <v>103</v>
      </c>
      <c r="BK5" s="531" t="s">
        <v>192</v>
      </c>
      <c r="BL5" s="529" t="s">
        <v>75</v>
      </c>
      <c r="BM5" s="530" t="s">
        <v>104</v>
      </c>
      <c r="BN5" s="531" t="s">
        <v>193</v>
      </c>
      <c r="BO5" s="529" t="s">
        <v>74</v>
      </c>
      <c r="BP5" s="530" t="s">
        <v>105</v>
      </c>
      <c r="BQ5" s="531" t="s">
        <v>194</v>
      </c>
    </row>
    <row r="6" spans="1:136" x14ac:dyDescent="0.25">
      <c r="A6" s="507" t="str">
        <f>IF('Water Data'!$B$2="","",'Water Data'!$B$2)</f>
        <v>MLI_2006_EMIS</v>
      </c>
      <c r="B6" s="507" t="str">
        <f>IF('Water Data'!C2="Census",Key!I111,IF('Water Data'!C2="Survey with microdata",Key!I113,IF('Water Data'!C2="Survey",Key!I110,IF('Water Data'!C2="Admin",Key!I114,IF('Water Data'!C2="EMIS",Key!I109,IF('Water Data'!C2="Other",Key!I112))))))</f>
        <v>EMIS</v>
      </c>
      <c r="C6" s="534">
        <f>+IF(ISNUMBER(VALUE(MID(A6,5,4))), VALUE(MID(A6, 5,4)),"")</f>
        <v>2006</v>
      </c>
      <c r="D6" s="535" t="str">
        <f>+IF(AND(ISTEXT('Water Data'!B2),BS6="Yes"),100-'Water Data'!D4,IF(AND(ISTEXT('Water Data'!B2),BS6="No",ISNUMBER('Water Data'!D4)),CONCATENATE("[",ROUND(100-'Water Data'!D4,0),"]"),NA()))</f>
        <v>[22]</v>
      </c>
      <c r="E6" s="535" t="e">
        <f>+IF(AND(ISTEXT('Water Data'!B2),BT6="Yes"),'Water Data'!D6,IF(AND(ISTEXT('Water Data'!B2),BT6="No",ISNUMBER('Water Data'!D6)),CONCATENATE("[",ROUND('Water Data'!D6,0),"]"),NA()))</f>
        <v>#N/A</v>
      </c>
      <c r="F6" s="535" t="e">
        <f>+IF(AND(ISTEXT('Water Data'!B2),BU6="Yes"),'Water Data'!D9,IF(AND(ISTEXT('Water Data'!B2),BU6="No",ISNUMBER('Water Data'!D9)),CONCATENATE("[",ROUND('Water Data'!D9,0),"]"),NA()))</f>
        <v>#N/A</v>
      </c>
      <c r="G6" s="535" t="e">
        <f>+IF(AND(ISTEXT('Water Data'!B2),BV6="Yes"),100-'Water Data'!E4,IF(AND(ISTEXT('Water Data'!B2),BV6="No",ISNUMBER('Water Data'!E4)),CONCATENATE("[",ROUND(100-'Water Data'!E4,0),"]"),NA()))</f>
        <v>#N/A</v>
      </c>
      <c r="H6" s="535" t="e">
        <f>+IF(AND(ISTEXT('Water Data'!B2),BW6="Yes"),'Water Data'!E6,IF(AND(ISTEXT('Water Data'!B2),BW6="No",ISNUMBER('Water Data'!E6)),CONCATENATE("[",ROUND('Water Data'!E6,0),"]"),NA()))</f>
        <v>#N/A</v>
      </c>
      <c r="I6" s="535" t="e">
        <f>+IF(AND(ISTEXT('Water Data'!B2),BX6="Yes"),'Water Data'!E9,IF(AND(ISTEXT('Water Data'!B2),BX6="No",ISNUMBER('Water Data'!E9)),CONCATENATE("[",ROUND('Water Data'!E9,0),"]"),NA()))</f>
        <v>#N/A</v>
      </c>
      <c r="J6" s="535" t="e">
        <f>+IF(AND(ISTEXT('Water Data'!B2),BY6="Yes"),100-'Water Data'!F4,IF(AND(ISTEXT('Water Data'!B2),BY6="No",ISNUMBER('Water Data'!F4)),CONCATENATE("[",ROUND(100-'Water Data'!F4,0),"]"),NA()))</f>
        <v>#N/A</v>
      </c>
      <c r="K6" s="535" t="e">
        <f>+IF(AND(ISTEXT('Water Data'!B2),BZ6="Yes"),'Water Data'!F6,IF(AND(ISTEXT('Water Data'!B2),BZ6="No",ISNUMBER('Water Data'!F6)),CONCATENATE("[",ROUND('Water Data'!F6,0),"]"),NA()))</f>
        <v>#N/A</v>
      </c>
      <c r="L6" s="535" t="e">
        <f>+IF(AND(ISTEXT('Water Data'!B2),CA6="Yes"),'Water Data'!F9,IF(AND(ISTEXT('Water Data'!B2),CA6="No",ISNUMBER('Water Data'!F9)),CONCATENATE("[",ROUND('Water Data'!F9,0),"]"),NA()))</f>
        <v>#N/A</v>
      </c>
      <c r="M6" s="535" t="e">
        <f>+IF(AND(ISTEXT('Water Data'!B2),CB6="Yes"),100-'Water Data'!G4,IF(AND(ISTEXT('Water Data'!B2),CB6="No",ISNUMBER('Water Data'!G4)),CONCATENATE("[",ROUND(100-'Water Data'!G4,0),"]"),NA()))</f>
        <v>#N/A</v>
      </c>
      <c r="N6" s="535" t="e">
        <f>+IF(AND(ISTEXT('Water Data'!B2),CC6="Yes"),'Water Data'!G6,IF(AND(ISTEXT('Water Data'!B2),CC6="No",ISNUMBER('Water Data'!G6)),CONCATENATE("[",ROUND('Water Data'!G6,0),"]"),NA()))</f>
        <v>#N/A</v>
      </c>
      <c r="O6" s="535" t="e">
        <f>+IF(AND(ISTEXT('Water Data'!B2),CD6="Yes"),'Water Data'!G9,IF(AND(ISTEXT('Water Data'!B2),CD6="No",ISNUMBER('Water Data'!G9)),CONCATENATE("[",ROUND('Water Data'!G9,0),"]"),NA()))</f>
        <v>#N/A</v>
      </c>
      <c r="P6" s="535" t="e">
        <f>+IF(AND(ISTEXT('Water Data'!B2),CE6="Yes"),100-'Water Data'!H4,IF(AND(ISTEXT('Water Data'!B2),CE6="No",ISNUMBER('Water Data'!H4)),CONCATENATE("[",ROUND(100-'Water Data'!H4,0),"]"),NA()))</f>
        <v>#N/A</v>
      </c>
      <c r="Q6" s="535" t="e">
        <f>+IF(AND(ISTEXT('Water Data'!B2),CF6="Yes"),'Water Data'!H6,IF(AND(ISTEXT('Water Data'!B2),CF6="No",ISNUMBER('Water Data'!H6)),CONCATENATE("[",ROUND('Water Data'!H6,0),"]"),NA()))</f>
        <v>#N/A</v>
      </c>
      <c r="R6" s="535" t="e">
        <f>+IF(AND(ISTEXT('Water Data'!B2),CG6="Yes"),'Water Data'!H9,IF(AND(ISTEXT('Water Data'!B2),CG6="No",ISNUMBER('Water Data'!H9)),CONCATENATE("[",ROUND('Water Data'!H9,0),"]"),NA()))</f>
        <v>#N/A</v>
      </c>
      <c r="S6" s="535" t="e">
        <f>+IF(AND(ISTEXT('Water Data'!B2),CH6="Yes"),100-'Water Data'!I4,IF(AND(ISTEXT('Water Data'!B2),CH6="No",ISNUMBER('Water Data'!I4)),CONCATENATE("[",ROUND(100-'Water Data'!I4,0),"]"),NA()))</f>
        <v>#N/A</v>
      </c>
      <c r="T6" s="535" t="e">
        <f>+IF(AND(ISTEXT('Water Data'!B2),CI6="Yes"),'Water Data'!I6,IF(AND(ISTEXT('Water Data'!B2),CI6="No",ISNUMBER('Water Data'!I6)),CONCATENATE("[",ROUND('Water Data'!I6,0),"]"),NA()))</f>
        <v>#N/A</v>
      </c>
      <c r="U6" s="535" t="e">
        <f>+IF(AND(ISTEXT('Water Data'!B2),CJ6="Yes"),'Water Data'!I9,IF(AND(ISTEXT('Water Data'!B2),CJ6="No",ISNUMBER('Water Data'!I9)),CONCATENATE("[",ROUND('Water Data'!I9,0),"]"),NA()))</f>
        <v>#N/A</v>
      </c>
      <c r="V6" s="536" t="e">
        <f>+IF(AND(ISTEXT('Sanitation Data'!B2),CK6="Yes"),100-'Sanitation Data'!D4,IF(AND(ISTEXT('Sanitation Data'!B2),CK6="No",ISNUMBER('Sanitation Data'!D4)),CONCATENATE("[",ROUND(100-'Sanitation Data'!D4,0),"]"),NA()))</f>
        <v>#N/A</v>
      </c>
      <c r="W6" s="536" t="e">
        <f>+IF(AND(ISTEXT('Sanitation Data'!B2),CL6="Yes"),'Sanitation Data'!D6,IF(AND(ISTEXT('Sanitation Data'!B2),CL6="No",ISNUMBER('Sanitation Data'!D6)),CONCATENATE("[",ROUND('Sanitation Data'!D6,0),"]"),NA()))</f>
        <v>#N/A</v>
      </c>
      <c r="X6" s="536" t="e">
        <f>+IF(AND(ISTEXT('Sanitation Data'!B2),CM6="Yes"),'Sanitation Data'!D10,IF(AND(ISTEXT('Sanitation Data'!B2),CM6="No",ISNUMBER('Sanitation Data'!D10)),CONCATENATE("[",ROUND('Sanitation Data'!D10,0),"]"),NA()))</f>
        <v>#N/A</v>
      </c>
      <c r="Y6" s="536" t="e">
        <f>+IF(AND(ISTEXT('Sanitation Data'!B2),CN6="Yes"),'Sanitation Data'!D11,IF(AND(ISTEXT('Sanitation Data'!B2),CN6="No",ISNUMBER('Sanitation Data'!D11)),CONCATENATE("[",ROUND('Sanitation Data'!D11,0),"]"),NA()))</f>
        <v>#N/A</v>
      </c>
      <c r="Z6" s="536" t="str">
        <f>+IF(AND(ISTEXT('Sanitation Data'!B2),CO6="Yes"),'Sanitation Data'!D12,IF(AND(ISTEXT('Sanitation Data'!B2),CO6="No",ISNUMBER('Sanitation Data'!D12)),CONCATENATE("[",ROUND('Sanitation Data'!D12,0),"]"),NA()))</f>
        <v>[0]</v>
      </c>
      <c r="AA6" s="536" t="e">
        <f>+IF(AND(ISTEXT('Sanitation Data'!B2),CP6="Yes"),100-'Sanitation Data'!E4,IF(AND(ISTEXT('Sanitation Data'!B2),CP6="No",ISNUMBER('Sanitation Data'!E4)),CONCATENATE("[",ROUND(100-'Sanitation Data'!E4,0),"]"),NA()))</f>
        <v>#N/A</v>
      </c>
      <c r="AB6" s="536" t="e">
        <f>+IF(AND(ISTEXT('Sanitation Data'!B2),CQ6="Yes"),'Sanitation Data'!E6,IF(AND(ISTEXT('Sanitation Data'!B2),CQ6="No",ISNUMBER('Sanitation Data'!E6)),CONCATENATE("[",ROUND('Sanitation Data'!E6,0),"]"),NA()))</f>
        <v>#N/A</v>
      </c>
      <c r="AC6" s="536" t="e">
        <f>+IF(AND(ISTEXT('Sanitation Data'!B2),CR6="Yes"),'Sanitation Data'!E10,IF(AND(ISTEXT('Sanitation Data'!B2),CR6="No",ISNUMBER('Sanitation Data'!E10)),CONCATENATE("[",ROUND('Sanitation Data'!E10,0),"]"),NA()))</f>
        <v>#N/A</v>
      </c>
      <c r="AD6" s="536" t="e">
        <f>+IF(AND(ISTEXT('Sanitation Data'!B2),CS6="Yes"),'Sanitation Data'!E11,IF(AND(ISTEXT('Sanitation Data'!B2),CS6="No",ISNUMBER('Sanitation Data'!E11)),CONCATENATE("[",ROUND('Sanitation Data'!E11,0),"]"),NA()))</f>
        <v>#N/A</v>
      </c>
      <c r="AE6" s="536" t="e">
        <f>+IF(AND(ISTEXT('Sanitation Data'!B2),CT6="Yes"),'Sanitation Data'!E12,IF(AND(ISTEXT('Sanitation Data'!B2),CT6="No",ISNUMBER('Sanitation Data'!E12)),CONCATENATE("[",ROUND('Sanitation Data'!E12,0),"]"),NA()))</f>
        <v>#N/A</v>
      </c>
      <c r="AF6" s="536" t="e">
        <f>+IF(AND(ISTEXT('Sanitation Data'!B2),CU6="Yes"),100-'Sanitation Data'!F4,IF(AND(ISTEXT('Sanitation Data'!B2),CU6="No",ISNUMBER('Sanitation Data'!F4)),CONCATENATE("[",ROUND(100-'Sanitation Data'!F4,0),"]"),NA()))</f>
        <v>#N/A</v>
      </c>
      <c r="AG6" s="536" t="e">
        <f>+IF(AND(ISTEXT('Sanitation Data'!B2),CV6="Yes"),'Sanitation Data'!F6,IF(AND(ISTEXT('Sanitation Data'!B2),CV6="No",ISNUMBER('Sanitation Data'!F6)),CONCATENATE("[",ROUND('Sanitation Data'!F6,0),"]"),NA()))</f>
        <v>#N/A</v>
      </c>
      <c r="AH6" s="536" t="e">
        <f>+IF(AND(ISTEXT('Sanitation Data'!B2),CW6="Yes"),'Sanitation Data'!F10,IF(AND(ISTEXT('Sanitation Data'!B2),CW6="No",ISNUMBER('Sanitation Data'!F10)),CONCATENATE("[",ROUND('Sanitation Data'!F10,0),"]"),NA()))</f>
        <v>#N/A</v>
      </c>
      <c r="AI6" s="536" t="e">
        <f>+IF(AND(ISTEXT('Sanitation Data'!B2),CX6="Yes"),'Sanitation Data'!F11,IF(AND(ISTEXT('Sanitation Data'!B2),CX6="No",ISNUMBER('Sanitation Data'!F11)),CONCATENATE("[",ROUND('Sanitation Data'!F11,0),"]"),NA()))</f>
        <v>#N/A</v>
      </c>
      <c r="AJ6" s="536" t="e">
        <f>+IF(AND(ISTEXT('Sanitation Data'!B2),CY6="Yes"),'Sanitation Data'!F12,IF(AND(ISTEXT('Sanitation Data'!B2),CY6="No",ISNUMBER('Sanitation Data'!F12)),CONCATENATE("[",ROUND('Sanitation Data'!F12,0),"]"),NA()))</f>
        <v>#N/A</v>
      </c>
      <c r="AK6" s="536" t="e">
        <f>+IF(AND(ISTEXT('Sanitation Data'!B2),CZ6="Yes"),100-'Sanitation Data'!G4,IF(AND(ISTEXT('Sanitation Data'!B2),CZ6="No",ISNUMBER('Sanitation Data'!G4)),CONCATENATE("[",ROUND(100-'Sanitation Data'!G4,0),"]"),NA()))</f>
        <v>#N/A</v>
      </c>
      <c r="AL6" s="536" t="e">
        <f>+IF(AND(ISTEXT('Sanitation Data'!B2),DA6="Yes"),'Sanitation Data'!G6,IF(AND(ISTEXT('Sanitation Data'!B2),DA6="No",ISNUMBER('Sanitation Data'!G6)),CONCATENATE("[",ROUND('Sanitation Data'!G6,0),"]"),NA()))</f>
        <v>#N/A</v>
      </c>
      <c r="AM6" s="536" t="e">
        <f>+IF(AND(ISTEXT('Sanitation Data'!B2),DB6="Yes"),'Sanitation Data'!G10,IF(AND(ISTEXT('Sanitation Data'!B2),DB6="No",ISNUMBER('Sanitation Data'!G10)),CONCATENATE("[",ROUND('Sanitation Data'!G10,0),"]"),NA()))</f>
        <v>#N/A</v>
      </c>
      <c r="AN6" s="536" t="e">
        <f>+IF(AND(ISTEXT('Sanitation Data'!B2),DC6="Yes"),'Sanitation Data'!G11,IF(AND(ISTEXT('Sanitation Data'!B2),DC6="No",ISNUMBER('Sanitation Data'!G11)),CONCATENATE("[",ROUND('Sanitation Data'!G11,0),"]"),NA()))</f>
        <v>#N/A</v>
      </c>
      <c r="AO6" s="536" t="e">
        <f>+IF(AND(ISTEXT('Sanitation Data'!B2),DD6="Yes"),'Sanitation Data'!G12,IF(AND(ISTEXT('Sanitation Data'!B2),DD6="No",ISNUMBER('Sanitation Data'!G12)),CONCATENATE("[",ROUND('Sanitation Data'!G12,0),"]"),NA()))</f>
        <v>#N/A</v>
      </c>
      <c r="AP6" s="536" t="e">
        <f>+IF(AND(ISTEXT('Sanitation Data'!B2),DE6="Yes"),100-'Sanitation Data'!H4,IF(AND(ISTEXT('Sanitation Data'!B2),DE6="No",ISNUMBER('Sanitation Data'!H4)),CONCATENATE("[",ROUND(100-'Sanitation Data'!H4,0),"]"),NA()))</f>
        <v>#N/A</v>
      </c>
      <c r="AQ6" s="536" t="e">
        <f>+IF(AND(ISTEXT('Sanitation Data'!B2),DF6="Yes"),'Sanitation Data'!H6,IF(AND(ISTEXT('Sanitation Data'!B2),DF6="No",ISTEXT('Sanitation Data'!H6)),CONCATENATE("[",ROUND('Sanitation Data'!H6,0),"]"),NA()))</f>
        <v>#N/A</v>
      </c>
      <c r="AR6" s="536" t="e">
        <f>+IF(AND(ISTEXT('Sanitation Data'!B2),DG6="Yes"),'Sanitation Data'!H10,IF(AND(ISTEXT('Sanitation Data'!B2),DG6="No",ISNUMBER('Sanitation Data'!H10)),CONCATENATE("[",ROUND('Sanitation Data'!H10,0),"]"),NA()))</f>
        <v>#N/A</v>
      </c>
      <c r="AS6" s="536" t="e">
        <f>+IF(AND(ISTEXT('Sanitation Data'!B2),DH6="Yes"),'Sanitation Data'!H11,IF(AND(ISTEXT('Sanitation Data'!B2),DH6="No",ISNUMBER('Sanitation Data'!H11)),CONCATENATE("[",ROUND('Sanitation Data'!H11,0),"]"),NA()))</f>
        <v>#N/A</v>
      </c>
      <c r="AT6" s="536" t="e">
        <f>+IF(AND(ISTEXT('Sanitation Data'!B2),DI6="Yes"),'Sanitation Data'!H12,IF(AND(ISTEXT('Sanitation Data'!B2),DI6="No",ISNUMBER('Sanitation Data'!H12)),CONCATENATE("[",ROUND('Sanitation Data'!H12,0),"]"),NA()))</f>
        <v>#N/A</v>
      </c>
      <c r="AU6" s="536" t="e">
        <f>+IF(AND(ISTEXT('Sanitation Data'!B2),DJ6="Yes"),100-'Sanitation Data'!I4,IF(AND(ISTEXT('Sanitation Data'!B2),DJ6="No",ISNUMBER('Sanitation Data'!I4)),CONCATENATE("[",ROUND(100-'Sanitation Data'!I4,0),"]"),NA()))</f>
        <v>#N/A</v>
      </c>
      <c r="AV6" s="536" t="e">
        <f>+IF(AND(ISTEXT('Sanitation Data'!B2),DK6="Yes"),'Sanitation Data'!I6,IF(AND(ISTEXT('Sanitation Data'!B2),DK6="No",ISNUMBER('Sanitation Data'!I6)),CONCATENATE("[",ROUND('Sanitation Data'!I6,0),"]"),NA()))</f>
        <v>#N/A</v>
      </c>
      <c r="AW6" s="536" t="e">
        <f>+IF(AND(ISTEXT('Sanitation Data'!B2),DL6="Yes"),'Sanitation Data'!I10,IF(AND(ISTEXT('Sanitation Data'!B2),DL6="No",ISNUMBER('Sanitation Data'!I10)),CONCATENATE("[",ROUND('Sanitation Data'!I10,0),"]"),NA()))</f>
        <v>#N/A</v>
      </c>
      <c r="AX6" s="536" t="e">
        <f>+IF(AND(ISTEXT('Sanitation Data'!B2),DM6="Yes"),'Sanitation Data'!I11,IF(AND(ISTEXT('Sanitation Data'!B2),DM6="No",ISNUMBER('Sanitation Data'!I11)),CONCATENATE("[",ROUND('Sanitation Data'!I11,0),"]"),NA()))</f>
        <v>#N/A</v>
      </c>
      <c r="AY6" s="536" t="e">
        <f>+IF(AND(ISTEXT('Sanitation Data'!B2),DN6="Yes"),'Sanitation Data'!I12,IF(AND(ISTEXT('Sanitation Data'!B2),DN6="No",ISNUMBER('Sanitation Data'!I12)),CONCATENATE("[",ROUND('Sanitation Data'!I12,0),"]"),NA()))</f>
        <v>#N/A</v>
      </c>
      <c r="AZ6" s="537" t="e">
        <f>+IF(AND(ISTEXT('Hygiene Data'!B2),DO6="Yes"),'Hygiene Data'!D5,IF(AND(ISTEXT('Hygiene Data'!B2),DO6="No",ISNUMBER('Hygiene Data'!D5)),CONCATENATE("[",ROUND('Hygiene Data'!D5,0),"]"),NA()))</f>
        <v>#N/A</v>
      </c>
      <c r="BA6" s="613" t="e">
        <f>+IF(AND(ISTEXT('Hygiene Data'!B2),DP6="Yes"),'Hygiene Data'!D7,IF(AND(ISTEXT('Hygiene Data'!B2),DP6="No",ISNUMBER('Hygiene Data'!D7)),CONCATENATE("[",ROUND('Hygiene Data'!D7,0),"]"),NA()))</f>
        <v>#N/A</v>
      </c>
      <c r="BB6" s="537" t="e">
        <f>+IF(AND(ISTEXT('Hygiene Data'!B2),DQ6="Yes"),'Hygiene Data'!D9,IF(AND(ISTEXT('Hygiene Data'!B2),DQ6="No",ISNUMBER('Hygiene Data'!D9)),CONCATENATE("[",ROUND('Hygiene Data'!D9,0),"]"),NA()))</f>
        <v>#N/A</v>
      </c>
      <c r="BC6" s="537" t="e">
        <f>+IF(AND(ISTEXT('Hygiene Data'!B2),DR6="Yes"),'Hygiene Data'!E5,IF(AND(ISTEXT('Hygiene Data'!B2),DR6="No",ISNUMBER('Hygiene Data'!E5)),CONCATENATE("[",ROUND('Hygiene Data'!E5,0),"]"),NA()))</f>
        <v>#N/A</v>
      </c>
      <c r="BD6" s="537" t="e">
        <f>+IF(AND(ISTEXT('Hygiene Data'!B2),DS6="Yes"),'Hygiene Data'!E7,IF(AND(ISTEXT('Hygiene Data'!B2),DS6="No",ISNUMBER('Hygiene Data'!E7)),CONCATENATE("[",ROUND('Hygiene Data'!E7,0),"]"),NA()))</f>
        <v>#N/A</v>
      </c>
      <c r="BE6" s="537" t="e">
        <f>+IF(AND(ISTEXT('Hygiene Data'!B2),DT6="Yes"),'Hygiene Data'!E9,IF(AND(ISTEXT('Hygiene Data'!B2),DT6="No",ISNUMBER('Hygiene Data'!E9)),CONCATENATE("[",ROUND('Hygiene Data'!E9,0),"]"),NA()))</f>
        <v>#N/A</v>
      </c>
      <c r="BF6" s="537" t="e">
        <f>+IF(AND(ISTEXT('Hygiene Data'!B2),DU6="Yes"),'Hygiene Data'!F5,IF(AND(ISTEXT('Hygiene Data'!B2),DU6="No",ISNUMBER('Hygiene Data'!F5)),CONCATENATE("[",ROUND('Hygiene Data'!F5,0),"]"),NA()))</f>
        <v>#N/A</v>
      </c>
      <c r="BG6" s="537" t="e">
        <f>+IF(AND(ISTEXT('Hygiene Data'!B2),DV6="Yes"),'Hygiene Data'!F7,IF(AND(ISTEXT('Hygiene Data'!B2),DV6="No",ISNUMBER('Hygiene Data'!F7)),CONCATENATE("[",ROUND('Hygiene Data'!F7,0),"]"),NA()))</f>
        <v>#N/A</v>
      </c>
      <c r="BH6" s="537" t="e">
        <f>+IF(AND(ISTEXT('Hygiene Data'!B2),DW6="Yes"),'Hygiene Data'!F9,IF(AND(ISTEXT('Hygiene Data'!B2),DW6="No",ISNUMBER('Hygiene Data'!F9)),CONCATENATE("[",ROUND('Hygiene Data'!F9,0),"]"),NA()))</f>
        <v>#N/A</v>
      </c>
      <c r="BI6" s="537" t="e">
        <f>+IF(AND(ISTEXT('Hygiene Data'!B2),DX6="Yes"),'Hygiene Data'!G5,IF(AND(ISTEXT('Hygiene Data'!B2),DX6="No",ISNUMBER('Hygiene Data'!G5)),CONCATENATE("[",ROUND('Hygiene Data'!G5,0),"]"),NA()))</f>
        <v>#N/A</v>
      </c>
      <c r="BJ6" s="537" t="e">
        <f>+IF(AND(ISTEXT('Hygiene Data'!B2),DY6="Yes"),'Hygiene Data'!G7,IF(AND(ISTEXT('Hygiene Data'!B2),DY6="No",ISNUMBER('Hygiene Data'!G7)),CONCATENATE("[",ROUND('Hygiene Data'!G7,0),"]"),NA()))</f>
        <v>#N/A</v>
      </c>
      <c r="BK6" s="537" t="e">
        <f>+IF(AND(ISTEXT('Hygiene Data'!B2),DZ6="Yes"),'Hygiene Data'!G9,IF(AND(ISTEXT('Hygiene Data'!B2),DZ6="No",ISNUMBER('Hygiene Data'!G9)),CONCATENATE("[",ROUND('Hygiene Data'!G9,0),"]"),NA()))</f>
        <v>#N/A</v>
      </c>
      <c r="BL6" s="537" t="e">
        <f>+IF(AND(ISTEXT('Hygiene Data'!B2),EA6="Yes"),'Hygiene Data'!H5,IF(AND(ISTEXT('Hygiene Data'!B2),EA6="No",ISNUMBER('Hygiene Data'!H5)),CONCATENATE("[",ROUND('Hygiene Data'!H5,0),"]"),NA()))</f>
        <v>#N/A</v>
      </c>
      <c r="BM6" s="537" t="e">
        <f>+IF(AND(ISTEXT('Hygiene Data'!B2),EB6="Yes"),'Hygiene Data'!H7,IF(AND(ISTEXT('Hygiene Data'!B2),EB6="No",ISNUMBER('Hygiene Data'!H7)),CONCATENATE("[",ROUND('Hygiene Data'!H7,0),"]"),NA()))</f>
        <v>#N/A</v>
      </c>
      <c r="BN6" s="537" t="e">
        <f>+IF(AND(ISTEXT('Hygiene Data'!B2),EC6="Yes"),'Hygiene Data'!H9,IF(AND(ISTEXT('Hygiene Data'!B2),EC6="No",ISNUMBER('Hygiene Data'!H9)),CONCATENATE("[",ROUND('Hygiene Data'!H9,0),"]"),NA()))</f>
        <v>#N/A</v>
      </c>
      <c r="BO6" s="537" t="e">
        <f>+IF(AND(ISTEXT('Hygiene Data'!B2),ED6="Yes"),'Hygiene Data'!I5,IF(AND(ISTEXT('Hygiene Data'!B2),ED6="No",ISNUMBER('Hygiene Data'!I5)),CONCATENATE("[",ROUND('Hygiene Data'!I5,0),"]"),NA()))</f>
        <v>#N/A</v>
      </c>
      <c r="BP6" s="537" t="e">
        <f>+IF(AND(ISTEXT('Hygiene Data'!B2),EE6="Yes"),'Hygiene Data'!I7,IF(AND(ISTEXT('Hygiene Data'!B2),EE6="No",ISNUMBER('Hygiene Data'!I7)),CONCATENATE("[",ROUND('Hygiene Data'!I7,0),"]"),NA()))</f>
        <v>#N/A</v>
      </c>
      <c r="BQ6" s="537" t="e">
        <f>+IF(AND(ISTEXT('Hygiene Data'!B2),EF6="Yes"),'Hygiene Data'!I9,IF(AND(ISTEXT('Hygiene Data'!B2),EF6="No",ISNUMBER('Hygiene Data'!I9)),CONCATENATE("[",ROUND('Hygiene Data'!I9,0),"]"),NA()))</f>
        <v>#N/A</v>
      </c>
      <c r="BS6" s="398" t="str">
        <f>+'Water Data'!D27</f>
        <v>No</v>
      </c>
      <c r="BT6" s="398">
        <f>+'Water Data'!D28</f>
        <v>0</v>
      </c>
      <c r="BU6" s="398">
        <f>+'Water Data'!D29</f>
        <v>0</v>
      </c>
      <c r="BV6" s="398">
        <f>+'Water Data'!E27</f>
        <v>0</v>
      </c>
      <c r="BW6" s="398">
        <f>+'Water Data'!E28</f>
        <v>0</v>
      </c>
      <c r="BX6" s="398">
        <f>+'Water Data'!E29</f>
        <v>0</v>
      </c>
      <c r="BY6" s="398">
        <f>+'Water Data'!F27</f>
        <v>0</v>
      </c>
      <c r="BZ6" s="398">
        <f>+'Water Data'!F28</f>
        <v>0</v>
      </c>
      <c r="CA6" s="398">
        <f>+'Water Data'!F29</f>
        <v>0</v>
      </c>
      <c r="CB6" s="398">
        <f>+'Water Data'!G27</f>
        <v>0</v>
      </c>
      <c r="CC6" s="398">
        <f>+'Water Data'!G28</f>
        <v>0</v>
      </c>
      <c r="CD6" s="398">
        <f>+'Water Data'!G29</f>
        <v>0</v>
      </c>
      <c r="CE6" s="398">
        <f>+'Water Data'!H27</f>
        <v>0</v>
      </c>
      <c r="CF6" s="398">
        <f>+'Water Data'!H28</f>
        <v>0</v>
      </c>
      <c r="CG6" s="398">
        <f>+'Water Data'!H29</f>
        <v>0</v>
      </c>
      <c r="CH6" s="398">
        <f>+'Water Data'!I27</f>
        <v>0</v>
      </c>
      <c r="CI6" s="398">
        <f>+'Water Data'!I28</f>
        <v>0</v>
      </c>
      <c r="CJ6" s="398">
        <f>+'Water Data'!I29</f>
        <v>0</v>
      </c>
      <c r="CK6" s="398">
        <f>+'Sanitation Data'!D28</f>
        <v>0</v>
      </c>
      <c r="CL6" s="398">
        <f>+'Sanitation Data'!D29</f>
        <v>0</v>
      </c>
      <c r="CM6" s="398">
        <f>+'Sanitation Data'!D30</f>
        <v>0</v>
      </c>
      <c r="CN6" s="398">
        <f>+'Sanitation Data'!D31</f>
        <v>0</v>
      </c>
      <c r="CO6" s="398" t="str">
        <f>+'Sanitation Data'!D32</f>
        <v>No</v>
      </c>
      <c r="CP6" s="398">
        <f>+'Sanitation Data'!E28</f>
        <v>0</v>
      </c>
      <c r="CQ6" s="398">
        <f>+'Sanitation Data'!E29</f>
        <v>0</v>
      </c>
      <c r="CR6" s="398">
        <f>+'Sanitation Data'!E30</f>
        <v>0</v>
      </c>
      <c r="CS6" s="398">
        <f>+'Sanitation Data'!E31</f>
        <v>0</v>
      </c>
      <c r="CT6" s="398">
        <f>+'Sanitation Data'!E32</f>
        <v>0</v>
      </c>
      <c r="CU6" s="398">
        <f>+'Sanitation Data'!F28</f>
        <v>0</v>
      </c>
      <c r="CV6" s="398">
        <f>+'Sanitation Data'!F29</f>
        <v>0</v>
      </c>
      <c r="CW6" s="398">
        <f>+'Sanitation Data'!F30</f>
        <v>0</v>
      </c>
      <c r="CX6" s="398">
        <f>+'Sanitation Data'!F31</f>
        <v>0</v>
      </c>
      <c r="CY6" s="398">
        <f>+'Sanitation Data'!F32</f>
        <v>0</v>
      </c>
      <c r="CZ6" s="398">
        <f>+'Sanitation Data'!G28</f>
        <v>0</v>
      </c>
      <c r="DA6" s="398">
        <f>+'Sanitation Data'!G29</f>
        <v>0</v>
      </c>
      <c r="DB6" s="398">
        <f>+'Sanitation Data'!G30</f>
        <v>0</v>
      </c>
      <c r="DC6" s="398">
        <f>+'Sanitation Data'!G31</f>
        <v>0</v>
      </c>
      <c r="DD6" s="398">
        <f>+'Sanitation Data'!G32</f>
        <v>0</v>
      </c>
      <c r="DE6" s="398">
        <f>+'Sanitation Data'!H28</f>
        <v>0</v>
      </c>
      <c r="DF6" s="398">
        <f>+'Sanitation Data'!H29</f>
        <v>0</v>
      </c>
      <c r="DG6" s="398">
        <f>+'Sanitation Data'!H30</f>
        <v>0</v>
      </c>
      <c r="DH6" s="398">
        <f>+'Sanitation Data'!H31</f>
        <v>0</v>
      </c>
      <c r="DI6" s="398">
        <f>+'Sanitation Data'!H32</f>
        <v>0</v>
      </c>
      <c r="DJ6" s="398">
        <f>+'Sanitation Data'!I28</f>
        <v>0</v>
      </c>
      <c r="DK6" s="398">
        <f>+'Sanitation Data'!I29</f>
        <v>0</v>
      </c>
      <c r="DL6" s="398">
        <f>+'Sanitation Data'!I30</f>
        <v>0</v>
      </c>
      <c r="DM6" s="398">
        <f>+'Sanitation Data'!I31</f>
        <v>0</v>
      </c>
      <c r="DN6" s="398">
        <f>+'Sanitation Data'!I32</f>
        <v>0</v>
      </c>
      <c r="DO6" s="398">
        <f>+'Hygiene Data'!D11</f>
        <v>0</v>
      </c>
      <c r="DP6" s="398">
        <f>+'Hygiene Data'!D12</f>
        <v>0</v>
      </c>
      <c r="DQ6" s="398">
        <f>+'Hygiene Data'!D13</f>
        <v>0</v>
      </c>
      <c r="DR6" s="398">
        <f>+'Hygiene Data'!E11</f>
        <v>0</v>
      </c>
      <c r="DS6" s="398">
        <f>+'Hygiene Data'!E12</f>
        <v>0</v>
      </c>
      <c r="DT6" s="398">
        <f>+'Hygiene Data'!E13</f>
        <v>0</v>
      </c>
      <c r="DU6" s="398">
        <f>+'Hygiene Data'!F11</f>
        <v>0</v>
      </c>
      <c r="DV6" s="398">
        <f>+'Hygiene Data'!F12</f>
        <v>0</v>
      </c>
      <c r="DW6" s="398">
        <f>+'Hygiene Data'!F13</f>
        <v>0</v>
      </c>
      <c r="DX6" s="398">
        <f>+'Hygiene Data'!G11</f>
        <v>0</v>
      </c>
      <c r="DY6" s="398">
        <f>+'Hygiene Data'!G12</f>
        <v>0</v>
      </c>
      <c r="DZ6" s="398">
        <f>+'Hygiene Data'!G13</f>
        <v>0</v>
      </c>
      <c r="EA6" s="398">
        <f>+'Hygiene Data'!H11</f>
        <v>0</v>
      </c>
      <c r="EB6" s="398">
        <f>+'Hygiene Data'!H12</f>
        <v>0</v>
      </c>
      <c r="EC6" s="398">
        <f>+'Hygiene Data'!H13</f>
        <v>0</v>
      </c>
      <c r="ED6" s="398">
        <f>+'Hygiene Data'!I11</f>
        <v>0</v>
      </c>
      <c r="EE6" s="398">
        <f>+'Hygiene Data'!I12</f>
        <v>0</v>
      </c>
      <c r="EF6" s="398">
        <f>+'Hygiene Data'!I13</f>
        <v>0</v>
      </c>
    </row>
    <row r="7" spans="1:136" x14ac:dyDescent="0.25">
      <c r="A7" s="507" t="str">
        <f ca="1">+IF(OFFSET('Water Data'!$B$2,0,10*ROW('Water Data'!E1))="","",OFFSET('Water Data'!$B$2,0,10*ROW('Water Data'!E1)))</f>
        <v>MLI_2007_EMIS</v>
      </c>
      <c r="B7" s="507"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EMIS</v>
      </c>
      <c r="C7" s="534">
        <f t="shared" ref="C7:C70" ca="1" si="0">+IF(ISNUMBER(VALUE(MID(A7,5,4))), VALUE(MID(A7, 5,4)),"")</f>
        <v>2007</v>
      </c>
      <c r="D7" s="535">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43.6</v>
      </c>
      <c r="E7" s="535"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35"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35"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35"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35"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35"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35"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35"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35"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35"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35"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35"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35"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35"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35"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35"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35"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36"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36"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36"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36"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36">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11.7</v>
      </c>
      <c r="AA7" s="536"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36"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36"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36"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36"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36"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36"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36"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36"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36"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36"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36"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36"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36"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36"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36"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36"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36"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36"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36"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36"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36"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36"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36"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36"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37"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613"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37"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37"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37"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37"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37"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37"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37"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37"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37"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37"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37"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37"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37"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37"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37"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37"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98" t="str">
        <f ca="1">+IF(OFFSET('Water Data'!$D$27,0,10*ROW('Water Data'!D1))="","",OFFSET('Water Data'!$D$27,0,10*ROW('Water Data'!D1)))</f>
        <v>Yes</v>
      </c>
      <c r="BT7" s="398" t="str">
        <f ca="1">+IF(OFFSET('Water Data'!$D$28,0,10*ROW('Water Data'!D1))="","",OFFSET('Water Data'!$D$28,0,10*ROW('Water Data'!D1)))</f>
        <v/>
      </c>
      <c r="BU7" s="398" t="str">
        <f ca="1">+IF(OFFSET('Water Data'!$D$29,0,10*ROW('Water Data'!D1))="","",OFFSET('Water Data'!$D$29,0,10*ROW('Water Data'!D1)))</f>
        <v/>
      </c>
      <c r="BV7" s="398" t="str">
        <f ca="1">+IF(OFFSET('Water Data'!$E$27,0,10*ROW('Water Data'!E1))="","",OFFSET('Water Data'!$E$27,0,10*ROW('Water Data'!E1)))</f>
        <v/>
      </c>
      <c r="BW7" s="398" t="str">
        <f ca="1">+IF(OFFSET('Water Data'!$E$28,0,10*ROW('Water Data'!E1))="","",OFFSET('Water Data'!$E$28,0,10*ROW('Water Data'!E1)))</f>
        <v/>
      </c>
      <c r="BX7" s="398" t="str">
        <f ca="1">+IF(OFFSET('Water Data'!$E$29,0,10*ROW('Water Data'!E1))="","",OFFSET('Water Data'!$E$29,0,10*ROW('Water Data'!E1)))</f>
        <v/>
      </c>
      <c r="BY7" s="398" t="str">
        <f ca="1">+IF(OFFSET('Water Data'!$F$27,0,10*ROW('Water Data'!F1))="","",OFFSET('Water Data'!$F$27,0,10*ROW('Water Data'!F1)))</f>
        <v/>
      </c>
      <c r="BZ7" s="398" t="str">
        <f ca="1">+IF(OFFSET('Water Data'!$F$28,0,10*ROW('Water Data'!F1))="","",OFFSET('Water Data'!$F$28,0,10*ROW('Water Data'!F1)))</f>
        <v/>
      </c>
      <c r="CA7" s="398" t="str">
        <f ca="1">+IF(OFFSET('Water Data'!$F$29,0,10*ROW('Water Data'!F1))="","",OFFSET('Water Data'!$F$29,0,10*ROW('Water Data'!F1)))</f>
        <v/>
      </c>
      <c r="CB7" s="398" t="str">
        <f ca="1">+IF(OFFSET('Water Data'!$G$27,0,10*ROW('Water Data'!G1))="","",OFFSET('Water Data'!$G$27,0,10*ROW('Water Data'!G1)))</f>
        <v/>
      </c>
      <c r="CC7" s="398" t="str">
        <f ca="1">+IF(OFFSET('Water Data'!$G$28,0,10*ROW('Water Data'!G1))="","",OFFSET('Water Data'!$G$28,0,10*ROW('Water Data'!G1)))</f>
        <v/>
      </c>
      <c r="CD7" s="398" t="str">
        <f ca="1">+IF(OFFSET('Water Data'!$G$29,0,10*ROW('Water Data'!G1))="","",OFFSET('Water Data'!$G$29,0,10*ROW('Water Data'!G1)))</f>
        <v/>
      </c>
      <c r="CE7" s="398" t="str">
        <f ca="1">+IF(OFFSET('Water Data'!$H$27,0,10*ROW('Water Data'!H1))="","",OFFSET('Water Data'!$H$27,0,10*ROW('Water Data'!H1)))</f>
        <v/>
      </c>
      <c r="CF7" s="398" t="str">
        <f ca="1">+IF(OFFSET('Water Data'!$H$28,0,10*ROW('Water Data'!H1))="","",OFFSET('Water Data'!$H$28,0,10*ROW('Water Data'!H1)))</f>
        <v/>
      </c>
      <c r="CG7" s="398" t="str">
        <f ca="1">+IF(OFFSET('Water Data'!$H$29,0,10*ROW('Water Data'!H1))="","",OFFSET('Water Data'!$H$29,0,10*ROW('Water Data'!H1)))</f>
        <v/>
      </c>
      <c r="CH7" s="398" t="str">
        <f ca="1">+IF(OFFSET('Water Data'!$I$27,0,10*ROW('Water Data'!I1))="","",OFFSET('Water Data'!$I$27,0,10*ROW('Water Data'!I1)))</f>
        <v/>
      </c>
      <c r="CI7" s="398" t="str">
        <f ca="1">+IF(OFFSET('Water Data'!$I$28,0,10*ROW('Water Data'!I1))="","",OFFSET('Water Data'!$I$28,0,10*ROW('Water Data'!I1)))</f>
        <v/>
      </c>
      <c r="CJ7" s="398" t="str">
        <f ca="1">+IF(OFFSET('Water Data'!$I$29,0,10*ROW('Water Data'!I1))="","",OFFSET('Water Data'!$I$29,0,10*ROW('Water Data'!I1)))</f>
        <v/>
      </c>
      <c r="CK7" s="398" t="str">
        <f ca="1">+IF(OFFSET('Sanitation Data'!$D$28,0,10*ROW('Sanitation Data'!D1))="","",OFFSET('Sanitation Data'!$D$28,0,10*ROW('Sanitation Data'!D1)))</f>
        <v/>
      </c>
      <c r="CL7" s="398" t="str">
        <f ca="1">+IF(OFFSET('Sanitation Data'!$D$29,0,10*ROW('Sanitation Data'!D1))="","",OFFSET('Sanitation Data'!$D$29,0,10*ROW('Sanitation Data'!D1)))</f>
        <v/>
      </c>
      <c r="CM7" s="398" t="str">
        <f ca="1">+IF(OFFSET('Sanitation Data'!$D$30,0,10*ROW('Sanitation Data'!D1))="","",OFFSET('Sanitation Data'!$D$30,0,10*ROW('Sanitation Data'!D1)))</f>
        <v/>
      </c>
      <c r="CN7" s="398" t="str">
        <f ca="1">+IF(OFFSET('Sanitation Data'!$D$31,0,10*ROW('Sanitation Data'!D1))="","",OFFSET('Sanitation Data'!$D$31,0,10*ROW('Sanitation Data'!D1)))</f>
        <v/>
      </c>
      <c r="CO7" s="398" t="str">
        <f ca="1">+IF(OFFSET('Sanitation Data'!$D$32,0,10*ROW('Sanitation Data'!D1))="","",OFFSET('Sanitation Data'!$D$32,0,10*ROW('Sanitation Data'!D1)))</f>
        <v>Yes</v>
      </c>
      <c r="CP7" s="398" t="str">
        <f ca="1">+IF(OFFSET('Sanitation Data'!$E$28,0,10*ROW('Sanitation Data'!E1))="","",OFFSET('Sanitation Data'!$E$28,0,10*ROW('Sanitation Data'!E1)))</f>
        <v/>
      </c>
      <c r="CQ7" s="398" t="str">
        <f ca="1">+IF(OFFSET('Sanitation Data'!$E$29,0,10*ROW('Sanitation Data'!E1))="","",OFFSET('Sanitation Data'!$E$29,0,10*ROW('Sanitation Data'!E1)))</f>
        <v/>
      </c>
      <c r="CR7" s="398" t="str">
        <f ca="1">+IF(OFFSET('Sanitation Data'!$E$30,0,10*ROW('Sanitation Data'!E1))="","",OFFSET('Sanitation Data'!$E$30,0,10*ROW('Sanitation Data'!E1)))</f>
        <v/>
      </c>
      <c r="CS7" s="398" t="str">
        <f ca="1">+IF(OFFSET('Sanitation Data'!$E$31,0,10*ROW('Sanitation Data'!E1))="","",OFFSET('Sanitation Data'!$E$31,0,10*ROW('Sanitation Data'!E1)))</f>
        <v/>
      </c>
      <c r="CT7" s="398" t="str">
        <f ca="1">+IF(OFFSET('Sanitation Data'!$E$32,0,10*ROW('Sanitation Data'!E1))="","",OFFSET('Sanitation Data'!$E$32,0,10*ROW('Sanitation Data'!E1)))</f>
        <v/>
      </c>
      <c r="CU7" s="398" t="str">
        <f ca="1">+IF(OFFSET('Sanitation Data'!$F$28,0,10*ROW('Sanitation Data'!F1))="","",OFFSET('Sanitation Data'!$F$28,0,10*ROW('Sanitation Data'!F1)))</f>
        <v/>
      </c>
      <c r="CV7" s="398" t="str">
        <f ca="1">+IF(OFFSET('Sanitation Data'!$F$29,0,10*ROW('Sanitation Data'!F1))="","",OFFSET('Sanitation Data'!$F$29,0,10*ROW('Sanitation Data'!F1)))</f>
        <v/>
      </c>
      <c r="CW7" s="398" t="str">
        <f ca="1">+IF(OFFSET('Sanitation Data'!$F$30,0,10*ROW('Sanitation Data'!F1))="","",OFFSET('Sanitation Data'!$F$30,0,10*ROW('Sanitation Data'!F1)))</f>
        <v/>
      </c>
      <c r="CX7" s="398" t="str">
        <f ca="1">+IF(OFFSET('Sanitation Data'!$F$31,0,10*ROW('Sanitation Data'!F1))="","",OFFSET('Sanitation Data'!$F$31,0,10*ROW('Sanitation Data'!F1)))</f>
        <v/>
      </c>
      <c r="CY7" s="398" t="str">
        <f ca="1">+IF(OFFSET('Sanitation Data'!$F$32,0,10*ROW('Sanitation Data'!F1))="","",OFFSET('Sanitation Data'!$F$32,0,10*ROW('Sanitation Data'!F1)))</f>
        <v/>
      </c>
      <c r="CZ7" s="398" t="str">
        <f ca="1">+IF(OFFSET('Sanitation Data'!$G$28,0,10*ROW('Sanitation Data'!G1))="","",OFFSET('Sanitation Data'!$G$28,0,10*ROW('Sanitation Data'!G1)))</f>
        <v/>
      </c>
      <c r="DA7" s="398" t="str">
        <f ca="1">+IF(OFFSET('Sanitation Data'!$G$29,0,10*ROW('Sanitation Data'!G1))="","",OFFSET('Sanitation Data'!$G$29,0,10*ROW('Sanitation Data'!G1)))</f>
        <v/>
      </c>
      <c r="DB7" s="398" t="str">
        <f ca="1">+IF(OFFSET('Sanitation Data'!$G$30,0,10*ROW('Sanitation Data'!G1))="","",OFFSET('Sanitation Data'!$G$30,0,10*ROW('Sanitation Data'!G1)))</f>
        <v/>
      </c>
      <c r="DC7" s="398" t="str">
        <f ca="1">+IF(OFFSET('Sanitation Data'!$G$31,0,10*ROW('Sanitation Data'!G1))="","",OFFSET('Sanitation Data'!$G$31,0,10*ROW('Sanitation Data'!G1)))</f>
        <v/>
      </c>
      <c r="DD7" s="398" t="str">
        <f ca="1">+IF(OFFSET('Sanitation Data'!$G$32,0,10*ROW('Sanitation Data'!G1))="","",OFFSET('Sanitation Data'!$G$32,0,10*ROW('Sanitation Data'!G1)))</f>
        <v/>
      </c>
      <c r="DE7" s="398" t="str">
        <f ca="1">+IF(OFFSET('Sanitation Data'!$H$28,0,10*ROW('Sanitation Data'!H1))="","",OFFSET('Sanitation Data'!$H$28,0,10*ROW('Sanitation Data'!H1)))</f>
        <v/>
      </c>
      <c r="DF7" s="398" t="str">
        <f ca="1">+IF(OFFSET('Sanitation Data'!$H$29,0,10*ROW('Sanitation Data'!H1))="","",OFFSET('Sanitation Data'!$H$29,0,10*ROW('Sanitation Data'!H1)))</f>
        <v/>
      </c>
      <c r="DG7" s="398" t="str">
        <f ca="1">+IF(OFFSET('Sanitation Data'!$H$30,0,10*ROW('Sanitation Data'!H1))="","",OFFSET('Sanitation Data'!$H$30,0,10*ROW('Sanitation Data'!H1)))</f>
        <v/>
      </c>
      <c r="DH7" s="398" t="str">
        <f ca="1">+IF(OFFSET('Sanitation Data'!$H$31,0,10*ROW('Sanitation Data'!H1))="","",OFFSET('Sanitation Data'!$H$31,0,10*ROW('Sanitation Data'!H1)))</f>
        <v/>
      </c>
      <c r="DI7" s="398" t="str">
        <f ca="1">+IF(OFFSET('Sanitation Data'!$H$32,0,10*ROW('Sanitation Data'!H1))="","",OFFSET('Sanitation Data'!$H$32,0,10*ROW('Sanitation Data'!H1)))</f>
        <v/>
      </c>
      <c r="DJ7" s="398" t="str">
        <f ca="1">+IF(OFFSET('Sanitation Data'!$I$28,0,10*ROW('Sanitation Data'!I1))="","",OFFSET('Sanitation Data'!$I$28,0,10*ROW('Sanitation Data'!I1)))</f>
        <v/>
      </c>
      <c r="DK7" s="398" t="str">
        <f ca="1">+IF(OFFSET('Sanitation Data'!$I$29,0,10*ROW('Sanitation Data'!I1))="","",OFFSET('Sanitation Data'!$I$29,0,10*ROW('Sanitation Data'!I1)))</f>
        <v/>
      </c>
      <c r="DL7" s="398" t="str">
        <f ca="1">+IF(OFFSET('Sanitation Data'!$I$30,0,10*ROW('Sanitation Data'!I1))="","",OFFSET('Sanitation Data'!$I$30,0,10*ROW('Sanitation Data'!I1)))</f>
        <v/>
      </c>
      <c r="DM7" s="398" t="str">
        <f ca="1">+IF(OFFSET('Sanitation Data'!$I$31,0,10*ROW('Sanitation Data'!I1))="","",OFFSET('Sanitation Data'!$I$31,0,10*ROW('Sanitation Data'!I1)))</f>
        <v/>
      </c>
      <c r="DN7" s="398" t="str">
        <f ca="1">+IF(OFFSET('Sanitation Data'!$I$32,0,10*ROW('Sanitation Data'!I1))="","",OFFSET('Sanitation Data'!$I$32,0,10*ROW('Sanitation Data'!I1)))</f>
        <v/>
      </c>
      <c r="DO7" s="398" t="str">
        <f ca="1">+IF(OFFSET('Hygiene Data'!$D$11,0,10*ROW('Hygiene Data'!D1))="","",OFFSET('Hygiene Data'!$D$11,0,10*ROW('Hygiene Data'!D1)))</f>
        <v/>
      </c>
      <c r="DP7" s="398" t="str">
        <f ca="1">+IF(OFFSET('Hygiene Data'!$D$12,0,10*ROW('Hygiene Data'!D1))="","",OFFSET('Hygiene Data'!$D$12,0,10*ROW('Hygiene Data'!D1)))</f>
        <v/>
      </c>
      <c r="DQ7" s="398" t="str">
        <f ca="1">+IF(OFFSET('Hygiene Data'!$D$13,0,10*ROW('Hygiene Data'!D1))="","",OFFSET('Hygiene Data'!$D$13,0,10*ROW('Hygiene Data'!D1)))</f>
        <v/>
      </c>
      <c r="DR7" s="398" t="str">
        <f ca="1">+IF(OFFSET('Hygiene Data'!$E$11,0,10*ROW('Hygiene Data'!E1))="","",OFFSET('Hygiene Data'!$E$11,0,10*ROW('Hygiene Data'!E1)))</f>
        <v/>
      </c>
      <c r="DS7" s="398" t="str">
        <f ca="1">+IF(OFFSET('Hygiene Data'!$E$12,0,10*ROW('Hygiene Data'!E1))="","",OFFSET('Hygiene Data'!$E$12,0,10*ROW('Hygiene Data'!E1)))</f>
        <v/>
      </c>
      <c r="DT7" s="398" t="str">
        <f ca="1">+IF(OFFSET('Hygiene Data'!$E$13,0,10*ROW('Hygiene Data'!E1))="","",OFFSET('Hygiene Data'!$E$13,0,10*ROW('Hygiene Data'!E1)))</f>
        <v/>
      </c>
      <c r="DU7" s="398" t="str">
        <f ca="1">+IF(OFFSET('Hygiene Data'!$F$11,0,10*ROW('Hygiene Data'!F1))="","",OFFSET('Hygiene Data'!$F$11,0,10*ROW('Hygiene Data'!F1)))</f>
        <v/>
      </c>
      <c r="DV7" s="398" t="str">
        <f ca="1">+IF(OFFSET('Hygiene Data'!$F$12,0,10*ROW('Hygiene Data'!F1))="","",OFFSET('Hygiene Data'!$F$12,0,10*ROW('Hygiene Data'!F1)))</f>
        <v/>
      </c>
      <c r="DW7" s="398" t="str">
        <f ca="1">+IF(OFFSET('Hygiene Data'!$F$13,0,10*ROW('Hygiene Data'!F1))="","",OFFSET('Hygiene Data'!$F$13,0,10*ROW('Hygiene Data'!F1)))</f>
        <v/>
      </c>
      <c r="DX7" s="398" t="str">
        <f ca="1">+IF(OFFSET('Hygiene Data'!$G$11,0,10*ROW('Hygiene Data'!G1))="","",OFFSET('Hygiene Data'!$G$11,0,10*ROW('Hygiene Data'!G1)))</f>
        <v/>
      </c>
      <c r="DY7" s="398" t="str">
        <f ca="1">+IF(OFFSET('Hygiene Data'!$G$12,0,10*ROW('Hygiene Data'!G1))="","",OFFSET('Hygiene Data'!$G$12,0,10*ROW('Hygiene Data'!G1)))</f>
        <v/>
      </c>
      <c r="DZ7" s="398" t="str">
        <f ca="1">+IF(OFFSET('Hygiene Data'!$G$13,0,10*ROW('Hygiene Data'!G1))="","",OFFSET('Hygiene Data'!$G$13,0,10*ROW('Hygiene Data'!G1)))</f>
        <v/>
      </c>
      <c r="EA7" s="398" t="str">
        <f ca="1">+IF(OFFSET('Hygiene Data'!$H$11,0,10*ROW('Hygiene Data'!H1))="","",OFFSET('Hygiene Data'!$H$11,0,10*ROW('Hygiene Data'!H1)))</f>
        <v/>
      </c>
      <c r="EB7" s="398" t="str">
        <f ca="1">+IF(OFFSET('Hygiene Data'!$H$12,0,10*ROW('Hygiene Data'!H1))="","",OFFSET('Hygiene Data'!$H$12,0,10*ROW('Hygiene Data'!H1)))</f>
        <v/>
      </c>
      <c r="EC7" s="398" t="str">
        <f ca="1">+IF(OFFSET('Hygiene Data'!$H$13,0,10*ROW('Hygiene Data'!H1))="","",OFFSET('Hygiene Data'!$H$13,0,10*ROW('Hygiene Data'!H1)))</f>
        <v/>
      </c>
      <c r="ED7" s="398" t="str">
        <f ca="1">+IF(OFFSET('Hygiene Data'!$I$11,0,10*ROW('Hygiene Data'!I1))="","",OFFSET('Hygiene Data'!$I$11,0,10*ROW('Hygiene Data'!I1)))</f>
        <v/>
      </c>
      <c r="EE7" s="398" t="str">
        <f ca="1">+IF(OFFSET('Hygiene Data'!$I$12,0,10*ROW('Hygiene Data'!I1))="","",OFFSET('Hygiene Data'!$I$12,0,10*ROW('Hygiene Data'!I1)))</f>
        <v/>
      </c>
      <c r="EF7" s="398" t="str">
        <f ca="1">+IF(OFFSET('Hygiene Data'!$I$13,0,10*ROW('Hygiene Data'!I1))="","",OFFSET('Hygiene Data'!$I$13,0,10*ROW('Hygiene Data'!I1)))</f>
        <v/>
      </c>
    </row>
    <row r="8" spans="1:136" x14ac:dyDescent="0.25">
      <c r="A8" s="507" t="str">
        <f ca="1">+IF(OFFSET('Water Data'!$B$2,0,10*ROW('Water Data'!E2))="","",OFFSET('Water Data'!$B$2,0,10*ROW('Water Data'!E2)))</f>
        <v>MLI_2008_EMIS</v>
      </c>
      <c r="B8" s="507"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EMIS</v>
      </c>
      <c r="C8" s="534">
        <f t="shared" ca="1" si="0"/>
        <v>2008</v>
      </c>
      <c r="D8" s="535">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44.6</v>
      </c>
      <c r="E8" s="535"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35"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35"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35"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35"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35"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35"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35"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35"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35"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35"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35"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35"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35"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35"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35"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35"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36"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36"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36"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36"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36">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13.6</v>
      </c>
      <c r="AA8" s="536"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36"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36"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36"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36"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36"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36"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36"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36"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36"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36"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36"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36"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36"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36"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36"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36"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36"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36"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36"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36"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36"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36"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36"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36"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37"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613"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37"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37"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37"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37"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37"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37"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37"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37"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37"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37"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37"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37"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37"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37"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37"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37"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98" t="str">
        <f ca="1">+IF(OFFSET('Water Data'!$D$27,0,10*ROW('Water Data'!D2))="","",OFFSET('Water Data'!$D$27,0,10*ROW('Water Data'!D2)))</f>
        <v>Yes</v>
      </c>
      <c r="BT8" s="398" t="str">
        <f ca="1">+IF(OFFSET('Water Data'!$D$28,0,10*ROW('Water Data'!D2))="","",OFFSET('Water Data'!$D$28,0,10*ROW('Water Data'!D2)))</f>
        <v/>
      </c>
      <c r="BU8" s="398" t="str">
        <f ca="1">+IF(OFFSET('Water Data'!$D$29,0,10*ROW('Water Data'!D2))="","",OFFSET('Water Data'!$D$29,0,10*ROW('Water Data'!D2)))</f>
        <v/>
      </c>
      <c r="BV8" s="398" t="str">
        <f ca="1">+IF(OFFSET('Water Data'!$E$27,0,10*ROW('Water Data'!E2))="","",OFFSET('Water Data'!$E$27,0,10*ROW('Water Data'!E2)))</f>
        <v/>
      </c>
      <c r="BW8" s="398" t="str">
        <f ca="1">+IF(OFFSET('Water Data'!$E$28,0,10*ROW('Water Data'!E2))="","",OFFSET('Water Data'!$E$28,0,10*ROW('Water Data'!E2)))</f>
        <v/>
      </c>
      <c r="BX8" s="398" t="str">
        <f ca="1">+IF(OFFSET('Water Data'!$E$29,0,10*ROW('Water Data'!E2))="","",OFFSET('Water Data'!$E$29,0,10*ROW('Water Data'!E2)))</f>
        <v/>
      </c>
      <c r="BY8" s="398" t="str">
        <f ca="1">+IF(OFFSET('Water Data'!$F$27,0,10*ROW('Water Data'!F2))="","",OFFSET('Water Data'!$F$27,0,10*ROW('Water Data'!F2)))</f>
        <v/>
      </c>
      <c r="BZ8" s="398" t="str">
        <f ca="1">+IF(OFFSET('Water Data'!$F$28,0,10*ROW('Water Data'!F2))="","",OFFSET('Water Data'!$F$28,0,10*ROW('Water Data'!F2)))</f>
        <v/>
      </c>
      <c r="CA8" s="398" t="str">
        <f ca="1">+IF(OFFSET('Water Data'!$F$29,0,10*ROW('Water Data'!F2))="","",OFFSET('Water Data'!$F$29,0,10*ROW('Water Data'!F2)))</f>
        <v/>
      </c>
      <c r="CB8" s="398" t="str">
        <f ca="1">+IF(OFFSET('Water Data'!$G$27,0,10*ROW('Water Data'!G2))="","",OFFSET('Water Data'!$G$27,0,10*ROW('Water Data'!G2)))</f>
        <v/>
      </c>
      <c r="CC8" s="398" t="str">
        <f ca="1">+IF(OFFSET('Water Data'!$G$28,0,10*ROW('Water Data'!G2))="","",OFFSET('Water Data'!$G$28,0,10*ROW('Water Data'!G2)))</f>
        <v/>
      </c>
      <c r="CD8" s="398" t="str">
        <f ca="1">+IF(OFFSET('Water Data'!$G$29,0,10*ROW('Water Data'!G2))="","",OFFSET('Water Data'!$G$29,0,10*ROW('Water Data'!G2)))</f>
        <v/>
      </c>
      <c r="CE8" s="398" t="str">
        <f ca="1">+IF(OFFSET('Water Data'!$H$27,0,10*ROW('Water Data'!H2))="","",OFFSET('Water Data'!$H$27,0,10*ROW('Water Data'!H2)))</f>
        <v/>
      </c>
      <c r="CF8" s="398" t="str">
        <f ca="1">+IF(OFFSET('Water Data'!$H$28,0,10*ROW('Water Data'!H2))="","",OFFSET('Water Data'!$H$28,0,10*ROW('Water Data'!H2)))</f>
        <v/>
      </c>
      <c r="CG8" s="398" t="str">
        <f ca="1">+IF(OFFSET('Water Data'!$H$29,0,10*ROW('Water Data'!H2))="","",OFFSET('Water Data'!$H$29,0,10*ROW('Water Data'!H2)))</f>
        <v/>
      </c>
      <c r="CH8" s="398" t="str">
        <f ca="1">+IF(OFFSET('Water Data'!$I$27,0,10*ROW('Water Data'!I2))="","",OFFSET('Water Data'!$I$27,0,10*ROW('Water Data'!I2)))</f>
        <v/>
      </c>
      <c r="CI8" s="398" t="str">
        <f ca="1">+IF(OFFSET('Water Data'!$I$28,0,10*ROW('Water Data'!I2))="","",OFFSET('Water Data'!$I$28,0,10*ROW('Water Data'!I2)))</f>
        <v/>
      </c>
      <c r="CJ8" s="398" t="str">
        <f ca="1">+IF(OFFSET('Water Data'!$I$29,0,10*ROW('Water Data'!I2))="","",OFFSET('Water Data'!$I$29,0,10*ROW('Water Data'!I2)))</f>
        <v/>
      </c>
      <c r="CK8" s="398" t="str">
        <f ca="1">+IF(OFFSET('Sanitation Data'!$D$28,0,10*ROW('Sanitation Data'!D2))="","",OFFSET('Sanitation Data'!$D$28,0,10*ROW('Sanitation Data'!D2)))</f>
        <v/>
      </c>
      <c r="CL8" s="398" t="str">
        <f ca="1">+IF(OFFSET('Sanitation Data'!$D$29,0,10*ROW('Sanitation Data'!D2))="","",OFFSET('Sanitation Data'!$D$29,0,10*ROW('Sanitation Data'!D2)))</f>
        <v/>
      </c>
      <c r="CM8" s="398" t="str">
        <f ca="1">+IF(OFFSET('Sanitation Data'!$D$30,0,10*ROW('Sanitation Data'!D2))="","",OFFSET('Sanitation Data'!$D$30,0,10*ROW('Sanitation Data'!D2)))</f>
        <v/>
      </c>
      <c r="CN8" s="398" t="str">
        <f ca="1">+IF(OFFSET('Sanitation Data'!$D$31,0,10*ROW('Sanitation Data'!D2))="","",OFFSET('Sanitation Data'!$D$31,0,10*ROW('Sanitation Data'!D2)))</f>
        <v/>
      </c>
      <c r="CO8" s="398" t="str">
        <f ca="1">+IF(OFFSET('Sanitation Data'!$D$32,0,10*ROW('Sanitation Data'!D2))="","",OFFSET('Sanitation Data'!$D$32,0,10*ROW('Sanitation Data'!D2)))</f>
        <v>Yes</v>
      </c>
      <c r="CP8" s="398" t="str">
        <f ca="1">+IF(OFFSET('Sanitation Data'!$E$28,0,10*ROW('Sanitation Data'!E2))="","",OFFSET('Sanitation Data'!$E$28,0,10*ROW('Sanitation Data'!E2)))</f>
        <v/>
      </c>
      <c r="CQ8" s="398" t="str">
        <f ca="1">+IF(OFFSET('Sanitation Data'!$E$29,0,10*ROW('Sanitation Data'!E2))="","",OFFSET('Sanitation Data'!$E$29,0,10*ROW('Sanitation Data'!E2)))</f>
        <v/>
      </c>
      <c r="CR8" s="398" t="str">
        <f ca="1">+IF(OFFSET('Sanitation Data'!$E$30,0,10*ROW('Sanitation Data'!E2))="","",OFFSET('Sanitation Data'!$E$30,0,10*ROW('Sanitation Data'!E2)))</f>
        <v/>
      </c>
      <c r="CS8" s="398" t="str">
        <f ca="1">+IF(OFFSET('Sanitation Data'!$E$31,0,10*ROW('Sanitation Data'!E2))="","",OFFSET('Sanitation Data'!$E$31,0,10*ROW('Sanitation Data'!E2)))</f>
        <v/>
      </c>
      <c r="CT8" s="398" t="str">
        <f ca="1">+IF(OFFSET('Sanitation Data'!$E$32,0,10*ROW('Sanitation Data'!E2))="","",OFFSET('Sanitation Data'!$E$32,0,10*ROW('Sanitation Data'!E2)))</f>
        <v/>
      </c>
      <c r="CU8" s="398" t="str">
        <f ca="1">+IF(OFFSET('Sanitation Data'!$F$28,0,10*ROW('Sanitation Data'!F2))="","",OFFSET('Sanitation Data'!$F$28,0,10*ROW('Sanitation Data'!F2)))</f>
        <v/>
      </c>
      <c r="CV8" s="398" t="str">
        <f ca="1">+IF(OFFSET('Sanitation Data'!$F$29,0,10*ROW('Sanitation Data'!F2))="","",OFFSET('Sanitation Data'!$F$29,0,10*ROW('Sanitation Data'!F2)))</f>
        <v/>
      </c>
      <c r="CW8" s="398" t="str">
        <f ca="1">+IF(OFFSET('Sanitation Data'!$F$30,0,10*ROW('Sanitation Data'!F2))="","",OFFSET('Sanitation Data'!$F$30,0,10*ROW('Sanitation Data'!F2)))</f>
        <v/>
      </c>
      <c r="CX8" s="398" t="str">
        <f ca="1">+IF(OFFSET('Sanitation Data'!$F$31,0,10*ROW('Sanitation Data'!F2))="","",OFFSET('Sanitation Data'!$F$31,0,10*ROW('Sanitation Data'!F2)))</f>
        <v/>
      </c>
      <c r="CY8" s="398" t="str">
        <f ca="1">+IF(OFFSET('Sanitation Data'!$F$32,0,10*ROW('Sanitation Data'!F2))="","",OFFSET('Sanitation Data'!$F$32,0,10*ROW('Sanitation Data'!F2)))</f>
        <v/>
      </c>
      <c r="CZ8" s="398" t="str">
        <f ca="1">+IF(OFFSET('Sanitation Data'!$G$28,0,10*ROW('Sanitation Data'!G2))="","",OFFSET('Sanitation Data'!$G$28,0,10*ROW('Sanitation Data'!G2)))</f>
        <v/>
      </c>
      <c r="DA8" s="398" t="str">
        <f ca="1">+IF(OFFSET('Sanitation Data'!$G$29,0,10*ROW('Sanitation Data'!G2))="","",OFFSET('Sanitation Data'!$G$29,0,10*ROW('Sanitation Data'!G2)))</f>
        <v/>
      </c>
      <c r="DB8" s="398" t="str">
        <f ca="1">+IF(OFFSET('Sanitation Data'!$G$30,0,10*ROW('Sanitation Data'!G2))="","",OFFSET('Sanitation Data'!$G$30,0,10*ROW('Sanitation Data'!G2)))</f>
        <v/>
      </c>
      <c r="DC8" s="398" t="str">
        <f ca="1">+IF(OFFSET('Sanitation Data'!$G$31,0,10*ROW('Sanitation Data'!G2))="","",OFFSET('Sanitation Data'!$G$31,0,10*ROW('Sanitation Data'!G2)))</f>
        <v/>
      </c>
      <c r="DD8" s="398" t="str">
        <f ca="1">+IF(OFFSET('Sanitation Data'!$G$32,0,10*ROW('Sanitation Data'!G2))="","",OFFSET('Sanitation Data'!$G$32,0,10*ROW('Sanitation Data'!G2)))</f>
        <v/>
      </c>
      <c r="DE8" s="398" t="str">
        <f ca="1">+IF(OFFSET('Sanitation Data'!$H$28,0,10*ROW('Sanitation Data'!H2))="","",OFFSET('Sanitation Data'!$H$28,0,10*ROW('Sanitation Data'!H2)))</f>
        <v/>
      </c>
      <c r="DF8" s="398" t="str">
        <f ca="1">+IF(OFFSET('Sanitation Data'!$H$29,0,10*ROW('Sanitation Data'!H2))="","",OFFSET('Sanitation Data'!$H$29,0,10*ROW('Sanitation Data'!H2)))</f>
        <v/>
      </c>
      <c r="DG8" s="398" t="str">
        <f ca="1">+IF(OFFSET('Sanitation Data'!$H$30,0,10*ROW('Sanitation Data'!H2))="","",OFFSET('Sanitation Data'!$H$30,0,10*ROW('Sanitation Data'!H2)))</f>
        <v/>
      </c>
      <c r="DH8" s="398" t="str">
        <f ca="1">+IF(OFFSET('Sanitation Data'!$H$31,0,10*ROW('Sanitation Data'!H2))="","",OFFSET('Sanitation Data'!$H$31,0,10*ROW('Sanitation Data'!H2)))</f>
        <v/>
      </c>
      <c r="DI8" s="398" t="str">
        <f ca="1">+IF(OFFSET('Sanitation Data'!$H$32,0,10*ROW('Sanitation Data'!H2))="","",OFFSET('Sanitation Data'!$H$32,0,10*ROW('Sanitation Data'!H2)))</f>
        <v/>
      </c>
      <c r="DJ8" s="398" t="str">
        <f ca="1">+IF(OFFSET('Sanitation Data'!$I$28,0,10*ROW('Sanitation Data'!I2))="","",OFFSET('Sanitation Data'!$I$28,0,10*ROW('Sanitation Data'!I2)))</f>
        <v/>
      </c>
      <c r="DK8" s="398" t="str">
        <f ca="1">+IF(OFFSET('Sanitation Data'!$I$29,0,10*ROW('Sanitation Data'!I2))="","",OFFSET('Sanitation Data'!$I$29,0,10*ROW('Sanitation Data'!I2)))</f>
        <v/>
      </c>
      <c r="DL8" s="398" t="str">
        <f ca="1">+IF(OFFSET('Sanitation Data'!$I$30,0,10*ROW('Sanitation Data'!I2))="","",OFFSET('Sanitation Data'!$I$30,0,10*ROW('Sanitation Data'!I2)))</f>
        <v/>
      </c>
      <c r="DM8" s="398" t="str">
        <f ca="1">+IF(OFFSET('Sanitation Data'!$I$31,0,10*ROW('Sanitation Data'!I2))="","",OFFSET('Sanitation Data'!$I$31,0,10*ROW('Sanitation Data'!I2)))</f>
        <v/>
      </c>
      <c r="DN8" s="398" t="str">
        <f ca="1">+IF(OFFSET('Sanitation Data'!$I$32,0,10*ROW('Sanitation Data'!I2))="","",OFFSET('Sanitation Data'!$I$32,0,10*ROW('Sanitation Data'!I2)))</f>
        <v/>
      </c>
      <c r="DO8" s="398" t="str">
        <f ca="1">+IF(OFFSET('Hygiene Data'!$D$11,0,10*ROW('Hygiene Data'!D2))="","",OFFSET('Hygiene Data'!$D$11,0,10*ROW('Hygiene Data'!D2)))</f>
        <v/>
      </c>
      <c r="DP8" s="398" t="str">
        <f ca="1">+IF(OFFSET('Hygiene Data'!$D$12,0,10*ROW('Hygiene Data'!D2))="","",OFFSET('Hygiene Data'!$D$12,0,10*ROW('Hygiene Data'!D2)))</f>
        <v/>
      </c>
      <c r="DQ8" s="398" t="str">
        <f ca="1">+IF(OFFSET('Hygiene Data'!$D$13,0,10*ROW('Hygiene Data'!D2))="","",OFFSET('Hygiene Data'!$D$13,0,10*ROW('Hygiene Data'!D2)))</f>
        <v/>
      </c>
      <c r="DR8" s="398" t="str">
        <f ca="1">+IF(OFFSET('Hygiene Data'!$E$11,0,10*ROW('Hygiene Data'!E2))="","",OFFSET('Hygiene Data'!$E$11,0,10*ROW('Hygiene Data'!E2)))</f>
        <v/>
      </c>
      <c r="DS8" s="398" t="str">
        <f ca="1">+IF(OFFSET('Hygiene Data'!$E$12,0,10*ROW('Hygiene Data'!E2))="","",OFFSET('Hygiene Data'!$E$12,0,10*ROW('Hygiene Data'!E2)))</f>
        <v/>
      </c>
      <c r="DT8" s="398" t="str">
        <f ca="1">+IF(OFFSET('Hygiene Data'!$E$13,0,10*ROW('Hygiene Data'!E2))="","",OFFSET('Hygiene Data'!$E$13,0,10*ROW('Hygiene Data'!E2)))</f>
        <v/>
      </c>
      <c r="DU8" s="398" t="str">
        <f ca="1">+IF(OFFSET('Hygiene Data'!$F$11,0,10*ROW('Hygiene Data'!F2))="","",OFFSET('Hygiene Data'!$F$11,0,10*ROW('Hygiene Data'!F2)))</f>
        <v/>
      </c>
      <c r="DV8" s="398" t="str">
        <f ca="1">+IF(OFFSET('Hygiene Data'!$F$12,0,10*ROW('Hygiene Data'!F2))="","",OFFSET('Hygiene Data'!$F$12,0,10*ROW('Hygiene Data'!F2)))</f>
        <v/>
      </c>
      <c r="DW8" s="398" t="str">
        <f ca="1">+IF(OFFSET('Hygiene Data'!$F$13,0,10*ROW('Hygiene Data'!F2))="","",OFFSET('Hygiene Data'!$F$13,0,10*ROW('Hygiene Data'!F2)))</f>
        <v/>
      </c>
      <c r="DX8" s="398" t="str">
        <f ca="1">+IF(OFFSET('Hygiene Data'!$G$11,0,10*ROW('Hygiene Data'!G2))="","",OFFSET('Hygiene Data'!$G$11,0,10*ROW('Hygiene Data'!G2)))</f>
        <v/>
      </c>
      <c r="DY8" s="398" t="str">
        <f ca="1">+IF(OFFSET('Hygiene Data'!$G$12,0,10*ROW('Hygiene Data'!G2))="","",OFFSET('Hygiene Data'!$G$12,0,10*ROW('Hygiene Data'!G2)))</f>
        <v/>
      </c>
      <c r="DZ8" s="398" t="str">
        <f ca="1">+IF(OFFSET('Hygiene Data'!$G$13,0,10*ROW('Hygiene Data'!G2))="","",OFFSET('Hygiene Data'!$G$13,0,10*ROW('Hygiene Data'!G2)))</f>
        <v/>
      </c>
      <c r="EA8" s="398" t="str">
        <f ca="1">+IF(OFFSET('Hygiene Data'!$H$11,0,10*ROW('Hygiene Data'!H2))="","",OFFSET('Hygiene Data'!$H$11,0,10*ROW('Hygiene Data'!H2)))</f>
        <v/>
      </c>
      <c r="EB8" s="398" t="str">
        <f ca="1">+IF(OFFSET('Hygiene Data'!$H$12,0,10*ROW('Hygiene Data'!H2))="","",OFFSET('Hygiene Data'!$H$12,0,10*ROW('Hygiene Data'!H2)))</f>
        <v/>
      </c>
      <c r="EC8" s="398" t="str">
        <f ca="1">+IF(OFFSET('Hygiene Data'!$H$13,0,10*ROW('Hygiene Data'!H2))="","",OFFSET('Hygiene Data'!$H$13,0,10*ROW('Hygiene Data'!H2)))</f>
        <v/>
      </c>
      <c r="ED8" s="398" t="str">
        <f ca="1">+IF(OFFSET('Hygiene Data'!$I$11,0,10*ROW('Hygiene Data'!I2))="","",OFFSET('Hygiene Data'!$I$11,0,10*ROW('Hygiene Data'!I2)))</f>
        <v/>
      </c>
      <c r="EE8" s="398" t="str">
        <f ca="1">+IF(OFFSET('Hygiene Data'!$I$12,0,10*ROW('Hygiene Data'!I2))="","",OFFSET('Hygiene Data'!$I$12,0,10*ROW('Hygiene Data'!I2)))</f>
        <v/>
      </c>
      <c r="EF8" s="398" t="str">
        <f ca="1">+IF(OFFSET('Hygiene Data'!$I$13,0,10*ROW('Hygiene Data'!I2))="","",OFFSET('Hygiene Data'!$I$13,0,10*ROW('Hygiene Data'!I2)))</f>
        <v/>
      </c>
    </row>
    <row r="9" spans="1:136" x14ac:dyDescent="0.25">
      <c r="A9" s="507" t="str">
        <f ca="1">+IF(OFFSET('Water Data'!$B$2,0,10*ROW('Water Data'!E3))="","",OFFSET('Water Data'!$B$2,0,10*ROW('Water Data'!E3)))</f>
        <v>MLI_2009_EMIS</v>
      </c>
      <c r="B9" s="507"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EMIS</v>
      </c>
      <c r="C9" s="534">
        <f t="shared" ca="1" si="0"/>
        <v>2009</v>
      </c>
      <c r="D9" s="535">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44.4</v>
      </c>
      <c r="E9" s="535"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35"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35"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35"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35"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35"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35"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35"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35"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35"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35"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35"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35"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35"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35"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35"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35"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36"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36"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36"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36"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36">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13.6</v>
      </c>
      <c r="AA9" s="536"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36"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36"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36"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36"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36"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36"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36"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36"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36"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36"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36"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36"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36"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36"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36"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36"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36"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36"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36"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36"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36"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36"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36"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36"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37"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613"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37"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37"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37"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37"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37"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37"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37"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37"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37"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37"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37"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37"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37"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37"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37"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37"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98" t="str">
        <f ca="1">+IF(OFFSET('Water Data'!$D$27,0,10*ROW('Water Data'!D3))="","",OFFSET('Water Data'!$D$27,0,10*ROW('Water Data'!D3)))</f>
        <v>Yes</v>
      </c>
      <c r="BT9" s="398" t="str">
        <f ca="1">+IF(OFFSET('Water Data'!$D$28,0,10*ROW('Water Data'!D3))="","",OFFSET('Water Data'!$D$28,0,10*ROW('Water Data'!D3)))</f>
        <v/>
      </c>
      <c r="BU9" s="398" t="str">
        <f ca="1">+IF(OFFSET('Water Data'!$D$29,0,10*ROW('Water Data'!D3))="","",OFFSET('Water Data'!$D$29,0,10*ROW('Water Data'!D3)))</f>
        <v/>
      </c>
      <c r="BV9" s="398" t="str">
        <f ca="1">+IF(OFFSET('Water Data'!$E$27,0,10*ROW('Water Data'!E3))="","",OFFSET('Water Data'!$E$27,0,10*ROW('Water Data'!E3)))</f>
        <v/>
      </c>
      <c r="BW9" s="398" t="str">
        <f ca="1">+IF(OFFSET('Water Data'!$E$28,0,10*ROW('Water Data'!E3))="","",OFFSET('Water Data'!$E$28,0,10*ROW('Water Data'!E3)))</f>
        <v/>
      </c>
      <c r="BX9" s="398" t="str">
        <f ca="1">+IF(OFFSET('Water Data'!$E$29,0,10*ROW('Water Data'!E3))="","",OFFSET('Water Data'!$E$29,0,10*ROW('Water Data'!E3)))</f>
        <v/>
      </c>
      <c r="BY9" s="398" t="str">
        <f ca="1">+IF(OFFSET('Water Data'!$F$27,0,10*ROW('Water Data'!F3))="","",OFFSET('Water Data'!$F$27,0,10*ROW('Water Data'!F3)))</f>
        <v/>
      </c>
      <c r="BZ9" s="398" t="str">
        <f ca="1">+IF(OFFSET('Water Data'!$F$28,0,10*ROW('Water Data'!F3))="","",OFFSET('Water Data'!$F$28,0,10*ROW('Water Data'!F3)))</f>
        <v/>
      </c>
      <c r="CA9" s="398" t="str">
        <f ca="1">+IF(OFFSET('Water Data'!$F$29,0,10*ROW('Water Data'!F3))="","",OFFSET('Water Data'!$F$29,0,10*ROW('Water Data'!F3)))</f>
        <v/>
      </c>
      <c r="CB9" s="398" t="str">
        <f ca="1">+IF(OFFSET('Water Data'!$G$27,0,10*ROW('Water Data'!G3))="","",OFFSET('Water Data'!$G$27,0,10*ROW('Water Data'!G3)))</f>
        <v/>
      </c>
      <c r="CC9" s="398" t="str">
        <f ca="1">+IF(OFFSET('Water Data'!$G$28,0,10*ROW('Water Data'!G3))="","",OFFSET('Water Data'!$G$28,0,10*ROW('Water Data'!G3)))</f>
        <v/>
      </c>
      <c r="CD9" s="398" t="str">
        <f ca="1">+IF(OFFSET('Water Data'!$G$29,0,10*ROW('Water Data'!G3))="","",OFFSET('Water Data'!$G$29,0,10*ROW('Water Data'!G3)))</f>
        <v/>
      </c>
      <c r="CE9" s="398" t="str">
        <f ca="1">+IF(OFFSET('Water Data'!$H$27,0,10*ROW('Water Data'!H3))="","",OFFSET('Water Data'!$H$27,0,10*ROW('Water Data'!H3)))</f>
        <v/>
      </c>
      <c r="CF9" s="398" t="str">
        <f ca="1">+IF(OFFSET('Water Data'!$H$28,0,10*ROW('Water Data'!H3))="","",OFFSET('Water Data'!$H$28,0,10*ROW('Water Data'!H3)))</f>
        <v/>
      </c>
      <c r="CG9" s="398" t="str">
        <f ca="1">+IF(OFFSET('Water Data'!$H$29,0,10*ROW('Water Data'!H3))="","",OFFSET('Water Data'!$H$29,0,10*ROW('Water Data'!H3)))</f>
        <v/>
      </c>
      <c r="CH9" s="398" t="str">
        <f ca="1">+IF(OFFSET('Water Data'!$I$27,0,10*ROW('Water Data'!I3))="","",OFFSET('Water Data'!$I$27,0,10*ROW('Water Data'!I3)))</f>
        <v/>
      </c>
      <c r="CI9" s="398" t="str">
        <f ca="1">+IF(OFFSET('Water Data'!$I$28,0,10*ROW('Water Data'!I3))="","",OFFSET('Water Data'!$I$28,0,10*ROW('Water Data'!I3)))</f>
        <v/>
      </c>
      <c r="CJ9" s="398" t="str">
        <f ca="1">+IF(OFFSET('Water Data'!$I$29,0,10*ROW('Water Data'!I3))="","",OFFSET('Water Data'!$I$29,0,10*ROW('Water Data'!I3)))</f>
        <v/>
      </c>
      <c r="CK9" s="398" t="str">
        <f ca="1">+IF(OFFSET('Sanitation Data'!$D$28,0,10*ROW('Sanitation Data'!D3))="","",OFFSET('Sanitation Data'!$D$28,0,10*ROW('Sanitation Data'!D3)))</f>
        <v/>
      </c>
      <c r="CL9" s="398" t="str">
        <f ca="1">+IF(OFFSET('Sanitation Data'!$D$29,0,10*ROW('Sanitation Data'!D3))="","",OFFSET('Sanitation Data'!$D$29,0,10*ROW('Sanitation Data'!D3)))</f>
        <v/>
      </c>
      <c r="CM9" s="398" t="str">
        <f ca="1">+IF(OFFSET('Sanitation Data'!$D$30,0,10*ROW('Sanitation Data'!D3))="","",OFFSET('Sanitation Data'!$D$30,0,10*ROW('Sanitation Data'!D3)))</f>
        <v/>
      </c>
      <c r="CN9" s="398" t="str">
        <f ca="1">+IF(OFFSET('Sanitation Data'!$D$31,0,10*ROW('Sanitation Data'!D3))="","",OFFSET('Sanitation Data'!$D$31,0,10*ROW('Sanitation Data'!D3)))</f>
        <v/>
      </c>
      <c r="CO9" s="398" t="str">
        <f ca="1">+IF(OFFSET('Sanitation Data'!$D$32,0,10*ROW('Sanitation Data'!D3))="","",OFFSET('Sanitation Data'!$D$32,0,10*ROW('Sanitation Data'!D3)))</f>
        <v>Yes</v>
      </c>
      <c r="CP9" s="398" t="str">
        <f ca="1">+IF(OFFSET('Sanitation Data'!$E$28,0,10*ROW('Sanitation Data'!E3))="","",OFFSET('Sanitation Data'!$E$28,0,10*ROW('Sanitation Data'!E3)))</f>
        <v/>
      </c>
      <c r="CQ9" s="398" t="str">
        <f ca="1">+IF(OFFSET('Sanitation Data'!$E$29,0,10*ROW('Sanitation Data'!E3))="","",OFFSET('Sanitation Data'!$E$29,0,10*ROW('Sanitation Data'!E3)))</f>
        <v/>
      </c>
      <c r="CR9" s="398" t="str">
        <f ca="1">+IF(OFFSET('Sanitation Data'!$E$30,0,10*ROW('Sanitation Data'!E3))="","",OFFSET('Sanitation Data'!$E$30,0,10*ROW('Sanitation Data'!E3)))</f>
        <v/>
      </c>
      <c r="CS9" s="398" t="str">
        <f ca="1">+IF(OFFSET('Sanitation Data'!$E$31,0,10*ROW('Sanitation Data'!E3))="","",OFFSET('Sanitation Data'!$E$31,0,10*ROW('Sanitation Data'!E3)))</f>
        <v/>
      </c>
      <c r="CT9" s="398" t="str">
        <f ca="1">+IF(OFFSET('Sanitation Data'!$E$32,0,10*ROW('Sanitation Data'!E3))="","",OFFSET('Sanitation Data'!$E$32,0,10*ROW('Sanitation Data'!E3)))</f>
        <v/>
      </c>
      <c r="CU9" s="398" t="str">
        <f ca="1">+IF(OFFSET('Sanitation Data'!$F$28,0,10*ROW('Sanitation Data'!F3))="","",OFFSET('Sanitation Data'!$F$28,0,10*ROW('Sanitation Data'!F3)))</f>
        <v/>
      </c>
      <c r="CV9" s="398" t="str">
        <f ca="1">+IF(OFFSET('Sanitation Data'!$F$29,0,10*ROW('Sanitation Data'!F3))="","",OFFSET('Sanitation Data'!$F$29,0,10*ROW('Sanitation Data'!F3)))</f>
        <v/>
      </c>
      <c r="CW9" s="398" t="str">
        <f ca="1">+IF(OFFSET('Sanitation Data'!$F$30,0,10*ROW('Sanitation Data'!F3))="","",OFFSET('Sanitation Data'!$F$30,0,10*ROW('Sanitation Data'!F3)))</f>
        <v/>
      </c>
      <c r="CX9" s="398" t="str">
        <f ca="1">+IF(OFFSET('Sanitation Data'!$F$31,0,10*ROW('Sanitation Data'!F3))="","",OFFSET('Sanitation Data'!$F$31,0,10*ROW('Sanitation Data'!F3)))</f>
        <v/>
      </c>
      <c r="CY9" s="398" t="str">
        <f ca="1">+IF(OFFSET('Sanitation Data'!$F$32,0,10*ROW('Sanitation Data'!F3))="","",OFFSET('Sanitation Data'!$F$32,0,10*ROW('Sanitation Data'!F3)))</f>
        <v/>
      </c>
      <c r="CZ9" s="398" t="str">
        <f ca="1">+IF(OFFSET('Sanitation Data'!$G$28,0,10*ROW('Sanitation Data'!G3))="","",OFFSET('Sanitation Data'!$G$28,0,10*ROW('Sanitation Data'!G3)))</f>
        <v/>
      </c>
      <c r="DA9" s="398" t="str">
        <f ca="1">+IF(OFFSET('Sanitation Data'!$G$29,0,10*ROW('Sanitation Data'!G3))="","",OFFSET('Sanitation Data'!$G$29,0,10*ROW('Sanitation Data'!G3)))</f>
        <v/>
      </c>
      <c r="DB9" s="398" t="str">
        <f ca="1">+IF(OFFSET('Sanitation Data'!$G$30,0,10*ROW('Sanitation Data'!G3))="","",OFFSET('Sanitation Data'!$G$30,0,10*ROW('Sanitation Data'!G3)))</f>
        <v/>
      </c>
      <c r="DC9" s="398" t="str">
        <f ca="1">+IF(OFFSET('Sanitation Data'!$G$31,0,10*ROW('Sanitation Data'!G3))="","",OFFSET('Sanitation Data'!$G$31,0,10*ROW('Sanitation Data'!G3)))</f>
        <v/>
      </c>
      <c r="DD9" s="398" t="str">
        <f ca="1">+IF(OFFSET('Sanitation Data'!$G$32,0,10*ROW('Sanitation Data'!G3))="","",OFFSET('Sanitation Data'!$G$32,0,10*ROW('Sanitation Data'!G3)))</f>
        <v/>
      </c>
      <c r="DE9" s="398" t="str">
        <f ca="1">+IF(OFFSET('Sanitation Data'!$H$28,0,10*ROW('Sanitation Data'!H3))="","",OFFSET('Sanitation Data'!$H$28,0,10*ROW('Sanitation Data'!H3)))</f>
        <v/>
      </c>
      <c r="DF9" s="398" t="str">
        <f ca="1">+IF(OFFSET('Sanitation Data'!$H$29,0,10*ROW('Sanitation Data'!H3))="","",OFFSET('Sanitation Data'!$H$29,0,10*ROW('Sanitation Data'!H3)))</f>
        <v/>
      </c>
      <c r="DG9" s="398" t="str">
        <f ca="1">+IF(OFFSET('Sanitation Data'!$H$30,0,10*ROW('Sanitation Data'!H3))="","",OFFSET('Sanitation Data'!$H$30,0,10*ROW('Sanitation Data'!H3)))</f>
        <v/>
      </c>
      <c r="DH9" s="398" t="str">
        <f ca="1">+IF(OFFSET('Sanitation Data'!$H$31,0,10*ROW('Sanitation Data'!H3))="","",OFFSET('Sanitation Data'!$H$31,0,10*ROW('Sanitation Data'!H3)))</f>
        <v/>
      </c>
      <c r="DI9" s="398" t="str">
        <f ca="1">+IF(OFFSET('Sanitation Data'!$H$32,0,10*ROW('Sanitation Data'!H3))="","",OFFSET('Sanitation Data'!$H$32,0,10*ROW('Sanitation Data'!H3)))</f>
        <v/>
      </c>
      <c r="DJ9" s="398" t="str">
        <f ca="1">+IF(OFFSET('Sanitation Data'!$I$28,0,10*ROW('Sanitation Data'!I3))="","",OFFSET('Sanitation Data'!$I$28,0,10*ROW('Sanitation Data'!I3)))</f>
        <v/>
      </c>
      <c r="DK9" s="398" t="str">
        <f ca="1">+IF(OFFSET('Sanitation Data'!$I$29,0,10*ROW('Sanitation Data'!I3))="","",OFFSET('Sanitation Data'!$I$29,0,10*ROW('Sanitation Data'!I3)))</f>
        <v/>
      </c>
      <c r="DL9" s="398" t="str">
        <f ca="1">+IF(OFFSET('Sanitation Data'!$I$30,0,10*ROW('Sanitation Data'!I3))="","",OFFSET('Sanitation Data'!$I$30,0,10*ROW('Sanitation Data'!I3)))</f>
        <v/>
      </c>
      <c r="DM9" s="398" t="str">
        <f ca="1">+IF(OFFSET('Sanitation Data'!$I$31,0,10*ROW('Sanitation Data'!I3))="","",OFFSET('Sanitation Data'!$I$31,0,10*ROW('Sanitation Data'!I3)))</f>
        <v/>
      </c>
      <c r="DN9" s="398" t="str">
        <f ca="1">+IF(OFFSET('Sanitation Data'!$I$32,0,10*ROW('Sanitation Data'!I3))="","",OFFSET('Sanitation Data'!$I$32,0,10*ROW('Sanitation Data'!I3)))</f>
        <v/>
      </c>
      <c r="DO9" s="398" t="str">
        <f ca="1">+IF(OFFSET('Hygiene Data'!$D$11,0,10*ROW('Hygiene Data'!D3))="","",OFFSET('Hygiene Data'!$D$11,0,10*ROW('Hygiene Data'!D3)))</f>
        <v/>
      </c>
      <c r="DP9" s="398" t="str">
        <f ca="1">+IF(OFFSET('Hygiene Data'!$D$12,0,10*ROW('Hygiene Data'!D3))="","",OFFSET('Hygiene Data'!$D$12,0,10*ROW('Hygiene Data'!D3)))</f>
        <v/>
      </c>
      <c r="DQ9" s="398" t="str">
        <f ca="1">+IF(OFFSET('Hygiene Data'!$D$13,0,10*ROW('Hygiene Data'!D3))="","",OFFSET('Hygiene Data'!$D$13,0,10*ROW('Hygiene Data'!D3)))</f>
        <v/>
      </c>
      <c r="DR9" s="398" t="str">
        <f ca="1">+IF(OFFSET('Hygiene Data'!$E$11,0,10*ROW('Hygiene Data'!E3))="","",OFFSET('Hygiene Data'!$E$11,0,10*ROW('Hygiene Data'!E3)))</f>
        <v/>
      </c>
      <c r="DS9" s="398" t="str">
        <f ca="1">+IF(OFFSET('Hygiene Data'!$E$12,0,10*ROW('Hygiene Data'!E3))="","",OFFSET('Hygiene Data'!$E$12,0,10*ROW('Hygiene Data'!E3)))</f>
        <v/>
      </c>
      <c r="DT9" s="398" t="str">
        <f ca="1">+IF(OFFSET('Hygiene Data'!$E$13,0,10*ROW('Hygiene Data'!E3))="","",OFFSET('Hygiene Data'!$E$13,0,10*ROW('Hygiene Data'!E3)))</f>
        <v/>
      </c>
      <c r="DU9" s="398" t="str">
        <f ca="1">+IF(OFFSET('Hygiene Data'!$F$11,0,10*ROW('Hygiene Data'!F3))="","",OFFSET('Hygiene Data'!$F$11,0,10*ROW('Hygiene Data'!F3)))</f>
        <v/>
      </c>
      <c r="DV9" s="398" t="str">
        <f ca="1">+IF(OFFSET('Hygiene Data'!$F$12,0,10*ROW('Hygiene Data'!F3))="","",OFFSET('Hygiene Data'!$F$12,0,10*ROW('Hygiene Data'!F3)))</f>
        <v/>
      </c>
      <c r="DW9" s="398" t="str">
        <f ca="1">+IF(OFFSET('Hygiene Data'!$F$13,0,10*ROW('Hygiene Data'!F3))="","",OFFSET('Hygiene Data'!$F$13,0,10*ROW('Hygiene Data'!F3)))</f>
        <v/>
      </c>
      <c r="DX9" s="398" t="str">
        <f ca="1">+IF(OFFSET('Hygiene Data'!$G$11,0,10*ROW('Hygiene Data'!G3))="","",OFFSET('Hygiene Data'!$G$11,0,10*ROW('Hygiene Data'!G3)))</f>
        <v/>
      </c>
      <c r="DY9" s="398" t="str">
        <f ca="1">+IF(OFFSET('Hygiene Data'!$G$12,0,10*ROW('Hygiene Data'!G3))="","",OFFSET('Hygiene Data'!$G$12,0,10*ROW('Hygiene Data'!G3)))</f>
        <v/>
      </c>
      <c r="DZ9" s="398" t="str">
        <f ca="1">+IF(OFFSET('Hygiene Data'!$G$13,0,10*ROW('Hygiene Data'!G3))="","",OFFSET('Hygiene Data'!$G$13,0,10*ROW('Hygiene Data'!G3)))</f>
        <v/>
      </c>
      <c r="EA9" s="398" t="str">
        <f ca="1">+IF(OFFSET('Hygiene Data'!$H$11,0,10*ROW('Hygiene Data'!H3))="","",OFFSET('Hygiene Data'!$H$11,0,10*ROW('Hygiene Data'!H3)))</f>
        <v/>
      </c>
      <c r="EB9" s="398" t="str">
        <f ca="1">+IF(OFFSET('Hygiene Data'!$H$12,0,10*ROW('Hygiene Data'!H3))="","",OFFSET('Hygiene Data'!$H$12,0,10*ROW('Hygiene Data'!H3)))</f>
        <v/>
      </c>
      <c r="EC9" s="398" t="str">
        <f ca="1">+IF(OFFSET('Hygiene Data'!$H$13,0,10*ROW('Hygiene Data'!H3))="","",OFFSET('Hygiene Data'!$H$13,0,10*ROW('Hygiene Data'!H3)))</f>
        <v/>
      </c>
      <c r="ED9" s="398" t="str">
        <f ca="1">+IF(OFFSET('Hygiene Data'!$I$11,0,10*ROW('Hygiene Data'!I3))="","",OFFSET('Hygiene Data'!$I$11,0,10*ROW('Hygiene Data'!I3)))</f>
        <v/>
      </c>
      <c r="EE9" s="398" t="str">
        <f ca="1">+IF(OFFSET('Hygiene Data'!$I$12,0,10*ROW('Hygiene Data'!I3))="","",OFFSET('Hygiene Data'!$I$12,0,10*ROW('Hygiene Data'!I3)))</f>
        <v/>
      </c>
      <c r="EF9" s="398" t="str">
        <f ca="1">+IF(OFFSET('Hygiene Data'!$I$13,0,10*ROW('Hygiene Data'!I3))="","",OFFSET('Hygiene Data'!$I$13,0,10*ROW('Hygiene Data'!I3)))</f>
        <v/>
      </c>
    </row>
    <row r="10" spans="1:136" x14ac:dyDescent="0.25">
      <c r="A10" s="507" t="str">
        <f ca="1">+IF(OFFSET('Water Data'!$B$2,0,10*ROW('Water Data'!E4))="","",OFFSET('Water Data'!$B$2,0,10*ROW('Water Data'!E4)))</f>
        <v>MLI_2010_EMIS</v>
      </c>
      <c r="B10" s="507"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EMIS</v>
      </c>
      <c r="C10" s="534">
        <f t="shared" ca="1" si="0"/>
        <v>2010</v>
      </c>
      <c r="D10" s="535">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46.5</v>
      </c>
      <c r="E10" s="535"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35"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35"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35"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35"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35"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35"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35"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35"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35"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35"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35"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35"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35"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35"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35"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35"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36"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36"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36"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36"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36">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15</v>
      </c>
      <c r="AA10" s="536"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36"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36"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36"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36"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36"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36"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36"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36"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36"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36"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36"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36"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36"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36"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36"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36"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36"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36"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36"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36"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36"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36"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36"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36"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37"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613"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37"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37"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37"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37"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37"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37"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37"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37"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37"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37"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37"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37"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37"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37"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37"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37"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98" t="str">
        <f ca="1">+IF(OFFSET('Water Data'!$D$27,0,10*ROW('Water Data'!D4))="","",OFFSET('Water Data'!$D$27,0,10*ROW('Water Data'!D4)))</f>
        <v>Yes</v>
      </c>
      <c r="BT10" s="398" t="str">
        <f ca="1">+IF(OFFSET('Water Data'!$D$28,0,10*ROW('Water Data'!D4))="","",OFFSET('Water Data'!$D$28,0,10*ROW('Water Data'!D4)))</f>
        <v/>
      </c>
      <c r="BU10" s="398" t="str">
        <f ca="1">+IF(OFFSET('Water Data'!$D$29,0,10*ROW('Water Data'!D4))="","",OFFSET('Water Data'!$D$29,0,10*ROW('Water Data'!D4)))</f>
        <v/>
      </c>
      <c r="BV10" s="398" t="str">
        <f ca="1">+IF(OFFSET('Water Data'!$E$27,0,10*ROW('Water Data'!E4))="","",OFFSET('Water Data'!$E$27,0,10*ROW('Water Data'!E4)))</f>
        <v/>
      </c>
      <c r="BW10" s="398" t="str">
        <f ca="1">+IF(OFFSET('Water Data'!$E$28,0,10*ROW('Water Data'!E4))="","",OFFSET('Water Data'!$E$28,0,10*ROW('Water Data'!E4)))</f>
        <v/>
      </c>
      <c r="BX10" s="398" t="str">
        <f ca="1">+IF(OFFSET('Water Data'!$E$29,0,10*ROW('Water Data'!E4))="","",OFFSET('Water Data'!$E$29,0,10*ROW('Water Data'!E4)))</f>
        <v/>
      </c>
      <c r="BY10" s="398" t="str">
        <f ca="1">+IF(OFFSET('Water Data'!$F$27,0,10*ROW('Water Data'!F4))="","",OFFSET('Water Data'!$F$27,0,10*ROW('Water Data'!F4)))</f>
        <v/>
      </c>
      <c r="BZ10" s="398" t="str">
        <f ca="1">+IF(OFFSET('Water Data'!$F$28,0,10*ROW('Water Data'!F4))="","",OFFSET('Water Data'!$F$28,0,10*ROW('Water Data'!F4)))</f>
        <v/>
      </c>
      <c r="CA10" s="398" t="str">
        <f ca="1">+IF(OFFSET('Water Data'!$F$29,0,10*ROW('Water Data'!F4))="","",OFFSET('Water Data'!$F$29,0,10*ROW('Water Data'!F4)))</f>
        <v/>
      </c>
      <c r="CB10" s="398" t="str">
        <f ca="1">+IF(OFFSET('Water Data'!$G$27,0,10*ROW('Water Data'!G4))="","",OFFSET('Water Data'!$G$27,0,10*ROW('Water Data'!G4)))</f>
        <v/>
      </c>
      <c r="CC10" s="398" t="str">
        <f ca="1">+IF(OFFSET('Water Data'!$G$28,0,10*ROW('Water Data'!G4))="","",OFFSET('Water Data'!$G$28,0,10*ROW('Water Data'!G4)))</f>
        <v/>
      </c>
      <c r="CD10" s="398" t="str">
        <f ca="1">+IF(OFFSET('Water Data'!$G$29,0,10*ROW('Water Data'!G4))="","",OFFSET('Water Data'!$G$29,0,10*ROW('Water Data'!G4)))</f>
        <v/>
      </c>
      <c r="CE10" s="398" t="str">
        <f ca="1">+IF(OFFSET('Water Data'!$H$27,0,10*ROW('Water Data'!H4))="","",OFFSET('Water Data'!$H$27,0,10*ROW('Water Data'!H4)))</f>
        <v/>
      </c>
      <c r="CF10" s="398" t="str">
        <f ca="1">+IF(OFFSET('Water Data'!$H$28,0,10*ROW('Water Data'!H4))="","",OFFSET('Water Data'!$H$28,0,10*ROW('Water Data'!H4)))</f>
        <v/>
      </c>
      <c r="CG10" s="398" t="str">
        <f ca="1">+IF(OFFSET('Water Data'!$H$29,0,10*ROW('Water Data'!H4))="","",OFFSET('Water Data'!$H$29,0,10*ROW('Water Data'!H4)))</f>
        <v/>
      </c>
      <c r="CH10" s="398" t="str">
        <f ca="1">+IF(OFFSET('Water Data'!$I$27,0,10*ROW('Water Data'!I4))="","",OFFSET('Water Data'!$I$27,0,10*ROW('Water Data'!I4)))</f>
        <v/>
      </c>
      <c r="CI10" s="398" t="str">
        <f ca="1">+IF(OFFSET('Water Data'!$I$28,0,10*ROW('Water Data'!I4))="","",OFFSET('Water Data'!$I$28,0,10*ROW('Water Data'!I4)))</f>
        <v/>
      </c>
      <c r="CJ10" s="398" t="str">
        <f ca="1">+IF(OFFSET('Water Data'!$I$29,0,10*ROW('Water Data'!I4))="","",OFFSET('Water Data'!$I$29,0,10*ROW('Water Data'!I4)))</f>
        <v/>
      </c>
      <c r="CK10" s="398" t="str">
        <f ca="1">+IF(OFFSET('Sanitation Data'!$D$28,0,10*ROW('Sanitation Data'!D4))="","",OFFSET('Sanitation Data'!$D$28,0,10*ROW('Sanitation Data'!D4)))</f>
        <v/>
      </c>
      <c r="CL10" s="398" t="str">
        <f ca="1">+IF(OFFSET('Sanitation Data'!$D$29,0,10*ROW('Sanitation Data'!D4))="","",OFFSET('Sanitation Data'!$D$29,0,10*ROW('Sanitation Data'!D4)))</f>
        <v/>
      </c>
      <c r="CM10" s="398" t="str">
        <f ca="1">+IF(OFFSET('Sanitation Data'!$D$30,0,10*ROW('Sanitation Data'!D4))="","",OFFSET('Sanitation Data'!$D$30,0,10*ROW('Sanitation Data'!D4)))</f>
        <v/>
      </c>
      <c r="CN10" s="398" t="str">
        <f ca="1">+IF(OFFSET('Sanitation Data'!$D$31,0,10*ROW('Sanitation Data'!D4))="","",OFFSET('Sanitation Data'!$D$31,0,10*ROW('Sanitation Data'!D4)))</f>
        <v/>
      </c>
      <c r="CO10" s="398" t="str">
        <f ca="1">+IF(OFFSET('Sanitation Data'!$D$32,0,10*ROW('Sanitation Data'!D4))="","",OFFSET('Sanitation Data'!$D$32,0,10*ROW('Sanitation Data'!D4)))</f>
        <v>Yes</v>
      </c>
      <c r="CP10" s="398" t="str">
        <f ca="1">+IF(OFFSET('Sanitation Data'!$E$28,0,10*ROW('Sanitation Data'!E4))="","",OFFSET('Sanitation Data'!$E$28,0,10*ROW('Sanitation Data'!E4)))</f>
        <v/>
      </c>
      <c r="CQ10" s="398" t="str">
        <f ca="1">+IF(OFFSET('Sanitation Data'!$E$29,0,10*ROW('Sanitation Data'!E4))="","",OFFSET('Sanitation Data'!$E$29,0,10*ROW('Sanitation Data'!E4)))</f>
        <v/>
      </c>
      <c r="CR10" s="398" t="str">
        <f ca="1">+IF(OFFSET('Sanitation Data'!$E$30,0,10*ROW('Sanitation Data'!E4))="","",OFFSET('Sanitation Data'!$E$30,0,10*ROW('Sanitation Data'!E4)))</f>
        <v/>
      </c>
      <c r="CS10" s="398" t="str">
        <f ca="1">+IF(OFFSET('Sanitation Data'!$E$31,0,10*ROW('Sanitation Data'!E4))="","",OFFSET('Sanitation Data'!$E$31,0,10*ROW('Sanitation Data'!E4)))</f>
        <v/>
      </c>
      <c r="CT10" s="398" t="str">
        <f ca="1">+IF(OFFSET('Sanitation Data'!$E$32,0,10*ROW('Sanitation Data'!E4))="","",OFFSET('Sanitation Data'!$E$32,0,10*ROW('Sanitation Data'!E4)))</f>
        <v/>
      </c>
      <c r="CU10" s="398" t="str">
        <f ca="1">+IF(OFFSET('Sanitation Data'!$F$28,0,10*ROW('Sanitation Data'!F4))="","",OFFSET('Sanitation Data'!$F$28,0,10*ROW('Sanitation Data'!F4)))</f>
        <v/>
      </c>
      <c r="CV10" s="398" t="str">
        <f ca="1">+IF(OFFSET('Sanitation Data'!$F$29,0,10*ROW('Sanitation Data'!F4))="","",OFFSET('Sanitation Data'!$F$29,0,10*ROW('Sanitation Data'!F4)))</f>
        <v/>
      </c>
      <c r="CW10" s="398" t="str">
        <f ca="1">+IF(OFFSET('Sanitation Data'!$F$30,0,10*ROW('Sanitation Data'!F4))="","",OFFSET('Sanitation Data'!$F$30,0,10*ROW('Sanitation Data'!F4)))</f>
        <v/>
      </c>
      <c r="CX10" s="398" t="str">
        <f ca="1">+IF(OFFSET('Sanitation Data'!$F$31,0,10*ROW('Sanitation Data'!F4))="","",OFFSET('Sanitation Data'!$F$31,0,10*ROW('Sanitation Data'!F4)))</f>
        <v/>
      </c>
      <c r="CY10" s="398" t="str">
        <f ca="1">+IF(OFFSET('Sanitation Data'!$F$32,0,10*ROW('Sanitation Data'!F4))="","",OFFSET('Sanitation Data'!$F$32,0,10*ROW('Sanitation Data'!F4)))</f>
        <v/>
      </c>
      <c r="CZ10" s="398" t="str">
        <f ca="1">+IF(OFFSET('Sanitation Data'!$G$28,0,10*ROW('Sanitation Data'!G4))="","",OFFSET('Sanitation Data'!$G$28,0,10*ROW('Sanitation Data'!G4)))</f>
        <v/>
      </c>
      <c r="DA10" s="398" t="str">
        <f ca="1">+IF(OFFSET('Sanitation Data'!$G$29,0,10*ROW('Sanitation Data'!G4))="","",OFFSET('Sanitation Data'!$G$29,0,10*ROW('Sanitation Data'!G4)))</f>
        <v/>
      </c>
      <c r="DB10" s="398" t="str">
        <f ca="1">+IF(OFFSET('Sanitation Data'!$G$30,0,10*ROW('Sanitation Data'!G4))="","",OFFSET('Sanitation Data'!$G$30,0,10*ROW('Sanitation Data'!G4)))</f>
        <v/>
      </c>
      <c r="DC10" s="398" t="str">
        <f ca="1">+IF(OFFSET('Sanitation Data'!$G$31,0,10*ROW('Sanitation Data'!G4))="","",OFFSET('Sanitation Data'!$G$31,0,10*ROW('Sanitation Data'!G4)))</f>
        <v/>
      </c>
      <c r="DD10" s="398" t="str">
        <f ca="1">+IF(OFFSET('Sanitation Data'!$G$32,0,10*ROW('Sanitation Data'!G4))="","",OFFSET('Sanitation Data'!$G$32,0,10*ROW('Sanitation Data'!G4)))</f>
        <v/>
      </c>
      <c r="DE10" s="398" t="str">
        <f ca="1">+IF(OFFSET('Sanitation Data'!$H$28,0,10*ROW('Sanitation Data'!H4))="","",OFFSET('Sanitation Data'!$H$28,0,10*ROW('Sanitation Data'!H4)))</f>
        <v/>
      </c>
      <c r="DF10" s="398" t="str">
        <f ca="1">+IF(OFFSET('Sanitation Data'!$H$29,0,10*ROW('Sanitation Data'!H4))="","",OFFSET('Sanitation Data'!$H$29,0,10*ROW('Sanitation Data'!H4)))</f>
        <v/>
      </c>
      <c r="DG10" s="398" t="str">
        <f ca="1">+IF(OFFSET('Sanitation Data'!$H$30,0,10*ROW('Sanitation Data'!H4))="","",OFFSET('Sanitation Data'!$H$30,0,10*ROW('Sanitation Data'!H4)))</f>
        <v/>
      </c>
      <c r="DH10" s="398" t="str">
        <f ca="1">+IF(OFFSET('Sanitation Data'!$H$31,0,10*ROW('Sanitation Data'!H4))="","",OFFSET('Sanitation Data'!$H$31,0,10*ROW('Sanitation Data'!H4)))</f>
        <v/>
      </c>
      <c r="DI10" s="398" t="str">
        <f ca="1">+IF(OFFSET('Sanitation Data'!$H$32,0,10*ROW('Sanitation Data'!H4))="","",OFFSET('Sanitation Data'!$H$32,0,10*ROW('Sanitation Data'!H4)))</f>
        <v/>
      </c>
      <c r="DJ10" s="398" t="str">
        <f ca="1">+IF(OFFSET('Sanitation Data'!$I$28,0,10*ROW('Sanitation Data'!I4))="","",OFFSET('Sanitation Data'!$I$28,0,10*ROW('Sanitation Data'!I4)))</f>
        <v/>
      </c>
      <c r="DK10" s="398" t="str">
        <f ca="1">+IF(OFFSET('Sanitation Data'!$I$29,0,10*ROW('Sanitation Data'!I4))="","",OFFSET('Sanitation Data'!$I$29,0,10*ROW('Sanitation Data'!I4)))</f>
        <v/>
      </c>
      <c r="DL10" s="398" t="str">
        <f ca="1">+IF(OFFSET('Sanitation Data'!$I$30,0,10*ROW('Sanitation Data'!I4))="","",OFFSET('Sanitation Data'!$I$30,0,10*ROW('Sanitation Data'!I4)))</f>
        <v/>
      </c>
      <c r="DM10" s="398" t="str">
        <f ca="1">+IF(OFFSET('Sanitation Data'!$I$31,0,10*ROW('Sanitation Data'!I4))="","",OFFSET('Sanitation Data'!$I$31,0,10*ROW('Sanitation Data'!I4)))</f>
        <v/>
      </c>
      <c r="DN10" s="398" t="str">
        <f ca="1">+IF(OFFSET('Sanitation Data'!$I$32,0,10*ROW('Sanitation Data'!I4))="","",OFFSET('Sanitation Data'!$I$32,0,10*ROW('Sanitation Data'!I4)))</f>
        <v/>
      </c>
      <c r="DO10" s="398" t="str">
        <f ca="1">+IF(OFFSET('Hygiene Data'!$D$11,0,10*ROW('Hygiene Data'!D4))="","",OFFSET('Hygiene Data'!$D$11,0,10*ROW('Hygiene Data'!D4)))</f>
        <v/>
      </c>
      <c r="DP10" s="398" t="str">
        <f ca="1">+IF(OFFSET('Hygiene Data'!$D$12,0,10*ROW('Hygiene Data'!D4))="","",OFFSET('Hygiene Data'!$D$12,0,10*ROW('Hygiene Data'!D4)))</f>
        <v/>
      </c>
      <c r="DQ10" s="398" t="str">
        <f ca="1">+IF(OFFSET('Hygiene Data'!$D$13,0,10*ROW('Hygiene Data'!D4))="","",OFFSET('Hygiene Data'!$D$13,0,10*ROW('Hygiene Data'!D4)))</f>
        <v/>
      </c>
      <c r="DR10" s="398" t="str">
        <f ca="1">+IF(OFFSET('Hygiene Data'!$E$11,0,10*ROW('Hygiene Data'!E4))="","",OFFSET('Hygiene Data'!$E$11,0,10*ROW('Hygiene Data'!E4)))</f>
        <v/>
      </c>
      <c r="DS10" s="398" t="str">
        <f ca="1">+IF(OFFSET('Hygiene Data'!$E$12,0,10*ROW('Hygiene Data'!E4))="","",OFFSET('Hygiene Data'!$E$12,0,10*ROW('Hygiene Data'!E4)))</f>
        <v/>
      </c>
      <c r="DT10" s="398" t="str">
        <f ca="1">+IF(OFFSET('Hygiene Data'!$E$13,0,10*ROW('Hygiene Data'!E4))="","",OFFSET('Hygiene Data'!$E$13,0,10*ROW('Hygiene Data'!E4)))</f>
        <v/>
      </c>
      <c r="DU10" s="398" t="str">
        <f ca="1">+IF(OFFSET('Hygiene Data'!$F$11,0,10*ROW('Hygiene Data'!F4))="","",OFFSET('Hygiene Data'!$F$11,0,10*ROW('Hygiene Data'!F4)))</f>
        <v/>
      </c>
      <c r="DV10" s="398" t="str">
        <f ca="1">+IF(OFFSET('Hygiene Data'!$F$12,0,10*ROW('Hygiene Data'!F4))="","",OFFSET('Hygiene Data'!$F$12,0,10*ROW('Hygiene Data'!F4)))</f>
        <v/>
      </c>
      <c r="DW10" s="398" t="str">
        <f ca="1">+IF(OFFSET('Hygiene Data'!$F$13,0,10*ROW('Hygiene Data'!F4))="","",OFFSET('Hygiene Data'!$F$13,0,10*ROW('Hygiene Data'!F4)))</f>
        <v/>
      </c>
      <c r="DX10" s="398" t="str">
        <f ca="1">+IF(OFFSET('Hygiene Data'!$G$11,0,10*ROW('Hygiene Data'!G4))="","",OFFSET('Hygiene Data'!$G$11,0,10*ROW('Hygiene Data'!G4)))</f>
        <v/>
      </c>
      <c r="DY10" s="398" t="str">
        <f ca="1">+IF(OFFSET('Hygiene Data'!$G$12,0,10*ROW('Hygiene Data'!G4))="","",OFFSET('Hygiene Data'!$G$12,0,10*ROW('Hygiene Data'!G4)))</f>
        <v/>
      </c>
      <c r="DZ10" s="398" t="str">
        <f ca="1">+IF(OFFSET('Hygiene Data'!$G$13,0,10*ROW('Hygiene Data'!G4))="","",OFFSET('Hygiene Data'!$G$13,0,10*ROW('Hygiene Data'!G4)))</f>
        <v/>
      </c>
      <c r="EA10" s="398" t="str">
        <f ca="1">+IF(OFFSET('Hygiene Data'!$H$11,0,10*ROW('Hygiene Data'!H4))="","",OFFSET('Hygiene Data'!$H$11,0,10*ROW('Hygiene Data'!H4)))</f>
        <v/>
      </c>
      <c r="EB10" s="398" t="str">
        <f ca="1">+IF(OFFSET('Hygiene Data'!$H$12,0,10*ROW('Hygiene Data'!H4))="","",OFFSET('Hygiene Data'!$H$12,0,10*ROW('Hygiene Data'!H4)))</f>
        <v/>
      </c>
      <c r="EC10" s="398" t="str">
        <f ca="1">+IF(OFFSET('Hygiene Data'!$H$13,0,10*ROW('Hygiene Data'!H4))="","",OFFSET('Hygiene Data'!$H$13,0,10*ROW('Hygiene Data'!H4)))</f>
        <v/>
      </c>
      <c r="ED10" s="398" t="str">
        <f ca="1">+IF(OFFSET('Hygiene Data'!$I$11,0,10*ROW('Hygiene Data'!I4))="","",OFFSET('Hygiene Data'!$I$11,0,10*ROW('Hygiene Data'!I4)))</f>
        <v/>
      </c>
      <c r="EE10" s="398" t="str">
        <f ca="1">+IF(OFFSET('Hygiene Data'!$I$12,0,10*ROW('Hygiene Data'!I4))="","",OFFSET('Hygiene Data'!$I$12,0,10*ROW('Hygiene Data'!I4)))</f>
        <v/>
      </c>
      <c r="EF10" s="398" t="str">
        <f ca="1">+IF(OFFSET('Hygiene Data'!$I$13,0,10*ROW('Hygiene Data'!I4))="","",OFFSET('Hygiene Data'!$I$13,0,10*ROW('Hygiene Data'!I4)))</f>
        <v/>
      </c>
    </row>
    <row r="11" spans="1:136" x14ac:dyDescent="0.25">
      <c r="A11" s="507" t="str">
        <f ca="1">+IF(OFFSET('Water Data'!$B$2,0,10*ROW('Water Data'!E5))="","",OFFSET('Water Data'!$B$2,0,10*ROW('Water Data'!E5)))</f>
        <v>MLI_2011_EMIS</v>
      </c>
      <c r="B11" s="507"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EMIS</v>
      </c>
      <c r="C11" s="534">
        <f t="shared" ca="1" si="0"/>
        <v>2011</v>
      </c>
      <c r="D11" s="535">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48.92657316983626</v>
      </c>
      <c r="E11" s="535">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40.484999999999999</v>
      </c>
      <c r="F11" s="535"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35"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35"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35"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35"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35"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35"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35"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35"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35"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35"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35"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35"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35"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35"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35"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36"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36"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36"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36"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36">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16.723136794184597</v>
      </c>
      <c r="AA11" s="536"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36"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36"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36"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36"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36"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36"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36"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36"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36"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36"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36"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36"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36"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36"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36"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36"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36"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36"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36"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36"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36"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36"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36"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36"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37"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613"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37"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37"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37"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37"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37"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37"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37"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37"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37"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37"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37"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37"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37"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37"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37"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37"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98" t="str">
        <f ca="1">+IF(OFFSET('Water Data'!$D$27,0,10*ROW('Water Data'!D5))="","",OFFSET('Water Data'!$D$27,0,10*ROW('Water Data'!D5)))</f>
        <v>Yes</v>
      </c>
      <c r="BT11" s="398" t="str">
        <f ca="1">+IF(OFFSET('Water Data'!$D$28,0,10*ROW('Water Data'!D5))="","",OFFSET('Water Data'!$D$28,0,10*ROW('Water Data'!D5)))</f>
        <v>Yes</v>
      </c>
      <c r="BU11" s="398" t="str">
        <f ca="1">+IF(OFFSET('Water Data'!$D$29,0,10*ROW('Water Data'!D5))="","",OFFSET('Water Data'!$D$29,0,10*ROW('Water Data'!D5)))</f>
        <v/>
      </c>
      <c r="BV11" s="398" t="str">
        <f ca="1">+IF(OFFSET('Water Data'!$E$27,0,10*ROW('Water Data'!E5))="","",OFFSET('Water Data'!$E$27,0,10*ROW('Water Data'!E5)))</f>
        <v/>
      </c>
      <c r="BW11" s="398" t="str">
        <f ca="1">+IF(OFFSET('Water Data'!$E$28,0,10*ROW('Water Data'!E5))="","",OFFSET('Water Data'!$E$28,0,10*ROW('Water Data'!E5)))</f>
        <v/>
      </c>
      <c r="BX11" s="398" t="str">
        <f ca="1">+IF(OFFSET('Water Data'!$E$29,0,10*ROW('Water Data'!E5))="","",OFFSET('Water Data'!$E$29,0,10*ROW('Water Data'!E5)))</f>
        <v/>
      </c>
      <c r="BY11" s="398" t="str">
        <f ca="1">+IF(OFFSET('Water Data'!$F$27,0,10*ROW('Water Data'!F5))="","",OFFSET('Water Data'!$F$27,0,10*ROW('Water Data'!F5)))</f>
        <v/>
      </c>
      <c r="BZ11" s="398" t="str">
        <f ca="1">+IF(OFFSET('Water Data'!$F$28,0,10*ROW('Water Data'!F5))="","",OFFSET('Water Data'!$F$28,0,10*ROW('Water Data'!F5)))</f>
        <v/>
      </c>
      <c r="CA11" s="398" t="str">
        <f ca="1">+IF(OFFSET('Water Data'!$F$29,0,10*ROW('Water Data'!F5))="","",OFFSET('Water Data'!$F$29,0,10*ROW('Water Data'!F5)))</f>
        <v/>
      </c>
      <c r="CB11" s="398" t="str">
        <f ca="1">+IF(OFFSET('Water Data'!$G$27,0,10*ROW('Water Data'!G5))="","",OFFSET('Water Data'!$G$27,0,10*ROW('Water Data'!G5)))</f>
        <v/>
      </c>
      <c r="CC11" s="398" t="str">
        <f ca="1">+IF(OFFSET('Water Data'!$G$28,0,10*ROW('Water Data'!G5))="","",OFFSET('Water Data'!$G$28,0,10*ROW('Water Data'!G5)))</f>
        <v/>
      </c>
      <c r="CD11" s="398" t="str">
        <f ca="1">+IF(OFFSET('Water Data'!$G$29,0,10*ROW('Water Data'!G5))="","",OFFSET('Water Data'!$G$29,0,10*ROW('Water Data'!G5)))</f>
        <v/>
      </c>
      <c r="CE11" s="398" t="str">
        <f ca="1">+IF(OFFSET('Water Data'!$H$27,0,10*ROW('Water Data'!H5))="","",OFFSET('Water Data'!$H$27,0,10*ROW('Water Data'!H5)))</f>
        <v/>
      </c>
      <c r="CF11" s="398" t="str">
        <f ca="1">+IF(OFFSET('Water Data'!$H$28,0,10*ROW('Water Data'!H5))="","",OFFSET('Water Data'!$H$28,0,10*ROW('Water Data'!H5)))</f>
        <v/>
      </c>
      <c r="CG11" s="398" t="str">
        <f ca="1">+IF(OFFSET('Water Data'!$H$29,0,10*ROW('Water Data'!H5))="","",OFFSET('Water Data'!$H$29,0,10*ROW('Water Data'!H5)))</f>
        <v/>
      </c>
      <c r="CH11" s="398" t="str">
        <f ca="1">+IF(OFFSET('Water Data'!$I$27,0,10*ROW('Water Data'!I5))="","",OFFSET('Water Data'!$I$27,0,10*ROW('Water Data'!I5)))</f>
        <v/>
      </c>
      <c r="CI11" s="398" t="str">
        <f ca="1">+IF(OFFSET('Water Data'!$I$28,0,10*ROW('Water Data'!I5))="","",OFFSET('Water Data'!$I$28,0,10*ROW('Water Data'!I5)))</f>
        <v/>
      </c>
      <c r="CJ11" s="398" t="str">
        <f ca="1">+IF(OFFSET('Water Data'!$I$29,0,10*ROW('Water Data'!I5))="","",OFFSET('Water Data'!$I$29,0,10*ROW('Water Data'!I5)))</f>
        <v/>
      </c>
      <c r="CK11" s="398" t="str">
        <f ca="1">+IF(OFFSET('Sanitation Data'!$D$28,0,10*ROW('Sanitation Data'!D5))="","",OFFSET('Sanitation Data'!$D$28,0,10*ROW('Sanitation Data'!D5)))</f>
        <v/>
      </c>
      <c r="CL11" s="398" t="str">
        <f ca="1">+IF(OFFSET('Sanitation Data'!$D$29,0,10*ROW('Sanitation Data'!D5))="","",OFFSET('Sanitation Data'!$D$29,0,10*ROW('Sanitation Data'!D5)))</f>
        <v/>
      </c>
      <c r="CM11" s="398" t="str">
        <f ca="1">+IF(OFFSET('Sanitation Data'!$D$30,0,10*ROW('Sanitation Data'!D5))="","",OFFSET('Sanitation Data'!$D$30,0,10*ROW('Sanitation Data'!D5)))</f>
        <v/>
      </c>
      <c r="CN11" s="398" t="str">
        <f ca="1">+IF(OFFSET('Sanitation Data'!$D$31,0,10*ROW('Sanitation Data'!D5))="","",OFFSET('Sanitation Data'!$D$31,0,10*ROW('Sanitation Data'!D5)))</f>
        <v/>
      </c>
      <c r="CO11" s="398" t="str">
        <f ca="1">+IF(OFFSET('Sanitation Data'!$D$32,0,10*ROW('Sanitation Data'!D5))="","",OFFSET('Sanitation Data'!$D$32,0,10*ROW('Sanitation Data'!D5)))</f>
        <v>Yes</v>
      </c>
      <c r="CP11" s="398" t="str">
        <f ca="1">+IF(OFFSET('Sanitation Data'!$E$28,0,10*ROW('Sanitation Data'!E5))="","",OFFSET('Sanitation Data'!$E$28,0,10*ROW('Sanitation Data'!E5)))</f>
        <v/>
      </c>
      <c r="CQ11" s="398" t="str">
        <f ca="1">+IF(OFFSET('Sanitation Data'!$E$29,0,10*ROW('Sanitation Data'!E5))="","",OFFSET('Sanitation Data'!$E$29,0,10*ROW('Sanitation Data'!E5)))</f>
        <v/>
      </c>
      <c r="CR11" s="398" t="str">
        <f ca="1">+IF(OFFSET('Sanitation Data'!$E$30,0,10*ROW('Sanitation Data'!E5))="","",OFFSET('Sanitation Data'!$E$30,0,10*ROW('Sanitation Data'!E5)))</f>
        <v/>
      </c>
      <c r="CS11" s="398" t="str">
        <f ca="1">+IF(OFFSET('Sanitation Data'!$E$31,0,10*ROW('Sanitation Data'!E5))="","",OFFSET('Sanitation Data'!$E$31,0,10*ROW('Sanitation Data'!E5)))</f>
        <v/>
      </c>
      <c r="CT11" s="398" t="str">
        <f ca="1">+IF(OFFSET('Sanitation Data'!$E$32,0,10*ROW('Sanitation Data'!E5))="","",OFFSET('Sanitation Data'!$E$32,0,10*ROW('Sanitation Data'!E5)))</f>
        <v/>
      </c>
      <c r="CU11" s="398" t="str">
        <f ca="1">+IF(OFFSET('Sanitation Data'!$F$28,0,10*ROW('Sanitation Data'!F5))="","",OFFSET('Sanitation Data'!$F$28,0,10*ROW('Sanitation Data'!F5)))</f>
        <v/>
      </c>
      <c r="CV11" s="398" t="str">
        <f ca="1">+IF(OFFSET('Sanitation Data'!$F$29,0,10*ROW('Sanitation Data'!F5))="","",OFFSET('Sanitation Data'!$F$29,0,10*ROW('Sanitation Data'!F5)))</f>
        <v/>
      </c>
      <c r="CW11" s="398" t="str">
        <f ca="1">+IF(OFFSET('Sanitation Data'!$F$30,0,10*ROW('Sanitation Data'!F5))="","",OFFSET('Sanitation Data'!$F$30,0,10*ROW('Sanitation Data'!F5)))</f>
        <v/>
      </c>
      <c r="CX11" s="398" t="str">
        <f ca="1">+IF(OFFSET('Sanitation Data'!$F$31,0,10*ROW('Sanitation Data'!F5))="","",OFFSET('Sanitation Data'!$F$31,0,10*ROW('Sanitation Data'!F5)))</f>
        <v/>
      </c>
      <c r="CY11" s="398" t="str">
        <f ca="1">+IF(OFFSET('Sanitation Data'!$F$32,0,10*ROW('Sanitation Data'!F5))="","",OFFSET('Sanitation Data'!$F$32,0,10*ROW('Sanitation Data'!F5)))</f>
        <v/>
      </c>
      <c r="CZ11" s="398" t="str">
        <f ca="1">+IF(OFFSET('Sanitation Data'!$G$28,0,10*ROW('Sanitation Data'!G5))="","",OFFSET('Sanitation Data'!$G$28,0,10*ROW('Sanitation Data'!G5)))</f>
        <v/>
      </c>
      <c r="DA11" s="398" t="str">
        <f ca="1">+IF(OFFSET('Sanitation Data'!$G$29,0,10*ROW('Sanitation Data'!G5))="","",OFFSET('Sanitation Data'!$G$29,0,10*ROW('Sanitation Data'!G5)))</f>
        <v/>
      </c>
      <c r="DB11" s="398" t="str">
        <f ca="1">+IF(OFFSET('Sanitation Data'!$G$30,0,10*ROW('Sanitation Data'!G5))="","",OFFSET('Sanitation Data'!$G$30,0,10*ROW('Sanitation Data'!G5)))</f>
        <v/>
      </c>
      <c r="DC11" s="398" t="str">
        <f ca="1">+IF(OFFSET('Sanitation Data'!$G$31,0,10*ROW('Sanitation Data'!G5))="","",OFFSET('Sanitation Data'!$G$31,0,10*ROW('Sanitation Data'!G5)))</f>
        <v/>
      </c>
      <c r="DD11" s="398" t="str">
        <f ca="1">+IF(OFFSET('Sanitation Data'!$G$32,0,10*ROW('Sanitation Data'!G5))="","",OFFSET('Sanitation Data'!$G$32,0,10*ROW('Sanitation Data'!G5)))</f>
        <v/>
      </c>
      <c r="DE11" s="398" t="str">
        <f ca="1">+IF(OFFSET('Sanitation Data'!$H$28,0,10*ROW('Sanitation Data'!H5))="","",OFFSET('Sanitation Data'!$H$28,0,10*ROW('Sanitation Data'!H5)))</f>
        <v/>
      </c>
      <c r="DF11" s="398" t="str">
        <f ca="1">+IF(OFFSET('Sanitation Data'!$H$29,0,10*ROW('Sanitation Data'!H5))="","",OFFSET('Sanitation Data'!$H$29,0,10*ROW('Sanitation Data'!H5)))</f>
        <v/>
      </c>
      <c r="DG11" s="398" t="str">
        <f ca="1">+IF(OFFSET('Sanitation Data'!$H$30,0,10*ROW('Sanitation Data'!H5))="","",OFFSET('Sanitation Data'!$H$30,0,10*ROW('Sanitation Data'!H5)))</f>
        <v/>
      </c>
      <c r="DH11" s="398" t="str">
        <f ca="1">+IF(OFFSET('Sanitation Data'!$H$31,0,10*ROW('Sanitation Data'!H5))="","",OFFSET('Sanitation Data'!$H$31,0,10*ROW('Sanitation Data'!H5)))</f>
        <v/>
      </c>
      <c r="DI11" s="398" t="str">
        <f ca="1">+IF(OFFSET('Sanitation Data'!$H$32,0,10*ROW('Sanitation Data'!H5))="","",OFFSET('Sanitation Data'!$H$32,0,10*ROW('Sanitation Data'!H5)))</f>
        <v/>
      </c>
      <c r="DJ11" s="398" t="str">
        <f ca="1">+IF(OFFSET('Sanitation Data'!$I$28,0,10*ROW('Sanitation Data'!I5))="","",OFFSET('Sanitation Data'!$I$28,0,10*ROW('Sanitation Data'!I5)))</f>
        <v/>
      </c>
      <c r="DK11" s="398" t="str">
        <f ca="1">+IF(OFFSET('Sanitation Data'!$I$29,0,10*ROW('Sanitation Data'!I5))="","",OFFSET('Sanitation Data'!$I$29,0,10*ROW('Sanitation Data'!I5)))</f>
        <v/>
      </c>
      <c r="DL11" s="398" t="str">
        <f ca="1">+IF(OFFSET('Sanitation Data'!$I$30,0,10*ROW('Sanitation Data'!I5))="","",OFFSET('Sanitation Data'!$I$30,0,10*ROW('Sanitation Data'!I5)))</f>
        <v/>
      </c>
      <c r="DM11" s="398" t="str">
        <f ca="1">+IF(OFFSET('Sanitation Data'!$I$31,0,10*ROW('Sanitation Data'!I5))="","",OFFSET('Sanitation Data'!$I$31,0,10*ROW('Sanitation Data'!I5)))</f>
        <v/>
      </c>
      <c r="DN11" s="398" t="str">
        <f ca="1">+IF(OFFSET('Sanitation Data'!$I$32,0,10*ROW('Sanitation Data'!I5))="","",OFFSET('Sanitation Data'!$I$32,0,10*ROW('Sanitation Data'!I5)))</f>
        <v/>
      </c>
      <c r="DO11" s="398" t="str">
        <f ca="1">+IF(OFFSET('Hygiene Data'!$D$11,0,10*ROW('Hygiene Data'!D5))="","",OFFSET('Hygiene Data'!$D$11,0,10*ROW('Hygiene Data'!D5)))</f>
        <v/>
      </c>
      <c r="DP11" s="398" t="str">
        <f ca="1">+IF(OFFSET('Hygiene Data'!$D$12,0,10*ROW('Hygiene Data'!D5))="","",OFFSET('Hygiene Data'!$D$12,0,10*ROW('Hygiene Data'!D5)))</f>
        <v/>
      </c>
      <c r="DQ11" s="398" t="str">
        <f ca="1">+IF(OFFSET('Hygiene Data'!$D$13,0,10*ROW('Hygiene Data'!D5))="","",OFFSET('Hygiene Data'!$D$13,0,10*ROW('Hygiene Data'!D5)))</f>
        <v/>
      </c>
      <c r="DR11" s="398" t="str">
        <f ca="1">+IF(OFFSET('Hygiene Data'!$E$11,0,10*ROW('Hygiene Data'!E5))="","",OFFSET('Hygiene Data'!$E$11,0,10*ROW('Hygiene Data'!E5)))</f>
        <v/>
      </c>
      <c r="DS11" s="398" t="str">
        <f ca="1">+IF(OFFSET('Hygiene Data'!$E$12,0,10*ROW('Hygiene Data'!E5))="","",OFFSET('Hygiene Data'!$E$12,0,10*ROW('Hygiene Data'!E5)))</f>
        <v/>
      </c>
      <c r="DT11" s="398" t="str">
        <f ca="1">+IF(OFFSET('Hygiene Data'!$E$13,0,10*ROW('Hygiene Data'!E5))="","",OFFSET('Hygiene Data'!$E$13,0,10*ROW('Hygiene Data'!E5)))</f>
        <v/>
      </c>
      <c r="DU11" s="398" t="str">
        <f ca="1">+IF(OFFSET('Hygiene Data'!$F$11,0,10*ROW('Hygiene Data'!F5))="","",OFFSET('Hygiene Data'!$F$11,0,10*ROW('Hygiene Data'!F5)))</f>
        <v/>
      </c>
      <c r="DV11" s="398" t="str">
        <f ca="1">+IF(OFFSET('Hygiene Data'!$F$12,0,10*ROW('Hygiene Data'!F5))="","",OFFSET('Hygiene Data'!$F$12,0,10*ROW('Hygiene Data'!F5)))</f>
        <v/>
      </c>
      <c r="DW11" s="398" t="str">
        <f ca="1">+IF(OFFSET('Hygiene Data'!$F$13,0,10*ROW('Hygiene Data'!F5))="","",OFFSET('Hygiene Data'!$F$13,0,10*ROW('Hygiene Data'!F5)))</f>
        <v/>
      </c>
      <c r="DX11" s="398" t="str">
        <f ca="1">+IF(OFFSET('Hygiene Data'!$G$11,0,10*ROW('Hygiene Data'!G5))="","",OFFSET('Hygiene Data'!$G$11,0,10*ROW('Hygiene Data'!G5)))</f>
        <v/>
      </c>
      <c r="DY11" s="398" t="str">
        <f ca="1">+IF(OFFSET('Hygiene Data'!$G$12,0,10*ROW('Hygiene Data'!G5))="","",OFFSET('Hygiene Data'!$G$12,0,10*ROW('Hygiene Data'!G5)))</f>
        <v/>
      </c>
      <c r="DZ11" s="398" t="str">
        <f ca="1">+IF(OFFSET('Hygiene Data'!$G$13,0,10*ROW('Hygiene Data'!G5))="","",OFFSET('Hygiene Data'!$G$13,0,10*ROW('Hygiene Data'!G5)))</f>
        <v/>
      </c>
      <c r="EA11" s="398" t="str">
        <f ca="1">+IF(OFFSET('Hygiene Data'!$H$11,0,10*ROW('Hygiene Data'!H5))="","",OFFSET('Hygiene Data'!$H$11,0,10*ROW('Hygiene Data'!H5)))</f>
        <v/>
      </c>
      <c r="EB11" s="398" t="str">
        <f ca="1">+IF(OFFSET('Hygiene Data'!$H$12,0,10*ROW('Hygiene Data'!H5))="","",OFFSET('Hygiene Data'!$H$12,0,10*ROW('Hygiene Data'!H5)))</f>
        <v/>
      </c>
      <c r="EC11" s="398" t="str">
        <f ca="1">+IF(OFFSET('Hygiene Data'!$H$13,0,10*ROW('Hygiene Data'!H5))="","",OFFSET('Hygiene Data'!$H$13,0,10*ROW('Hygiene Data'!H5)))</f>
        <v/>
      </c>
      <c r="ED11" s="398" t="str">
        <f ca="1">+IF(OFFSET('Hygiene Data'!$I$11,0,10*ROW('Hygiene Data'!I5))="","",OFFSET('Hygiene Data'!$I$11,0,10*ROW('Hygiene Data'!I5)))</f>
        <v/>
      </c>
      <c r="EE11" s="398" t="str">
        <f ca="1">+IF(OFFSET('Hygiene Data'!$I$12,0,10*ROW('Hygiene Data'!I5))="","",OFFSET('Hygiene Data'!$I$12,0,10*ROW('Hygiene Data'!I5)))</f>
        <v/>
      </c>
      <c r="EF11" s="398" t="str">
        <f ca="1">+IF(OFFSET('Hygiene Data'!$I$13,0,10*ROW('Hygiene Data'!I5))="","",OFFSET('Hygiene Data'!$I$13,0,10*ROW('Hygiene Data'!I5)))</f>
        <v/>
      </c>
    </row>
    <row r="12" spans="1:136" x14ac:dyDescent="0.25">
      <c r="A12" s="507" t="str">
        <f ca="1">+IF(OFFSET('Water Data'!$B$2,0,10*ROW('Water Data'!E6))="","",OFFSET('Water Data'!$B$2,0,10*ROW('Water Data'!E6)))</f>
        <v>MLI_2011_UIS</v>
      </c>
      <c r="B12" s="507"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Autre</v>
      </c>
      <c r="C12" s="534">
        <f t="shared" ca="1" si="0"/>
        <v>2011</v>
      </c>
      <c r="D12" s="535"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35" t="str">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[30]</v>
      </c>
      <c r="F12" s="535"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35"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35"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35"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35"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35"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35"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35"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35"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35"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35"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35">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27.1</v>
      </c>
      <c r="R12" s="535"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35"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35">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44.1</v>
      </c>
      <c r="U12" s="535"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36">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67.657348291687924</v>
      </c>
      <c r="W12" s="536"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36"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36"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36" t="str">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[20]</v>
      </c>
      <c r="AA12" s="536"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36"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36"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36"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36"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36"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36"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36"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36"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36"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36"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36"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36"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36"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36"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36">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67.099999999999994</v>
      </c>
      <c r="AQ12" s="536"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36"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36"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36">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19.399999999999999</v>
      </c>
      <c r="AU12" s="536">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70.400000000000006</v>
      </c>
      <c r="AV12" s="536"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36"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36"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36">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20.100000000000001</v>
      </c>
      <c r="AZ12" s="537"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613"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37"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37"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37"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37"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37"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37"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37"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37"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37"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37"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37"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37"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37"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37"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37"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37"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98" t="str">
        <f ca="1">+IF(OFFSET('Water Data'!$D$27,0,10*ROW('Water Data'!D6))="","",OFFSET('Water Data'!$D$27,0,10*ROW('Water Data'!D6)))</f>
        <v/>
      </c>
      <c r="BT12" s="398" t="str">
        <f ca="1">+IF(OFFSET('Water Data'!$D$28,0,10*ROW('Water Data'!D6))="","",OFFSET('Water Data'!$D$28,0,10*ROW('Water Data'!D6)))</f>
        <v>No</v>
      </c>
      <c r="BU12" s="398" t="str">
        <f ca="1">+IF(OFFSET('Water Data'!$D$29,0,10*ROW('Water Data'!D6))="","",OFFSET('Water Data'!$D$29,0,10*ROW('Water Data'!D6)))</f>
        <v/>
      </c>
      <c r="BV12" s="398" t="str">
        <f ca="1">+IF(OFFSET('Water Data'!$E$27,0,10*ROW('Water Data'!E6))="","",OFFSET('Water Data'!$E$27,0,10*ROW('Water Data'!E6)))</f>
        <v/>
      </c>
      <c r="BW12" s="398" t="str">
        <f ca="1">+IF(OFFSET('Water Data'!$E$28,0,10*ROW('Water Data'!E6))="","",OFFSET('Water Data'!$E$28,0,10*ROW('Water Data'!E6)))</f>
        <v/>
      </c>
      <c r="BX12" s="398" t="str">
        <f ca="1">+IF(OFFSET('Water Data'!$E$29,0,10*ROW('Water Data'!E6))="","",OFFSET('Water Data'!$E$29,0,10*ROW('Water Data'!E6)))</f>
        <v/>
      </c>
      <c r="BY12" s="398" t="str">
        <f ca="1">+IF(OFFSET('Water Data'!$F$27,0,10*ROW('Water Data'!F6))="","",OFFSET('Water Data'!$F$27,0,10*ROW('Water Data'!F6)))</f>
        <v/>
      </c>
      <c r="BZ12" s="398" t="str">
        <f ca="1">+IF(OFFSET('Water Data'!$F$28,0,10*ROW('Water Data'!F6))="","",OFFSET('Water Data'!$F$28,0,10*ROW('Water Data'!F6)))</f>
        <v/>
      </c>
      <c r="CA12" s="398" t="str">
        <f ca="1">+IF(OFFSET('Water Data'!$F$29,0,10*ROW('Water Data'!F6))="","",OFFSET('Water Data'!$F$29,0,10*ROW('Water Data'!F6)))</f>
        <v/>
      </c>
      <c r="CB12" s="398" t="str">
        <f ca="1">+IF(OFFSET('Water Data'!$G$27,0,10*ROW('Water Data'!G6))="","",OFFSET('Water Data'!$G$27,0,10*ROW('Water Data'!G6)))</f>
        <v/>
      </c>
      <c r="CC12" s="398" t="str">
        <f ca="1">+IF(OFFSET('Water Data'!$G$28,0,10*ROW('Water Data'!G6))="","",OFFSET('Water Data'!$G$28,0,10*ROW('Water Data'!G6)))</f>
        <v/>
      </c>
      <c r="CD12" s="398" t="str">
        <f ca="1">+IF(OFFSET('Water Data'!$G$29,0,10*ROW('Water Data'!G6))="","",OFFSET('Water Data'!$G$29,0,10*ROW('Water Data'!G6)))</f>
        <v/>
      </c>
      <c r="CE12" s="398" t="str">
        <f ca="1">+IF(OFFSET('Water Data'!$H$27,0,10*ROW('Water Data'!H6))="","",OFFSET('Water Data'!$H$27,0,10*ROW('Water Data'!H6)))</f>
        <v/>
      </c>
      <c r="CF12" s="398" t="str">
        <f ca="1">+IF(OFFSET('Water Data'!$H$28,0,10*ROW('Water Data'!H6))="","",OFFSET('Water Data'!$H$28,0,10*ROW('Water Data'!H6)))</f>
        <v>Yes</v>
      </c>
      <c r="CG12" s="398" t="str">
        <f ca="1">+IF(OFFSET('Water Data'!$H$29,0,10*ROW('Water Data'!H6))="","",OFFSET('Water Data'!$H$29,0,10*ROW('Water Data'!H6)))</f>
        <v/>
      </c>
      <c r="CH12" s="398" t="str">
        <f ca="1">+IF(OFFSET('Water Data'!$I$27,0,10*ROW('Water Data'!I6))="","",OFFSET('Water Data'!$I$27,0,10*ROW('Water Data'!I6)))</f>
        <v/>
      </c>
      <c r="CI12" s="398" t="str">
        <f ca="1">+IF(OFFSET('Water Data'!$I$28,0,10*ROW('Water Data'!I6))="","",OFFSET('Water Data'!$I$28,0,10*ROW('Water Data'!I6)))</f>
        <v>Yes</v>
      </c>
      <c r="CJ12" s="398" t="str">
        <f ca="1">+IF(OFFSET('Water Data'!$I$29,0,10*ROW('Water Data'!I6))="","",OFFSET('Water Data'!$I$29,0,10*ROW('Water Data'!I6)))</f>
        <v/>
      </c>
      <c r="CK12" s="398" t="str">
        <f ca="1">+IF(OFFSET('Sanitation Data'!$D$28,0,10*ROW('Sanitation Data'!D6))="","",OFFSET('Sanitation Data'!$D$28,0,10*ROW('Sanitation Data'!D6)))</f>
        <v>Yes</v>
      </c>
      <c r="CL12" s="398" t="str">
        <f ca="1">+IF(OFFSET('Sanitation Data'!$D$29,0,10*ROW('Sanitation Data'!D6))="","",OFFSET('Sanitation Data'!$D$29,0,10*ROW('Sanitation Data'!D6)))</f>
        <v/>
      </c>
      <c r="CM12" s="398" t="str">
        <f ca="1">+IF(OFFSET('Sanitation Data'!$D$30,0,10*ROW('Sanitation Data'!D6))="","",OFFSET('Sanitation Data'!$D$30,0,10*ROW('Sanitation Data'!D6)))</f>
        <v/>
      </c>
      <c r="CN12" s="398" t="str">
        <f ca="1">+IF(OFFSET('Sanitation Data'!$D$31,0,10*ROW('Sanitation Data'!D6))="","",OFFSET('Sanitation Data'!$D$31,0,10*ROW('Sanitation Data'!D6)))</f>
        <v/>
      </c>
      <c r="CO12" s="398" t="str">
        <f ca="1">+IF(OFFSET('Sanitation Data'!$D$32,0,10*ROW('Sanitation Data'!D6))="","",OFFSET('Sanitation Data'!$D$32,0,10*ROW('Sanitation Data'!D6)))</f>
        <v>No</v>
      </c>
      <c r="CP12" s="398" t="str">
        <f ca="1">+IF(OFFSET('Sanitation Data'!$E$28,0,10*ROW('Sanitation Data'!E6))="","",OFFSET('Sanitation Data'!$E$28,0,10*ROW('Sanitation Data'!E6)))</f>
        <v/>
      </c>
      <c r="CQ12" s="398" t="str">
        <f ca="1">+IF(OFFSET('Sanitation Data'!$E$29,0,10*ROW('Sanitation Data'!E6))="","",OFFSET('Sanitation Data'!$E$29,0,10*ROW('Sanitation Data'!E6)))</f>
        <v/>
      </c>
      <c r="CR12" s="398" t="str">
        <f ca="1">+IF(OFFSET('Sanitation Data'!$E$30,0,10*ROW('Sanitation Data'!E6))="","",OFFSET('Sanitation Data'!$E$30,0,10*ROW('Sanitation Data'!E6)))</f>
        <v/>
      </c>
      <c r="CS12" s="398" t="str">
        <f ca="1">+IF(OFFSET('Sanitation Data'!$E$31,0,10*ROW('Sanitation Data'!E6))="","",OFFSET('Sanitation Data'!$E$31,0,10*ROW('Sanitation Data'!E6)))</f>
        <v/>
      </c>
      <c r="CT12" s="398" t="str">
        <f ca="1">+IF(OFFSET('Sanitation Data'!$E$32,0,10*ROW('Sanitation Data'!E6))="","",OFFSET('Sanitation Data'!$E$32,0,10*ROW('Sanitation Data'!E6)))</f>
        <v/>
      </c>
      <c r="CU12" s="398" t="str">
        <f ca="1">+IF(OFFSET('Sanitation Data'!$F$28,0,10*ROW('Sanitation Data'!F6))="","",OFFSET('Sanitation Data'!$F$28,0,10*ROW('Sanitation Data'!F6)))</f>
        <v/>
      </c>
      <c r="CV12" s="398" t="str">
        <f ca="1">+IF(OFFSET('Sanitation Data'!$F$29,0,10*ROW('Sanitation Data'!F6))="","",OFFSET('Sanitation Data'!$F$29,0,10*ROW('Sanitation Data'!F6)))</f>
        <v/>
      </c>
      <c r="CW12" s="398" t="str">
        <f ca="1">+IF(OFFSET('Sanitation Data'!$F$30,0,10*ROW('Sanitation Data'!F6))="","",OFFSET('Sanitation Data'!$F$30,0,10*ROW('Sanitation Data'!F6)))</f>
        <v/>
      </c>
      <c r="CX12" s="398" t="str">
        <f ca="1">+IF(OFFSET('Sanitation Data'!$F$31,0,10*ROW('Sanitation Data'!F6))="","",OFFSET('Sanitation Data'!$F$31,0,10*ROW('Sanitation Data'!F6)))</f>
        <v/>
      </c>
      <c r="CY12" s="398" t="str">
        <f ca="1">+IF(OFFSET('Sanitation Data'!$F$32,0,10*ROW('Sanitation Data'!F6))="","",OFFSET('Sanitation Data'!$F$32,0,10*ROW('Sanitation Data'!F6)))</f>
        <v/>
      </c>
      <c r="CZ12" s="398" t="str">
        <f ca="1">+IF(OFFSET('Sanitation Data'!$G$28,0,10*ROW('Sanitation Data'!G6))="","",OFFSET('Sanitation Data'!$G$28,0,10*ROW('Sanitation Data'!G6)))</f>
        <v/>
      </c>
      <c r="DA12" s="398" t="str">
        <f ca="1">+IF(OFFSET('Sanitation Data'!$G$29,0,10*ROW('Sanitation Data'!G6))="","",OFFSET('Sanitation Data'!$G$29,0,10*ROW('Sanitation Data'!G6)))</f>
        <v/>
      </c>
      <c r="DB12" s="398" t="str">
        <f ca="1">+IF(OFFSET('Sanitation Data'!$G$30,0,10*ROW('Sanitation Data'!G6))="","",OFFSET('Sanitation Data'!$G$30,0,10*ROW('Sanitation Data'!G6)))</f>
        <v/>
      </c>
      <c r="DC12" s="398" t="str">
        <f ca="1">+IF(OFFSET('Sanitation Data'!$G$31,0,10*ROW('Sanitation Data'!G6))="","",OFFSET('Sanitation Data'!$G$31,0,10*ROW('Sanitation Data'!G6)))</f>
        <v/>
      </c>
      <c r="DD12" s="398" t="str">
        <f ca="1">+IF(OFFSET('Sanitation Data'!$G$32,0,10*ROW('Sanitation Data'!G6))="","",OFFSET('Sanitation Data'!$G$32,0,10*ROW('Sanitation Data'!G6)))</f>
        <v/>
      </c>
      <c r="DE12" s="398" t="str">
        <f ca="1">+IF(OFFSET('Sanitation Data'!$H$28,0,10*ROW('Sanitation Data'!H6))="","",OFFSET('Sanitation Data'!$H$28,0,10*ROW('Sanitation Data'!H6)))</f>
        <v>Yes</v>
      </c>
      <c r="DF12" s="398" t="str">
        <f ca="1">+IF(OFFSET('Sanitation Data'!$H$29,0,10*ROW('Sanitation Data'!H6))="","",OFFSET('Sanitation Data'!$H$29,0,10*ROW('Sanitation Data'!H6)))</f>
        <v/>
      </c>
      <c r="DG12" s="398" t="str">
        <f ca="1">+IF(OFFSET('Sanitation Data'!$H$30,0,10*ROW('Sanitation Data'!H6))="","",OFFSET('Sanitation Data'!$H$30,0,10*ROW('Sanitation Data'!H6)))</f>
        <v/>
      </c>
      <c r="DH12" s="398" t="str">
        <f ca="1">+IF(OFFSET('Sanitation Data'!$H$31,0,10*ROW('Sanitation Data'!H6))="","",OFFSET('Sanitation Data'!$H$31,0,10*ROW('Sanitation Data'!H6)))</f>
        <v/>
      </c>
      <c r="DI12" s="398" t="str">
        <f ca="1">+IF(OFFSET('Sanitation Data'!$H$32,0,10*ROW('Sanitation Data'!H6))="","",OFFSET('Sanitation Data'!$H$32,0,10*ROW('Sanitation Data'!H6)))</f>
        <v>Yes</v>
      </c>
      <c r="DJ12" s="398" t="str">
        <f ca="1">+IF(OFFSET('Sanitation Data'!$I$28,0,10*ROW('Sanitation Data'!I6))="","",OFFSET('Sanitation Data'!$I$28,0,10*ROW('Sanitation Data'!I6)))</f>
        <v>Yes</v>
      </c>
      <c r="DK12" s="398" t="str">
        <f ca="1">+IF(OFFSET('Sanitation Data'!$I$29,0,10*ROW('Sanitation Data'!I6))="","",OFFSET('Sanitation Data'!$I$29,0,10*ROW('Sanitation Data'!I6)))</f>
        <v/>
      </c>
      <c r="DL12" s="398" t="str">
        <f ca="1">+IF(OFFSET('Sanitation Data'!$I$30,0,10*ROW('Sanitation Data'!I6))="","",OFFSET('Sanitation Data'!$I$30,0,10*ROW('Sanitation Data'!I6)))</f>
        <v/>
      </c>
      <c r="DM12" s="398" t="str">
        <f ca="1">+IF(OFFSET('Sanitation Data'!$I$31,0,10*ROW('Sanitation Data'!I6))="","",OFFSET('Sanitation Data'!$I$31,0,10*ROW('Sanitation Data'!I6)))</f>
        <v/>
      </c>
      <c r="DN12" s="398" t="str">
        <f ca="1">+IF(OFFSET('Sanitation Data'!$I$32,0,10*ROW('Sanitation Data'!I6))="","",OFFSET('Sanitation Data'!$I$32,0,10*ROW('Sanitation Data'!I6)))</f>
        <v>Yes</v>
      </c>
      <c r="DO12" s="398" t="str">
        <f ca="1">+IF(OFFSET('Hygiene Data'!$D$11,0,10*ROW('Hygiene Data'!D6))="","",OFFSET('Hygiene Data'!$D$11,0,10*ROW('Hygiene Data'!D6)))</f>
        <v/>
      </c>
      <c r="DP12" s="398" t="str">
        <f ca="1">+IF(OFFSET('Hygiene Data'!$D$12,0,10*ROW('Hygiene Data'!D6))="","",OFFSET('Hygiene Data'!$D$12,0,10*ROW('Hygiene Data'!D6)))</f>
        <v/>
      </c>
      <c r="DQ12" s="398" t="str">
        <f ca="1">+IF(OFFSET('Hygiene Data'!$D$13,0,10*ROW('Hygiene Data'!D6))="","",OFFSET('Hygiene Data'!$D$13,0,10*ROW('Hygiene Data'!D6)))</f>
        <v/>
      </c>
      <c r="DR12" s="398" t="str">
        <f ca="1">+IF(OFFSET('Hygiene Data'!$E$11,0,10*ROW('Hygiene Data'!E6))="","",OFFSET('Hygiene Data'!$E$11,0,10*ROW('Hygiene Data'!E6)))</f>
        <v/>
      </c>
      <c r="DS12" s="398" t="str">
        <f ca="1">+IF(OFFSET('Hygiene Data'!$E$12,0,10*ROW('Hygiene Data'!E6))="","",OFFSET('Hygiene Data'!$E$12,0,10*ROW('Hygiene Data'!E6)))</f>
        <v/>
      </c>
      <c r="DT12" s="398" t="str">
        <f ca="1">+IF(OFFSET('Hygiene Data'!$E$13,0,10*ROW('Hygiene Data'!E6))="","",OFFSET('Hygiene Data'!$E$13,0,10*ROW('Hygiene Data'!E6)))</f>
        <v/>
      </c>
      <c r="DU12" s="398" t="str">
        <f ca="1">+IF(OFFSET('Hygiene Data'!$F$11,0,10*ROW('Hygiene Data'!F6))="","",OFFSET('Hygiene Data'!$F$11,0,10*ROW('Hygiene Data'!F6)))</f>
        <v/>
      </c>
      <c r="DV12" s="398" t="str">
        <f ca="1">+IF(OFFSET('Hygiene Data'!$F$12,0,10*ROW('Hygiene Data'!F6))="","",OFFSET('Hygiene Data'!$F$12,0,10*ROW('Hygiene Data'!F6)))</f>
        <v/>
      </c>
      <c r="DW12" s="398" t="str">
        <f ca="1">+IF(OFFSET('Hygiene Data'!$F$13,0,10*ROW('Hygiene Data'!F6))="","",OFFSET('Hygiene Data'!$F$13,0,10*ROW('Hygiene Data'!F6)))</f>
        <v/>
      </c>
      <c r="DX12" s="398" t="str">
        <f ca="1">+IF(OFFSET('Hygiene Data'!$G$11,0,10*ROW('Hygiene Data'!G6))="","",OFFSET('Hygiene Data'!$G$11,0,10*ROW('Hygiene Data'!G6)))</f>
        <v/>
      </c>
      <c r="DY12" s="398" t="str">
        <f ca="1">+IF(OFFSET('Hygiene Data'!$G$12,0,10*ROW('Hygiene Data'!G6))="","",OFFSET('Hygiene Data'!$G$12,0,10*ROW('Hygiene Data'!G6)))</f>
        <v/>
      </c>
      <c r="DZ12" s="398" t="str">
        <f ca="1">+IF(OFFSET('Hygiene Data'!$G$13,0,10*ROW('Hygiene Data'!G6))="","",OFFSET('Hygiene Data'!$G$13,0,10*ROW('Hygiene Data'!G6)))</f>
        <v/>
      </c>
      <c r="EA12" s="398" t="str">
        <f ca="1">+IF(OFFSET('Hygiene Data'!$H$11,0,10*ROW('Hygiene Data'!H6))="","",OFFSET('Hygiene Data'!$H$11,0,10*ROW('Hygiene Data'!H6)))</f>
        <v/>
      </c>
      <c r="EB12" s="398" t="str">
        <f ca="1">+IF(OFFSET('Hygiene Data'!$H$12,0,10*ROW('Hygiene Data'!H6))="","",OFFSET('Hygiene Data'!$H$12,0,10*ROW('Hygiene Data'!H6)))</f>
        <v/>
      </c>
      <c r="EC12" s="398" t="str">
        <f ca="1">+IF(OFFSET('Hygiene Data'!$H$13,0,10*ROW('Hygiene Data'!H6))="","",OFFSET('Hygiene Data'!$H$13,0,10*ROW('Hygiene Data'!H6)))</f>
        <v/>
      </c>
      <c r="ED12" s="398" t="str">
        <f ca="1">+IF(OFFSET('Hygiene Data'!$I$11,0,10*ROW('Hygiene Data'!I6))="","",OFFSET('Hygiene Data'!$I$11,0,10*ROW('Hygiene Data'!I6)))</f>
        <v/>
      </c>
      <c r="EE12" s="398" t="str">
        <f ca="1">+IF(OFFSET('Hygiene Data'!$I$12,0,10*ROW('Hygiene Data'!I6))="","",OFFSET('Hygiene Data'!$I$12,0,10*ROW('Hygiene Data'!I6)))</f>
        <v/>
      </c>
      <c r="EF12" s="398" t="str">
        <f ca="1">+IF(OFFSET('Hygiene Data'!$I$13,0,10*ROW('Hygiene Data'!I6))="","",OFFSET('Hygiene Data'!$I$13,0,10*ROW('Hygiene Data'!I6)))</f>
        <v/>
      </c>
    </row>
    <row r="13" spans="1:136" x14ac:dyDescent="0.25">
      <c r="A13" s="507" t="str">
        <f ca="1">+IF(OFFSET('Water Data'!$B$2,0,10*ROW('Water Data'!E7))="","",OFFSET('Water Data'!$B$2,0,10*ROW('Water Data'!E7)))</f>
        <v>MLI_2012_UIS</v>
      </c>
      <c r="B13" s="507"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Autre</v>
      </c>
      <c r="C13" s="534">
        <f t="shared" ca="1" si="0"/>
        <v>2012</v>
      </c>
      <c r="D13" s="535"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35" t="str">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[44]</v>
      </c>
      <c r="F13" s="535"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35"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35"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35"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35"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35"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35"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35"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35"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35"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35"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35">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42.6</v>
      </c>
      <c r="R13" s="535"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35"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35">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50.7</v>
      </c>
      <c r="U13" s="535"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36">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58.082733299337072</v>
      </c>
      <c r="W13" s="536"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36"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36"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36" t="str">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[16]</v>
      </c>
      <c r="AA13" s="536"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36"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36"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36"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36"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36"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36"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36"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36"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36"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36"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36"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36"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36"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36"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36">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55.6</v>
      </c>
      <c r="AQ13" s="536"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36"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36"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36">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15.2</v>
      </c>
      <c r="AU13" s="536">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70.3</v>
      </c>
      <c r="AV13" s="536"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36"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36"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36">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20.100000000000001</v>
      </c>
      <c r="AZ13" s="537"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613"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37"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37"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37"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37"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37"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37"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37"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37"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37"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37"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37"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37"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37"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37"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37"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37"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98" t="str">
        <f ca="1">+IF(OFFSET('Water Data'!$D$27,0,10*ROW('Water Data'!D7))="","",OFFSET('Water Data'!$D$27,0,10*ROW('Water Data'!D7)))</f>
        <v/>
      </c>
      <c r="BT13" s="398" t="str">
        <f ca="1">+IF(OFFSET('Water Data'!$D$28,0,10*ROW('Water Data'!D7))="","",OFFSET('Water Data'!$D$28,0,10*ROW('Water Data'!D7)))</f>
        <v>No</v>
      </c>
      <c r="BU13" s="398" t="str">
        <f ca="1">+IF(OFFSET('Water Data'!$D$29,0,10*ROW('Water Data'!D7))="","",OFFSET('Water Data'!$D$29,0,10*ROW('Water Data'!D7)))</f>
        <v/>
      </c>
      <c r="BV13" s="398" t="str">
        <f ca="1">+IF(OFFSET('Water Data'!$E$27,0,10*ROW('Water Data'!E7))="","",OFFSET('Water Data'!$E$27,0,10*ROW('Water Data'!E7)))</f>
        <v/>
      </c>
      <c r="BW13" s="398" t="str">
        <f ca="1">+IF(OFFSET('Water Data'!$E$28,0,10*ROW('Water Data'!E7))="","",OFFSET('Water Data'!$E$28,0,10*ROW('Water Data'!E7)))</f>
        <v/>
      </c>
      <c r="BX13" s="398" t="str">
        <f ca="1">+IF(OFFSET('Water Data'!$E$29,0,10*ROW('Water Data'!E7))="","",OFFSET('Water Data'!$E$29,0,10*ROW('Water Data'!E7)))</f>
        <v/>
      </c>
      <c r="BY13" s="398" t="str">
        <f ca="1">+IF(OFFSET('Water Data'!$F$27,0,10*ROW('Water Data'!F7))="","",OFFSET('Water Data'!$F$27,0,10*ROW('Water Data'!F7)))</f>
        <v/>
      </c>
      <c r="BZ13" s="398" t="str">
        <f ca="1">+IF(OFFSET('Water Data'!$F$28,0,10*ROW('Water Data'!F7))="","",OFFSET('Water Data'!$F$28,0,10*ROW('Water Data'!F7)))</f>
        <v/>
      </c>
      <c r="CA13" s="398" t="str">
        <f ca="1">+IF(OFFSET('Water Data'!$F$29,0,10*ROW('Water Data'!F7))="","",OFFSET('Water Data'!$F$29,0,10*ROW('Water Data'!F7)))</f>
        <v/>
      </c>
      <c r="CB13" s="398" t="str">
        <f ca="1">+IF(OFFSET('Water Data'!$G$27,0,10*ROW('Water Data'!G7))="","",OFFSET('Water Data'!$G$27,0,10*ROW('Water Data'!G7)))</f>
        <v/>
      </c>
      <c r="CC13" s="398" t="str">
        <f ca="1">+IF(OFFSET('Water Data'!$G$28,0,10*ROW('Water Data'!G7))="","",OFFSET('Water Data'!$G$28,0,10*ROW('Water Data'!G7)))</f>
        <v/>
      </c>
      <c r="CD13" s="398" t="str">
        <f ca="1">+IF(OFFSET('Water Data'!$G$29,0,10*ROW('Water Data'!G7))="","",OFFSET('Water Data'!$G$29,0,10*ROW('Water Data'!G7)))</f>
        <v/>
      </c>
      <c r="CE13" s="398" t="str">
        <f ca="1">+IF(OFFSET('Water Data'!$H$27,0,10*ROW('Water Data'!H7))="","",OFFSET('Water Data'!$H$27,0,10*ROW('Water Data'!H7)))</f>
        <v/>
      </c>
      <c r="CF13" s="398" t="str">
        <f ca="1">+IF(OFFSET('Water Data'!$H$28,0,10*ROW('Water Data'!H7))="","",OFFSET('Water Data'!$H$28,0,10*ROW('Water Data'!H7)))</f>
        <v>Yes</v>
      </c>
      <c r="CG13" s="398" t="str">
        <f ca="1">+IF(OFFSET('Water Data'!$H$29,0,10*ROW('Water Data'!H7))="","",OFFSET('Water Data'!$H$29,0,10*ROW('Water Data'!H7)))</f>
        <v/>
      </c>
      <c r="CH13" s="398" t="str">
        <f ca="1">+IF(OFFSET('Water Data'!$I$27,0,10*ROW('Water Data'!I7))="","",OFFSET('Water Data'!$I$27,0,10*ROW('Water Data'!I7)))</f>
        <v/>
      </c>
      <c r="CI13" s="398" t="str">
        <f ca="1">+IF(OFFSET('Water Data'!$I$28,0,10*ROW('Water Data'!I7))="","",OFFSET('Water Data'!$I$28,0,10*ROW('Water Data'!I7)))</f>
        <v>Yes</v>
      </c>
      <c r="CJ13" s="398" t="str">
        <f ca="1">+IF(OFFSET('Water Data'!$I$29,0,10*ROW('Water Data'!I7))="","",OFFSET('Water Data'!$I$29,0,10*ROW('Water Data'!I7)))</f>
        <v/>
      </c>
      <c r="CK13" s="398" t="str">
        <f ca="1">+IF(OFFSET('Sanitation Data'!$D$28,0,10*ROW('Sanitation Data'!D7))="","",OFFSET('Sanitation Data'!$D$28,0,10*ROW('Sanitation Data'!D7)))</f>
        <v>Yes</v>
      </c>
      <c r="CL13" s="398" t="str">
        <f ca="1">+IF(OFFSET('Sanitation Data'!$D$29,0,10*ROW('Sanitation Data'!D7))="","",OFFSET('Sanitation Data'!$D$29,0,10*ROW('Sanitation Data'!D7)))</f>
        <v/>
      </c>
      <c r="CM13" s="398" t="str">
        <f ca="1">+IF(OFFSET('Sanitation Data'!$D$30,0,10*ROW('Sanitation Data'!D7))="","",OFFSET('Sanitation Data'!$D$30,0,10*ROW('Sanitation Data'!D7)))</f>
        <v/>
      </c>
      <c r="CN13" s="398" t="str">
        <f ca="1">+IF(OFFSET('Sanitation Data'!$D$31,0,10*ROW('Sanitation Data'!D7))="","",OFFSET('Sanitation Data'!$D$31,0,10*ROW('Sanitation Data'!D7)))</f>
        <v/>
      </c>
      <c r="CO13" s="398" t="str">
        <f ca="1">+IF(OFFSET('Sanitation Data'!$D$32,0,10*ROW('Sanitation Data'!D7))="","",OFFSET('Sanitation Data'!$D$32,0,10*ROW('Sanitation Data'!D7)))</f>
        <v>No</v>
      </c>
      <c r="CP13" s="398" t="str">
        <f ca="1">+IF(OFFSET('Sanitation Data'!$E$28,0,10*ROW('Sanitation Data'!E7))="","",OFFSET('Sanitation Data'!$E$28,0,10*ROW('Sanitation Data'!E7)))</f>
        <v/>
      </c>
      <c r="CQ13" s="398" t="str">
        <f ca="1">+IF(OFFSET('Sanitation Data'!$E$29,0,10*ROW('Sanitation Data'!E7))="","",OFFSET('Sanitation Data'!$E$29,0,10*ROW('Sanitation Data'!E7)))</f>
        <v/>
      </c>
      <c r="CR13" s="398" t="str">
        <f ca="1">+IF(OFFSET('Sanitation Data'!$E$30,0,10*ROW('Sanitation Data'!E7))="","",OFFSET('Sanitation Data'!$E$30,0,10*ROW('Sanitation Data'!E7)))</f>
        <v/>
      </c>
      <c r="CS13" s="398" t="str">
        <f ca="1">+IF(OFFSET('Sanitation Data'!$E$31,0,10*ROW('Sanitation Data'!E7))="","",OFFSET('Sanitation Data'!$E$31,0,10*ROW('Sanitation Data'!E7)))</f>
        <v/>
      </c>
      <c r="CT13" s="398" t="str">
        <f ca="1">+IF(OFFSET('Sanitation Data'!$E$32,0,10*ROW('Sanitation Data'!E7))="","",OFFSET('Sanitation Data'!$E$32,0,10*ROW('Sanitation Data'!E7)))</f>
        <v/>
      </c>
      <c r="CU13" s="398" t="str">
        <f ca="1">+IF(OFFSET('Sanitation Data'!$F$28,0,10*ROW('Sanitation Data'!F7))="","",OFFSET('Sanitation Data'!$F$28,0,10*ROW('Sanitation Data'!F7)))</f>
        <v/>
      </c>
      <c r="CV13" s="398" t="str">
        <f ca="1">+IF(OFFSET('Sanitation Data'!$F$29,0,10*ROW('Sanitation Data'!F7))="","",OFFSET('Sanitation Data'!$F$29,0,10*ROW('Sanitation Data'!F7)))</f>
        <v/>
      </c>
      <c r="CW13" s="398" t="str">
        <f ca="1">+IF(OFFSET('Sanitation Data'!$F$30,0,10*ROW('Sanitation Data'!F7))="","",OFFSET('Sanitation Data'!$F$30,0,10*ROW('Sanitation Data'!F7)))</f>
        <v/>
      </c>
      <c r="CX13" s="398" t="str">
        <f ca="1">+IF(OFFSET('Sanitation Data'!$F$31,0,10*ROW('Sanitation Data'!F7))="","",OFFSET('Sanitation Data'!$F$31,0,10*ROW('Sanitation Data'!F7)))</f>
        <v/>
      </c>
      <c r="CY13" s="398" t="str">
        <f ca="1">+IF(OFFSET('Sanitation Data'!$F$32,0,10*ROW('Sanitation Data'!F7))="","",OFFSET('Sanitation Data'!$F$32,0,10*ROW('Sanitation Data'!F7)))</f>
        <v/>
      </c>
      <c r="CZ13" s="398" t="str">
        <f ca="1">+IF(OFFSET('Sanitation Data'!$G$28,0,10*ROW('Sanitation Data'!G7))="","",OFFSET('Sanitation Data'!$G$28,0,10*ROW('Sanitation Data'!G7)))</f>
        <v/>
      </c>
      <c r="DA13" s="398" t="str">
        <f ca="1">+IF(OFFSET('Sanitation Data'!$G$29,0,10*ROW('Sanitation Data'!G7))="","",OFFSET('Sanitation Data'!$G$29,0,10*ROW('Sanitation Data'!G7)))</f>
        <v/>
      </c>
      <c r="DB13" s="398" t="str">
        <f ca="1">+IF(OFFSET('Sanitation Data'!$G$30,0,10*ROW('Sanitation Data'!G7))="","",OFFSET('Sanitation Data'!$G$30,0,10*ROW('Sanitation Data'!G7)))</f>
        <v/>
      </c>
      <c r="DC13" s="398" t="str">
        <f ca="1">+IF(OFFSET('Sanitation Data'!$G$31,0,10*ROW('Sanitation Data'!G7))="","",OFFSET('Sanitation Data'!$G$31,0,10*ROW('Sanitation Data'!G7)))</f>
        <v/>
      </c>
      <c r="DD13" s="398" t="str">
        <f ca="1">+IF(OFFSET('Sanitation Data'!$G$32,0,10*ROW('Sanitation Data'!G7))="","",OFFSET('Sanitation Data'!$G$32,0,10*ROW('Sanitation Data'!G7)))</f>
        <v/>
      </c>
      <c r="DE13" s="398" t="str">
        <f ca="1">+IF(OFFSET('Sanitation Data'!$H$28,0,10*ROW('Sanitation Data'!H7))="","",OFFSET('Sanitation Data'!$H$28,0,10*ROW('Sanitation Data'!H7)))</f>
        <v>Yes</v>
      </c>
      <c r="DF13" s="398" t="str">
        <f ca="1">+IF(OFFSET('Sanitation Data'!$H$29,0,10*ROW('Sanitation Data'!H7))="","",OFFSET('Sanitation Data'!$H$29,0,10*ROW('Sanitation Data'!H7)))</f>
        <v/>
      </c>
      <c r="DG13" s="398" t="str">
        <f ca="1">+IF(OFFSET('Sanitation Data'!$H$30,0,10*ROW('Sanitation Data'!H7))="","",OFFSET('Sanitation Data'!$H$30,0,10*ROW('Sanitation Data'!H7)))</f>
        <v/>
      </c>
      <c r="DH13" s="398" t="str">
        <f ca="1">+IF(OFFSET('Sanitation Data'!$H$31,0,10*ROW('Sanitation Data'!H7))="","",OFFSET('Sanitation Data'!$H$31,0,10*ROW('Sanitation Data'!H7)))</f>
        <v/>
      </c>
      <c r="DI13" s="398" t="str">
        <f ca="1">+IF(OFFSET('Sanitation Data'!$H$32,0,10*ROW('Sanitation Data'!H7))="","",OFFSET('Sanitation Data'!$H$32,0,10*ROW('Sanitation Data'!H7)))</f>
        <v>Yes</v>
      </c>
      <c r="DJ13" s="398" t="str">
        <f ca="1">+IF(OFFSET('Sanitation Data'!$I$28,0,10*ROW('Sanitation Data'!I7))="","",OFFSET('Sanitation Data'!$I$28,0,10*ROW('Sanitation Data'!I7)))</f>
        <v>Yes</v>
      </c>
      <c r="DK13" s="398" t="str">
        <f ca="1">+IF(OFFSET('Sanitation Data'!$I$29,0,10*ROW('Sanitation Data'!I7))="","",OFFSET('Sanitation Data'!$I$29,0,10*ROW('Sanitation Data'!I7)))</f>
        <v/>
      </c>
      <c r="DL13" s="398" t="str">
        <f ca="1">+IF(OFFSET('Sanitation Data'!$I$30,0,10*ROW('Sanitation Data'!I7))="","",OFFSET('Sanitation Data'!$I$30,0,10*ROW('Sanitation Data'!I7)))</f>
        <v/>
      </c>
      <c r="DM13" s="398" t="str">
        <f ca="1">+IF(OFFSET('Sanitation Data'!$I$31,0,10*ROW('Sanitation Data'!I7))="","",OFFSET('Sanitation Data'!$I$31,0,10*ROW('Sanitation Data'!I7)))</f>
        <v/>
      </c>
      <c r="DN13" s="398" t="str">
        <f ca="1">+IF(OFFSET('Sanitation Data'!$I$32,0,10*ROW('Sanitation Data'!I7))="","",OFFSET('Sanitation Data'!$I$32,0,10*ROW('Sanitation Data'!I7)))</f>
        <v>Yes</v>
      </c>
      <c r="DO13" s="398" t="str">
        <f ca="1">+IF(OFFSET('Hygiene Data'!$D$11,0,10*ROW('Hygiene Data'!D7))="","",OFFSET('Hygiene Data'!$D$11,0,10*ROW('Hygiene Data'!D7)))</f>
        <v/>
      </c>
      <c r="DP13" s="398" t="str">
        <f ca="1">+IF(OFFSET('Hygiene Data'!$D$12,0,10*ROW('Hygiene Data'!D7))="","",OFFSET('Hygiene Data'!$D$12,0,10*ROW('Hygiene Data'!D7)))</f>
        <v/>
      </c>
      <c r="DQ13" s="398" t="str">
        <f ca="1">+IF(OFFSET('Hygiene Data'!$D$13,0,10*ROW('Hygiene Data'!D7))="","",OFFSET('Hygiene Data'!$D$13,0,10*ROW('Hygiene Data'!D7)))</f>
        <v/>
      </c>
      <c r="DR13" s="398" t="str">
        <f ca="1">+IF(OFFSET('Hygiene Data'!$E$11,0,10*ROW('Hygiene Data'!E7))="","",OFFSET('Hygiene Data'!$E$11,0,10*ROW('Hygiene Data'!E7)))</f>
        <v/>
      </c>
      <c r="DS13" s="398" t="str">
        <f ca="1">+IF(OFFSET('Hygiene Data'!$E$12,0,10*ROW('Hygiene Data'!E7))="","",OFFSET('Hygiene Data'!$E$12,0,10*ROW('Hygiene Data'!E7)))</f>
        <v/>
      </c>
      <c r="DT13" s="398" t="str">
        <f ca="1">+IF(OFFSET('Hygiene Data'!$E$13,0,10*ROW('Hygiene Data'!E7))="","",OFFSET('Hygiene Data'!$E$13,0,10*ROW('Hygiene Data'!E7)))</f>
        <v/>
      </c>
      <c r="DU13" s="398" t="str">
        <f ca="1">+IF(OFFSET('Hygiene Data'!$F$11,0,10*ROW('Hygiene Data'!F7))="","",OFFSET('Hygiene Data'!$F$11,0,10*ROW('Hygiene Data'!F7)))</f>
        <v/>
      </c>
      <c r="DV13" s="398" t="str">
        <f ca="1">+IF(OFFSET('Hygiene Data'!$F$12,0,10*ROW('Hygiene Data'!F7))="","",OFFSET('Hygiene Data'!$F$12,0,10*ROW('Hygiene Data'!F7)))</f>
        <v/>
      </c>
      <c r="DW13" s="398" t="str">
        <f ca="1">+IF(OFFSET('Hygiene Data'!$F$13,0,10*ROW('Hygiene Data'!F7))="","",OFFSET('Hygiene Data'!$F$13,0,10*ROW('Hygiene Data'!F7)))</f>
        <v/>
      </c>
      <c r="DX13" s="398" t="str">
        <f ca="1">+IF(OFFSET('Hygiene Data'!$G$11,0,10*ROW('Hygiene Data'!G7))="","",OFFSET('Hygiene Data'!$G$11,0,10*ROW('Hygiene Data'!G7)))</f>
        <v/>
      </c>
      <c r="DY13" s="398" t="str">
        <f ca="1">+IF(OFFSET('Hygiene Data'!$G$12,0,10*ROW('Hygiene Data'!G7))="","",OFFSET('Hygiene Data'!$G$12,0,10*ROW('Hygiene Data'!G7)))</f>
        <v/>
      </c>
      <c r="DZ13" s="398" t="str">
        <f ca="1">+IF(OFFSET('Hygiene Data'!$G$13,0,10*ROW('Hygiene Data'!G7))="","",OFFSET('Hygiene Data'!$G$13,0,10*ROW('Hygiene Data'!G7)))</f>
        <v/>
      </c>
      <c r="EA13" s="398" t="str">
        <f ca="1">+IF(OFFSET('Hygiene Data'!$H$11,0,10*ROW('Hygiene Data'!H7))="","",OFFSET('Hygiene Data'!$H$11,0,10*ROW('Hygiene Data'!H7)))</f>
        <v/>
      </c>
      <c r="EB13" s="398" t="str">
        <f ca="1">+IF(OFFSET('Hygiene Data'!$H$12,0,10*ROW('Hygiene Data'!H7))="","",OFFSET('Hygiene Data'!$H$12,0,10*ROW('Hygiene Data'!H7)))</f>
        <v/>
      </c>
      <c r="EC13" s="398" t="str">
        <f ca="1">+IF(OFFSET('Hygiene Data'!$H$13,0,10*ROW('Hygiene Data'!H7))="","",OFFSET('Hygiene Data'!$H$13,0,10*ROW('Hygiene Data'!H7)))</f>
        <v/>
      </c>
      <c r="ED13" s="398" t="str">
        <f ca="1">+IF(OFFSET('Hygiene Data'!$I$11,0,10*ROW('Hygiene Data'!I7))="","",OFFSET('Hygiene Data'!$I$11,0,10*ROW('Hygiene Data'!I7)))</f>
        <v/>
      </c>
      <c r="EE13" s="398" t="str">
        <f ca="1">+IF(OFFSET('Hygiene Data'!$I$12,0,10*ROW('Hygiene Data'!I7))="","",OFFSET('Hygiene Data'!$I$12,0,10*ROW('Hygiene Data'!I7)))</f>
        <v/>
      </c>
      <c r="EF13" s="398" t="str">
        <f ca="1">+IF(OFFSET('Hygiene Data'!$I$13,0,10*ROW('Hygiene Data'!I7))="","",OFFSET('Hygiene Data'!$I$13,0,10*ROW('Hygiene Data'!I7)))</f>
        <v/>
      </c>
    </row>
    <row r="14" spans="1:136" x14ac:dyDescent="0.25">
      <c r="A14" s="507" t="str">
        <f ca="1">+IF(OFFSET('Water Data'!$B$2,0,10*ROW('Water Data'!E8))="","",OFFSET('Water Data'!$B$2,0,10*ROW('Water Data'!E8)))</f>
        <v>MLI_2016_UIS</v>
      </c>
      <c r="B14" s="507"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Autre</v>
      </c>
      <c r="C14" s="534">
        <f t="shared" ca="1" si="0"/>
        <v>2016</v>
      </c>
      <c r="D14" s="535"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35"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35"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35"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35"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35"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35"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35"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35"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35"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35"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35"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35"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35"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35"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35"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35"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35"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36"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36"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36"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36"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36">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17.818774373259053</v>
      </c>
      <c r="AA14" s="536"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36"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36"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36"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36"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36"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36"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36"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36"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36"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36"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36"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36"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36"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36"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36"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36"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36"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36"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36">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17.3</v>
      </c>
      <c r="AU14" s="536"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36"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36"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36"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36">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20.100000000000001</v>
      </c>
      <c r="AZ14" s="537"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613"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37"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37"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37"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37"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37"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37"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37"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37"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37"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37"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37"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37"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37"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37"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37"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37"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98" t="str">
        <f ca="1">+IF(OFFSET('Water Data'!$D$27,0,10*ROW('Water Data'!D8))="","",OFFSET('Water Data'!$D$27,0,10*ROW('Water Data'!D8)))</f>
        <v/>
      </c>
      <c r="BT14" s="398" t="str">
        <f ca="1">+IF(OFFSET('Water Data'!$D$28,0,10*ROW('Water Data'!D8))="","",OFFSET('Water Data'!$D$28,0,10*ROW('Water Data'!D8)))</f>
        <v/>
      </c>
      <c r="BU14" s="398" t="str">
        <f ca="1">+IF(OFFSET('Water Data'!$D$29,0,10*ROW('Water Data'!D8))="","",OFFSET('Water Data'!$D$29,0,10*ROW('Water Data'!D8)))</f>
        <v/>
      </c>
      <c r="BV14" s="398" t="str">
        <f ca="1">+IF(OFFSET('Water Data'!$E$27,0,10*ROW('Water Data'!E8))="","",OFFSET('Water Data'!$E$27,0,10*ROW('Water Data'!E8)))</f>
        <v/>
      </c>
      <c r="BW14" s="398" t="str">
        <f ca="1">+IF(OFFSET('Water Data'!$E$28,0,10*ROW('Water Data'!E8))="","",OFFSET('Water Data'!$E$28,0,10*ROW('Water Data'!E8)))</f>
        <v/>
      </c>
      <c r="BX14" s="398" t="str">
        <f ca="1">+IF(OFFSET('Water Data'!$E$29,0,10*ROW('Water Data'!E8))="","",OFFSET('Water Data'!$E$29,0,10*ROW('Water Data'!E8)))</f>
        <v/>
      </c>
      <c r="BY14" s="398" t="str">
        <f ca="1">+IF(OFFSET('Water Data'!$F$27,0,10*ROW('Water Data'!F8))="","",OFFSET('Water Data'!$F$27,0,10*ROW('Water Data'!F8)))</f>
        <v/>
      </c>
      <c r="BZ14" s="398" t="str">
        <f ca="1">+IF(OFFSET('Water Data'!$F$28,0,10*ROW('Water Data'!F8))="","",OFFSET('Water Data'!$F$28,0,10*ROW('Water Data'!F8)))</f>
        <v/>
      </c>
      <c r="CA14" s="398" t="str">
        <f ca="1">+IF(OFFSET('Water Data'!$F$29,0,10*ROW('Water Data'!F8))="","",OFFSET('Water Data'!$F$29,0,10*ROW('Water Data'!F8)))</f>
        <v/>
      </c>
      <c r="CB14" s="398" t="str">
        <f ca="1">+IF(OFFSET('Water Data'!$G$27,0,10*ROW('Water Data'!G8))="","",OFFSET('Water Data'!$G$27,0,10*ROW('Water Data'!G8)))</f>
        <v/>
      </c>
      <c r="CC14" s="398" t="str">
        <f ca="1">+IF(OFFSET('Water Data'!$G$28,0,10*ROW('Water Data'!G8))="","",OFFSET('Water Data'!$G$28,0,10*ROW('Water Data'!G8)))</f>
        <v/>
      </c>
      <c r="CD14" s="398" t="str">
        <f ca="1">+IF(OFFSET('Water Data'!$G$29,0,10*ROW('Water Data'!G8))="","",OFFSET('Water Data'!$G$29,0,10*ROW('Water Data'!G8)))</f>
        <v/>
      </c>
      <c r="CE14" s="398" t="str">
        <f ca="1">+IF(OFFSET('Water Data'!$H$27,0,10*ROW('Water Data'!H8))="","",OFFSET('Water Data'!$H$27,0,10*ROW('Water Data'!H8)))</f>
        <v/>
      </c>
      <c r="CF14" s="398" t="str">
        <f ca="1">+IF(OFFSET('Water Data'!$H$28,0,10*ROW('Water Data'!H8))="","",OFFSET('Water Data'!$H$28,0,10*ROW('Water Data'!H8)))</f>
        <v/>
      </c>
      <c r="CG14" s="398" t="str">
        <f ca="1">+IF(OFFSET('Water Data'!$H$29,0,10*ROW('Water Data'!H8))="","",OFFSET('Water Data'!$H$29,0,10*ROW('Water Data'!H8)))</f>
        <v/>
      </c>
      <c r="CH14" s="398" t="str">
        <f ca="1">+IF(OFFSET('Water Data'!$I$27,0,10*ROW('Water Data'!I8))="","",OFFSET('Water Data'!$I$27,0,10*ROW('Water Data'!I8)))</f>
        <v/>
      </c>
      <c r="CI14" s="398" t="str">
        <f ca="1">+IF(OFFSET('Water Data'!$I$28,0,10*ROW('Water Data'!I8))="","",OFFSET('Water Data'!$I$28,0,10*ROW('Water Data'!I8)))</f>
        <v/>
      </c>
      <c r="CJ14" s="398" t="str">
        <f ca="1">+IF(OFFSET('Water Data'!$I$29,0,10*ROW('Water Data'!I8))="","",OFFSET('Water Data'!$I$29,0,10*ROW('Water Data'!I8)))</f>
        <v/>
      </c>
      <c r="CK14" s="398" t="str">
        <f ca="1">+IF(OFFSET('Sanitation Data'!$D$28,0,10*ROW('Sanitation Data'!D8))="","",OFFSET('Sanitation Data'!$D$28,0,10*ROW('Sanitation Data'!D8)))</f>
        <v/>
      </c>
      <c r="CL14" s="398" t="str">
        <f ca="1">+IF(OFFSET('Sanitation Data'!$D$29,0,10*ROW('Sanitation Data'!D8))="","",OFFSET('Sanitation Data'!$D$29,0,10*ROW('Sanitation Data'!D8)))</f>
        <v/>
      </c>
      <c r="CM14" s="398" t="str">
        <f ca="1">+IF(OFFSET('Sanitation Data'!$D$30,0,10*ROW('Sanitation Data'!D8))="","",OFFSET('Sanitation Data'!$D$30,0,10*ROW('Sanitation Data'!D8)))</f>
        <v/>
      </c>
      <c r="CN14" s="398" t="str">
        <f ca="1">+IF(OFFSET('Sanitation Data'!$D$31,0,10*ROW('Sanitation Data'!D8))="","",OFFSET('Sanitation Data'!$D$31,0,10*ROW('Sanitation Data'!D8)))</f>
        <v/>
      </c>
      <c r="CO14" s="398" t="str">
        <f ca="1">+IF(OFFSET('Sanitation Data'!$D$32,0,10*ROW('Sanitation Data'!D8))="","",OFFSET('Sanitation Data'!$D$32,0,10*ROW('Sanitation Data'!D8)))</f>
        <v>Yes</v>
      </c>
      <c r="CP14" s="398" t="str">
        <f ca="1">+IF(OFFSET('Sanitation Data'!$E$28,0,10*ROW('Sanitation Data'!E8))="","",OFFSET('Sanitation Data'!$E$28,0,10*ROW('Sanitation Data'!E8)))</f>
        <v/>
      </c>
      <c r="CQ14" s="398" t="str">
        <f ca="1">+IF(OFFSET('Sanitation Data'!$E$29,0,10*ROW('Sanitation Data'!E8))="","",OFFSET('Sanitation Data'!$E$29,0,10*ROW('Sanitation Data'!E8)))</f>
        <v/>
      </c>
      <c r="CR14" s="398" t="str">
        <f ca="1">+IF(OFFSET('Sanitation Data'!$E$30,0,10*ROW('Sanitation Data'!E8))="","",OFFSET('Sanitation Data'!$E$30,0,10*ROW('Sanitation Data'!E8)))</f>
        <v/>
      </c>
      <c r="CS14" s="398" t="str">
        <f ca="1">+IF(OFFSET('Sanitation Data'!$E$31,0,10*ROW('Sanitation Data'!E8))="","",OFFSET('Sanitation Data'!$E$31,0,10*ROW('Sanitation Data'!E8)))</f>
        <v/>
      </c>
      <c r="CT14" s="398" t="str">
        <f ca="1">+IF(OFFSET('Sanitation Data'!$E$32,0,10*ROW('Sanitation Data'!E8))="","",OFFSET('Sanitation Data'!$E$32,0,10*ROW('Sanitation Data'!E8)))</f>
        <v/>
      </c>
      <c r="CU14" s="398" t="str">
        <f ca="1">+IF(OFFSET('Sanitation Data'!$F$28,0,10*ROW('Sanitation Data'!F8))="","",OFFSET('Sanitation Data'!$F$28,0,10*ROW('Sanitation Data'!F8)))</f>
        <v/>
      </c>
      <c r="CV14" s="398" t="str">
        <f ca="1">+IF(OFFSET('Sanitation Data'!$F$29,0,10*ROW('Sanitation Data'!F8))="","",OFFSET('Sanitation Data'!$F$29,0,10*ROW('Sanitation Data'!F8)))</f>
        <v/>
      </c>
      <c r="CW14" s="398" t="str">
        <f ca="1">+IF(OFFSET('Sanitation Data'!$F$30,0,10*ROW('Sanitation Data'!F8))="","",OFFSET('Sanitation Data'!$F$30,0,10*ROW('Sanitation Data'!F8)))</f>
        <v/>
      </c>
      <c r="CX14" s="398" t="str">
        <f ca="1">+IF(OFFSET('Sanitation Data'!$F$31,0,10*ROW('Sanitation Data'!F8))="","",OFFSET('Sanitation Data'!$F$31,0,10*ROW('Sanitation Data'!F8)))</f>
        <v/>
      </c>
      <c r="CY14" s="398" t="str">
        <f ca="1">+IF(OFFSET('Sanitation Data'!$F$32,0,10*ROW('Sanitation Data'!F8))="","",OFFSET('Sanitation Data'!$F$32,0,10*ROW('Sanitation Data'!F8)))</f>
        <v/>
      </c>
      <c r="CZ14" s="398" t="str">
        <f ca="1">+IF(OFFSET('Sanitation Data'!$G$28,0,10*ROW('Sanitation Data'!G8))="","",OFFSET('Sanitation Data'!$G$28,0,10*ROW('Sanitation Data'!G8)))</f>
        <v/>
      </c>
      <c r="DA14" s="398" t="str">
        <f ca="1">+IF(OFFSET('Sanitation Data'!$G$29,0,10*ROW('Sanitation Data'!G8))="","",OFFSET('Sanitation Data'!$G$29,0,10*ROW('Sanitation Data'!G8)))</f>
        <v/>
      </c>
      <c r="DB14" s="398" t="str">
        <f ca="1">+IF(OFFSET('Sanitation Data'!$G$30,0,10*ROW('Sanitation Data'!G8))="","",OFFSET('Sanitation Data'!$G$30,0,10*ROW('Sanitation Data'!G8)))</f>
        <v/>
      </c>
      <c r="DC14" s="398" t="str">
        <f ca="1">+IF(OFFSET('Sanitation Data'!$G$31,0,10*ROW('Sanitation Data'!G8))="","",OFFSET('Sanitation Data'!$G$31,0,10*ROW('Sanitation Data'!G8)))</f>
        <v/>
      </c>
      <c r="DD14" s="398" t="str">
        <f ca="1">+IF(OFFSET('Sanitation Data'!$G$32,0,10*ROW('Sanitation Data'!G8))="","",OFFSET('Sanitation Data'!$G$32,0,10*ROW('Sanitation Data'!G8)))</f>
        <v/>
      </c>
      <c r="DE14" s="398" t="str">
        <f ca="1">+IF(OFFSET('Sanitation Data'!$H$28,0,10*ROW('Sanitation Data'!H8))="","",OFFSET('Sanitation Data'!$H$28,0,10*ROW('Sanitation Data'!H8)))</f>
        <v/>
      </c>
      <c r="DF14" s="398" t="str">
        <f ca="1">+IF(OFFSET('Sanitation Data'!$H$29,0,10*ROW('Sanitation Data'!H8))="","",OFFSET('Sanitation Data'!$H$29,0,10*ROW('Sanitation Data'!H8)))</f>
        <v/>
      </c>
      <c r="DG14" s="398" t="str">
        <f ca="1">+IF(OFFSET('Sanitation Data'!$H$30,0,10*ROW('Sanitation Data'!H8))="","",OFFSET('Sanitation Data'!$H$30,0,10*ROW('Sanitation Data'!H8)))</f>
        <v/>
      </c>
      <c r="DH14" s="398" t="str">
        <f ca="1">+IF(OFFSET('Sanitation Data'!$H$31,0,10*ROW('Sanitation Data'!H8))="","",OFFSET('Sanitation Data'!$H$31,0,10*ROW('Sanitation Data'!H8)))</f>
        <v/>
      </c>
      <c r="DI14" s="398" t="str">
        <f ca="1">+IF(OFFSET('Sanitation Data'!$H$32,0,10*ROW('Sanitation Data'!H8))="","",OFFSET('Sanitation Data'!$H$32,0,10*ROW('Sanitation Data'!H8)))</f>
        <v>Yes</v>
      </c>
      <c r="DJ14" s="398" t="str">
        <f ca="1">+IF(OFFSET('Sanitation Data'!$I$28,0,10*ROW('Sanitation Data'!I8))="","",OFFSET('Sanitation Data'!$I$28,0,10*ROW('Sanitation Data'!I8)))</f>
        <v/>
      </c>
      <c r="DK14" s="398" t="str">
        <f ca="1">+IF(OFFSET('Sanitation Data'!$I$29,0,10*ROW('Sanitation Data'!I8))="","",OFFSET('Sanitation Data'!$I$29,0,10*ROW('Sanitation Data'!I8)))</f>
        <v/>
      </c>
      <c r="DL14" s="398" t="str">
        <f ca="1">+IF(OFFSET('Sanitation Data'!$I$30,0,10*ROW('Sanitation Data'!I8))="","",OFFSET('Sanitation Data'!$I$30,0,10*ROW('Sanitation Data'!I8)))</f>
        <v/>
      </c>
      <c r="DM14" s="398" t="str">
        <f ca="1">+IF(OFFSET('Sanitation Data'!$I$31,0,10*ROW('Sanitation Data'!I8))="","",OFFSET('Sanitation Data'!$I$31,0,10*ROW('Sanitation Data'!I8)))</f>
        <v/>
      </c>
      <c r="DN14" s="398" t="str">
        <f ca="1">+IF(OFFSET('Sanitation Data'!$I$32,0,10*ROW('Sanitation Data'!I8))="","",OFFSET('Sanitation Data'!$I$32,0,10*ROW('Sanitation Data'!I8)))</f>
        <v>Yes</v>
      </c>
      <c r="DO14" s="398" t="str">
        <f ca="1">+IF(OFFSET('Hygiene Data'!$D$11,0,10*ROW('Hygiene Data'!D8))="","",OFFSET('Hygiene Data'!$D$11,0,10*ROW('Hygiene Data'!D8)))</f>
        <v/>
      </c>
      <c r="DP14" s="398" t="str">
        <f ca="1">+IF(OFFSET('Hygiene Data'!$D$12,0,10*ROW('Hygiene Data'!D8))="","",OFFSET('Hygiene Data'!$D$12,0,10*ROW('Hygiene Data'!D8)))</f>
        <v/>
      </c>
      <c r="DQ14" s="398" t="str">
        <f ca="1">+IF(OFFSET('Hygiene Data'!$D$13,0,10*ROW('Hygiene Data'!D8))="","",OFFSET('Hygiene Data'!$D$13,0,10*ROW('Hygiene Data'!D8)))</f>
        <v/>
      </c>
      <c r="DR14" s="398" t="str">
        <f ca="1">+IF(OFFSET('Hygiene Data'!$E$11,0,10*ROW('Hygiene Data'!E8))="","",OFFSET('Hygiene Data'!$E$11,0,10*ROW('Hygiene Data'!E8)))</f>
        <v/>
      </c>
      <c r="DS14" s="398" t="str">
        <f ca="1">+IF(OFFSET('Hygiene Data'!$E$12,0,10*ROW('Hygiene Data'!E8))="","",OFFSET('Hygiene Data'!$E$12,0,10*ROW('Hygiene Data'!E8)))</f>
        <v/>
      </c>
      <c r="DT14" s="398" t="str">
        <f ca="1">+IF(OFFSET('Hygiene Data'!$E$13,0,10*ROW('Hygiene Data'!E8))="","",OFFSET('Hygiene Data'!$E$13,0,10*ROW('Hygiene Data'!E8)))</f>
        <v/>
      </c>
      <c r="DU14" s="398" t="str">
        <f ca="1">+IF(OFFSET('Hygiene Data'!$F$11,0,10*ROW('Hygiene Data'!F8))="","",OFFSET('Hygiene Data'!$F$11,0,10*ROW('Hygiene Data'!F8)))</f>
        <v/>
      </c>
      <c r="DV14" s="398" t="str">
        <f ca="1">+IF(OFFSET('Hygiene Data'!$F$12,0,10*ROW('Hygiene Data'!F8))="","",OFFSET('Hygiene Data'!$F$12,0,10*ROW('Hygiene Data'!F8)))</f>
        <v/>
      </c>
      <c r="DW14" s="398" t="str">
        <f ca="1">+IF(OFFSET('Hygiene Data'!$F$13,0,10*ROW('Hygiene Data'!F8))="","",OFFSET('Hygiene Data'!$F$13,0,10*ROW('Hygiene Data'!F8)))</f>
        <v/>
      </c>
      <c r="DX14" s="398" t="str">
        <f ca="1">+IF(OFFSET('Hygiene Data'!$G$11,0,10*ROW('Hygiene Data'!G8))="","",OFFSET('Hygiene Data'!$G$11,0,10*ROW('Hygiene Data'!G8)))</f>
        <v/>
      </c>
      <c r="DY14" s="398" t="str">
        <f ca="1">+IF(OFFSET('Hygiene Data'!$G$12,0,10*ROW('Hygiene Data'!G8))="","",OFFSET('Hygiene Data'!$G$12,0,10*ROW('Hygiene Data'!G8)))</f>
        <v/>
      </c>
      <c r="DZ14" s="398" t="str">
        <f ca="1">+IF(OFFSET('Hygiene Data'!$G$13,0,10*ROW('Hygiene Data'!G8))="","",OFFSET('Hygiene Data'!$G$13,0,10*ROW('Hygiene Data'!G8)))</f>
        <v/>
      </c>
      <c r="EA14" s="398" t="str">
        <f ca="1">+IF(OFFSET('Hygiene Data'!$H$11,0,10*ROW('Hygiene Data'!H8))="","",OFFSET('Hygiene Data'!$H$11,0,10*ROW('Hygiene Data'!H8)))</f>
        <v/>
      </c>
      <c r="EB14" s="398" t="str">
        <f ca="1">+IF(OFFSET('Hygiene Data'!$H$12,0,10*ROW('Hygiene Data'!H8))="","",OFFSET('Hygiene Data'!$H$12,0,10*ROW('Hygiene Data'!H8)))</f>
        <v/>
      </c>
      <c r="EC14" s="398" t="str">
        <f ca="1">+IF(OFFSET('Hygiene Data'!$H$13,0,10*ROW('Hygiene Data'!H8))="","",OFFSET('Hygiene Data'!$H$13,0,10*ROW('Hygiene Data'!H8)))</f>
        <v/>
      </c>
      <c r="ED14" s="398" t="str">
        <f ca="1">+IF(OFFSET('Hygiene Data'!$I$11,0,10*ROW('Hygiene Data'!I8))="","",OFFSET('Hygiene Data'!$I$11,0,10*ROW('Hygiene Data'!I8)))</f>
        <v/>
      </c>
      <c r="EE14" s="398" t="str">
        <f ca="1">+IF(OFFSET('Hygiene Data'!$I$12,0,10*ROW('Hygiene Data'!I8))="","",OFFSET('Hygiene Data'!$I$12,0,10*ROW('Hygiene Data'!I8)))</f>
        <v/>
      </c>
      <c r="EF14" s="398" t="str">
        <f ca="1">+IF(OFFSET('Hygiene Data'!$I$13,0,10*ROW('Hygiene Data'!I8))="","",OFFSET('Hygiene Data'!$I$13,0,10*ROW('Hygiene Data'!I8)))</f>
        <v/>
      </c>
    </row>
    <row r="15" spans="1:136" x14ac:dyDescent="0.25">
      <c r="A15" s="507" t="str">
        <f ca="1">+IF(OFFSET('Water Data'!$B$2,0,10*ROW('Water Data'!E9))="","",OFFSET('Water Data'!$B$2,0,10*ROW('Water Data'!E9)))</f>
        <v>MLI_2017_SUR</v>
      </c>
      <c r="B15" s="507"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Enquête</v>
      </c>
      <c r="C15" s="534">
        <f t="shared" ca="1" si="0"/>
        <v>2017</v>
      </c>
      <c r="D15" s="535">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100</v>
      </c>
      <c r="E15" s="535">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80.384999999999991</v>
      </c>
      <c r="F15" s="535">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70.077054794520549</v>
      </c>
      <c r="G15" s="535">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100</v>
      </c>
      <c r="H15" s="535">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96.805000000000007</v>
      </c>
      <c r="I15" s="535">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86.524822695035468</v>
      </c>
      <c r="J15" s="535">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100</v>
      </c>
      <c r="K15" s="535">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78.14</v>
      </c>
      <c r="L15" s="535">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67.818889970788703</v>
      </c>
      <c r="M15" s="535"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35"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35"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35">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100</v>
      </c>
      <c r="Q15" s="535">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80.384999999999991</v>
      </c>
      <c r="R15" s="535">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70.077054794520549</v>
      </c>
      <c r="S15" s="535"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35"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35"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36">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100</v>
      </c>
      <c r="W15" s="536">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80.900000000000006</v>
      </c>
      <c r="X15" s="536"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36">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44.9</v>
      </c>
      <c r="Z15" s="536">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33.5</v>
      </c>
      <c r="AA15" s="536">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100</v>
      </c>
      <c r="AB15" s="536">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90.8</v>
      </c>
      <c r="AC15" s="536"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36">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36.9</v>
      </c>
      <c r="AE15" s="536">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25</v>
      </c>
      <c r="AF15" s="536">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100</v>
      </c>
      <c r="AG15" s="536">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79.599999999999994</v>
      </c>
      <c r="AH15" s="536"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36">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46.1</v>
      </c>
      <c r="AJ15" s="536">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35</v>
      </c>
      <c r="AK15" s="536"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36"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36"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36"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36"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36">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100</v>
      </c>
      <c r="AQ15" s="536">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80.900000000000006</v>
      </c>
      <c r="AR15" s="536"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36">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44.9</v>
      </c>
      <c r="AT15" s="536">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33.5</v>
      </c>
      <c r="AU15" s="536"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36"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36"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36"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36"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37">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83</v>
      </c>
      <c r="BA15" s="613">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80.993150684931507</v>
      </c>
      <c r="BB15" s="537">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63.3</v>
      </c>
      <c r="BC15" s="537">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90</v>
      </c>
      <c r="BD15" s="537">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87.943262411347519</v>
      </c>
      <c r="BE15" s="537">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73.75886524822694</v>
      </c>
      <c r="BF15" s="537">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82</v>
      </c>
      <c r="BG15" s="537">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80.038948393378774</v>
      </c>
      <c r="BH15" s="537">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62.122687439143135</v>
      </c>
      <c r="BI15" s="537"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37"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37"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37">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83</v>
      </c>
      <c r="BM15" s="537">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80.993150684931507</v>
      </c>
      <c r="BN15" s="537">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63.3</v>
      </c>
      <c r="BO15" s="537"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37"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37"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98" t="str">
        <f ca="1">+IF(OFFSET('Water Data'!$D$27,0,10*ROW('Water Data'!D9))="","",OFFSET('Water Data'!$D$27,0,10*ROW('Water Data'!D9)))</f>
        <v>Yes</v>
      </c>
      <c r="BT15" s="398" t="str">
        <f ca="1">+IF(OFFSET('Water Data'!$D$28,0,10*ROW('Water Data'!D9))="","",OFFSET('Water Data'!$D$28,0,10*ROW('Water Data'!D9)))</f>
        <v>Yes</v>
      </c>
      <c r="BU15" s="398" t="str">
        <f ca="1">+IF(OFFSET('Water Data'!$D$29,0,10*ROW('Water Data'!D9))="","",OFFSET('Water Data'!$D$29,0,10*ROW('Water Data'!D9)))</f>
        <v>Yes</v>
      </c>
      <c r="BV15" s="398" t="str">
        <f ca="1">+IF(OFFSET('Water Data'!$E$27,0,10*ROW('Water Data'!E9))="","",OFFSET('Water Data'!$E$27,0,10*ROW('Water Data'!E9)))</f>
        <v>Yes</v>
      </c>
      <c r="BW15" s="398" t="str">
        <f ca="1">+IF(OFFSET('Water Data'!$E$28,0,10*ROW('Water Data'!E9))="","",OFFSET('Water Data'!$E$28,0,10*ROW('Water Data'!E9)))</f>
        <v>Yes</v>
      </c>
      <c r="BX15" s="398" t="str">
        <f ca="1">+IF(OFFSET('Water Data'!$E$29,0,10*ROW('Water Data'!E9))="","",OFFSET('Water Data'!$E$29,0,10*ROW('Water Data'!E9)))</f>
        <v>Yes</v>
      </c>
      <c r="BY15" s="398" t="str">
        <f ca="1">+IF(OFFSET('Water Data'!$F$27,0,10*ROW('Water Data'!F9))="","",OFFSET('Water Data'!$F$27,0,10*ROW('Water Data'!F9)))</f>
        <v>Yes</v>
      </c>
      <c r="BZ15" s="398" t="str">
        <f ca="1">+IF(OFFSET('Water Data'!$F$28,0,10*ROW('Water Data'!F9))="","",OFFSET('Water Data'!$F$28,0,10*ROW('Water Data'!F9)))</f>
        <v>Yes</v>
      </c>
      <c r="CA15" s="398" t="str">
        <f ca="1">+IF(OFFSET('Water Data'!$F$29,0,10*ROW('Water Data'!F9))="","",OFFSET('Water Data'!$F$29,0,10*ROW('Water Data'!F9)))</f>
        <v>Yes</v>
      </c>
      <c r="CB15" s="398" t="str">
        <f ca="1">+IF(OFFSET('Water Data'!$G$27,0,10*ROW('Water Data'!G9))="","",OFFSET('Water Data'!$G$27,0,10*ROW('Water Data'!G9)))</f>
        <v/>
      </c>
      <c r="CC15" s="398" t="str">
        <f ca="1">+IF(OFFSET('Water Data'!$G$28,0,10*ROW('Water Data'!G9))="","",OFFSET('Water Data'!$G$28,0,10*ROW('Water Data'!G9)))</f>
        <v/>
      </c>
      <c r="CD15" s="398" t="str">
        <f ca="1">+IF(OFFSET('Water Data'!$G$29,0,10*ROW('Water Data'!G9))="","",OFFSET('Water Data'!$G$29,0,10*ROW('Water Data'!G9)))</f>
        <v/>
      </c>
      <c r="CE15" s="398" t="str">
        <f ca="1">+IF(OFFSET('Water Data'!$H$27,0,10*ROW('Water Data'!H9))="","",OFFSET('Water Data'!$H$27,0,10*ROW('Water Data'!H9)))</f>
        <v>Yes</v>
      </c>
      <c r="CF15" s="398" t="str">
        <f ca="1">+IF(OFFSET('Water Data'!$H$28,0,10*ROW('Water Data'!H9))="","",OFFSET('Water Data'!$H$28,0,10*ROW('Water Data'!H9)))</f>
        <v>Yes</v>
      </c>
      <c r="CG15" s="398" t="str">
        <f ca="1">+IF(OFFSET('Water Data'!$H$29,0,10*ROW('Water Data'!H9))="","",OFFSET('Water Data'!$H$29,0,10*ROW('Water Data'!H9)))</f>
        <v>Yes</v>
      </c>
      <c r="CH15" s="398" t="str">
        <f ca="1">+IF(OFFSET('Water Data'!$I$27,0,10*ROW('Water Data'!I9))="","",OFFSET('Water Data'!$I$27,0,10*ROW('Water Data'!I9)))</f>
        <v/>
      </c>
      <c r="CI15" s="398" t="str">
        <f ca="1">+IF(OFFSET('Water Data'!$I$28,0,10*ROW('Water Data'!I9))="","",OFFSET('Water Data'!$I$28,0,10*ROW('Water Data'!I9)))</f>
        <v/>
      </c>
      <c r="CJ15" s="398" t="str">
        <f ca="1">+IF(OFFSET('Water Data'!$I$29,0,10*ROW('Water Data'!I9))="","",OFFSET('Water Data'!$I$29,0,10*ROW('Water Data'!I9)))</f>
        <v/>
      </c>
      <c r="CK15" s="398" t="str">
        <f ca="1">+IF(OFFSET('Sanitation Data'!$D$28,0,10*ROW('Sanitation Data'!D9))="","",OFFSET('Sanitation Data'!$D$28,0,10*ROW('Sanitation Data'!D9)))</f>
        <v>Yes</v>
      </c>
      <c r="CL15" s="398" t="str">
        <f ca="1">+IF(OFFSET('Sanitation Data'!$D$29,0,10*ROW('Sanitation Data'!D9))="","",OFFSET('Sanitation Data'!$D$29,0,10*ROW('Sanitation Data'!D9)))</f>
        <v>Yes</v>
      </c>
      <c r="CM15" s="398" t="str">
        <f ca="1">+IF(OFFSET('Sanitation Data'!$D$30,0,10*ROW('Sanitation Data'!D9))="","",OFFSET('Sanitation Data'!$D$30,0,10*ROW('Sanitation Data'!D9)))</f>
        <v/>
      </c>
      <c r="CN15" s="398" t="str">
        <f ca="1">+IF(OFFSET('Sanitation Data'!$D$31,0,10*ROW('Sanitation Data'!D9))="","",OFFSET('Sanitation Data'!$D$31,0,10*ROW('Sanitation Data'!D9)))</f>
        <v>Yes</v>
      </c>
      <c r="CO15" s="398" t="str">
        <f ca="1">+IF(OFFSET('Sanitation Data'!$D$32,0,10*ROW('Sanitation Data'!D9))="","",OFFSET('Sanitation Data'!$D$32,0,10*ROW('Sanitation Data'!D9)))</f>
        <v>Yes</v>
      </c>
      <c r="CP15" s="398" t="str">
        <f ca="1">+IF(OFFSET('Sanitation Data'!$E$28,0,10*ROW('Sanitation Data'!E9))="","",OFFSET('Sanitation Data'!$E$28,0,10*ROW('Sanitation Data'!E9)))</f>
        <v>Yes</v>
      </c>
      <c r="CQ15" s="398" t="str">
        <f ca="1">+IF(OFFSET('Sanitation Data'!$E$29,0,10*ROW('Sanitation Data'!E9))="","",OFFSET('Sanitation Data'!$E$29,0,10*ROW('Sanitation Data'!E9)))</f>
        <v>Yes</v>
      </c>
      <c r="CR15" s="398" t="str">
        <f ca="1">+IF(OFFSET('Sanitation Data'!$E$30,0,10*ROW('Sanitation Data'!E9))="","",OFFSET('Sanitation Data'!$E$30,0,10*ROW('Sanitation Data'!E9)))</f>
        <v/>
      </c>
      <c r="CS15" s="398" t="str">
        <f ca="1">+IF(OFFSET('Sanitation Data'!$E$31,0,10*ROW('Sanitation Data'!E9))="","",OFFSET('Sanitation Data'!$E$31,0,10*ROW('Sanitation Data'!E9)))</f>
        <v>Yes</v>
      </c>
      <c r="CT15" s="398" t="str">
        <f ca="1">+IF(OFFSET('Sanitation Data'!$E$32,0,10*ROW('Sanitation Data'!E9))="","",OFFSET('Sanitation Data'!$E$32,0,10*ROW('Sanitation Data'!E9)))</f>
        <v>Yes</v>
      </c>
      <c r="CU15" s="398" t="str">
        <f ca="1">+IF(OFFSET('Sanitation Data'!$F$28,0,10*ROW('Sanitation Data'!F9))="","",OFFSET('Sanitation Data'!$F$28,0,10*ROW('Sanitation Data'!F9)))</f>
        <v>Yes</v>
      </c>
      <c r="CV15" s="398" t="str">
        <f ca="1">+IF(OFFSET('Sanitation Data'!$F$29,0,10*ROW('Sanitation Data'!F9))="","",OFFSET('Sanitation Data'!$F$29,0,10*ROW('Sanitation Data'!F9)))</f>
        <v>Yes</v>
      </c>
      <c r="CW15" s="398" t="str">
        <f ca="1">+IF(OFFSET('Sanitation Data'!$F$30,0,10*ROW('Sanitation Data'!F9))="","",OFFSET('Sanitation Data'!$F$30,0,10*ROW('Sanitation Data'!F9)))</f>
        <v/>
      </c>
      <c r="CX15" s="398" t="str">
        <f ca="1">+IF(OFFSET('Sanitation Data'!$F$31,0,10*ROW('Sanitation Data'!F9))="","",OFFSET('Sanitation Data'!$F$31,0,10*ROW('Sanitation Data'!F9)))</f>
        <v>Yes</v>
      </c>
      <c r="CY15" s="398" t="str">
        <f ca="1">+IF(OFFSET('Sanitation Data'!$F$32,0,10*ROW('Sanitation Data'!F9))="","",OFFSET('Sanitation Data'!$F$32,0,10*ROW('Sanitation Data'!F9)))</f>
        <v>Yes</v>
      </c>
      <c r="CZ15" s="398" t="str">
        <f ca="1">+IF(OFFSET('Sanitation Data'!$G$28,0,10*ROW('Sanitation Data'!G9))="","",OFFSET('Sanitation Data'!$G$28,0,10*ROW('Sanitation Data'!G9)))</f>
        <v/>
      </c>
      <c r="DA15" s="398" t="str">
        <f ca="1">+IF(OFFSET('Sanitation Data'!$G$29,0,10*ROW('Sanitation Data'!G9))="","",OFFSET('Sanitation Data'!$G$29,0,10*ROW('Sanitation Data'!G9)))</f>
        <v/>
      </c>
      <c r="DB15" s="398" t="str">
        <f ca="1">+IF(OFFSET('Sanitation Data'!$G$30,0,10*ROW('Sanitation Data'!G9))="","",OFFSET('Sanitation Data'!$G$30,0,10*ROW('Sanitation Data'!G9)))</f>
        <v/>
      </c>
      <c r="DC15" s="398" t="str">
        <f ca="1">+IF(OFFSET('Sanitation Data'!$G$31,0,10*ROW('Sanitation Data'!G9))="","",OFFSET('Sanitation Data'!$G$31,0,10*ROW('Sanitation Data'!G9)))</f>
        <v/>
      </c>
      <c r="DD15" s="398" t="str">
        <f ca="1">+IF(OFFSET('Sanitation Data'!$G$32,0,10*ROW('Sanitation Data'!G9))="","",OFFSET('Sanitation Data'!$G$32,0,10*ROW('Sanitation Data'!G9)))</f>
        <v/>
      </c>
      <c r="DE15" s="398" t="str">
        <f ca="1">+IF(OFFSET('Sanitation Data'!$H$28,0,10*ROW('Sanitation Data'!H9))="","",OFFSET('Sanitation Data'!$H$28,0,10*ROW('Sanitation Data'!H9)))</f>
        <v>Yes</v>
      </c>
      <c r="DF15" s="398" t="str">
        <f ca="1">+IF(OFFSET('Sanitation Data'!$H$29,0,10*ROW('Sanitation Data'!H9))="","",OFFSET('Sanitation Data'!$H$29,0,10*ROW('Sanitation Data'!H9)))</f>
        <v>Yes</v>
      </c>
      <c r="DG15" s="398" t="str">
        <f ca="1">+IF(OFFSET('Sanitation Data'!$H$30,0,10*ROW('Sanitation Data'!H9))="","",OFFSET('Sanitation Data'!$H$30,0,10*ROW('Sanitation Data'!H9)))</f>
        <v/>
      </c>
      <c r="DH15" s="398" t="str">
        <f ca="1">+IF(OFFSET('Sanitation Data'!$H$31,0,10*ROW('Sanitation Data'!H9))="","",OFFSET('Sanitation Data'!$H$31,0,10*ROW('Sanitation Data'!H9)))</f>
        <v>Yes</v>
      </c>
      <c r="DI15" s="398" t="str">
        <f ca="1">+IF(OFFSET('Sanitation Data'!$H$32,0,10*ROW('Sanitation Data'!H9))="","",OFFSET('Sanitation Data'!$H$32,0,10*ROW('Sanitation Data'!H9)))</f>
        <v>Yes</v>
      </c>
      <c r="DJ15" s="398" t="str">
        <f ca="1">+IF(OFFSET('Sanitation Data'!$I$28,0,10*ROW('Sanitation Data'!I9))="","",OFFSET('Sanitation Data'!$I$28,0,10*ROW('Sanitation Data'!I9)))</f>
        <v/>
      </c>
      <c r="DK15" s="398" t="str">
        <f ca="1">+IF(OFFSET('Sanitation Data'!$I$29,0,10*ROW('Sanitation Data'!I9))="","",OFFSET('Sanitation Data'!$I$29,0,10*ROW('Sanitation Data'!I9)))</f>
        <v/>
      </c>
      <c r="DL15" s="398" t="str">
        <f ca="1">+IF(OFFSET('Sanitation Data'!$I$30,0,10*ROW('Sanitation Data'!I9))="","",OFFSET('Sanitation Data'!$I$30,0,10*ROW('Sanitation Data'!I9)))</f>
        <v/>
      </c>
      <c r="DM15" s="398" t="str">
        <f ca="1">+IF(OFFSET('Sanitation Data'!$I$31,0,10*ROW('Sanitation Data'!I9))="","",OFFSET('Sanitation Data'!$I$31,0,10*ROW('Sanitation Data'!I9)))</f>
        <v/>
      </c>
      <c r="DN15" s="398" t="str">
        <f ca="1">+IF(OFFSET('Sanitation Data'!$I$32,0,10*ROW('Sanitation Data'!I9))="","",OFFSET('Sanitation Data'!$I$32,0,10*ROW('Sanitation Data'!I9)))</f>
        <v/>
      </c>
      <c r="DO15" s="398" t="str">
        <f ca="1">+IF(OFFSET('Hygiene Data'!$D$11,0,10*ROW('Hygiene Data'!D9))="","",OFFSET('Hygiene Data'!$D$11,0,10*ROW('Hygiene Data'!D9)))</f>
        <v>Yes</v>
      </c>
      <c r="DP15" s="398" t="str">
        <f ca="1">+IF(OFFSET('Hygiene Data'!$D$12,0,10*ROW('Hygiene Data'!D9))="","",OFFSET('Hygiene Data'!$D$12,0,10*ROW('Hygiene Data'!D9)))</f>
        <v>Yes</v>
      </c>
      <c r="DQ15" s="398" t="str">
        <f ca="1">+IF(OFFSET('Hygiene Data'!$D$13,0,10*ROW('Hygiene Data'!D9))="","",OFFSET('Hygiene Data'!$D$13,0,10*ROW('Hygiene Data'!D9)))</f>
        <v>Yes</v>
      </c>
      <c r="DR15" s="398" t="str">
        <f ca="1">+IF(OFFSET('Hygiene Data'!$E$11,0,10*ROW('Hygiene Data'!E9))="","",OFFSET('Hygiene Data'!$E$11,0,10*ROW('Hygiene Data'!E9)))</f>
        <v>Yes</v>
      </c>
      <c r="DS15" s="398" t="str">
        <f ca="1">+IF(OFFSET('Hygiene Data'!$E$12,0,10*ROW('Hygiene Data'!E9))="","",OFFSET('Hygiene Data'!$E$12,0,10*ROW('Hygiene Data'!E9)))</f>
        <v>Yes</v>
      </c>
      <c r="DT15" s="398" t="str">
        <f ca="1">+IF(OFFSET('Hygiene Data'!$E$13,0,10*ROW('Hygiene Data'!E9))="","",OFFSET('Hygiene Data'!$E$13,0,10*ROW('Hygiene Data'!E9)))</f>
        <v>Yes</v>
      </c>
      <c r="DU15" s="398" t="str">
        <f ca="1">+IF(OFFSET('Hygiene Data'!$F$11,0,10*ROW('Hygiene Data'!F9))="","",OFFSET('Hygiene Data'!$F$11,0,10*ROW('Hygiene Data'!F9)))</f>
        <v>Yes</v>
      </c>
      <c r="DV15" s="398" t="str">
        <f ca="1">+IF(OFFSET('Hygiene Data'!$F$12,0,10*ROW('Hygiene Data'!F9))="","",OFFSET('Hygiene Data'!$F$12,0,10*ROW('Hygiene Data'!F9)))</f>
        <v>Yes</v>
      </c>
      <c r="DW15" s="398" t="str">
        <f ca="1">+IF(OFFSET('Hygiene Data'!$F$13,0,10*ROW('Hygiene Data'!F9))="","",OFFSET('Hygiene Data'!$F$13,0,10*ROW('Hygiene Data'!F9)))</f>
        <v>Yes</v>
      </c>
      <c r="DX15" s="398" t="str">
        <f ca="1">+IF(OFFSET('Hygiene Data'!$G$11,0,10*ROW('Hygiene Data'!G9))="","",OFFSET('Hygiene Data'!$G$11,0,10*ROW('Hygiene Data'!G9)))</f>
        <v/>
      </c>
      <c r="DY15" s="398" t="str">
        <f ca="1">+IF(OFFSET('Hygiene Data'!$G$12,0,10*ROW('Hygiene Data'!G9))="","",OFFSET('Hygiene Data'!$G$12,0,10*ROW('Hygiene Data'!G9)))</f>
        <v/>
      </c>
      <c r="DZ15" s="398" t="str">
        <f ca="1">+IF(OFFSET('Hygiene Data'!$G$13,0,10*ROW('Hygiene Data'!G9))="","",OFFSET('Hygiene Data'!$G$13,0,10*ROW('Hygiene Data'!G9)))</f>
        <v/>
      </c>
      <c r="EA15" s="398" t="str">
        <f ca="1">+IF(OFFSET('Hygiene Data'!$H$11,0,10*ROW('Hygiene Data'!H9))="","",OFFSET('Hygiene Data'!$H$11,0,10*ROW('Hygiene Data'!H9)))</f>
        <v>Yes</v>
      </c>
      <c r="EB15" s="398" t="str">
        <f ca="1">+IF(OFFSET('Hygiene Data'!$H$12,0,10*ROW('Hygiene Data'!H9))="","",OFFSET('Hygiene Data'!$H$12,0,10*ROW('Hygiene Data'!H9)))</f>
        <v>Yes</v>
      </c>
      <c r="EC15" s="398" t="str">
        <f ca="1">+IF(OFFSET('Hygiene Data'!$H$13,0,10*ROW('Hygiene Data'!H9))="","",OFFSET('Hygiene Data'!$H$13,0,10*ROW('Hygiene Data'!H9)))</f>
        <v>Yes</v>
      </c>
      <c r="ED15" s="398" t="str">
        <f ca="1">+IF(OFFSET('Hygiene Data'!$I$11,0,10*ROW('Hygiene Data'!I9))="","",OFFSET('Hygiene Data'!$I$11,0,10*ROW('Hygiene Data'!I9)))</f>
        <v/>
      </c>
      <c r="EE15" s="398" t="str">
        <f ca="1">+IF(OFFSET('Hygiene Data'!$I$12,0,10*ROW('Hygiene Data'!I9))="","",OFFSET('Hygiene Data'!$I$12,0,10*ROW('Hygiene Data'!I9)))</f>
        <v/>
      </c>
      <c r="EF15" s="398" t="str">
        <f ca="1">+IF(OFFSET('Hygiene Data'!$I$13,0,10*ROW('Hygiene Data'!I9))="","",OFFSET('Hygiene Data'!$I$13,0,10*ROW('Hygiene Data'!I9)))</f>
        <v/>
      </c>
    </row>
    <row r="16" spans="1:136" x14ac:dyDescent="0.25">
      <c r="A16" s="507" t="str">
        <f ca="1">+IF(OFFSET('Water Data'!$B$2,0,10*ROW('Water Data'!E10))="","",OFFSET('Water Data'!$B$2,0,10*ROW('Water Data'!E10)))</f>
        <v>MLI_2017_WV</v>
      </c>
      <c r="B16" s="507"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Enquête</v>
      </c>
      <c r="C16" s="534">
        <f t="shared" ca="1" si="0"/>
        <v>2017</v>
      </c>
      <c r="D16" s="535"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35"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35"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35"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35"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35"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35">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82.352940000000004</v>
      </c>
      <c r="K16" s="535">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69.411749999999998</v>
      </c>
      <c r="L16" s="535">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51.764710000000001</v>
      </c>
      <c r="M16" s="535"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35"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35"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35"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35"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35"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35"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35"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35"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36"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36"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36"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36"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36"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36"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36"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36"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36"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36"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36">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87.058819999999997</v>
      </c>
      <c r="AG16" s="536">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82.35293999999999</v>
      </c>
      <c r="AH16" s="536">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54.117649999999998</v>
      </c>
      <c r="AI16" s="536">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61.176470000000002</v>
      </c>
      <c r="AJ16" s="536">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48.235289999999999</v>
      </c>
      <c r="AK16" s="536"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36"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36"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36"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36"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36"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36"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36"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36"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36"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36"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36"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36"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36"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36"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37"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613"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37"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37"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37"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37"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37" t="str">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[47]</v>
      </c>
      <c r="BG16" s="537" t="str">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[24]</v>
      </c>
      <c r="BH16" s="537" t="str">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[13]</v>
      </c>
      <c r="BI16" s="537"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37"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37"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37"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37"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37"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37"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37"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37"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98" t="str">
        <f ca="1">+IF(OFFSET('Water Data'!$D$27,0,10*ROW('Water Data'!D10))="","",OFFSET('Water Data'!$D$27,0,10*ROW('Water Data'!D10)))</f>
        <v/>
      </c>
      <c r="BT16" s="398" t="str">
        <f ca="1">+IF(OFFSET('Water Data'!$D$28,0,10*ROW('Water Data'!D10))="","",OFFSET('Water Data'!$D$28,0,10*ROW('Water Data'!D10)))</f>
        <v/>
      </c>
      <c r="BU16" s="398" t="str">
        <f ca="1">+IF(OFFSET('Water Data'!$D$29,0,10*ROW('Water Data'!D10))="","",OFFSET('Water Data'!$D$29,0,10*ROW('Water Data'!D10)))</f>
        <v/>
      </c>
      <c r="BV16" s="398" t="str">
        <f ca="1">+IF(OFFSET('Water Data'!$E$27,0,10*ROW('Water Data'!E10))="","",OFFSET('Water Data'!$E$27,0,10*ROW('Water Data'!E10)))</f>
        <v/>
      </c>
      <c r="BW16" s="398" t="str">
        <f ca="1">+IF(OFFSET('Water Data'!$E$28,0,10*ROW('Water Data'!E10))="","",OFFSET('Water Data'!$E$28,0,10*ROW('Water Data'!E10)))</f>
        <v/>
      </c>
      <c r="BX16" s="398" t="str">
        <f ca="1">+IF(OFFSET('Water Data'!$E$29,0,10*ROW('Water Data'!E10))="","",OFFSET('Water Data'!$E$29,0,10*ROW('Water Data'!E10)))</f>
        <v/>
      </c>
      <c r="BY16" s="398" t="str">
        <f ca="1">+IF(OFFSET('Water Data'!$F$27,0,10*ROW('Water Data'!F10))="","",OFFSET('Water Data'!$F$27,0,10*ROW('Water Data'!F10)))</f>
        <v>Yes</v>
      </c>
      <c r="BZ16" s="398" t="str">
        <f ca="1">+IF(OFFSET('Water Data'!$F$28,0,10*ROW('Water Data'!F10))="","",OFFSET('Water Data'!$F$28,0,10*ROW('Water Data'!F10)))</f>
        <v>Yes</v>
      </c>
      <c r="CA16" s="398" t="str">
        <f ca="1">+IF(OFFSET('Water Data'!$F$29,0,10*ROW('Water Data'!F10))="","",OFFSET('Water Data'!$F$29,0,10*ROW('Water Data'!F10)))</f>
        <v>Yes</v>
      </c>
      <c r="CB16" s="398" t="str">
        <f ca="1">+IF(OFFSET('Water Data'!$G$27,0,10*ROW('Water Data'!G10))="","",OFFSET('Water Data'!$G$27,0,10*ROW('Water Data'!G10)))</f>
        <v/>
      </c>
      <c r="CC16" s="398" t="str">
        <f ca="1">+IF(OFFSET('Water Data'!$G$28,0,10*ROW('Water Data'!G10))="","",OFFSET('Water Data'!$G$28,0,10*ROW('Water Data'!G10)))</f>
        <v/>
      </c>
      <c r="CD16" s="398" t="str">
        <f ca="1">+IF(OFFSET('Water Data'!$G$29,0,10*ROW('Water Data'!G10))="","",OFFSET('Water Data'!$G$29,0,10*ROW('Water Data'!G10)))</f>
        <v/>
      </c>
      <c r="CE16" s="398" t="str">
        <f ca="1">+IF(OFFSET('Water Data'!$H$27,0,10*ROW('Water Data'!H10))="","",OFFSET('Water Data'!$H$27,0,10*ROW('Water Data'!H10)))</f>
        <v/>
      </c>
      <c r="CF16" s="398" t="str">
        <f ca="1">+IF(OFFSET('Water Data'!$H$28,0,10*ROW('Water Data'!H10))="","",OFFSET('Water Data'!$H$28,0,10*ROW('Water Data'!H10)))</f>
        <v/>
      </c>
      <c r="CG16" s="398" t="str">
        <f ca="1">+IF(OFFSET('Water Data'!$H$29,0,10*ROW('Water Data'!H10))="","",OFFSET('Water Data'!$H$29,0,10*ROW('Water Data'!H10)))</f>
        <v/>
      </c>
      <c r="CH16" s="398" t="str">
        <f ca="1">+IF(OFFSET('Water Data'!$I$27,0,10*ROW('Water Data'!I10))="","",OFFSET('Water Data'!$I$27,0,10*ROW('Water Data'!I10)))</f>
        <v/>
      </c>
      <c r="CI16" s="398" t="str">
        <f ca="1">+IF(OFFSET('Water Data'!$I$28,0,10*ROW('Water Data'!I10))="","",OFFSET('Water Data'!$I$28,0,10*ROW('Water Data'!I10)))</f>
        <v/>
      </c>
      <c r="CJ16" s="398" t="str">
        <f ca="1">+IF(OFFSET('Water Data'!$I$29,0,10*ROW('Water Data'!I10))="","",OFFSET('Water Data'!$I$29,0,10*ROW('Water Data'!I10)))</f>
        <v/>
      </c>
      <c r="CK16" s="398" t="str">
        <f ca="1">+IF(OFFSET('Sanitation Data'!$D$28,0,10*ROW('Sanitation Data'!D10))="","",OFFSET('Sanitation Data'!$D$28,0,10*ROW('Sanitation Data'!D10)))</f>
        <v/>
      </c>
      <c r="CL16" s="398" t="str">
        <f ca="1">+IF(OFFSET('Sanitation Data'!$D$29,0,10*ROW('Sanitation Data'!D10))="","",OFFSET('Sanitation Data'!$D$29,0,10*ROW('Sanitation Data'!D10)))</f>
        <v/>
      </c>
      <c r="CM16" s="398" t="str">
        <f ca="1">+IF(OFFSET('Sanitation Data'!$D$30,0,10*ROW('Sanitation Data'!D10))="","",OFFSET('Sanitation Data'!$D$30,0,10*ROW('Sanitation Data'!D10)))</f>
        <v/>
      </c>
      <c r="CN16" s="398" t="str">
        <f ca="1">+IF(OFFSET('Sanitation Data'!$D$31,0,10*ROW('Sanitation Data'!D10))="","",OFFSET('Sanitation Data'!$D$31,0,10*ROW('Sanitation Data'!D10)))</f>
        <v/>
      </c>
      <c r="CO16" s="398" t="str">
        <f ca="1">+IF(OFFSET('Sanitation Data'!$D$32,0,10*ROW('Sanitation Data'!D10))="","",OFFSET('Sanitation Data'!$D$32,0,10*ROW('Sanitation Data'!D10)))</f>
        <v/>
      </c>
      <c r="CP16" s="398" t="str">
        <f ca="1">+IF(OFFSET('Sanitation Data'!$E$28,0,10*ROW('Sanitation Data'!E10))="","",OFFSET('Sanitation Data'!$E$28,0,10*ROW('Sanitation Data'!E10)))</f>
        <v/>
      </c>
      <c r="CQ16" s="398" t="str">
        <f ca="1">+IF(OFFSET('Sanitation Data'!$E$29,0,10*ROW('Sanitation Data'!E10))="","",OFFSET('Sanitation Data'!$E$29,0,10*ROW('Sanitation Data'!E10)))</f>
        <v/>
      </c>
      <c r="CR16" s="398" t="str">
        <f ca="1">+IF(OFFSET('Sanitation Data'!$E$30,0,10*ROW('Sanitation Data'!E10))="","",OFFSET('Sanitation Data'!$E$30,0,10*ROW('Sanitation Data'!E10)))</f>
        <v/>
      </c>
      <c r="CS16" s="398" t="str">
        <f ca="1">+IF(OFFSET('Sanitation Data'!$E$31,0,10*ROW('Sanitation Data'!E10))="","",OFFSET('Sanitation Data'!$E$31,0,10*ROW('Sanitation Data'!E10)))</f>
        <v/>
      </c>
      <c r="CT16" s="398" t="str">
        <f ca="1">+IF(OFFSET('Sanitation Data'!$E$32,0,10*ROW('Sanitation Data'!E10))="","",OFFSET('Sanitation Data'!$E$32,0,10*ROW('Sanitation Data'!E10)))</f>
        <v/>
      </c>
      <c r="CU16" s="398" t="str">
        <f ca="1">+IF(OFFSET('Sanitation Data'!$F$28,0,10*ROW('Sanitation Data'!F10))="","",OFFSET('Sanitation Data'!$F$28,0,10*ROW('Sanitation Data'!F10)))</f>
        <v>Yes</v>
      </c>
      <c r="CV16" s="398" t="str">
        <f ca="1">+IF(OFFSET('Sanitation Data'!$F$29,0,10*ROW('Sanitation Data'!F10))="","",OFFSET('Sanitation Data'!$F$29,0,10*ROW('Sanitation Data'!F10)))</f>
        <v>Yes</v>
      </c>
      <c r="CW16" s="398" t="str">
        <f ca="1">+IF(OFFSET('Sanitation Data'!$F$30,0,10*ROW('Sanitation Data'!F10))="","",OFFSET('Sanitation Data'!$F$30,0,10*ROW('Sanitation Data'!F10)))</f>
        <v>Yes</v>
      </c>
      <c r="CX16" s="398" t="str">
        <f ca="1">+IF(OFFSET('Sanitation Data'!$F$31,0,10*ROW('Sanitation Data'!F10))="","",OFFSET('Sanitation Data'!$F$31,0,10*ROW('Sanitation Data'!F10)))</f>
        <v>Yes</v>
      </c>
      <c r="CY16" s="398" t="str">
        <f ca="1">+IF(OFFSET('Sanitation Data'!$F$32,0,10*ROW('Sanitation Data'!F10))="","",OFFSET('Sanitation Data'!$F$32,0,10*ROW('Sanitation Data'!F10)))</f>
        <v>Yes</v>
      </c>
      <c r="CZ16" s="398" t="str">
        <f ca="1">+IF(OFFSET('Sanitation Data'!$G$28,0,10*ROW('Sanitation Data'!G10))="","",OFFSET('Sanitation Data'!$G$28,0,10*ROW('Sanitation Data'!G10)))</f>
        <v/>
      </c>
      <c r="DA16" s="398" t="str">
        <f ca="1">+IF(OFFSET('Sanitation Data'!$G$29,0,10*ROW('Sanitation Data'!G10))="","",OFFSET('Sanitation Data'!$G$29,0,10*ROW('Sanitation Data'!G10)))</f>
        <v/>
      </c>
      <c r="DB16" s="398" t="str">
        <f ca="1">+IF(OFFSET('Sanitation Data'!$G$30,0,10*ROW('Sanitation Data'!G10))="","",OFFSET('Sanitation Data'!$G$30,0,10*ROW('Sanitation Data'!G10)))</f>
        <v/>
      </c>
      <c r="DC16" s="398" t="str">
        <f ca="1">+IF(OFFSET('Sanitation Data'!$G$31,0,10*ROW('Sanitation Data'!G10))="","",OFFSET('Sanitation Data'!$G$31,0,10*ROW('Sanitation Data'!G10)))</f>
        <v/>
      </c>
      <c r="DD16" s="398" t="str">
        <f ca="1">+IF(OFFSET('Sanitation Data'!$G$32,0,10*ROW('Sanitation Data'!G10))="","",OFFSET('Sanitation Data'!$G$32,0,10*ROW('Sanitation Data'!G10)))</f>
        <v/>
      </c>
      <c r="DE16" s="398" t="str">
        <f ca="1">+IF(OFFSET('Sanitation Data'!$H$28,0,10*ROW('Sanitation Data'!H10))="","",OFFSET('Sanitation Data'!$H$28,0,10*ROW('Sanitation Data'!H10)))</f>
        <v/>
      </c>
      <c r="DF16" s="398" t="str">
        <f ca="1">+IF(OFFSET('Sanitation Data'!$H$29,0,10*ROW('Sanitation Data'!H10))="","",OFFSET('Sanitation Data'!$H$29,0,10*ROW('Sanitation Data'!H10)))</f>
        <v/>
      </c>
      <c r="DG16" s="398" t="str">
        <f ca="1">+IF(OFFSET('Sanitation Data'!$H$30,0,10*ROW('Sanitation Data'!H10))="","",OFFSET('Sanitation Data'!$H$30,0,10*ROW('Sanitation Data'!H10)))</f>
        <v/>
      </c>
      <c r="DH16" s="398" t="str">
        <f ca="1">+IF(OFFSET('Sanitation Data'!$H$31,0,10*ROW('Sanitation Data'!H10))="","",OFFSET('Sanitation Data'!$H$31,0,10*ROW('Sanitation Data'!H10)))</f>
        <v/>
      </c>
      <c r="DI16" s="398" t="str">
        <f ca="1">+IF(OFFSET('Sanitation Data'!$H$32,0,10*ROW('Sanitation Data'!H10))="","",OFFSET('Sanitation Data'!$H$32,0,10*ROW('Sanitation Data'!H10)))</f>
        <v/>
      </c>
      <c r="DJ16" s="398" t="str">
        <f ca="1">+IF(OFFSET('Sanitation Data'!$I$28,0,10*ROW('Sanitation Data'!I10))="","",OFFSET('Sanitation Data'!$I$28,0,10*ROW('Sanitation Data'!I10)))</f>
        <v/>
      </c>
      <c r="DK16" s="398" t="str">
        <f ca="1">+IF(OFFSET('Sanitation Data'!$I$29,0,10*ROW('Sanitation Data'!I10))="","",OFFSET('Sanitation Data'!$I$29,0,10*ROW('Sanitation Data'!I10)))</f>
        <v/>
      </c>
      <c r="DL16" s="398" t="str">
        <f ca="1">+IF(OFFSET('Sanitation Data'!$I$30,0,10*ROW('Sanitation Data'!I10))="","",OFFSET('Sanitation Data'!$I$30,0,10*ROW('Sanitation Data'!I10)))</f>
        <v/>
      </c>
      <c r="DM16" s="398" t="str">
        <f ca="1">+IF(OFFSET('Sanitation Data'!$I$31,0,10*ROW('Sanitation Data'!I10))="","",OFFSET('Sanitation Data'!$I$31,0,10*ROW('Sanitation Data'!I10)))</f>
        <v/>
      </c>
      <c r="DN16" s="398" t="str">
        <f ca="1">+IF(OFFSET('Sanitation Data'!$I$32,0,10*ROW('Sanitation Data'!I10))="","",OFFSET('Sanitation Data'!$I$32,0,10*ROW('Sanitation Data'!I10)))</f>
        <v/>
      </c>
      <c r="DO16" s="398" t="str">
        <f ca="1">+IF(OFFSET('Hygiene Data'!$D$11,0,10*ROW('Hygiene Data'!D10))="","",OFFSET('Hygiene Data'!$D$11,0,10*ROW('Hygiene Data'!D10)))</f>
        <v/>
      </c>
      <c r="DP16" s="398" t="str">
        <f ca="1">+IF(OFFSET('Hygiene Data'!$D$12,0,10*ROW('Hygiene Data'!D10))="","",OFFSET('Hygiene Data'!$D$12,0,10*ROW('Hygiene Data'!D10)))</f>
        <v/>
      </c>
      <c r="DQ16" s="398" t="str">
        <f ca="1">+IF(OFFSET('Hygiene Data'!$D$13,0,10*ROW('Hygiene Data'!D10))="","",OFFSET('Hygiene Data'!$D$13,0,10*ROW('Hygiene Data'!D10)))</f>
        <v/>
      </c>
      <c r="DR16" s="398" t="str">
        <f ca="1">+IF(OFFSET('Hygiene Data'!$E$11,0,10*ROW('Hygiene Data'!E10))="","",OFFSET('Hygiene Data'!$E$11,0,10*ROW('Hygiene Data'!E10)))</f>
        <v/>
      </c>
      <c r="DS16" s="398" t="str">
        <f ca="1">+IF(OFFSET('Hygiene Data'!$E$12,0,10*ROW('Hygiene Data'!E10))="","",OFFSET('Hygiene Data'!$E$12,0,10*ROW('Hygiene Data'!E10)))</f>
        <v/>
      </c>
      <c r="DT16" s="398" t="str">
        <f ca="1">+IF(OFFSET('Hygiene Data'!$E$13,0,10*ROW('Hygiene Data'!E10))="","",OFFSET('Hygiene Data'!$E$13,0,10*ROW('Hygiene Data'!E10)))</f>
        <v/>
      </c>
      <c r="DU16" s="398" t="str">
        <f ca="1">+IF(OFFSET('Hygiene Data'!$F$11,0,10*ROW('Hygiene Data'!F10))="","",OFFSET('Hygiene Data'!$F$11,0,10*ROW('Hygiene Data'!F10)))</f>
        <v>No</v>
      </c>
      <c r="DV16" s="398" t="str">
        <f ca="1">+IF(OFFSET('Hygiene Data'!$F$12,0,10*ROW('Hygiene Data'!F10))="","",OFFSET('Hygiene Data'!$F$12,0,10*ROW('Hygiene Data'!F10)))</f>
        <v>No</v>
      </c>
      <c r="DW16" s="398" t="str">
        <f ca="1">+IF(OFFSET('Hygiene Data'!$F$13,0,10*ROW('Hygiene Data'!F10))="","",OFFSET('Hygiene Data'!$F$13,0,10*ROW('Hygiene Data'!F10)))</f>
        <v>No</v>
      </c>
      <c r="DX16" s="398" t="str">
        <f ca="1">+IF(OFFSET('Hygiene Data'!$G$11,0,10*ROW('Hygiene Data'!G10))="","",OFFSET('Hygiene Data'!$G$11,0,10*ROW('Hygiene Data'!G10)))</f>
        <v/>
      </c>
      <c r="DY16" s="398" t="str">
        <f ca="1">+IF(OFFSET('Hygiene Data'!$G$12,0,10*ROW('Hygiene Data'!G10))="","",OFFSET('Hygiene Data'!$G$12,0,10*ROW('Hygiene Data'!G10)))</f>
        <v/>
      </c>
      <c r="DZ16" s="398" t="str">
        <f ca="1">+IF(OFFSET('Hygiene Data'!$G$13,0,10*ROW('Hygiene Data'!G10))="","",OFFSET('Hygiene Data'!$G$13,0,10*ROW('Hygiene Data'!G10)))</f>
        <v/>
      </c>
      <c r="EA16" s="398" t="str">
        <f ca="1">+IF(OFFSET('Hygiene Data'!$H$11,0,10*ROW('Hygiene Data'!H10))="","",OFFSET('Hygiene Data'!$H$11,0,10*ROW('Hygiene Data'!H10)))</f>
        <v/>
      </c>
      <c r="EB16" s="398" t="str">
        <f ca="1">+IF(OFFSET('Hygiene Data'!$H$12,0,10*ROW('Hygiene Data'!H10))="","",OFFSET('Hygiene Data'!$H$12,0,10*ROW('Hygiene Data'!H10)))</f>
        <v/>
      </c>
      <c r="EC16" s="398" t="str">
        <f ca="1">+IF(OFFSET('Hygiene Data'!$H$13,0,10*ROW('Hygiene Data'!H10))="","",OFFSET('Hygiene Data'!$H$13,0,10*ROW('Hygiene Data'!H10)))</f>
        <v/>
      </c>
      <c r="ED16" s="398" t="str">
        <f ca="1">+IF(OFFSET('Hygiene Data'!$I$11,0,10*ROW('Hygiene Data'!I10))="","",OFFSET('Hygiene Data'!$I$11,0,10*ROW('Hygiene Data'!I10)))</f>
        <v/>
      </c>
      <c r="EE16" s="398" t="str">
        <f ca="1">+IF(OFFSET('Hygiene Data'!$I$12,0,10*ROW('Hygiene Data'!I10))="","",OFFSET('Hygiene Data'!$I$12,0,10*ROW('Hygiene Data'!I10)))</f>
        <v/>
      </c>
      <c r="EF16" s="398" t="str">
        <f ca="1">+IF(OFFSET('Hygiene Data'!$I$13,0,10*ROW('Hygiene Data'!I10))="","",OFFSET('Hygiene Data'!$I$13,0,10*ROW('Hygiene Data'!I10)))</f>
        <v/>
      </c>
    </row>
    <row r="17" spans="1:136" x14ac:dyDescent="0.25">
      <c r="A17" s="507" t="str">
        <f ca="1">+IF(OFFSET('Water Data'!$B$2,0,10*ROW('Water Data'!E11))="","",OFFSET('Water Data'!$B$2,0,10*ROW('Water Data'!E11)))</f>
        <v>MLI_2023_UIS</v>
      </c>
      <c r="B17" s="507"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Autre</v>
      </c>
      <c r="C17" s="534">
        <f t="shared" ca="1" si="0"/>
        <v>2023</v>
      </c>
      <c r="D17" s="535"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35"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35"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35"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35"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35"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35"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35"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35"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35"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35"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35"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35"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35"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35"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35"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35"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35"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36"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36"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36"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36"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36"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36"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36"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36"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36"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36"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36"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36"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36"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36"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36"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36"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36"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36"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36"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36"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36"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36"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36"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36"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36"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36"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36"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36"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36"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36"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37"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613"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37">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59.300907577041272</v>
      </c>
      <c r="BC17" s="537"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37"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37"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37"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37"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37"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37"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37"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37"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37"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37"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37">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64.852042457381799</v>
      </c>
      <c r="BO17" s="537"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37"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37">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52.53668021919745</v>
      </c>
      <c r="BS17" s="398" t="str">
        <f ca="1">+IF(OFFSET('Water Data'!$D$27,0,10*ROW('Water Data'!D11))="","",OFFSET('Water Data'!$D$27,0,10*ROW('Water Data'!D11)))</f>
        <v/>
      </c>
      <c r="BT17" s="398" t="str">
        <f ca="1">+IF(OFFSET('Water Data'!$D$28,0,10*ROW('Water Data'!D11))="","",OFFSET('Water Data'!$D$28,0,10*ROW('Water Data'!D11)))</f>
        <v/>
      </c>
      <c r="BU17" s="398" t="str">
        <f ca="1">+IF(OFFSET('Water Data'!$D$29,0,10*ROW('Water Data'!D11))="","",OFFSET('Water Data'!$D$29,0,10*ROW('Water Data'!D11)))</f>
        <v/>
      </c>
      <c r="BV17" s="398" t="str">
        <f ca="1">+IF(OFFSET('Water Data'!$E$27,0,10*ROW('Water Data'!E11))="","",OFFSET('Water Data'!$E$27,0,10*ROW('Water Data'!E11)))</f>
        <v/>
      </c>
      <c r="BW17" s="398" t="str">
        <f ca="1">+IF(OFFSET('Water Data'!$E$28,0,10*ROW('Water Data'!E11))="","",OFFSET('Water Data'!$E$28,0,10*ROW('Water Data'!E11)))</f>
        <v/>
      </c>
      <c r="BX17" s="398" t="str">
        <f ca="1">+IF(OFFSET('Water Data'!$E$29,0,10*ROW('Water Data'!E11))="","",OFFSET('Water Data'!$E$29,0,10*ROW('Water Data'!E11)))</f>
        <v/>
      </c>
      <c r="BY17" s="398" t="str">
        <f ca="1">+IF(OFFSET('Water Data'!$F$27,0,10*ROW('Water Data'!F11))="","",OFFSET('Water Data'!$F$27,0,10*ROW('Water Data'!F11)))</f>
        <v/>
      </c>
      <c r="BZ17" s="398" t="str">
        <f ca="1">+IF(OFFSET('Water Data'!$F$28,0,10*ROW('Water Data'!F11))="","",OFFSET('Water Data'!$F$28,0,10*ROW('Water Data'!F11)))</f>
        <v/>
      </c>
      <c r="CA17" s="398" t="str">
        <f ca="1">+IF(OFFSET('Water Data'!$F$29,0,10*ROW('Water Data'!F11))="","",OFFSET('Water Data'!$F$29,0,10*ROW('Water Data'!F11)))</f>
        <v/>
      </c>
      <c r="CB17" s="398" t="str">
        <f ca="1">+IF(OFFSET('Water Data'!$G$27,0,10*ROW('Water Data'!G11))="","",OFFSET('Water Data'!$G$27,0,10*ROW('Water Data'!G11)))</f>
        <v/>
      </c>
      <c r="CC17" s="398" t="str">
        <f ca="1">+IF(OFFSET('Water Data'!$G$28,0,10*ROW('Water Data'!G11))="","",OFFSET('Water Data'!$G$28,0,10*ROW('Water Data'!G11)))</f>
        <v/>
      </c>
      <c r="CD17" s="398" t="str">
        <f ca="1">+IF(OFFSET('Water Data'!$G$29,0,10*ROW('Water Data'!G11))="","",OFFSET('Water Data'!$G$29,0,10*ROW('Water Data'!G11)))</f>
        <v/>
      </c>
      <c r="CE17" s="398" t="str">
        <f ca="1">+IF(OFFSET('Water Data'!$H$27,0,10*ROW('Water Data'!H11))="","",OFFSET('Water Data'!$H$27,0,10*ROW('Water Data'!H11)))</f>
        <v/>
      </c>
      <c r="CF17" s="398" t="str">
        <f ca="1">+IF(OFFSET('Water Data'!$H$28,0,10*ROW('Water Data'!H11))="","",OFFSET('Water Data'!$H$28,0,10*ROW('Water Data'!H11)))</f>
        <v/>
      </c>
      <c r="CG17" s="398" t="str">
        <f ca="1">+IF(OFFSET('Water Data'!$H$29,0,10*ROW('Water Data'!H11))="","",OFFSET('Water Data'!$H$29,0,10*ROW('Water Data'!H11)))</f>
        <v/>
      </c>
      <c r="CH17" s="398" t="str">
        <f ca="1">+IF(OFFSET('Water Data'!$I$27,0,10*ROW('Water Data'!I11))="","",OFFSET('Water Data'!$I$27,0,10*ROW('Water Data'!I11)))</f>
        <v/>
      </c>
      <c r="CI17" s="398" t="str">
        <f ca="1">+IF(OFFSET('Water Data'!$I$28,0,10*ROW('Water Data'!I11))="","",OFFSET('Water Data'!$I$28,0,10*ROW('Water Data'!I11)))</f>
        <v/>
      </c>
      <c r="CJ17" s="398" t="str">
        <f ca="1">+IF(OFFSET('Water Data'!$I$29,0,10*ROW('Water Data'!I11))="","",OFFSET('Water Data'!$I$29,0,10*ROW('Water Data'!I11)))</f>
        <v/>
      </c>
      <c r="CK17" s="398" t="str">
        <f ca="1">+IF(OFFSET('Sanitation Data'!$D$28,0,10*ROW('Sanitation Data'!D11))="","",OFFSET('Sanitation Data'!$D$28,0,10*ROW('Sanitation Data'!D11)))</f>
        <v/>
      </c>
      <c r="CL17" s="398" t="str">
        <f ca="1">+IF(OFFSET('Sanitation Data'!$D$29,0,10*ROW('Sanitation Data'!D11))="","",OFFSET('Sanitation Data'!$D$29,0,10*ROW('Sanitation Data'!D11)))</f>
        <v/>
      </c>
      <c r="CM17" s="398" t="str">
        <f ca="1">+IF(OFFSET('Sanitation Data'!$D$30,0,10*ROW('Sanitation Data'!D11))="","",OFFSET('Sanitation Data'!$D$30,0,10*ROW('Sanitation Data'!D11)))</f>
        <v/>
      </c>
      <c r="CN17" s="398" t="str">
        <f ca="1">+IF(OFFSET('Sanitation Data'!$D$31,0,10*ROW('Sanitation Data'!D11))="","",OFFSET('Sanitation Data'!$D$31,0,10*ROW('Sanitation Data'!D11)))</f>
        <v/>
      </c>
      <c r="CO17" s="398" t="str">
        <f ca="1">+IF(OFFSET('Sanitation Data'!$D$32,0,10*ROW('Sanitation Data'!D11))="","",OFFSET('Sanitation Data'!$D$32,0,10*ROW('Sanitation Data'!D11)))</f>
        <v/>
      </c>
      <c r="CP17" s="398" t="str">
        <f ca="1">+IF(OFFSET('Sanitation Data'!$E$28,0,10*ROW('Sanitation Data'!E11))="","",OFFSET('Sanitation Data'!$E$28,0,10*ROW('Sanitation Data'!E11)))</f>
        <v/>
      </c>
      <c r="CQ17" s="398" t="str">
        <f ca="1">+IF(OFFSET('Sanitation Data'!$E$29,0,10*ROW('Sanitation Data'!E11))="","",OFFSET('Sanitation Data'!$E$29,0,10*ROW('Sanitation Data'!E11)))</f>
        <v/>
      </c>
      <c r="CR17" s="398" t="str">
        <f ca="1">+IF(OFFSET('Sanitation Data'!$E$30,0,10*ROW('Sanitation Data'!E11))="","",OFFSET('Sanitation Data'!$E$30,0,10*ROW('Sanitation Data'!E11)))</f>
        <v/>
      </c>
      <c r="CS17" s="398" t="str">
        <f ca="1">+IF(OFFSET('Sanitation Data'!$E$31,0,10*ROW('Sanitation Data'!E11))="","",OFFSET('Sanitation Data'!$E$31,0,10*ROW('Sanitation Data'!E11)))</f>
        <v/>
      </c>
      <c r="CT17" s="398" t="str">
        <f ca="1">+IF(OFFSET('Sanitation Data'!$E$32,0,10*ROW('Sanitation Data'!E11))="","",OFFSET('Sanitation Data'!$E$32,0,10*ROW('Sanitation Data'!E11)))</f>
        <v/>
      </c>
      <c r="CU17" s="398" t="str">
        <f ca="1">+IF(OFFSET('Sanitation Data'!$F$28,0,10*ROW('Sanitation Data'!F11))="","",OFFSET('Sanitation Data'!$F$28,0,10*ROW('Sanitation Data'!F11)))</f>
        <v/>
      </c>
      <c r="CV17" s="398" t="str">
        <f ca="1">+IF(OFFSET('Sanitation Data'!$F$29,0,10*ROW('Sanitation Data'!F11))="","",OFFSET('Sanitation Data'!$F$29,0,10*ROW('Sanitation Data'!F11)))</f>
        <v/>
      </c>
      <c r="CW17" s="398" t="str">
        <f ca="1">+IF(OFFSET('Sanitation Data'!$F$30,0,10*ROW('Sanitation Data'!F11))="","",OFFSET('Sanitation Data'!$F$30,0,10*ROW('Sanitation Data'!F11)))</f>
        <v/>
      </c>
      <c r="CX17" s="398" t="str">
        <f ca="1">+IF(OFFSET('Sanitation Data'!$F$31,0,10*ROW('Sanitation Data'!F11))="","",OFFSET('Sanitation Data'!$F$31,0,10*ROW('Sanitation Data'!F11)))</f>
        <v/>
      </c>
      <c r="CY17" s="398" t="str">
        <f ca="1">+IF(OFFSET('Sanitation Data'!$F$32,0,10*ROW('Sanitation Data'!F11))="","",OFFSET('Sanitation Data'!$F$32,0,10*ROW('Sanitation Data'!F11)))</f>
        <v/>
      </c>
      <c r="CZ17" s="398" t="str">
        <f ca="1">+IF(OFFSET('Sanitation Data'!$G$28,0,10*ROW('Sanitation Data'!G11))="","",OFFSET('Sanitation Data'!$G$28,0,10*ROW('Sanitation Data'!G11)))</f>
        <v/>
      </c>
      <c r="DA17" s="398" t="str">
        <f ca="1">+IF(OFFSET('Sanitation Data'!$G$29,0,10*ROW('Sanitation Data'!G11))="","",OFFSET('Sanitation Data'!$G$29,0,10*ROW('Sanitation Data'!G11)))</f>
        <v/>
      </c>
      <c r="DB17" s="398" t="str">
        <f ca="1">+IF(OFFSET('Sanitation Data'!$G$30,0,10*ROW('Sanitation Data'!G11))="","",OFFSET('Sanitation Data'!$G$30,0,10*ROW('Sanitation Data'!G11)))</f>
        <v/>
      </c>
      <c r="DC17" s="398" t="str">
        <f ca="1">+IF(OFFSET('Sanitation Data'!$G$31,0,10*ROW('Sanitation Data'!G11))="","",OFFSET('Sanitation Data'!$G$31,0,10*ROW('Sanitation Data'!G11)))</f>
        <v/>
      </c>
      <c r="DD17" s="398" t="str">
        <f ca="1">+IF(OFFSET('Sanitation Data'!$G$32,0,10*ROW('Sanitation Data'!G11))="","",OFFSET('Sanitation Data'!$G$32,0,10*ROW('Sanitation Data'!G11)))</f>
        <v/>
      </c>
      <c r="DE17" s="398" t="str">
        <f ca="1">+IF(OFFSET('Sanitation Data'!$H$28,0,10*ROW('Sanitation Data'!H11))="","",OFFSET('Sanitation Data'!$H$28,0,10*ROW('Sanitation Data'!H11)))</f>
        <v/>
      </c>
      <c r="DF17" s="398" t="str">
        <f ca="1">+IF(OFFSET('Sanitation Data'!$H$29,0,10*ROW('Sanitation Data'!H11))="","",OFFSET('Sanitation Data'!$H$29,0,10*ROW('Sanitation Data'!H11)))</f>
        <v/>
      </c>
      <c r="DG17" s="398" t="str">
        <f ca="1">+IF(OFFSET('Sanitation Data'!$H$30,0,10*ROW('Sanitation Data'!H11))="","",OFFSET('Sanitation Data'!$H$30,0,10*ROW('Sanitation Data'!H11)))</f>
        <v/>
      </c>
      <c r="DH17" s="398" t="str">
        <f ca="1">+IF(OFFSET('Sanitation Data'!$H$31,0,10*ROW('Sanitation Data'!H11))="","",OFFSET('Sanitation Data'!$H$31,0,10*ROW('Sanitation Data'!H11)))</f>
        <v/>
      </c>
      <c r="DI17" s="398" t="str">
        <f ca="1">+IF(OFFSET('Sanitation Data'!$H$32,0,10*ROW('Sanitation Data'!H11))="","",OFFSET('Sanitation Data'!$H$32,0,10*ROW('Sanitation Data'!H11)))</f>
        <v/>
      </c>
      <c r="DJ17" s="398" t="str">
        <f ca="1">+IF(OFFSET('Sanitation Data'!$I$28,0,10*ROW('Sanitation Data'!I11))="","",OFFSET('Sanitation Data'!$I$28,0,10*ROW('Sanitation Data'!I11)))</f>
        <v/>
      </c>
      <c r="DK17" s="398" t="str">
        <f ca="1">+IF(OFFSET('Sanitation Data'!$I$29,0,10*ROW('Sanitation Data'!I11))="","",OFFSET('Sanitation Data'!$I$29,0,10*ROW('Sanitation Data'!I11)))</f>
        <v/>
      </c>
      <c r="DL17" s="398" t="str">
        <f ca="1">+IF(OFFSET('Sanitation Data'!$I$30,0,10*ROW('Sanitation Data'!I11))="","",OFFSET('Sanitation Data'!$I$30,0,10*ROW('Sanitation Data'!I11)))</f>
        <v/>
      </c>
      <c r="DM17" s="398" t="str">
        <f ca="1">+IF(OFFSET('Sanitation Data'!$I$31,0,10*ROW('Sanitation Data'!I11))="","",OFFSET('Sanitation Data'!$I$31,0,10*ROW('Sanitation Data'!I11)))</f>
        <v/>
      </c>
      <c r="DN17" s="398" t="str">
        <f ca="1">+IF(OFFSET('Sanitation Data'!$I$32,0,10*ROW('Sanitation Data'!I11))="","",OFFSET('Sanitation Data'!$I$32,0,10*ROW('Sanitation Data'!I11)))</f>
        <v/>
      </c>
      <c r="DO17" s="398" t="str">
        <f ca="1">+IF(OFFSET('Hygiene Data'!$D$11,0,10*ROW('Hygiene Data'!D11))="","",OFFSET('Hygiene Data'!$D$11,0,10*ROW('Hygiene Data'!D11)))</f>
        <v/>
      </c>
      <c r="DP17" s="398" t="str">
        <f ca="1">+IF(OFFSET('Hygiene Data'!$D$12,0,10*ROW('Hygiene Data'!D11))="","",OFFSET('Hygiene Data'!$D$12,0,10*ROW('Hygiene Data'!D11)))</f>
        <v/>
      </c>
      <c r="DQ17" s="398" t="str">
        <f ca="1">+IF(OFFSET('Hygiene Data'!$D$13,0,10*ROW('Hygiene Data'!D11))="","",OFFSET('Hygiene Data'!$D$13,0,10*ROW('Hygiene Data'!D11)))</f>
        <v>Yes</v>
      </c>
      <c r="DR17" s="398" t="str">
        <f ca="1">+IF(OFFSET('Hygiene Data'!$E$11,0,10*ROW('Hygiene Data'!E11))="","",OFFSET('Hygiene Data'!$E$11,0,10*ROW('Hygiene Data'!E11)))</f>
        <v/>
      </c>
      <c r="DS17" s="398" t="str">
        <f ca="1">+IF(OFFSET('Hygiene Data'!$E$12,0,10*ROW('Hygiene Data'!E11))="","",OFFSET('Hygiene Data'!$E$12,0,10*ROW('Hygiene Data'!E11)))</f>
        <v/>
      </c>
      <c r="DT17" s="398" t="str">
        <f ca="1">+IF(OFFSET('Hygiene Data'!$E$13,0,10*ROW('Hygiene Data'!E11))="","",OFFSET('Hygiene Data'!$E$13,0,10*ROW('Hygiene Data'!E11)))</f>
        <v/>
      </c>
      <c r="DU17" s="398" t="str">
        <f ca="1">+IF(OFFSET('Hygiene Data'!$F$11,0,10*ROW('Hygiene Data'!F11))="","",OFFSET('Hygiene Data'!$F$11,0,10*ROW('Hygiene Data'!F11)))</f>
        <v/>
      </c>
      <c r="DV17" s="398" t="str">
        <f ca="1">+IF(OFFSET('Hygiene Data'!$F$12,0,10*ROW('Hygiene Data'!F11))="","",OFFSET('Hygiene Data'!$F$12,0,10*ROW('Hygiene Data'!F11)))</f>
        <v/>
      </c>
      <c r="DW17" s="398" t="str">
        <f ca="1">+IF(OFFSET('Hygiene Data'!$F$13,0,10*ROW('Hygiene Data'!F11))="","",OFFSET('Hygiene Data'!$F$13,0,10*ROW('Hygiene Data'!F11)))</f>
        <v/>
      </c>
      <c r="DX17" s="398" t="str">
        <f ca="1">+IF(OFFSET('Hygiene Data'!$G$11,0,10*ROW('Hygiene Data'!G11))="","",OFFSET('Hygiene Data'!$G$11,0,10*ROW('Hygiene Data'!G11)))</f>
        <v/>
      </c>
      <c r="DY17" s="398" t="str">
        <f ca="1">+IF(OFFSET('Hygiene Data'!$G$12,0,10*ROW('Hygiene Data'!G11))="","",OFFSET('Hygiene Data'!$G$12,0,10*ROW('Hygiene Data'!G11)))</f>
        <v/>
      </c>
      <c r="DZ17" s="398" t="str">
        <f ca="1">+IF(OFFSET('Hygiene Data'!$G$13,0,10*ROW('Hygiene Data'!G11))="","",OFFSET('Hygiene Data'!$G$13,0,10*ROW('Hygiene Data'!G11)))</f>
        <v/>
      </c>
      <c r="EA17" s="398" t="str">
        <f ca="1">+IF(OFFSET('Hygiene Data'!$H$11,0,10*ROW('Hygiene Data'!H11))="","",OFFSET('Hygiene Data'!$H$11,0,10*ROW('Hygiene Data'!H11)))</f>
        <v/>
      </c>
      <c r="EB17" s="398" t="str">
        <f ca="1">+IF(OFFSET('Hygiene Data'!$H$12,0,10*ROW('Hygiene Data'!H11))="","",OFFSET('Hygiene Data'!$H$12,0,10*ROW('Hygiene Data'!H11)))</f>
        <v/>
      </c>
      <c r="EC17" s="398" t="str">
        <f ca="1">+IF(OFFSET('Hygiene Data'!$H$13,0,10*ROW('Hygiene Data'!H11))="","",OFFSET('Hygiene Data'!$H$13,0,10*ROW('Hygiene Data'!H11)))</f>
        <v>Yes</v>
      </c>
      <c r="ED17" s="398" t="str">
        <f ca="1">+IF(OFFSET('Hygiene Data'!$I$11,0,10*ROW('Hygiene Data'!I11))="","",OFFSET('Hygiene Data'!$I$11,0,10*ROW('Hygiene Data'!I11)))</f>
        <v/>
      </c>
      <c r="EE17" s="398" t="str">
        <f ca="1">+IF(OFFSET('Hygiene Data'!$I$12,0,10*ROW('Hygiene Data'!I11))="","",OFFSET('Hygiene Data'!$I$12,0,10*ROW('Hygiene Data'!I11)))</f>
        <v/>
      </c>
      <c r="EF17" s="398" t="str">
        <f ca="1">+IF(OFFSET('Hygiene Data'!$I$13,0,10*ROW('Hygiene Data'!I11))="","",OFFSET('Hygiene Data'!$I$13,0,10*ROW('Hygiene Data'!I11)))</f>
        <v>Yes</v>
      </c>
    </row>
    <row r="18" spans="1:136" x14ac:dyDescent="0.25">
      <c r="A18" s="507" t="str">
        <f ca="1">+IF(OFFSET('Water Data'!$B$2,0,10*ROW('Water Data'!E12))="","",OFFSET('Water Data'!$B$2,0,10*ROW('Water Data'!E12)))</f>
        <v>MLI_2025_SUR</v>
      </c>
      <c r="B18" s="507"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Enquête</v>
      </c>
      <c r="C18" s="534">
        <f t="shared" ca="1" si="0"/>
        <v>2025</v>
      </c>
      <c r="D18" s="535">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89.2</v>
      </c>
      <c r="E18" s="535">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70.936300000000003</v>
      </c>
      <c r="F18" s="535">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61.170630000000003</v>
      </c>
      <c r="G18" s="535"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35"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35"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35"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35"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35"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35"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35"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35"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35">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89.2</v>
      </c>
      <c r="Q18" s="535">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70.936300000000003</v>
      </c>
      <c r="R18" s="535">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61.170630000000003</v>
      </c>
      <c r="S18" s="535"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35"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35"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36">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84.615384615384613</v>
      </c>
      <c r="W18" s="536">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66.153846153846146</v>
      </c>
      <c r="X18" s="536">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43.297090909090905</v>
      </c>
      <c r="Y18" s="536">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33.67832167832168</v>
      </c>
      <c r="Z18" s="536">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28.19345454545455</v>
      </c>
      <c r="AA18" s="536">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93.2</v>
      </c>
      <c r="AB18" s="536"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36"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36"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36">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27.893240343347639</v>
      </c>
      <c r="AF18" s="536">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81</v>
      </c>
      <c r="AG18" s="536"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36"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36"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36">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23.474444444444444</v>
      </c>
      <c r="AK18" s="536"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36"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36"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36"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36"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36">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84.615384615384613</v>
      </c>
      <c r="AQ18" s="536">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66.153846153846146</v>
      </c>
      <c r="AR18" s="536">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43.297090909090905</v>
      </c>
      <c r="AS18" s="536">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33.67832167832168</v>
      </c>
      <c r="AT18" s="536">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28.19345454545455</v>
      </c>
      <c r="AU18" s="536"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36"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36"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36"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36"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37">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49.23</v>
      </c>
      <c r="BA18" s="613"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37">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37</v>
      </c>
      <c r="BC18" s="537"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37"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37"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37"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37"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37"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37"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37"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37"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37">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49.23</v>
      </c>
      <c r="BM18" s="537"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37">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37</v>
      </c>
      <c r="BO18" s="537"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37"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37"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98" t="str">
        <f ca="1">+IF(OFFSET('Water Data'!$D$27,0,10*ROW('Water Data'!D12))="","",OFFSET('Water Data'!$D$27,0,10*ROW('Water Data'!D12)))</f>
        <v>Yes</v>
      </c>
      <c r="BT18" s="398" t="str">
        <f ca="1">+IF(OFFSET('Water Data'!$D$28,0,10*ROW('Water Data'!D12))="","",OFFSET('Water Data'!$D$28,0,10*ROW('Water Data'!D12)))</f>
        <v>Yes</v>
      </c>
      <c r="BU18" s="398" t="str">
        <f ca="1">+IF(OFFSET('Water Data'!$D$29,0,10*ROW('Water Data'!D12))="","",OFFSET('Water Data'!$D$29,0,10*ROW('Water Data'!D12)))</f>
        <v>Yes</v>
      </c>
      <c r="BV18" s="398" t="str">
        <f ca="1">+IF(OFFSET('Water Data'!$E$27,0,10*ROW('Water Data'!E12))="","",OFFSET('Water Data'!$E$27,0,10*ROW('Water Data'!E12)))</f>
        <v/>
      </c>
      <c r="BW18" s="398" t="str">
        <f ca="1">+IF(OFFSET('Water Data'!$E$28,0,10*ROW('Water Data'!E12))="","",OFFSET('Water Data'!$E$28,0,10*ROW('Water Data'!E12)))</f>
        <v/>
      </c>
      <c r="BX18" s="398" t="str">
        <f ca="1">+IF(OFFSET('Water Data'!$E$29,0,10*ROW('Water Data'!E12))="","",OFFSET('Water Data'!$E$29,0,10*ROW('Water Data'!E12)))</f>
        <v/>
      </c>
      <c r="BY18" s="398" t="str">
        <f ca="1">+IF(OFFSET('Water Data'!$F$27,0,10*ROW('Water Data'!F12))="","",OFFSET('Water Data'!$F$27,0,10*ROW('Water Data'!F12)))</f>
        <v/>
      </c>
      <c r="BZ18" s="398" t="str">
        <f ca="1">+IF(OFFSET('Water Data'!$F$28,0,10*ROW('Water Data'!F12))="","",OFFSET('Water Data'!$F$28,0,10*ROW('Water Data'!F12)))</f>
        <v/>
      </c>
      <c r="CA18" s="398" t="str">
        <f ca="1">+IF(OFFSET('Water Data'!$F$29,0,10*ROW('Water Data'!F12))="","",OFFSET('Water Data'!$F$29,0,10*ROW('Water Data'!F12)))</f>
        <v/>
      </c>
      <c r="CB18" s="398" t="str">
        <f ca="1">+IF(OFFSET('Water Data'!$G$27,0,10*ROW('Water Data'!G12))="","",OFFSET('Water Data'!$G$27,0,10*ROW('Water Data'!G12)))</f>
        <v/>
      </c>
      <c r="CC18" s="398" t="str">
        <f ca="1">+IF(OFFSET('Water Data'!$G$28,0,10*ROW('Water Data'!G12))="","",OFFSET('Water Data'!$G$28,0,10*ROW('Water Data'!G12)))</f>
        <v/>
      </c>
      <c r="CD18" s="398" t="str">
        <f ca="1">+IF(OFFSET('Water Data'!$G$29,0,10*ROW('Water Data'!G12))="","",OFFSET('Water Data'!$G$29,0,10*ROW('Water Data'!G12)))</f>
        <v/>
      </c>
      <c r="CE18" s="398" t="str">
        <f ca="1">+IF(OFFSET('Water Data'!$H$27,0,10*ROW('Water Data'!H12))="","",OFFSET('Water Data'!$H$27,0,10*ROW('Water Data'!H12)))</f>
        <v>Yes</v>
      </c>
      <c r="CF18" s="398" t="str">
        <f ca="1">+IF(OFFSET('Water Data'!$H$28,0,10*ROW('Water Data'!H12))="","",OFFSET('Water Data'!$H$28,0,10*ROW('Water Data'!H12)))</f>
        <v>Yes</v>
      </c>
      <c r="CG18" s="398" t="str">
        <f ca="1">+IF(OFFSET('Water Data'!$H$29,0,10*ROW('Water Data'!H12))="","",OFFSET('Water Data'!$H$29,0,10*ROW('Water Data'!H12)))</f>
        <v>Yes</v>
      </c>
      <c r="CH18" s="398" t="str">
        <f ca="1">+IF(OFFSET('Water Data'!$I$27,0,10*ROW('Water Data'!I12))="","",OFFSET('Water Data'!$I$27,0,10*ROW('Water Data'!I12)))</f>
        <v/>
      </c>
      <c r="CI18" s="398" t="str">
        <f ca="1">+IF(OFFSET('Water Data'!$I$28,0,10*ROW('Water Data'!I12))="","",OFFSET('Water Data'!$I$28,0,10*ROW('Water Data'!I12)))</f>
        <v/>
      </c>
      <c r="CJ18" s="398" t="str">
        <f ca="1">+IF(OFFSET('Water Data'!$I$29,0,10*ROW('Water Data'!I12))="","",OFFSET('Water Data'!$I$29,0,10*ROW('Water Data'!I12)))</f>
        <v/>
      </c>
      <c r="CK18" s="398" t="str">
        <f ca="1">+IF(OFFSET('Sanitation Data'!$D$28,0,10*ROW('Sanitation Data'!D12))="","",OFFSET('Sanitation Data'!$D$28,0,10*ROW('Sanitation Data'!D12)))</f>
        <v>Yes</v>
      </c>
      <c r="CL18" s="398" t="str">
        <f ca="1">+IF(OFFSET('Sanitation Data'!$D$29,0,10*ROW('Sanitation Data'!D12))="","",OFFSET('Sanitation Data'!$D$29,0,10*ROW('Sanitation Data'!D12)))</f>
        <v>Yes</v>
      </c>
      <c r="CM18" s="398" t="str">
        <f ca="1">+IF(OFFSET('Sanitation Data'!$D$30,0,10*ROW('Sanitation Data'!D12))="","",OFFSET('Sanitation Data'!$D$30,0,10*ROW('Sanitation Data'!D12)))</f>
        <v>Yes</v>
      </c>
      <c r="CN18" s="398" t="str">
        <f ca="1">+IF(OFFSET('Sanitation Data'!$D$31,0,10*ROW('Sanitation Data'!D12))="","",OFFSET('Sanitation Data'!$D$31,0,10*ROW('Sanitation Data'!D12)))</f>
        <v>Yes</v>
      </c>
      <c r="CO18" s="398" t="str">
        <f ca="1">+IF(OFFSET('Sanitation Data'!$D$32,0,10*ROW('Sanitation Data'!D12))="","",OFFSET('Sanitation Data'!$D$32,0,10*ROW('Sanitation Data'!D12)))</f>
        <v>Yes</v>
      </c>
      <c r="CP18" s="398" t="str">
        <f ca="1">+IF(OFFSET('Sanitation Data'!$E$28,0,10*ROW('Sanitation Data'!E12))="","",OFFSET('Sanitation Data'!$E$28,0,10*ROW('Sanitation Data'!E12)))</f>
        <v>Yes</v>
      </c>
      <c r="CQ18" s="398" t="str">
        <f ca="1">+IF(OFFSET('Sanitation Data'!$E$29,0,10*ROW('Sanitation Data'!E12))="","",OFFSET('Sanitation Data'!$E$29,0,10*ROW('Sanitation Data'!E12)))</f>
        <v/>
      </c>
      <c r="CR18" s="398" t="str">
        <f ca="1">+IF(OFFSET('Sanitation Data'!$E$30,0,10*ROW('Sanitation Data'!E12))="","",OFFSET('Sanitation Data'!$E$30,0,10*ROW('Sanitation Data'!E12)))</f>
        <v/>
      </c>
      <c r="CS18" s="398" t="str">
        <f ca="1">+IF(OFFSET('Sanitation Data'!$E$31,0,10*ROW('Sanitation Data'!E12))="","",OFFSET('Sanitation Data'!$E$31,0,10*ROW('Sanitation Data'!E12)))</f>
        <v/>
      </c>
      <c r="CT18" s="398" t="str">
        <f ca="1">+IF(OFFSET('Sanitation Data'!$E$32,0,10*ROW('Sanitation Data'!E12))="","",OFFSET('Sanitation Data'!$E$32,0,10*ROW('Sanitation Data'!E12)))</f>
        <v>Yes</v>
      </c>
      <c r="CU18" s="398" t="str">
        <f ca="1">+IF(OFFSET('Sanitation Data'!$F$28,0,10*ROW('Sanitation Data'!F12))="","",OFFSET('Sanitation Data'!$F$28,0,10*ROW('Sanitation Data'!F12)))</f>
        <v>Yes</v>
      </c>
      <c r="CV18" s="398" t="str">
        <f ca="1">+IF(OFFSET('Sanitation Data'!$F$29,0,10*ROW('Sanitation Data'!F12))="","",OFFSET('Sanitation Data'!$F$29,0,10*ROW('Sanitation Data'!F12)))</f>
        <v/>
      </c>
      <c r="CW18" s="398" t="str">
        <f ca="1">+IF(OFFSET('Sanitation Data'!$F$30,0,10*ROW('Sanitation Data'!F12))="","",OFFSET('Sanitation Data'!$F$30,0,10*ROW('Sanitation Data'!F12)))</f>
        <v/>
      </c>
      <c r="CX18" s="398" t="str">
        <f ca="1">+IF(OFFSET('Sanitation Data'!$F$31,0,10*ROW('Sanitation Data'!F12))="","",OFFSET('Sanitation Data'!$F$31,0,10*ROW('Sanitation Data'!F12)))</f>
        <v/>
      </c>
      <c r="CY18" s="398" t="str">
        <f ca="1">+IF(OFFSET('Sanitation Data'!$F$32,0,10*ROW('Sanitation Data'!F12))="","",OFFSET('Sanitation Data'!$F$32,0,10*ROW('Sanitation Data'!F12)))</f>
        <v>Yes</v>
      </c>
      <c r="CZ18" s="398" t="str">
        <f ca="1">+IF(OFFSET('Sanitation Data'!$G$28,0,10*ROW('Sanitation Data'!G12))="","",OFFSET('Sanitation Data'!$G$28,0,10*ROW('Sanitation Data'!G12)))</f>
        <v/>
      </c>
      <c r="DA18" s="398" t="str">
        <f ca="1">+IF(OFFSET('Sanitation Data'!$G$29,0,10*ROW('Sanitation Data'!G12))="","",OFFSET('Sanitation Data'!$G$29,0,10*ROW('Sanitation Data'!G12)))</f>
        <v/>
      </c>
      <c r="DB18" s="398" t="str">
        <f ca="1">+IF(OFFSET('Sanitation Data'!$G$30,0,10*ROW('Sanitation Data'!G12))="","",OFFSET('Sanitation Data'!$G$30,0,10*ROW('Sanitation Data'!G12)))</f>
        <v/>
      </c>
      <c r="DC18" s="398" t="str">
        <f ca="1">+IF(OFFSET('Sanitation Data'!$G$31,0,10*ROW('Sanitation Data'!G12))="","",OFFSET('Sanitation Data'!$G$31,0,10*ROW('Sanitation Data'!G12)))</f>
        <v/>
      </c>
      <c r="DD18" s="398" t="str">
        <f ca="1">+IF(OFFSET('Sanitation Data'!$G$32,0,10*ROW('Sanitation Data'!G12))="","",OFFSET('Sanitation Data'!$G$32,0,10*ROW('Sanitation Data'!G12)))</f>
        <v/>
      </c>
      <c r="DE18" s="398" t="str">
        <f ca="1">+IF(OFFSET('Sanitation Data'!$H$28,0,10*ROW('Sanitation Data'!H12))="","",OFFSET('Sanitation Data'!$H$28,0,10*ROW('Sanitation Data'!H12)))</f>
        <v>Yes</v>
      </c>
      <c r="DF18" s="398" t="str">
        <f ca="1">+IF(OFFSET('Sanitation Data'!$H$29,0,10*ROW('Sanitation Data'!H12))="","",OFFSET('Sanitation Data'!$H$29,0,10*ROW('Sanitation Data'!H12)))</f>
        <v>Yes</v>
      </c>
      <c r="DG18" s="398" t="str">
        <f ca="1">+IF(OFFSET('Sanitation Data'!$H$30,0,10*ROW('Sanitation Data'!H12))="","",OFFSET('Sanitation Data'!$H$30,0,10*ROW('Sanitation Data'!H12)))</f>
        <v>Yes</v>
      </c>
      <c r="DH18" s="398" t="str">
        <f ca="1">+IF(OFFSET('Sanitation Data'!$H$31,0,10*ROW('Sanitation Data'!H12))="","",OFFSET('Sanitation Data'!$H$31,0,10*ROW('Sanitation Data'!H12)))</f>
        <v>Yes</v>
      </c>
      <c r="DI18" s="398" t="str">
        <f ca="1">+IF(OFFSET('Sanitation Data'!$H$32,0,10*ROW('Sanitation Data'!H12))="","",OFFSET('Sanitation Data'!$H$32,0,10*ROW('Sanitation Data'!H12)))</f>
        <v>Yes</v>
      </c>
      <c r="DJ18" s="398" t="str">
        <f ca="1">+IF(OFFSET('Sanitation Data'!$I$28,0,10*ROW('Sanitation Data'!I12))="","",OFFSET('Sanitation Data'!$I$28,0,10*ROW('Sanitation Data'!I12)))</f>
        <v/>
      </c>
      <c r="DK18" s="398" t="str">
        <f ca="1">+IF(OFFSET('Sanitation Data'!$I$29,0,10*ROW('Sanitation Data'!I12))="","",OFFSET('Sanitation Data'!$I$29,0,10*ROW('Sanitation Data'!I12)))</f>
        <v/>
      </c>
      <c r="DL18" s="398" t="str">
        <f ca="1">+IF(OFFSET('Sanitation Data'!$I$30,0,10*ROW('Sanitation Data'!I12))="","",OFFSET('Sanitation Data'!$I$30,0,10*ROW('Sanitation Data'!I12)))</f>
        <v/>
      </c>
      <c r="DM18" s="398" t="str">
        <f ca="1">+IF(OFFSET('Sanitation Data'!$I$31,0,10*ROW('Sanitation Data'!I12))="","",OFFSET('Sanitation Data'!$I$31,0,10*ROW('Sanitation Data'!I12)))</f>
        <v/>
      </c>
      <c r="DN18" s="398" t="str">
        <f ca="1">+IF(OFFSET('Sanitation Data'!$I$32,0,10*ROW('Sanitation Data'!I12))="","",OFFSET('Sanitation Data'!$I$32,0,10*ROW('Sanitation Data'!I12)))</f>
        <v/>
      </c>
      <c r="DO18" s="398" t="str">
        <f ca="1">+IF(OFFSET('Hygiene Data'!$D$11,0,10*ROW('Hygiene Data'!D12))="","",OFFSET('Hygiene Data'!$D$11,0,10*ROW('Hygiene Data'!D12)))</f>
        <v>Yes</v>
      </c>
      <c r="DP18" s="398" t="str">
        <f ca="1">+IF(OFFSET('Hygiene Data'!$D$12,0,10*ROW('Hygiene Data'!D12))="","",OFFSET('Hygiene Data'!$D$12,0,10*ROW('Hygiene Data'!D12)))</f>
        <v/>
      </c>
      <c r="DQ18" s="398" t="str">
        <f ca="1">+IF(OFFSET('Hygiene Data'!$D$13,0,10*ROW('Hygiene Data'!D12))="","",OFFSET('Hygiene Data'!$D$13,0,10*ROW('Hygiene Data'!D12)))</f>
        <v>Yes</v>
      </c>
      <c r="DR18" s="398" t="str">
        <f ca="1">+IF(OFFSET('Hygiene Data'!$E$11,0,10*ROW('Hygiene Data'!E12))="","",OFFSET('Hygiene Data'!$E$11,0,10*ROW('Hygiene Data'!E12)))</f>
        <v/>
      </c>
      <c r="DS18" s="398" t="str">
        <f ca="1">+IF(OFFSET('Hygiene Data'!$E$12,0,10*ROW('Hygiene Data'!E12))="","",OFFSET('Hygiene Data'!$E$12,0,10*ROW('Hygiene Data'!E12)))</f>
        <v/>
      </c>
      <c r="DT18" s="398" t="str">
        <f ca="1">+IF(OFFSET('Hygiene Data'!$E$13,0,10*ROW('Hygiene Data'!E12))="","",OFFSET('Hygiene Data'!$E$13,0,10*ROW('Hygiene Data'!E12)))</f>
        <v/>
      </c>
      <c r="DU18" s="398" t="str">
        <f ca="1">+IF(OFFSET('Hygiene Data'!$F$11,0,10*ROW('Hygiene Data'!F12))="","",OFFSET('Hygiene Data'!$F$11,0,10*ROW('Hygiene Data'!F12)))</f>
        <v/>
      </c>
      <c r="DV18" s="398" t="str">
        <f ca="1">+IF(OFFSET('Hygiene Data'!$F$12,0,10*ROW('Hygiene Data'!F12))="","",OFFSET('Hygiene Data'!$F$12,0,10*ROW('Hygiene Data'!F12)))</f>
        <v/>
      </c>
      <c r="DW18" s="398" t="str">
        <f ca="1">+IF(OFFSET('Hygiene Data'!$F$13,0,10*ROW('Hygiene Data'!F12))="","",OFFSET('Hygiene Data'!$F$13,0,10*ROW('Hygiene Data'!F12)))</f>
        <v/>
      </c>
      <c r="DX18" s="398" t="str">
        <f ca="1">+IF(OFFSET('Hygiene Data'!$G$11,0,10*ROW('Hygiene Data'!G12))="","",OFFSET('Hygiene Data'!$G$11,0,10*ROW('Hygiene Data'!G12)))</f>
        <v/>
      </c>
      <c r="DY18" s="398" t="str">
        <f ca="1">+IF(OFFSET('Hygiene Data'!$G$12,0,10*ROW('Hygiene Data'!G12))="","",OFFSET('Hygiene Data'!$G$12,0,10*ROW('Hygiene Data'!G12)))</f>
        <v/>
      </c>
      <c r="DZ18" s="398" t="str">
        <f ca="1">+IF(OFFSET('Hygiene Data'!$G$13,0,10*ROW('Hygiene Data'!G12))="","",OFFSET('Hygiene Data'!$G$13,0,10*ROW('Hygiene Data'!G12)))</f>
        <v/>
      </c>
      <c r="EA18" s="398" t="str">
        <f ca="1">+IF(OFFSET('Hygiene Data'!$H$11,0,10*ROW('Hygiene Data'!H12))="","",OFFSET('Hygiene Data'!$H$11,0,10*ROW('Hygiene Data'!H12)))</f>
        <v>Yes</v>
      </c>
      <c r="EB18" s="398" t="str">
        <f ca="1">+IF(OFFSET('Hygiene Data'!$H$12,0,10*ROW('Hygiene Data'!H12))="","",OFFSET('Hygiene Data'!$H$12,0,10*ROW('Hygiene Data'!H12)))</f>
        <v/>
      </c>
      <c r="EC18" s="398" t="str">
        <f ca="1">+IF(OFFSET('Hygiene Data'!$H$13,0,10*ROW('Hygiene Data'!H12))="","",OFFSET('Hygiene Data'!$H$13,0,10*ROW('Hygiene Data'!H12)))</f>
        <v>Yes</v>
      </c>
      <c r="ED18" s="398" t="str">
        <f ca="1">+IF(OFFSET('Hygiene Data'!$I$11,0,10*ROW('Hygiene Data'!I12))="","",OFFSET('Hygiene Data'!$I$11,0,10*ROW('Hygiene Data'!I12)))</f>
        <v/>
      </c>
      <c r="EE18" s="398" t="str">
        <f ca="1">+IF(OFFSET('Hygiene Data'!$I$12,0,10*ROW('Hygiene Data'!I12))="","",OFFSET('Hygiene Data'!$I$12,0,10*ROW('Hygiene Data'!I12)))</f>
        <v/>
      </c>
      <c r="EF18" s="398" t="str">
        <f ca="1">+IF(OFFSET('Hygiene Data'!$I$13,0,10*ROW('Hygiene Data'!I12))="","",OFFSET('Hygiene Data'!$I$13,0,10*ROW('Hygiene Data'!I12)))</f>
        <v/>
      </c>
    </row>
    <row r="19" spans="1:136" x14ac:dyDescent="0.25">
      <c r="A19" s="507" t="str">
        <f ca="1">+IF(OFFSET('Water Data'!$B$2,0,10*ROW('Water Data'!E13))="","",OFFSET('Water Data'!$B$2,0,10*ROW('Water Data'!E13)))</f>
        <v/>
      </c>
      <c r="B19" s="507"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34" t="str">
        <f t="shared" ca="1" si="0"/>
        <v/>
      </c>
      <c r="D19" s="535"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35"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35"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35"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35"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35"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35"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35"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35"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35"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35"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35"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35"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35"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35"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35"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35"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35"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36"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36"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36"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36"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36"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36"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36"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36"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36"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36"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36"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36"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36"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36"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36"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36"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36"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36"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36"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36"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36"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36"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36"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36"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36"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36"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36"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36"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36"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36"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37"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613"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37"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37"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37"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37"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37"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37"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37"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37"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37"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37"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37"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37"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37"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37"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37"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37"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98" t="str">
        <f ca="1">+IF(OFFSET('Water Data'!$D$27,0,10*ROW('Water Data'!D13))="","",OFFSET('Water Data'!$D$27,0,10*ROW('Water Data'!D13)))</f>
        <v/>
      </c>
      <c r="BT19" s="398" t="str">
        <f ca="1">+IF(OFFSET('Water Data'!$D$28,0,10*ROW('Water Data'!D13))="","",OFFSET('Water Data'!$D$28,0,10*ROW('Water Data'!D13)))</f>
        <v/>
      </c>
      <c r="BU19" s="398" t="str">
        <f ca="1">+IF(OFFSET('Water Data'!$D$29,0,10*ROW('Water Data'!D13))="","",OFFSET('Water Data'!$D$29,0,10*ROW('Water Data'!D13)))</f>
        <v/>
      </c>
      <c r="BV19" s="398" t="str">
        <f ca="1">+IF(OFFSET('Water Data'!$E$27,0,10*ROW('Water Data'!E13))="","",OFFSET('Water Data'!$E$27,0,10*ROW('Water Data'!E13)))</f>
        <v/>
      </c>
      <c r="BW19" s="398" t="str">
        <f ca="1">+IF(OFFSET('Water Data'!$E$28,0,10*ROW('Water Data'!E13))="","",OFFSET('Water Data'!$E$28,0,10*ROW('Water Data'!E13)))</f>
        <v/>
      </c>
      <c r="BX19" s="398" t="str">
        <f ca="1">+IF(OFFSET('Water Data'!$E$29,0,10*ROW('Water Data'!E13))="","",OFFSET('Water Data'!$E$29,0,10*ROW('Water Data'!E13)))</f>
        <v/>
      </c>
      <c r="BY19" s="398" t="str">
        <f ca="1">+IF(OFFSET('Water Data'!$F$27,0,10*ROW('Water Data'!F13))="","",OFFSET('Water Data'!$F$27,0,10*ROW('Water Data'!F13)))</f>
        <v/>
      </c>
      <c r="BZ19" s="398" t="str">
        <f ca="1">+IF(OFFSET('Water Data'!$F$28,0,10*ROW('Water Data'!F13))="","",OFFSET('Water Data'!$F$28,0,10*ROW('Water Data'!F13)))</f>
        <v/>
      </c>
      <c r="CA19" s="398" t="str">
        <f ca="1">+IF(OFFSET('Water Data'!$F$29,0,10*ROW('Water Data'!F13))="","",OFFSET('Water Data'!$F$29,0,10*ROW('Water Data'!F13)))</f>
        <v/>
      </c>
      <c r="CB19" s="398" t="str">
        <f ca="1">+IF(OFFSET('Water Data'!$G$27,0,10*ROW('Water Data'!G13))="","",OFFSET('Water Data'!$G$27,0,10*ROW('Water Data'!G13)))</f>
        <v/>
      </c>
      <c r="CC19" s="398" t="str">
        <f ca="1">+IF(OFFSET('Water Data'!$G$28,0,10*ROW('Water Data'!G13))="","",OFFSET('Water Data'!$G$28,0,10*ROW('Water Data'!G13)))</f>
        <v/>
      </c>
      <c r="CD19" s="398" t="str">
        <f ca="1">+IF(OFFSET('Water Data'!$G$29,0,10*ROW('Water Data'!G13))="","",OFFSET('Water Data'!$G$29,0,10*ROW('Water Data'!G13)))</f>
        <v/>
      </c>
      <c r="CE19" s="398" t="str">
        <f ca="1">+IF(OFFSET('Water Data'!$H$27,0,10*ROW('Water Data'!H13))="","",OFFSET('Water Data'!$H$27,0,10*ROW('Water Data'!H13)))</f>
        <v/>
      </c>
      <c r="CF19" s="398" t="str">
        <f ca="1">+IF(OFFSET('Water Data'!$H$28,0,10*ROW('Water Data'!H13))="","",OFFSET('Water Data'!$H$28,0,10*ROW('Water Data'!H13)))</f>
        <v/>
      </c>
      <c r="CG19" s="398" t="str">
        <f ca="1">+IF(OFFSET('Water Data'!$H$29,0,10*ROW('Water Data'!H13))="","",OFFSET('Water Data'!$H$29,0,10*ROW('Water Data'!H13)))</f>
        <v/>
      </c>
      <c r="CH19" s="398" t="str">
        <f ca="1">+IF(OFFSET('Water Data'!$I$27,0,10*ROW('Water Data'!I13))="","",OFFSET('Water Data'!$I$27,0,10*ROW('Water Data'!I13)))</f>
        <v/>
      </c>
      <c r="CI19" s="398" t="str">
        <f ca="1">+IF(OFFSET('Water Data'!$I$28,0,10*ROW('Water Data'!I13))="","",OFFSET('Water Data'!$I$28,0,10*ROW('Water Data'!I13)))</f>
        <v/>
      </c>
      <c r="CJ19" s="398" t="str">
        <f ca="1">+IF(OFFSET('Water Data'!$I$29,0,10*ROW('Water Data'!I13))="","",OFFSET('Water Data'!$I$29,0,10*ROW('Water Data'!I13)))</f>
        <v/>
      </c>
      <c r="CK19" s="398" t="str">
        <f ca="1">+IF(OFFSET('Sanitation Data'!$D$28,0,10*ROW('Sanitation Data'!D13))="","",OFFSET('Sanitation Data'!$D$28,0,10*ROW('Sanitation Data'!D13)))</f>
        <v/>
      </c>
      <c r="CL19" s="398" t="str">
        <f ca="1">+IF(OFFSET('Sanitation Data'!$D$29,0,10*ROW('Sanitation Data'!D13))="","",OFFSET('Sanitation Data'!$D$29,0,10*ROW('Sanitation Data'!D13)))</f>
        <v/>
      </c>
      <c r="CM19" s="398" t="str">
        <f ca="1">+IF(OFFSET('Sanitation Data'!$D$30,0,10*ROW('Sanitation Data'!D13))="","",OFFSET('Sanitation Data'!$D$30,0,10*ROW('Sanitation Data'!D13)))</f>
        <v/>
      </c>
      <c r="CN19" s="398" t="str">
        <f ca="1">+IF(OFFSET('Sanitation Data'!$D$31,0,10*ROW('Sanitation Data'!D13))="","",OFFSET('Sanitation Data'!$D$31,0,10*ROW('Sanitation Data'!D13)))</f>
        <v/>
      </c>
      <c r="CO19" s="398" t="str">
        <f ca="1">+IF(OFFSET('Sanitation Data'!$D$32,0,10*ROW('Sanitation Data'!D13))="","",OFFSET('Sanitation Data'!$D$32,0,10*ROW('Sanitation Data'!D13)))</f>
        <v/>
      </c>
      <c r="CP19" s="398" t="str">
        <f ca="1">+IF(OFFSET('Sanitation Data'!$E$28,0,10*ROW('Sanitation Data'!E13))="","",OFFSET('Sanitation Data'!$E$28,0,10*ROW('Sanitation Data'!E13)))</f>
        <v/>
      </c>
      <c r="CQ19" s="398" t="str">
        <f ca="1">+IF(OFFSET('Sanitation Data'!$E$29,0,10*ROW('Sanitation Data'!E13))="","",OFFSET('Sanitation Data'!$E$29,0,10*ROW('Sanitation Data'!E13)))</f>
        <v/>
      </c>
      <c r="CR19" s="398" t="str">
        <f ca="1">+IF(OFFSET('Sanitation Data'!$E$30,0,10*ROW('Sanitation Data'!E13))="","",OFFSET('Sanitation Data'!$E$30,0,10*ROW('Sanitation Data'!E13)))</f>
        <v/>
      </c>
      <c r="CS19" s="398" t="str">
        <f ca="1">+IF(OFFSET('Sanitation Data'!$E$31,0,10*ROW('Sanitation Data'!E13))="","",OFFSET('Sanitation Data'!$E$31,0,10*ROW('Sanitation Data'!E13)))</f>
        <v/>
      </c>
      <c r="CT19" s="398" t="str">
        <f ca="1">+IF(OFFSET('Sanitation Data'!$E$32,0,10*ROW('Sanitation Data'!E13))="","",OFFSET('Sanitation Data'!$E$32,0,10*ROW('Sanitation Data'!E13)))</f>
        <v/>
      </c>
      <c r="CU19" s="398" t="str">
        <f ca="1">+IF(OFFSET('Sanitation Data'!$F$28,0,10*ROW('Sanitation Data'!F13))="","",OFFSET('Sanitation Data'!$F$28,0,10*ROW('Sanitation Data'!F13)))</f>
        <v/>
      </c>
      <c r="CV19" s="398" t="str">
        <f ca="1">+IF(OFFSET('Sanitation Data'!$F$29,0,10*ROW('Sanitation Data'!F13))="","",OFFSET('Sanitation Data'!$F$29,0,10*ROW('Sanitation Data'!F13)))</f>
        <v/>
      </c>
      <c r="CW19" s="398" t="str">
        <f ca="1">+IF(OFFSET('Sanitation Data'!$F$30,0,10*ROW('Sanitation Data'!F13))="","",OFFSET('Sanitation Data'!$F$30,0,10*ROW('Sanitation Data'!F13)))</f>
        <v/>
      </c>
      <c r="CX19" s="398" t="str">
        <f ca="1">+IF(OFFSET('Sanitation Data'!$F$31,0,10*ROW('Sanitation Data'!F13))="","",OFFSET('Sanitation Data'!$F$31,0,10*ROW('Sanitation Data'!F13)))</f>
        <v/>
      </c>
      <c r="CY19" s="398" t="str">
        <f ca="1">+IF(OFFSET('Sanitation Data'!$F$32,0,10*ROW('Sanitation Data'!F13))="","",OFFSET('Sanitation Data'!$F$32,0,10*ROW('Sanitation Data'!F13)))</f>
        <v/>
      </c>
      <c r="CZ19" s="398" t="str">
        <f ca="1">+IF(OFFSET('Sanitation Data'!$G$28,0,10*ROW('Sanitation Data'!G13))="","",OFFSET('Sanitation Data'!$G$28,0,10*ROW('Sanitation Data'!G13)))</f>
        <v/>
      </c>
      <c r="DA19" s="398" t="str">
        <f ca="1">+IF(OFFSET('Sanitation Data'!$G$29,0,10*ROW('Sanitation Data'!G13))="","",OFFSET('Sanitation Data'!$G$29,0,10*ROW('Sanitation Data'!G13)))</f>
        <v/>
      </c>
      <c r="DB19" s="398" t="str">
        <f ca="1">+IF(OFFSET('Sanitation Data'!$G$30,0,10*ROW('Sanitation Data'!G13))="","",OFFSET('Sanitation Data'!$G$30,0,10*ROW('Sanitation Data'!G13)))</f>
        <v/>
      </c>
      <c r="DC19" s="398" t="str">
        <f ca="1">+IF(OFFSET('Sanitation Data'!$G$31,0,10*ROW('Sanitation Data'!G13))="","",OFFSET('Sanitation Data'!$G$31,0,10*ROW('Sanitation Data'!G13)))</f>
        <v/>
      </c>
      <c r="DD19" s="398" t="str">
        <f ca="1">+IF(OFFSET('Sanitation Data'!$G$32,0,10*ROW('Sanitation Data'!G13))="","",OFFSET('Sanitation Data'!$G$32,0,10*ROW('Sanitation Data'!G13)))</f>
        <v/>
      </c>
      <c r="DE19" s="398" t="str">
        <f ca="1">+IF(OFFSET('Sanitation Data'!$H$28,0,10*ROW('Sanitation Data'!H13))="","",OFFSET('Sanitation Data'!$H$28,0,10*ROW('Sanitation Data'!H13)))</f>
        <v/>
      </c>
      <c r="DF19" s="398" t="str">
        <f ca="1">+IF(OFFSET('Sanitation Data'!$H$29,0,10*ROW('Sanitation Data'!H13))="","",OFFSET('Sanitation Data'!$H$29,0,10*ROW('Sanitation Data'!H13)))</f>
        <v/>
      </c>
      <c r="DG19" s="398" t="str">
        <f ca="1">+IF(OFFSET('Sanitation Data'!$H$30,0,10*ROW('Sanitation Data'!H13))="","",OFFSET('Sanitation Data'!$H$30,0,10*ROW('Sanitation Data'!H13)))</f>
        <v/>
      </c>
      <c r="DH19" s="398" t="str">
        <f ca="1">+IF(OFFSET('Sanitation Data'!$H$31,0,10*ROW('Sanitation Data'!H13))="","",OFFSET('Sanitation Data'!$H$31,0,10*ROW('Sanitation Data'!H13)))</f>
        <v/>
      </c>
      <c r="DI19" s="398" t="str">
        <f ca="1">+IF(OFFSET('Sanitation Data'!$H$32,0,10*ROW('Sanitation Data'!H13))="","",OFFSET('Sanitation Data'!$H$32,0,10*ROW('Sanitation Data'!H13)))</f>
        <v/>
      </c>
      <c r="DJ19" s="398" t="str">
        <f ca="1">+IF(OFFSET('Sanitation Data'!$I$28,0,10*ROW('Sanitation Data'!I13))="","",OFFSET('Sanitation Data'!$I$28,0,10*ROW('Sanitation Data'!I13)))</f>
        <v/>
      </c>
      <c r="DK19" s="398" t="str">
        <f ca="1">+IF(OFFSET('Sanitation Data'!$I$29,0,10*ROW('Sanitation Data'!I13))="","",OFFSET('Sanitation Data'!$I$29,0,10*ROW('Sanitation Data'!I13)))</f>
        <v/>
      </c>
      <c r="DL19" s="398" t="str">
        <f ca="1">+IF(OFFSET('Sanitation Data'!$I$30,0,10*ROW('Sanitation Data'!I13))="","",OFFSET('Sanitation Data'!$I$30,0,10*ROW('Sanitation Data'!I13)))</f>
        <v/>
      </c>
      <c r="DM19" s="398" t="str">
        <f ca="1">+IF(OFFSET('Sanitation Data'!$I$31,0,10*ROW('Sanitation Data'!I13))="","",OFFSET('Sanitation Data'!$I$31,0,10*ROW('Sanitation Data'!I13)))</f>
        <v/>
      </c>
      <c r="DN19" s="398" t="str">
        <f ca="1">+IF(OFFSET('Sanitation Data'!$I$32,0,10*ROW('Sanitation Data'!I13))="","",OFFSET('Sanitation Data'!$I$32,0,10*ROW('Sanitation Data'!I13)))</f>
        <v/>
      </c>
      <c r="DO19" s="398" t="str">
        <f ca="1">+IF(OFFSET('Hygiene Data'!$D$11,0,10*ROW('Hygiene Data'!D13))="","",OFFSET('Hygiene Data'!$D$11,0,10*ROW('Hygiene Data'!D13)))</f>
        <v/>
      </c>
      <c r="DP19" s="398" t="str">
        <f ca="1">+IF(OFFSET('Hygiene Data'!$D$12,0,10*ROW('Hygiene Data'!D13))="","",OFFSET('Hygiene Data'!$D$12,0,10*ROW('Hygiene Data'!D13)))</f>
        <v/>
      </c>
      <c r="DQ19" s="398" t="str">
        <f ca="1">+IF(OFFSET('Hygiene Data'!$D$13,0,10*ROW('Hygiene Data'!D13))="","",OFFSET('Hygiene Data'!$D$13,0,10*ROW('Hygiene Data'!D13)))</f>
        <v/>
      </c>
      <c r="DR19" s="398" t="str">
        <f ca="1">+IF(OFFSET('Hygiene Data'!$E$11,0,10*ROW('Hygiene Data'!E13))="","",OFFSET('Hygiene Data'!$E$11,0,10*ROW('Hygiene Data'!E13)))</f>
        <v/>
      </c>
      <c r="DS19" s="398" t="str">
        <f ca="1">+IF(OFFSET('Hygiene Data'!$E$12,0,10*ROW('Hygiene Data'!E13))="","",OFFSET('Hygiene Data'!$E$12,0,10*ROW('Hygiene Data'!E13)))</f>
        <v/>
      </c>
      <c r="DT19" s="398" t="str">
        <f ca="1">+IF(OFFSET('Hygiene Data'!$E$13,0,10*ROW('Hygiene Data'!E13))="","",OFFSET('Hygiene Data'!$E$13,0,10*ROW('Hygiene Data'!E13)))</f>
        <v/>
      </c>
      <c r="DU19" s="398" t="str">
        <f ca="1">+IF(OFFSET('Hygiene Data'!$F$11,0,10*ROW('Hygiene Data'!F13))="","",OFFSET('Hygiene Data'!$F$11,0,10*ROW('Hygiene Data'!F13)))</f>
        <v/>
      </c>
      <c r="DV19" s="398" t="str">
        <f ca="1">+IF(OFFSET('Hygiene Data'!$F$12,0,10*ROW('Hygiene Data'!F13))="","",OFFSET('Hygiene Data'!$F$12,0,10*ROW('Hygiene Data'!F13)))</f>
        <v/>
      </c>
      <c r="DW19" s="398" t="str">
        <f ca="1">+IF(OFFSET('Hygiene Data'!$F$13,0,10*ROW('Hygiene Data'!F13))="","",OFFSET('Hygiene Data'!$F$13,0,10*ROW('Hygiene Data'!F13)))</f>
        <v/>
      </c>
      <c r="DX19" s="398" t="str">
        <f ca="1">+IF(OFFSET('Hygiene Data'!$G$11,0,10*ROW('Hygiene Data'!G13))="","",OFFSET('Hygiene Data'!$G$11,0,10*ROW('Hygiene Data'!G13)))</f>
        <v/>
      </c>
      <c r="DY19" s="398" t="str">
        <f ca="1">+IF(OFFSET('Hygiene Data'!$G$12,0,10*ROW('Hygiene Data'!G13))="","",OFFSET('Hygiene Data'!$G$12,0,10*ROW('Hygiene Data'!G13)))</f>
        <v/>
      </c>
      <c r="DZ19" s="398" t="str">
        <f ca="1">+IF(OFFSET('Hygiene Data'!$G$13,0,10*ROW('Hygiene Data'!G13))="","",OFFSET('Hygiene Data'!$G$13,0,10*ROW('Hygiene Data'!G13)))</f>
        <v/>
      </c>
      <c r="EA19" s="398" t="str">
        <f ca="1">+IF(OFFSET('Hygiene Data'!$H$11,0,10*ROW('Hygiene Data'!H13))="","",OFFSET('Hygiene Data'!$H$11,0,10*ROW('Hygiene Data'!H13)))</f>
        <v/>
      </c>
      <c r="EB19" s="398" t="str">
        <f ca="1">+IF(OFFSET('Hygiene Data'!$H$12,0,10*ROW('Hygiene Data'!H13))="","",OFFSET('Hygiene Data'!$H$12,0,10*ROW('Hygiene Data'!H13)))</f>
        <v/>
      </c>
      <c r="EC19" s="398" t="str">
        <f ca="1">+IF(OFFSET('Hygiene Data'!$H$13,0,10*ROW('Hygiene Data'!H13))="","",OFFSET('Hygiene Data'!$H$13,0,10*ROW('Hygiene Data'!H13)))</f>
        <v/>
      </c>
      <c r="ED19" s="398" t="str">
        <f ca="1">+IF(OFFSET('Hygiene Data'!$I$11,0,10*ROW('Hygiene Data'!I13))="","",OFFSET('Hygiene Data'!$I$11,0,10*ROW('Hygiene Data'!I13)))</f>
        <v/>
      </c>
      <c r="EE19" s="398" t="str">
        <f ca="1">+IF(OFFSET('Hygiene Data'!$I$12,0,10*ROW('Hygiene Data'!I13))="","",OFFSET('Hygiene Data'!$I$12,0,10*ROW('Hygiene Data'!I13)))</f>
        <v/>
      </c>
      <c r="EF19" s="398" t="str">
        <f ca="1">+IF(OFFSET('Hygiene Data'!$I$13,0,10*ROW('Hygiene Data'!I13))="","",OFFSET('Hygiene Data'!$I$13,0,10*ROW('Hygiene Data'!I13)))</f>
        <v/>
      </c>
    </row>
    <row r="20" spans="1:136" x14ac:dyDescent="0.25">
      <c r="A20" s="507" t="str">
        <f ca="1">+IF(OFFSET('Water Data'!$B$2,0,10*ROW('Water Data'!E14))="","",OFFSET('Water Data'!$B$2,0,10*ROW('Water Data'!E14)))</f>
        <v/>
      </c>
      <c r="B20" s="507"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34" t="str">
        <f t="shared" ca="1" si="0"/>
        <v/>
      </c>
      <c r="D20" s="535"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35"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35"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35"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35"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35"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35"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35"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35"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35"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35"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35"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35"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35"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35"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35"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35"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35"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36"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36"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36"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36"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36"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36"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36"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36"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36"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36"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36"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36"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36"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36"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36"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36"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36"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36"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36"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36"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36"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36"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36"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36"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36"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36"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36"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36"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36"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36"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37"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613"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37"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37"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37"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37"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37"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37"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37"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37"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37"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37"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37"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37"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37"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37"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37"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37"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98" t="str">
        <f ca="1">+IF(OFFSET('Water Data'!$D$27,0,10*ROW('Water Data'!D14))="","",OFFSET('Water Data'!$D$27,0,10*ROW('Water Data'!D14)))</f>
        <v/>
      </c>
      <c r="BT20" s="398" t="str">
        <f ca="1">+IF(OFFSET('Water Data'!$D$28,0,10*ROW('Water Data'!D14))="","",OFFSET('Water Data'!$D$28,0,10*ROW('Water Data'!D14)))</f>
        <v/>
      </c>
      <c r="BU20" s="398" t="str">
        <f ca="1">+IF(OFFSET('Water Data'!$D$29,0,10*ROW('Water Data'!D14))="","",OFFSET('Water Data'!$D$29,0,10*ROW('Water Data'!D14)))</f>
        <v/>
      </c>
      <c r="BV20" s="398" t="str">
        <f ca="1">+IF(OFFSET('Water Data'!$E$27,0,10*ROW('Water Data'!E14))="","",OFFSET('Water Data'!$E$27,0,10*ROW('Water Data'!E14)))</f>
        <v/>
      </c>
      <c r="BW20" s="398" t="str">
        <f ca="1">+IF(OFFSET('Water Data'!$E$28,0,10*ROW('Water Data'!E14))="","",OFFSET('Water Data'!$E$28,0,10*ROW('Water Data'!E14)))</f>
        <v/>
      </c>
      <c r="BX20" s="398" t="str">
        <f ca="1">+IF(OFFSET('Water Data'!$E$29,0,10*ROW('Water Data'!E14))="","",OFFSET('Water Data'!$E$29,0,10*ROW('Water Data'!E14)))</f>
        <v/>
      </c>
      <c r="BY20" s="398" t="str">
        <f ca="1">+IF(OFFSET('Water Data'!$F$27,0,10*ROW('Water Data'!F14))="","",OFFSET('Water Data'!$F$27,0,10*ROW('Water Data'!F14)))</f>
        <v/>
      </c>
      <c r="BZ20" s="398" t="str">
        <f ca="1">+IF(OFFSET('Water Data'!$F$28,0,10*ROW('Water Data'!F14))="","",OFFSET('Water Data'!$F$28,0,10*ROW('Water Data'!F14)))</f>
        <v/>
      </c>
      <c r="CA20" s="398" t="str">
        <f ca="1">+IF(OFFSET('Water Data'!$F$29,0,10*ROW('Water Data'!F14))="","",OFFSET('Water Data'!$F$29,0,10*ROW('Water Data'!F14)))</f>
        <v/>
      </c>
      <c r="CB20" s="398" t="str">
        <f ca="1">+IF(OFFSET('Water Data'!$G$27,0,10*ROW('Water Data'!G14))="","",OFFSET('Water Data'!$G$27,0,10*ROW('Water Data'!G14)))</f>
        <v/>
      </c>
      <c r="CC20" s="398" t="str">
        <f ca="1">+IF(OFFSET('Water Data'!$G$28,0,10*ROW('Water Data'!G14))="","",OFFSET('Water Data'!$G$28,0,10*ROW('Water Data'!G14)))</f>
        <v/>
      </c>
      <c r="CD20" s="398" t="str">
        <f ca="1">+IF(OFFSET('Water Data'!$G$29,0,10*ROW('Water Data'!G14))="","",OFFSET('Water Data'!$G$29,0,10*ROW('Water Data'!G14)))</f>
        <v/>
      </c>
      <c r="CE20" s="398" t="str">
        <f ca="1">+IF(OFFSET('Water Data'!$H$27,0,10*ROW('Water Data'!H14))="","",OFFSET('Water Data'!$H$27,0,10*ROW('Water Data'!H14)))</f>
        <v/>
      </c>
      <c r="CF20" s="398" t="str">
        <f ca="1">+IF(OFFSET('Water Data'!$H$28,0,10*ROW('Water Data'!H14))="","",OFFSET('Water Data'!$H$28,0,10*ROW('Water Data'!H14)))</f>
        <v/>
      </c>
      <c r="CG20" s="398" t="str">
        <f ca="1">+IF(OFFSET('Water Data'!$H$29,0,10*ROW('Water Data'!H14))="","",OFFSET('Water Data'!$H$29,0,10*ROW('Water Data'!H14)))</f>
        <v/>
      </c>
      <c r="CH20" s="398" t="str">
        <f ca="1">+IF(OFFSET('Water Data'!$I$27,0,10*ROW('Water Data'!I14))="","",OFFSET('Water Data'!$I$27,0,10*ROW('Water Data'!I14)))</f>
        <v/>
      </c>
      <c r="CI20" s="398" t="str">
        <f ca="1">+IF(OFFSET('Water Data'!$I$28,0,10*ROW('Water Data'!I14))="","",OFFSET('Water Data'!$I$28,0,10*ROW('Water Data'!I14)))</f>
        <v/>
      </c>
      <c r="CJ20" s="398" t="str">
        <f ca="1">+IF(OFFSET('Water Data'!$I$29,0,10*ROW('Water Data'!I14))="","",OFFSET('Water Data'!$I$29,0,10*ROW('Water Data'!I14)))</f>
        <v/>
      </c>
      <c r="CK20" s="398" t="str">
        <f ca="1">+IF(OFFSET('Sanitation Data'!$D$28,0,10*ROW('Sanitation Data'!D14))="","",OFFSET('Sanitation Data'!$D$28,0,10*ROW('Sanitation Data'!D14)))</f>
        <v/>
      </c>
      <c r="CL20" s="398" t="str">
        <f ca="1">+IF(OFFSET('Sanitation Data'!$D$29,0,10*ROW('Sanitation Data'!D14))="","",OFFSET('Sanitation Data'!$D$29,0,10*ROW('Sanitation Data'!D14)))</f>
        <v/>
      </c>
      <c r="CM20" s="398" t="str">
        <f ca="1">+IF(OFFSET('Sanitation Data'!$D$30,0,10*ROW('Sanitation Data'!D14))="","",OFFSET('Sanitation Data'!$D$30,0,10*ROW('Sanitation Data'!D14)))</f>
        <v/>
      </c>
      <c r="CN20" s="398" t="str">
        <f ca="1">+IF(OFFSET('Sanitation Data'!$D$31,0,10*ROW('Sanitation Data'!D14))="","",OFFSET('Sanitation Data'!$D$31,0,10*ROW('Sanitation Data'!D14)))</f>
        <v/>
      </c>
      <c r="CO20" s="398" t="str">
        <f ca="1">+IF(OFFSET('Sanitation Data'!$D$32,0,10*ROW('Sanitation Data'!D14))="","",OFFSET('Sanitation Data'!$D$32,0,10*ROW('Sanitation Data'!D14)))</f>
        <v/>
      </c>
      <c r="CP20" s="398" t="str">
        <f ca="1">+IF(OFFSET('Sanitation Data'!$E$28,0,10*ROW('Sanitation Data'!E14))="","",OFFSET('Sanitation Data'!$E$28,0,10*ROW('Sanitation Data'!E14)))</f>
        <v/>
      </c>
      <c r="CQ20" s="398" t="str">
        <f ca="1">+IF(OFFSET('Sanitation Data'!$E$29,0,10*ROW('Sanitation Data'!E14))="","",OFFSET('Sanitation Data'!$E$29,0,10*ROW('Sanitation Data'!E14)))</f>
        <v/>
      </c>
      <c r="CR20" s="398" t="str">
        <f ca="1">+IF(OFFSET('Sanitation Data'!$E$30,0,10*ROW('Sanitation Data'!E14))="","",OFFSET('Sanitation Data'!$E$30,0,10*ROW('Sanitation Data'!E14)))</f>
        <v/>
      </c>
      <c r="CS20" s="398" t="str">
        <f ca="1">+IF(OFFSET('Sanitation Data'!$E$31,0,10*ROW('Sanitation Data'!E14))="","",OFFSET('Sanitation Data'!$E$31,0,10*ROW('Sanitation Data'!E14)))</f>
        <v/>
      </c>
      <c r="CT20" s="398" t="str">
        <f ca="1">+IF(OFFSET('Sanitation Data'!$E$32,0,10*ROW('Sanitation Data'!E14))="","",OFFSET('Sanitation Data'!$E$32,0,10*ROW('Sanitation Data'!E14)))</f>
        <v/>
      </c>
      <c r="CU20" s="398" t="str">
        <f ca="1">+IF(OFFSET('Sanitation Data'!$F$28,0,10*ROW('Sanitation Data'!F14))="","",OFFSET('Sanitation Data'!$F$28,0,10*ROW('Sanitation Data'!F14)))</f>
        <v/>
      </c>
      <c r="CV20" s="398" t="str">
        <f ca="1">+IF(OFFSET('Sanitation Data'!$F$29,0,10*ROW('Sanitation Data'!F14))="","",OFFSET('Sanitation Data'!$F$29,0,10*ROW('Sanitation Data'!F14)))</f>
        <v/>
      </c>
      <c r="CW20" s="398" t="str">
        <f ca="1">+IF(OFFSET('Sanitation Data'!$F$30,0,10*ROW('Sanitation Data'!F14))="","",OFFSET('Sanitation Data'!$F$30,0,10*ROW('Sanitation Data'!F14)))</f>
        <v/>
      </c>
      <c r="CX20" s="398" t="str">
        <f ca="1">+IF(OFFSET('Sanitation Data'!$F$31,0,10*ROW('Sanitation Data'!F14))="","",OFFSET('Sanitation Data'!$F$31,0,10*ROW('Sanitation Data'!F14)))</f>
        <v/>
      </c>
      <c r="CY20" s="398" t="str">
        <f ca="1">+IF(OFFSET('Sanitation Data'!$F$32,0,10*ROW('Sanitation Data'!F14))="","",OFFSET('Sanitation Data'!$F$32,0,10*ROW('Sanitation Data'!F14)))</f>
        <v/>
      </c>
      <c r="CZ20" s="398" t="str">
        <f ca="1">+IF(OFFSET('Sanitation Data'!$G$28,0,10*ROW('Sanitation Data'!G14))="","",OFFSET('Sanitation Data'!$G$28,0,10*ROW('Sanitation Data'!G14)))</f>
        <v/>
      </c>
      <c r="DA20" s="398" t="str">
        <f ca="1">+IF(OFFSET('Sanitation Data'!$G$29,0,10*ROW('Sanitation Data'!G14))="","",OFFSET('Sanitation Data'!$G$29,0,10*ROW('Sanitation Data'!G14)))</f>
        <v/>
      </c>
      <c r="DB20" s="398" t="str">
        <f ca="1">+IF(OFFSET('Sanitation Data'!$G$30,0,10*ROW('Sanitation Data'!G14))="","",OFFSET('Sanitation Data'!$G$30,0,10*ROW('Sanitation Data'!G14)))</f>
        <v/>
      </c>
      <c r="DC20" s="398" t="str">
        <f ca="1">+IF(OFFSET('Sanitation Data'!$G$31,0,10*ROW('Sanitation Data'!G14))="","",OFFSET('Sanitation Data'!$G$31,0,10*ROW('Sanitation Data'!G14)))</f>
        <v/>
      </c>
      <c r="DD20" s="398" t="str">
        <f ca="1">+IF(OFFSET('Sanitation Data'!$G$32,0,10*ROW('Sanitation Data'!G14))="","",OFFSET('Sanitation Data'!$G$32,0,10*ROW('Sanitation Data'!G14)))</f>
        <v/>
      </c>
      <c r="DE20" s="398" t="str">
        <f ca="1">+IF(OFFSET('Sanitation Data'!$H$28,0,10*ROW('Sanitation Data'!H14))="","",OFFSET('Sanitation Data'!$H$28,0,10*ROW('Sanitation Data'!H14)))</f>
        <v/>
      </c>
      <c r="DF20" s="398" t="str">
        <f ca="1">+IF(OFFSET('Sanitation Data'!$H$29,0,10*ROW('Sanitation Data'!H14))="","",OFFSET('Sanitation Data'!$H$29,0,10*ROW('Sanitation Data'!H14)))</f>
        <v/>
      </c>
      <c r="DG20" s="398" t="str">
        <f ca="1">+IF(OFFSET('Sanitation Data'!$H$30,0,10*ROW('Sanitation Data'!H14))="","",OFFSET('Sanitation Data'!$H$30,0,10*ROW('Sanitation Data'!H14)))</f>
        <v/>
      </c>
      <c r="DH20" s="398" t="str">
        <f ca="1">+IF(OFFSET('Sanitation Data'!$H$31,0,10*ROW('Sanitation Data'!H14))="","",OFFSET('Sanitation Data'!$H$31,0,10*ROW('Sanitation Data'!H14)))</f>
        <v/>
      </c>
      <c r="DI20" s="398" t="str">
        <f ca="1">+IF(OFFSET('Sanitation Data'!$H$32,0,10*ROW('Sanitation Data'!H14))="","",OFFSET('Sanitation Data'!$H$32,0,10*ROW('Sanitation Data'!H14)))</f>
        <v/>
      </c>
      <c r="DJ20" s="398" t="str">
        <f ca="1">+IF(OFFSET('Sanitation Data'!$I$28,0,10*ROW('Sanitation Data'!I14))="","",OFFSET('Sanitation Data'!$I$28,0,10*ROW('Sanitation Data'!I14)))</f>
        <v/>
      </c>
      <c r="DK20" s="398" t="str">
        <f ca="1">+IF(OFFSET('Sanitation Data'!$I$29,0,10*ROW('Sanitation Data'!I14))="","",OFFSET('Sanitation Data'!$I$29,0,10*ROW('Sanitation Data'!I14)))</f>
        <v/>
      </c>
      <c r="DL20" s="398" t="str">
        <f ca="1">+IF(OFFSET('Sanitation Data'!$I$30,0,10*ROW('Sanitation Data'!I14))="","",OFFSET('Sanitation Data'!$I$30,0,10*ROW('Sanitation Data'!I14)))</f>
        <v/>
      </c>
      <c r="DM20" s="398" t="str">
        <f ca="1">+IF(OFFSET('Sanitation Data'!$I$31,0,10*ROW('Sanitation Data'!I14))="","",OFFSET('Sanitation Data'!$I$31,0,10*ROW('Sanitation Data'!I14)))</f>
        <v/>
      </c>
      <c r="DN20" s="398" t="str">
        <f ca="1">+IF(OFFSET('Sanitation Data'!$I$32,0,10*ROW('Sanitation Data'!I14))="","",OFFSET('Sanitation Data'!$I$32,0,10*ROW('Sanitation Data'!I14)))</f>
        <v/>
      </c>
      <c r="DO20" s="398" t="str">
        <f ca="1">+IF(OFFSET('Hygiene Data'!$D$11,0,10*ROW('Hygiene Data'!D14))="","",OFFSET('Hygiene Data'!$D$11,0,10*ROW('Hygiene Data'!D14)))</f>
        <v/>
      </c>
      <c r="DP20" s="398" t="str">
        <f ca="1">+IF(OFFSET('Hygiene Data'!$D$12,0,10*ROW('Hygiene Data'!D14))="","",OFFSET('Hygiene Data'!$D$12,0,10*ROW('Hygiene Data'!D14)))</f>
        <v/>
      </c>
      <c r="DQ20" s="398" t="str">
        <f ca="1">+IF(OFFSET('Hygiene Data'!$D$13,0,10*ROW('Hygiene Data'!D14))="","",OFFSET('Hygiene Data'!$D$13,0,10*ROW('Hygiene Data'!D14)))</f>
        <v/>
      </c>
      <c r="DR20" s="398" t="str">
        <f ca="1">+IF(OFFSET('Hygiene Data'!$E$11,0,10*ROW('Hygiene Data'!E14))="","",OFFSET('Hygiene Data'!$E$11,0,10*ROW('Hygiene Data'!E14)))</f>
        <v/>
      </c>
      <c r="DS20" s="398" t="str">
        <f ca="1">+IF(OFFSET('Hygiene Data'!$E$12,0,10*ROW('Hygiene Data'!E14))="","",OFFSET('Hygiene Data'!$E$12,0,10*ROW('Hygiene Data'!E14)))</f>
        <v/>
      </c>
      <c r="DT20" s="398" t="str">
        <f ca="1">+IF(OFFSET('Hygiene Data'!$E$13,0,10*ROW('Hygiene Data'!E14))="","",OFFSET('Hygiene Data'!$E$13,0,10*ROW('Hygiene Data'!E14)))</f>
        <v/>
      </c>
      <c r="DU20" s="398" t="str">
        <f ca="1">+IF(OFFSET('Hygiene Data'!$F$11,0,10*ROW('Hygiene Data'!F14))="","",OFFSET('Hygiene Data'!$F$11,0,10*ROW('Hygiene Data'!F14)))</f>
        <v/>
      </c>
      <c r="DV20" s="398" t="str">
        <f ca="1">+IF(OFFSET('Hygiene Data'!$F$12,0,10*ROW('Hygiene Data'!F14))="","",OFFSET('Hygiene Data'!$F$12,0,10*ROW('Hygiene Data'!F14)))</f>
        <v/>
      </c>
      <c r="DW20" s="398" t="str">
        <f ca="1">+IF(OFFSET('Hygiene Data'!$F$13,0,10*ROW('Hygiene Data'!F14))="","",OFFSET('Hygiene Data'!$F$13,0,10*ROW('Hygiene Data'!F14)))</f>
        <v/>
      </c>
      <c r="DX20" s="398" t="str">
        <f ca="1">+IF(OFFSET('Hygiene Data'!$G$11,0,10*ROW('Hygiene Data'!G14))="","",OFFSET('Hygiene Data'!$G$11,0,10*ROW('Hygiene Data'!G14)))</f>
        <v/>
      </c>
      <c r="DY20" s="398" t="str">
        <f ca="1">+IF(OFFSET('Hygiene Data'!$G$12,0,10*ROW('Hygiene Data'!G14))="","",OFFSET('Hygiene Data'!$G$12,0,10*ROW('Hygiene Data'!G14)))</f>
        <v/>
      </c>
      <c r="DZ20" s="398" t="str">
        <f ca="1">+IF(OFFSET('Hygiene Data'!$G$13,0,10*ROW('Hygiene Data'!G14))="","",OFFSET('Hygiene Data'!$G$13,0,10*ROW('Hygiene Data'!G14)))</f>
        <v/>
      </c>
      <c r="EA20" s="398" t="str">
        <f ca="1">+IF(OFFSET('Hygiene Data'!$H$11,0,10*ROW('Hygiene Data'!H14))="","",OFFSET('Hygiene Data'!$H$11,0,10*ROW('Hygiene Data'!H14)))</f>
        <v/>
      </c>
      <c r="EB20" s="398" t="str">
        <f ca="1">+IF(OFFSET('Hygiene Data'!$H$12,0,10*ROW('Hygiene Data'!H14))="","",OFFSET('Hygiene Data'!$H$12,0,10*ROW('Hygiene Data'!H14)))</f>
        <v/>
      </c>
      <c r="EC20" s="398" t="str">
        <f ca="1">+IF(OFFSET('Hygiene Data'!$H$13,0,10*ROW('Hygiene Data'!H14))="","",OFFSET('Hygiene Data'!$H$13,0,10*ROW('Hygiene Data'!H14)))</f>
        <v/>
      </c>
      <c r="ED20" s="398" t="str">
        <f ca="1">+IF(OFFSET('Hygiene Data'!$I$11,0,10*ROW('Hygiene Data'!I14))="","",OFFSET('Hygiene Data'!$I$11,0,10*ROW('Hygiene Data'!I14)))</f>
        <v/>
      </c>
      <c r="EE20" s="398" t="str">
        <f ca="1">+IF(OFFSET('Hygiene Data'!$I$12,0,10*ROW('Hygiene Data'!I14))="","",OFFSET('Hygiene Data'!$I$12,0,10*ROW('Hygiene Data'!I14)))</f>
        <v/>
      </c>
      <c r="EF20" s="398" t="str">
        <f ca="1">+IF(OFFSET('Hygiene Data'!$I$13,0,10*ROW('Hygiene Data'!I14))="","",OFFSET('Hygiene Data'!$I$13,0,10*ROW('Hygiene Data'!I14)))</f>
        <v/>
      </c>
    </row>
    <row r="21" spans="1:136" x14ac:dyDescent="0.25">
      <c r="A21" s="507" t="str">
        <f ca="1">+IF(OFFSET('Water Data'!$B$2,0,10*ROW('Water Data'!E15))="","",OFFSET('Water Data'!$B$2,0,10*ROW('Water Data'!E15)))</f>
        <v/>
      </c>
      <c r="B21" s="507"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34" t="str">
        <f t="shared" ca="1" si="0"/>
        <v/>
      </c>
      <c r="D21" s="535"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35"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35"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35"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35"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35"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35"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35"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35"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35"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35"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35"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35"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35"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35"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35"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35"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35"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36"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36"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36"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36"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36"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36"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36"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36"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36"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36"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36"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36"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36"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36"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36"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36"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36"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36"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36"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36"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36"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36"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36"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36"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36"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36"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36"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36"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36"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36"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37"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613"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37"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37"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37"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37"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37"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37"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37"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37"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37"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37"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37"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37"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37"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37"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37"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37"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98" t="str">
        <f ca="1">+IF(OFFSET('Water Data'!$D$27,0,10*ROW('Water Data'!D15))="","",OFFSET('Water Data'!$D$27,0,10*ROW('Water Data'!D15)))</f>
        <v/>
      </c>
      <c r="BT21" s="398" t="str">
        <f ca="1">+IF(OFFSET('Water Data'!$D$28,0,10*ROW('Water Data'!D15))="","",OFFSET('Water Data'!$D$28,0,10*ROW('Water Data'!D15)))</f>
        <v/>
      </c>
      <c r="BU21" s="398" t="str">
        <f ca="1">+IF(OFFSET('Water Data'!$D$29,0,10*ROW('Water Data'!D15))="","",OFFSET('Water Data'!$D$29,0,10*ROW('Water Data'!D15)))</f>
        <v/>
      </c>
      <c r="BV21" s="398" t="str">
        <f ca="1">+IF(OFFSET('Water Data'!$E$27,0,10*ROW('Water Data'!E15))="","",OFFSET('Water Data'!$E$27,0,10*ROW('Water Data'!E15)))</f>
        <v/>
      </c>
      <c r="BW21" s="398" t="str">
        <f ca="1">+IF(OFFSET('Water Data'!$E$28,0,10*ROW('Water Data'!E15))="","",OFFSET('Water Data'!$E$28,0,10*ROW('Water Data'!E15)))</f>
        <v/>
      </c>
      <c r="BX21" s="398" t="str">
        <f ca="1">+IF(OFFSET('Water Data'!$E$29,0,10*ROW('Water Data'!E15))="","",OFFSET('Water Data'!$E$29,0,10*ROW('Water Data'!E15)))</f>
        <v/>
      </c>
      <c r="BY21" s="398" t="str">
        <f ca="1">+IF(OFFSET('Water Data'!$F$27,0,10*ROW('Water Data'!F15))="","",OFFSET('Water Data'!$F$27,0,10*ROW('Water Data'!F15)))</f>
        <v/>
      </c>
      <c r="BZ21" s="398" t="str">
        <f ca="1">+IF(OFFSET('Water Data'!$F$28,0,10*ROW('Water Data'!F15))="","",OFFSET('Water Data'!$F$28,0,10*ROW('Water Data'!F15)))</f>
        <v/>
      </c>
      <c r="CA21" s="398" t="str">
        <f ca="1">+IF(OFFSET('Water Data'!$F$29,0,10*ROW('Water Data'!F15))="","",OFFSET('Water Data'!$F$29,0,10*ROW('Water Data'!F15)))</f>
        <v/>
      </c>
      <c r="CB21" s="398" t="str">
        <f ca="1">+IF(OFFSET('Water Data'!$G$27,0,10*ROW('Water Data'!G15))="","",OFFSET('Water Data'!$G$27,0,10*ROW('Water Data'!G15)))</f>
        <v/>
      </c>
      <c r="CC21" s="398" t="str">
        <f ca="1">+IF(OFFSET('Water Data'!$G$28,0,10*ROW('Water Data'!G15))="","",OFFSET('Water Data'!$G$28,0,10*ROW('Water Data'!G15)))</f>
        <v/>
      </c>
      <c r="CD21" s="398" t="str">
        <f ca="1">+IF(OFFSET('Water Data'!$G$29,0,10*ROW('Water Data'!G15))="","",OFFSET('Water Data'!$G$29,0,10*ROW('Water Data'!G15)))</f>
        <v/>
      </c>
      <c r="CE21" s="398" t="str">
        <f ca="1">+IF(OFFSET('Water Data'!$H$27,0,10*ROW('Water Data'!H15))="","",OFFSET('Water Data'!$H$27,0,10*ROW('Water Data'!H15)))</f>
        <v/>
      </c>
      <c r="CF21" s="398" t="str">
        <f ca="1">+IF(OFFSET('Water Data'!$H$28,0,10*ROW('Water Data'!H15))="","",OFFSET('Water Data'!$H$28,0,10*ROW('Water Data'!H15)))</f>
        <v/>
      </c>
      <c r="CG21" s="398" t="str">
        <f ca="1">+IF(OFFSET('Water Data'!$H$29,0,10*ROW('Water Data'!H15))="","",OFFSET('Water Data'!$H$29,0,10*ROW('Water Data'!H15)))</f>
        <v/>
      </c>
      <c r="CH21" s="398" t="str">
        <f ca="1">+IF(OFFSET('Water Data'!$I$27,0,10*ROW('Water Data'!I15))="","",OFFSET('Water Data'!$I$27,0,10*ROW('Water Data'!I15)))</f>
        <v/>
      </c>
      <c r="CI21" s="398" t="str">
        <f ca="1">+IF(OFFSET('Water Data'!$I$28,0,10*ROW('Water Data'!I15))="","",OFFSET('Water Data'!$I$28,0,10*ROW('Water Data'!I15)))</f>
        <v/>
      </c>
      <c r="CJ21" s="398" t="str">
        <f ca="1">+IF(OFFSET('Water Data'!$I$29,0,10*ROW('Water Data'!I15))="","",OFFSET('Water Data'!$I$29,0,10*ROW('Water Data'!I15)))</f>
        <v/>
      </c>
      <c r="CK21" s="398" t="str">
        <f ca="1">+IF(OFFSET('Sanitation Data'!$D$28,0,10*ROW('Sanitation Data'!D15))="","",OFFSET('Sanitation Data'!$D$28,0,10*ROW('Sanitation Data'!D15)))</f>
        <v/>
      </c>
      <c r="CL21" s="398" t="str">
        <f ca="1">+IF(OFFSET('Sanitation Data'!$D$29,0,10*ROW('Sanitation Data'!D15))="","",OFFSET('Sanitation Data'!$D$29,0,10*ROW('Sanitation Data'!D15)))</f>
        <v/>
      </c>
      <c r="CM21" s="398" t="str">
        <f ca="1">+IF(OFFSET('Sanitation Data'!$D$30,0,10*ROW('Sanitation Data'!D15))="","",OFFSET('Sanitation Data'!$D$30,0,10*ROW('Sanitation Data'!D15)))</f>
        <v/>
      </c>
      <c r="CN21" s="398" t="str">
        <f ca="1">+IF(OFFSET('Sanitation Data'!$D$31,0,10*ROW('Sanitation Data'!D15))="","",OFFSET('Sanitation Data'!$D$31,0,10*ROW('Sanitation Data'!D15)))</f>
        <v/>
      </c>
      <c r="CO21" s="398" t="str">
        <f ca="1">+IF(OFFSET('Sanitation Data'!$D$32,0,10*ROW('Sanitation Data'!D15))="","",OFFSET('Sanitation Data'!$D$32,0,10*ROW('Sanitation Data'!D15)))</f>
        <v/>
      </c>
      <c r="CP21" s="398" t="str">
        <f ca="1">+IF(OFFSET('Sanitation Data'!$E$28,0,10*ROW('Sanitation Data'!E15))="","",OFFSET('Sanitation Data'!$E$28,0,10*ROW('Sanitation Data'!E15)))</f>
        <v/>
      </c>
      <c r="CQ21" s="398" t="str">
        <f ca="1">+IF(OFFSET('Sanitation Data'!$E$29,0,10*ROW('Sanitation Data'!E15))="","",OFFSET('Sanitation Data'!$E$29,0,10*ROW('Sanitation Data'!E15)))</f>
        <v/>
      </c>
      <c r="CR21" s="398" t="str">
        <f ca="1">+IF(OFFSET('Sanitation Data'!$E$30,0,10*ROW('Sanitation Data'!E15))="","",OFFSET('Sanitation Data'!$E$30,0,10*ROW('Sanitation Data'!E15)))</f>
        <v/>
      </c>
      <c r="CS21" s="398" t="str">
        <f ca="1">+IF(OFFSET('Sanitation Data'!$E$31,0,10*ROW('Sanitation Data'!E15))="","",OFFSET('Sanitation Data'!$E$31,0,10*ROW('Sanitation Data'!E15)))</f>
        <v/>
      </c>
      <c r="CT21" s="398" t="str">
        <f ca="1">+IF(OFFSET('Sanitation Data'!$E$32,0,10*ROW('Sanitation Data'!E15))="","",OFFSET('Sanitation Data'!$E$32,0,10*ROW('Sanitation Data'!E15)))</f>
        <v/>
      </c>
      <c r="CU21" s="398" t="str">
        <f ca="1">+IF(OFFSET('Sanitation Data'!$F$28,0,10*ROW('Sanitation Data'!F15))="","",OFFSET('Sanitation Data'!$F$28,0,10*ROW('Sanitation Data'!F15)))</f>
        <v/>
      </c>
      <c r="CV21" s="398" t="str">
        <f ca="1">+IF(OFFSET('Sanitation Data'!$F$29,0,10*ROW('Sanitation Data'!F15))="","",OFFSET('Sanitation Data'!$F$29,0,10*ROW('Sanitation Data'!F15)))</f>
        <v/>
      </c>
      <c r="CW21" s="398" t="str">
        <f ca="1">+IF(OFFSET('Sanitation Data'!$F$30,0,10*ROW('Sanitation Data'!F15))="","",OFFSET('Sanitation Data'!$F$30,0,10*ROW('Sanitation Data'!F15)))</f>
        <v/>
      </c>
      <c r="CX21" s="398" t="str">
        <f ca="1">+IF(OFFSET('Sanitation Data'!$F$31,0,10*ROW('Sanitation Data'!F15))="","",OFFSET('Sanitation Data'!$F$31,0,10*ROW('Sanitation Data'!F15)))</f>
        <v/>
      </c>
      <c r="CY21" s="398" t="str">
        <f ca="1">+IF(OFFSET('Sanitation Data'!$F$32,0,10*ROW('Sanitation Data'!F15))="","",OFFSET('Sanitation Data'!$F$32,0,10*ROW('Sanitation Data'!F15)))</f>
        <v/>
      </c>
      <c r="CZ21" s="398" t="str">
        <f ca="1">+IF(OFFSET('Sanitation Data'!$G$28,0,10*ROW('Sanitation Data'!G15))="","",OFFSET('Sanitation Data'!$G$28,0,10*ROW('Sanitation Data'!G15)))</f>
        <v/>
      </c>
      <c r="DA21" s="398" t="str">
        <f ca="1">+IF(OFFSET('Sanitation Data'!$G$29,0,10*ROW('Sanitation Data'!G15))="","",OFFSET('Sanitation Data'!$G$29,0,10*ROW('Sanitation Data'!G15)))</f>
        <v/>
      </c>
      <c r="DB21" s="398" t="str">
        <f ca="1">+IF(OFFSET('Sanitation Data'!$G$30,0,10*ROW('Sanitation Data'!G15))="","",OFFSET('Sanitation Data'!$G$30,0,10*ROW('Sanitation Data'!G15)))</f>
        <v/>
      </c>
      <c r="DC21" s="398" t="str">
        <f ca="1">+IF(OFFSET('Sanitation Data'!$G$31,0,10*ROW('Sanitation Data'!G15))="","",OFFSET('Sanitation Data'!$G$31,0,10*ROW('Sanitation Data'!G15)))</f>
        <v/>
      </c>
      <c r="DD21" s="398" t="str">
        <f ca="1">+IF(OFFSET('Sanitation Data'!$G$32,0,10*ROW('Sanitation Data'!G15))="","",OFFSET('Sanitation Data'!$G$32,0,10*ROW('Sanitation Data'!G15)))</f>
        <v/>
      </c>
      <c r="DE21" s="398" t="str">
        <f ca="1">+IF(OFFSET('Sanitation Data'!$H$28,0,10*ROW('Sanitation Data'!H15))="","",OFFSET('Sanitation Data'!$H$28,0,10*ROW('Sanitation Data'!H15)))</f>
        <v/>
      </c>
      <c r="DF21" s="398" t="str">
        <f ca="1">+IF(OFFSET('Sanitation Data'!$H$29,0,10*ROW('Sanitation Data'!H15))="","",OFFSET('Sanitation Data'!$H$29,0,10*ROW('Sanitation Data'!H15)))</f>
        <v/>
      </c>
      <c r="DG21" s="398" t="str">
        <f ca="1">+IF(OFFSET('Sanitation Data'!$H$30,0,10*ROW('Sanitation Data'!H15))="","",OFFSET('Sanitation Data'!$H$30,0,10*ROW('Sanitation Data'!H15)))</f>
        <v/>
      </c>
      <c r="DH21" s="398" t="str">
        <f ca="1">+IF(OFFSET('Sanitation Data'!$H$31,0,10*ROW('Sanitation Data'!H15))="","",OFFSET('Sanitation Data'!$H$31,0,10*ROW('Sanitation Data'!H15)))</f>
        <v/>
      </c>
      <c r="DI21" s="398" t="str">
        <f ca="1">+IF(OFFSET('Sanitation Data'!$H$32,0,10*ROW('Sanitation Data'!H15))="","",OFFSET('Sanitation Data'!$H$32,0,10*ROW('Sanitation Data'!H15)))</f>
        <v/>
      </c>
      <c r="DJ21" s="398" t="str">
        <f ca="1">+IF(OFFSET('Sanitation Data'!$I$28,0,10*ROW('Sanitation Data'!I15))="","",OFFSET('Sanitation Data'!$I$28,0,10*ROW('Sanitation Data'!I15)))</f>
        <v/>
      </c>
      <c r="DK21" s="398" t="str">
        <f ca="1">+IF(OFFSET('Sanitation Data'!$I$29,0,10*ROW('Sanitation Data'!I15))="","",OFFSET('Sanitation Data'!$I$29,0,10*ROW('Sanitation Data'!I15)))</f>
        <v/>
      </c>
      <c r="DL21" s="398" t="str">
        <f ca="1">+IF(OFFSET('Sanitation Data'!$I$30,0,10*ROW('Sanitation Data'!I15))="","",OFFSET('Sanitation Data'!$I$30,0,10*ROW('Sanitation Data'!I15)))</f>
        <v/>
      </c>
      <c r="DM21" s="398" t="str">
        <f ca="1">+IF(OFFSET('Sanitation Data'!$I$31,0,10*ROW('Sanitation Data'!I15))="","",OFFSET('Sanitation Data'!$I$31,0,10*ROW('Sanitation Data'!I15)))</f>
        <v/>
      </c>
      <c r="DN21" s="398" t="str">
        <f ca="1">+IF(OFFSET('Sanitation Data'!$I$32,0,10*ROW('Sanitation Data'!I15))="","",OFFSET('Sanitation Data'!$I$32,0,10*ROW('Sanitation Data'!I15)))</f>
        <v/>
      </c>
      <c r="DO21" s="398" t="str">
        <f ca="1">+IF(OFFSET('Hygiene Data'!$D$11,0,10*ROW('Hygiene Data'!D15))="","",OFFSET('Hygiene Data'!$D$11,0,10*ROW('Hygiene Data'!D15)))</f>
        <v/>
      </c>
      <c r="DP21" s="398" t="str">
        <f ca="1">+IF(OFFSET('Hygiene Data'!$D$12,0,10*ROW('Hygiene Data'!D15))="","",OFFSET('Hygiene Data'!$D$12,0,10*ROW('Hygiene Data'!D15)))</f>
        <v/>
      </c>
      <c r="DQ21" s="398" t="str">
        <f ca="1">+IF(OFFSET('Hygiene Data'!$D$13,0,10*ROW('Hygiene Data'!D15))="","",OFFSET('Hygiene Data'!$D$13,0,10*ROW('Hygiene Data'!D15)))</f>
        <v/>
      </c>
      <c r="DR21" s="398" t="str">
        <f ca="1">+IF(OFFSET('Hygiene Data'!$E$11,0,10*ROW('Hygiene Data'!E15))="","",OFFSET('Hygiene Data'!$E$11,0,10*ROW('Hygiene Data'!E15)))</f>
        <v/>
      </c>
      <c r="DS21" s="398" t="str">
        <f ca="1">+IF(OFFSET('Hygiene Data'!$E$12,0,10*ROW('Hygiene Data'!E15))="","",OFFSET('Hygiene Data'!$E$12,0,10*ROW('Hygiene Data'!E15)))</f>
        <v/>
      </c>
      <c r="DT21" s="398" t="str">
        <f ca="1">+IF(OFFSET('Hygiene Data'!$E$13,0,10*ROW('Hygiene Data'!E15))="","",OFFSET('Hygiene Data'!$E$13,0,10*ROW('Hygiene Data'!E15)))</f>
        <v/>
      </c>
      <c r="DU21" s="398" t="str">
        <f ca="1">+IF(OFFSET('Hygiene Data'!$F$11,0,10*ROW('Hygiene Data'!F15))="","",OFFSET('Hygiene Data'!$F$11,0,10*ROW('Hygiene Data'!F15)))</f>
        <v/>
      </c>
      <c r="DV21" s="398" t="str">
        <f ca="1">+IF(OFFSET('Hygiene Data'!$F$12,0,10*ROW('Hygiene Data'!F15))="","",OFFSET('Hygiene Data'!$F$12,0,10*ROW('Hygiene Data'!F15)))</f>
        <v/>
      </c>
      <c r="DW21" s="398" t="str">
        <f ca="1">+IF(OFFSET('Hygiene Data'!$F$13,0,10*ROW('Hygiene Data'!F15))="","",OFFSET('Hygiene Data'!$F$13,0,10*ROW('Hygiene Data'!F15)))</f>
        <v/>
      </c>
      <c r="DX21" s="398" t="str">
        <f ca="1">+IF(OFFSET('Hygiene Data'!$G$11,0,10*ROW('Hygiene Data'!G15))="","",OFFSET('Hygiene Data'!$G$11,0,10*ROW('Hygiene Data'!G15)))</f>
        <v/>
      </c>
      <c r="DY21" s="398" t="str">
        <f ca="1">+IF(OFFSET('Hygiene Data'!$G$12,0,10*ROW('Hygiene Data'!G15))="","",OFFSET('Hygiene Data'!$G$12,0,10*ROW('Hygiene Data'!G15)))</f>
        <v/>
      </c>
      <c r="DZ21" s="398" t="str">
        <f ca="1">+IF(OFFSET('Hygiene Data'!$G$13,0,10*ROW('Hygiene Data'!G15))="","",OFFSET('Hygiene Data'!$G$13,0,10*ROW('Hygiene Data'!G15)))</f>
        <v/>
      </c>
      <c r="EA21" s="398" t="str">
        <f ca="1">+IF(OFFSET('Hygiene Data'!$H$11,0,10*ROW('Hygiene Data'!H15))="","",OFFSET('Hygiene Data'!$H$11,0,10*ROW('Hygiene Data'!H15)))</f>
        <v/>
      </c>
      <c r="EB21" s="398" t="str">
        <f ca="1">+IF(OFFSET('Hygiene Data'!$H$12,0,10*ROW('Hygiene Data'!H15))="","",OFFSET('Hygiene Data'!$H$12,0,10*ROW('Hygiene Data'!H15)))</f>
        <v/>
      </c>
      <c r="EC21" s="398" t="str">
        <f ca="1">+IF(OFFSET('Hygiene Data'!$H$13,0,10*ROW('Hygiene Data'!H15))="","",OFFSET('Hygiene Data'!$H$13,0,10*ROW('Hygiene Data'!H15)))</f>
        <v/>
      </c>
      <c r="ED21" s="398" t="str">
        <f ca="1">+IF(OFFSET('Hygiene Data'!$I$11,0,10*ROW('Hygiene Data'!I15))="","",OFFSET('Hygiene Data'!$I$11,0,10*ROW('Hygiene Data'!I15)))</f>
        <v/>
      </c>
      <c r="EE21" s="398" t="str">
        <f ca="1">+IF(OFFSET('Hygiene Data'!$I$12,0,10*ROW('Hygiene Data'!I15))="","",OFFSET('Hygiene Data'!$I$12,0,10*ROW('Hygiene Data'!I15)))</f>
        <v/>
      </c>
      <c r="EF21" s="398" t="str">
        <f ca="1">+IF(OFFSET('Hygiene Data'!$I$13,0,10*ROW('Hygiene Data'!I15))="","",OFFSET('Hygiene Data'!$I$13,0,10*ROW('Hygiene Data'!I15)))</f>
        <v/>
      </c>
    </row>
    <row r="22" spans="1:136" x14ac:dyDescent="0.25">
      <c r="A22" s="507" t="str">
        <f ca="1">+IF(OFFSET('Water Data'!$B$2,0,10*ROW('Water Data'!E16))="","",OFFSET('Water Data'!$B$2,0,10*ROW('Water Data'!E16)))</f>
        <v/>
      </c>
      <c r="B22" s="507"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34" t="str">
        <f t="shared" ca="1" si="0"/>
        <v/>
      </c>
      <c r="D22" s="535"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35"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35"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35"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35"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35"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35"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35"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35"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35"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35"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35"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35"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35"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35"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35"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35"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35"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36"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36"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36"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36"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36"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36"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36"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36"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36"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36"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36"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36"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36"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36"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36"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36"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36"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36"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36"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36"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36"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36"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36"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36"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36"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36"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36"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36"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36"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36"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37"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613"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37"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37"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37"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37"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37"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37"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37"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37"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37"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37"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37"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37"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37"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37"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37"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37"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98" t="str">
        <f ca="1">+IF(OFFSET('Water Data'!$D$27,0,10*ROW('Water Data'!D16))="","",OFFSET('Water Data'!$D$27,0,10*ROW('Water Data'!D16)))</f>
        <v/>
      </c>
      <c r="BT22" s="398" t="str">
        <f ca="1">+IF(OFFSET('Water Data'!$D$28,0,10*ROW('Water Data'!D16))="","",OFFSET('Water Data'!$D$28,0,10*ROW('Water Data'!D16)))</f>
        <v/>
      </c>
      <c r="BU22" s="398" t="str">
        <f ca="1">+IF(OFFSET('Water Data'!$D$29,0,10*ROW('Water Data'!D16))="","",OFFSET('Water Data'!$D$29,0,10*ROW('Water Data'!D16)))</f>
        <v/>
      </c>
      <c r="BV22" s="398" t="str">
        <f ca="1">+IF(OFFSET('Water Data'!$E$27,0,10*ROW('Water Data'!E16))="","",OFFSET('Water Data'!$E$27,0,10*ROW('Water Data'!E16)))</f>
        <v/>
      </c>
      <c r="BW22" s="398" t="str">
        <f ca="1">+IF(OFFSET('Water Data'!$E$28,0,10*ROW('Water Data'!E16))="","",OFFSET('Water Data'!$E$28,0,10*ROW('Water Data'!E16)))</f>
        <v/>
      </c>
      <c r="BX22" s="398" t="str">
        <f ca="1">+IF(OFFSET('Water Data'!$E$29,0,10*ROW('Water Data'!E16))="","",OFFSET('Water Data'!$E$29,0,10*ROW('Water Data'!E16)))</f>
        <v/>
      </c>
      <c r="BY22" s="398" t="str">
        <f ca="1">+IF(OFFSET('Water Data'!$F$27,0,10*ROW('Water Data'!F16))="","",OFFSET('Water Data'!$F$27,0,10*ROW('Water Data'!F16)))</f>
        <v/>
      </c>
      <c r="BZ22" s="398" t="str">
        <f ca="1">+IF(OFFSET('Water Data'!$F$28,0,10*ROW('Water Data'!F16))="","",OFFSET('Water Data'!$F$28,0,10*ROW('Water Data'!F16)))</f>
        <v/>
      </c>
      <c r="CA22" s="398" t="str">
        <f ca="1">+IF(OFFSET('Water Data'!$F$29,0,10*ROW('Water Data'!F16))="","",OFFSET('Water Data'!$F$29,0,10*ROW('Water Data'!F16)))</f>
        <v/>
      </c>
      <c r="CB22" s="398" t="str">
        <f ca="1">+IF(OFFSET('Water Data'!$G$27,0,10*ROW('Water Data'!G16))="","",OFFSET('Water Data'!$G$27,0,10*ROW('Water Data'!G16)))</f>
        <v/>
      </c>
      <c r="CC22" s="398" t="str">
        <f ca="1">+IF(OFFSET('Water Data'!$G$28,0,10*ROW('Water Data'!G16))="","",OFFSET('Water Data'!$G$28,0,10*ROW('Water Data'!G16)))</f>
        <v/>
      </c>
      <c r="CD22" s="398" t="str">
        <f ca="1">+IF(OFFSET('Water Data'!$G$29,0,10*ROW('Water Data'!G16))="","",OFFSET('Water Data'!$G$29,0,10*ROW('Water Data'!G16)))</f>
        <v/>
      </c>
      <c r="CE22" s="398" t="str">
        <f ca="1">+IF(OFFSET('Water Data'!$H$27,0,10*ROW('Water Data'!H16))="","",OFFSET('Water Data'!$H$27,0,10*ROW('Water Data'!H16)))</f>
        <v/>
      </c>
      <c r="CF22" s="398" t="str">
        <f ca="1">+IF(OFFSET('Water Data'!$H$28,0,10*ROW('Water Data'!H16))="","",OFFSET('Water Data'!$H$28,0,10*ROW('Water Data'!H16)))</f>
        <v/>
      </c>
      <c r="CG22" s="398" t="str">
        <f ca="1">+IF(OFFSET('Water Data'!$H$29,0,10*ROW('Water Data'!H16))="","",OFFSET('Water Data'!$H$29,0,10*ROW('Water Data'!H16)))</f>
        <v/>
      </c>
      <c r="CH22" s="398" t="str">
        <f ca="1">+IF(OFFSET('Water Data'!$I$27,0,10*ROW('Water Data'!I16))="","",OFFSET('Water Data'!$I$27,0,10*ROW('Water Data'!I16)))</f>
        <v/>
      </c>
      <c r="CI22" s="398" t="str">
        <f ca="1">+IF(OFFSET('Water Data'!$I$28,0,10*ROW('Water Data'!I16))="","",OFFSET('Water Data'!$I$28,0,10*ROW('Water Data'!I16)))</f>
        <v/>
      </c>
      <c r="CJ22" s="398" t="str">
        <f ca="1">+IF(OFFSET('Water Data'!$I$29,0,10*ROW('Water Data'!I16))="","",OFFSET('Water Data'!$I$29,0,10*ROW('Water Data'!I16)))</f>
        <v/>
      </c>
      <c r="CK22" s="398" t="str">
        <f ca="1">+IF(OFFSET('Sanitation Data'!$D$28,0,10*ROW('Sanitation Data'!D16))="","",OFFSET('Sanitation Data'!$D$28,0,10*ROW('Sanitation Data'!D16)))</f>
        <v/>
      </c>
      <c r="CL22" s="398" t="str">
        <f ca="1">+IF(OFFSET('Sanitation Data'!$D$29,0,10*ROW('Sanitation Data'!D16))="","",OFFSET('Sanitation Data'!$D$29,0,10*ROW('Sanitation Data'!D16)))</f>
        <v/>
      </c>
      <c r="CM22" s="398" t="str">
        <f ca="1">+IF(OFFSET('Sanitation Data'!$D$30,0,10*ROW('Sanitation Data'!D16))="","",OFFSET('Sanitation Data'!$D$30,0,10*ROW('Sanitation Data'!D16)))</f>
        <v/>
      </c>
      <c r="CN22" s="398" t="str">
        <f ca="1">+IF(OFFSET('Sanitation Data'!$D$31,0,10*ROW('Sanitation Data'!D16))="","",OFFSET('Sanitation Data'!$D$31,0,10*ROW('Sanitation Data'!D16)))</f>
        <v/>
      </c>
      <c r="CO22" s="398" t="str">
        <f ca="1">+IF(OFFSET('Sanitation Data'!$D$32,0,10*ROW('Sanitation Data'!D16))="","",OFFSET('Sanitation Data'!$D$32,0,10*ROW('Sanitation Data'!D16)))</f>
        <v/>
      </c>
      <c r="CP22" s="398" t="str">
        <f ca="1">+IF(OFFSET('Sanitation Data'!$E$28,0,10*ROW('Sanitation Data'!E16))="","",OFFSET('Sanitation Data'!$E$28,0,10*ROW('Sanitation Data'!E16)))</f>
        <v/>
      </c>
      <c r="CQ22" s="398" t="str">
        <f ca="1">+IF(OFFSET('Sanitation Data'!$E$29,0,10*ROW('Sanitation Data'!E16))="","",OFFSET('Sanitation Data'!$E$29,0,10*ROW('Sanitation Data'!E16)))</f>
        <v/>
      </c>
      <c r="CR22" s="398" t="str">
        <f ca="1">+IF(OFFSET('Sanitation Data'!$E$30,0,10*ROW('Sanitation Data'!E16))="","",OFFSET('Sanitation Data'!$E$30,0,10*ROW('Sanitation Data'!E16)))</f>
        <v/>
      </c>
      <c r="CS22" s="398" t="str">
        <f ca="1">+IF(OFFSET('Sanitation Data'!$E$31,0,10*ROW('Sanitation Data'!E16))="","",OFFSET('Sanitation Data'!$E$31,0,10*ROW('Sanitation Data'!E16)))</f>
        <v/>
      </c>
      <c r="CT22" s="398" t="str">
        <f ca="1">+IF(OFFSET('Sanitation Data'!$E$32,0,10*ROW('Sanitation Data'!E16))="","",OFFSET('Sanitation Data'!$E$32,0,10*ROW('Sanitation Data'!E16)))</f>
        <v/>
      </c>
      <c r="CU22" s="398" t="str">
        <f ca="1">+IF(OFFSET('Sanitation Data'!$F$28,0,10*ROW('Sanitation Data'!F16))="","",OFFSET('Sanitation Data'!$F$28,0,10*ROW('Sanitation Data'!F16)))</f>
        <v/>
      </c>
      <c r="CV22" s="398" t="str">
        <f ca="1">+IF(OFFSET('Sanitation Data'!$F$29,0,10*ROW('Sanitation Data'!F16))="","",OFFSET('Sanitation Data'!$F$29,0,10*ROW('Sanitation Data'!F16)))</f>
        <v/>
      </c>
      <c r="CW22" s="398" t="str">
        <f ca="1">+IF(OFFSET('Sanitation Data'!$F$30,0,10*ROW('Sanitation Data'!F16))="","",OFFSET('Sanitation Data'!$F$30,0,10*ROW('Sanitation Data'!F16)))</f>
        <v/>
      </c>
      <c r="CX22" s="398" t="str">
        <f ca="1">+IF(OFFSET('Sanitation Data'!$F$31,0,10*ROW('Sanitation Data'!F16))="","",OFFSET('Sanitation Data'!$F$31,0,10*ROW('Sanitation Data'!F16)))</f>
        <v/>
      </c>
      <c r="CY22" s="398" t="str">
        <f ca="1">+IF(OFFSET('Sanitation Data'!$F$32,0,10*ROW('Sanitation Data'!F16))="","",OFFSET('Sanitation Data'!$F$32,0,10*ROW('Sanitation Data'!F16)))</f>
        <v/>
      </c>
      <c r="CZ22" s="398" t="str">
        <f ca="1">+IF(OFFSET('Sanitation Data'!$G$28,0,10*ROW('Sanitation Data'!G16))="","",OFFSET('Sanitation Data'!$G$28,0,10*ROW('Sanitation Data'!G16)))</f>
        <v/>
      </c>
      <c r="DA22" s="398" t="str">
        <f ca="1">+IF(OFFSET('Sanitation Data'!$G$29,0,10*ROW('Sanitation Data'!G16))="","",OFFSET('Sanitation Data'!$G$29,0,10*ROW('Sanitation Data'!G16)))</f>
        <v/>
      </c>
      <c r="DB22" s="398" t="str">
        <f ca="1">+IF(OFFSET('Sanitation Data'!$G$30,0,10*ROW('Sanitation Data'!G16))="","",OFFSET('Sanitation Data'!$G$30,0,10*ROW('Sanitation Data'!G16)))</f>
        <v/>
      </c>
      <c r="DC22" s="398" t="str">
        <f ca="1">+IF(OFFSET('Sanitation Data'!$G$31,0,10*ROW('Sanitation Data'!G16))="","",OFFSET('Sanitation Data'!$G$31,0,10*ROW('Sanitation Data'!G16)))</f>
        <v/>
      </c>
      <c r="DD22" s="398" t="str">
        <f ca="1">+IF(OFFSET('Sanitation Data'!$G$32,0,10*ROW('Sanitation Data'!G16))="","",OFFSET('Sanitation Data'!$G$32,0,10*ROW('Sanitation Data'!G16)))</f>
        <v/>
      </c>
      <c r="DE22" s="398" t="str">
        <f ca="1">+IF(OFFSET('Sanitation Data'!$H$28,0,10*ROW('Sanitation Data'!H16))="","",OFFSET('Sanitation Data'!$H$28,0,10*ROW('Sanitation Data'!H16)))</f>
        <v/>
      </c>
      <c r="DF22" s="398" t="str">
        <f ca="1">+IF(OFFSET('Sanitation Data'!$H$29,0,10*ROW('Sanitation Data'!H16))="","",OFFSET('Sanitation Data'!$H$29,0,10*ROW('Sanitation Data'!H16)))</f>
        <v/>
      </c>
      <c r="DG22" s="398" t="str">
        <f ca="1">+IF(OFFSET('Sanitation Data'!$H$30,0,10*ROW('Sanitation Data'!H16))="","",OFFSET('Sanitation Data'!$H$30,0,10*ROW('Sanitation Data'!H16)))</f>
        <v/>
      </c>
      <c r="DH22" s="398" t="str">
        <f ca="1">+IF(OFFSET('Sanitation Data'!$H$31,0,10*ROW('Sanitation Data'!H16))="","",OFFSET('Sanitation Data'!$H$31,0,10*ROW('Sanitation Data'!H16)))</f>
        <v/>
      </c>
      <c r="DI22" s="398" t="str">
        <f ca="1">+IF(OFFSET('Sanitation Data'!$H$32,0,10*ROW('Sanitation Data'!H16))="","",OFFSET('Sanitation Data'!$H$32,0,10*ROW('Sanitation Data'!H16)))</f>
        <v/>
      </c>
      <c r="DJ22" s="398" t="str">
        <f ca="1">+IF(OFFSET('Sanitation Data'!$I$28,0,10*ROW('Sanitation Data'!I16))="","",OFFSET('Sanitation Data'!$I$28,0,10*ROW('Sanitation Data'!I16)))</f>
        <v/>
      </c>
      <c r="DK22" s="398" t="str">
        <f ca="1">+IF(OFFSET('Sanitation Data'!$I$29,0,10*ROW('Sanitation Data'!I16))="","",OFFSET('Sanitation Data'!$I$29,0,10*ROW('Sanitation Data'!I16)))</f>
        <v/>
      </c>
      <c r="DL22" s="398" t="str">
        <f ca="1">+IF(OFFSET('Sanitation Data'!$I$30,0,10*ROW('Sanitation Data'!I16))="","",OFFSET('Sanitation Data'!$I$30,0,10*ROW('Sanitation Data'!I16)))</f>
        <v/>
      </c>
      <c r="DM22" s="398" t="str">
        <f ca="1">+IF(OFFSET('Sanitation Data'!$I$31,0,10*ROW('Sanitation Data'!I16))="","",OFFSET('Sanitation Data'!$I$31,0,10*ROW('Sanitation Data'!I16)))</f>
        <v/>
      </c>
      <c r="DN22" s="398" t="str">
        <f ca="1">+IF(OFFSET('Sanitation Data'!$I$32,0,10*ROW('Sanitation Data'!I16))="","",OFFSET('Sanitation Data'!$I$32,0,10*ROW('Sanitation Data'!I16)))</f>
        <v/>
      </c>
      <c r="DO22" s="398" t="str">
        <f ca="1">+IF(OFFSET('Hygiene Data'!$D$11,0,10*ROW('Hygiene Data'!D16))="","",OFFSET('Hygiene Data'!$D$11,0,10*ROW('Hygiene Data'!D16)))</f>
        <v/>
      </c>
      <c r="DP22" s="398" t="str">
        <f ca="1">+IF(OFFSET('Hygiene Data'!$D$12,0,10*ROW('Hygiene Data'!D16))="","",OFFSET('Hygiene Data'!$D$12,0,10*ROW('Hygiene Data'!D16)))</f>
        <v/>
      </c>
      <c r="DQ22" s="398" t="str">
        <f ca="1">+IF(OFFSET('Hygiene Data'!$D$13,0,10*ROW('Hygiene Data'!D16))="","",OFFSET('Hygiene Data'!$D$13,0,10*ROW('Hygiene Data'!D16)))</f>
        <v/>
      </c>
      <c r="DR22" s="398" t="str">
        <f ca="1">+IF(OFFSET('Hygiene Data'!$E$11,0,10*ROW('Hygiene Data'!E16))="","",OFFSET('Hygiene Data'!$E$11,0,10*ROW('Hygiene Data'!E16)))</f>
        <v/>
      </c>
      <c r="DS22" s="398" t="str">
        <f ca="1">+IF(OFFSET('Hygiene Data'!$E$12,0,10*ROW('Hygiene Data'!E16))="","",OFFSET('Hygiene Data'!$E$12,0,10*ROW('Hygiene Data'!E16)))</f>
        <v/>
      </c>
      <c r="DT22" s="398" t="str">
        <f ca="1">+IF(OFFSET('Hygiene Data'!$E$13,0,10*ROW('Hygiene Data'!E16))="","",OFFSET('Hygiene Data'!$E$13,0,10*ROW('Hygiene Data'!E16)))</f>
        <v/>
      </c>
      <c r="DU22" s="398" t="str">
        <f ca="1">+IF(OFFSET('Hygiene Data'!$F$11,0,10*ROW('Hygiene Data'!F16))="","",OFFSET('Hygiene Data'!$F$11,0,10*ROW('Hygiene Data'!F16)))</f>
        <v/>
      </c>
      <c r="DV22" s="398" t="str">
        <f ca="1">+IF(OFFSET('Hygiene Data'!$F$12,0,10*ROW('Hygiene Data'!F16))="","",OFFSET('Hygiene Data'!$F$12,0,10*ROW('Hygiene Data'!F16)))</f>
        <v/>
      </c>
      <c r="DW22" s="398" t="str">
        <f ca="1">+IF(OFFSET('Hygiene Data'!$F$13,0,10*ROW('Hygiene Data'!F16))="","",OFFSET('Hygiene Data'!$F$13,0,10*ROW('Hygiene Data'!F16)))</f>
        <v/>
      </c>
      <c r="DX22" s="398" t="str">
        <f ca="1">+IF(OFFSET('Hygiene Data'!$G$11,0,10*ROW('Hygiene Data'!G16))="","",OFFSET('Hygiene Data'!$G$11,0,10*ROW('Hygiene Data'!G16)))</f>
        <v/>
      </c>
      <c r="DY22" s="398" t="str">
        <f ca="1">+IF(OFFSET('Hygiene Data'!$G$12,0,10*ROW('Hygiene Data'!G16))="","",OFFSET('Hygiene Data'!$G$12,0,10*ROW('Hygiene Data'!G16)))</f>
        <v/>
      </c>
      <c r="DZ22" s="398" t="str">
        <f ca="1">+IF(OFFSET('Hygiene Data'!$G$13,0,10*ROW('Hygiene Data'!G16))="","",OFFSET('Hygiene Data'!$G$13,0,10*ROW('Hygiene Data'!G16)))</f>
        <v/>
      </c>
      <c r="EA22" s="398" t="str">
        <f ca="1">+IF(OFFSET('Hygiene Data'!$H$11,0,10*ROW('Hygiene Data'!H16))="","",OFFSET('Hygiene Data'!$H$11,0,10*ROW('Hygiene Data'!H16)))</f>
        <v/>
      </c>
      <c r="EB22" s="398" t="str">
        <f ca="1">+IF(OFFSET('Hygiene Data'!$H$12,0,10*ROW('Hygiene Data'!H16))="","",OFFSET('Hygiene Data'!$H$12,0,10*ROW('Hygiene Data'!H16)))</f>
        <v/>
      </c>
      <c r="EC22" s="398" t="str">
        <f ca="1">+IF(OFFSET('Hygiene Data'!$H$13,0,10*ROW('Hygiene Data'!H16))="","",OFFSET('Hygiene Data'!$H$13,0,10*ROW('Hygiene Data'!H16)))</f>
        <v/>
      </c>
      <c r="ED22" s="398" t="str">
        <f ca="1">+IF(OFFSET('Hygiene Data'!$I$11,0,10*ROW('Hygiene Data'!I16))="","",OFFSET('Hygiene Data'!$I$11,0,10*ROW('Hygiene Data'!I16)))</f>
        <v/>
      </c>
      <c r="EE22" s="398" t="str">
        <f ca="1">+IF(OFFSET('Hygiene Data'!$I$12,0,10*ROW('Hygiene Data'!I16))="","",OFFSET('Hygiene Data'!$I$12,0,10*ROW('Hygiene Data'!I16)))</f>
        <v/>
      </c>
      <c r="EF22" s="398" t="str">
        <f ca="1">+IF(OFFSET('Hygiene Data'!$I$13,0,10*ROW('Hygiene Data'!I16))="","",OFFSET('Hygiene Data'!$I$13,0,10*ROW('Hygiene Data'!I16)))</f>
        <v/>
      </c>
    </row>
    <row r="23" spans="1:136" x14ac:dyDescent="0.25">
      <c r="A23" s="507" t="str">
        <f ca="1">+IF(OFFSET('Water Data'!$B$2,0,10*ROW('Water Data'!E17))="","",OFFSET('Water Data'!$B$2,0,10*ROW('Water Data'!E17)))</f>
        <v/>
      </c>
      <c r="B23" s="507"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34" t="str">
        <f t="shared" ca="1" si="0"/>
        <v/>
      </c>
      <c r="D23" s="535"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35"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35"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35"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35"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35"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35"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35"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35"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35"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35"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35"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35"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35"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35"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35"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35"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35"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36"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36"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36"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36"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36"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36"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36"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36"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36"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36"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36"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36"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36"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36"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36"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36"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36"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36"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36"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36"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36"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36"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36"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36"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36"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36"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36"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36"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36"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36"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37"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613"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37"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37"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37"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37"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37"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37"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37"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37"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37"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37"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37"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37"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37"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37"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37"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37"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98" t="str">
        <f ca="1">+IF(OFFSET('Water Data'!$D$27,0,10*ROW('Water Data'!D17))="","",OFFSET('Water Data'!$D$27,0,10*ROW('Water Data'!D17)))</f>
        <v/>
      </c>
      <c r="BT23" s="398" t="str">
        <f ca="1">+IF(OFFSET('Water Data'!$D$28,0,10*ROW('Water Data'!D17))="","",OFFSET('Water Data'!$D$28,0,10*ROW('Water Data'!D17)))</f>
        <v/>
      </c>
      <c r="BU23" s="398" t="str">
        <f ca="1">+IF(OFFSET('Water Data'!$D$29,0,10*ROW('Water Data'!D17))="","",OFFSET('Water Data'!$D$29,0,10*ROW('Water Data'!D17)))</f>
        <v/>
      </c>
      <c r="BV23" s="398" t="str">
        <f ca="1">+IF(OFFSET('Water Data'!$E$27,0,10*ROW('Water Data'!E17))="","",OFFSET('Water Data'!$E$27,0,10*ROW('Water Data'!E17)))</f>
        <v/>
      </c>
      <c r="BW23" s="398" t="str">
        <f ca="1">+IF(OFFSET('Water Data'!$E$28,0,10*ROW('Water Data'!E17))="","",OFFSET('Water Data'!$E$28,0,10*ROW('Water Data'!E17)))</f>
        <v/>
      </c>
      <c r="BX23" s="398" t="str">
        <f ca="1">+IF(OFFSET('Water Data'!$E$29,0,10*ROW('Water Data'!E17))="","",OFFSET('Water Data'!$E$29,0,10*ROW('Water Data'!E17)))</f>
        <v/>
      </c>
      <c r="BY23" s="398" t="str">
        <f ca="1">+IF(OFFSET('Water Data'!$F$27,0,10*ROW('Water Data'!F17))="","",OFFSET('Water Data'!$F$27,0,10*ROW('Water Data'!F17)))</f>
        <v/>
      </c>
      <c r="BZ23" s="398" t="str">
        <f ca="1">+IF(OFFSET('Water Data'!$F$28,0,10*ROW('Water Data'!F17))="","",OFFSET('Water Data'!$F$28,0,10*ROW('Water Data'!F17)))</f>
        <v/>
      </c>
      <c r="CA23" s="398" t="str">
        <f ca="1">+IF(OFFSET('Water Data'!$F$29,0,10*ROW('Water Data'!F17))="","",OFFSET('Water Data'!$F$29,0,10*ROW('Water Data'!F17)))</f>
        <v/>
      </c>
      <c r="CB23" s="398" t="str">
        <f ca="1">+IF(OFFSET('Water Data'!$G$27,0,10*ROW('Water Data'!G17))="","",OFFSET('Water Data'!$G$27,0,10*ROW('Water Data'!G17)))</f>
        <v/>
      </c>
      <c r="CC23" s="398" t="str">
        <f ca="1">+IF(OFFSET('Water Data'!$G$28,0,10*ROW('Water Data'!G17))="","",OFFSET('Water Data'!$G$28,0,10*ROW('Water Data'!G17)))</f>
        <v/>
      </c>
      <c r="CD23" s="398" t="str">
        <f ca="1">+IF(OFFSET('Water Data'!$G$29,0,10*ROW('Water Data'!G17))="","",OFFSET('Water Data'!$G$29,0,10*ROW('Water Data'!G17)))</f>
        <v/>
      </c>
      <c r="CE23" s="398" t="str">
        <f ca="1">+IF(OFFSET('Water Data'!$H$27,0,10*ROW('Water Data'!H17))="","",OFFSET('Water Data'!$H$27,0,10*ROW('Water Data'!H17)))</f>
        <v/>
      </c>
      <c r="CF23" s="398" t="str">
        <f ca="1">+IF(OFFSET('Water Data'!$H$28,0,10*ROW('Water Data'!H17))="","",OFFSET('Water Data'!$H$28,0,10*ROW('Water Data'!H17)))</f>
        <v/>
      </c>
      <c r="CG23" s="398" t="str">
        <f ca="1">+IF(OFFSET('Water Data'!$H$29,0,10*ROW('Water Data'!H17))="","",OFFSET('Water Data'!$H$29,0,10*ROW('Water Data'!H17)))</f>
        <v/>
      </c>
      <c r="CH23" s="398" t="str">
        <f ca="1">+IF(OFFSET('Water Data'!$I$27,0,10*ROW('Water Data'!I17))="","",OFFSET('Water Data'!$I$27,0,10*ROW('Water Data'!I17)))</f>
        <v/>
      </c>
      <c r="CI23" s="398" t="str">
        <f ca="1">+IF(OFFSET('Water Data'!$I$28,0,10*ROW('Water Data'!I17))="","",OFFSET('Water Data'!$I$28,0,10*ROW('Water Data'!I17)))</f>
        <v/>
      </c>
      <c r="CJ23" s="398" t="str">
        <f ca="1">+IF(OFFSET('Water Data'!$I$29,0,10*ROW('Water Data'!I17))="","",OFFSET('Water Data'!$I$29,0,10*ROW('Water Data'!I17)))</f>
        <v/>
      </c>
      <c r="CK23" s="398" t="str">
        <f ca="1">+IF(OFFSET('Sanitation Data'!$D$28,0,10*ROW('Sanitation Data'!D17))="","",OFFSET('Sanitation Data'!$D$28,0,10*ROW('Sanitation Data'!D17)))</f>
        <v/>
      </c>
      <c r="CL23" s="398" t="str">
        <f ca="1">+IF(OFFSET('Sanitation Data'!$D$29,0,10*ROW('Sanitation Data'!D17))="","",OFFSET('Sanitation Data'!$D$29,0,10*ROW('Sanitation Data'!D17)))</f>
        <v/>
      </c>
      <c r="CM23" s="398" t="str">
        <f ca="1">+IF(OFFSET('Sanitation Data'!$D$30,0,10*ROW('Sanitation Data'!D17))="","",OFFSET('Sanitation Data'!$D$30,0,10*ROW('Sanitation Data'!D17)))</f>
        <v/>
      </c>
      <c r="CN23" s="398" t="str">
        <f ca="1">+IF(OFFSET('Sanitation Data'!$D$31,0,10*ROW('Sanitation Data'!D17))="","",OFFSET('Sanitation Data'!$D$31,0,10*ROW('Sanitation Data'!D17)))</f>
        <v/>
      </c>
      <c r="CO23" s="398" t="str">
        <f ca="1">+IF(OFFSET('Sanitation Data'!$D$32,0,10*ROW('Sanitation Data'!D17))="","",OFFSET('Sanitation Data'!$D$32,0,10*ROW('Sanitation Data'!D17)))</f>
        <v/>
      </c>
      <c r="CP23" s="398" t="str">
        <f ca="1">+IF(OFFSET('Sanitation Data'!$E$28,0,10*ROW('Sanitation Data'!E17))="","",OFFSET('Sanitation Data'!$E$28,0,10*ROW('Sanitation Data'!E17)))</f>
        <v/>
      </c>
      <c r="CQ23" s="398" t="str">
        <f ca="1">+IF(OFFSET('Sanitation Data'!$E$29,0,10*ROW('Sanitation Data'!E17))="","",OFFSET('Sanitation Data'!$E$29,0,10*ROW('Sanitation Data'!E17)))</f>
        <v/>
      </c>
      <c r="CR23" s="398" t="str">
        <f ca="1">+IF(OFFSET('Sanitation Data'!$E$30,0,10*ROW('Sanitation Data'!E17))="","",OFFSET('Sanitation Data'!$E$30,0,10*ROW('Sanitation Data'!E17)))</f>
        <v/>
      </c>
      <c r="CS23" s="398" t="str">
        <f ca="1">+IF(OFFSET('Sanitation Data'!$E$31,0,10*ROW('Sanitation Data'!E17))="","",OFFSET('Sanitation Data'!$E$31,0,10*ROW('Sanitation Data'!E17)))</f>
        <v/>
      </c>
      <c r="CT23" s="398" t="str">
        <f ca="1">+IF(OFFSET('Sanitation Data'!$E$32,0,10*ROW('Sanitation Data'!E17))="","",OFFSET('Sanitation Data'!$E$32,0,10*ROW('Sanitation Data'!E17)))</f>
        <v/>
      </c>
      <c r="CU23" s="398" t="str">
        <f ca="1">+IF(OFFSET('Sanitation Data'!$F$28,0,10*ROW('Sanitation Data'!F17))="","",OFFSET('Sanitation Data'!$F$28,0,10*ROW('Sanitation Data'!F17)))</f>
        <v/>
      </c>
      <c r="CV23" s="398" t="str">
        <f ca="1">+IF(OFFSET('Sanitation Data'!$F$29,0,10*ROW('Sanitation Data'!F17))="","",OFFSET('Sanitation Data'!$F$29,0,10*ROW('Sanitation Data'!F17)))</f>
        <v/>
      </c>
      <c r="CW23" s="398" t="str">
        <f ca="1">+IF(OFFSET('Sanitation Data'!$F$30,0,10*ROW('Sanitation Data'!F17))="","",OFFSET('Sanitation Data'!$F$30,0,10*ROW('Sanitation Data'!F17)))</f>
        <v/>
      </c>
      <c r="CX23" s="398" t="str">
        <f ca="1">+IF(OFFSET('Sanitation Data'!$F$31,0,10*ROW('Sanitation Data'!F17))="","",OFFSET('Sanitation Data'!$F$31,0,10*ROW('Sanitation Data'!F17)))</f>
        <v/>
      </c>
      <c r="CY23" s="398" t="str">
        <f ca="1">+IF(OFFSET('Sanitation Data'!$F$32,0,10*ROW('Sanitation Data'!F17))="","",OFFSET('Sanitation Data'!$F$32,0,10*ROW('Sanitation Data'!F17)))</f>
        <v/>
      </c>
      <c r="CZ23" s="398" t="str">
        <f ca="1">+IF(OFFSET('Sanitation Data'!$G$28,0,10*ROW('Sanitation Data'!G17))="","",OFFSET('Sanitation Data'!$G$28,0,10*ROW('Sanitation Data'!G17)))</f>
        <v/>
      </c>
      <c r="DA23" s="398" t="str">
        <f ca="1">+IF(OFFSET('Sanitation Data'!$G$29,0,10*ROW('Sanitation Data'!G17))="","",OFFSET('Sanitation Data'!$G$29,0,10*ROW('Sanitation Data'!G17)))</f>
        <v/>
      </c>
      <c r="DB23" s="398" t="str">
        <f ca="1">+IF(OFFSET('Sanitation Data'!$G$30,0,10*ROW('Sanitation Data'!G17))="","",OFFSET('Sanitation Data'!$G$30,0,10*ROW('Sanitation Data'!G17)))</f>
        <v/>
      </c>
      <c r="DC23" s="398" t="str">
        <f ca="1">+IF(OFFSET('Sanitation Data'!$G$31,0,10*ROW('Sanitation Data'!G17))="","",OFFSET('Sanitation Data'!$G$31,0,10*ROW('Sanitation Data'!G17)))</f>
        <v/>
      </c>
      <c r="DD23" s="398" t="str">
        <f ca="1">+IF(OFFSET('Sanitation Data'!$G$32,0,10*ROW('Sanitation Data'!G17))="","",OFFSET('Sanitation Data'!$G$32,0,10*ROW('Sanitation Data'!G17)))</f>
        <v/>
      </c>
      <c r="DE23" s="398" t="str">
        <f ca="1">+IF(OFFSET('Sanitation Data'!$H$28,0,10*ROW('Sanitation Data'!H17))="","",OFFSET('Sanitation Data'!$H$28,0,10*ROW('Sanitation Data'!H17)))</f>
        <v/>
      </c>
      <c r="DF23" s="398" t="str">
        <f ca="1">+IF(OFFSET('Sanitation Data'!$H$29,0,10*ROW('Sanitation Data'!H17))="","",OFFSET('Sanitation Data'!$H$29,0,10*ROW('Sanitation Data'!H17)))</f>
        <v/>
      </c>
      <c r="DG23" s="398" t="str">
        <f ca="1">+IF(OFFSET('Sanitation Data'!$H$30,0,10*ROW('Sanitation Data'!H17))="","",OFFSET('Sanitation Data'!$H$30,0,10*ROW('Sanitation Data'!H17)))</f>
        <v/>
      </c>
      <c r="DH23" s="398" t="str">
        <f ca="1">+IF(OFFSET('Sanitation Data'!$H$31,0,10*ROW('Sanitation Data'!H17))="","",OFFSET('Sanitation Data'!$H$31,0,10*ROW('Sanitation Data'!H17)))</f>
        <v/>
      </c>
      <c r="DI23" s="398" t="str">
        <f ca="1">+IF(OFFSET('Sanitation Data'!$H$32,0,10*ROW('Sanitation Data'!H17))="","",OFFSET('Sanitation Data'!$H$32,0,10*ROW('Sanitation Data'!H17)))</f>
        <v/>
      </c>
      <c r="DJ23" s="398" t="str">
        <f ca="1">+IF(OFFSET('Sanitation Data'!$I$28,0,10*ROW('Sanitation Data'!I17))="","",OFFSET('Sanitation Data'!$I$28,0,10*ROW('Sanitation Data'!I17)))</f>
        <v/>
      </c>
      <c r="DK23" s="398" t="str">
        <f ca="1">+IF(OFFSET('Sanitation Data'!$I$29,0,10*ROW('Sanitation Data'!I17))="","",OFFSET('Sanitation Data'!$I$29,0,10*ROW('Sanitation Data'!I17)))</f>
        <v/>
      </c>
      <c r="DL23" s="398" t="str">
        <f ca="1">+IF(OFFSET('Sanitation Data'!$I$30,0,10*ROW('Sanitation Data'!I17))="","",OFFSET('Sanitation Data'!$I$30,0,10*ROW('Sanitation Data'!I17)))</f>
        <v/>
      </c>
      <c r="DM23" s="398" t="str">
        <f ca="1">+IF(OFFSET('Sanitation Data'!$I$31,0,10*ROW('Sanitation Data'!I17))="","",OFFSET('Sanitation Data'!$I$31,0,10*ROW('Sanitation Data'!I17)))</f>
        <v/>
      </c>
      <c r="DN23" s="398" t="str">
        <f ca="1">+IF(OFFSET('Sanitation Data'!$I$32,0,10*ROW('Sanitation Data'!I17))="","",OFFSET('Sanitation Data'!$I$32,0,10*ROW('Sanitation Data'!I17)))</f>
        <v/>
      </c>
      <c r="DO23" s="398" t="str">
        <f ca="1">+IF(OFFSET('Hygiene Data'!$D$11,0,10*ROW('Hygiene Data'!D17))="","",OFFSET('Hygiene Data'!$D$11,0,10*ROW('Hygiene Data'!D17)))</f>
        <v/>
      </c>
      <c r="DP23" s="398" t="str">
        <f ca="1">+IF(OFFSET('Hygiene Data'!$D$12,0,10*ROW('Hygiene Data'!D17))="","",OFFSET('Hygiene Data'!$D$12,0,10*ROW('Hygiene Data'!D17)))</f>
        <v/>
      </c>
      <c r="DQ23" s="398" t="str">
        <f ca="1">+IF(OFFSET('Hygiene Data'!$D$13,0,10*ROW('Hygiene Data'!D17))="","",OFFSET('Hygiene Data'!$D$13,0,10*ROW('Hygiene Data'!D17)))</f>
        <v/>
      </c>
      <c r="DR23" s="398" t="str">
        <f ca="1">+IF(OFFSET('Hygiene Data'!$E$11,0,10*ROW('Hygiene Data'!E17))="","",OFFSET('Hygiene Data'!$E$11,0,10*ROW('Hygiene Data'!E17)))</f>
        <v/>
      </c>
      <c r="DS23" s="398" t="str">
        <f ca="1">+IF(OFFSET('Hygiene Data'!$E$12,0,10*ROW('Hygiene Data'!E17))="","",OFFSET('Hygiene Data'!$E$12,0,10*ROW('Hygiene Data'!E17)))</f>
        <v/>
      </c>
      <c r="DT23" s="398" t="str">
        <f ca="1">+IF(OFFSET('Hygiene Data'!$E$13,0,10*ROW('Hygiene Data'!E17))="","",OFFSET('Hygiene Data'!$E$13,0,10*ROW('Hygiene Data'!E17)))</f>
        <v/>
      </c>
      <c r="DU23" s="398" t="str">
        <f ca="1">+IF(OFFSET('Hygiene Data'!$F$11,0,10*ROW('Hygiene Data'!F17))="","",OFFSET('Hygiene Data'!$F$11,0,10*ROW('Hygiene Data'!F17)))</f>
        <v/>
      </c>
      <c r="DV23" s="398" t="str">
        <f ca="1">+IF(OFFSET('Hygiene Data'!$F$12,0,10*ROW('Hygiene Data'!F17))="","",OFFSET('Hygiene Data'!$F$12,0,10*ROW('Hygiene Data'!F17)))</f>
        <v/>
      </c>
      <c r="DW23" s="398" t="str">
        <f ca="1">+IF(OFFSET('Hygiene Data'!$F$13,0,10*ROW('Hygiene Data'!F17))="","",OFFSET('Hygiene Data'!$F$13,0,10*ROW('Hygiene Data'!F17)))</f>
        <v/>
      </c>
      <c r="DX23" s="398" t="str">
        <f ca="1">+IF(OFFSET('Hygiene Data'!$G$11,0,10*ROW('Hygiene Data'!G17))="","",OFFSET('Hygiene Data'!$G$11,0,10*ROW('Hygiene Data'!G17)))</f>
        <v/>
      </c>
      <c r="DY23" s="398" t="str">
        <f ca="1">+IF(OFFSET('Hygiene Data'!$G$12,0,10*ROW('Hygiene Data'!G17))="","",OFFSET('Hygiene Data'!$G$12,0,10*ROW('Hygiene Data'!G17)))</f>
        <v/>
      </c>
      <c r="DZ23" s="398" t="str">
        <f ca="1">+IF(OFFSET('Hygiene Data'!$G$13,0,10*ROW('Hygiene Data'!G17))="","",OFFSET('Hygiene Data'!$G$13,0,10*ROW('Hygiene Data'!G17)))</f>
        <v/>
      </c>
      <c r="EA23" s="398" t="str">
        <f ca="1">+IF(OFFSET('Hygiene Data'!$H$11,0,10*ROW('Hygiene Data'!H17))="","",OFFSET('Hygiene Data'!$H$11,0,10*ROW('Hygiene Data'!H17)))</f>
        <v/>
      </c>
      <c r="EB23" s="398" t="str">
        <f ca="1">+IF(OFFSET('Hygiene Data'!$H$12,0,10*ROW('Hygiene Data'!H17))="","",OFFSET('Hygiene Data'!$H$12,0,10*ROW('Hygiene Data'!H17)))</f>
        <v/>
      </c>
      <c r="EC23" s="398" t="str">
        <f ca="1">+IF(OFFSET('Hygiene Data'!$H$13,0,10*ROW('Hygiene Data'!H17))="","",OFFSET('Hygiene Data'!$H$13,0,10*ROW('Hygiene Data'!H17)))</f>
        <v/>
      </c>
      <c r="ED23" s="398" t="str">
        <f ca="1">+IF(OFFSET('Hygiene Data'!$I$11,0,10*ROW('Hygiene Data'!I17))="","",OFFSET('Hygiene Data'!$I$11,0,10*ROW('Hygiene Data'!I17)))</f>
        <v/>
      </c>
      <c r="EE23" s="398" t="str">
        <f ca="1">+IF(OFFSET('Hygiene Data'!$I$12,0,10*ROW('Hygiene Data'!I17))="","",OFFSET('Hygiene Data'!$I$12,0,10*ROW('Hygiene Data'!I17)))</f>
        <v/>
      </c>
      <c r="EF23" s="398" t="str">
        <f ca="1">+IF(OFFSET('Hygiene Data'!$I$13,0,10*ROW('Hygiene Data'!I17))="","",OFFSET('Hygiene Data'!$I$13,0,10*ROW('Hygiene Data'!I17)))</f>
        <v/>
      </c>
    </row>
    <row r="24" spans="1:136" x14ac:dyDescent="0.25">
      <c r="A24" s="507" t="str">
        <f ca="1">+IF(OFFSET('Water Data'!$B$2,0,10*ROW('Water Data'!E18))="","",OFFSET('Water Data'!$B$2,0,10*ROW('Water Data'!E18)))</f>
        <v/>
      </c>
      <c r="B24" s="507"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34" t="str">
        <f t="shared" ca="1" si="0"/>
        <v/>
      </c>
      <c r="D24" s="535"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35"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35"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35"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35"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35"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35"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35"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35"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35"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35"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35"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35"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35"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35"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35"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35"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35"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36"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36"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36"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36"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36"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36"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36"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36"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36"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36"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36"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36"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36"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36"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36"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36"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36"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36"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36"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36"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36"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36"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36"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36"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36"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36"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36"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36"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36"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36"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37"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613"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37"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37"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37"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37"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37"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37"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37"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37"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37"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37"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37"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37"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37"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37"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37"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37"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98" t="str">
        <f ca="1">+IF(OFFSET('Water Data'!$D$27,0,10*ROW('Water Data'!D18))="","",OFFSET('Water Data'!$D$27,0,10*ROW('Water Data'!D18)))</f>
        <v/>
      </c>
      <c r="BT24" s="398" t="str">
        <f ca="1">+IF(OFFSET('Water Data'!$D$28,0,10*ROW('Water Data'!D18))="","",OFFSET('Water Data'!$D$28,0,10*ROW('Water Data'!D18)))</f>
        <v/>
      </c>
      <c r="BU24" s="398" t="str">
        <f ca="1">+IF(OFFSET('Water Data'!$D$29,0,10*ROW('Water Data'!D18))="","",OFFSET('Water Data'!$D$29,0,10*ROW('Water Data'!D18)))</f>
        <v/>
      </c>
      <c r="BV24" s="398" t="str">
        <f ca="1">+IF(OFFSET('Water Data'!$E$27,0,10*ROW('Water Data'!E18))="","",OFFSET('Water Data'!$E$27,0,10*ROW('Water Data'!E18)))</f>
        <v/>
      </c>
      <c r="BW24" s="398" t="str">
        <f ca="1">+IF(OFFSET('Water Data'!$E$28,0,10*ROW('Water Data'!E18))="","",OFFSET('Water Data'!$E$28,0,10*ROW('Water Data'!E18)))</f>
        <v/>
      </c>
      <c r="BX24" s="398" t="str">
        <f ca="1">+IF(OFFSET('Water Data'!$E$29,0,10*ROW('Water Data'!E18))="","",OFFSET('Water Data'!$E$29,0,10*ROW('Water Data'!E18)))</f>
        <v/>
      </c>
      <c r="BY24" s="398" t="str">
        <f ca="1">+IF(OFFSET('Water Data'!$F$27,0,10*ROW('Water Data'!F18))="","",OFFSET('Water Data'!$F$27,0,10*ROW('Water Data'!F18)))</f>
        <v/>
      </c>
      <c r="BZ24" s="398" t="str">
        <f ca="1">+IF(OFFSET('Water Data'!$F$28,0,10*ROW('Water Data'!F18))="","",OFFSET('Water Data'!$F$28,0,10*ROW('Water Data'!F18)))</f>
        <v/>
      </c>
      <c r="CA24" s="398" t="str">
        <f ca="1">+IF(OFFSET('Water Data'!$F$29,0,10*ROW('Water Data'!F18))="","",OFFSET('Water Data'!$F$29,0,10*ROW('Water Data'!F18)))</f>
        <v/>
      </c>
      <c r="CB24" s="398" t="str">
        <f ca="1">+IF(OFFSET('Water Data'!$G$27,0,10*ROW('Water Data'!G18))="","",OFFSET('Water Data'!$G$27,0,10*ROW('Water Data'!G18)))</f>
        <v/>
      </c>
      <c r="CC24" s="398" t="str">
        <f ca="1">+IF(OFFSET('Water Data'!$G$28,0,10*ROW('Water Data'!G18))="","",OFFSET('Water Data'!$G$28,0,10*ROW('Water Data'!G18)))</f>
        <v/>
      </c>
      <c r="CD24" s="398" t="str">
        <f ca="1">+IF(OFFSET('Water Data'!$G$29,0,10*ROW('Water Data'!G18))="","",OFFSET('Water Data'!$G$29,0,10*ROW('Water Data'!G18)))</f>
        <v/>
      </c>
      <c r="CE24" s="398" t="str">
        <f ca="1">+IF(OFFSET('Water Data'!$H$27,0,10*ROW('Water Data'!H18))="","",OFFSET('Water Data'!$H$27,0,10*ROW('Water Data'!H18)))</f>
        <v/>
      </c>
      <c r="CF24" s="398" t="str">
        <f ca="1">+IF(OFFSET('Water Data'!$H$28,0,10*ROW('Water Data'!H18))="","",OFFSET('Water Data'!$H$28,0,10*ROW('Water Data'!H18)))</f>
        <v/>
      </c>
      <c r="CG24" s="398" t="str">
        <f ca="1">+IF(OFFSET('Water Data'!$H$29,0,10*ROW('Water Data'!H18))="","",OFFSET('Water Data'!$H$29,0,10*ROW('Water Data'!H18)))</f>
        <v/>
      </c>
      <c r="CH24" s="398" t="str">
        <f ca="1">+IF(OFFSET('Water Data'!$I$27,0,10*ROW('Water Data'!I18))="","",OFFSET('Water Data'!$I$27,0,10*ROW('Water Data'!I18)))</f>
        <v/>
      </c>
      <c r="CI24" s="398" t="str">
        <f ca="1">+IF(OFFSET('Water Data'!$I$28,0,10*ROW('Water Data'!I18))="","",OFFSET('Water Data'!$I$28,0,10*ROW('Water Data'!I18)))</f>
        <v/>
      </c>
      <c r="CJ24" s="398" t="str">
        <f ca="1">+IF(OFFSET('Water Data'!$I$29,0,10*ROW('Water Data'!I18))="","",OFFSET('Water Data'!$I$29,0,10*ROW('Water Data'!I18)))</f>
        <v/>
      </c>
      <c r="CK24" s="398" t="str">
        <f ca="1">+IF(OFFSET('Sanitation Data'!$D$28,0,10*ROW('Sanitation Data'!D18))="","",OFFSET('Sanitation Data'!$D$28,0,10*ROW('Sanitation Data'!D18)))</f>
        <v/>
      </c>
      <c r="CL24" s="398" t="str">
        <f ca="1">+IF(OFFSET('Sanitation Data'!$D$29,0,10*ROW('Sanitation Data'!D18))="","",OFFSET('Sanitation Data'!$D$29,0,10*ROW('Sanitation Data'!D18)))</f>
        <v/>
      </c>
      <c r="CM24" s="398" t="str">
        <f ca="1">+IF(OFFSET('Sanitation Data'!$D$30,0,10*ROW('Sanitation Data'!D18))="","",OFFSET('Sanitation Data'!$D$30,0,10*ROW('Sanitation Data'!D18)))</f>
        <v/>
      </c>
      <c r="CN24" s="398" t="str">
        <f ca="1">+IF(OFFSET('Sanitation Data'!$D$31,0,10*ROW('Sanitation Data'!D18))="","",OFFSET('Sanitation Data'!$D$31,0,10*ROW('Sanitation Data'!D18)))</f>
        <v/>
      </c>
      <c r="CO24" s="398" t="str">
        <f ca="1">+IF(OFFSET('Sanitation Data'!$D$32,0,10*ROW('Sanitation Data'!D18))="","",OFFSET('Sanitation Data'!$D$32,0,10*ROW('Sanitation Data'!D18)))</f>
        <v/>
      </c>
      <c r="CP24" s="398" t="str">
        <f ca="1">+IF(OFFSET('Sanitation Data'!$E$28,0,10*ROW('Sanitation Data'!E18))="","",OFFSET('Sanitation Data'!$E$28,0,10*ROW('Sanitation Data'!E18)))</f>
        <v/>
      </c>
      <c r="CQ24" s="398" t="str">
        <f ca="1">+IF(OFFSET('Sanitation Data'!$E$29,0,10*ROW('Sanitation Data'!E18))="","",OFFSET('Sanitation Data'!$E$29,0,10*ROW('Sanitation Data'!E18)))</f>
        <v/>
      </c>
      <c r="CR24" s="398" t="str">
        <f ca="1">+IF(OFFSET('Sanitation Data'!$E$30,0,10*ROW('Sanitation Data'!E18))="","",OFFSET('Sanitation Data'!$E$30,0,10*ROW('Sanitation Data'!E18)))</f>
        <v/>
      </c>
      <c r="CS24" s="398" t="str">
        <f ca="1">+IF(OFFSET('Sanitation Data'!$E$31,0,10*ROW('Sanitation Data'!E18))="","",OFFSET('Sanitation Data'!$E$31,0,10*ROW('Sanitation Data'!E18)))</f>
        <v/>
      </c>
      <c r="CT24" s="398" t="str">
        <f ca="1">+IF(OFFSET('Sanitation Data'!$E$32,0,10*ROW('Sanitation Data'!E18))="","",OFFSET('Sanitation Data'!$E$32,0,10*ROW('Sanitation Data'!E18)))</f>
        <v/>
      </c>
      <c r="CU24" s="398" t="str">
        <f ca="1">+IF(OFFSET('Sanitation Data'!$F$28,0,10*ROW('Sanitation Data'!F18))="","",OFFSET('Sanitation Data'!$F$28,0,10*ROW('Sanitation Data'!F18)))</f>
        <v/>
      </c>
      <c r="CV24" s="398" t="str">
        <f ca="1">+IF(OFFSET('Sanitation Data'!$F$29,0,10*ROW('Sanitation Data'!F18))="","",OFFSET('Sanitation Data'!$F$29,0,10*ROW('Sanitation Data'!F18)))</f>
        <v/>
      </c>
      <c r="CW24" s="398" t="str">
        <f ca="1">+IF(OFFSET('Sanitation Data'!$F$30,0,10*ROW('Sanitation Data'!F18))="","",OFFSET('Sanitation Data'!$F$30,0,10*ROW('Sanitation Data'!F18)))</f>
        <v/>
      </c>
      <c r="CX24" s="398" t="str">
        <f ca="1">+IF(OFFSET('Sanitation Data'!$F$31,0,10*ROW('Sanitation Data'!F18))="","",OFFSET('Sanitation Data'!$F$31,0,10*ROW('Sanitation Data'!F18)))</f>
        <v/>
      </c>
      <c r="CY24" s="398" t="str">
        <f ca="1">+IF(OFFSET('Sanitation Data'!$F$32,0,10*ROW('Sanitation Data'!F18))="","",OFFSET('Sanitation Data'!$F$32,0,10*ROW('Sanitation Data'!F18)))</f>
        <v/>
      </c>
      <c r="CZ24" s="398" t="str">
        <f ca="1">+IF(OFFSET('Sanitation Data'!$G$28,0,10*ROW('Sanitation Data'!G18))="","",OFFSET('Sanitation Data'!$G$28,0,10*ROW('Sanitation Data'!G18)))</f>
        <v/>
      </c>
      <c r="DA24" s="398" t="str">
        <f ca="1">+IF(OFFSET('Sanitation Data'!$G$29,0,10*ROW('Sanitation Data'!G18))="","",OFFSET('Sanitation Data'!$G$29,0,10*ROW('Sanitation Data'!G18)))</f>
        <v/>
      </c>
      <c r="DB24" s="398" t="str">
        <f ca="1">+IF(OFFSET('Sanitation Data'!$G$30,0,10*ROW('Sanitation Data'!G18))="","",OFFSET('Sanitation Data'!$G$30,0,10*ROW('Sanitation Data'!G18)))</f>
        <v/>
      </c>
      <c r="DC24" s="398" t="str">
        <f ca="1">+IF(OFFSET('Sanitation Data'!$G$31,0,10*ROW('Sanitation Data'!G18))="","",OFFSET('Sanitation Data'!$G$31,0,10*ROW('Sanitation Data'!G18)))</f>
        <v/>
      </c>
      <c r="DD24" s="398" t="str">
        <f ca="1">+IF(OFFSET('Sanitation Data'!$G$32,0,10*ROW('Sanitation Data'!G18))="","",OFFSET('Sanitation Data'!$G$32,0,10*ROW('Sanitation Data'!G18)))</f>
        <v/>
      </c>
      <c r="DE24" s="398" t="str">
        <f ca="1">+IF(OFFSET('Sanitation Data'!$H$28,0,10*ROW('Sanitation Data'!H18))="","",OFFSET('Sanitation Data'!$H$28,0,10*ROW('Sanitation Data'!H18)))</f>
        <v/>
      </c>
      <c r="DF24" s="398" t="str">
        <f ca="1">+IF(OFFSET('Sanitation Data'!$H$29,0,10*ROW('Sanitation Data'!H18))="","",OFFSET('Sanitation Data'!$H$29,0,10*ROW('Sanitation Data'!H18)))</f>
        <v/>
      </c>
      <c r="DG24" s="398" t="str">
        <f ca="1">+IF(OFFSET('Sanitation Data'!$H$30,0,10*ROW('Sanitation Data'!H18))="","",OFFSET('Sanitation Data'!$H$30,0,10*ROW('Sanitation Data'!H18)))</f>
        <v/>
      </c>
      <c r="DH24" s="398" t="str">
        <f ca="1">+IF(OFFSET('Sanitation Data'!$H$31,0,10*ROW('Sanitation Data'!H18))="","",OFFSET('Sanitation Data'!$H$31,0,10*ROW('Sanitation Data'!H18)))</f>
        <v/>
      </c>
      <c r="DI24" s="398" t="str">
        <f ca="1">+IF(OFFSET('Sanitation Data'!$H$32,0,10*ROW('Sanitation Data'!H18))="","",OFFSET('Sanitation Data'!$H$32,0,10*ROW('Sanitation Data'!H18)))</f>
        <v/>
      </c>
      <c r="DJ24" s="398" t="str">
        <f ca="1">+IF(OFFSET('Sanitation Data'!$I$28,0,10*ROW('Sanitation Data'!I18))="","",OFFSET('Sanitation Data'!$I$28,0,10*ROW('Sanitation Data'!I18)))</f>
        <v/>
      </c>
      <c r="DK24" s="398" t="str">
        <f ca="1">+IF(OFFSET('Sanitation Data'!$I$29,0,10*ROW('Sanitation Data'!I18))="","",OFFSET('Sanitation Data'!$I$29,0,10*ROW('Sanitation Data'!I18)))</f>
        <v/>
      </c>
      <c r="DL24" s="398" t="str">
        <f ca="1">+IF(OFFSET('Sanitation Data'!$I$30,0,10*ROW('Sanitation Data'!I18))="","",OFFSET('Sanitation Data'!$I$30,0,10*ROW('Sanitation Data'!I18)))</f>
        <v/>
      </c>
      <c r="DM24" s="398" t="str">
        <f ca="1">+IF(OFFSET('Sanitation Data'!$I$31,0,10*ROW('Sanitation Data'!I18))="","",OFFSET('Sanitation Data'!$I$31,0,10*ROW('Sanitation Data'!I18)))</f>
        <v/>
      </c>
      <c r="DN24" s="398" t="str">
        <f ca="1">+IF(OFFSET('Sanitation Data'!$I$32,0,10*ROW('Sanitation Data'!I18))="","",OFFSET('Sanitation Data'!$I$32,0,10*ROW('Sanitation Data'!I18)))</f>
        <v/>
      </c>
      <c r="DO24" s="398" t="str">
        <f ca="1">+IF(OFFSET('Hygiene Data'!$D$11,0,10*ROW('Hygiene Data'!D18))="","",OFFSET('Hygiene Data'!$D$11,0,10*ROW('Hygiene Data'!D18)))</f>
        <v/>
      </c>
      <c r="DP24" s="398" t="str">
        <f ca="1">+IF(OFFSET('Hygiene Data'!$D$12,0,10*ROW('Hygiene Data'!D18))="","",OFFSET('Hygiene Data'!$D$12,0,10*ROW('Hygiene Data'!D18)))</f>
        <v/>
      </c>
      <c r="DQ24" s="398" t="str">
        <f ca="1">+IF(OFFSET('Hygiene Data'!$D$13,0,10*ROW('Hygiene Data'!D18))="","",OFFSET('Hygiene Data'!$D$13,0,10*ROW('Hygiene Data'!D18)))</f>
        <v/>
      </c>
      <c r="DR24" s="398" t="str">
        <f ca="1">+IF(OFFSET('Hygiene Data'!$E$11,0,10*ROW('Hygiene Data'!E18))="","",OFFSET('Hygiene Data'!$E$11,0,10*ROW('Hygiene Data'!E18)))</f>
        <v/>
      </c>
      <c r="DS24" s="398" t="str">
        <f ca="1">+IF(OFFSET('Hygiene Data'!$E$12,0,10*ROW('Hygiene Data'!E18))="","",OFFSET('Hygiene Data'!$E$12,0,10*ROW('Hygiene Data'!E18)))</f>
        <v/>
      </c>
      <c r="DT24" s="398" t="str">
        <f ca="1">+IF(OFFSET('Hygiene Data'!$E$13,0,10*ROW('Hygiene Data'!E18))="","",OFFSET('Hygiene Data'!$E$13,0,10*ROW('Hygiene Data'!E18)))</f>
        <v/>
      </c>
      <c r="DU24" s="398" t="str">
        <f ca="1">+IF(OFFSET('Hygiene Data'!$F$11,0,10*ROW('Hygiene Data'!F18))="","",OFFSET('Hygiene Data'!$F$11,0,10*ROW('Hygiene Data'!F18)))</f>
        <v/>
      </c>
      <c r="DV24" s="398" t="str">
        <f ca="1">+IF(OFFSET('Hygiene Data'!$F$12,0,10*ROW('Hygiene Data'!F18))="","",OFFSET('Hygiene Data'!$F$12,0,10*ROW('Hygiene Data'!F18)))</f>
        <v/>
      </c>
      <c r="DW24" s="398" t="str">
        <f ca="1">+IF(OFFSET('Hygiene Data'!$F$13,0,10*ROW('Hygiene Data'!F18))="","",OFFSET('Hygiene Data'!$F$13,0,10*ROW('Hygiene Data'!F18)))</f>
        <v/>
      </c>
      <c r="DX24" s="398" t="str">
        <f ca="1">+IF(OFFSET('Hygiene Data'!$G$11,0,10*ROW('Hygiene Data'!G18))="","",OFFSET('Hygiene Data'!$G$11,0,10*ROW('Hygiene Data'!G18)))</f>
        <v/>
      </c>
      <c r="DY24" s="398" t="str">
        <f ca="1">+IF(OFFSET('Hygiene Data'!$G$12,0,10*ROW('Hygiene Data'!G18))="","",OFFSET('Hygiene Data'!$G$12,0,10*ROW('Hygiene Data'!G18)))</f>
        <v/>
      </c>
      <c r="DZ24" s="398" t="str">
        <f ca="1">+IF(OFFSET('Hygiene Data'!$G$13,0,10*ROW('Hygiene Data'!G18))="","",OFFSET('Hygiene Data'!$G$13,0,10*ROW('Hygiene Data'!G18)))</f>
        <v/>
      </c>
      <c r="EA24" s="398" t="str">
        <f ca="1">+IF(OFFSET('Hygiene Data'!$H$11,0,10*ROW('Hygiene Data'!H18))="","",OFFSET('Hygiene Data'!$H$11,0,10*ROW('Hygiene Data'!H18)))</f>
        <v/>
      </c>
      <c r="EB24" s="398" t="str">
        <f ca="1">+IF(OFFSET('Hygiene Data'!$H$12,0,10*ROW('Hygiene Data'!H18))="","",OFFSET('Hygiene Data'!$H$12,0,10*ROW('Hygiene Data'!H18)))</f>
        <v/>
      </c>
      <c r="EC24" s="398" t="str">
        <f ca="1">+IF(OFFSET('Hygiene Data'!$H$13,0,10*ROW('Hygiene Data'!H18))="","",OFFSET('Hygiene Data'!$H$13,0,10*ROW('Hygiene Data'!H18)))</f>
        <v/>
      </c>
      <c r="ED24" s="398" t="str">
        <f ca="1">+IF(OFFSET('Hygiene Data'!$I$11,0,10*ROW('Hygiene Data'!I18))="","",OFFSET('Hygiene Data'!$I$11,0,10*ROW('Hygiene Data'!I18)))</f>
        <v/>
      </c>
      <c r="EE24" s="398" t="str">
        <f ca="1">+IF(OFFSET('Hygiene Data'!$I$12,0,10*ROW('Hygiene Data'!I18))="","",OFFSET('Hygiene Data'!$I$12,0,10*ROW('Hygiene Data'!I18)))</f>
        <v/>
      </c>
      <c r="EF24" s="398" t="str">
        <f ca="1">+IF(OFFSET('Hygiene Data'!$I$13,0,10*ROW('Hygiene Data'!I18))="","",OFFSET('Hygiene Data'!$I$13,0,10*ROW('Hygiene Data'!I18)))</f>
        <v/>
      </c>
    </row>
    <row r="25" spans="1:136" x14ac:dyDescent="0.25">
      <c r="A25" s="507" t="str">
        <f ca="1">+IF(OFFSET('Water Data'!$B$2,0,10*ROW('Water Data'!E19))="","",OFFSET('Water Data'!$B$2,0,10*ROW('Water Data'!E19)))</f>
        <v/>
      </c>
      <c r="B25" s="507"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34" t="str">
        <f t="shared" ca="1" si="0"/>
        <v/>
      </c>
      <c r="D25" s="535"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35"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35"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35"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35"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35"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35"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35"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35"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35"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35"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35"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35"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35"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35"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35"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35"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35"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36"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36"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36"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36"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36"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36"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36"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36"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36"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36"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36"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36"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36"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36"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36"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36"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36"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36"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36"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36"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36"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36"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36"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36"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36"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36"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36"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36"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36"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36"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37"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613"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37"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37"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37"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37"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37"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37"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37"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37"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37"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37"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37"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37"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37"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37"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37"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37"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98" t="str">
        <f ca="1">+IF(OFFSET('Water Data'!$D$27,0,10*ROW('Water Data'!D19))="","",OFFSET('Water Data'!$D$27,0,10*ROW('Water Data'!D19)))</f>
        <v/>
      </c>
      <c r="BT25" s="398" t="str">
        <f ca="1">+IF(OFFSET('Water Data'!$D$28,0,10*ROW('Water Data'!D19))="","",OFFSET('Water Data'!$D$28,0,10*ROW('Water Data'!D19)))</f>
        <v/>
      </c>
      <c r="BU25" s="398" t="str">
        <f ca="1">+IF(OFFSET('Water Data'!$D$29,0,10*ROW('Water Data'!D19))="","",OFFSET('Water Data'!$D$29,0,10*ROW('Water Data'!D19)))</f>
        <v/>
      </c>
      <c r="BV25" s="398" t="str">
        <f ca="1">+IF(OFFSET('Water Data'!$E$27,0,10*ROW('Water Data'!E19))="","",OFFSET('Water Data'!$E$27,0,10*ROW('Water Data'!E19)))</f>
        <v/>
      </c>
      <c r="BW25" s="398" t="str">
        <f ca="1">+IF(OFFSET('Water Data'!$E$28,0,10*ROW('Water Data'!E19))="","",OFFSET('Water Data'!$E$28,0,10*ROW('Water Data'!E19)))</f>
        <v/>
      </c>
      <c r="BX25" s="398" t="str">
        <f ca="1">+IF(OFFSET('Water Data'!$E$29,0,10*ROW('Water Data'!E19))="","",OFFSET('Water Data'!$E$29,0,10*ROW('Water Data'!E19)))</f>
        <v/>
      </c>
      <c r="BY25" s="398" t="str">
        <f ca="1">+IF(OFFSET('Water Data'!$F$27,0,10*ROW('Water Data'!F19))="","",OFFSET('Water Data'!$F$27,0,10*ROW('Water Data'!F19)))</f>
        <v/>
      </c>
      <c r="BZ25" s="398" t="str">
        <f ca="1">+IF(OFFSET('Water Data'!$F$28,0,10*ROW('Water Data'!F19))="","",OFFSET('Water Data'!$F$28,0,10*ROW('Water Data'!F19)))</f>
        <v/>
      </c>
      <c r="CA25" s="398" t="str">
        <f ca="1">+IF(OFFSET('Water Data'!$F$29,0,10*ROW('Water Data'!F19))="","",OFFSET('Water Data'!$F$29,0,10*ROW('Water Data'!F19)))</f>
        <v/>
      </c>
      <c r="CB25" s="398" t="str">
        <f ca="1">+IF(OFFSET('Water Data'!$G$27,0,10*ROW('Water Data'!G19))="","",OFFSET('Water Data'!$G$27,0,10*ROW('Water Data'!G19)))</f>
        <v/>
      </c>
      <c r="CC25" s="398" t="str">
        <f ca="1">+IF(OFFSET('Water Data'!$G$28,0,10*ROW('Water Data'!G19))="","",OFFSET('Water Data'!$G$28,0,10*ROW('Water Data'!G19)))</f>
        <v/>
      </c>
      <c r="CD25" s="398" t="str">
        <f ca="1">+IF(OFFSET('Water Data'!$G$29,0,10*ROW('Water Data'!G19))="","",OFFSET('Water Data'!$G$29,0,10*ROW('Water Data'!G19)))</f>
        <v/>
      </c>
      <c r="CE25" s="398" t="str">
        <f ca="1">+IF(OFFSET('Water Data'!$H$27,0,10*ROW('Water Data'!H19))="","",OFFSET('Water Data'!$H$27,0,10*ROW('Water Data'!H19)))</f>
        <v/>
      </c>
      <c r="CF25" s="398" t="str">
        <f ca="1">+IF(OFFSET('Water Data'!$H$28,0,10*ROW('Water Data'!H19))="","",OFFSET('Water Data'!$H$28,0,10*ROW('Water Data'!H19)))</f>
        <v/>
      </c>
      <c r="CG25" s="398" t="str">
        <f ca="1">+IF(OFFSET('Water Data'!$H$29,0,10*ROW('Water Data'!H19))="","",OFFSET('Water Data'!$H$29,0,10*ROW('Water Data'!H19)))</f>
        <v/>
      </c>
      <c r="CH25" s="398" t="str">
        <f ca="1">+IF(OFFSET('Water Data'!$I$27,0,10*ROW('Water Data'!I19))="","",OFFSET('Water Data'!$I$27,0,10*ROW('Water Data'!I19)))</f>
        <v/>
      </c>
      <c r="CI25" s="398" t="str">
        <f ca="1">+IF(OFFSET('Water Data'!$I$28,0,10*ROW('Water Data'!I19))="","",OFFSET('Water Data'!$I$28,0,10*ROW('Water Data'!I19)))</f>
        <v/>
      </c>
      <c r="CJ25" s="398" t="str">
        <f ca="1">+IF(OFFSET('Water Data'!$I$29,0,10*ROW('Water Data'!I19))="","",OFFSET('Water Data'!$I$29,0,10*ROW('Water Data'!I19)))</f>
        <v/>
      </c>
      <c r="CK25" s="398" t="str">
        <f ca="1">+IF(OFFSET('Sanitation Data'!$D$28,0,10*ROW('Sanitation Data'!D19))="","",OFFSET('Sanitation Data'!$D$28,0,10*ROW('Sanitation Data'!D19)))</f>
        <v/>
      </c>
      <c r="CL25" s="398" t="str">
        <f ca="1">+IF(OFFSET('Sanitation Data'!$D$29,0,10*ROW('Sanitation Data'!D19))="","",OFFSET('Sanitation Data'!$D$29,0,10*ROW('Sanitation Data'!D19)))</f>
        <v/>
      </c>
      <c r="CM25" s="398" t="str">
        <f ca="1">+IF(OFFSET('Sanitation Data'!$D$30,0,10*ROW('Sanitation Data'!D19))="","",OFFSET('Sanitation Data'!$D$30,0,10*ROW('Sanitation Data'!D19)))</f>
        <v/>
      </c>
      <c r="CN25" s="398" t="str">
        <f ca="1">+IF(OFFSET('Sanitation Data'!$D$31,0,10*ROW('Sanitation Data'!D19))="","",OFFSET('Sanitation Data'!$D$31,0,10*ROW('Sanitation Data'!D19)))</f>
        <v/>
      </c>
      <c r="CO25" s="398" t="str">
        <f ca="1">+IF(OFFSET('Sanitation Data'!$D$32,0,10*ROW('Sanitation Data'!D19))="","",OFFSET('Sanitation Data'!$D$32,0,10*ROW('Sanitation Data'!D19)))</f>
        <v/>
      </c>
      <c r="CP25" s="398" t="str">
        <f ca="1">+IF(OFFSET('Sanitation Data'!$E$28,0,10*ROW('Sanitation Data'!E19))="","",OFFSET('Sanitation Data'!$E$28,0,10*ROW('Sanitation Data'!E19)))</f>
        <v/>
      </c>
      <c r="CQ25" s="398" t="str">
        <f ca="1">+IF(OFFSET('Sanitation Data'!$E$29,0,10*ROW('Sanitation Data'!E19))="","",OFFSET('Sanitation Data'!$E$29,0,10*ROW('Sanitation Data'!E19)))</f>
        <v/>
      </c>
      <c r="CR25" s="398" t="str">
        <f ca="1">+IF(OFFSET('Sanitation Data'!$E$30,0,10*ROW('Sanitation Data'!E19))="","",OFFSET('Sanitation Data'!$E$30,0,10*ROW('Sanitation Data'!E19)))</f>
        <v/>
      </c>
      <c r="CS25" s="398" t="str">
        <f ca="1">+IF(OFFSET('Sanitation Data'!$E$31,0,10*ROW('Sanitation Data'!E19))="","",OFFSET('Sanitation Data'!$E$31,0,10*ROW('Sanitation Data'!E19)))</f>
        <v/>
      </c>
      <c r="CT25" s="398" t="str">
        <f ca="1">+IF(OFFSET('Sanitation Data'!$E$32,0,10*ROW('Sanitation Data'!E19))="","",OFFSET('Sanitation Data'!$E$32,0,10*ROW('Sanitation Data'!E19)))</f>
        <v/>
      </c>
      <c r="CU25" s="398" t="str">
        <f ca="1">+IF(OFFSET('Sanitation Data'!$F$28,0,10*ROW('Sanitation Data'!F19))="","",OFFSET('Sanitation Data'!$F$28,0,10*ROW('Sanitation Data'!F19)))</f>
        <v/>
      </c>
      <c r="CV25" s="398" t="str">
        <f ca="1">+IF(OFFSET('Sanitation Data'!$F$29,0,10*ROW('Sanitation Data'!F19))="","",OFFSET('Sanitation Data'!$F$29,0,10*ROW('Sanitation Data'!F19)))</f>
        <v/>
      </c>
      <c r="CW25" s="398" t="str">
        <f ca="1">+IF(OFFSET('Sanitation Data'!$F$30,0,10*ROW('Sanitation Data'!F19))="","",OFFSET('Sanitation Data'!$F$30,0,10*ROW('Sanitation Data'!F19)))</f>
        <v/>
      </c>
      <c r="CX25" s="398" t="str">
        <f ca="1">+IF(OFFSET('Sanitation Data'!$F$31,0,10*ROW('Sanitation Data'!F19))="","",OFFSET('Sanitation Data'!$F$31,0,10*ROW('Sanitation Data'!F19)))</f>
        <v/>
      </c>
      <c r="CY25" s="398" t="str">
        <f ca="1">+IF(OFFSET('Sanitation Data'!$F$32,0,10*ROW('Sanitation Data'!F19))="","",OFFSET('Sanitation Data'!$F$32,0,10*ROW('Sanitation Data'!F19)))</f>
        <v/>
      </c>
      <c r="CZ25" s="398" t="str">
        <f ca="1">+IF(OFFSET('Sanitation Data'!$G$28,0,10*ROW('Sanitation Data'!G19))="","",OFFSET('Sanitation Data'!$G$28,0,10*ROW('Sanitation Data'!G19)))</f>
        <v/>
      </c>
      <c r="DA25" s="398" t="str">
        <f ca="1">+IF(OFFSET('Sanitation Data'!$G$29,0,10*ROW('Sanitation Data'!G19))="","",OFFSET('Sanitation Data'!$G$29,0,10*ROW('Sanitation Data'!G19)))</f>
        <v/>
      </c>
      <c r="DB25" s="398" t="str">
        <f ca="1">+IF(OFFSET('Sanitation Data'!$G$30,0,10*ROW('Sanitation Data'!G19))="","",OFFSET('Sanitation Data'!$G$30,0,10*ROW('Sanitation Data'!G19)))</f>
        <v/>
      </c>
      <c r="DC25" s="398" t="str">
        <f ca="1">+IF(OFFSET('Sanitation Data'!$G$31,0,10*ROW('Sanitation Data'!G19))="","",OFFSET('Sanitation Data'!$G$31,0,10*ROW('Sanitation Data'!G19)))</f>
        <v/>
      </c>
      <c r="DD25" s="398" t="str">
        <f ca="1">+IF(OFFSET('Sanitation Data'!$G$32,0,10*ROW('Sanitation Data'!G19))="","",OFFSET('Sanitation Data'!$G$32,0,10*ROW('Sanitation Data'!G19)))</f>
        <v/>
      </c>
      <c r="DE25" s="398" t="str">
        <f ca="1">+IF(OFFSET('Sanitation Data'!$H$28,0,10*ROW('Sanitation Data'!H19))="","",OFFSET('Sanitation Data'!$H$28,0,10*ROW('Sanitation Data'!H19)))</f>
        <v/>
      </c>
      <c r="DF25" s="398" t="str">
        <f ca="1">+IF(OFFSET('Sanitation Data'!$H$29,0,10*ROW('Sanitation Data'!H19))="","",OFFSET('Sanitation Data'!$H$29,0,10*ROW('Sanitation Data'!H19)))</f>
        <v/>
      </c>
      <c r="DG25" s="398" t="str">
        <f ca="1">+IF(OFFSET('Sanitation Data'!$H$30,0,10*ROW('Sanitation Data'!H19))="","",OFFSET('Sanitation Data'!$H$30,0,10*ROW('Sanitation Data'!H19)))</f>
        <v/>
      </c>
      <c r="DH25" s="398" t="str">
        <f ca="1">+IF(OFFSET('Sanitation Data'!$H$31,0,10*ROW('Sanitation Data'!H19))="","",OFFSET('Sanitation Data'!$H$31,0,10*ROW('Sanitation Data'!H19)))</f>
        <v/>
      </c>
      <c r="DI25" s="398" t="str">
        <f ca="1">+IF(OFFSET('Sanitation Data'!$H$32,0,10*ROW('Sanitation Data'!H19))="","",OFFSET('Sanitation Data'!$H$32,0,10*ROW('Sanitation Data'!H19)))</f>
        <v/>
      </c>
      <c r="DJ25" s="398" t="str">
        <f ca="1">+IF(OFFSET('Sanitation Data'!$I$28,0,10*ROW('Sanitation Data'!I19))="","",OFFSET('Sanitation Data'!$I$28,0,10*ROW('Sanitation Data'!I19)))</f>
        <v/>
      </c>
      <c r="DK25" s="398" t="str">
        <f ca="1">+IF(OFFSET('Sanitation Data'!$I$29,0,10*ROW('Sanitation Data'!I19))="","",OFFSET('Sanitation Data'!$I$29,0,10*ROW('Sanitation Data'!I19)))</f>
        <v/>
      </c>
      <c r="DL25" s="398" t="str">
        <f ca="1">+IF(OFFSET('Sanitation Data'!$I$30,0,10*ROW('Sanitation Data'!I19))="","",OFFSET('Sanitation Data'!$I$30,0,10*ROW('Sanitation Data'!I19)))</f>
        <v/>
      </c>
      <c r="DM25" s="398" t="str">
        <f ca="1">+IF(OFFSET('Sanitation Data'!$I$31,0,10*ROW('Sanitation Data'!I19))="","",OFFSET('Sanitation Data'!$I$31,0,10*ROW('Sanitation Data'!I19)))</f>
        <v/>
      </c>
      <c r="DN25" s="398" t="str">
        <f ca="1">+IF(OFFSET('Sanitation Data'!$I$32,0,10*ROW('Sanitation Data'!I19))="","",OFFSET('Sanitation Data'!$I$32,0,10*ROW('Sanitation Data'!I19)))</f>
        <v/>
      </c>
      <c r="DO25" s="398" t="str">
        <f ca="1">+IF(OFFSET('Hygiene Data'!$D$11,0,10*ROW('Hygiene Data'!D19))="","",OFFSET('Hygiene Data'!$D$11,0,10*ROW('Hygiene Data'!D19)))</f>
        <v/>
      </c>
      <c r="DP25" s="398" t="str">
        <f ca="1">+IF(OFFSET('Hygiene Data'!$D$12,0,10*ROW('Hygiene Data'!D19))="","",OFFSET('Hygiene Data'!$D$12,0,10*ROW('Hygiene Data'!D19)))</f>
        <v/>
      </c>
      <c r="DQ25" s="398" t="str">
        <f ca="1">+IF(OFFSET('Hygiene Data'!$D$13,0,10*ROW('Hygiene Data'!D19))="","",OFFSET('Hygiene Data'!$D$13,0,10*ROW('Hygiene Data'!D19)))</f>
        <v/>
      </c>
      <c r="DR25" s="398" t="str">
        <f ca="1">+IF(OFFSET('Hygiene Data'!$E$11,0,10*ROW('Hygiene Data'!E19))="","",OFFSET('Hygiene Data'!$E$11,0,10*ROW('Hygiene Data'!E19)))</f>
        <v/>
      </c>
      <c r="DS25" s="398" t="str">
        <f ca="1">+IF(OFFSET('Hygiene Data'!$E$12,0,10*ROW('Hygiene Data'!E19))="","",OFFSET('Hygiene Data'!$E$12,0,10*ROW('Hygiene Data'!E19)))</f>
        <v/>
      </c>
      <c r="DT25" s="398" t="str">
        <f ca="1">+IF(OFFSET('Hygiene Data'!$E$13,0,10*ROW('Hygiene Data'!E19))="","",OFFSET('Hygiene Data'!$E$13,0,10*ROW('Hygiene Data'!E19)))</f>
        <v/>
      </c>
      <c r="DU25" s="398" t="str">
        <f ca="1">+IF(OFFSET('Hygiene Data'!$F$11,0,10*ROW('Hygiene Data'!F19))="","",OFFSET('Hygiene Data'!$F$11,0,10*ROW('Hygiene Data'!F19)))</f>
        <v/>
      </c>
      <c r="DV25" s="398" t="str">
        <f ca="1">+IF(OFFSET('Hygiene Data'!$F$12,0,10*ROW('Hygiene Data'!F19))="","",OFFSET('Hygiene Data'!$F$12,0,10*ROW('Hygiene Data'!F19)))</f>
        <v/>
      </c>
      <c r="DW25" s="398" t="str">
        <f ca="1">+IF(OFFSET('Hygiene Data'!$F$13,0,10*ROW('Hygiene Data'!F19))="","",OFFSET('Hygiene Data'!$F$13,0,10*ROW('Hygiene Data'!F19)))</f>
        <v/>
      </c>
      <c r="DX25" s="398" t="str">
        <f ca="1">+IF(OFFSET('Hygiene Data'!$G$11,0,10*ROW('Hygiene Data'!G19))="","",OFFSET('Hygiene Data'!$G$11,0,10*ROW('Hygiene Data'!G19)))</f>
        <v/>
      </c>
      <c r="DY25" s="398" t="str">
        <f ca="1">+IF(OFFSET('Hygiene Data'!$G$12,0,10*ROW('Hygiene Data'!G19))="","",OFFSET('Hygiene Data'!$G$12,0,10*ROW('Hygiene Data'!G19)))</f>
        <v/>
      </c>
      <c r="DZ25" s="398" t="str">
        <f ca="1">+IF(OFFSET('Hygiene Data'!$G$13,0,10*ROW('Hygiene Data'!G19))="","",OFFSET('Hygiene Data'!$G$13,0,10*ROW('Hygiene Data'!G19)))</f>
        <v/>
      </c>
      <c r="EA25" s="398" t="str">
        <f ca="1">+IF(OFFSET('Hygiene Data'!$H$11,0,10*ROW('Hygiene Data'!H19))="","",OFFSET('Hygiene Data'!$H$11,0,10*ROW('Hygiene Data'!H19)))</f>
        <v/>
      </c>
      <c r="EB25" s="398" t="str">
        <f ca="1">+IF(OFFSET('Hygiene Data'!$H$12,0,10*ROW('Hygiene Data'!H19))="","",OFFSET('Hygiene Data'!$H$12,0,10*ROW('Hygiene Data'!H19)))</f>
        <v/>
      </c>
      <c r="EC25" s="398" t="str">
        <f ca="1">+IF(OFFSET('Hygiene Data'!$H$13,0,10*ROW('Hygiene Data'!H19))="","",OFFSET('Hygiene Data'!$H$13,0,10*ROW('Hygiene Data'!H19)))</f>
        <v/>
      </c>
      <c r="ED25" s="398" t="str">
        <f ca="1">+IF(OFFSET('Hygiene Data'!$I$11,0,10*ROW('Hygiene Data'!I19))="","",OFFSET('Hygiene Data'!$I$11,0,10*ROW('Hygiene Data'!I19)))</f>
        <v/>
      </c>
      <c r="EE25" s="398" t="str">
        <f ca="1">+IF(OFFSET('Hygiene Data'!$I$12,0,10*ROW('Hygiene Data'!I19))="","",OFFSET('Hygiene Data'!$I$12,0,10*ROW('Hygiene Data'!I19)))</f>
        <v/>
      </c>
      <c r="EF25" s="398" t="str">
        <f ca="1">+IF(OFFSET('Hygiene Data'!$I$13,0,10*ROW('Hygiene Data'!I19))="","",OFFSET('Hygiene Data'!$I$13,0,10*ROW('Hygiene Data'!I19)))</f>
        <v/>
      </c>
    </row>
    <row r="26" spans="1:136" x14ac:dyDescent="0.25">
      <c r="A26" s="507" t="str">
        <f ca="1">+IF(OFFSET('Water Data'!$B$2,0,10*ROW('Water Data'!E20))="","",OFFSET('Water Data'!$B$2,0,10*ROW('Water Data'!E20)))</f>
        <v/>
      </c>
      <c r="B26" s="507"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34" t="str">
        <f t="shared" ca="1" si="0"/>
        <v/>
      </c>
      <c r="D26" s="535"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35"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35"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35"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35"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35"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35"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35"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35"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35"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35"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35"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35"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35"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35"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35"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35"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35"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36"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36"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36"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36"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36"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36"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36"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36"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36"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36"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36"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36"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36"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36"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36"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36"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36"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36"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36"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36"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36"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36"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36"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36"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36"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36"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36"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36"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36"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36"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37"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613"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37"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37"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37"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37"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37"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37"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37"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37"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37"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37"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37"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37"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37"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37"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37"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37"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98" t="str">
        <f ca="1">+IF(OFFSET('Water Data'!$D$27,0,10*ROW('Water Data'!D20))="","",OFFSET('Water Data'!$D$27,0,10*ROW('Water Data'!D20)))</f>
        <v/>
      </c>
      <c r="BT26" s="398" t="str">
        <f ca="1">+IF(OFFSET('Water Data'!$D$28,0,10*ROW('Water Data'!D20))="","",OFFSET('Water Data'!$D$28,0,10*ROW('Water Data'!D20)))</f>
        <v/>
      </c>
      <c r="BU26" s="398" t="str">
        <f ca="1">+IF(OFFSET('Water Data'!$D$29,0,10*ROW('Water Data'!D20))="","",OFFSET('Water Data'!$D$29,0,10*ROW('Water Data'!D20)))</f>
        <v/>
      </c>
      <c r="BV26" s="398" t="str">
        <f ca="1">+IF(OFFSET('Water Data'!$E$27,0,10*ROW('Water Data'!E20))="","",OFFSET('Water Data'!$E$27,0,10*ROW('Water Data'!E20)))</f>
        <v/>
      </c>
      <c r="BW26" s="398" t="str">
        <f ca="1">+IF(OFFSET('Water Data'!$E$28,0,10*ROW('Water Data'!E20))="","",OFFSET('Water Data'!$E$28,0,10*ROW('Water Data'!E20)))</f>
        <v/>
      </c>
      <c r="BX26" s="398" t="str">
        <f ca="1">+IF(OFFSET('Water Data'!$E$29,0,10*ROW('Water Data'!E20))="","",OFFSET('Water Data'!$E$29,0,10*ROW('Water Data'!E20)))</f>
        <v/>
      </c>
      <c r="BY26" s="398" t="str">
        <f ca="1">+IF(OFFSET('Water Data'!$F$27,0,10*ROW('Water Data'!F20))="","",OFFSET('Water Data'!$F$27,0,10*ROW('Water Data'!F20)))</f>
        <v/>
      </c>
      <c r="BZ26" s="398" t="str">
        <f ca="1">+IF(OFFSET('Water Data'!$F$28,0,10*ROW('Water Data'!F20))="","",OFFSET('Water Data'!$F$28,0,10*ROW('Water Data'!F20)))</f>
        <v/>
      </c>
      <c r="CA26" s="398" t="str">
        <f ca="1">+IF(OFFSET('Water Data'!$F$29,0,10*ROW('Water Data'!F20))="","",OFFSET('Water Data'!$F$29,0,10*ROW('Water Data'!F20)))</f>
        <v/>
      </c>
      <c r="CB26" s="398" t="str">
        <f ca="1">+IF(OFFSET('Water Data'!$G$27,0,10*ROW('Water Data'!G20))="","",OFFSET('Water Data'!$G$27,0,10*ROW('Water Data'!G20)))</f>
        <v/>
      </c>
      <c r="CC26" s="398" t="str">
        <f ca="1">+IF(OFFSET('Water Data'!$G$28,0,10*ROW('Water Data'!G20))="","",OFFSET('Water Data'!$G$28,0,10*ROW('Water Data'!G20)))</f>
        <v/>
      </c>
      <c r="CD26" s="398" t="str">
        <f ca="1">+IF(OFFSET('Water Data'!$G$29,0,10*ROW('Water Data'!G20))="","",OFFSET('Water Data'!$G$29,0,10*ROW('Water Data'!G20)))</f>
        <v/>
      </c>
      <c r="CE26" s="398" t="str">
        <f ca="1">+IF(OFFSET('Water Data'!$H$27,0,10*ROW('Water Data'!H20))="","",OFFSET('Water Data'!$H$27,0,10*ROW('Water Data'!H20)))</f>
        <v/>
      </c>
      <c r="CF26" s="398" t="str">
        <f ca="1">+IF(OFFSET('Water Data'!$H$28,0,10*ROW('Water Data'!H20))="","",OFFSET('Water Data'!$H$28,0,10*ROW('Water Data'!H20)))</f>
        <v/>
      </c>
      <c r="CG26" s="398" t="str">
        <f ca="1">+IF(OFFSET('Water Data'!$H$29,0,10*ROW('Water Data'!H20))="","",OFFSET('Water Data'!$H$29,0,10*ROW('Water Data'!H20)))</f>
        <v/>
      </c>
      <c r="CH26" s="398" t="str">
        <f ca="1">+IF(OFFSET('Water Data'!$I$27,0,10*ROW('Water Data'!I20))="","",OFFSET('Water Data'!$I$27,0,10*ROW('Water Data'!I20)))</f>
        <v/>
      </c>
      <c r="CI26" s="398" t="str">
        <f ca="1">+IF(OFFSET('Water Data'!$I$28,0,10*ROW('Water Data'!I20))="","",OFFSET('Water Data'!$I$28,0,10*ROW('Water Data'!I20)))</f>
        <v/>
      </c>
      <c r="CJ26" s="398" t="str">
        <f ca="1">+IF(OFFSET('Water Data'!$I$29,0,10*ROW('Water Data'!I20))="","",OFFSET('Water Data'!$I$29,0,10*ROW('Water Data'!I20)))</f>
        <v/>
      </c>
      <c r="CK26" s="398" t="str">
        <f ca="1">+IF(OFFSET('Sanitation Data'!$D$28,0,10*ROW('Sanitation Data'!D20))="","",OFFSET('Sanitation Data'!$D$28,0,10*ROW('Sanitation Data'!D20)))</f>
        <v/>
      </c>
      <c r="CL26" s="398" t="str">
        <f ca="1">+IF(OFFSET('Sanitation Data'!$D$29,0,10*ROW('Sanitation Data'!D20))="","",OFFSET('Sanitation Data'!$D$29,0,10*ROW('Sanitation Data'!D20)))</f>
        <v/>
      </c>
      <c r="CM26" s="398" t="str">
        <f ca="1">+IF(OFFSET('Sanitation Data'!$D$30,0,10*ROW('Sanitation Data'!D20))="","",OFFSET('Sanitation Data'!$D$30,0,10*ROW('Sanitation Data'!D20)))</f>
        <v/>
      </c>
      <c r="CN26" s="398" t="str">
        <f ca="1">+IF(OFFSET('Sanitation Data'!$D$31,0,10*ROW('Sanitation Data'!D20))="","",OFFSET('Sanitation Data'!$D$31,0,10*ROW('Sanitation Data'!D20)))</f>
        <v/>
      </c>
      <c r="CO26" s="398" t="str">
        <f ca="1">+IF(OFFSET('Sanitation Data'!$D$32,0,10*ROW('Sanitation Data'!D20))="","",OFFSET('Sanitation Data'!$D$32,0,10*ROW('Sanitation Data'!D20)))</f>
        <v/>
      </c>
      <c r="CP26" s="398" t="str">
        <f ca="1">+IF(OFFSET('Sanitation Data'!$E$28,0,10*ROW('Sanitation Data'!E20))="","",OFFSET('Sanitation Data'!$E$28,0,10*ROW('Sanitation Data'!E20)))</f>
        <v/>
      </c>
      <c r="CQ26" s="398" t="str">
        <f ca="1">+IF(OFFSET('Sanitation Data'!$E$29,0,10*ROW('Sanitation Data'!E20))="","",OFFSET('Sanitation Data'!$E$29,0,10*ROW('Sanitation Data'!E20)))</f>
        <v/>
      </c>
      <c r="CR26" s="398" t="str">
        <f ca="1">+IF(OFFSET('Sanitation Data'!$E$30,0,10*ROW('Sanitation Data'!E20))="","",OFFSET('Sanitation Data'!$E$30,0,10*ROW('Sanitation Data'!E20)))</f>
        <v/>
      </c>
      <c r="CS26" s="398" t="str">
        <f ca="1">+IF(OFFSET('Sanitation Data'!$E$31,0,10*ROW('Sanitation Data'!E20))="","",OFFSET('Sanitation Data'!$E$31,0,10*ROW('Sanitation Data'!E20)))</f>
        <v/>
      </c>
      <c r="CT26" s="398" t="str">
        <f ca="1">+IF(OFFSET('Sanitation Data'!$E$32,0,10*ROW('Sanitation Data'!E20))="","",OFFSET('Sanitation Data'!$E$32,0,10*ROW('Sanitation Data'!E20)))</f>
        <v/>
      </c>
      <c r="CU26" s="398" t="str">
        <f ca="1">+IF(OFFSET('Sanitation Data'!$F$28,0,10*ROW('Sanitation Data'!F20))="","",OFFSET('Sanitation Data'!$F$28,0,10*ROW('Sanitation Data'!F20)))</f>
        <v/>
      </c>
      <c r="CV26" s="398" t="str">
        <f ca="1">+IF(OFFSET('Sanitation Data'!$F$29,0,10*ROW('Sanitation Data'!F20))="","",OFFSET('Sanitation Data'!$F$29,0,10*ROW('Sanitation Data'!F20)))</f>
        <v/>
      </c>
      <c r="CW26" s="398" t="str">
        <f ca="1">+IF(OFFSET('Sanitation Data'!$F$30,0,10*ROW('Sanitation Data'!F20))="","",OFFSET('Sanitation Data'!$F$30,0,10*ROW('Sanitation Data'!F20)))</f>
        <v/>
      </c>
      <c r="CX26" s="398" t="str">
        <f ca="1">+IF(OFFSET('Sanitation Data'!$F$31,0,10*ROW('Sanitation Data'!F20))="","",OFFSET('Sanitation Data'!$F$31,0,10*ROW('Sanitation Data'!F20)))</f>
        <v/>
      </c>
      <c r="CY26" s="398" t="str">
        <f ca="1">+IF(OFFSET('Sanitation Data'!$F$32,0,10*ROW('Sanitation Data'!F20))="","",OFFSET('Sanitation Data'!$F$32,0,10*ROW('Sanitation Data'!F20)))</f>
        <v/>
      </c>
      <c r="CZ26" s="398" t="str">
        <f ca="1">+IF(OFFSET('Sanitation Data'!$G$28,0,10*ROW('Sanitation Data'!G20))="","",OFFSET('Sanitation Data'!$G$28,0,10*ROW('Sanitation Data'!G20)))</f>
        <v/>
      </c>
      <c r="DA26" s="398" t="str">
        <f ca="1">+IF(OFFSET('Sanitation Data'!$G$29,0,10*ROW('Sanitation Data'!G20))="","",OFFSET('Sanitation Data'!$G$29,0,10*ROW('Sanitation Data'!G20)))</f>
        <v/>
      </c>
      <c r="DB26" s="398" t="str">
        <f ca="1">+IF(OFFSET('Sanitation Data'!$G$30,0,10*ROW('Sanitation Data'!G20))="","",OFFSET('Sanitation Data'!$G$30,0,10*ROW('Sanitation Data'!G20)))</f>
        <v/>
      </c>
      <c r="DC26" s="398" t="str">
        <f ca="1">+IF(OFFSET('Sanitation Data'!$G$31,0,10*ROW('Sanitation Data'!G20))="","",OFFSET('Sanitation Data'!$G$31,0,10*ROW('Sanitation Data'!G20)))</f>
        <v/>
      </c>
      <c r="DD26" s="398" t="str">
        <f ca="1">+IF(OFFSET('Sanitation Data'!$G$32,0,10*ROW('Sanitation Data'!G20))="","",OFFSET('Sanitation Data'!$G$32,0,10*ROW('Sanitation Data'!G20)))</f>
        <v/>
      </c>
      <c r="DE26" s="398" t="str">
        <f ca="1">+IF(OFFSET('Sanitation Data'!$H$28,0,10*ROW('Sanitation Data'!H20))="","",OFFSET('Sanitation Data'!$H$28,0,10*ROW('Sanitation Data'!H20)))</f>
        <v/>
      </c>
      <c r="DF26" s="398" t="str">
        <f ca="1">+IF(OFFSET('Sanitation Data'!$H$29,0,10*ROW('Sanitation Data'!H20))="","",OFFSET('Sanitation Data'!$H$29,0,10*ROW('Sanitation Data'!H20)))</f>
        <v/>
      </c>
      <c r="DG26" s="398" t="str">
        <f ca="1">+IF(OFFSET('Sanitation Data'!$H$30,0,10*ROW('Sanitation Data'!H20))="","",OFFSET('Sanitation Data'!$H$30,0,10*ROW('Sanitation Data'!H20)))</f>
        <v/>
      </c>
      <c r="DH26" s="398" t="str">
        <f ca="1">+IF(OFFSET('Sanitation Data'!$H$31,0,10*ROW('Sanitation Data'!H20))="","",OFFSET('Sanitation Data'!$H$31,0,10*ROW('Sanitation Data'!H20)))</f>
        <v/>
      </c>
      <c r="DI26" s="398" t="str">
        <f ca="1">+IF(OFFSET('Sanitation Data'!$H$32,0,10*ROW('Sanitation Data'!H20))="","",OFFSET('Sanitation Data'!$H$32,0,10*ROW('Sanitation Data'!H20)))</f>
        <v/>
      </c>
      <c r="DJ26" s="398" t="str">
        <f ca="1">+IF(OFFSET('Sanitation Data'!$I$28,0,10*ROW('Sanitation Data'!I20))="","",OFFSET('Sanitation Data'!$I$28,0,10*ROW('Sanitation Data'!I20)))</f>
        <v/>
      </c>
      <c r="DK26" s="398" t="str">
        <f ca="1">+IF(OFFSET('Sanitation Data'!$I$29,0,10*ROW('Sanitation Data'!I20))="","",OFFSET('Sanitation Data'!$I$29,0,10*ROW('Sanitation Data'!I20)))</f>
        <v/>
      </c>
      <c r="DL26" s="398" t="str">
        <f ca="1">+IF(OFFSET('Sanitation Data'!$I$30,0,10*ROW('Sanitation Data'!I20))="","",OFFSET('Sanitation Data'!$I$30,0,10*ROW('Sanitation Data'!I20)))</f>
        <v/>
      </c>
      <c r="DM26" s="398" t="str">
        <f ca="1">+IF(OFFSET('Sanitation Data'!$I$31,0,10*ROW('Sanitation Data'!I20))="","",OFFSET('Sanitation Data'!$I$31,0,10*ROW('Sanitation Data'!I20)))</f>
        <v/>
      </c>
      <c r="DN26" s="398" t="str">
        <f ca="1">+IF(OFFSET('Sanitation Data'!$I$32,0,10*ROW('Sanitation Data'!I20))="","",OFFSET('Sanitation Data'!$I$32,0,10*ROW('Sanitation Data'!I20)))</f>
        <v/>
      </c>
      <c r="DO26" s="398" t="str">
        <f ca="1">+IF(OFFSET('Hygiene Data'!$D$11,0,10*ROW('Hygiene Data'!D20))="","",OFFSET('Hygiene Data'!$D$11,0,10*ROW('Hygiene Data'!D20)))</f>
        <v/>
      </c>
      <c r="DP26" s="398" t="str">
        <f ca="1">+IF(OFFSET('Hygiene Data'!$D$12,0,10*ROW('Hygiene Data'!D20))="","",OFFSET('Hygiene Data'!$D$12,0,10*ROW('Hygiene Data'!D20)))</f>
        <v/>
      </c>
      <c r="DQ26" s="398" t="str">
        <f ca="1">+IF(OFFSET('Hygiene Data'!$D$13,0,10*ROW('Hygiene Data'!D20))="","",OFFSET('Hygiene Data'!$D$13,0,10*ROW('Hygiene Data'!D20)))</f>
        <v/>
      </c>
      <c r="DR26" s="398" t="str">
        <f ca="1">+IF(OFFSET('Hygiene Data'!$E$11,0,10*ROW('Hygiene Data'!E20))="","",OFFSET('Hygiene Data'!$E$11,0,10*ROW('Hygiene Data'!E20)))</f>
        <v/>
      </c>
      <c r="DS26" s="398" t="str">
        <f ca="1">+IF(OFFSET('Hygiene Data'!$E$12,0,10*ROW('Hygiene Data'!E20))="","",OFFSET('Hygiene Data'!$E$12,0,10*ROW('Hygiene Data'!E20)))</f>
        <v/>
      </c>
      <c r="DT26" s="398" t="str">
        <f ca="1">+IF(OFFSET('Hygiene Data'!$E$13,0,10*ROW('Hygiene Data'!E20))="","",OFFSET('Hygiene Data'!$E$13,0,10*ROW('Hygiene Data'!E20)))</f>
        <v/>
      </c>
      <c r="DU26" s="398" t="str">
        <f ca="1">+IF(OFFSET('Hygiene Data'!$F$11,0,10*ROW('Hygiene Data'!F20))="","",OFFSET('Hygiene Data'!$F$11,0,10*ROW('Hygiene Data'!F20)))</f>
        <v/>
      </c>
      <c r="DV26" s="398" t="str">
        <f ca="1">+IF(OFFSET('Hygiene Data'!$F$12,0,10*ROW('Hygiene Data'!F20))="","",OFFSET('Hygiene Data'!$F$12,0,10*ROW('Hygiene Data'!F20)))</f>
        <v/>
      </c>
      <c r="DW26" s="398" t="str">
        <f ca="1">+IF(OFFSET('Hygiene Data'!$F$13,0,10*ROW('Hygiene Data'!F20))="","",OFFSET('Hygiene Data'!$F$13,0,10*ROW('Hygiene Data'!F20)))</f>
        <v/>
      </c>
      <c r="DX26" s="398" t="str">
        <f ca="1">+IF(OFFSET('Hygiene Data'!$G$11,0,10*ROW('Hygiene Data'!G20))="","",OFFSET('Hygiene Data'!$G$11,0,10*ROW('Hygiene Data'!G20)))</f>
        <v/>
      </c>
      <c r="DY26" s="398" t="str">
        <f ca="1">+IF(OFFSET('Hygiene Data'!$G$12,0,10*ROW('Hygiene Data'!G20))="","",OFFSET('Hygiene Data'!$G$12,0,10*ROW('Hygiene Data'!G20)))</f>
        <v/>
      </c>
      <c r="DZ26" s="398" t="str">
        <f ca="1">+IF(OFFSET('Hygiene Data'!$G$13,0,10*ROW('Hygiene Data'!G20))="","",OFFSET('Hygiene Data'!$G$13,0,10*ROW('Hygiene Data'!G20)))</f>
        <v/>
      </c>
      <c r="EA26" s="398" t="str">
        <f ca="1">+IF(OFFSET('Hygiene Data'!$H$11,0,10*ROW('Hygiene Data'!H20))="","",OFFSET('Hygiene Data'!$H$11,0,10*ROW('Hygiene Data'!H20)))</f>
        <v/>
      </c>
      <c r="EB26" s="398" t="str">
        <f ca="1">+IF(OFFSET('Hygiene Data'!$H$12,0,10*ROW('Hygiene Data'!H20))="","",OFFSET('Hygiene Data'!$H$12,0,10*ROW('Hygiene Data'!H20)))</f>
        <v/>
      </c>
      <c r="EC26" s="398" t="str">
        <f ca="1">+IF(OFFSET('Hygiene Data'!$H$13,0,10*ROW('Hygiene Data'!H20))="","",OFFSET('Hygiene Data'!$H$13,0,10*ROW('Hygiene Data'!H20)))</f>
        <v/>
      </c>
      <c r="ED26" s="398" t="str">
        <f ca="1">+IF(OFFSET('Hygiene Data'!$I$11,0,10*ROW('Hygiene Data'!I20))="","",OFFSET('Hygiene Data'!$I$11,0,10*ROW('Hygiene Data'!I20)))</f>
        <v/>
      </c>
      <c r="EE26" s="398" t="str">
        <f ca="1">+IF(OFFSET('Hygiene Data'!$I$12,0,10*ROW('Hygiene Data'!I20))="","",OFFSET('Hygiene Data'!$I$12,0,10*ROW('Hygiene Data'!I20)))</f>
        <v/>
      </c>
      <c r="EF26" s="398" t="str">
        <f ca="1">+IF(OFFSET('Hygiene Data'!$I$13,0,10*ROW('Hygiene Data'!I20))="","",OFFSET('Hygiene Data'!$I$13,0,10*ROW('Hygiene Data'!I20)))</f>
        <v/>
      </c>
    </row>
    <row r="27" spans="1:136" x14ac:dyDescent="0.25">
      <c r="A27" s="507" t="str">
        <f ca="1">+IF(OFFSET('Water Data'!$B$2,0,10*ROW('Water Data'!E21))="","",OFFSET('Water Data'!$B$2,0,10*ROW('Water Data'!E21)))</f>
        <v/>
      </c>
      <c r="B27" s="507"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34" t="str">
        <f t="shared" ca="1" si="0"/>
        <v/>
      </c>
      <c r="D27" s="535"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35"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35"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35"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35"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35"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35"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35"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35"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35"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35"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35"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35"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35"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35"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35"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35"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35"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36"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36"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36"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36"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36"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36"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36"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36"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36"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36"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36"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36"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36"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36"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36"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36"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36"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36"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36"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36"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36"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36"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36"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36"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36"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36"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36"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36"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36"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36"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37"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613"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37"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37"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37"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37"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37"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37"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37"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37"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37"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37"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37"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37"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37"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37"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37"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37"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98" t="str">
        <f ca="1">+IF(OFFSET('Water Data'!$D$27,0,10*ROW('Water Data'!D21))="","",OFFSET('Water Data'!$D$27,0,10*ROW('Water Data'!D21)))</f>
        <v/>
      </c>
      <c r="BT27" s="398" t="str">
        <f ca="1">+IF(OFFSET('Water Data'!$D$28,0,10*ROW('Water Data'!D21))="","",OFFSET('Water Data'!$D$28,0,10*ROW('Water Data'!D21)))</f>
        <v/>
      </c>
      <c r="BU27" s="398" t="str">
        <f ca="1">+IF(OFFSET('Water Data'!$D$29,0,10*ROW('Water Data'!D21))="","",OFFSET('Water Data'!$D$29,0,10*ROW('Water Data'!D21)))</f>
        <v/>
      </c>
      <c r="BV27" s="398" t="str">
        <f ca="1">+IF(OFFSET('Water Data'!$E$27,0,10*ROW('Water Data'!E21))="","",OFFSET('Water Data'!$E$27,0,10*ROW('Water Data'!E21)))</f>
        <v/>
      </c>
      <c r="BW27" s="398" t="str">
        <f ca="1">+IF(OFFSET('Water Data'!$E$28,0,10*ROW('Water Data'!E21))="","",OFFSET('Water Data'!$E$28,0,10*ROW('Water Data'!E21)))</f>
        <v/>
      </c>
      <c r="BX27" s="398" t="str">
        <f ca="1">+IF(OFFSET('Water Data'!$E$29,0,10*ROW('Water Data'!E21))="","",OFFSET('Water Data'!$E$29,0,10*ROW('Water Data'!E21)))</f>
        <v/>
      </c>
      <c r="BY27" s="398" t="str">
        <f ca="1">+IF(OFFSET('Water Data'!$F$27,0,10*ROW('Water Data'!F21))="","",OFFSET('Water Data'!$F$27,0,10*ROW('Water Data'!F21)))</f>
        <v/>
      </c>
      <c r="BZ27" s="398" t="str">
        <f ca="1">+IF(OFFSET('Water Data'!$F$28,0,10*ROW('Water Data'!F21))="","",OFFSET('Water Data'!$F$28,0,10*ROW('Water Data'!F21)))</f>
        <v/>
      </c>
      <c r="CA27" s="398" t="str">
        <f ca="1">+IF(OFFSET('Water Data'!$F$29,0,10*ROW('Water Data'!F21))="","",OFFSET('Water Data'!$F$29,0,10*ROW('Water Data'!F21)))</f>
        <v/>
      </c>
      <c r="CB27" s="398" t="str">
        <f ca="1">+IF(OFFSET('Water Data'!$G$27,0,10*ROW('Water Data'!G21))="","",OFFSET('Water Data'!$G$27,0,10*ROW('Water Data'!G21)))</f>
        <v/>
      </c>
      <c r="CC27" s="398" t="str">
        <f ca="1">+IF(OFFSET('Water Data'!$G$28,0,10*ROW('Water Data'!G21))="","",OFFSET('Water Data'!$G$28,0,10*ROW('Water Data'!G21)))</f>
        <v/>
      </c>
      <c r="CD27" s="398" t="str">
        <f ca="1">+IF(OFFSET('Water Data'!$G$29,0,10*ROW('Water Data'!G21))="","",OFFSET('Water Data'!$G$29,0,10*ROW('Water Data'!G21)))</f>
        <v/>
      </c>
      <c r="CE27" s="398" t="str">
        <f ca="1">+IF(OFFSET('Water Data'!$H$27,0,10*ROW('Water Data'!H21))="","",OFFSET('Water Data'!$H$27,0,10*ROW('Water Data'!H21)))</f>
        <v/>
      </c>
      <c r="CF27" s="398" t="str">
        <f ca="1">+IF(OFFSET('Water Data'!$H$28,0,10*ROW('Water Data'!H21))="","",OFFSET('Water Data'!$H$28,0,10*ROW('Water Data'!H21)))</f>
        <v/>
      </c>
      <c r="CG27" s="398" t="str">
        <f ca="1">+IF(OFFSET('Water Data'!$H$29,0,10*ROW('Water Data'!H21))="","",OFFSET('Water Data'!$H$29,0,10*ROW('Water Data'!H21)))</f>
        <v/>
      </c>
      <c r="CH27" s="398" t="str">
        <f ca="1">+IF(OFFSET('Water Data'!$I$27,0,10*ROW('Water Data'!I21))="","",OFFSET('Water Data'!$I$27,0,10*ROW('Water Data'!I21)))</f>
        <v/>
      </c>
      <c r="CI27" s="398" t="str">
        <f ca="1">+IF(OFFSET('Water Data'!$I$28,0,10*ROW('Water Data'!I21))="","",OFFSET('Water Data'!$I$28,0,10*ROW('Water Data'!I21)))</f>
        <v/>
      </c>
      <c r="CJ27" s="398" t="str">
        <f ca="1">+IF(OFFSET('Water Data'!$I$29,0,10*ROW('Water Data'!I21))="","",OFFSET('Water Data'!$I$29,0,10*ROW('Water Data'!I21)))</f>
        <v/>
      </c>
      <c r="CK27" s="398" t="str">
        <f ca="1">+IF(OFFSET('Sanitation Data'!$D$28,0,10*ROW('Sanitation Data'!D21))="","",OFFSET('Sanitation Data'!$D$28,0,10*ROW('Sanitation Data'!D21)))</f>
        <v/>
      </c>
      <c r="CL27" s="398" t="str">
        <f ca="1">+IF(OFFSET('Sanitation Data'!$D$29,0,10*ROW('Sanitation Data'!D21))="","",OFFSET('Sanitation Data'!$D$29,0,10*ROW('Sanitation Data'!D21)))</f>
        <v/>
      </c>
      <c r="CM27" s="398" t="str">
        <f ca="1">+IF(OFFSET('Sanitation Data'!$D$30,0,10*ROW('Sanitation Data'!D21))="","",OFFSET('Sanitation Data'!$D$30,0,10*ROW('Sanitation Data'!D21)))</f>
        <v/>
      </c>
      <c r="CN27" s="398" t="str">
        <f ca="1">+IF(OFFSET('Sanitation Data'!$D$31,0,10*ROW('Sanitation Data'!D21))="","",OFFSET('Sanitation Data'!$D$31,0,10*ROW('Sanitation Data'!D21)))</f>
        <v/>
      </c>
      <c r="CO27" s="398" t="str">
        <f ca="1">+IF(OFFSET('Sanitation Data'!$D$32,0,10*ROW('Sanitation Data'!D21))="","",OFFSET('Sanitation Data'!$D$32,0,10*ROW('Sanitation Data'!D21)))</f>
        <v/>
      </c>
      <c r="CP27" s="398" t="str">
        <f ca="1">+IF(OFFSET('Sanitation Data'!$E$28,0,10*ROW('Sanitation Data'!E21))="","",OFFSET('Sanitation Data'!$E$28,0,10*ROW('Sanitation Data'!E21)))</f>
        <v/>
      </c>
      <c r="CQ27" s="398" t="str">
        <f ca="1">+IF(OFFSET('Sanitation Data'!$E$29,0,10*ROW('Sanitation Data'!E21))="","",OFFSET('Sanitation Data'!$E$29,0,10*ROW('Sanitation Data'!E21)))</f>
        <v/>
      </c>
      <c r="CR27" s="398" t="str">
        <f ca="1">+IF(OFFSET('Sanitation Data'!$E$30,0,10*ROW('Sanitation Data'!E21))="","",OFFSET('Sanitation Data'!$E$30,0,10*ROW('Sanitation Data'!E21)))</f>
        <v/>
      </c>
      <c r="CS27" s="398" t="str">
        <f ca="1">+IF(OFFSET('Sanitation Data'!$E$31,0,10*ROW('Sanitation Data'!E21))="","",OFFSET('Sanitation Data'!$E$31,0,10*ROW('Sanitation Data'!E21)))</f>
        <v/>
      </c>
      <c r="CT27" s="398" t="str">
        <f ca="1">+IF(OFFSET('Sanitation Data'!$E$32,0,10*ROW('Sanitation Data'!E21))="","",OFFSET('Sanitation Data'!$E$32,0,10*ROW('Sanitation Data'!E21)))</f>
        <v/>
      </c>
      <c r="CU27" s="398" t="str">
        <f ca="1">+IF(OFFSET('Sanitation Data'!$F$28,0,10*ROW('Sanitation Data'!F21))="","",OFFSET('Sanitation Data'!$F$28,0,10*ROW('Sanitation Data'!F21)))</f>
        <v/>
      </c>
      <c r="CV27" s="398" t="str">
        <f ca="1">+IF(OFFSET('Sanitation Data'!$F$29,0,10*ROW('Sanitation Data'!F21))="","",OFFSET('Sanitation Data'!$F$29,0,10*ROW('Sanitation Data'!F21)))</f>
        <v/>
      </c>
      <c r="CW27" s="398" t="str">
        <f ca="1">+IF(OFFSET('Sanitation Data'!$F$30,0,10*ROW('Sanitation Data'!F21))="","",OFFSET('Sanitation Data'!$F$30,0,10*ROW('Sanitation Data'!F21)))</f>
        <v/>
      </c>
      <c r="CX27" s="398" t="str">
        <f ca="1">+IF(OFFSET('Sanitation Data'!$F$31,0,10*ROW('Sanitation Data'!F21))="","",OFFSET('Sanitation Data'!$F$31,0,10*ROW('Sanitation Data'!F21)))</f>
        <v/>
      </c>
      <c r="CY27" s="398" t="str">
        <f ca="1">+IF(OFFSET('Sanitation Data'!$F$32,0,10*ROW('Sanitation Data'!F21))="","",OFFSET('Sanitation Data'!$F$32,0,10*ROW('Sanitation Data'!F21)))</f>
        <v/>
      </c>
      <c r="CZ27" s="398" t="str">
        <f ca="1">+IF(OFFSET('Sanitation Data'!$G$28,0,10*ROW('Sanitation Data'!G21))="","",OFFSET('Sanitation Data'!$G$28,0,10*ROW('Sanitation Data'!G21)))</f>
        <v/>
      </c>
      <c r="DA27" s="398" t="str">
        <f ca="1">+IF(OFFSET('Sanitation Data'!$G$29,0,10*ROW('Sanitation Data'!G21))="","",OFFSET('Sanitation Data'!$G$29,0,10*ROW('Sanitation Data'!G21)))</f>
        <v/>
      </c>
      <c r="DB27" s="398" t="str">
        <f ca="1">+IF(OFFSET('Sanitation Data'!$G$30,0,10*ROW('Sanitation Data'!G21))="","",OFFSET('Sanitation Data'!$G$30,0,10*ROW('Sanitation Data'!G21)))</f>
        <v/>
      </c>
      <c r="DC27" s="398" t="str">
        <f ca="1">+IF(OFFSET('Sanitation Data'!$G$31,0,10*ROW('Sanitation Data'!G21))="","",OFFSET('Sanitation Data'!$G$31,0,10*ROW('Sanitation Data'!G21)))</f>
        <v/>
      </c>
      <c r="DD27" s="398" t="str">
        <f ca="1">+IF(OFFSET('Sanitation Data'!$G$32,0,10*ROW('Sanitation Data'!G21))="","",OFFSET('Sanitation Data'!$G$32,0,10*ROW('Sanitation Data'!G21)))</f>
        <v/>
      </c>
      <c r="DE27" s="398" t="str">
        <f ca="1">+IF(OFFSET('Sanitation Data'!$H$28,0,10*ROW('Sanitation Data'!H21))="","",OFFSET('Sanitation Data'!$H$28,0,10*ROW('Sanitation Data'!H21)))</f>
        <v/>
      </c>
      <c r="DF27" s="398" t="str">
        <f ca="1">+IF(OFFSET('Sanitation Data'!$H$29,0,10*ROW('Sanitation Data'!H21))="","",OFFSET('Sanitation Data'!$H$29,0,10*ROW('Sanitation Data'!H21)))</f>
        <v/>
      </c>
      <c r="DG27" s="398" t="str">
        <f ca="1">+IF(OFFSET('Sanitation Data'!$H$30,0,10*ROW('Sanitation Data'!H21))="","",OFFSET('Sanitation Data'!$H$30,0,10*ROW('Sanitation Data'!H21)))</f>
        <v/>
      </c>
      <c r="DH27" s="398" t="str">
        <f ca="1">+IF(OFFSET('Sanitation Data'!$H$31,0,10*ROW('Sanitation Data'!H21))="","",OFFSET('Sanitation Data'!$H$31,0,10*ROW('Sanitation Data'!H21)))</f>
        <v/>
      </c>
      <c r="DI27" s="398" t="str">
        <f ca="1">+IF(OFFSET('Sanitation Data'!$H$32,0,10*ROW('Sanitation Data'!H21))="","",OFFSET('Sanitation Data'!$H$32,0,10*ROW('Sanitation Data'!H21)))</f>
        <v/>
      </c>
      <c r="DJ27" s="398" t="str">
        <f ca="1">+IF(OFFSET('Sanitation Data'!$I$28,0,10*ROW('Sanitation Data'!I21))="","",OFFSET('Sanitation Data'!$I$28,0,10*ROW('Sanitation Data'!I21)))</f>
        <v/>
      </c>
      <c r="DK27" s="398" t="str">
        <f ca="1">+IF(OFFSET('Sanitation Data'!$I$29,0,10*ROW('Sanitation Data'!I21))="","",OFFSET('Sanitation Data'!$I$29,0,10*ROW('Sanitation Data'!I21)))</f>
        <v/>
      </c>
      <c r="DL27" s="398" t="str">
        <f ca="1">+IF(OFFSET('Sanitation Data'!$I$30,0,10*ROW('Sanitation Data'!I21))="","",OFFSET('Sanitation Data'!$I$30,0,10*ROW('Sanitation Data'!I21)))</f>
        <v/>
      </c>
      <c r="DM27" s="398" t="str">
        <f ca="1">+IF(OFFSET('Sanitation Data'!$I$31,0,10*ROW('Sanitation Data'!I21))="","",OFFSET('Sanitation Data'!$I$31,0,10*ROW('Sanitation Data'!I21)))</f>
        <v/>
      </c>
      <c r="DN27" s="398" t="str">
        <f ca="1">+IF(OFFSET('Sanitation Data'!$I$32,0,10*ROW('Sanitation Data'!I21))="","",OFFSET('Sanitation Data'!$I$32,0,10*ROW('Sanitation Data'!I21)))</f>
        <v/>
      </c>
      <c r="DO27" s="398" t="str">
        <f ca="1">+IF(OFFSET('Hygiene Data'!$D$11,0,10*ROW('Hygiene Data'!D21))="","",OFFSET('Hygiene Data'!$D$11,0,10*ROW('Hygiene Data'!D21)))</f>
        <v/>
      </c>
      <c r="DP27" s="398" t="str">
        <f ca="1">+IF(OFFSET('Hygiene Data'!$D$12,0,10*ROW('Hygiene Data'!D21))="","",OFFSET('Hygiene Data'!$D$12,0,10*ROW('Hygiene Data'!D21)))</f>
        <v/>
      </c>
      <c r="DQ27" s="398" t="str">
        <f ca="1">+IF(OFFSET('Hygiene Data'!$D$13,0,10*ROW('Hygiene Data'!D21))="","",OFFSET('Hygiene Data'!$D$13,0,10*ROW('Hygiene Data'!D21)))</f>
        <v/>
      </c>
      <c r="DR27" s="398" t="str">
        <f ca="1">+IF(OFFSET('Hygiene Data'!$E$11,0,10*ROW('Hygiene Data'!E21))="","",OFFSET('Hygiene Data'!$E$11,0,10*ROW('Hygiene Data'!E21)))</f>
        <v/>
      </c>
      <c r="DS27" s="398" t="str">
        <f ca="1">+IF(OFFSET('Hygiene Data'!$E$12,0,10*ROW('Hygiene Data'!E21))="","",OFFSET('Hygiene Data'!$E$12,0,10*ROW('Hygiene Data'!E21)))</f>
        <v/>
      </c>
      <c r="DT27" s="398" t="str">
        <f ca="1">+IF(OFFSET('Hygiene Data'!$E$13,0,10*ROW('Hygiene Data'!E21))="","",OFFSET('Hygiene Data'!$E$13,0,10*ROW('Hygiene Data'!E21)))</f>
        <v/>
      </c>
      <c r="DU27" s="398" t="str">
        <f ca="1">+IF(OFFSET('Hygiene Data'!$F$11,0,10*ROW('Hygiene Data'!F21))="","",OFFSET('Hygiene Data'!$F$11,0,10*ROW('Hygiene Data'!F21)))</f>
        <v/>
      </c>
      <c r="DV27" s="398" t="str">
        <f ca="1">+IF(OFFSET('Hygiene Data'!$F$12,0,10*ROW('Hygiene Data'!F21))="","",OFFSET('Hygiene Data'!$F$12,0,10*ROW('Hygiene Data'!F21)))</f>
        <v/>
      </c>
      <c r="DW27" s="398" t="str">
        <f ca="1">+IF(OFFSET('Hygiene Data'!$F$13,0,10*ROW('Hygiene Data'!F21))="","",OFFSET('Hygiene Data'!$F$13,0,10*ROW('Hygiene Data'!F21)))</f>
        <v/>
      </c>
      <c r="DX27" s="398" t="str">
        <f ca="1">+IF(OFFSET('Hygiene Data'!$G$11,0,10*ROW('Hygiene Data'!G21))="","",OFFSET('Hygiene Data'!$G$11,0,10*ROW('Hygiene Data'!G21)))</f>
        <v/>
      </c>
      <c r="DY27" s="398" t="str">
        <f ca="1">+IF(OFFSET('Hygiene Data'!$G$12,0,10*ROW('Hygiene Data'!G21))="","",OFFSET('Hygiene Data'!$G$12,0,10*ROW('Hygiene Data'!G21)))</f>
        <v/>
      </c>
      <c r="DZ27" s="398" t="str">
        <f ca="1">+IF(OFFSET('Hygiene Data'!$G$13,0,10*ROW('Hygiene Data'!G21))="","",OFFSET('Hygiene Data'!$G$13,0,10*ROW('Hygiene Data'!G21)))</f>
        <v/>
      </c>
      <c r="EA27" s="398" t="str">
        <f ca="1">+IF(OFFSET('Hygiene Data'!$H$11,0,10*ROW('Hygiene Data'!H21))="","",OFFSET('Hygiene Data'!$H$11,0,10*ROW('Hygiene Data'!H21)))</f>
        <v/>
      </c>
      <c r="EB27" s="398" t="str">
        <f ca="1">+IF(OFFSET('Hygiene Data'!$H$12,0,10*ROW('Hygiene Data'!H21))="","",OFFSET('Hygiene Data'!$H$12,0,10*ROW('Hygiene Data'!H21)))</f>
        <v/>
      </c>
      <c r="EC27" s="398" t="str">
        <f ca="1">+IF(OFFSET('Hygiene Data'!$H$13,0,10*ROW('Hygiene Data'!H21))="","",OFFSET('Hygiene Data'!$H$13,0,10*ROW('Hygiene Data'!H21)))</f>
        <v/>
      </c>
      <c r="ED27" s="398" t="str">
        <f ca="1">+IF(OFFSET('Hygiene Data'!$I$11,0,10*ROW('Hygiene Data'!I21))="","",OFFSET('Hygiene Data'!$I$11,0,10*ROW('Hygiene Data'!I21)))</f>
        <v/>
      </c>
      <c r="EE27" s="398" t="str">
        <f ca="1">+IF(OFFSET('Hygiene Data'!$I$12,0,10*ROW('Hygiene Data'!I21))="","",OFFSET('Hygiene Data'!$I$12,0,10*ROW('Hygiene Data'!I21)))</f>
        <v/>
      </c>
      <c r="EF27" s="398" t="str">
        <f ca="1">+IF(OFFSET('Hygiene Data'!$I$13,0,10*ROW('Hygiene Data'!I21))="","",OFFSET('Hygiene Data'!$I$13,0,10*ROW('Hygiene Data'!I21)))</f>
        <v/>
      </c>
    </row>
    <row r="28" spans="1:136" x14ac:dyDescent="0.25">
      <c r="A28" s="507" t="str">
        <f ca="1">+IF(OFFSET('Water Data'!$B$2,0,10*ROW('Water Data'!E22))="","",OFFSET('Water Data'!$B$2,0,10*ROW('Water Data'!E22)))</f>
        <v/>
      </c>
      <c r="B28" s="507"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34" t="str">
        <f t="shared" ca="1" si="0"/>
        <v/>
      </c>
      <c r="D28" s="535"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35"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35"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35"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35"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35"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35"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35"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35"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35"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35"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35"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35"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35"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35"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35"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35"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35"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36"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36"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36"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36"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36"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36"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36"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36"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36"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36"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36"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36"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36"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36"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36"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36"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36"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36"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36"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36"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36"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36"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36"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36"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36"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36"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36"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36"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36"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36"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37"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613"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37"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37"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37"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37"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37"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37"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37"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37"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37"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37"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37"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37"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37"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37"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37"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37"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98" t="str">
        <f ca="1">+IF(OFFSET('Water Data'!$D$27,0,10*ROW('Water Data'!D22))="","",OFFSET('Water Data'!$D$27,0,10*ROW('Water Data'!D22)))</f>
        <v/>
      </c>
      <c r="BT28" s="398" t="str">
        <f ca="1">+IF(OFFSET('Water Data'!$D$28,0,10*ROW('Water Data'!D22))="","",OFFSET('Water Data'!$D$28,0,10*ROW('Water Data'!D22)))</f>
        <v/>
      </c>
      <c r="BU28" s="398" t="str">
        <f ca="1">+IF(OFFSET('Water Data'!$D$29,0,10*ROW('Water Data'!D22))="","",OFFSET('Water Data'!$D$29,0,10*ROW('Water Data'!D22)))</f>
        <v/>
      </c>
      <c r="BV28" s="398" t="str">
        <f ca="1">+IF(OFFSET('Water Data'!$E$27,0,10*ROW('Water Data'!E22))="","",OFFSET('Water Data'!$E$27,0,10*ROW('Water Data'!E22)))</f>
        <v/>
      </c>
      <c r="BW28" s="398" t="str">
        <f ca="1">+IF(OFFSET('Water Data'!$E$28,0,10*ROW('Water Data'!E22))="","",OFFSET('Water Data'!$E$28,0,10*ROW('Water Data'!E22)))</f>
        <v/>
      </c>
      <c r="BX28" s="398" t="str">
        <f ca="1">+IF(OFFSET('Water Data'!$E$29,0,10*ROW('Water Data'!E22))="","",OFFSET('Water Data'!$E$29,0,10*ROW('Water Data'!E22)))</f>
        <v/>
      </c>
      <c r="BY28" s="398" t="str">
        <f ca="1">+IF(OFFSET('Water Data'!$F$27,0,10*ROW('Water Data'!F22))="","",OFFSET('Water Data'!$F$27,0,10*ROW('Water Data'!F22)))</f>
        <v/>
      </c>
      <c r="BZ28" s="398" t="str">
        <f ca="1">+IF(OFFSET('Water Data'!$F$28,0,10*ROW('Water Data'!F22))="","",OFFSET('Water Data'!$F$28,0,10*ROW('Water Data'!F22)))</f>
        <v/>
      </c>
      <c r="CA28" s="398" t="str">
        <f ca="1">+IF(OFFSET('Water Data'!$F$29,0,10*ROW('Water Data'!F22))="","",OFFSET('Water Data'!$F$29,0,10*ROW('Water Data'!F22)))</f>
        <v/>
      </c>
      <c r="CB28" s="398" t="str">
        <f ca="1">+IF(OFFSET('Water Data'!$G$27,0,10*ROW('Water Data'!G22))="","",OFFSET('Water Data'!$G$27,0,10*ROW('Water Data'!G22)))</f>
        <v/>
      </c>
      <c r="CC28" s="398" t="str">
        <f ca="1">+IF(OFFSET('Water Data'!$G$28,0,10*ROW('Water Data'!G22))="","",OFFSET('Water Data'!$G$28,0,10*ROW('Water Data'!G22)))</f>
        <v/>
      </c>
      <c r="CD28" s="398" t="str">
        <f ca="1">+IF(OFFSET('Water Data'!$G$29,0,10*ROW('Water Data'!G22))="","",OFFSET('Water Data'!$G$29,0,10*ROW('Water Data'!G22)))</f>
        <v/>
      </c>
      <c r="CE28" s="398" t="str">
        <f ca="1">+IF(OFFSET('Water Data'!$H$27,0,10*ROW('Water Data'!H22))="","",OFFSET('Water Data'!$H$27,0,10*ROW('Water Data'!H22)))</f>
        <v/>
      </c>
      <c r="CF28" s="398" t="str">
        <f ca="1">+IF(OFFSET('Water Data'!$H$28,0,10*ROW('Water Data'!H22))="","",OFFSET('Water Data'!$H$28,0,10*ROW('Water Data'!H22)))</f>
        <v/>
      </c>
      <c r="CG28" s="398" t="str">
        <f ca="1">+IF(OFFSET('Water Data'!$H$29,0,10*ROW('Water Data'!H22))="","",OFFSET('Water Data'!$H$29,0,10*ROW('Water Data'!H22)))</f>
        <v/>
      </c>
      <c r="CH28" s="398" t="str">
        <f ca="1">+IF(OFFSET('Water Data'!$I$27,0,10*ROW('Water Data'!I22))="","",OFFSET('Water Data'!$I$27,0,10*ROW('Water Data'!I22)))</f>
        <v/>
      </c>
      <c r="CI28" s="398" t="str">
        <f ca="1">+IF(OFFSET('Water Data'!$I$28,0,10*ROW('Water Data'!I22))="","",OFFSET('Water Data'!$I$28,0,10*ROW('Water Data'!I22)))</f>
        <v/>
      </c>
      <c r="CJ28" s="398" t="str">
        <f ca="1">+IF(OFFSET('Water Data'!$I$29,0,10*ROW('Water Data'!I22))="","",OFFSET('Water Data'!$I$29,0,10*ROW('Water Data'!I22)))</f>
        <v/>
      </c>
      <c r="CK28" s="398" t="str">
        <f ca="1">+IF(OFFSET('Sanitation Data'!$D$28,0,10*ROW('Sanitation Data'!D22))="","",OFFSET('Sanitation Data'!$D$28,0,10*ROW('Sanitation Data'!D22)))</f>
        <v/>
      </c>
      <c r="CL28" s="398" t="str">
        <f ca="1">+IF(OFFSET('Sanitation Data'!$D$29,0,10*ROW('Sanitation Data'!D22))="","",OFFSET('Sanitation Data'!$D$29,0,10*ROW('Sanitation Data'!D22)))</f>
        <v/>
      </c>
      <c r="CM28" s="398" t="str">
        <f ca="1">+IF(OFFSET('Sanitation Data'!$D$30,0,10*ROW('Sanitation Data'!D22))="","",OFFSET('Sanitation Data'!$D$30,0,10*ROW('Sanitation Data'!D22)))</f>
        <v/>
      </c>
      <c r="CN28" s="398" t="str">
        <f ca="1">+IF(OFFSET('Sanitation Data'!$D$31,0,10*ROW('Sanitation Data'!D22))="","",OFFSET('Sanitation Data'!$D$31,0,10*ROW('Sanitation Data'!D22)))</f>
        <v/>
      </c>
      <c r="CO28" s="398" t="str">
        <f ca="1">+IF(OFFSET('Sanitation Data'!$D$32,0,10*ROW('Sanitation Data'!D22))="","",OFFSET('Sanitation Data'!$D$32,0,10*ROW('Sanitation Data'!D22)))</f>
        <v/>
      </c>
      <c r="CP28" s="398" t="str">
        <f ca="1">+IF(OFFSET('Sanitation Data'!$E$28,0,10*ROW('Sanitation Data'!E22))="","",OFFSET('Sanitation Data'!$E$28,0,10*ROW('Sanitation Data'!E22)))</f>
        <v/>
      </c>
      <c r="CQ28" s="398" t="str">
        <f ca="1">+IF(OFFSET('Sanitation Data'!$E$29,0,10*ROW('Sanitation Data'!E22))="","",OFFSET('Sanitation Data'!$E$29,0,10*ROW('Sanitation Data'!E22)))</f>
        <v/>
      </c>
      <c r="CR28" s="398" t="str">
        <f ca="1">+IF(OFFSET('Sanitation Data'!$E$30,0,10*ROW('Sanitation Data'!E22))="","",OFFSET('Sanitation Data'!$E$30,0,10*ROW('Sanitation Data'!E22)))</f>
        <v/>
      </c>
      <c r="CS28" s="398" t="str">
        <f ca="1">+IF(OFFSET('Sanitation Data'!$E$31,0,10*ROW('Sanitation Data'!E22))="","",OFFSET('Sanitation Data'!$E$31,0,10*ROW('Sanitation Data'!E22)))</f>
        <v/>
      </c>
      <c r="CT28" s="398" t="str">
        <f ca="1">+IF(OFFSET('Sanitation Data'!$E$32,0,10*ROW('Sanitation Data'!E22))="","",OFFSET('Sanitation Data'!$E$32,0,10*ROW('Sanitation Data'!E22)))</f>
        <v/>
      </c>
      <c r="CU28" s="398" t="str">
        <f ca="1">+IF(OFFSET('Sanitation Data'!$F$28,0,10*ROW('Sanitation Data'!F22))="","",OFFSET('Sanitation Data'!$F$28,0,10*ROW('Sanitation Data'!F22)))</f>
        <v/>
      </c>
      <c r="CV28" s="398" t="str">
        <f ca="1">+IF(OFFSET('Sanitation Data'!$F$29,0,10*ROW('Sanitation Data'!F22))="","",OFFSET('Sanitation Data'!$F$29,0,10*ROW('Sanitation Data'!F22)))</f>
        <v/>
      </c>
      <c r="CW28" s="398" t="str">
        <f ca="1">+IF(OFFSET('Sanitation Data'!$F$30,0,10*ROW('Sanitation Data'!F22))="","",OFFSET('Sanitation Data'!$F$30,0,10*ROW('Sanitation Data'!F22)))</f>
        <v/>
      </c>
      <c r="CX28" s="398" t="str">
        <f ca="1">+IF(OFFSET('Sanitation Data'!$F$31,0,10*ROW('Sanitation Data'!F22))="","",OFFSET('Sanitation Data'!$F$31,0,10*ROW('Sanitation Data'!F22)))</f>
        <v/>
      </c>
      <c r="CY28" s="398" t="str">
        <f ca="1">+IF(OFFSET('Sanitation Data'!$F$32,0,10*ROW('Sanitation Data'!F22))="","",OFFSET('Sanitation Data'!$F$32,0,10*ROW('Sanitation Data'!F22)))</f>
        <v/>
      </c>
      <c r="CZ28" s="398" t="str">
        <f ca="1">+IF(OFFSET('Sanitation Data'!$G$28,0,10*ROW('Sanitation Data'!G22))="","",OFFSET('Sanitation Data'!$G$28,0,10*ROW('Sanitation Data'!G22)))</f>
        <v/>
      </c>
      <c r="DA28" s="398" t="str">
        <f ca="1">+IF(OFFSET('Sanitation Data'!$G$29,0,10*ROW('Sanitation Data'!G22))="","",OFFSET('Sanitation Data'!$G$29,0,10*ROW('Sanitation Data'!G22)))</f>
        <v/>
      </c>
      <c r="DB28" s="398" t="str">
        <f ca="1">+IF(OFFSET('Sanitation Data'!$G$30,0,10*ROW('Sanitation Data'!G22))="","",OFFSET('Sanitation Data'!$G$30,0,10*ROW('Sanitation Data'!G22)))</f>
        <v/>
      </c>
      <c r="DC28" s="398" t="str">
        <f ca="1">+IF(OFFSET('Sanitation Data'!$G$31,0,10*ROW('Sanitation Data'!G22))="","",OFFSET('Sanitation Data'!$G$31,0,10*ROW('Sanitation Data'!G22)))</f>
        <v/>
      </c>
      <c r="DD28" s="398" t="str">
        <f ca="1">+IF(OFFSET('Sanitation Data'!$G$32,0,10*ROW('Sanitation Data'!G22))="","",OFFSET('Sanitation Data'!$G$32,0,10*ROW('Sanitation Data'!G22)))</f>
        <v/>
      </c>
      <c r="DE28" s="398" t="str">
        <f ca="1">+IF(OFFSET('Sanitation Data'!$H$28,0,10*ROW('Sanitation Data'!H22))="","",OFFSET('Sanitation Data'!$H$28,0,10*ROW('Sanitation Data'!H22)))</f>
        <v/>
      </c>
      <c r="DF28" s="398" t="str">
        <f ca="1">+IF(OFFSET('Sanitation Data'!$H$29,0,10*ROW('Sanitation Data'!H22))="","",OFFSET('Sanitation Data'!$H$29,0,10*ROW('Sanitation Data'!H22)))</f>
        <v/>
      </c>
      <c r="DG28" s="398" t="str">
        <f ca="1">+IF(OFFSET('Sanitation Data'!$H$30,0,10*ROW('Sanitation Data'!H22))="","",OFFSET('Sanitation Data'!$H$30,0,10*ROW('Sanitation Data'!H22)))</f>
        <v/>
      </c>
      <c r="DH28" s="398" t="str">
        <f ca="1">+IF(OFFSET('Sanitation Data'!$H$31,0,10*ROW('Sanitation Data'!H22))="","",OFFSET('Sanitation Data'!$H$31,0,10*ROW('Sanitation Data'!H22)))</f>
        <v/>
      </c>
      <c r="DI28" s="398" t="str">
        <f ca="1">+IF(OFFSET('Sanitation Data'!$H$32,0,10*ROW('Sanitation Data'!H22))="","",OFFSET('Sanitation Data'!$H$32,0,10*ROW('Sanitation Data'!H22)))</f>
        <v/>
      </c>
      <c r="DJ28" s="398" t="str">
        <f ca="1">+IF(OFFSET('Sanitation Data'!$I$28,0,10*ROW('Sanitation Data'!I22))="","",OFFSET('Sanitation Data'!$I$28,0,10*ROW('Sanitation Data'!I22)))</f>
        <v/>
      </c>
      <c r="DK28" s="398" t="str">
        <f ca="1">+IF(OFFSET('Sanitation Data'!$I$29,0,10*ROW('Sanitation Data'!I22))="","",OFFSET('Sanitation Data'!$I$29,0,10*ROW('Sanitation Data'!I22)))</f>
        <v/>
      </c>
      <c r="DL28" s="398" t="str">
        <f ca="1">+IF(OFFSET('Sanitation Data'!$I$30,0,10*ROW('Sanitation Data'!I22))="","",OFFSET('Sanitation Data'!$I$30,0,10*ROW('Sanitation Data'!I22)))</f>
        <v/>
      </c>
      <c r="DM28" s="398" t="str">
        <f ca="1">+IF(OFFSET('Sanitation Data'!$I$31,0,10*ROW('Sanitation Data'!I22))="","",OFFSET('Sanitation Data'!$I$31,0,10*ROW('Sanitation Data'!I22)))</f>
        <v/>
      </c>
      <c r="DN28" s="398" t="str">
        <f ca="1">+IF(OFFSET('Sanitation Data'!$I$32,0,10*ROW('Sanitation Data'!I22))="","",OFFSET('Sanitation Data'!$I$32,0,10*ROW('Sanitation Data'!I22)))</f>
        <v/>
      </c>
      <c r="DO28" s="398" t="str">
        <f ca="1">+IF(OFFSET('Hygiene Data'!$D$11,0,10*ROW('Hygiene Data'!D22))="","",OFFSET('Hygiene Data'!$D$11,0,10*ROW('Hygiene Data'!D22)))</f>
        <v/>
      </c>
      <c r="DP28" s="398" t="str">
        <f ca="1">+IF(OFFSET('Hygiene Data'!$D$12,0,10*ROW('Hygiene Data'!D22))="","",OFFSET('Hygiene Data'!$D$12,0,10*ROW('Hygiene Data'!D22)))</f>
        <v/>
      </c>
      <c r="DQ28" s="398" t="str">
        <f ca="1">+IF(OFFSET('Hygiene Data'!$D$13,0,10*ROW('Hygiene Data'!D22))="","",OFFSET('Hygiene Data'!$D$13,0,10*ROW('Hygiene Data'!D22)))</f>
        <v/>
      </c>
      <c r="DR28" s="398" t="str">
        <f ca="1">+IF(OFFSET('Hygiene Data'!$E$11,0,10*ROW('Hygiene Data'!E22))="","",OFFSET('Hygiene Data'!$E$11,0,10*ROW('Hygiene Data'!E22)))</f>
        <v/>
      </c>
      <c r="DS28" s="398" t="str">
        <f ca="1">+IF(OFFSET('Hygiene Data'!$E$12,0,10*ROW('Hygiene Data'!E22))="","",OFFSET('Hygiene Data'!$E$12,0,10*ROW('Hygiene Data'!E22)))</f>
        <v/>
      </c>
      <c r="DT28" s="398" t="str">
        <f ca="1">+IF(OFFSET('Hygiene Data'!$E$13,0,10*ROW('Hygiene Data'!E22))="","",OFFSET('Hygiene Data'!$E$13,0,10*ROW('Hygiene Data'!E22)))</f>
        <v/>
      </c>
      <c r="DU28" s="398" t="str">
        <f ca="1">+IF(OFFSET('Hygiene Data'!$F$11,0,10*ROW('Hygiene Data'!F22))="","",OFFSET('Hygiene Data'!$F$11,0,10*ROW('Hygiene Data'!F22)))</f>
        <v/>
      </c>
      <c r="DV28" s="398" t="str">
        <f ca="1">+IF(OFFSET('Hygiene Data'!$F$12,0,10*ROW('Hygiene Data'!F22))="","",OFFSET('Hygiene Data'!$F$12,0,10*ROW('Hygiene Data'!F22)))</f>
        <v/>
      </c>
      <c r="DW28" s="398" t="str">
        <f ca="1">+IF(OFFSET('Hygiene Data'!$F$13,0,10*ROW('Hygiene Data'!F22))="","",OFFSET('Hygiene Data'!$F$13,0,10*ROW('Hygiene Data'!F22)))</f>
        <v/>
      </c>
      <c r="DX28" s="398" t="str">
        <f ca="1">+IF(OFFSET('Hygiene Data'!$G$11,0,10*ROW('Hygiene Data'!G22))="","",OFFSET('Hygiene Data'!$G$11,0,10*ROW('Hygiene Data'!G22)))</f>
        <v/>
      </c>
      <c r="DY28" s="398" t="str">
        <f ca="1">+IF(OFFSET('Hygiene Data'!$G$12,0,10*ROW('Hygiene Data'!G22))="","",OFFSET('Hygiene Data'!$G$12,0,10*ROW('Hygiene Data'!G22)))</f>
        <v/>
      </c>
      <c r="DZ28" s="398" t="str">
        <f ca="1">+IF(OFFSET('Hygiene Data'!$G$13,0,10*ROW('Hygiene Data'!G22))="","",OFFSET('Hygiene Data'!$G$13,0,10*ROW('Hygiene Data'!G22)))</f>
        <v/>
      </c>
      <c r="EA28" s="398" t="str">
        <f ca="1">+IF(OFFSET('Hygiene Data'!$H$11,0,10*ROW('Hygiene Data'!H22))="","",OFFSET('Hygiene Data'!$H$11,0,10*ROW('Hygiene Data'!H22)))</f>
        <v/>
      </c>
      <c r="EB28" s="398" t="str">
        <f ca="1">+IF(OFFSET('Hygiene Data'!$H$12,0,10*ROW('Hygiene Data'!H22))="","",OFFSET('Hygiene Data'!$H$12,0,10*ROW('Hygiene Data'!H22)))</f>
        <v/>
      </c>
      <c r="EC28" s="398" t="str">
        <f ca="1">+IF(OFFSET('Hygiene Data'!$H$13,0,10*ROW('Hygiene Data'!H22))="","",OFFSET('Hygiene Data'!$H$13,0,10*ROW('Hygiene Data'!H22)))</f>
        <v/>
      </c>
      <c r="ED28" s="398" t="str">
        <f ca="1">+IF(OFFSET('Hygiene Data'!$I$11,0,10*ROW('Hygiene Data'!I22))="","",OFFSET('Hygiene Data'!$I$11,0,10*ROW('Hygiene Data'!I22)))</f>
        <v/>
      </c>
      <c r="EE28" s="398" t="str">
        <f ca="1">+IF(OFFSET('Hygiene Data'!$I$12,0,10*ROW('Hygiene Data'!I22))="","",OFFSET('Hygiene Data'!$I$12,0,10*ROW('Hygiene Data'!I22)))</f>
        <v/>
      </c>
      <c r="EF28" s="398" t="str">
        <f ca="1">+IF(OFFSET('Hygiene Data'!$I$13,0,10*ROW('Hygiene Data'!I22))="","",OFFSET('Hygiene Data'!$I$13,0,10*ROW('Hygiene Data'!I22)))</f>
        <v/>
      </c>
    </row>
    <row r="29" spans="1:136" x14ac:dyDescent="0.25">
      <c r="A29" s="507" t="str">
        <f ca="1">+IF(OFFSET('Water Data'!$B$2,0,10*ROW('Water Data'!E23))="","",OFFSET('Water Data'!$B$2,0,10*ROW('Water Data'!E23)))</f>
        <v/>
      </c>
      <c r="B29" s="507"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34" t="str">
        <f t="shared" ca="1" si="0"/>
        <v/>
      </c>
      <c r="D29" s="535"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35"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35"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35"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35"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35"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35"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35"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35"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35"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35"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35"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35"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35"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35"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35"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35"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35"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36"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36"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36"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36"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36"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36"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36"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36"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36"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36"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36"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36"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36"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36"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36"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36"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36"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36"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36"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36"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36"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36"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36"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36"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36"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36"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36"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36"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36"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36"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37"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613"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37"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37"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37"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37"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37"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37"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37"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37"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37"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37"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37"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37"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37"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37"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37"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37"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98" t="str">
        <f ca="1">+IF(OFFSET('Water Data'!$D$27,0,10*ROW('Water Data'!D23))="","",OFFSET('Water Data'!$D$27,0,10*ROW('Water Data'!D23)))</f>
        <v/>
      </c>
      <c r="BT29" s="398" t="str">
        <f ca="1">+IF(OFFSET('Water Data'!$D$28,0,10*ROW('Water Data'!D23))="","",OFFSET('Water Data'!$D$28,0,10*ROW('Water Data'!D23)))</f>
        <v/>
      </c>
      <c r="BU29" s="398" t="str">
        <f ca="1">+IF(OFFSET('Water Data'!$D$29,0,10*ROW('Water Data'!D23))="","",OFFSET('Water Data'!$D$29,0,10*ROW('Water Data'!D23)))</f>
        <v/>
      </c>
      <c r="BV29" s="398" t="str">
        <f ca="1">+IF(OFFSET('Water Data'!$E$27,0,10*ROW('Water Data'!E23))="","",OFFSET('Water Data'!$E$27,0,10*ROW('Water Data'!E23)))</f>
        <v/>
      </c>
      <c r="BW29" s="398" t="str">
        <f ca="1">+IF(OFFSET('Water Data'!$E$28,0,10*ROW('Water Data'!E23))="","",OFFSET('Water Data'!$E$28,0,10*ROW('Water Data'!E23)))</f>
        <v/>
      </c>
      <c r="BX29" s="398" t="str">
        <f ca="1">+IF(OFFSET('Water Data'!$E$29,0,10*ROW('Water Data'!E23))="","",OFFSET('Water Data'!$E$29,0,10*ROW('Water Data'!E23)))</f>
        <v/>
      </c>
      <c r="BY29" s="398" t="str">
        <f ca="1">+IF(OFFSET('Water Data'!$F$27,0,10*ROW('Water Data'!F23))="","",OFFSET('Water Data'!$F$27,0,10*ROW('Water Data'!F23)))</f>
        <v/>
      </c>
      <c r="BZ29" s="398" t="str">
        <f ca="1">+IF(OFFSET('Water Data'!$F$28,0,10*ROW('Water Data'!F23))="","",OFFSET('Water Data'!$F$28,0,10*ROW('Water Data'!F23)))</f>
        <v/>
      </c>
      <c r="CA29" s="398" t="str">
        <f ca="1">+IF(OFFSET('Water Data'!$F$29,0,10*ROW('Water Data'!F23))="","",OFFSET('Water Data'!$F$29,0,10*ROW('Water Data'!F23)))</f>
        <v/>
      </c>
      <c r="CB29" s="398" t="str">
        <f ca="1">+IF(OFFSET('Water Data'!$G$27,0,10*ROW('Water Data'!G23))="","",OFFSET('Water Data'!$G$27,0,10*ROW('Water Data'!G23)))</f>
        <v/>
      </c>
      <c r="CC29" s="398" t="str">
        <f ca="1">+IF(OFFSET('Water Data'!$G$28,0,10*ROW('Water Data'!G23))="","",OFFSET('Water Data'!$G$28,0,10*ROW('Water Data'!G23)))</f>
        <v/>
      </c>
      <c r="CD29" s="398" t="str">
        <f ca="1">+IF(OFFSET('Water Data'!$G$29,0,10*ROW('Water Data'!G23))="","",OFFSET('Water Data'!$G$29,0,10*ROW('Water Data'!G23)))</f>
        <v/>
      </c>
      <c r="CE29" s="398" t="str">
        <f ca="1">+IF(OFFSET('Water Data'!$H$27,0,10*ROW('Water Data'!H23))="","",OFFSET('Water Data'!$H$27,0,10*ROW('Water Data'!H23)))</f>
        <v/>
      </c>
      <c r="CF29" s="398" t="str">
        <f ca="1">+IF(OFFSET('Water Data'!$H$28,0,10*ROW('Water Data'!H23))="","",OFFSET('Water Data'!$H$28,0,10*ROW('Water Data'!H23)))</f>
        <v/>
      </c>
      <c r="CG29" s="398" t="str">
        <f ca="1">+IF(OFFSET('Water Data'!$H$29,0,10*ROW('Water Data'!H23))="","",OFFSET('Water Data'!$H$29,0,10*ROW('Water Data'!H23)))</f>
        <v/>
      </c>
      <c r="CH29" s="398" t="str">
        <f ca="1">+IF(OFFSET('Water Data'!$I$27,0,10*ROW('Water Data'!I23))="","",OFFSET('Water Data'!$I$27,0,10*ROW('Water Data'!I23)))</f>
        <v/>
      </c>
      <c r="CI29" s="398" t="str">
        <f ca="1">+IF(OFFSET('Water Data'!$I$28,0,10*ROW('Water Data'!I23))="","",OFFSET('Water Data'!$I$28,0,10*ROW('Water Data'!I23)))</f>
        <v/>
      </c>
      <c r="CJ29" s="398" t="str">
        <f ca="1">+IF(OFFSET('Water Data'!$I$29,0,10*ROW('Water Data'!I23))="","",OFFSET('Water Data'!$I$29,0,10*ROW('Water Data'!I23)))</f>
        <v/>
      </c>
      <c r="CK29" s="398" t="str">
        <f ca="1">+IF(OFFSET('Sanitation Data'!$D$28,0,10*ROW('Sanitation Data'!D23))="","",OFFSET('Sanitation Data'!$D$28,0,10*ROW('Sanitation Data'!D23)))</f>
        <v/>
      </c>
      <c r="CL29" s="398" t="str">
        <f ca="1">+IF(OFFSET('Sanitation Data'!$D$29,0,10*ROW('Sanitation Data'!D23))="","",OFFSET('Sanitation Data'!$D$29,0,10*ROW('Sanitation Data'!D23)))</f>
        <v/>
      </c>
      <c r="CM29" s="398" t="str">
        <f ca="1">+IF(OFFSET('Sanitation Data'!$D$30,0,10*ROW('Sanitation Data'!D23))="","",OFFSET('Sanitation Data'!$D$30,0,10*ROW('Sanitation Data'!D23)))</f>
        <v/>
      </c>
      <c r="CN29" s="398" t="str">
        <f ca="1">+IF(OFFSET('Sanitation Data'!$D$31,0,10*ROW('Sanitation Data'!D23))="","",OFFSET('Sanitation Data'!$D$31,0,10*ROW('Sanitation Data'!D23)))</f>
        <v/>
      </c>
      <c r="CO29" s="398" t="str">
        <f ca="1">+IF(OFFSET('Sanitation Data'!$D$32,0,10*ROW('Sanitation Data'!D23))="","",OFFSET('Sanitation Data'!$D$32,0,10*ROW('Sanitation Data'!D23)))</f>
        <v/>
      </c>
      <c r="CP29" s="398" t="str">
        <f ca="1">+IF(OFFSET('Sanitation Data'!$E$28,0,10*ROW('Sanitation Data'!E23))="","",OFFSET('Sanitation Data'!$E$28,0,10*ROW('Sanitation Data'!E23)))</f>
        <v/>
      </c>
      <c r="CQ29" s="398" t="str">
        <f ca="1">+IF(OFFSET('Sanitation Data'!$E$29,0,10*ROW('Sanitation Data'!E23))="","",OFFSET('Sanitation Data'!$E$29,0,10*ROW('Sanitation Data'!E23)))</f>
        <v/>
      </c>
      <c r="CR29" s="398" t="str">
        <f ca="1">+IF(OFFSET('Sanitation Data'!$E$30,0,10*ROW('Sanitation Data'!E23))="","",OFFSET('Sanitation Data'!$E$30,0,10*ROW('Sanitation Data'!E23)))</f>
        <v/>
      </c>
      <c r="CS29" s="398" t="str">
        <f ca="1">+IF(OFFSET('Sanitation Data'!$E$31,0,10*ROW('Sanitation Data'!E23))="","",OFFSET('Sanitation Data'!$E$31,0,10*ROW('Sanitation Data'!E23)))</f>
        <v/>
      </c>
      <c r="CT29" s="398" t="str">
        <f ca="1">+IF(OFFSET('Sanitation Data'!$E$32,0,10*ROW('Sanitation Data'!E23))="","",OFFSET('Sanitation Data'!$E$32,0,10*ROW('Sanitation Data'!E23)))</f>
        <v/>
      </c>
      <c r="CU29" s="398" t="str">
        <f ca="1">+IF(OFFSET('Sanitation Data'!$F$28,0,10*ROW('Sanitation Data'!F23))="","",OFFSET('Sanitation Data'!$F$28,0,10*ROW('Sanitation Data'!F23)))</f>
        <v/>
      </c>
      <c r="CV29" s="398" t="str">
        <f ca="1">+IF(OFFSET('Sanitation Data'!$F$29,0,10*ROW('Sanitation Data'!F23))="","",OFFSET('Sanitation Data'!$F$29,0,10*ROW('Sanitation Data'!F23)))</f>
        <v/>
      </c>
      <c r="CW29" s="398" t="str">
        <f ca="1">+IF(OFFSET('Sanitation Data'!$F$30,0,10*ROW('Sanitation Data'!F23))="","",OFFSET('Sanitation Data'!$F$30,0,10*ROW('Sanitation Data'!F23)))</f>
        <v/>
      </c>
      <c r="CX29" s="398" t="str">
        <f ca="1">+IF(OFFSET('Sanitation Data'!$F$31,0,10*ROW('Sanitation Data'!F23))="","",OFFSET('Sanitation Data'!$F$31,0,10*ROW('Sanitation Data'!F23)))</f>
        <v/>
      </c>
      <c r="CY29" s="398" t="str">
        <f ca="1">+IF(OFFSET('Sanitation Data'!$F$32,0,10*ROW('Sanitation Data'!F23))="","",OFFSET('Sanitation Data'!$F$32,0,10*ROW('Sanitation Data'!F23)))</f>
        <v/>
      </c>
      <c r="CZ29" s="398" t="str">
        <f ca="1">+IF(OFFSET('Sanitation Data'!$G$28,0,10*ROW('Sanitation Data'!G23))="","",OFFSET('Sanitation Data'!$G$28,0,10*ROW('Sanitation Data'!G23)))</f>
        <v/>
      </c>
      <c r="DA29" s="398" t="str">
        <f ca="1">+IF(OFFSET('Sanitation Data'!$G$29,0,10*ROW('Sanitation Data'!G23))="","",OFFSET('Sanitation Data'!$G$29,0,10*ROW('Sanitation Data'!G23)))</f>
        <v/>
      </c>
      <c r="DB29" s="398" t="str">
        <f ca="1">+IF(OFFSET('Sanitation Data'!$G$30,0,10*ROW('Sanitation Data'!G23))="","",OFFSET('Sanitation Data'!$G$30,0,10*ROW('Sanitation Data'!G23)))</f>
        <v/>
      </c>
      <c r="DC29" s="398" t="str">
        <f ca="1">+IF(OFFSET('Sanitation Data'!$G$31,0,10*ROW('Sanitation Data'!G23))="","",OFFSET('Sanitation Data'!$G$31,0,10*ROW('Sanitation Data'!G23)))</f>
        <v/>
      </c>
      <c r="DD29" s="398" t="str">
        <f ca="1">+IF(OFFSET('Sanitation Data'!$G$32,0,10*ROW('Sanitation Data'!G23))="","",OFFSET('Sanitation Data'!$G$32,0,10*ROW('Sanitation Data'!G23)))</f>
        <v/>
      </c>
      <c r="DE29" s="398" t="str">
        <f ca="1">+IF(OFFSET('Sanitation Data'!$H$28,0,10*ROW('Sanitation Data'!H23))="","",OFFSET('Sanitation Data'!$H$28,0,10*ROW('Sanitation Data'!H23)))</f>
        <v/>
      </c>
      <c r="DF29" s="398" t="str">
        <f ca="1">+IF(OFFSET('Sanitation Data'!$H$29,0,10*ROW('Sanitation Data'!H23))="","",OFFSET('Sanitation Data'!$H$29,0,10*ROW('Sanitation Data'!H23)))</f>
        <v/>
      </c>
      <c r="DG29" s="398" t="str">
        <f ca="1">+IF(OFFSET('Sanitation Data'!$H$30,0,10*ROW('Sanitation Data'!H23))="","",OFFSET('Sanitation Data'!$H$30,0,10*ROW('Sanitation Data'!H23)))</f>
        <v/>
      </c>
      <c r="DH29" s="398" t="str">
        <f ca="1">+IF(OFFSET('Sanitation Data'!$H$31,0,10*ROW('Sanitation Data'!H23))="","",OFFSET('Sanitation Data'!$H$31,0,10*ROW('Sanitation Data'!H23)))</f>
        <v/>
      </c>
      <c r="DI29" s="398" t="str">
        <f ca="1">+IF(OFFSET('Sanitation Data'!$H$32,0,10*ROW('Sanitation Data'!H23))="","",OFFSET('Sanitation Data'!$H$32,0,10*ROW('Sanitation Data'!H23)))</f>
        <v/>
      </c>
      <c r="DJ29" s="398" t="str">
        <f ca="1">+IF(OFFSET('Sanitation Data'!$I$28,0,10*ROW('Sanitation Data'!I23))="","",OFFSET('Sanitation Data'!$I$28,0,10*ROW('Sanitation Data'!I23)))</f>
        <v/>
      </c>
      <c r="DK29" s="398" t="str">
        <f ca="1">+IF(OFFSET('Sanitation Data'!$I$29,0,10*ROW('Sanitation Data'!I23))="","",OFFSET('Sanitation Data'!$I$29,0,10*ROW('Sanitation Data'!I23)))</f>
        <v/>
      </c>
      <c r="DL29" s="398" t="str">
        <f ca="1">+IF(OFFSET('Sanitation Data'!$I$30,0,10*ROW('Sanitation Data'!I23))="","",OFFSET('Sanitation Data'!$I$30,0,10*ROW('Sanitation Data'!I23)))</f>
        <v/>
      </c>
      <c r="DM29" s="398" t="str">
        <f ca="1">+IF(OFFSET('Sanitation Data'!$I$31,0,10*ROW('Sanitation Data'!I23))="","",OFFSET('Sanitation Data'!$I$31,0,10*ROW('Sanitation Data'!I23)))</f>
        <v/>
      </c>
      <c r="DN29" s="398" t="str">
        <f ca="1">+IF(OFFSET('Sanitation Data'!$I$32,0,10*ROW('Sanitation Data'!I23))="","",OFFSET('Sanitation Data'!$I$32,0,10*ROW('Sanitation Data'!I23)))</f>
        <v/>
      </c>
      <c r="DO29" s="398" t="str">
        <f ca="1">+IF(OFFSET('Hygiene Data'!$D$11,0,10*ROW('Hygiene Data'!D23))="","",OFFSET('Hygiene Data'!$D$11,0,10*ROW('Hygiene Data'!D23)))</f>
        <v/>
      </c>
      <c r="DP29" s="398" t="str">
        <f ca="1">+IF(OFFSET('Hygiene Data'!$D$12,0,10*ROW('Hygiene Data'!D23))="","",OFFSET('Hygiene Data'!$D$12,0,10*ROW('Hygiene Data'!D23)))</f>
        <v/>
      </c>
      <c r="DQ29" s="398" t="str">
        <f ca="1">+IF(OFFSET('Hygiene Data'!$D$13,0,10*ROW('Hygiene Data'!D23))="","",OFFSET('Hygiene Data'!$D$13,0,10*ROW('Hygiene Data'!D23)))</f>
        <v/>
      </c>
      <c r="DR29" s="398" t="str">
        <f ca="1">+IF(OFFSET('Hygiene Data'!$E$11,0,10*ROW('Hygiene Data'!E23))="","",OFFSET('Hygiene Data'!$E$11,0,10*ROW('Hygiene Data'!E23)))</f>
        <v/>
      </c>
      <c r="DS29" s="398" t="str">
        <f ca="1">+IF(OFFSET('Hygiene Data'!$E$12,0,10*ROW('Hygiene Data'!E23))="","",OFFSET('Hygiene Data'!$E$12,0,10*ROW('Hygiene Data'!E23)))</f>
        <v/>
      </c>
      <c r="DT29" s="398" t="str">
        <f ca="1">+IF(OFFSET('Hygiene Data'!$E$13,0,10*ROW('Hygiene Data'!E23))="","",OFFSET('Hygiene Data'!$E$13,0,10*ROW('Hygiene Data'!E23)))</f>
        <v/>
      </c>
      <c r="DU29" s="398" t="str">
        <f ca="1">+IF(OFFSET('Hygiene Data'!$F$11,0,10*ROW('Hygiene Data'!F23))="","",OFFSET('Hygiene Data'!$F$11,0,10*ROW('Hygiene Data'!F23)))</f>
        <v/>
      </c>
      <c r="DV29" s="398" t="str">
        <f ca="1">+IF(OFFSET('Hygiene Data'!$F$12,0,10*ROW('Hygiene Data'!F23))="","",OFFSET('Hygiene Data'!$F$12,0,10*ROW('Hygiene Data'!F23)))</f>
        <v/>
      </c>
      <c r="DW29" s="398" t="str">
        <f ca="1">+IF(OFFSET('Hygiene Data'!$F$13,0,10*ROW('Hygiene Data'!F23))="","",OFFSET('Hygiene Data'!$F$13,0,10*ROW('Hygiene Data'!F23)))</f>
        <v/>
      </c>
      <c r="DX29" s="398" t="str">
        <f ca="1">+IF(OFFSET('Hygiene Data'!$G$11,0,10*ROW('Hygiene Data'!G23))="","",OFFSET('Hygiene Data'!$G$11,0,10*ROW('Hygiene Data'!G23)))</f>
        <v/>
      </c>
      <c r="DY29" s="398" t="str">
        <f ca="1">+IF(OFFSET('Hygiene Data'!$G$12,0,10*ROW('Hygiene Data'!G23))="","",OFFSET('Hygiene Data'!$G$12,0,10*ROW('Hygiene Data'!G23)))</f>
        <v/>
      </c>
      <c r="DZ29" s="398" t="str">
        <f ca="1">+IF(OFFSET('Hygiene Data'!$G$13,0,10*ROW('Hygiene Data'!G23))="","",OFFSET('Hygiene Data'!$G$13,0,10*ROW('Hygiene Data'!G23)))</f>
        <v/>
      </c>
      <c r="EA29" s="398" t="str">
        <f ca="1">+IF(OFFSET('Hygiene Data'!$H$11,0,10*ROW('Hygiene Data'!H23))="","",OFFSET('Hygiene Data'!$H$11,0,10*ROW('Hygiene Data'!H23)))</f>
        <v/>
      </c>
      <c r="EB29" s="398" t="str">
        <f ca="1">+IF(OFFSET('Hygiene Data'!$H$12,0,10*ROW('Hygiene Data'!H23))="","",OFFSET('Hygiene Data'!$H$12,0,10*ROW('Hygiene Data'!H23)))</f>
        <v/>
      </c>
      <c r="EC29" s="398" t="str">
        <f ca="1">+IF(OFFSET('Hygiene Data'!$H$13,0,10*ROW('Hygiene Data'!H23))="","",OFFSET('Hygiene Data'!$H$13,0,10*ROW('Hygiene Data'!H23)))</f>
        <v/>
      </c>
      <c r="ED29" s="398" t="str">
        <f ca="1">+IF(OFFSET('Hygiene Data'!$I$11,0,10*ROW('Hygiene Data'!I23))="","",OFFSET('Hygiene Data'!$I$11,0,10*ROW('Hygiene Data'!I23)))</f>
        <v/>
      </c>
      <c r="EE29" s="398" t="str">
        <f ca="1">+IF(OFFSET('Hygiene Data'!$I$12,0,10*ROW('Hygiene Data'!I23))="","",OFFSET('Hygiene Data'!$I$12,0,10*ROW('Hygiene Data'!I23)))</f>
        <v/>
      </c>
      <c r="EF29" s="398" t="str">
        <f ca="1">+IF(OFFSET('Hygiene Data'!$I$13,0,10*ROW('Hygiene Data'!I23))="","",OFFSET('Hygiene Data'!$I$13,0,10*ROW('Hygiene Data'!I23)))</f>
        <v/>
      </c>
    </row>
    <row r="30" spans="1:136" x14ac:dyDescent="0.25">
      <c r="A30" s="507" t="str">
        <f ca="1">+IF(OFFSET('Water Data'!$B$2,0,10*ROW('Water Data'!E24))="","",OFFSET('Water Data'!$B$2,0,10*ROW('Water Data'!E24)))</f>
        <v/>
      </c>
      <c r="B30" s="507"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34" t="str">
        <f t="shared" ca="1" si="0"/>
        <v/>
      </c>
      <c r="D30" s="535"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35"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35"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35"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35"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35"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35"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35"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35"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35"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35"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35"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35"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35"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35"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35"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35"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35"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36"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36"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36"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36"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36"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36"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36"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36"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36"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36"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36"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36"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36"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36"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36"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36"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36"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36"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36"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36"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36"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36"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36"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36"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36"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36"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36"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36"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36"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36"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37"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613"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37"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37"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37"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37"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37"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37"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37"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37"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37"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37"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37"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37"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37"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37"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37"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37"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98" t="str">
        <f ca="1">+IF(OFFSET('Water Data'!$D$27,0,10*ROW('Water Data'!D24))="","",OFFSET('Water Data'!$D$27,0,10*ROW('Water Data'!D24)))</f>
        <v/>
      </c>
      <c r="BT30" s="398" t="str">
        <f ca="1">+IF(OFFSET('Water Data'!$D$28,0,10*ROW('Water Data'!D24))="","",OFFSET('Water Data'!$D$28,0,10*ROW('Water Data'!D24)))</f>
        <v/>
      </c>
      <c r="BU30" s="398" t="str">
        <f ca="1">+IF(OFFSET('Water Data'!$D$29,0,10*ROW('Water Data'!D24))="","",OFFSET('Water Data'!$D$29,0,10*ROW('Water Data'!D24)))</f>
        <v/>
      </c>
      <c r="BV30" s="398" t="str">
        <f ca="1">+IF(OFFSET('Water Data'!$E$27,0,10*ROW('Water Data'!E24))="","",OFFSET('Water Data'!$E$27,0,10*ROW('Water Data'!E24)))</f>
        <v/>
      </c>
      <c r="BW30" s="398" t="str">
        <f ca="1">+IF(OFFSET('Water Data'!$E$28,0,10*ROW('Water Data'!E24))="","",OFFSET('Water Data'!$E$28,0,10*ROW('Water Data'!E24)))</f>
        <v/>
      </c>
      <c r="BX30" s="398" t="str">
        <f ca="1">+IF(OFFSET('Water Data'!$E$29,0,10*ROW('Water Data'!E24))="","",OFFSET('Water Data'!$E$29,0,10*ROW('Water Data'!E24)))</f>
        <v/>
      </c>
      <c r="BY30" s="398" t="str">
        <f ca="1">+IF(OFFSET('Water Data'!$F$27,0,10*ROW('Water Data'!F24))="","",OFFSET('Water Data'!$F$27,0,10*ROW('Water Data'!F24)))</f>
        <v/>
      </c>
      <c r="BZ30" s="398" t="str">
        <f ca="1">+IF(OFFSET('Water Data'!$F$28,0,10*ROW('Water Data'!F24))="","",OFFSET('Water Data'!$F$28,0,10*ROW('Water Data'!F24)))</f>
        <v/>
      </c>
      <c r="CA30" s="398" t="str">
        <f ca="1">+IF(OFFSET('Water Data'!$F$29,0,10*ROW('Water Data'!F24))="","",OFFSET('Water Data'!$F$29,0,10*ROW('Water Data'!F24)))</f>
        <v/>
      </c>
      <c r="CB30" s="398" t="str">
        <f ca="1">+IF(OFFSET('Water Data'!$G$27,0,10*ROW('Water Data'!G24))="","",OFFSET('Water Data'!$G$27,0,10*ROW('Water Data'!G24)))</f>
        <v/>
      </c>
      <c r="CC30" s="398" t="str">
        <f ca="1">+IF(OFFSET('Water Data'!$G$28,0,10*ROW('Water Data'!G24))="","",OFFSET('Water Data'!$G$28,0,10*ROW('Water Data'!G24)))</f>
        <v/>
      </c>
      <c r="CD30" s="398" t="str">
        <f ca="1">+IF(OFFSET('Water Data'!$G$29,0,10*ROW('Water Data'!G24))="","",OFFSET('Water Data'!$G$29,0,10*ROW('Water Data'!G24)))</f>
        <v/>
      </c>
      <c r="CE30" s="398" t="str">
        <f ca="1">+IF(OFFSET('Water Data'!$H$27,0,10*ROW('Water Data'!H24))="","",OFFSET('Water Data'!$H$27,0,10*ROW('Water Data'!H24)))</f>
        <v/>
      </c>
      <c r="CF30" s="398" t="str">
        <f ca="1">+IF(OFFSET('Water Data'!$H$28,0,10*ROW('Water Data'!H24))="","",OFFSET('Water Data'!$H$28,0,10*ROW('Water Data'!H24)))</f>
        <v/>
      </c>
      <c r="CG30" s="398" t="str">
        <f ca="1">+IF(OFFSET('Water Data'!$H$29,0,10*ROW('Water Data'!H24))="","",OFFSET('Water Data'!$H$29,0,10*ROW('Water Data'!H24)))</f>
        <v/>
      </c>
      <c r="CH30" s="398" t="str">
        <f ca="1">+IF(OFFSET('Water Data'!$I$27,0,10*ROW('Water Data'!I24))="","",OFFSET('Water Data'!$I$27,0,10*ROW('Water Data'!I24)))</f>
        <v/>
      </c>
      <c r="CI30" s="398" t="str">
        <f ca="1">+IF(OFFSET('Water Data'!$I$28,0,10*ROW('Water Data'!I24))="","",OFFSET('Water Data'!$I$28,0,10*ROW('Water Data'!I24)))</f>
        <v/>
      </c>
      <c r="CJ30" s="398" t="str">
        <f ca="1">+IF(OFFSET('Water Data'!$I$29,0,10*ROW('Water Data'!I24))="","",OFFSET('Water Data'!$I$29,0,10*ROW('Water Data'!I24)))</f>
        <v/>
      </c>
      <c r="CK30" s="398" t="str">
        <f ca="1">+IF(OFFSET('Sanitation Data'!$D$28,0,10*ROW('Sanitation Data'!D24))="","",OFFSET('Sanitation Data'!$D$28,0,10*ROW('Sanitation Data'!D24)))</f>
        <v/>
      </c>
      <c r="CL30" s="398" t="str">
        <f ca="1">+IF(OFFSET('Sanitation Data'!$D$29,0,10*ROW('Sanitation Data'!D24))="","",OFFSET('Sanitation Data'!$D$29,0,10*ROW('Sanitation Data'!D24)))</f>
        <v/>
      </c>
      <c r="CM30" s="398" t="str">
        <f ca="1">+IF(OFFSET('Sanitation Data'!$D$30,0,10*ROW('Sanitation Data'!D24))="","",OFFSET('Sanitation Data'!$D$30,0,10*ROW('Sanitation Data'!D24)))</f>
        <v/>
      </c>
      <c r="CN30" s="398" t="str">
        <f ca="1">+IF(OFFSET('Sanitation Data'!$D$31,0,10*ROW('Sanitation Data'!D24))="","",OFFSET('Sanitation Data'!$D$31,0,10*ROW('Sanitation Data'!D24)))</f>
        <v/>
      </c>
      <c r="CO30" s="398" t="str">
        <f ca="1">+IF(OFFSET('Sanitation Data'!$D$32,0,10*ROW('Sanitation Data'!D24))="","",OFFSET('Sanitation Data'!$D$32,0,10*ROW('Sanitation Data'!D24)))</f>
        <v/>
      </c>
      <c r="CP30" s="398" t="str">
        <f ca="1">+IF(OFFSET('Sanitation Data'!$E$28,0,10*ROW('Sanitation Data'!E24))="","",OFFSET('Sanitation Data'!$E$28,0,10*ROW('Sanitation Data'!E24)))</f>
        <v/>
      </c>
      <c r="CQ30" s="398" t="str">
        <f ca="1">+IF(OFFSET('Sanitation Data'!$E$29,0,10*ROW('Sanitation Data'!E24))="","",OFFSET('Sanitation Data'!$E$29,0,10*ROW('Sanitation Data'!E24)))</f>
        <v/>
      </c>
      <c r="CR30" s="398" t="str">
        <f ca="1">+IF(OFFSET('Sanitation Data'!$E$30,0,10*ROW('Sanitation Data'!E24))="","",OFFSET('Sanitation Data'!$E$30,0,10*ROW('Sanitation Data'!E24)))</f>
        <v/>
      </c>
      <c r="CS30" s="398" t="str">
        <f ca="1">+IF(OFFSET('Sanitation Data'!$E$31,0,10*ROW('Sanitation Data'!E24))="","",OFFSET('Sanitation Data'!$E$31,0,10*ROW('Sanitation Data'!E24)))</f>
        <v/>
      </c>
      <c r="CT30" s="398" t="str">
        <f ca="1">+IF(OFFSET('Sanitation Data'!$E$32,0,10*ROW('Sanitation Data'!E24))="","",OFFSET('Sanitation Data'!$E$32,0,10*ROW('Sanitation Data'!E24)))</f>
        <v/>
      </c>
      <c r="CU30" s="398" t="str">
        <f ca="1">+IF(OFFSET('Sanitation Data'!$F$28,0,10*ROW('Sanitation Data'!F24))="","",OFFSET('Sanitation Data'!$F$28,0,10*ROW('Sanitation Data'!F24)))</f>
        <v/>
      </c>
      <c r="CV30" s="398" t="str">
        <f ca="1">+IF(OFFSET('Sanitation Data'!$F$29,0,10*ROW('Sanitation Data'!F24))="","",OFFSET('Sanitation Data'!$F$29,0,10*ROW('Sanitation Data'!F24)))</f>
        <v/>
      </c>
      <c r="CW30" s="398" t="str">
        <f ca="1">+IF(OFFSET('Sanitation Data'!$F$30,0,10*ROW('Sanitation Data'!F24))="","",OFFSET('Sanitation Data'!$F$30,0,10*ROW('Sanitation Data'!F24)))</f>
        <v/>
      </c>
      <c r="CX30" s="398" t="str">
        <f ca="1">+IF(OFFSET('Sanitation Data'!$F$31,0,10*ROW('Sanitation Data'!F24))="","",OFFSET('Sanitation Data'!$F$31,0,10*ROW('Sanitation Data'!F24)))</f>
        <v/>
      </c>
      <c r="CY30" s="398" t="str">
        <f ca="1">+IF(OFFSET('Sanitation Data'!$F$32,0,10*ROW('Sanitation Data'!F24))="","",OFFSET('Sanitation Data'!$F$32,0,10*ROW('Sanitation Data'!F24)))</f>
        <v/>
      </c>
      <c r="CZ30" s="398" t="str">
        <f ca="1">+IF(OFFSET('Sanitation Data'!$G$28,0,10*ROW('Sanitation Data'!G24))="","",OFFSET('Sanitation Data'!$G$28,0,10*ROW('Sanitation Data'!G24)))</f>
        <v/>
      </c>
      <c r="DA30" s="398" t="str">
        <f ca="1">+IF(OFFSET('Sanitation Data'!$G$29,0,10*ROW('Sanitation Data'!G24))="","",OFFSET('Sanitation Data'!$G$29,0,10*ROW('Sanitation Data'!G24)))</f>
        <v/>
      </c>
      <c r="DB30" s="398" t="str">
        <f ca="1">+IF(OFFSET('Sanitation Data'!$G$30,0,10*ROW('Sanitation Data'!G24))="","",OFFSET('Sanitation Data'!$G$30,0,10*ROW('Sanitation Data'!G24)))</f>
        <v/>
      </c>
      <c r="DC30" s="398" t="str">
        <f ca="1">+IF(OFFSET('Sanitation Data'!$G$31,0,10*ROW('Sanitation Data'!G24))="","",OFFSET('Sanitation Data'!$G$31,0,10*ROW('Sanitation Data'!G24)))</f>
        <v/>
      </c>
      <c r="DD30" s="398" t="str">
        <f ca="1">+IF(OFFSET('Sanitation Data'!$G$32,0,10*ROW('Sanitation Data'!G24))="","",OFFSET('Sanitation Data'!$G$32,0,10*ROW('Sanitation Data'!G24)))</f>
        <v/>
      </c>
      <c r="DE30" s="398" t="str">
        <f ca="1">+IF(OFFSET('Sanitation Data'!$H$28,0,10*ROW('Sanitation Data'!H24))="","",OFFSET('Sanitation Data'!$H$28,0,10*ROW('Sanitation Data'!H24)))</f>
        <v/>
      </c>
      <c r="DF30" s="398" t="str">
        <f ca="1">+IF(OFFSET('Sanitation Data'!$H$29,0,10*ROW('Sanitation Data'!H24))="","",OFFSET('Sanitation Data'!$H$29,0,10*ROW('Sanitation Data'!H24)))</f>
        <v/>
      </c>
      <c r="DG30" s="398" t="str">
        <f ca="1">+IF(OFFSET('Sanitation Data'!$H$30,0,10*ROW('Sanitation Data'!H24))="","",OFFSET('Sanitation Data'!$H$30,0,10*ROW('Sanitation Data'!H24)))</f>
        <v/>
      </c>
      <c r="DH30" s="398" t="str">
        <f ca="1">+IF(OFFSET('Sanitation Data'!$H$31,0,10*ROW('Sanitation Data'!H24))="","",OFFSET('Sanitation Data'!$H$31,0,10*ROW('Sanitation Data'!H24)))</f>
        <v/>
      </c>
      <c r="DI30" s="398" t="str">
        <f ca="1">+IF(OFFSET('Sanitation Data'!$H$32,0,10*ROW('Sanitation Data'!H24))="","",OFFSET('Sanitation Data'!$H$32,0,10*ROW('Sanitation Data'!H24)))</f>
        <v/>
      </c>
      <c r="DJ30" s="398" t="str">
        <f ca="1">+IF(OFFSET('Sanitation Data'!$I$28,0,10*ROW('Sanitation Data'!I24))="","",OFFSET('Sanitation Data'!$I$28,0,10*ROW('Sanitation Data'!I24)))</f>
        <v/>
      </c>
      <c r="DK30" s="398" t="str">
        <f ca="1">+IF(OFFSET('Sanitation Data'!$I$29,0,10*ROW('Sanitation Data'!I24))="","",OFFSET('Sanitation Data'!$I$29,0,10*ROW('Sanitation Data'!I24)))</f>
        <v/>
      </c>
      <c r="DL30" s="398" t="str">
        <f ca="1">+IF(OFFSET('Sanitation Data'!$I$30,0,10*ROW('Sanitation Data'!I24))="","",OFFSET('Sanitation Data'!$I$30,0,10*ROW('Sanitation Data'!I24)))</f>
        <v/>
      </c>
      <c r="DM30" s="398" t="str">
        <f ca="1">+IF(OFFSET('Sanitation Data'!$I$31,0,10*ROW('Sanitation Data'!I24))="","",OFFSET('Sanitation Data'!$I$31,0,10*ROW('Sanitation Data'!I24)))</f>
        <v/>
      </c>
      <c r="DN30" s="398" t="str">
        <f ca="1">+IF(OFFSET('Sanitation Data'!$I$32,0,10*ROW('Sanitation Data'!I24))="","",OFFSET('Sanitation Data'!$I$32,0,10*ROW('Sanitation Data'!I24)))</f>
        <v/>
      </c>
      <c r="DO30" s="398" t="str">
        <f ca="1">+IF(OFFSET('Hygiene Data'!$D$11,0,10*ROW('Hygiene Data'!D24))="","",OFFSET('Hygiene Data'!$D$11,0,10*ROW('Hygiene Data'!D24)))</f>
        <v/>
      </c>
      <c r="DP30" s="398" t="str">
        <f ca="1">+IF(OFFSET('Hygiene Data'!$D$12,0,10*ROW('Hygiene Data'!D24))="","",OFFSET('Hygiene Data'!$D$12,0,10*ROW('Hygiene Data'!D24)))</f>
        <v/>
      </c>
      <c r="DQ30" s="398" t="str">
        <f ca="1">+IF(OFFSET('Hygiene Data'!$D$13,0,10*ROW('Hygiene Data'!D24))="","",OFFSET('Hygiene Data'!$D$13,0,10*ROW('Hygiene Data'!D24)))</f>
        <v/>
      </c>
      <c r="DR30" s="398" t="str">
        <f ca="1">+IF(OFFSET('Hygiene Data'!$E$11,0,10*ROW('Hygiene Data'!E24))="","",OFFSET('Hygiene Data'!$E$11,0,10*ROW('Hygiene Data'!E24)))</f>
        <v/>
      </c>
      <c r="DS30" s="398" t="str">
        <f ca="1">+IF(OFFSET('Hygiene Data'!$E$12,0,10*ROW('Hygiene Data'!E24))="","",OFFSET('Hygiene Data'!$E$12,0,10*ROW('Hygiene Data'!E24)))</f>
        <v/>
      </c>
      <c r="DT30" s="398" t="str">
        <f ca="1">+IF(OFFSET('Hygiene Data'!$E$13,0,10*ROW('Hygiene Data'!E24))="","",OFFSET('Hygiene Data'!$E$13,0,10*ROW('Hygiene Data'!E24)))</f>
        <v/>
      </c>
      <c r="DU30" s="398" t="str">
        <f ca="1">+IF(OFFSET('Hygiene Data'!$F$11,0,10*ROW('Hygiene Data'!F24))="","",OFFSET('Hygiene Data'!$F$11,0,10*ROW('Hygiene Data'!F24)))</f>
        <v/>
      </c>
      <c r="DV30" s="398" t="str">
        <f ca="1">+IF(OFFSET('Hygiene Data'!$F$12,0,10*ROW('Hygiene Data'!F24))="","",OFFSET('Hygiene Data'!$F$12,0,10*ROW('Hygiene Data'!F24)))</f>
        <v/>
      </c>
      <c r="DW30" s="398" t="str">
        <f ca="1">+IF(OFFSET('Hygiene Data'!$F$13,0,10*ROW('Hygiene Data'!F24))="","",OFFSET('Hygiene Data'!$F$13,0,10*ROW('Hygiene Data'!F24)))</f>
        <v/>
      </c>
      <c r="DX30" s="398" t="str">
        <f ca="1">+IF(OFFSET('Hygiene Data'!$G$11,0,10*ROW('Hygiene Data'!G24))="","",OFFSET('Hygiene Data'!$G$11,0,10*ROW('Hygiene Data'!G24)))</f>
        <v/>
      </c>
      <c r="DY30" s="398" t="str">
        <f ca="1">+IF(OFFSET('Hygiene Data'!$G$12,0,10*ROW('Hygiene Data'!G24))="","",OFFSET('Hygiene Data'!$G$12,0,10*ROW('Hygiene Data'!G24)))</f>
        <v/>
      </c>
      <c r="DZ30" s="398" t="str">
        <f ca="1">+IF(OFFSET('Hygiene Data'!$G$13,0,10*ROW('Hygiene Data'!G24))="","",OFFSET('Hygiene Data'!$G$13,0,10*ROW('Hygiene Data'!G24)))</f>
        <v/>
      </c>
      <c r="EA30" s="398" t="str">
        <f ca="1">+IF(OFFSET('Hygiene Data'!$H$11,0,10*ROW('Hygiene Data'!H24))="","",OFFSET('Hygiene Data'!$H$11,0,10*ROW('Hygiene Data'!H24)))</f>
        <v/>
      </c>
      <c r="EB30" s="398" t="str">
        <f ca="1">+IF(OFFSET('Hygiene Data'!$H$12,0,10*ROW('Hygiene Data'!H24))="","",OFFSET('Hygiene Data'!$H$12,0,10*ROW('Hygiene Data'!H24)))</f>
        <v/>
      </c>
      <c r="EC30" s="398" t="str">
        <f ca="1">+IF(OFFSET('Hygiene Data'!$H$13,0,10*ROW('Hygiene Data'!H24))="","",OFFSET('Hygiene Data'!$H$13,0,10*ROW('Hygiene Data'!H24)))</f>
        <v/>
      </c>
      <c r="ED30" s="398" t="str">
        <f ca="1">+IF(OFFSET('Hygiene Data'!$I$11,0,10*ROW('Hygiene Data'!I24))="","",OFFSET('Hygiene Data'!$I$11,0,10*ROW('Hygiene Data'!I24)))</f>
        <v/>
      </c>
      <c r="EE30" s="398" t="str">
        <f ca="1">+IF(OFFSET('Hygiene Data'!$I$12,0,10*ROW('Hygiene Data'!I24))="","",OFFSET('Hygiene Data'!$I$12,0,10*ROW('Hygiene Data'!I24)))</f>
        <v/>
      </c>
      <c r="EF30" s="398" t="str">
        <f ca="1">+IF(OFFSET('Hygiene Data'!$I$13,0,10*ROW('Hygiene Data'!I24))="","",OFFSET('Hygiene Data'!$I$13,0,10*ROW('Hygiene Data'!I24)))</f>
        <v/>
      </c>
    </row>
    <row r="31" spans="1:136" x14ac:dyDescent="0.25">
      <c r="A31" s="507" t="str">
        <f ca="1">+IF(OFFSET('Water Data'!$B$2,0,10*ROW('Water Data'!E25))="","",OFFSET('Water Data'!$B$2,0,10*ROW('Water Data'!E25)))</f>
        <v/>
      </c>
      <c r="B31" s="507"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34" t="str">
        <f t="shared" ca="1" si="0"/>
        <v/>
      </c>
      <c r="D31" s="535"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35"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35"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35"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35"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35"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35"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35"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35"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35"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35"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35"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35"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35"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35"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35"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35"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35"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36"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36"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36"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36"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36"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36"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36"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36"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36"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36"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36"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36"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36"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36"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36"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36"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36"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36"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36"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36"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36"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36"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36"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36"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36"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36"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36"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36"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36"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36"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37"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613"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37"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37"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37"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37"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37"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37"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37"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37"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37"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37"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37"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37"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37"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37"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37"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37"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98" t="str">
        <f ca="1">+IF(OFFSET('Water Data'!$D$27,0,10*ROW('Water Data'!D25))="","",OFFSET('Water Data'!$D$27,0,10*ROW('Water Data'!D25)))</f>
        <v/>
      </c>
      <c r="BT31" s="398" t="str">
        <f ca="1">+IF(OFFSET('Water Data'!$D$28,0,10*ROW('Water Data'!D25))="","",OFFSET('Water Data'!$D$28,0,10*ROW('Water Data'!D25)))</f>
        <v/>
      </c>
      <c r="BU31" s="398" t="str">
        <f ca="1">+IF(OFFSET('Water Data'!$D$29,0,10*ROW('Water Data'!D25))="","",OFFSET('Water Data'!$D$29,0,10*ROW('Water Data'!D25)))</f>
        <v/>
      </c>
      <c r="BV31" s="398" t="str">
        <f ca="1">+IF(OFFSET('Water Data'!$E$27,0,10*ROW('Water Data'!E25))="","",OFFSET('Water Data'!$E$27,0,10*ROW('Water Data'!E25)))</f>
        <v/>
      </c>
      <c r="BW31" s="398" t="str">
        <f ca="1">+IF(OFFSET('Water Data'!$E$28,0,10*ROW('Water Data'!E25))="","",OFFSET('Water Data'!$E$28,0,10*ROW('Water Data'!E25)))</f>
        <v/>
      </c>
      <c r="BX31" s="398" t="str">
        <f ca="1">+IF(OFFSET('Water Data'!$E$29,0,10*ROW('Water Data'!E25))="","",OFFSET('Water Data'!$E$29,0,10*ROW('Water Data'!E25)))</f>
        <v/>
      </c>
      <c r="BY31" s="398" t="str">
        <f ca="1">+IF(OFFSET('Water Data'!$F$27,0,10*ROW('Water Data'!F25))="","",OFFSET('Water Data'!$F$27,0,10*ROW('Water Data'!F25)))</f>
        <v/>
      </c>
      <c r="BZ31" s="398" t="str">
        <f ca="1">+IF(OFFSET('Water Data'!$F$28,0,10*ROW('Water Data'!F25))="","",OFFSET('Water Data'!$F$28,0,10*ROW('Water Data'!F25)))</f>
        <v/>
      </c>
      <c r="CA31" s="398" t="str">
        <f ca="1">+IF(OFFSET('Water Data'!$F$29,0,10*ROW('Water Data'!F25))="","",OFFSET('Water Data'!$F$29,0,10*ROW('Water Data'!F25)))</f>
        <v/>
      </c>
      <c r="CB31" s="398" t="str">
        <f ca="1">+IF(OFFSET('Water Data'!$G$27,0,10*ROW('Water Data'!G25))="","",OFFSET('Water Data'!$G$27,0,10*ROW('Water Data'!G25)))</f>
        <v/>
      </c>
      <c r="CC31" s="398" t="str">
        <f ca="1">+IF(OFFSET('Water Data'!$G$28,0,10*ROW('Water Data'!G25))="","",OFFSET('Water Data'!$G$28,0,10*ROW('Water Data'!G25)))</f>
        <v/>
      </c>
      <c r="CD31" s="398" t="str">
        <f ca="1">+IF(OFFSET('Water Data'!$G$29,0,10*ROW('Water Data'!G25))="","",OFFSET('Water Data'!$G$29,0,10*ROW('Water Data'!G25)))</f>
        <v/>
      </c>
      <c r="CE31" s="398" t="str">
        <f ca="1">+IF(OFFSET('Water Data'!$H$27,0,10*ROW('Water Data'!H25))="","",OFFSET('Water Data'!$H$27,0,10*ROW('Water Data'!H25)))</f>
        <v/>
      </c>
      <c r="CF31" s="398" t="str">
        <f ca="1">+IF(OFFSET('Water Data'!$H$28,0,10*ROW('Water Data'!H25))="","",OFFSET('Water Data'!$H$28,0,10*ROW('Water Data'!H25)))</f>
        <v/>
      </c>
      <c r="CG31" s="398" t="str">
        <f ca="1">+IF(OFFSET('Water Data'!$H$29,0,10*ROW('Water Data'!H25))="","",OFFSET('Water Data'!$H$29,0,10*ROW('Water Data'!H25)))</f>
        <v/>
      </c>
      <c r="CH31" s="398" t="str">
        <f ca="1">+IF(OFFSET('Water Data'!$I$27,0,10*ROW('Water Data'!I25))="","",OFFSET('Water Data'!$I$27,0,10*ROW('Water Data'!I25)))</f>
        <v/>
      </c>
      <c r="CI31" s="398" t="str">
        <f ca="1">+IF(OFFSET('Water Data'!$I$28,0,10*ROW('Water Data'!I25))="","",OFFSET('Water Data'!$I$28,0,10*ROW('Water Data'!I25)))</f>
        <v/>
      </c>
      <c r="CJ31" s="398" t="str">
        <f ca="1">+IF(OFFSET('Water Data'!$I$29,0,10*ROW('Water Data'!I25))="","",OFFSET('Water Data'!$I$29,0,10*ROW('Water Data'!I25)))</f>
        <v/>
      </c>
      <c r="CK31" s="398" t="str">
        <f ca="1">+IF(OFFSET('Sanitation Data'!$D$28,0,10*ROW('Sanitation Data'!D25))="","",OFFSET('Sanitation Data'!$D$28,0,10*ROW('Sanitation Data'!D25)))</f>
        <v/>
      </c>
      <c r="CL31" s="398" t="str">
        <f ca="1">+IF(OFFSET('Sanitation Data'!$D$29,0,10*ROW('Sanitation Data'!D25))="","",OFFSET('Sanitation Data'!$D$29,0,10*ROW('Sanitation Data'!D25)))</f>
        <v/>
      </c>
      <c r="CM31" s="398" t="str">
        <f ca="1">+IF(OFFSET('Sanitation Data'!$D$30,0,10*ROW('Sanitation Data'!D25))="","",OFFSET('Sanitation Data'!$D$30,0,10*ROW('Sanitation Data'!D25)))</f>
        <v/>
      </c>
      <c r="CN31" s="398" t="str">
        <f ca="1">+IF(OFFSET('Sanitation Data'!$D$31,0,10*ROW('Sanitation Data'!D25))="","",OFFSET('Sanitation Data'!$D$31,0,10*ROW('Sanitation Data'!D25)))</f>
        <v/>
      </c>
      <c r="CO31" s="398" t="str">
        <f ca="1">+IF(OFFSET('Sanitation Data'!$D$32,0,10*ROW('Sanitation Data'!D25))="","",OFFSET('Sanitation Data'!$D$32,0,10*ROW('Sanitation Data'!D25)))</f>
        <v/>
      </c>
      <c r="CP31" s="398" t="str">
        <f ca="1">+IF(OFFSET('Sanitation Data'!$E$28,0,10*ROW('Sanitation Data'!E25))="","",OFFSET('Sanitation Data'!$E$28,0,10*ROW('Sanitation Data'!E25)))</f>
        <v/>
      </c>
      <c r="CQ31" s="398" t="str">
        <f ca="1">+IF(OFFSET('Sanitation Data'!$E$29,0,10*ROW('Sanitation Data'!E25))="","",OFFSET('Sanitation Data'!$E$29,0,10*ROW('Sanitation Data'!E25)))</f>
        <v/>
      </c>
      <c r="CR31" s="398" t="str">
        <f ca="1">+IF(OFFSET('Sanitation Data'!$E$30,0,10*ROW('Sanitation Data'!E25))="","",OFFSET('Sanitation Data'!$E$30,0,10*ROW('Sanitation Data'!E25)))</f>
        <v/>
      </c>
      <c r="CS31" s="398" t="str">
        <f ca="1">+IF(OFFSET('Sanitation Data'!$E$31,0,10*ROW('Sanitation Data'!E25))="","",OFFSET('Sanitation Data'!$E$31,0,10*ROW('Sanitation Data'!E25)))</f>
        <v/>
      </c>
      <c r="CT31" s="398" t="str">
        <f ca="1">+IF(OFFSET('Sanitation Data'!$E$32,0,10*ROW('Sanitation Data'!E25))="","",OFFSET('Sanitation Data'!$E$32,0,10*ROW('Sanitation Data'!E25)))</f>
        <v/>
      </c>
      <c r="CU31" s="398" t="str">
        <f ca="1">+IF(OFFSET('Sanitation Data'!$F$28,0,10*ROW('Sanitation Data'!F25))="","",OFFSET('Sanitation Data'!$F$28,0,10*ROW('Sanitation Data'!F25)))</f>
        <v/>
      </c>
      <c r="CV31" s="398" t="str">
        <f ca="1">+IF(OFFSET('Sanitation Data'!$F$29,0,10*ROW('Sanitation Data'!F25))="","",OFFSET('Sanitation Data'!$F$29,0,10*ROW('Sanitation Data'!F25)))</f>
        <v/>
      </c>
      <c r="CW31" s="398" t="str">
        <f ca="1">+IF(OFFSET('Sanitation Data'!$F$30,0,10*ROW('Sanitation Data'!F25))="","",OFFSET('Sanitation Data'!$F$30,0,10*ROW('Sanitation Data'!F25)))</f>
        <v/>
      </c>
      <c r="CX31" s="398" t="str">
        <f ca="1">+IF(OFFSET('Sanitation Data'!$F$31,0,10*ROW('Sanitation Data'!F25))="","",OFFSET('Sanitation Data'!$F$31,0,10*ROW('Sanitation Data'!F25)))</f>
        <v/>
      </c>
      <c r="CY31" s="398" t="str">
        <f ca="1">+IF(OFFSET('Sanitation Data'!$F$32,0,10*ROW('Sanitation Data'!F25))="","",OFFSET('Sanitation Data'!$F$32,0,10*ROW('Sanitation Data'!F25)))</f>
        <v/>
      </c>
      <c r="CZ31" s="398" t="str">
        <f ca="1">+IF(OFFSET('Sanitation Data'!$G$28,0,10*ROW('Sanitation Data'!G25))="","",OFFSET('Sanitation Data'!$G$28,0,10*ROW('Sanitation Data'!G25)))</f>
        <v/>
      </c>
      <c r="DA31" s="398" t="str">
        <f ca="1">+IF(OFFSET('Sanitation Data'!$G$29,0,10*ROW('Sanitation Data'!G25))="","",OFFSET('Sanitation Data'!$G$29,0,10*ROW('Sanitation Data'!G25)))</f>
        <v/>
      </c>
      <c r="DB31" s="398" t="str">
        <f ca="1">+IF(OFFSET('Sanitation Data'!$G$30,0,10*ROW('Sanitation Data'!G25))="","",OFFSET('Sanitation Data'!$G$30,0,10*ROW('Sanitation Data'!G25)))</f>
        <v/>
      </c>
      <c r="DC31" s="398" t="str">
        <f ca="1">+IF(OFFSET('Sanitation Data'!$G$31,0,10*ROW('Sanitation Data'!G25))="","",OFFSET('Sanitation Data'!$G$31,0,10*ROW('Sanitation Data'!G25)))</f>
        <v/>
      </c>
      <c r="DD31" s="398" t="str">
        <f ca="1">+IF(OFFSET('Sanitation Data'!$G$32,0,10*ROW('Sanitation Data'!G25))="","",OFFSET('Sanitation Data'!$G$32,0,10*ROW('Sanitation Data'!G25)))</f>
        <v/>
      </c>
      <c r="DE31" s="398" t="str">
        <f ca="1">+IF(OFFSET('Sanitation Data'!$H$28,0,10*ROW('Sanitation Data'!H25))="","",OFFSET('Sanitation Data'!$H$28,0,10*ROW('Sanitation Data'!H25)))</f>
        <v/>
      </c>
      <c r="DF31" s="398" t="str">
        <f ca="1">+IF(OFFSET('Sanitation Data'!$H$29,0,10*ROW('Sanitation Data'!H25))="","",OFFSET('Sanitation Data'!$H$29,0,10*ROW('Sanitation Data'!H25)))</f>
        <v/>
      </c>
      <c r="DG31" s="398" t="str">
        <f ca="1">+IF(OFFSET('Sanitation Data'!$H$30,0,10*ROW('Sanitation Data'!H25))="","",OFFSET('Sanitation Data'!$H$30,0,10*ROW('Sanitation Data'!H25)))</f>
        <v/>
      </c>
      <c r="DH31" s="398" t="str">
        <f ca="1">+IF(OFFSET('Sanitation Data'!$H$31,0,10*ROW('Sanitation Data'!H25))="","",OFFSET('Sanitation Data'!$H$31,0,10*ROW('Sanitation Data'!H25)))</f>
        <v/>
      </c>
      <c r="DI31" s="398" t="str">
        <f ca="1">+IF(OFFSET('Sanitation Data'!$H$32,0,10*ROW('Sanitation Data'!H25))="","",OFFSET('Sanitation Data'!$H$32,0,10*ROW('Sanitation Data'!H25)))</f>
        <v/>
      </c>
      <c r="DJ31" s="398" t="str">
        <f ca="1">+IF(OFFSET('Sanitation Data'!$I$28,0,10*ROW('Sanitation Data'!I25))="","",OFFSET('Sanitation Data'!$I$28,0,10*ROW('Sanitation Data'!I25)))</f>
        <v/>
      </c>
      <c r="DK31" s="398" t="str">
        <f ca="1">+IF(OFFSET('Sanitation Data'!$I$29,0,10*ROW('Sanitation Data'!I25))="","",OFFSET('Sanitation Data'!$I$29,0,10*ROW('Sanitation Data'!I25)))</f>
        <v/>
      </c>
      <c r="DL31" s="398" t="str">
        <f ca="1">+IF(OFFSET('Sanitation Data'!$I$30,0,10*ROW('Sanitation Data'!I25))="","",OFFSET('Sanitation Data'!$I$30,0,10*ROW('Sanitation Data'!I25)))</f>
        <v/>
      </c>
      <c r="DM31" s="398" t="str">
        <f ca="1">+IF(OFFSET('Sanitation Data'!$I$31,0,10*ROW('Sanitation Data'!I25))="","",OFFSET('Sanitation Data'!$I$31,0,10*ROW('Sanitation Data'!I25)))</f>
        <v/>
      </c>
      <c r="DN31" s="398" t="str">
        <f ca="1">+IF(OFFSET('Sanitation Data'!$I$32,0,10*ROW('Sanitation Data'!I25))="","",OFFSET('Sanitation Data'!$I$32,0,10*ROW('Sanitation Data'!I25)))</f>
        <v/>
      </c>
      <c r="DO31" s="398" t="str">
        <f ca="1">+IF(OFFSET('Hygiene Data'!$D$11,0,10*ROW('Hygiene Data'!D25))="","",OFFSET('Hygiene Data'!$D$11,0,10*ROW('Hygiene Data'!D25)))</f>
        <v/>
      </c>
      <c r="DP31" s="398" t="str">
        <f ca="1">+IF(OFFSET('Hygiene Data'!$D$12,0,10*ROW('Hygiene Data'!D25))="","",OFFSET('Hygiene Data'!$D$12,0,10*ROW('Hygiene Data'!D25)))</f>
        <v/>
      </c>
      <c r="DQ31" s="398" t="str">
        <f ca="1">+IF(OFFSET('Hygiene Data'!$D$13,0,10*ROW('Hygiene Data'!D25))="","",OFFSET('Hygiene Data'!$D$13,0,10*ROW('Hygiene Data'!D25)))</f>
        <v/>
      </c>
      <c r="DR31" s="398" t="str">
        <f ca="1">+IF(OFFSET('Hygiene Data'!$E$11,0,10*ROW('Hygiene Data'!E25))="","",OFFSET('Hygiene Data'!$E$11,0,10*ROW('Hygiene Data'!E25)))</f>
        <v/>
      </c>
      <c r="DS31" s="398" t="str">
        <f ca="1">+IF(OFFSET('Hygiene Data'!$E$12,0,10*ROW('Hygiene Data'!E25))="","",OFFSET('Hygiene Data'!$E$12,0,10*ROW('Hygiene Data'!E25)))</f>
        <v/>
      </c>
      <c r="DT31" s="398" t="str">
        <f ca="1">+IF(OFFSET('Hygiene Data'!$E$13,0,10*ROW('Hygiene Data'!E25))="","",OFFSET('Hygiene Data'!$E$13,0,10*ROW('Hygiene Data'!E25)))</f>
        <v/>
      </c>
      <c r="DU31" s="398" t="str">
        <f ca="1">+IF(OFFSET('Hygiene Data'!$F$11,0,10*ROW('Hygiene Data'!F25))="","",OFFSET('Hygiene Data'!$F$11,0,10*ROW('Hygiene Data'!F25)))</f>
        <v/>
      </c>
      <c r="DV31" s="398" t="str">
        <f ca="1">+IF(OFFSET('Hygiene Data'!$F$12,0,10*ROW('Hygiene Data'!F25))="","",OFFSET('Hygiene Data'!$F$12,0,10*ROW('Hygiene Data'!F25)))</f>
        <v/>
      </c>
      <c r="DW31" s="398" t="str">
        <f ca="1">+IF(OFFSET('Hygiene Data'!$F$13,0,10*ROW('Hygiene Data'!F25))="","",OFFSET('Hygiene Data'!$F$13,0,10*ROW('Hygiene Data'!F25)))</f>
        <v/>
      </c>
      <c r="DX31" s="398" t="str">
        <f ca="1">+IF(OFFSET('Hygiene Data'!$G$11,0,10*ROW('Hygiene Data'!G25))="","",OFFSET('Hygiene Data'!$G$11,0,10*ROW('Hygiene Data'!G25)))</f>
        <v/>
      </c>
      <c r="DY31" s="398" t="str">
        <f ca="1">+IF(OFFSET('Hygiene Data'!$G$12,0,10*ROW('Hygiene Data'!G25))="","",OFFSET('Hygiene Data'!$G$12,0,10*ROW('Hygiene Data'!G25)))</f>
        <v/>
      </c>
      <c r="DZ31" s="398" t="str">
        <f ca="1">+IF(OFFSET('Hygiene Data'!$G$13,0,10*ROW('Hygiene Data'!G25))="","",OFFSET('Hygiene Data'!$G$13,0,10*ROW('Hygiene Data'!G25)))</f>
        <v/>
      </c>
      <c r="EA31" s="398" t="str">
        <f ca="1">+IF(OFFSET('Hygiene Data'!$H$11,0,10*ROW('Hygiene Data'!H25))="","",OFFSET('Hygiene Data'!$H$11,0,10*ROW('Hygiene Data'!H25)))</f>
        <v/>
      </c>
      <c r="EB31" s="398" t="str">
        <f ca="1">+IF(OFFSET('Hygiene Data'!$H$12,0,10*ROW('Hygiene Data'!H25))="","",OFFSET('Hygiene Data'!$H$12,0,10*ROW('Hygiene Data'!H25)))</f>
        <v/>
      </c>
      <c r="EC31" s="398" t="str">
        <f ca="1">+IF(OFFSET('Hygiene Data'!$H$13,0,10*ROW('Hygiene Data'!H25))="","",OFFSET('Hygiene Data'!$H$13,0,10*ROW('Hygiene Data'!H25)))</f>
        <v/>
      </c>
      <c r="ED31" s="398" t="str">
        <f ca="1">+IF(OFFSET('Hygiene Data'!$I$11,0,10*ROW('Hygiene Data'!I25))="","",OFFSET('Hygiene Data'!$I$11,0,10*ROW('Hygiene Data'!I25)))</f>
        <v/>
      </c>
      <c r="EE31" s="398" t="str">
        <f ca="1">+IF(OFFSET('Hygiene Data'!$I$12,0,10*ROW('Hygiene Data'!I25))="","",OFFSET('Hygiene Data'!$I$12,0,10*ROW('Hygiene Data'!I25)))</f>
        <v/>
      </c>
      <c r="EF31" s="398" t="str">
        <f ca="1">+IF(OFFSET('Hygiene Data'!$I$13,0,10*ROW('Hygiene Data'!I25))="","",OFFSET('Hygiene Data'!$I$13,0,10*ROW('Hygiene Data'!I25)))</f>
        <v/>
      </c>
    </row>
    <row r="32" spans="1:136" x14ac:dyDescent="0.25">
      <c r="A32" s="507" t="str">
        <f ca="1">+IF(OFFSET('Water Data'!$B$2,0,10*ROW('Water Data'!E26))="","",OFFSET('Water Data'!$B$2,0,10*ROW('Water Data'!E26)))</f>
        <v/>
      </c>
      <c r="B32" s="507"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34" t="str">
        <f t="shared" ca="1" si="0"/>
        <v/>
      </c>
      <c r="D32" s="535"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35"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35"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35"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35"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35"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35"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35"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35"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35"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35"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35"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35"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35"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35"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35"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35"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35"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36"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36"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36"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36"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36"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36"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36"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36"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36"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36"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36"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36"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36"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36"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36"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36"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36"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36"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36"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36"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36"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36"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36"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36"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36"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36"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36"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36"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36"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36"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37"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613"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37"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37"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37"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37"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37"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37"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37"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37"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37"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37"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37"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37"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37"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37"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37"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37"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98" t="str">
        <f ca="1">+IF(OFFSET('Water Data'!$D$27,0,10*ROW('Water Data'!D26))="","",OFFSET('Water Data'!$D$27,0,10*ROW('Water Data'!D26)))</f>
        <v/>
      </c>
      <c r="BT32" s="398" t="str">
        <f ca="1">+IF(OFFSET('Water Data'!$D$28,0,10*ROW('Water Data'!D26))="","",OFFSET('Water Data'!$D$28,0,10*ROW('Water Data'!D26)))</f>
        <v/>
      </c>
      <c r="BU32" s="398" t="str">
        <f ca="1">+IF(OFFSET('Water Data'!$D$29,0,10*ROW('Water Data'!D26))="","",OFFSET('Water Data'!$D$29,0,10*ROW('Water Data'!D26)))</f>
        <v/>
      </c>
      <c r="BV32" s="398" t="str">
        <f ca="1">+IF(OFFSET('Water Data'!$E$27,0,10*ROW('Water Data'!E26))="","",OFFSET('Water Data'!$E$27,0,10*ROW('Water Data'!E26)))</f>
        <v/>
      </c>
      <c r="BW32" s="398" t="str">
        <f ca="1">+IF(OFFSET('Water Data'!$E$28,0,10*ROW('Water Data'!E26))="","",OFFSET('Water Data'!$E$28,0,10*ROW('Water Data'!E26)))</f>
        <v/>
      </c>
      <c r="BX32" s="398" t="str">
        <f ca="1">+IF(OFFSET('Water Data'!$E$29,0,10*ROW('Water Data'!E26))="","",OFFSET('Water Data'!$E$29,0,10*ROW('Water Data'!E26)))</f>
        <v/>
      </c>
      <c r="BY32" s="398" t="str">
        <f ca="1">+IF(OFFSET('Water Data'!$F$27,0,10*ROW('Water Data'!F26))="","",OFFSET('Water Data'!$F$27,0,10*ROW('Water Data'!F26)))</f>
        <v/>
      </c>
      <c r="BZ32" s="398" t="str">
        <f ca="1">+IF(OFFSET('Water Data'!$F$28,0,10*ROW('Water Data'!F26))="","",OFFSET('Water Data'!$F$28,0,10*ROW('Water Data'!F26)))</f>
        <v/>
      </c>
      <c r="CA32" s="398" t="str">
        <f ca="1">+IF(OFFSET('Water Data'!$F$29,0,10*ROW('Water Data'!F26))="","",OFFSET('Water Data'!$F$29,0,10*ROW('Water Data'!F26)))</f>
        <v/>
      </c>
      <c r="CB32" s="398" t="str">
        <f ca="1">+IF(OFFSET('Water Data'!$G$27,0,10*ROW('Water Data'!G26))="","",OFFSET('Water Data'!$G$27,0,10*ROW('Water Data'!G26)))</f>
        <v/>
      </c>
      <c r="CC32" s="398" t="str">
        <f ca="1">+IF(OFFSET('Water Data'!$G$28,0,10*ROW('Water Data'!G26))="","",OFFSET('Water Data'!$G$28,0,10*ROW('Water Data'!G26)))</f>
        <v/>
      </c>
      <c r="CD32" s="398" t="str">
        <f ca="1">+IF(OFFSET('Water Data'!$G$29,0,10*ROW('Water Data'!G26))="","",OFFSET('Water Data'!$G$29,0,10*ROW('Water Data'!G26)))</f>
        <v/>
      </c>
      <c r="CE32" s="398" t="str">
        <f ca="1">+IF(OFFSET('Water Data'!$H$27,0,10*ROW('Water Data'!H26))="","",OFFSET('Water Data'!$H$27,0,10*ROW('Water Data'!H26)))</f>
        <v/>
      </c>
      <c r="CF32" s="398" t="str">
        <f ca="1">+IF(OFFSET('Water Data'!$H$28,0,10*ROW('Water Data'!H26))="","",OFFSET('Water Data'!$H$28,0,10*ROW('Water Data'!H26)))</f>
        <v/>
      </c>
      <c r="CG32" s="398" t="str">
        <f ca="1">+IF(OFFSET('Water Data'!$H$29,0,10*ROW('Water Data'!H26))="","",OFFSET('Water Data'!$H$29,0,10*ROW('Water Data'!H26)))</f>
        <v/>
      </c>
      <c r="CH32" s="398" t="str">
        <f ca="1">+IF(OFFSET('Water Data'!$I$27,0,10*ROW('Water Data'!I26))="","",OFFSET('Water Data'!$I$27,0,10*ROW('Water Data'!I26)))</f>
        <v/>
      </c>
      <c r="CI32" s="398" t="str">
        <f ca="1">+IF(OFFSET('Water Data'!$I$28,0,10*ROW('Water Data'!I26))="","",OFFSET('Water Data'!$I$28,0,10*ROW('Water Data'!I26)))</f>
        <v/>
      </c>
      <c r="CJ32" s="398" t="str">
        <f ca="1">+IF(OFFSET('Water Data'!$I$29,0,10*ROW('Water Data'!I26))="","",OFFSET('Water Data'!$I$29,0,10*ROW('Water Data'!I26)))</f>
        <v/>
      </c>
      <c r="CK32" s="398" t="str">
        <f ca="1">+IF(OFFSET('Sanitation Data'!$D$28,0,10*ROW('Sanitation Data'!D26))="","",OFFSET('Sanitation Data'!$D$28,0,10*ROW('Sanitation Data'!D26)))</f>
        <v/>
      </c>
      <c r="CL32" s="398" t="str">
        <f ca="1">+IF(OFFSET('Sanitation Data'!$D$29,0,10*ROW('Sanitation Data'!D26))="","",OFFSET('Sanitation Data'!$D$29,0,10*ROW('Sanitation Data'!D26)))</f>
        <v/>
      </c>
      <c r="CM32" s="398" t="str">
        <f ca="1">+IF(OFFSET('Sanitation Data'!$D$30,0,10*ROW('Sanitation Data'!D26))="","",OFFSET('Sanitation Data'!$D$30,0,10*ROW('Sanitation Data'!D26)))</f>
        <v/>
      </c>
      <c r="CN32" s="398" t="str">
        <f ca="1">+IF(OFFSET('Sanitation Data'!$D$31,0,10*ROW('Sanitation Data'!D26))="","",OFFSET('Sanitation Data'!$D$31,0,10*ROW('Sanitation Data'!D26)))</f>
        <v/>
      </c>
      <c r="CO32" s="398" t="str">
        <f ca="1">+IF(OFFSET('Sanitation Data'!$D$32,0,10*ROW('Sanitation Data'!D26))="","",OFFSET('Sanitation Data'!$D$32,0,10*ROW('Sanitation Data'!D26)))</f>
        <v/>
      </c>
      <c r="CP32" s="398" t="str">
        <f ca="1">+IF(OFFSET('Sanitation Data'!$E$28,0,10*ROW('Sanitation Data'!E26))="","",OFFSET('Sanitation Data'!$E$28,0,10*ROW('Sanitation Data'!E26)))</f>
        <v/>
      </c>
      <c r="CQ32" s="398" t="str">
        <f ca="1">+IF(OFFSET('Sanitation Data'!$E$29,0,10*ROW('Sanitation Data'!E26))="","",OFFSET('Sanitation Data'!$E$29,0,10*ROW('Sanitation Data'!E26)))</f>
        <v/>
      </c>
      <c r="CR32" s="398" t="str">
        <f ca="1">+IF(OFFSET('Sanitation Data'!$E$30,0,10*ROW('Sanitation Data'!E26))="","",OFFSET('Sanitation Data'!$E$30,0,10*ROW('Sanitation Data'!E26)))</f>
        <v/>
      </c>
      <c r="CS32" s="398" t="str">
        <f ca="1">+IF(OFFSET('Sanitation Data'!$E$31,0,10*ROW('Sanitation Data'!E26))="","",OFFSET('Sanitation Data'!$E$31,0,10*ROW('Sanitation Data'!E26)))</f>
        <v/>
      </c>
      <c r="CT32" s="398" t="str">
        <f ca="1">+IF(OFFSET('Sanitation Data'!$E$32,0,10*ROW('Sanitation Data'!E26))="","",OFFSET('Sanitation Data'!$E$32,0,10*ROW('Sanitation Data'!E26)))</f>
        <v/>
      </c>
      <c r="CU32" s="398" t="str">
        <f ca="1">+IF(OFFSET('Sanitation Data'!$F$28,0,10*ROW('Sanitation Data'!F26))="","",OFFSET('Sanitation Data'!$F$28,0,10*ROW('Sanitation Data'!F26)))</f>
        <v/>
      </c>
      <c r="CV32" s="398" t="str">
        <f ca="1">+IF(OFFSET('Sanitation Data'!$F$29,0,10*ROW('Sanitation Data'!F26))="","",OFFSET('Sanitation Data'!$F$29,0,10*ROW('Sanitation Data'!F26)))</f>
        <v/>
      </c>
      <c r="CW32" s="398" t="str">
        <f ca="1">+IF(OFFSET('Sanitation Data'!$F$30,0,10*ROW('Sanitation Data'!F26))="","",OFFSET('Sanitation Data'!$F$30,0,10*ROW('Sanitation Data'!F26)))</f>
        <v/>
      </c>
      <c r="CX32" s="398" t="str">
        <f ca="1">+IF(OFFSET('Sanitation Data'!$F$31,0,10*ROW('Sanitation Data'!F26))="","",OFFSET('Sanitation Data'!$F$31,0,10*ROW('Sanitation Data'!F26)))</f>
        <v/>
      </c>
      <c r="CY32" s="398" t="str">
        <f ca="1">+IF(OFFSET('Sanitation Data'!$F$32,0,10*ROW('Sanitation Data'!F26))="","",OFFSET('Sanitation Data'!$F$32,0,10*ROW('Sanitation Data'!F26)))</f>
        <v/>
      </c>
      <c r="CZ32" s="398" t="str">
        <f ca="1">+IF(OFFSET('Sanitation Data'!$G$28,0,10*ROW('Sanitation Data'!G26))="","",OFFSET('Sanitation Data'!$G$28,0,10*ROW('Sanitation Data'!G26)))</f>
        <v/>
      </c>
      <c r="DA32" s="398" t="str">
        <f ca="1">+IF(OFFSET('Sanitation Data'!$G$29,0,10*ROW('Sanitation Data'!G26))="","",OFFSET('Sanitation Data'!$G$29,0,10*ROW('Sanitation Data'!G26)))</f>
        <v/>
      </c>
      <c r="DB32" s="398" t="str">
        <f ca="1">+IF(OFFSET('Sanitation Data'!$G$30,0,10*ROW('Sanitation Data'!G26))="","",OFFSET('Sanitation Data'!$G$30,0,10*ROW('Sanitation Data'!G26)))</f>
        <v/>
      </c>
      <c r="DC32" s="398" t="str">
        <f ca="1">+IF(OFFSET('Sanitation Data'!$G$31,0,10*ROW('Sanitation Data'!G26))="","",OFFSET('Sanitation Data'!$G$31,0,10*ROW('Sanitation Data'!G26)))</f>
        <v/>
      </c>
      <c r="DD32" s="398" t="str">
        <f ca="1">+IF(OFFSET('Sanitation Data'!$G$32,0,10*ROW('Sanitation Data'!G26))="","",OFFSET('Sanitation Data'!$G$32,0,10*ROW('Sanitation Data'!G26)))</f>
        <v/>
      </c>
      <c r="DE32" s="398" t="str">
        <f ca="1">+IF(OFFSET('Sanitation Data'!$H$28,0,10*ROW('Sanitation Data'!H26))="","",OFFSET('Sanitation Data'!$H$28,0,10*ROW('Sanitation Data'!H26)))</f>
        <v/>
      </c>
      <c r="DF32" s="398" t="str">
        <f ca="1">+IF(OFFSET('Sanitation Data'!$H$29,0,10*ROW('Sanitation Data'!H26))="","",OFFSET('Sanitation Data'!$H$29,0,10*ROW('Sanitation Data'!H26)))</f>
        <v/>
      </c>
      <c r="DG32" s="398" t="str">
        <f ca="1">+IF(OFFSET('Sanitation Data'!$H$30,0,10*ROW('Sanitation Data'!H26))="","",OFFSET('Sanitation Data'!$H$30,0,10*ROW('Sanitation Data'!H26)))</f>
        <v/>
      </c>
      <c r="DH32" s="398" t="str">
        <f ca="1">+IF(OFFSET('Sanitation Data'!$H$31,0,10*ROW('Sanitation Data'!H26))="","",OFFSET('Sanitation Data'!$H$31,0,10*ROW('Sanitation Data'!H26)))</f>
        <v/>
      </c>
      <c r="DI32" s="398" t="str">
        <f ca="1">+IF(OFFSET('Sanitation Data'!$H$32,0,10*ROW('Sanitation Data'!H26))="","",OFFSET('Sanitation Data'!$H$32,0,10*ROW('Sanitation Data'!H26)))</f>
        <v/>
      </c>
      <c r="DJ32" s="398" t="str">
        <f ca="1">+IF(OFFSET('Sanitation Data'!$I$28,0,10*ROW('Sanitation Data'!I26))="","",OFFSET('Sanitation Data'!$I$28,0,10*ROW('Sanitation Data'!I26)))</f>
        <v/>
      </c>
      <c r="DK32" s="398" t="str">
        <f ca="1">+IF(OFFSET('Sanitation Data'!$I$29,0,10*ROW('Sanitation Data'!I26))="","",OFFSET('Sanitation Data'!$I$29,0,10*ROW('Sanitation Data'!I26)))</f>
        <v/>
      </c>
      <c r="DL32" s="398" t="str">
        <f ca="1">+IF(OFFSET('Sanitation Data'!$I$30,0,10*ROW('Sanitation Data'!I26))="","",OFFSET('Sanitation Data'!$I$30,0,10*ROW('Sanitation Data'!I26)))</f>
        <v/>
      </c>
      <c r="DM32" s="398" t="str">
        <f ca="1">+IF(OFFSET('Sanitation Data'!$I$31,0,10*ROW('Sanitation Data'!I26))="","",OFFSET('Sanitation Data'!$I$31,0,10*ROW('Sanitation Data'!I26)))</f>
        <v/>
      </c>
      <c r="DN32" s="398" t="str">
        <f ca="1">+IF(OFFSET('Sanitation Data'!$I$32,0,10*ROW('Sanitation Data'!I26))="","",OFFSET('Sanitation Data'!$I$32,0,10*ROW('Sanitation Data'!I26)))</f>
        <v/>
      </c>
      <c r="DO32" s="398" t="str">
        <f ca="1">+IF(OFFSET('Hygiene Data'!$D$11,0,10*ROW('Hygiene Data'!D26))="","",OFFSET('Hygiene Data'!$D$11,0,10*ROW('Hygiene Data'!D26)))</f>
        <v/>
      </c>
      <c r="DP32" s="398" t="str">
        <f ca="1">+IF(OFFSET('Hygiene Data'!$D$12,0,10*ROW('Hygiene Data'!D26))="","",OFFSET('Hygiene Data'!$D$12,0,10*ROW('Hygiene Data'!D26)))</f>
        <v/>
      </c>
      <c r="DQ32" s="398" t="str">
        <f ca="1">+IF(OFFSET('Hygiene Data'!$D$13,0,10*ROW('Hygiene Data'!D26))="","",OFFSET('Hygiene Data'!$D$13,0,10*ROW('Hygiene Data'!D26)))</f>
        <v/>
      </c>
      <c r="DR32" s="398" t="str">
        <f ca="1">+IF(OFFSET('Hygiene Data'!$E$11,0,10*ROW('Hygiene Data'!E26))="","",OFFSET('Hygiene Data'!$E$11,0,10*ROW('Hygiene Data'!E26)))</f>
        <v/>
      </c>
      <c r="DS32" s="398" t="str">
        <f ca="1">+IF(OFFSET('Hygiene Data'!$E$12,0,10*ROW('Hygiene Data'!E26))="","",OFFSET('Hygiene Data'!$E$12,0,10*ROW('Hygiene Data'!E26)))</f>
        <v/>
      </c>
      <c r="DT32" s="398" t="str">
        <f ca="1">+IF(OFFSET('Hygiene Data'!$E$13,0,10*ROW('Hygiene Data'!E26))="","",OFFSET('Hygiene Data'!$E$13,0,10*ROW('Hygiene Data'!E26)))</f>
        <v/>
      </c>
      <c r="DU32" s="398" t="str">
        <f ca="1">+IF(OFFSET('Hygiene Data'!$F$11,0,10*ROW('Hygiene Data'!F26))="","",OFFSET('Hygiene Data'!$F$11,0,10*ROW('Hygiene Data'!F26)))</f>
        <v/>
      </c>
      <c r="DV32" s="398" t="str">
        <f ca="1">+IF(OFFSET('Hygiene Data'!$F$12,0,10*ROW('Hygiene Data'!F26))="","",OFFSET('Hygiene Data'!$F$12,0,10*ROW('Hygiene Data'!F26)))</f>
        <v/>
      </c>
      <c r="DW32" s="398" t="str">
        <f ca="1">+IF(OFFSET('Hygiene Data'!$F$13,0,10*ROW('Hygiene Data'!F26))="","",OFFSET('Hygiene Data'!$F$13,0,10*ROW('Hygiene Data'!F26)))</f>
        <v/>
      </c>
      <c r="DX32" s="398" t="str">
        <f ca="1">+IF(OFFSET('Hygiene Data'!$G$11,0,10*ROW('Hygiene Data'!G26))="","",OFFSET('Hygiene Data'!$G$11,0,10*ROW('Hygiene Data'!G26)))</f>
        <v/>
      </c>
      <c r="DY32" s="398" t="str">
        <f ca="1">+IF(OFFSET('Hygiene Data'!$G$12,0,10*ROW('Hygiene Data'!G26))="","",OFFSET('Hygiene Data'!$G$12,0,10*ROW('Hygiene Data'!G26)))</f>
        <v/>
      </c>
      <c r="DZ32" s="398" t="str">
        <f ca="1">+IF(OFFSET('Hygiene Data'!$G$13,0,10*ROW('Hygiene Data'!G26))="","",OFFSET('Hygiene Data'!$G$13,0,10*ROW('Hygiene Data'!G26)))</f>
        <v/>
      </c>
      <c r="EA32" s="398" t="str">
        <f ca="1">+IF(OFFSET('Hygiene Data'!$H$11,0,10*ROW('Hygiene Data'!H26))="","",OFFSET('Hygiene Data'!$H$11,0,10*ROW('Hygiene Data'!H26)))</f>
        <v/>
      </c>
      <c r="EB32" s="398" t="str">
        <f ca="1">+IF(OFFSET('Hygiene Data'!$H$12,0,10*ROW('Hygiene Data'!H26))="","",OFFSET('Hygiene Data'!$H$12,0,10*ROW('Hygiene Data'!H26)))</f>
        <v/>
      </c>
      <c r="EC32" s="398" t="str">
        <f ca="1">+IF(OFFSET('Hygiene Data'!$H$13,0,10*ROW('Hygiene Data'!H26))="","",OFFSET('Hygiene Data'!$H$13,0,10*ROW('Hygiene Data'!H26)))</f>
        <v/>
      </c>
      <c r="ED32" s="398" t="str">
        <f ca="1">+IF(OFFSET('Hygiene Data'!$I$11,0,10*ROW('Hygiene Data'!I26))="","",OFFSET('Hygiene Data'!$I$11,0,10*ROW('Hygiene Data'!I26)))</f>
        <v/>
      </c>
      <c r="EE32" s="398" t="str">
        <f ca="1">+IF(OFFSET('Hygiene Data'!$I$12,0,10*ROW('Hygiene Data'!I26))="","",OFFSET('Hygiene Data'!$I$12,0,10*ROW('Hygiene Data'!I26)))</f>
        <v/>
      </c>
      <c r="EF32" s="398" t="str">
        <f ca="1">+IF(OFFSET('Hygiene Data'!$I$13,0,10*ROW('Hygiene Data'!I26))="","",OFFSET('Hygiene Data'!$I$13,0,10*ROW('Hygiene Data'!I26)))</f>
        <v/>
      </c>
    </row>
    <row r="33" spans="1:136" x14ac:dyDescent="0.25">
      <c r="A33" s="507" t="str">
        <f ca="1">+IF(OFFSET('Water Data'!$B$2,0,10*ROW('Water Data'!E27))="","",OFFSET('Water Data'!$B$2,0,10*ROW('Water Data'!E27)))</f>
        <v/>
      </c>
      <c r="B33" s="507"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34" t="str">
        <f t="shared" ca="1" si="0"/>
        <v/>
      </c>
      <c r="D33" s="535"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35"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35"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35"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35"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35"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35"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35"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35"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35"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35"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35"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35"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35"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35"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35"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35"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35"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36"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36"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36"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36"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36"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36"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36"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36"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36"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36"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36"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36"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36"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36"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36"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36"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36"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36"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36"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36"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36"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36"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36"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36"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36"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36"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36"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36"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36"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36"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37"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613"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37"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37"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37"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37"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37"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37"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37"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37"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37"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37"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37"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37"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37"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37"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37"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37"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98" t="str">
        <f ca="1">+IF(OFFSET('Water Data'!$D$27,0,10*ROW('Water Data'!D27))="","",OFFSET('Water Data'!$D$27,0,10*ROW('Water Data'!D27)))</f>
        <v/>
      </c>
      <c r="BT33" s="398" t="str">
        <f ca="1">+IF(OFFSET('Water Data'!$D$28,0,10*ROW('Water Data'!D27))="","",OFFSET('Water Data'!$D$28,0,10*ROW('Water Data'!D27)))</f>
        <v/>
      </c>
      <c r="BU33" s="398" t="str">
        <f ca="1">+IF(OFFSET('Water Data'!$D$29,0,10*ROW('Water Data'!D27))="","",OFFSET('Water Data'!$D$29,0,10*ROW('Water Data'!D27)))</f>
        <v/>
      </c>
      <c r="BV33" s="398" t="str">
        <f ca="1">+IF(OFFSET('Water Data'!$E$27,0,10*ROW('Water Data'!E27))="","",OFFSET('Water Data'!$E$27,0,10*ROW('Water Data'!E27)))</f>
        <v/>
      </c>
      <c r="BW33" s="398" t="str">
        <f ca="1">+IF(OFFSET('Water Data'!$E$28,0,10*ROW('Water Data'!E27))="","",OFFSET('Water Data'!$E$28,0,10*ROW('Water Data'!E27)))</f>
        <v/>
      </c>
      <c r="BX33" s="398" t="str">
        <f ca="1">+IF(OFFSET('Water Data'!$E$29,0,10*ROW('Water Data'!E27))="","",OFFSET('Water Data'!$E$29,0,10*ROW('Water Data'!E27)))</f>
        <v/>
      </c>
      <c r="BY33" s="398" t="str">
        <f ca="1">+IF(OFFSET('Water Data'!$F$27,0,10*ROW('Water Data'!F27))="","",OFFSET('Water Data'!$F$27,0,10*ROW('Water Data'!F27)))</f>
        <v/>
      </c>
      <c r="BZ33" s="398" t="str">
        <f ca="1">+IF(OFFSET('Water Data'!$F$28,0,10*ROW('Water Data'!F27))="","",OFFSET('Water Data'!$F$28,0,10*ROW('Water Data'!F27)))</f>
        <v/>
      </c>
      <c r="CA33" s="398" t="str">
        <f ca="1">+IF(OFFSET('Water Data'!$F$29,0,10*ROW('Water Data'!F27))="","",OFFSET('Water Data'!$F$29,0,10*ROW('Water Data'!F27)))</f>
        <v/>
      </c>
      <c r="CB33" s="398" t="str">
        <f ca="1">+IF(OFFSET('Water Data'!$G$27,0,10*ROW('Water Data'!G27))="","",OFFSET('Water Data'!$G$27,0,10*ROW('Water Data'!G27)))</f>
        <v/>
      </c>
      <c r="CC33" s="398" t="str">
        <f ca="1">+IF(OFFSET('Water Data'!$G$28,0,10*ROW('Water Data'!G27))="","",OFFSET('Water Data'!$G$28,0,10*ROW('Water Data'!G27)))</f>
        <v/>
      </c>
      <c r="CD33" s="398" t="str">
        <f ca="1">+IF(OFFSET('Water Data'!$G$29,0,10*ROW('Water Data'!G27))="","",OFFSET('Water Data'!$G$29,0,10*ROW('Water Data'!G27)))</f>
        <v/>
      </c>
      <c r="CE33" s="398" t="str">
        <f ca="1">+IF(OFFSET('Water Data'!$H$27,0,10*ROW('Water Data'!H27))="","",OFFSET('Water Data'!$H$27,0,10*ROW('Water Data'!H27)))</f>
        <v/>
      </c>
      <c r="CF33" s="398" t="str">
        <f ca="1">+IF(OFFSET('Water Data'!$H$28,0,10*ROW('Water Data'!H27))="","",OFFSET('Water Data'!$H$28,0,10*ROW('Water Data'!H27)))</f>
        <v/>
      </c>
      <c r="CG33" s="398" t="str">
        <f ca="1">+IF(OFFSET('Water Data'!$H$29,0,10*ROW('Water Data'!H27))="","",OFFSET('Water Data'!$H$29,0,10*ROW('Water Data'!H27)))</f>
        <v/>
      </c>
      <c r="CH33" s="398" t="str">
        <f ca="1">+IF(OFFSET('Water Data'!$I$27,0,10*ROW('Water Data'!I27))="","",OFFSET('Water Data'!$I$27,0,10*ROW('Water Data'!I27)))</f>
        <v/>
      </c>
      <c r="CI33" s="398" t="str">
        <f ca="1">+IF(OFFSET('Water Data'!$I$28,0,10*ROW('Water Data'!I27))="","",OFFSET('Water Data'!$I$28,0,10*ROW('Water Data'!I27)))</f>
        <v/>
      </c>
      <c r="CJ33" s="398" t="str">
        <f ca="1">+IF(OFFSET('Water Data'!$I$29,0,10*ROW('Water Data'!I27))="","",OFFSET('Water Data'!$I$29,0,10*ROW('Water Data'!I27)))</f>
        <v/>
      </c>
      <c r="CK33" s="398" t="str">
        <f ca="1">+IF(OFFSET('Sanitation Data'!$D$28,0,10*ROW('Sanitation Data'!D27))="","",OFFSET('Sanitation Data'!$D$28,0,10*ROW('Sanitation Data'!D27)))</f>
        <v/>
      </c>
      <c r="CL33" s="398" t="str">
        <f ca="1">+IF(OFFSET('Sanitation Data'!$D$29,0,10*ROW('Sanitation Data'!D27))="","",OFFSET('Sanitation Data'!$D$29,0,10*ROW('Sanitation Data'!D27)))</f>
        <v/>
      </c>
      <c r="CM33" s="398" t="str">
        <f ca="1">+IF(OFFSET('Sanitation Data'!$D$30,0,10*ROW('Sanitation Data'!D27))="","",OFFSET('Sanitation Data'!$D$30,0,10*ROW('Sanitation Data'!D27)))</f>
        <v/>
      </c>
      <c r="CN33" s="398" t="str">
        <f ca="1">+IF(OFFSET('Sanitation Data'!$D$31,0,10*ROW('Sanitation Data'!D27))="","",OFFSET('Sanitation Data'!$D$31,0,10*ROW('Sanitation Data'!D27)))</f>
        <v/>
      </c>
      <c r="CO33" s="398" t="str">
        <f ca="1">+IF(OFFSET('Sanitation Data'!$D$32,0,10*ROW('Sanitation Data'!D27))="","",OFFSET('Sanitation Data'!$D$32,0,10*ROW('Sanitation Data'!D27)))</f>
        <v/>
      </c>
      <c r="CP33" s="398" t="str">
        <f ca="1">+IF(OFFSET('Sanitation Data'!$E$28,0,10*ROW('Sanitation Data'!E27))="","",OFFSET('Sanitation Data'!$E$28,0,10*ROW('Sanitation Data'!E27)))</f>
        <v/>
      </c>
      <c r="CQ33" s="398" t="str">
        <f ca="1">+IF(OFFSET('Sanitation Data'!$E$29,0,10*ROW('Sanitation Data'!E27))="","",OFFSET('Sanitation Data'!$E$29,0,10*ROW('Sanitation Data'!E27)))</f>
        <v/>
      </c>
      <c r="CR33" s="398" t="str">
        <f ca="1">+IF(OFFSET('Sanitation Data'!$E$30,0,10*ROW('Sanitation Data'!E27))="","",OFFSET('Sanitation Data'!$E$30,0,10*ROW('Sanitation Data'!E27)))</f>
        <v/>
      </c>
      <c r="CS33" s="398" t="str">
        <f ca="1">+IF(OFFSET('Sanitation Data'!$E$31,0,10*ROW('Sanitation Data'!E27))="","",OFFSET('Sanitation Data'!$E$31,0,10*ROW('Sanitation Data'!E27)))</f>
        <v/>
      </c>
      <c r="CT33" s="398" t="str">
        <f ca="1">+IF(OFFSET('Sanitation Data'!$E$32,0,10*ROW('Sanitation Data'!E27))="","",OFFSET('Sanitation Data'!$E$32,0,10*ROW('Sanitation Data'!E27)))</f>
        <v/>
      </c>
      <c r="CU33" s="398" t="str">
        <f ca="1">+IF(OFFSET('Sanitation Data'!$F$28,0,10*ROW('Sanitation Data'!F27))="","",OFFSET('Sanitation Data'!$F$28,0,10*ROW('Sanitation Data'!F27)))</f>
        <v/>
      </c>
      <c r="CV33" s="398" t="str">
        <f ca="1">+IF(OFFSET('Sanitation Data'!$F$29,0,10*ROW('Sanitation Data'!F27))="","",OFFSET('Sanitation Data'!$F$29,0,10*ROW('Sanitation Data'!F27)))</f>
        <v/>
      </c>
      <c r="CW33" s="398" t="str">
        <f ca="1">+IF(OFFSET('Sanitation Data'!$F$30,0,10*ROW('Sanitation Data'!F27))="","",OFFSET('Sanitation Data'!$F$30,0,10*ROW('Sanitation Data'!F27)))</f>
        <v/>
      </c>
      <c r="CX33" s="398" t="str">
        <f ca="1">+IF(OFFSET('Sanitation Data'!$F$31,0,10*ROW('Sanitation Data'!F27))="","",OFFSET('Sanitation Data'!$F$31,0,10*ROW('Sanitation Data'!F27)))</f>
        <v/>
      </c>
      <c r="CY33" s="398" t="str">
        <f ca="1">+IF(OFFSET('Sanitation Data'!$F$32,0,10*ROW('Sanitation Data'!F27))="","",OFFSET('Sanitation Data'!$F$32,0,10*ROW('Sanitation Data'!F27)))</f>
        <v/>
      </c>
      <c r="CZ33" s="398" t="str">
        <f ca="1">+IF(OFFSET('Sanitation Data'!$G$28,0,10*ROW('Sanitation Data'!G27))="","",OFFSET('Sanitation Data'!$G$28,0,10*ROW('Sanitation Data'!G27)))</f>
        <v/>
      </c>
      <c r="DA33" s="398" t="str">
        <f ca="1">+IF(OFFSET('Sanitation Data'!$G$29,0,10*ROW('Sanitation Data'!G27))="","",OFFSET('Sanitation Data'!$G$29,0,10*ROW('Sanitation Data'!G27)))</f>
        <v/>
      </c>
      <c r="DB33" s="398" t="str">
        <f ca="1">+IF(OFFSET('Sanitation Data'!$G$30,0,10*ROW('Sanitation Data'!G27))="","",OFFSET('Sanitation Data'!$G$30,0,10*ROW('Sanitation Data'!G27)))</f>
        <v/>
      </c>
      <c r="DC33" s="398" t="str">
        <f ca="1">+IF(OFFSET('Sanitation Data'!$G$31,0,10*ROW('Sanitation Data'!G27))="","",OFFSET('Sanitation Data'!$G$31,0,10*ROW('Sanitation Data'!G27)))</f>
        <v/>
      </c>
      <c r="DD33" s="398" t="str">
        <f ca="1">+IF(OFFSET('Sanitation Data'!$G$32,0,10*ROW('Sanitation Data'!G27))="","",OFFSET('Sanitation Data'!$G$32,0,10*ROW('Sanitation Data'!G27)))</f>
        <v/>
      </c>
      <c r="DE33" s="398" t="str">
        <f ca="1">+IF(OFFSET('Sanitation Data'!$H$28,0,10*ROW('Sanitation Data'!H27))="","",OFFSET('Sanitation Data'!$H$28,0,10*ROW('Sanitation Data'!H27)))</f>
        <v/>
      </c>
      <c r="DF33" s="398" t="str">
        <f ca="1">+IF(OFFSET('Sanitation Data'!$H$29,0,10*ROW('Sanitation Data'!H27))="","",OFFSET('Sanitation Data'!$H$29,0,10*ROW('Sanitation Data'!H27)))</f>
        <v/>
      </c>
      <c r="DG33" s="398" t="str">
        <f ca="1">+IF(OFFSET('Sanitation Data'!$H$30,0,10*ROW('Sanitation Data'!H27))="","",OFFSET('Sanitation Data'!$H$30,0,10*ROW('Sanitation Data'!H27)))</f>
        <v/>
      </c>
      <c r="DH33" s="398" t="str">
        <f ca="1">+IF(OFFSET('Sanitation Data'!$H$31,0,10*ROW('Sanitation Data'!H27))="","",OFFSET('Sanitation Data'!$H$31,0,10*ROW('Sanitation Data'!H27)))</f>
        <v/>
      </c>
      <c r="DI33" s="398" t="str">
        <f ca="1">+IF(OFFSET('Sanitation Data'!$H$32,0,10*ROW('Sanitation Data'!H27))="","",OFFSET('Sanitation Data'!$H$32,0,10*ROW('Sanitation Data'!H27)))</f>
        <v/>
      </c>
      <c r="DJ33" s="398" t="str">
        <f ca="1">+IF(OFFSET('Sanitation Data'!$I$28,0,10*ROW('Sanitation Data'!I27))="","",OFFSET('Sanitation Data'!$I$28,0,10*ROW('Sanitation Data'!I27)))</f>
        <v/>
      </c>
      <c r="DK33" s="398" t="str">
        <f ca="1">+IF(OFFSET('Sanitation Data'!$I$29,0,10*ROW('Sanitation Data'!I27))="","",OFFSET('Sanitation Data'!$I$29,0,10*ROW('Sanitation Data'!I27)))</f>
        <v/>
      </c>
      <c r="DL33" s="398" t="str">
        <f ca="1">+IF(OFFSET('Sanitation Data'!$I$30,0,10*ROW('Sanitation Data'!I27))="","",OFFSET('Sanitation Data'!$I$30,0,10*ROW('Sanitation Data'!I27)))</f>
        <v/>
      </c>
      <c r="DM33" s="398" t="str">
        <f ca="1">+IF(OFFSET('Sanitation Data'!$I$31,0,10*ROW('Sanitation Data'!I27))="","",OFFSET('Sanitation Data'!$I$31,0,10*ROW('Sanitation Data'!I27)))</f>
        <v/>
      </c>
      <c r="DN33" s="398" t="str">
        <f ca="1">+IF(OFFSET('Sanitation Data'!$I$32,0,10*ROW('Sanitation Data'!I27))="","",OFFSET('Sanitation Data'!$I$32,0,10*ROW('Sanitation Data'!I27)))</f>
        <v/>
      </c>
      <c r="DO33" s="398" t="str">
        <f ca="1">+IF(OFFSET('Hygiene Data'!$D$11,0,10*ROW('Hygiene Data'!D27))="","",OFFSET('Hygiene Data'!$D$11,0,10*ROW('Hygiene Data'!D27)))</f>
        <v/>
      </c>
      <c r="DP33" s="398" t="str">
        <f ca="1">+IF(OFFSET('Hygiene Data'!$D$12,0,10*ROW('Hygiene Data'!D27))="","",OFFSET('Hygiene Data'!$D$12,0,10*ROW('Hygiene Data'!D27)))</f>
        <v/>
      </c>
      <c r="DQ33" s="398" t="str">
        <f ca="1">+IF(OFFSET('Hygiene Data'!$D$13,0,10*ROW('Hygiene Data'!D27))="","",OFFSET('Hygiene Data'!$D$13,0,10*ROW('Hygiene Data'!D27)))</f>
        <v/>
      </c>
      <c r="DR33" s="398" t="str">
        <f ca="1">+IF(OFFSET('Hygiene Data'!$E$11,0,10*ROW('Hygiene Data'!E27))="","",OFFSET('Hygiene Data'!$E$11,0,10*ROW('Hygiene Data'!E27)))</f>
        <v/>
      </c>
      <c r="DS33" s="398" t="str">
        <f ca="1">+IF(OFFSET('Hygiene Data'!$E$12,0,10*ROW('Hygiene Data'!E27))="","",OFFSET('Hygiene Data'!$E$12,0,10*ROW('Hygiene Data'!E27)))</f>
        <v/>
      </c>
      <c r="DT33" s="398" t="str">
        <f ca="1">+IF(OFFSET('Hygiene Data'!$E$13,0,10*ROW('Hygiene Data'!E27))="","",OFFSET('Hygiene Data'!$E$13,0,10*ROW('Hygiene Data'!E27)))</f>
        <v/>
      </c>
      <c r="DU33" s="398" t="str">
        <f ca="1">+IF(OFFSET('Hygiene Data'!$F$11,0,10*ROW('Hygiene Data'!F27))="","",OFFSET('Hygiene Data'!$F$11,0,10*ROW('Hygiene Data'!F27)))</f>
        <v/>
      </c>
      <c r="DV33" s="398" t="str">
        <f ca="1">+IF(OFFSET('Hygiene Data'!$F$12,0,10*ROW('Hygiene Data'!F27))="","",OFFSET('Hygiene Data'!$F$12,0,10*ROW('Hygiene Data'!F27)))</f>
        <v/>
      </c>
      <c r="DW33" s="398" t="str">
        <f ca="1">+IF(OFFSET('Hygiene Data'!$F$13,0,10*ROW('Hygiene Data'!F27))="","",OFFSET('Hygiene Data'!$F$13,0,10*ROW('Hygiene Data'!F27)))</f>
        <v/>
      </c>
      <c r="DX33" s="398" t="str">
        <f ca="1">+IF(OFFSET('Hygiene Data'!$G$11,0,10*ROW('Hygiene Data'!G27))="","",OFFSET('Hygiene Data'!$G$11,0,10*ROW('Hygiene Data'!G27)))</f>
        <v/>
      </c>
      <c r="DY33" s="398" t="str">
        <f ca="1">+IF(OFFSET('Hygiene Data'!$G$12,0,10*ROW('Hygiene Data'!G27))="","",OFFSET('Hygiene Data'!$G$12,0,10*ROW('Hygiene Data'!G27)))</f>
        <v/>
      </c>
      <c r="DZ33" s="398" t="str">
        <f ca="1">+IF(OFFSET('Hygiene Data'!$G$13,0,10*ROW('Hygiene Data'!G27))="","",OFFSET('Hygiene Data'!$G$13,0,10*ROW('Hygiene Data'!G27)))</f>
        <v/>
      </c>
      <c r="EA33" s="398" t="str">
        <f ca="1">+IF(OFFSET('Hygiene Data'!$H$11,0,10*ROW('Hygiene Data'!H27))="","",OFFSET('Hygiene Data'!$H$11,0,10*ROW('Hygiene Data'!H27)))</f>
        <v/>
      </c>
      <c r="EB33" s="398" t="str">
        <f ca="1">+IF(OFFSET('Hygiene Data'!$H$12,0,10*ROW('Hygiene Data'!H27))="","",OFFSET('Hygiene Data'!$H$12,0,10*ROW('Hygiene Data'!H27)))</f>
        <v/>
      </c>
      <c r="EC33" s="398" t="str">
        <f ca="1">+IF(OFFSET('Hygiene Data'!$H$13,0,10*ROW('Hygiene Data'!H27))="","",OFFSET('Hygiene Data'!$H$13,0,10*ROW('Hygiene Data'!H27)))</f>
        <v/>
      </c>
      <c r="ED33" s="398" t="str">
        <f ca="1">+IF(OFFSET('Hygiene Data'!$I$11,0,10*ROW('Hygiene Data'!I27))="","",OFFSET('Hygiene Data'!$I$11,0,10*ROW('Hygiene Data'!I27)))</f>
        <v/>
      </c>
      <c r="EE33" s="398" t="str">
        <f ca="1">+IF(OFFSET('Hygiene Data'!$I$12,0,10*ROW('Hygiene Data'!I27))="","",OFFSET('Hygiene Data'!$I$12,0,10*ROW('Hygiene Data'!I27)))</f>
        <v/>
      </c>
      <c r="EF33" s="398" t="str">
        <f ca="1">+IF(OFFSET('Hygiene Data'!$I$13,0,10*ROW('Hygiene Data'!I27))="","",OFFSET('Hygiene Data'!$I$13,0,10*ROW('Hygiene Data'!I27)))</f>
        <v/>
      </c>
    </row>
    <row r="34" spans="1:136" x14ac:dyDescent="0.25">
      <c r="A34" s="507" t="str">
        <f ca="1">+IF(OFFSET('Water Data'!$B$2,0,10*ROW('Water Data'!E28))="","",OFFSET('Water Data'!$B$2,0,10*ROW('Water Data'!E28)))</f>
        <v/>
      </c>
      <c r="B34" s="507"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34" t="str">
        <f t="shared" ca="1" si="0"/>
        <v/>
      </c>
      <c r="D34" s="535"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35"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35"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35"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35"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35"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35"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35"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35"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35"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35"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35"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35"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35"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35"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35"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35"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35"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36"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36"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36"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36"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36"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36"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36"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36"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36"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36"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36"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36"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36"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36"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36"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36"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36"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36"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36"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36"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36"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36"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36"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36"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36"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36"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36"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36"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36"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36"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37"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613"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37"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37"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37"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37"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37"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37"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37"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37"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37"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37"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37"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37"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37"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37"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37"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37"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98" t="str">
        <f ca="1">+IF(OFFSET('Water Data'!$D$27,0,10*ROW('Water Data'!D28))="","",OFFSET('Water Data'!$D$27,0,10*ROW('Water Data'!D28)))</f>
        <v/>
      </c>
      <c r="BT34" s="398" t="str">
        <f ca="1">+IF(OFFSET('Water Data'!$D$28,0,10*ROW('Water Data'!D28))="","",OFFSET('Water Data'!$D$28,0,10*ROW('Water Data'!D28)))</f>
        <v/>
      </c>
      <c r="BU34" s="398" t="str">
        <f ca="1">+IF(OFFSET('Water Data'!$D$29,0,10*ROW('Water Data'!D28))="","",OFFSET('Water Data'!$D$29,0,10*ROW('Water Data'!D28)))</f>
        <v/>
      </c>
      <c r="BV34" s="398" t="str">
        <f ca="1">+IF(OFFSET('Water Data'!$E$27,0,10*ROW('Water Data'!E28))="","",OFFSET('Water Data'!$E$27,0,10*ROW('Water Data'!E28)))</f>
        <v/>
      </c>
      <c r="BW34" s="398" t="str">
        <f ca="1">+IF(OFFSET('Water Data'!$E$28,0,10*ROW('Water Data'!E28))="","",OFFSET('Water Data'!$E$28,0,10*ROW('Water Data'!E28)))</f>
        <v/>
      </c>
      <c r="BX34" s="398" t="str">
        <f ca="1">+IF(OFFSET('Water Data'!$E$29,0,10*ROW('Water Data'!E28))="","",OFFSET('Water Data'!$E$29,0,10*ROW('Water Data'!E28)))</f>
        <v/>
      </c>
      <c r="BY34" s="398" t="str">
        <f ca="1">+IF(OFFSET('Water Data'!$F$27,0,10*ROW('Water Data'!F28))="","",OFFSET('Water Data'!$F$27,0,10*ROW('Water Data'!F28)))</f>
        <v/>
      </c>
      <c r="BZ34" s="398" t="str">
        <f ca="1">+IF(OFFSET('Water Data'!$F$28,0,10*ROW('Water Data'!F28))="","",OFFSET('Water Data'!$F$28,0,10*ROW('Water Data'!F28)))</f>
        <v/>
      </c>
      <c r="CA34" s="398" t="str">
        <f ca="1">+IF(OFFSET('Water Data'!$F$29,0,10*ROW('Water Data'!F28))="","",OFFSET('Water Data'!$F$29,0,10*ROW('Water Data'!F28)))</f>
        <v/>
      </c>
      <c r="CB34" s="398" t="str">
        <f ca="1">+IF(OFFSET('Water Data'!$G$27,0,10*ROW('Water Data'!G28))="","",OFFSET('Water Data'!$G$27,0,10*ROW('Water Data'!G28)))</f>
        <v/>
      </c>
      <c r="CC34" s="398" t="str">
        <f ca="1">+IF(OFFSET('Water Data'!$G$28,0,10*ROW('Water Data'!G28))="","",OFFSET('Water Data'!$G$28,0,10*ROW('Water Data'!G28)))</f>
        <v/>
      </c>
      <c r="CD34" s="398" t="str">
        <f ca="1">+IF(OFFSET('Water Data'!$G$29,0,10*ROW('Water Data'!G28))="","",OFFSET('Water Data'!$G$29,0,10*ROW('Water Data'!G28)))</f>
        <v/>
      </c>
      <c r="CE34" s="398" t="str">
        <f ca="1">+IF(OFFSET('Water Data'!$H$27,0,10*ROW('Water Data'!H28))="","",OFFSET('Water Data'!$H$27,0,10*ROW('Water Data'!H28)))</f>
        <v/>
      </c>
      <c r="CF34" s="398" t="str">
        <f ca="1">+IF(OFFSET('Water Data'!$H$28,0,10*ROW('Water Data'!H28))="","",OFFSET('Water Data'!$H$28,0,10*ROW('Water Data'!H28)))</f>
        <v/>
      </c>
      <c r="CG34" s="398" t="str">
        <f ca="1">+IF(OFFSET('Water Data'!$H$29,0,10*ROW('Water Data'!H28))="","",OFFSET('Water Data'!$H$29,0,10*ROW('Water Data'!H28)))</f>
        <v/>
      </c>
      <c r="CH34" s="398" t="str">
        <f ca="1">+IF(OFFSET('Water Data'!$I$27,0,10*ROW('Water Data'!I28))="","",OFFSET('Water Data'!$I$27,0,10*ROW('Water Data'!I28)))</f>
        <v/>
      </c>
      <c r="CI34" s="398" t="str">
        <f ca="1">+IF(OFFSET('Water Data'!$I$28,0,10*ROW('Water Data'!I28))="","",OFFSET('Water Data'!$I$28,0,10*ROW('Water Data'!I28)))</f>
        <v/>
      </c>
      <c r="CJ34" s="398" t="str">
        <f ca="1">+IF(OFFSET('Water Data'!$I$29,0,10*ROW('Water Data'!I28))="","",OFFSET('Water Data'!$I$29,0,10*ROW('Water Data'!I28)))</f>
        <v/>
      </c>
      <c r="CK34" s="398" t="str">
        <f ca="1">+IF(OFFSET('Sanitation Data'!$D$28,0,10*ROW('Sanitation Data'!D28))="","",OFFSET('Sanitation Data'!$D$28,0,10*ROW('Sanitation Data'!D28)))</f>
        <v/>
      </c>
      <c r="CL34" s="398" t="str">
        <f ca="1">+IF(OFFSET('Sanitation Data'!$D$29,0,10*ROW('Sanitation Data'!D28))="","",OFFSET('Sanitation Data'!$D$29,0,10*ROW('Sanitation Data'!D28)))</f>
        <v/>
      </c>
      <c r="CM34" s="398" t="str">
        <f ca="1">+IF(OFFSET('Sanitation Data'!$D$30,0,10*ROW('Sanitation Data'!D28))="","",OFFSET('Sanitation Data'!$D$30,0,10*ROW('Sanitation Data'!D28)))</f>
        <v/>
      </c>
      <c r="CN34" s="398" t="str">
        <f ca="1">+IF(OFFSET('Sanitation Data'!$D$31,0,10*ROW('Sanitation Data'!D28))="","",OFFSET('Sanitation Data'!$D$31,0,10*ROW('Sanitation Data'!D28)))</f>
        <v/>
      </c>
      <c r="CO34" s="398" t="str">
        <f ca="1">+IF(OFFSET('Sanitation Data'!$D$32,0,10*ROW('Sanitation Data'!D28))="","",OFFSET('Sanitation Data'!$D$32,0,10*ROW('Sanitation Data'!D28)))</f>
        <v/>
      </c>
      <c r="CP34" s="398" t="str">
        <f ca="1">+IF(OFFSET('Sanitation Data'!$E$28,0,10*ROW('Sanitation Data'!E28))="","",OFFSET('Sanitation Data'!$E$28,0,10*ROW('Sanitation Data'!E28)))</f>
        <v/>
      </c>
      <c r="CQ34" s="398" t="str">
        <f ca="1">+IF(OFFSET('Sanitation Data'!$E$29,0,10*ROW('Sanitation Data'!E28))="","",OFFSET('Sanitation Data'!$E$29,0,10*ROW('Sanitation Data'!E28)))</f>
        <v/>
      </c>
      <c r="CR34" s="398" t="str">
        <f ca="1">+IF(OFFSET('Sanitation Data'!$E$30,0,10*ROW('Sanitation Data'!E28))="","",OFFSET('Sanitation Data'!$E$30,0,10*ROW('Sanitation Data'!E28)))</f>
        <v/>
      </c>
      <c r="CS34" s="398" t="str">
        <f ca="1">+IF(OFFSET('Sanitation Data'!$E$31,0,10*ROW('Sanitation Data'!E28))="","",OFFSET('Sanitation Data'!$E$31,0,10*ROW('Sanitation Data'!E28)))</f>
        <v/>
      </c>
      <c r="CT34" s="398" t="str">
        <f ca="1">+IF(OFFSET('Sanitation Data'!$E$32,0,10*ROW('Sanitation Data'!E28))="","",OFFSET('Sanitation Data'!$E$32,0,10*ROW('Sanitation Data'!E28)))</f>
        <v/>
      </c>
      <c r="CU34" s="398" t="str">
        <f ca="1">+IF(OFFSET('Sanitation Data'!$F$28,0,10*ROW('Sanitation Data'!F28))="","",OFFSET('Sanitation Data'!$F$28,0,10*ROW('Sanitation Data'!F28)))</f>
        <v/>
      </c>
      <c r="CV34" s="398" t="str">
        <f ca="1">+IF(OFFSET('Sanitation Data'!$F$29,0,10*ROW('Sanitation Data'!F28))="","",OFFSET('Sanitation Data'!$F$29,0,10*ROW('Sanitation Data'!F28)))</f>
        <v/>
      </c>
      <c r="CW34" s="398" t="str">
        <f ca="1">+IF(OFFSET('Sanitation Data'!$F$30,0,10*ROW('Sanitation Data'!F28))="","",OFFSET('Sanitation Data'!$F$30,0,10*ROW('Sanitation Data'!F28)))</f>
        <v/>
      </c>
      <c r="CX34" s="398" t="str">
        <f ca="1">+IF(OFFSET('Sanitation Data'!$F$31,0,10*ROW('Sanitation Data'!F28))="","",OFFSET('Sanitation Data'!$F$31,0,10*ROW('Sanitation Data'!F28)))</f>
        <v/>
      </c>
      <c r="CY34" s="398" t="str">
        <f ca="1">+IF(OFFSET('Sanitation Data'!$F$32,0,10*ROW('Sanitation Data'!F28))="","",OFFSET('Sanitation Data'!$F$32,0,10*ROW('Sanitation Data'!F28)))</f>
        <v/>
      </c>
      <c r="CZ34" s="398" t="str">
        <f ca="1">+IF(OFFSET('Sanitation Data'!$G$28,0,10*ROW('Sanitation Data'!G28))="","",OFFSET('Sanitation Data'!$G$28,0,10*ROW('Sanitation Data'!G28)))</f>
        <v/>
      </c>
      <c r="DA34" s="398" t="str">
        <f ca="1">+IF(OFFSET('Sanitation Data'!$G$29,0,10*ROW('Sanitation Data'!G28))="","",OFFSET('Sanitation Data'!$G$29,0,10*ROW('Sanitation Data'!G28)))</f>
        <v/>
      </c>
      <c r="DB34" s="398" t="str">
        <f ca="1">+IF(OFFSET('Sanitation Data'!$G$30,0,10*ROW('Sanitation Data'!G28))="","",OFFSET('Sanitation Data'!$G$30,0,10*ROW('Sanitation Data'!G28)))</f>
        <v/>
      </c>
      <c r="DC34" s="398" t="str">
        <f ca="1">+IF(OFFSET('Sanitation Data'!$G$31,0,10*ROW('Sanitation Data'!G28))="","",OFFSET('Sanitation Data'!$G$31,0,10*ROW('Sanitation Data'!G28)))</f>
        <v/>
      </c>
      <c r="DD34" s="398" t="str">
        <f ca="1">+IF(OFFSET('Sanitation Data'!$G$32,0,10*ROW('Sanitation Data'!G28))="","",OFFSET('Sanitation Data'!$G$32,0,10*ROW('Sanitation Data'!G28)))</f>
        <v/>
      </c>
      <c r="DE34" s="398" t="str">
        <f ca="1">+IF(OFFSET('Sanitation Data'!$H$28,0,10*ROW('Sanitation Data'!H28))="","",OFFSET('Sanitation Data'!$H$28,0,10*ROW('Sanitation Data'!H28)))</f>
        <v/>
      </c>
      <c r="DF34" s="398" t="str">
        <f ca="1">+IF(OFFSET('Sanitation Data'!$H$29,0,10*ROW('Sanitation Data'!H28))="","",OFFSET('Sanitation Data'!$H$29,0,10*ROW('Sanitation Data'!H28)))</f>
        <v/>
      </c>
      <c r="DG34" s="398" t="str">
        <f ca="1">+IF(OFFSET('Sanitation Data'!$H$30,0,10*ROW('Sanitation Data'!H28))="","",OFFSET('Sanitation Data'!$H$30,0,10*ROW('Sanitation Data'!H28)))</f>
        <v/>
      </c>
      <c r="DH34" s="398" t="str">
        <f ca="1">+IF(OFFSET('Sanitation Data'!$H$31,0,10*ROW('Sanitation Data'!H28))="","",OFFSET('Sanitation Data'!$H$31,0,10*ROW('Sanitation Data'!H28)))</f>
        <v/>
      </c>
      <c r="DI34" s="398" t="str">
        <f ca="1">+IF(OFFSET('Sanitation Data'!$H$32,0,10*ROW('Sanitation Data'!H28))="","",OFFSET('Sanitation Data'!$H$32,0,10*ROW('Sanitation Data'!H28)))</f>
        <v/>
      </c>
      <c r="DJ34" s="398" t="str">
        <f ca="1">+IF(OFFSET('Sanitation Data'!$I$28,0,10*ROW('Sanitation Data'!I28))="","",OFFSET('Sanitation Data'!$I$28,0,10*ROW('Sanitation Data'!I28)))</f>
        <v/>
      </c>
      <c r="DK34" s="398" t="str">
        <f ca="1">+IF(OFFSET('Sanitation Data'!$I$29,0,10*ROW('Sanitation Data'!I28))="","",OFFSET('Sanitation Data'!$I$29,0,10*ROW('Sanitation Data'!I28)))</f>
        <v/>
      </c>
      <c r="DL34" s="398" t="str">
        <f ca="1">+IF(OFFSET('Sanitation Data'!$I$30,0,10*ROW('Sanitation Data'!I28))="","",OFFSET('Sanitation Data'!$I$30,0,10*ROW('Sanitation Data'!I28)))</f>
        <v/>
      </c>
      <c r="DM34" s="398" t="str">
        <f ca="1">+IF(OFFSET('Sanitation Data'!$I$31,0,10*ROW('Sanitation Data'!I28))="","",OFFSET('Sanitation Data'!$I$31,0,10*ROW('Sanitation Data'!I28)))</f>
        <v/>
      </c>
      <c r="DN34" s="398" t="str">
        <f ca="1">+IF(OFFSET('Sanitation Data'!$I$32,0,10*ROW('Sanitation Data'!I28))="","",OFFSET('Sanitation Data'!$I$32,0,10*ROW('Sanitation Data'!I28)))</f>
        <v/>
      </c>
      <c r="DO34" s="398" t="str">
        <f ca="1">+IF(OFFSET('Hygiene Data'!$D$11,0,10*ROW('Hygiene Data'!D28))="","",OFFSET('Hygiene Data'!$D$11,0,10*ROW('Hygiene Data'!D28)))</f>
        <v/>
      </c>
      <c r="DP34" s="398" t="str">
        <f ca="1">+IF(OFFSET('Hygiene Data'!$D$12,0,10*ROW('Hygiene Data'!D28))="","",OFFSET('Hygiene Data'!$D$12,0,10*ROW('Hygiene Data'!D28)))</f>
        <v/>
      </c>
      <c r="DQ34" s="398" t="str">
        <f ca="1">+IF(OFFSET('Hygiene Data'!$D$13,0,10*ROW('Hygiene Data'!D28))="","",OFFSET('Hygiene Data'!$D$13,0,10*ROW('Hygiene Data'!D28)))</f>
        <v/>
      </c>
      <c r="DR34" s="398" t="str">
        <f ca="1">+IF(OFFSET('Hygiene Data'!$E$11,0,10*ROW('Hygiene Data'!E28))="","",OFFSET('Hygiene Data'!$E$11,0,10*ROW('Hygiene Data'!E28)))</f>
        <v/>
      </c>
      <c r="DS34" s="398" t="str">
        <f ca="1">+IF(OFFSET('Hygiene Data'!$E$12,0,10*ROW('Hygiene Data'!E28))="","",OFFSET('Hygiene Data'!$E$12,0,10*ROW('Hygiene Data'!E28)))</f>
        <v/>
      </c>
      <c r="DT34" s="398" t="str">
        <f ca="1">+IF(OFFSET('Hygiene Data'!$E$13,0,10*ROW('Hygiene Data'!E28))="","",OFFSET('Hygiene Data'!$E$13,0,10*ROW('Hygiene Data'!E28)))</f>
        <v/>
      </c>
      <c r="DU34" s="398" t="str">
        <f ca="1">+IF(OFFSET('Hygiene Data'!$F$11,0,10*ROW('Hygiene Data'!F28))="","",OFFSET('Hygiene Data'!$F$11,0,10*ROW('Hygiene Data'!F28)))</f>
        <v/>
      </c>
      <c r="DV34" s="398" t="str">
        <f ca="1">+IF(OFFSET('Hygiene Data'!$F$12,0,10*ROW('Hygiene Data'!F28))="","",OFFSET('Hygiene Data'!$F$12,0,10*ROW('Hygiene Data'!F28)))</f>
        <v/>
      </c>
      <c r="DW34" s="398" t="str">
        <f ca="1">+IF(OFFSET('Hygiene Data'!$F$13,0,10*ROW('Hygiene Data'!F28))="","",OFFSET('Hygiene Data'!$F$13,0,10*ROW('Hygiene Data'!F28)))</f>
        <v/>
      </c>
      <c r="DX34" s="398" t="str">
        <f ca="1">+IF(OFFSET('Hygiene Data'!$G$11,0,10*ROW('Hygiene Data'!G28))="","",OFFSET('Hygiene Data'!$G$11,0,10*ROW('Hygiene Data'!G28)))</f>
        <v/>
      </c>
      <c r="DY34" s="398" t="str">
        <f ca="1">+IF(OFFSET('Hygiene Data'!$G$12,0,10*ROW('Hygiene Data'!G28))="","",OFFSET('Hygiene Data'!$G$12,0,10*ROW('Hygiene Data'!G28)))</f>
        <v/>
      </c>
      <c r="DZ34" s="398" t="str">
        <f ca="1">+IF(OFFSET('Hygiene Data'!$G$13,0,10*ROW('Hygiene Data'!G28))="","",OFFSET('Hygiene Data'!$G$13,0,10*ROW('Hygiene Data'!G28)))</f>
        <v/>
      </c>
      <c r="EA34" s="398" t="str">
        <f ca="1">+IF(OFFSET('Hygiene Data'!$H$11,0,10*ROW('Hygiene Data'!H28))="","",OFFSET('Hygiene Data'!$H$11,0,10*ROW('Hygiene Data'!H28)))</f>
        <v/>
      </c>
      <c r="EB34" s="398" t="str">
        <f ca="1">+IF(OFFSET('Hygiene Data'!$H$12,0,10*ROW('Hygiene Data'!H28))="","",OFFSET('Hygiene Data'!$H$12,0,10*ROW('Hygiene Data'!H28)))</f>
        <v/>
      </c>
      <c r="EC34" s="398" t="str">
        <f ca="1">+IF(OFFSET('Hygiene Data'!$H$13,0,10*ROW('Hygiene Data'!H28))="","",OFFSET('Hygiene Data'!$H$13,0,10*ROW('Hygiene Data'!H28)))</f>
        <v/>
      </c>
      <c r="ED34" s="398" t="str">
        <f ca="1">+IF(OFFSET('Hygiene Data'!$I$11,0,10*ROW('Hygiene Data'!I28))="","",OFFSET('Hygiene Data'!$I$11,0,10*ROW('Hygiene Data'!I28)))</f>
        <v/>
      </c>
      <c r="EE34" s="398" t="str">
        <f ca="1">+IF(OFFSET('Hygiene Data'!$I$12,0,10*ROW('Hygiene Data'!I28))="","",OFFSET('Hygiene Data'!$I$12,0,10*ROW('Hygiene Data'!I28)))</f>
        <v/>
      </c>
      <c r="EF34" s="398" t="str">
        <f ca="1">+IF(OFFSET('Hygiene Data'!$I$13,0,10*ROW('Hygiene Data'!I28))="","",OFFSET('Hygiene Data'!$I$13,0,10*ROW('Hygiene Data'!I28)))</f>
        <v/>
      </c>
    </row>
    <row r="35" spans="1:136" x14ac:dyDescent="0.25">
      <c r="A35" s="507" t="str">
        <f ca="1">+IF(OFFSET('Water Data'!$B$2,0,10*ROW('Water Data'!E29))="","",OFFSET('Water Data'!$B$2,0,10*ROW('Water Data'!E29)))</f>
        <v/>
      </c>
      <c r="B35" s="507"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34" t="str">
        <f t="shared" ca="1" si="0"/>
        <v/>
      </c>
      <c r="D35" s="535"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35"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35"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35"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35"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35"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35"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35"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35"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35"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35"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35"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35"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35"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35"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35"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35"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35"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36"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36"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36"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36"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36"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36"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36"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36"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36"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36"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36"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36"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36"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36"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36"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36"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36"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36"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36"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36"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36"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36"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36"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36"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36"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36"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36"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36"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36"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36"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37"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613"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37"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37"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37"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37"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37"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37"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37"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37"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37"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37"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37"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37"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37"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37"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37"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37"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98" t="str">
        <f ca="1">+IF(OFFSET('Water Data'!$D$27,0,10*ROW('Water Data'!D29))="","",OFFSET('Water Data'!$D$27,0,10*ROW('Water Data'!D29)))</f>
        <v/>
      </c>
      <c r="BT35" s="398" t="str">
        <f ca="1">+IF(OFFSET('Water Data'!$D$28,0,10*ROW('Water Data'!D29))="","",OFFSET('Water Data'!$D$28,0,10*ROW('Water Data'!D29)))</f>
        <v/>
      </c>
      <c r="BU35" s="398" t="str">
        <f ca="1">+IF(OFFSET('Water Data'!$D$29,0,10*ROW('Water Data'!D29))="","",OFFSET('Water Data'!$D$29,0,10*ROW('Water Data'!D29)))</f>
        <v/>
      </c>
      <c r="BV35" s="398" t="str">
        <f ca="1">+IF(OFFSET('Water Data'!$E$27,0,10*ROW('Water Data'!E29))="","",OFFSET('Water Data'!$E$27,0,10*ROW('Water Data'!E29)))</f>
        <v/>
      </c>
      <c r="BW35" s="398" t="str">
        <f ca="1">+IF(OFFSET('Water Data'!$E$28,0,10*ROW('Water Data'!E29))="","",OFFSET('Water Data'!$E$28,0,10*ROW('Water Data'!E29)))</f>
        <v/>
      </c>
      <c r="BX35" s="398" t="str">
        <f ca="1">+IF(OFFSET('Water Data'!$E$29,0,10*ROW('Water Data'!E29))="","",OFFSET('Water Data'!$E$29,0,10*ROW('Water Data'!E29)))</f>
        <v/>
      </c>
      <c r="BY35" s="398" t="str">
        <f ca="1">+IF(OFFSET('Water Data'!$F$27,0,10*ROW('Water Data'!F29))="","",OFFSET('Water Data'!$F$27,0,10*ROW('Water Data'!F29)))</f>
        <v/>
      </c>
      <c r="BZ35" s="398" t="str">
        <f ca="1">+IF(OFFSET('Water Data'!$F$28,0,10*ROW('Water Data'!F29))="","",OFFSET('Water Data'!$F$28,0,10*ROW('Water Data'!F29)))</f>
        <v/>
      </c>
      <c r="CA35" s="398" t="str">
        <f ca="1">+IF(OFFSET('Water Data'!$F$29,0,10*ROW('Water Data'!F29))="","",OFFSET('Water Data'!$F$29,0,10*ROW('Water Data'!F29)))</f>
        <v/>
      </c>
      <c r="CB35" s="398" t="str">
        <f ca="1">+IF(OFFSET('Water Data'!$G$27,0,10*ROW('Water Data'!G29))="","",OFFSET('Water Data'!$G$27,0,10*ROW('Water Data'!G29)))</f>
        <v/>
      </c>
      <c r="CC35" s="398" t="str">
        <f ca="1">+IF(OFFSET('Water Data'!$G$28,0,10*ROW('Water Data'!G29))="","",OFFSET('Water Data'!$G$28,0,10*ROW('Water Data'!G29)))</f>
        <v/>
      </c>
      <c r="CD35" s="398" t="str">
        <f ca="1">+IF(OFFSET('Water Data'!$G$29,0,10*ROW('Water Data'!G29))="","",OFFSET('Water Data'!$G$29,0,10*ROW('Water Data'!G29)))</f>
        <v/>
      </c>
      <c r="CE35" s="398" t="str">
        <f ca="1">+IF(OFFSET('Water Data'!$H$27,0,10*ROW('Water Data'!H29))="","",OFFSET('Water Data'!$H$27,0,10*ROW('Water Data'!H29)))</f>
        <v/>
      </c>
      <c r="CF35" s="398" t="str">
        <f ca="1">+IF(OFFSET('Water Data'!$H$28,0,10*ROW('Water Data'!H29))="","",OFFSET('Water Data'!$H$28,0,10*ROW('Water Data'!H29)))</f>
        <v/>
      </c>
      <c r="CG35" s="398" t="str">
        <f ca="1">+IF(OFFSET('Water Data'!$H$29,0,10*ROW('Water Data'!H29))="","",OFFSET('Water Data'!$H$29,0,10*ROW('Water Data'!H29)))</f>
        <v/>
      </c>
      <c r="CH35" s="398" t="str">
        <f ca="1">+IF(OFFSET('Water Data'!$I$27,0,10*ROW('Water Data'!I29))="","",OFFSET('Water Data'!$I$27,0,10*ROW('Water Data'!I29)))</f>
        <v/>
      </c>
      <c r="CI35" s="398" t="str">
        <f ca="1">+IF(OFFSET('Water Data'!$I$28,0,10*ROW('Water Data'!I29))="","",OFFSET('Water Data'!$I$28,0,10*ROW('Water Data'!I29)))</f>
        <v/>
      </c>
      <c r="CJ35" s="398" t="str">
        <f ca="1">+IF(OFFSET('Water Data'!$I$29,0,10*ROW('Water Data'!I29))="","",OFFSET('Water Data'!$I$29,0,10*ROW('Water Data'!I29)))</f>
        <v/>
      </c>
      <c r="CK35" s="398" t="str">
        <f ca="1">+IF(OFFSET('Sanitation Data'!$D$28,0,10*ROW('Sanitation Data'!D29))="","",OFFSET('Sanitation Data'!$D$28,0,10*ROW('Sanitation Data'!D29)))</f>
        <v/>
      </c>
      <c r="CL35" s="398" t="str">
        <f ca="1">+IF(OFFSET('Sanitation Data'!$D$29,0,10*ROW('Sanitation Data'!D29))="","",OFFSET('Sanitation Data'!$D$29,0,10*ROW('Sanitation Data'!D29)))</f>
        <v/>
      </c>
      <c r="CM35" s="398" t="str">
        <f ca="1">+IF(OFFSET('Sanitation Data'!$D$30,0,10*ROW('Sanitation Data'!D29))="","",OFFSET('Sanitation Data'!$D$30,0,10*ROW('Sanitation Data'!D29)))</f>
        <v/>
      </c>
      <c r="CN35" s="398" t="str">
        <f ca="1">+IF(OFFSET('Sanitation Data'!$D$31,0,10*ROW('Sanitation Data'!D29))="","",OFFSET('Sanitation Data'!$D$31,0,10*ROW('Sanitation Data'!D29)))</f>
        <v/>
      </c>
      <c r="CO35" s="398" t="str">
        <f ca="1">+IF(OFFSET('Sanitation Data'!$D$32,0,10*ROW('Sanitation Data'!D29))="","",OFFSET('Sanitation Data'!$D$32,0,10*ROW('Sanitation Data'!D29)))</f>
        <v/>
      </c>
      <c r="CP35" s="398" t="str">
        <f ca="1">+IF(OFFSET('Sanitation Data'!$E$28,0,10*ROW('Sanitation Data'!E29))="","",OFFSET('Sanitation Data'!$E$28,0,10*ROW('Sanitation Data'!E29)))</f>
        <v/>
      </c>
      <c r="CQ35" s="398" t="str">
        <f ca="1">+IF(OFFSET('Sanitation Data'!$E$29,0,10*ROW('Sanitation Data'!E29))="","",OFFSET('Sanitation Data'!$E$29,0,10*ROW('Sanitation Data'!E29)))</f>
        <v/>
      </c>
      <c r="CR35" s="398" t="str">
        <f ca="1">+IF(OFFSET('Sanitation Data'!$E$30,0,10*ROW('Sanitation Data'!E29))="","",OFFSET('Sanitation Data'!$E$30,0,10*ROW('Sanitation Data'!E29)))</f>
        <v/>
      </c>
      <c r="CS35" s="398" t="str">
        <f ca="1">+IF(OFFSET('Sanitation Data'!$E$31,0,10*ROW('Sanitation Data'!E29))="","",OFFSET('Sanitation Data'!$E$31,0,10*ROW('Sanitation Data'!E29)))</f>
        <v/>
      </c>
      <c r="CT35" s="398" t="str">
        <f ca="1">+IF(OFFSET('Sanitation Data'!$E$32,0,10*ROW('Sanitation Data'!E29))="","",OFFSET('Sanitation Data'!$E$32,0,10*ROW('Sanitation Data'!E29)))</f>
        <v/>
      </c>
      <c r="CU35" s="398" t="str">
        <f ca="1">+IF(OFFSET('Sanitation Data'!$F$28,0,10*ROW('Sanitation Data'!F29))="","",OFFSET('Sanitation Data'!$F$28,0,10*ROW('Sanitation Data'!F29)))</f>
        <v/>
      </c>
      <c r="CV35" s="398" t="str">
        <f ca="1">+IF(OFFSET('Sanitation Data'!$F$29,0,10*ROW('Sanitation Data'!F29))="","",OFFSET('Sanitation Data'!$F$29,0,10*ROW('Sanitation Data'!F29)))</f>
        <v/>
      </c>
      <c r="CW35" s="398" t="str">
        <f ca="1">+IF(OFFSET('Sanitation Data'!$F$30,0,10*ROW('Sanitation Data'!F29))="","",OFFSET('Sanitation Data'!$F$30,0,10*ROW('Sanitation Data'!F29)))</f>
        <v/>
      </c>
      <c r="CX35" s="398" t="str">
        <f ca="1">+IF(OFFSET('Sanitation Data'!$F$31,0,10*ROW('Sanitation Data'!F29))="","",OFFSET('Sanitation Data'!$F$31,0,10*ROW('Sanitation Data'!F29)))</f>
        <v/>
      </c>
      <c r="CY35" s="398" t="str">
        <f ca="1">+IF(OFFSET('Sanitation Data'!$F$32,0,10*ROW('Sanitation Data'!F29))="","",OFFSET('Sanitation Data'!$F$32,0,10*ROW('Sanitation Data'!F29)))</f>
        <v/>
      </c>
      <c r="CZ35" s="398" t="str">
        <f ca="1">+IF(OFFSET('Sanitation Data'!$G$28,0,10*ROW('Sanitation Data'!G29))="","",OFFSET('Sanitation Data'!$G$28,0,10*ROW('Sanitation Data'!G29)))</f>
        <v/>
      </c>
      <c r="DA35" s="398" t="str">
        <f ca="1">+IF(OFFSET('Sanitation Data'!$G$29,0,10*ROW('Sanitation Data'!G29))="","",OFFSET('Sanitation Data'!$G$29,0,10*ROW('Sanitation Data'!G29)))</f>
        <v/>
      </c>
      <c r="DB35" s="398" t="str">
        <f ca="1">+IF(OFFSET('Sanitation Data'!$G$30,0,10*ROW('Sanitation Data'!G29))="","",OFFSET('Sanitation Data'!$G$30,0,10*ROW('Sanitation Data'!G29)))</f>
        <v/>
      </c>
      <c r="DC35" s="398" t="str">
        <f ca="1">+IF(OFFSET('Sanitation Data'!$G$31,0,10*ROW('Sanitation Data'!G29))="","",OFFSET('Sanitation Data'!$G$31,0,10*ROW('Sanitation Data'!G29)))</f>
        <v/>
      </c>
      <c r="DD35" s="398" t="str">
        <f ca="1">+IF(OFFSET('Sanitation Data'!$G$32,0,10*ROW('Sanitation Data'!G29))="","",OFFSET('Sanitation Data'!$G$32,0,10*ROW('Sanitation Data'!G29)))</f>
        <v/>
      </c>
      <c r="DE35" s="398" t="str">
        <f ca="1">+IF(OFFSET('Sanitation Data'!$H$28,0,10*ROW('Sanitation Data'!H29))="","",OFFSET('Sanitation Data'!$H$28,0,10*ROW('Sanitation Data'!H29)))</f>
        <v/>
      </c>
      <c r="DF35" s="398" t="str">
        <f ca="1">+IF(OFFSET('Sanitation Data'!$H$29,0,10*ROW('Sanitation Data'!H29))="","",OFFSET('Sanitation Data'!$H$29,0,10*ROW('Sanitation Data'!H29)))</f>
        <v/>
      </c>
      <c r="DG35" s="398" t="str">
        <f ca="1">+IF(OFFSET('Sanitation Data'!$H$30,0,10*ROW('Sanitation Data'!H29))="","",OFFSET('Sanitation Data'!$H$30,0,10*ROW('Sanitation Data'!H29)))</f>
        <v/>
      </c>
      <c r="DH35" s="398" t="str">
        <f ca="1">+IF(OFFSET('Sanitation Data'!$H$31,0,10*ROW('Sanitation Data'!H29))="","",OFFSET('Sanitation Data'!$H$31,0,10*ROW('Sanitation Data'!H29)))</f>
        <v/>
      </c>
      <c r="DI35" s="398" t="str">
        <f ca="1">+IF(OFFSET('Sanitation Data'!$H$32,0,10*ROW('Sanitation Data'!H29))="","",OFFSET('Sanitation Data'!$H$32,0,10*ROW('Sanitation Data'!H29)))</f>
        <v/>
      </c>
      <c r="DJ35" s="398" t="str">
        <f ca="1">+IF(OFFSET('Sanitation Data'!$I$28,0,10*ROW('Sanitation Data'!I29))="","",OFFSET('Sanitation Data'!$I$28,0,10*ROW('Sanitation Data'!I29)))</f>
        <v/>
      </c>
      <c r="DK35" s="398" t="str">
        <f ca="1">+IF(OFFSET('Sanitation Data'!$I$29,0,10*ROW('Sanitation Data'!I29))="","",OFFSET('Sanitation Data'!$I$29,0,10*ROW('Sanitation Data'!I29)))</f>
        <v/>
      </c>
      <c r="DL35" s="398" t="str">
        <f ca="1">+IF(OFFSET('Sanitation Data'!$I$30,0,10*ROW('Sanitation Data'!I29))="","",OFFSET('Sanitation Data'!$I$30,0,10*ROW('Sanitation Data'!I29)))</f>
        <v/>
      </c>
      <c r="DM35" s="398" t="str">
        <f ca="1">+IF(OFFSET('Sanitation Data'!$I$31,0,10*ROW('Sanitation Data'!I29))="","",OFFSET('Sanitation Data'!$I$31,0,10*ROW('Sanitation Data'!I29)))</f>
        <v/>
      </c>
      <c r="DN35" s="398" t="str">
        <f ca="1">+IF(OFFSET('Sanitation Data'!$I$32,0,10*ROW('Sanitation Data'!I29))="","",OFFSET('Sanitation Data'!$I$32,0,10*ROW('Sanitation Data'!I29)))</f>
        <v/>
      </c>
      <c r="DO35" s="398" t="str">
        <f ca="1">+IF(OFFSET('Hygiene Data'!$D$11,0,10*ROW('Hygiene Data'!D29))="","",OFFSET('Hygiene Data'!$D$11,0,10*ROW('Hygiene Data'!D29)))</f>
        <v/>
      </c>
      <c r="DP35" s="398" t="str">
        <f ca="1">+IF(OFFSET('Hygiene Data'!$D$12,0,10*ROW('Hygiene Data'!D29))="","",OFFSET('Hygiene Data'!$D$12,0,10*ROW('Hygiene Data'!D29)))</f>
        <v/>
      </c>
      <c r="DQ35" s="398" t="str">
        <f ca="1">+IF(OFFSET('Hygiene Data'!$D$13,0,10*ROW('Hygiene Data'!D29))="","",OFFSET('Hygiene Data'!$D$13,0,10*ROW('Hygiene Data'!D29)))</f>
        <v/>
      </c>
      <c r="DR35" s="398" t="str">
        <f ca="1">+IF(OFFSET('Hygiene Data'!$E$11,0,10*ROW('Hygiene Data'!E29))="","",OFFSET('Hygiene Data'!$E$11,0,10*ROW('Hygiene Data'!E29)))</f>
        <v/>
      </c>
      <c r="DS35" s="398" t="str">
        <f ca="1">+IF(OFFSET('Hygiene Data'!$E$12,0,10*ROW('Hygiene Data'!E29))="","",OFFSET('Hygiene Data'!$E$12,0,10*ROW('Hygiene Data'!E29)))</f>
        <v/>
      </c>
      <c r="DT35" s="398" t="str">
        <f ca="1">+IF(OFFSET('Hygiene Data'!$E$13,0,10*ROW('Hygiene Data'!E29))="","",OFFSET('Hygiene Data'!$E$13,0,10*ROW('Hygiene Data'!E29)))</f>
        <v/>
      </c>
      <c r="DU35" s="398" t="str">
        <f ca="1">+IF(OFFSET('Hygiene Data'!$F$11,0,10*ROW('Hygiene Data'!F29))="","",OFFSET('Hygiene Data'!$F$11,0,10*ROW('Hygiene Data'!F29)))</f>
        <v/>
      </c>
      <c r="DV35" s="398" t="str">
        <f ca="1">+IF(OFFSET('Hygiene Data'!$F$12,0,10*ROW('Hygiene Data'!F29))="","",OFFSET('Hygiene Data'!$F$12,0,10*ROW('Hygiene Data'!F29)))</f>
        <v/>
      </c>
      <c r="DW35" s="398" t="str">
        <f ca="1">+IF(OFFSET('Hygiene Data'!$F$13,0,10*ROW('Hygiene Data'!F29))="","",OFFSET('Hygiene Data'!$F$13,0,10*ROW('Hygiene Data'!F29)))</f>
        <v/>
      </c>
      <c r="DX35" s="398" t="str">
        <f ca="1">+IF(OFFSET('Hygiene Data'!$G$11,0,10*ROW('Hygiene Data'!G29))="","",OFFSET('Hygiene Data'!$G$11,0,10*ROW('Hygiene Data'!G29)))</f>
        <v/>
      </c>
      <c r="DY35" s="398" t="str">
        <f ca="1">+IF(OFFSET('Hygiene Data'!$G$12,0,10*ROW('Hygiene Data'!G29))="","",OFFSET('Hygiene Data'!$G$12,0,10*ROW('Hygiene Data'!G29)))</f>
        <v/>
      </c>
      <c r="DZ35" s="398" t="str">
        <f ca="1">+IF(OFFSET('Hygiene Data'!$G$13,0,10*ROW('Hygiene Data'!G29))="","",OFFSET('Hygiene Data'!$G$13,0,10*ROW('Hygiene Data'!G29)))</f>
        <v/>
      </c>
      <c r="EA35" s="398" t="str">
        <f ca="1">+IF(OFFSET('Hygiene Data'!$H$11,0,10*ROW('Hygiene Data'!H29))="","",OFFSET('Hygiene Data'!$H$11,0,10*ROW('Hygiene Data'!H29)))</f>
        <v/>
      </c>
      <c r="EB35" s="398" t="str">
        <f ca="1">+IF(OFFSET('Hygiene Data'!$H$12,0,10*ROW('Hygiene Data'!H29))="","",OFFSET('Hygiene Data'!$H$12,0,10*ROW('Hygiene Data'!H29)))</f>
        <v/>
      </c>
      <c r="EC35" s="398" t="str">
        <f ca="1">+IF(OFFSET('Hygiene Data'!$H$13,0,10*ROW('Hygiene Data'!H29))="","",OFFSET('Hygiene Data'!$H$13,0,10*ROW('Hygiene Data'!H29)))</f>
        <v/>
      </c>
      <c r="ED35" s="398" t="str">
        <f ca="1">+IF(OFFSET('Hygiene Data'!$I$11,0,10*ROW('Hygiene Data'!I29))="","",OFFSET('Hygiene Data'!$I$11,0,10*ROW('Hygiene Data'!I29)))</f>
        <v/>
      </c>
      <c r="EE35" s="398" t="str">
        <f ca="1">+IF(OFFSET('Hygiene Data'!$I$12,0,10*ROW('Hygiene Data'!I29))="","",OFFSET('Hygiene Data'!$I$12,0,10*ROW('Hygiene Data'!I29)))</f>
        <v/>
      </c>
      <c r="EF35" s="398" t="str">
        <f ca="1">+IF(OFFSET('Hygiene Data'!$I$13,0,10*ROW('Hygiene Data'!I29))="","",OFFSET('Hygiene Data'!$I$13,0,10*ROW('Hygiene Data'!I29)))</f>
        <v/>
      </c>
    </row>
    <row r="36" spans="1:136" x14ac:dyDescent="0.25">
      <c r="A36" s="507" t="str">
        <f ca="1">+IF(OFFSET('Water Data'!$B$2,0,10*ROW('Water Data'!E30))="","",OFFSET('Water Data'!$B$2,0,10*ROW('Water Data'!E30)))</f>
        <v/>
      </c>
      <c r="B36" s="507"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34" t="str">
        <f t="shared" ca="1" si="0"/>
        <v/>
      </c>
      <c r="D36" s="535"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35"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35"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35"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35"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35"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35"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35"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35"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35"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35"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35"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35"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35"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35"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35"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35"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35"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36"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36"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36"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36"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36"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36"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36"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36"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36"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36"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36"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36"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36"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36"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36"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36"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36"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36"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36"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36"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36"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36"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36"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36"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36"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36"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36"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36"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36"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36"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37"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613"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37"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37"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37"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37"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37"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37"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37"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37"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37"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37"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37"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37"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37"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37"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37"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37"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98" t="str">
        <f ca="1">+IF(OFFSET('Water Data'!$D$27,0,10*ROW('Water Data'!D30))="","",OFFSET('Water Data'!$D$27,0,10*ROW('Water Data'!D30)))</f>
        <v/>
      </c>
      <c r="BT36" s="398" t="str">
        <f ca="1">+IF(OFFSET('Water Data'!$D$28,0,10*ROW('Water Data'!D30))="","",OFFSET('Water Data'!$D$28,0,10*ROW('Water Data'!D30)))</f>
        <v/>
      </c>
      <c r="BU36" s="398" t="str">
        <f ca="1">+IF(OFFSET('Water Data'!$D$29,0,10*ROW('Water Data'!D30))="","",OFFSET('Water Data'!$D$29,0,10*ROW('Water Data'!D30)))</f>
        <v/>
      </c>
      <c r="BV36" s="398" t="str">
        <f ca="1">+IF(OFFSET('Water Data'!$E$27,0,10*ROW('Water Data'!E30))="","",OFFSET('Water Data'!$E$27,0,10*ROW('Water Data'!E30)))</f>
        <v/>
      </c>
      <c r="BW36" s="398" t="str">
        <f ca="1">+IF(OFFSET('Water Data'!$E$28,0,10*ROW('Water Data'!E30))="","",OFFSET('Water Data'!$E$28,0,10*ROW('Water Data'!E30)))</f>
        <v/>
      </c>
      <c r="BX36" s="398" t="str">
        <f ca="1">+IF(OFFSET('Water Data'!$E$29,0,10*ROW('Water Data'!E30))="","",OFFSET('Water Data'!$E$29,0,10*ROW('Water Data'!E30)))</f>
        <v/>
      </c>
      <c r="BY36" s="398" t="str">
        <f ca="1">+IF(OFFSET('Water Data'!$F$27,0,10*ROW('Water Data'!F30))="","",OFFSET('Water Data'!$F$27,0,10*ROW('Water Data'!F30)))</f>
        <v/>
      </c>
      <c r="BZ36" s="398" t="str">
        <f ca="1">+IF(OFFSET('Water Data'!$F$28,0,10*ROW('Water Data'!F30))="","",OFFSET('Water Data'!$F$28,0,10*ROW('Water Data'!F30)))</f>
        <v/>
      </c>
      <c r="CA36" s="398" t="str">
        <f ca="1">+IF(OFFSET('Water Data'!$F$29,0,10*ROW('Water Data'!F30))="","",OFFSET('Water Data'!$F$29,0,10*ROW('Water Data'!F30)))</f>
        <v/>
      </c>
      <c r="CB36" s="398" t="str">
        <f ca="1">+IF(OFFSET('Water Data'!$G$27,0,10*ROW('Water Data'!G30))="","",OFFSET('Water Data'!$G$27,0,10*ROW('Water Data'!G30)))</f>
        <v/>
      </c>
      <c r="CC36" s="398" t="str">
        <f ca="1">+IF(OFFSET('Water Data'!$G$28,0,10*ROW('Water Data'!G30))="","",OFFSET('Water Data'!$G$28,0,10*ROW('Water Data'!G30)))</f>
        <v/>
      </c>
      <c r="CD36" s="398" t="str">
        <f ca="1">+IF(OFFSET('Water Data'!$G$29,0,10*ROW('Water Data'!G30))="","",OFFSET('Water Data'!$G$29,0,10*ROW('Water Data'!G30)))</f>
        <v/>
      </c>
      <c r="CE36" s="398" t="str">
        <f ca="1">+IF(OFFSET('Water Data'!$H$27,0,10*ROW('Water Data'!H30))="","",OFFSET('Water Data'!$H$27,0,10*ROW('Water Data'!H30)))</f>
        <v/>
      </c>
      <c r="CF36" s="398" t="str">
        <f ca="1">+IF(OFFSET('Water Data'!$H$28,0,10*ROW('Water Data'!H30))="","",OFFSET('Water Data'!$H$28,0,10*ROW('Water Data'!H30)))</f>
        <v/>
      </c>
      <c r="CG36" s="398" t="str">
        <f ca="1">+IF(OFFSET('Water Data'!$H$29,0,10*ROW('Water Data'!H30))="","",OFFSET('Water Data'!$H$29,0,10*ROW('Water Data'!H30)))</f>
        <v/>
      </c>
      <c r="CH36" s="398" t="str">
        <f ca="1">+IF(OFFSET('Water Data'!$I$27,0,10*ROW('Water Data'!I30))="","",OFFSET('Water Data'!$I$27,0,10*ROW('Water Data'!I30)))</f>
        <v/>
      </c>
      <c r="CI36" s="398" t="str">
        <f ca="1">+IF(OFFSET('Water Data'!$I$28,0,10*ROW('Water Data'!I30))="","",OFFSET('Water Data'!$I$28,0,10*ROW('Water Data'!I30)))</f>
        <v/>
      </c>
      <c r="CJ36" s="398" t="str">
        <f ca="1">+IF(OFFSET('Water Data'!$I$29,0,10*ROW('Water Data'!I30))="","",OFFSET('Water Data'!$I$29,0,10*ROW('Water Data'!I30)))</f>
        <v/>
      </c>
      <c r="CK36" s="398" t="str">
        <f ca="1">+IF(OFFSET('Sanitation Data'!$D$28,0,10*ROW('Sanitation Data'!D30))="","",OFFSET('Sanitation Data'!$D$28,0,10*ROW('Sanitation Data'!D30)))</f>
        <v/>
      </c>
      <c r="CL36" s="398" t="str">
        <f ca="1">+IF(OFFSET('Sanitation Data'!$D$29,0,10*ROW('Sanitation Data'!D30))="","",OFFSET('Sanitation Data'!$D$29,0,10*ROW('Sanitation Data'!D30)))</f>
        <v/>
      </c>
      <c r="CM36" s="398" t="str">
        <f ca="1">+IF(OFFSET('Sanitation Data'!$D$30,0,10*ROW('Sanitation Data'!D30))="","",OFFSET('Sanitation Data'!$D$30,0,10*ROW('Sanitation Data'!D30)))</f>
        <v/>
      </c>
      <c r="CN36" s="398" t="str">
        <f ca="1">+IF(OFFSET('Sanitation Data'!$D$31,0,10*ROW('Sanitation Data'!D30))="","",OFFSET('Sanitation Data'!$D$31,0,10*ROW('Sanitation Data'!D30)))</f>
        <v/>
      </c>
      <c r="CO36" s="398" t="str">
        <f ca="1">+IF(OFFSET('Sanitation Data'!$D$32,0,10*ROW('Sanitation Data'!D30))="","",OFFSET('Sanitation Data'!$D$32,0,10*ROW('Sanitation Data'!D30)))</f>
        <v/>
      </c>
      <c r="CP36" s="398" t="str">
        <f ca="1">+IF(OFFSET('Sanitation Data'!$E$28,0,10*ROW('Sanitation Data'!E30))="","",OFFSET('Sanitation Data'!$E$28,0,10*ROW('Sanitation Data'!E30)))</f>
        <v/>
      </c>
      <c r="CQ36" s="398" t="str">
        <f ca="1">+IF(OFFSET('Sanitation Data'!$E$29,0,10*ROW('Sanitation Data'!E30))="","",OFFSET('Sanitation Data'!$E$29,0,10*ROW('Sanitation Data'!E30)))</f>
        <v/>
      </c>
      <c r="CR36" s="398" t="str">
        <f ca="1">+IF(OFFSET('Sanitation Data'!$E$30,0,10*ROW('Sanitation Data'!E30))="","",OFFSET('Sanitation Data'!$E$30,0,10*ROW('Sanitation Data'!E30)))</f>
        <v/>
      </c>
      <c r="CS36" s="398" t="str">
        <f ca="1">+IF(OFFSET('Sanitation Data'!$E$31,0,10*ROW('Sanitation Data'!E30))="","",OFFSET('Sanitation Data'!$E$31,0,10*ROW('Sanitation Data'!E30)))</f>
        <v/>
      </c>
      <c r="CT36" s="398" t="str">
        <f ca="1">+IF(OFFSET('Sanitation Data'!$E$32,0,10*ROW('Sanitation Data'!E30))="","",OFFSET('Sanitation Data'!$E$32,0,10*ROW('Sanitation Data'!E30)))</f>
        <v/>
      </c>
      <c r="CU36" s="398" t="str">
        <f ca="1">+IF(OFFSET('Sanitation Data'!$F$28,0,10*ROW('Sanitation Data'!F30))="","",OFFSET('Sanitation Data'!$F$28,0,10*ROW('Sanitation Data'!F30)))</f>
        <v/>
      </c>
      <c r="CV36" s="398" t="str">
        <f ca="1">+IF(OFFSET('Sanitation Data'!$F$29,0,10*ROW('Sanitation Data'!F30))="","",OFFSET('Sanitation Data'!$F$29,0,10*ROW('Sanitation Data'!F30)))</f>
        <v/>
      </c>
      <c r="CW36" s="398" t="str">
        <f ca="1">+IF(OFFSET('Sanitation Data'!$F$30,0,10*ROW('Sanitation Data'!F30))="","",OFFSET('Sanitation Data'!$F$30,0,10*ROW('Sanitation Data'!F30)))</f>
        <v/>
      </c>
      <c r="CX36" s="398" t="str">
        <f ca="1">+IF(OFFSET('Sanitation Data'!$F$31,0,10*ROW('Sanitation Data'!F30))="","",OFFSET('Sanitation Data'!$F$31,0,10*ROW('Sanitation Data'!F30)))</f>
        <v/>
      </c>
      <c r="CY36" s="398" t="str">
        <f ca="1">+IF(OFFSET('Sanitation Data'!$F$32,0,10*ROW('Sanitation Data'!F30))="","",OFFSET('Sanitation Data'!$F$32,0,10*ROW('Sanitation Data'!F30)))</f>
        <v/>
      </c>
      <c r="CZ36" s="398" t="str">
        <f ca="1">+IF(OFFSET('Sanitation Data'!$G$28,0,10*ROW('Sanitation Data'!G30))="","",OFFSET('Sanitation Data'!$G$28,0,10*ROW('Sanitation Data'!G30)))</f>
        <v/>
      </c>
      <c r="DA36" s="398" t="str">
        <f ca="1">+IF(OFFSET('Sanitation Data'!$G$29,0,10*ROW('Sanitation Data'!G30))="","",OFFSET('Sanitation Data'!$G$29,0,10*ROW('Sanitation Data'!G30)))</f>
        <v/>
      </c>
      <c r="DB36" s="398" t="str">
        <f ca="1">+IF(OFFSET('Sanitation Data'!$G$30,0,10*ROW('Sanitation Data'!G30))="","",OFFSET('Sanitation Data'!$G$30,0,10*ROW('Sanitation Data'!G30)))</f>
        <v/>
      </c>
      <c r="DC36" s="398" t="str">
        <f ca="1">+IF(OFFSET('Sanitation Data'!$G$31,0,10*ROW('Sanitation Data'!G30))="","",OFFSET('Sanitation Data'!$G$31,0,10*ROW('Sanitation Data'!G30)))</f>
        <v/>
      </c>
      <c r="DD36" s="398" t="str">
        <f ca="1">+IF(OFFSET('Sanitation Data'!$G$32,0,10*ROW('Sanitation Data'!G30))="","",OFFSET('Sanitation Data'!$G$32,0,10*ROW('Sanitation Data'!G30)))</f>
        <v/>
      </c>
      <c r="DE36" s="398" t="str">
        <f ca="1">+IF(OFFSET('Sanitation Data'!$H$28,0,10*ROW('Sanitation Data'!H30))="","",OFFSET('Sanitation Data'!$H$28,0,10*ROW('Sanitation Data'!H30)))</f>
        <v/>
      </c>
      <c r="DF36" s="398" t="str">
        <f ca="1">+IF(OFFSET('Sanitation Data'!$H$29,0,10*ROW('Sanitation Data'!H30))="","",OFFSET('Sanitation Data'!$H$29,0,10*ROW('Sanitation Data'!H30)))</f>
        <v/>
      </c>
      <c r="DG36" s="398" t="str">
        <f ca="1">+IF(OFFSET('Sanitation Data'!$H$30,0,10*ROW('Sanitation Data'!H30))="","",OFFSET('Sanitation Data'!$H$30,0,10*ROW('Sanitation Data'!H30)))</f>
        <v/>
      </c>
      <c r="DH36" s="398" t="str">
        <f ca="1">+IF(OFFSET('Sanitation Data'!$H$31,0,10*ROW('Sanitation Data'!H30))="","",OFFSET('Sanitation Data'!$H$31,0,10*ROW('Sanitation Data'!H30)))</f>
        <v/>
      </c>
      <c r="DI36" s="398" t="str">
        <f ca="1">+IF(OFFSET('Sanitation Data'!$H$32,0,10*ROW('Sanitation Data'!H30))="","",OFFSET('Sanitation Data'!$H$32,0,10*ROW('Sanitation Data'!H30)))</f>
        <v/>
      </c>
      <c r="DJ36" s="398" t="str">
        <f ca="1">+IF(OFFSET('Sanitation Data'!$I$28,0,10*ROW('Sanitation Data'!I30))="","",OFFSET('Sanitation Data'!$I$28,0,10*ROW('Sanitation Data'!I30)))</f>
        <v/>
      </c>
      <c r="DK36" s="398" t="str">
        <f ca="1">+IF(OFFSET('Sanitation Data'!$I$29,0,10*ROW('Sanitation Data'!I30))="","",OFFSET('Sanitation Data'!$I$29,0,10*ROW('Sanitation Data'!I30)))</f>
        <v/>
      </c>
      <c r="DL36" s="398" t="str">
        <f ca="1">+IF(OFFSET('Sanitation Data'!$I$30,0,10*ROW('Sanitation Data'!I30))="","",OFFSET('Sanitation Data'!$I$30,0,10*ROW('Sanitation Data'!I30)))</f>
        <v/>
      </c>
      <c r="DM36" s="398" t="str">
        <f ca="1">+IF(OFFSET('Sanitation Data'!$I$31,0,10*ROW('Sanitation Data'!I30))="","",OFFSET('Sanitation Data'!$I$31,0,10*ROW('Sanitation Data'!I30)))</f>
        <v/>
      </c>
      <c r="DN36" s="398" t="str">
        <f ca="1">+IF(OFFSET('Sanitation Data'!$I$32,0,10*ROW('Sanitation Data'!I30))="","",OFFSET('Sanitation Data'!$I$32,0,10*ROW('Sanitation Data'!I30)))</f>
        <v/>
      </c>
      <c r="DO36" s="398" t="str">
        <f ca="1">+IF(OFFSET('Hygiene Data'!$D$11,0,10*ROW('Hygiene Data'!D30))="","",OFFSET('Hygiene Data'!$D$11,0,10*ROW('Hygiene Data'!D30)))</f>
        <v/>
      </c>
      <c r="DP36" s="398" t="str">
        <f ca="1">+IF(OFFSET('Hygiene Data'!$D$12,0,10*ROW('Hygiene Data'!D30))="","",OFFSET('Hygiene Data'!$D$12,0,10*ROW('Hygiene Data'!D30)))</f>
        <v/>
      </c>
      <c r="DQ36" s="398" t="str">
        <f ca="1">+IF(OFFSET('Hygiene Data'!$D$13,0,10*ROW('Hygiene Data'!D30))="","",OFFSET('Hygiene Data'!$D$13,0,10*ROW('Hygiene Data'!D30)))</f>
        <v/>
      </c>
      <c r="DR36" s="398" t="str">
        <f ca="1">+IF(OFFSET('Hygiene Data'!$E$11,0,10*ROW('Hygiene Data'!E30))="","",OFFSET('Hygiene Data'!$E$11,0,10*ROW('Hygiene Data'!E30)))</f>
        <v/>
      </c>
      <c r="DS36" s="398" t="str">
        <f ca="1">+IF(OFFSET('Hygiene Data'!$E$12,0,10*ROW('Hygiene Data'!E30))="","",OFFSET('Hygiene Data'!$E$12,0,10*ROW('Hygiene Data'!E30)))</f>
        <v/>
      </c>
      <c r="DT36" s="398" t="str">
        <f ca="1">+IF(OFFSET('Hygiene Data'!$E$13,0,10*ROW('Hygiene Data'!E30))="","",OFFSET('Hygiene Data'!$E$13,0,10*ROW('Hygiene Data'!E30)))</f>
        <v/>
      </c>
      <c r="DU36" s="398" t="str">
        <f ca="1">+IF(OFFSET('Hygiene Data'!$F$11,0,10*ROW('Hygiene Data'!F30))="","",OFFSET('Hygiene Data'!$F$11,0,10*ROW('Hygiene Data'!F30)))</f>
        <v/>
      </c>
      <c r="DV36" s="398" t="str">
        <f ca="1">+IF(OFFSET('Hygiene Data'!$F$12,0,10*ROW('Hygiene Data'!F30))="","",OFFSET('Hygiene Data'!$F$12,0,10*ROW('Hygiene Data'!F30)))</f>
        <v/>
      </c>
      <c r="DW36" s="398" t="str">
        <f ca="1">+IF(OFFSET('Hygiene Data'!$F$13,0,10*ROW('Hygiene Data'!F30))="","",OFFSET('Hygiene Data'!$F$13,0,10*ROW('Hygiene Data'!F30)))</f>
        <v/>
      </c>
      <c r="DX36" s="398" t="str">
        <f ca="1">+IF(OFFSET('Hygiene Data'!$G$11,0,10*ROW('Hygiene Data'!G30))="","",OFFSET('Hygiene Data'!$G$11,0,10*ROW('Hygiene Data'!G30)))</f>
        <v/>
      </c>
      <c r="DY36" s="398" t="str">
        <f ca="1">+IF(OFFSET('Hygiene Data'!$G$12,0,10*ROW('Hygiene Data'!G30))="","",OFFSET('Hygiene Data'!$G$12,0,10*ROW('Hygiene Data'!G30)))</f>
        <v/>
      </c>
      <c r="DZ36" s="398" t="str">
        <f ca="1">+IF(OFFSET('Hygiene Data'!$G$13,0,10*ROW('Hygiene Data'!G30))="","",OFFSET('Hygiene Data'!$G$13,0,10*ROW('Hygiene Data'!G30)))</f>
        <v/>
      </c>
      <c r="EA36" s="398" t="str">
        <f ca="1">+IF(OFFSET('Hygiene Data'!$H$11,0,10*ROW('Hygiene Data'!H30))="","",OFFSET('Hygiene Data'!$H$11,0,10*ROW('Hygiene Data'!H30)))</f>
        <v/>
      </c>
      <c r="EB36" s="398" t="str">
        <f ca="1">+IF(OFFSET('Hygiene Data'!$H$12,0,10*ROW('Hygiene Data'!H30))="","",OFFSET('Hygiene Data'!$H$12,0,10*ROW('Hygiene Data'!H30)))</f>
        <v/>
      </c>
      <c r="EC36" s="398" t="str">
        <f ca="1">+IF(OFFSET('Hygiene Data'!$H$13,0,10*ROW('Hygiene Data'!H30))="","",OFFSET('Hygiene Data'!$H$13,0,10*ROW('Hygiene Data'!H30)))</f>
        <v/>
      </c>
      <c r="ED36" s="398" t="str">
        <f ca="1">+IF(OFFSET('Hygiene Data'!$I$11,0,10*ROW('Hygiene Data'!I30))="","",OFFSET('Hygiene Data'!$I$11,0,10*ROW('Hygiene Data'!I30)))</f>
        <v/>
      </c>
      <c r="EE36" s="398" t="str">
        <f ca="1">+IF(OFFSET('Hygiene Data'!$I$12,0,10*ROW('Hygiene Data'!I30))="","",OFFSET('Hygiene Data'!$I$12,0,10*ROW('Hygiene Data'!I30)))</f>
        <v/>
      </c>
      <c r="EF36" s="398" t="str">
        <f ca="1">+IF(OFFSET('Hygiene Data'!$I$13,0,10*ROW('Hygiene Data'!I30))="","",OFFSET('Hygiene Data'!$I$13,0,10*ROW('Hygiene Data'!I30)))</f>
        <v/>
      </c>
    </row>
    <row r="37" spans="1:136" x14ac:dyDescent="0.25">
      <c r="A37" s="507" t="str">
        <f ca="1">+IF(OFFSET('Water Data'!$B$2,0,10*ROW('Water Data'!E31))="","",OFFSET('Water Data'!$B$2,0,10*ROW('Water Data'!E31)))</f>
        <v/>
      </c>
      <c r="B37" s="507"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34" t="str">
        <f t="shared" ca="1" si="0"/>
        <v/>
      </c>
      <c r="D37" s="535"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35"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35"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35"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35"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35"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35"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35"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35"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35"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35"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35"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35"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35"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35"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35"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35"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35"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36"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36"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36"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36"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36"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36"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36"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36"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36"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36"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36"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36"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36"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36"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36"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36"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36"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36"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36"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36"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36"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36"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36"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36"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36"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36"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36"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36"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36"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36"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37"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613"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37"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37"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37"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37"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37"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37"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37"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37"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37"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37"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37"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37"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37"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37"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37"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37"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98" t="str">
        <f ca="1">+IF(OFFSET('Water Data'!$D$27,0,10*ROW('Water Data'!D31))="","",OFFSET('Water Data'!$D$27,0,10*ROW('Water Data'!D31)))</f>
        <v/>
      </c>
      <c r="BT37" s="398" t="str">
        <f ca="1">+IF(OFFSET('Water Data'!$D$28,0,10*ROW('Water Data'!D31))="","",OFFSET('Water Data'!$D$28,0,10*ROW('Water Data'!D31)))</f>
        <v/>
      </c>
      <c r="BU37" s="398" t="str">
        <f ca="1">+IF(OFFSET('Water Data'!$D$29,0,10*ROW('Water Data'!D31))="","",OFFSET('Water Data'!$D$29,0,10*ROW('Water Data'!D31)))</f>
        <v/>
      </c>
      <c r="BV37" s="398" t="str">
        <f ca="1">+IF(OFFSET('Water Data'!$E$27,0,10*ROW('Water Data'!E31))="","",OFFSET('Water Data'!$E$27,0,10*ROW('Water Data'!E31)))</f>
        <v/>
      </c>
      <c r="BW37" s="398" t="str">
        <f ca="1">+IF(OFFSET('Water Data'!$E$28,0,10*ROW('Water Data'!E31))="","",OFFSET('Water Data'!$E$28,0,10*ROW('Water Data'!E31)))</f>
        <v/>
      </c>
      <c r="BX37" s="398" t="str">
        <f ca="1">+IF(OFFSET('Water Data'!$E$29,0,10*ROW('Water Data'!E31))="","",OFFSET('Water Data'!$E$29,0,10*ROW('Water Data'!E31)))</f>
        <v/>
      </c>
      <c r="BY37" s="398" t="str">
        <f ca="1">+IF(OFFSET('Water Data'!$F$27,0,10*ROW('Water Data'!F31))="","",OFFSET('Water Data'!$F$27,0,10*ROW('Water Data'!F31)))</f>
        <v/>
      </c>
      <c r="BZ37" s="398" t="str">
        <f ca="1">+IF(OFFSET('Water Data'!$F$28,0,10*ROW('Water Data'!F31))="","",OFFSET('Water Data'!$F$28,0,10*ROW('Water Data'!F31)))</f>
        <v/>
      </c>
      <c r="CA37" s="398" t="str">
        <f ca="1">+IF(OFFSET('Water Data'!$F$29,0,10*ROW('Water Data'!F31))="","",OFFSET('Water Data'!$F$29,0,10*ROW('Water Data'!F31)))</f>
        <v/>
      </c>
      <c r="CB37" s="398" t="str">
        <f ca="1">+IF(OFFSET('Water Data'!$G$27,0,10*ROW('Water Data'!G31))="","",OFFSET('Water Data'!$G$27,0,10*ROW('Water Data'!G31)))</f>
        <v/>
      </c>
      <c r="CC37" s="398" t="str">
        <f ca="1">+IF(OFFSET('Water Data'!$G$28,0,10*ROW('Water Data'!G31))="","",OFFSET('Water Data'!$G$28,0,10*ROW('Water Data'!G31)))</f>
        <v/>
      </c>
      <c r="CD37" s="398" t="str">
        <f ca="1">+IF(OFFSET('Water Data'!$G$29,0,10*ROW('Water Data'!G31))="","",OFFSET('Water Data'!$G$29,0,10*ROW('Water Data'!G31)))</f>
        <v/>
      </c>
      <c r="CE37" s="398" t="str">
        <f ca="1">+IF(OFFSET('Water Data'!$H$27,0,10*ROW('Water Data'!H31))="","",OFFSET('Water Data'!$H$27,0,10*ROW('Water Data'!H31)))</f>
        <v/>
      </c>
      <c r="CF37" s="398" t="str">
        <f ca="1">+IF(OFFSET('Water Data'!$H$28,0,10*ROW('Water Data'!H31))="","",OFFSET('Water Data'!$H$28,0,10*ROW('Water Data'!H31)))</f>
        <v/>
      </c>
      <c r="CG37" s="398" t="str">
        <f ca="1">+IF(OFFSET('Water Data'!$H$29,0,10*ROW('Water Data'!H31))="","",OFFSET('Water Data'!$H$29,0,10*ROW('Water Data'!H31)))</f>
        <v/>
      </c>
      <c r="CH37" s="398" t="str">
        <f ca="1">+IF(OFFSET('Water Data'!$I$27,0,10*ROW('Water Data'!I31))="","",OFFSET('Water Data'!$I$27,0,10*ROW('Water Data'!I31)))</f>
        <v/>
      </c>
      <c r="CI37" s="398" t="str">
        <f ca="1">+IF(OFFSET('Water Data'!$I$28,0,10*ROW('Water Data'!I31))="","",OFFSET('Water Data'!$I$28,0,10*ROW('Water Data'!I31)))</f>
        <v/>
      </c>
      <c r="CJ37" s="398" t="str">
        <f ca="1">+IF(OFFSET('Water Data'!$I$29,0,10*ROW('Water Data'!I31))="","",OFFSET('Water Data'!$I$29,0,10*ROW('Water Data'!I31)))</f>
        <v/>
      </c>
      <c r="CK37" s="398" t="str">
        <f ca="1">+IF(OFFSET('Sanitation Data'!$D$28,0,10*ROW('Sanitation Data'!D31))="","",OFFSET('Sanitation Data'!$D$28,0,10*ROW('Sanitation Data'!D31)))</f>
        <v/>
      </c>
      <c r="CL37" s="398" t="str">
        <f ca="1">+IF(OFFSET('Sanitation Data'!$D$29,0,10*ROW('Sanitation Data'!D31))="","",OFFSET('Sanitation Data'!$D$29,0,10*ROW('Sanitation Data'!D31)))</f>
        <v/>
      </c>
      <c r="CM37" s="398" t="str">
        <f ca="1">+IF(OFFSET('Sanitation Data'!$D$30,0,10*ROW('Sanitation Data'!D31))="","",OFFSET('Sanitation Data'!$D$30,0,10*ROW('Sanitation Data'!D31)))</f>
        <v/>
      </c>
      <c r="CN37" s="398" t="str">
        <f ca="1">+IF(OFFSET('Sanitation Data'!$D$31,0,10*ROW('Sanitation Data'!D31))="","",OFFSET('Sanitation Data'!$D$31,0,10*ROW('Sanitation Data'!D31)))</f>
        <v/>
      </c>
      <c r="CO37" s="398" t="str">
        <f ca="1">+IF(OFFSET('Sanitation Data'!$D$32,0,10*ROW('Sanitation Data'!D31))="","",OFFSET('Sanitation Data'!$D$32,0,10*ROW('Sanitation Data'!D31)))</f>
        <v/>
      </c>
      <c r="CP37" s="398" t="str">
        <f ca="1">+IF(OFFSET('Sanitation Data'!$E$28,0,10*ROW('Sanitation Data'!E31))="","",OFFSET('Sanitation Data'!$E$28,0,10*ROW('Sanitation Data'!E31)))</f>
        <v/>
      </c>
      <c r="CQ37" s="398" t="str">
        <f ca="1">+IF(OFFSET('Sanitation Data'!$E$29,0,10*ROW('Sanitation Data'!E31))="","",OFFSET('Sanitation Data'!$E$29,0,10*ROW('Sanitation Data'!E31)))</f>
        <v/>
      </c>
      <c r="CR37" s="398" t="str">
        <f ca="1">+IF(OFFSET('Sanitation Data'!$E$30,0,10*ROW('Sanitation Data'!E31))="","",OFFSET('Sanitation Data'!$E$30,0,10*ROW('Sanitation Data'!E31)))</f>
        <v/>
      </c>
      <c r="CS37" s="398" t="str">
        <f ca="1">+IF(OFFSET('Sanitation Data'!$E$31,0,10*ROW('Sanitation Data'!E31))="","",OFFSET('Sanitation Data'!$E$31,0,10*ROW('Sanitation Data'!E31)))</f>
        <v/>
      </c>
      <c r="CT37" s="398" t="str">
        <f ca="1">+IF(OFFSET('Sanitation Data'!$E$32,0,10*ROW('Sanitation Data'!E31))="","",OFFSET('Sanitation Data'!$E$32,0,10*ROW('Sanitation Data'!E31)))</f>
        <v/>
      </c>
      <c r="CU37" s="398" t="str">
        <f ca="1">+IF(OFFSET('Sanitation Data'!$F$28,0,10*ROW('Sanitation Data'!F31))="","",OFFSET('Sanitation Data'!$F$28,0,10*ROW('Sanitation Data'!F31)))</f>
        <v/>
      </c>
      <c r="CV37" s="398" t="str">
        <f ca="1">+IF(OFFSET('Sanitation Data'!$F$29,0,10*ROW('Sanitation Data'!F31))="","",OFFSET('Sanitation Data'!$F$29,0,10*ROW('Sanitation Data'!F31)))</f>
        <v/>
      </c>
      <c r="CW37" s="398" t="str">
        <f ca="1">+IF(OFFSET('Sanitation Data'!$F$30,0,10*ROW('Sanitation Data'!F31))="","",OFFSET('Sanitation Data'!$F$30,0,10*ROW('Sanitation Data'!F31)))</f>
        <v/>
      </c>
      <c r="CX37" s="398" t="str">
        <f ca="1">+IF(OFFSET('Sanitation Data'!$F$31,0,10*ROW('Sanitation Data'!F31))="","",OFFSET('Sanitation Data'!$F$31,0,10*ROW('Sanitation Data'!F31)))</f>
        <v/>
      </c>
      <c r="CY37" s="398" t="str">
        <f ca="1">+IF(OFFSET('Sanitation Data'!$F$32,0,10*ROW('Sanitation Data'!F31))="","",OFFSET('Sanitation Data'!$F$32,0,10*ROW('Sanitation Data'!F31)))</f>
        <v/>
      </c>
      <c r="CZ37" s="398" t="str">
        <f ca="1">+IF(OFFSET('Sanitation Data'!$G$28,0,10*ROW('Sanitation Data'!G31))="","",OFFSET('Sanitation Data'!$G$28,0,10*ROW('Sanitation Data'!G31)))</f>
        <v/>
      </c>
      <c r="DA37" s="398" t="str">
        <f ca="1">+IF(OFFSET('Sanitation Data'!$G$29,0,10*ROW('Sanitation Data'!G31))="","",OFFSET('Sanitation Data'!$G$29,0,10*ROW('Sanitation Data'!G31)))</f>
        <v/>
      </c>
      <c r="DB37" s="398" t="str">
        <f ca="1">+IF(OFFSET('Sanitation Data'!$G$30,0,10*ROW('Sanitation Data'!G31))="","",OFFSET('Sanitation Data'!$G$30,0,10*ROW('Sanitation Data'!G31)))</f>
        <v/>
      </c>
      <c r="DC37" s="398" t="str">
        <f ca="1">+IF(OFFSET('Sanitation Data'!$G$31,0,10*ROW('Sanitation Data'!G31))="","",OFFSET('Sanitation Data'!$G$31,0,10*ROW('Sanitation Data'!G31)))</f>
        <v/>
      </c>
      <c r="DD37" s="398" t="str">
        <f ca="1">+IF(OFFSET('Sanitation Data'!$G$32,0,10*ROW('Sanitation Data'!G31))="","",OFFSET('Sanitation Data'!$G$32,0,10*ROW('Sanitation Data'!G31)))</f>
        <v/>
      </c>
      <c r="DE37" s="398" t="str">
        <f ca="1">+IF(OFFSET('Sanitation Data'!$H$28,0,10*ROW('Sanitation Data'!H31))="","",OFFSET('Sanitation Data'!$H$28,0,10*ROW('Sanitation Data'!H31)))</f>
        <v/>
      </c>
      <c r="DF37" s="398" t="str">
        <f ca="1">+IF(OFFSET('Sanitation Data'!$H$29,0,10*ROW('Sanitation Data'!H31))="","",OFFSET('Sanitation Data'!$H$29,0,10*ROW('Sanitation Data'!H31)))</f>
        <v/>
      </c>
      <c r="DG37" s="398" t="str">
        <f ca="1">+IF(OFFSET('Sanitation Data'!$H$30,0,10*ROW('Sanitation Data'!H31))="","",OFFSET('Sanitation Data'!$H$30,0,10*ROW('Sanitation Data'!H31)))</f>
        <v/>
      </c>
      <c r="DH37" s="398" t="str">
        <f ca="1">+IF(OFFSET('Sanitation Data'!$H$31,0,10*ROW('Sanitation Data'!H31))="","",OFFSET('Sanitation Data'!$H$31,0,10*ROW('Sanitation Data'!H31)))</f>
        <v/>
      </c>
      <c r="DI37" s="398" t="str">
        <f ca="1">+IF(OFFSET('Sanitation Data'!$H$32,0,10*ROW('Sanitation Data'!H31))="","",OFFSET('Sanitation Data'!$H$32,0,10*ROW('Sanitation Data'!H31)))</f>
        <v/>
      </c>
      <c r="DJ37" s="398" t="str">
        <f ca="1">+IF(OFFSET('Sanitation Data'!$I$28,0,10*ROW('Sanitation Data'!I31))="","",OFFSET('Sanitation Data'!$I$28,0,10*ROW('Sanitation Data'!I31)))</f>
        <v/>
      </c>
      <c r="DK37" s="398" t="str">
        <f ca="1">+IF(OFFSET('Sanitation Data'!$I$29,0,10*ROW('Sanitation Data'!I31))="","",OFFSET('Sanitation Data'!$I$29,0,10*ROW('Sanitation Data'!I31)))</f>
        <v/>
      </c>
      <c r="DL37" s="398" t="str">
        <f ca="1">+IF(OFFSET('Sanitation Data'!$I$30,0,10*ROW('Sanitation Data'!I31))="","",OFFSET('Sanitation Data'!$I$30,0,10*ROW('Sanitation Data'!I31)))</f>
        <v/>
      </c>
      <c r="DM37" s="398" t="str">
        <f ca="1">+IF(OFFSET('Sanitation Data'!$I$31,0,10*ROW('Sanitation Data'!I31))="","",OFFSET('Sanitation Data'!$I$31,0,10*ROW('Sanitation Data'!I31)))</f>
        <v/>
      </c>
      <c r="DN37" s="398" t="str">
        <f ca="1">+IF(OFFSET('Sanitation Data'!$I$32,0,10*ROW('Sanitation Data'!I31))="","",OFFSET('Sanitation Data'!$I$32,0,10*ROW('Sanitation Data'!I31)))</f>
        <v/>
      </c>
      <c r="DO37" s="398" t="str">
        <f ca="1">+IF(OFFSET('Hygiene Data'!$D$11,0,10*ROW('Hygiene Data'!D31))="","",OFFSET('Hygiene Data'!$D$11,0,10*ROW('Hygiene Data'!D31)))</f>
        <v/>
      </c>
      <c r="DP37" s="398" t="str">
        <f ca="1">+IF(OFFSET('Hygiene Data'!$D$12,0,10*ROW('Hygiene Data'!D31))="","",OFFSET('Hygiene Data'!$D$12,0,10*ROW('Hygiene Data'!D31)))</f>
        <v/>
      </c>
      <c r="DQ37" s="398" t="str">
        <f ca="1">+IF(OFFSET('Hygiene Data'!$D$13,0,10*ROW('Hygiene Data'!D31))="","",OFFSET('Hygiene Data'!$D$13,0,10*ROW('Hygiene Data'!D31)))</f>
        <v/>
      </c>
      <c r="DR37" s="398" t="str">
        <f ca="1">+IF(OFFSET('Hygiene Data'!$E$11,0,10*ROW('Hygiene Data'!E31))="","",OFFSET('Hygiene Data'!$E$11,0,10*ROW('Hygiene Data'!E31)))</f>
        <v/>
      </c>
      <c r="DS37" s="398" t="str">
        <f ca="1">+IF(OFFSET('Hygiene Data'!$E$12,0,10*ROW('Hygiene Data'!E31))="","",OFFSET('Hygiene Data'!$E$12,0,10*ROW('Hygiene Data'!E31)))</f>
        <v/>
      </c>
      <c r="DT37" s="398" t="str">
        <f ca="1">+IF(OFFSET('Hygiene Data'!$E$13,0,10*ROW('Hygiene Data'!E31))="","",OFFSET('Hygiene Data'!$E$13,0,10*ROW('Hygiene Data'!E31)))</f>
        <v/>
      </c>
      <c r="DU37" s="398" t="str">
        <f ca="1">+IF(OFFSET('Hygiene Data'!$F$11,0,10*ROW('Hygiene Data'!F31))="","",OFFSET('Hygiene Data'!$F$11,0,10*ROW('Hygiene Data'!F31)))</f>
        <v/>
      </c>
      <c r="DV37" s="398" t="str">
        <f ca="1">+IF(OFFSET('Hygiene Data'!$F$12,0,10*ROW('Hygiene Data'!F31))="","",OFFSET('Hygiene Data'!$F$12,0,10*ROW('Hygiene Data'!F31)))</f>
        <v/>
      </c>
      <c r="DW37" s="398" t="str">
        <f ca="1">+IF(OFFSET('Hygiene Data'!$F$13,0,10*ROW('Hygiene Data'!F31))="","",OFFSET('Hygiene Data'!$F$13,0,10*ROW('Hygiene Data'!F31)))</f>
        <v/>
      </c>
      <c r="DX37" s="398" t="str">
        <f ca="1">+IF(OFFSET('Hygiene Data'!$G$11,0,10*ROW('Hygiene Data'!G31))="","",OFFSET('Hygiene Data'!$G$11,0,10*ROW('Hygiene Data'!G31)))</f>
        <v/>
      </c>
      <c r="DY37" s="398" t="str">
        <f ca="1">+IF(OFFSET('Hygiene Data'!$G$12,0,10*ROW('Hygiene Data'!G31))="","",OFFSET('Hygiene Data'!$G$12,0,10*ROW('Hygiene Data'!G31)))</f>
        <v/>
      </c>
      <c r="DZ37" s="398" t="str">
        <f ca="1">+IF(OFFSET('Hygiene Data'!$G$13,0,10*ROW('Hygiene Data'!G31))="","",OFFSET('Hygiene Data'!$G$13,0,10*ROW('Hygiene Data'!G31)))</f>
        <v/>
      </c>
      <c r="EA37" s="398" t="str">
        <f ca="1">+IF(OFFSET('Hygiene Data'!$H$11,0,10*ROW('Hygiene Data'!H31))="","",OFFSET('Hygiene Data'!$H$11,0,10*ROW('Hygiene Data'!H31)))</f>
        <v/>
      </c>
      <c r="EB37" s="398" t="str">
        <f ca="1">+IF(OFFSET('Hygiene Data'!$H$12,0,10*ROW('Hygiene Data'!H31))="","",OFFSET('Hygiene Data'!$H$12,0,10*ROW('Hygiene Data'!H31)))</f>
        <v/>
      </c>
      <c r="EC37" s="398" t="str">
        <f ca="1">+IF(OFFSET('Hygiene Data'!$H$13,0,10*ROW('Hygiene Data'!H31))="","",OFFSET('Hygiene Data'!$H$13,0,10*ROW('Hygiene Data'!H31)))</f>
        <v/>
      </c>
      <c r="ED37" s="398" t="str">
        <f ca="1">+IF(OFFSET('Hygiene Data'!$I$11,0,10*ROW('Hygiene Data'!I31))="","",OFFSET('Hygiene Data'!$I$11,0,10*ROW('Hygiene Data'!I31)))</f>
        <v/>
      </c>
      <c r="EE37" s="398" t="str">
        <f ca="1">+IF(OFFSET('Hygiene Data'!$I$12,0,10*ROW('Hygiene Data'!I31))="","",OFFSET('Hygiene Data'!$I$12,0,10*ROW('Hygiene Data'!I31)))</f>
        <v/>
      </c>
      <c r="EF37" s="398" t="str">
        <f ca="1">+IF(OFFSET('Hygiene Data'!$I$13,0,10*ROW('Hygiene Data'!I31))="","",OFFSET('Hygiene Data'!$I$13,0,10*ROW('Hygiene Data'!I31)))</f>
        <v/>
      </c>
    </row>
    <row r="38" spans="1:136" x14ac:dyDescent="0.25">
      <c r="A38" s="507" t="str">
        <f ca="1">+IF(OFFSET('Water Data'!$B$2,0,10*ROW('Water Data'!E32))="","",OFFSET('Water Data'!$B$2,0,10*ROW('Water Data'!E32)))</f>
        <v/>
      </c>
      <c r="B38" s="507"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34" t="str">
        <f t="shared" ca="1" si="0"/>
        <v/>
      </c>
      <c r="D38" s="535"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35"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35"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35"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35"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35"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35"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35"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35"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35"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35"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35"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35"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35"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35"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35"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35"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35"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36"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36"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36"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36"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36"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36"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36"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36"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36"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36"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36"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36"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36"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36"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36"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36"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36"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36"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36"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36"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36"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36"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36"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36"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36"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36"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36"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36"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36"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36"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37"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613"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37"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37"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37"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37"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37"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37"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37"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37"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37"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37"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37"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37"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37"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37"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37"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37"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98" t="str">
        <f ca="1">+IF(OFFSET('Water Data'!$D$27,0,10*ROW('Water Data'!D32))="","",OFFSET('Water Data'!$D$27,0,10*ROW('Water Data'!D32)))</f>
        <v/>
      </c>
      <c r="BT38" s="398" t="str">
        <f ca="1">+IF(OFFSET('Water Data'!$D$28,0,10*ROW('Water Data'!D32))="","",OFFSET('Water Data'!$D$28,0,10*ROW('Water Data'!D32)))</f>
        <v/>
      </c>
      <c r="BU38" s="398" t="str">
        <f ca="1">+IF(OFFSET('Water Data'!$D$29,0,10*ROW('Water Data'!D32))="","",OFFSET('Water Data'!$D$29,0,10*ROW('Water Data'!D32)))</f>
        <v/>
      </c>
      <c r="BV38" s="398" t="str">
        <f ca="1">+IF(OFFSET('Water Data'!$E$27,0,10*ROW('Water Data'!E32))="","",OFFSET('Water Data'!$E$27,0,10*ROW('Water Data'!E32)))</f>
        <v/>
      </c>
      <c r="BW38" s="398" t="str">
        <f ca="1">+IF(OFFSET('Water Data'!$E$28,0,10*ROW('Water Data'!E32))="","",OFFSET('Water Data'!$E$28,0,10*ROW('Water Data'!E32)))</f>
        <v/>
      </c>
      <c r="BX38" s="398" t="str">
        <f ca="1">+IF(OFFSET('Water Data'!$E$29,0,10*ROW('Water Data'!E32))="","",OFFSET('Water Data'!$E$29,0,10*ROW('Water Data'!E32)))</f>
        <v/>
      </c>
      <c r="BY38" s="398" t="str">
        <f ca="1">+IF(OFFSET('Water Data'!$F$27,0,10*ROW('Water Data'!F32))="","",OFFSET('Water Data'!$F$27,0,10*ROW('Water Data'!F32)))</f>
        <v/>
      </c>
      <c r="BZ38" s="398" t="str">
        <f ca="1">+IF(OFFSET('Water Data'!$F$28,0,10*ROW('Water Data'!F32))="","",OFFSET('Water Data'!$F$28,0,10*ROW('Water Data'!F32)))</f>
        <v/>
      </c>
      <c r="CA38" s="398" t="str">
        <f ca="1">+IF(OFFSET('Water Data'!$F$29,0,10*ROW('Water Data'!F32))="","",OFFSET('Water Data'!$F$29,0,10*ROW('Water Data'!F32)))</f>
        <v/>
      </c>
      <c r="CB38" s="398" t="str">
        <f ca="1">+IF(OFFSET('Water Data'!$G$27,0,10*ROW('Water Data'!G32))="","",OFFSET('Water Data'!$G$27,0,10*ROW('Water Data'!G32)))</f>
        <v/>
      </c>
      <c r="CC38" s="398" t="str">
        <f ca="1">+IF(OFFSET('Water Data'!$G$28,0,10*ROW('Water Data'!G32))="","",OFFSET('Water Data'!$G$28,0,10*ROW('Water Data'!G32)))</f>
        <v/>
      </c>
      <c r="CD38" s="398" t="str">
        <f ca="1">+IF(OFFSET('Water Data'!$G$29,0,10*ROW('Water Data'!G32))="","",OFFSET('Water Data'!$G$29,0,10*ROW('Water Data'!G32)))</f>
        <v/>
      </c>
      <c r="CE38" s="398" t="str">
        <f ca="1">+IF(OFFSET('Water Data'!$H$27,0,10*ROW('Water Data'!H32))="","",OFFSET('Water Data'!$H$27,0,10*ROW('Water Data'!H32)))</f>
        <v/>
      </c>
      <c r="CF38" s="398" t="str">
        <f ca="1">+IF(OFFSET('Water Data'!$H$28,0,10*ROW('Water Data'!H32))="","",OFFSET('Water Data'!$H$28,0,10*ROW('Water Data'!H32)))</f>
        <v/>
      </c>
      <c r="CG38" s="398" t="str">
        <f ca="1">+IF(OFFSET('Water Data'!$H$29,0,10*ROW('Water Data'!H32))="","",OFFSET('Water Data'!$H$29,0,10*ROW('Water Data'!H32)))</f>
        <v/>
      </c>
      <c r="CH38" s="398" t="str">
        <f ca="1">+IF(OFFSET('Water Data'!$I$27,0,10*ROW('Water Data'!I32))="","",OFFSET('Water Data'!$I$27,0,10*ROW('Water Data'!I32)))</f>
        <v/>
      </c>
      <c r="CI38" s="398" t="str">
        <f ca="1">+IF(OFFSET('Water Data'!$I$28,0,10*ROW('Water Data'!I32))="","",OFFSET('Water Data'!$I$28,0,10*ROW('Water Data'!I32)))</f>
        <v/>
      </c>
      <c r="CJ38" s="398" t="str">
        <f ca="1">+IF(OFFSET('Water Data'!$I$29,0,10*ROW('Water Data'!I32))="","",OFFSET('Water Data'!$I$29,0,10*ROW('Water Data'!I32)))</f>
        <v/>
      </c>
      <c r="CK38" s="398" t="str">
        <f ca="1">+IF(OFFSET('Sanitation Data'!$D$28,0,10*ROW('Sanitation Data'!D32))="","",OFFSET('Sanitation Data'!$D$28,0,10*ROW('Sanitation Data'!D32)))</f>
        <v/>
      </c>
      <c r="CL38" s="398" t="str">
        <f ca="1">+IF(OFFSET('Sanitation Data'!$D$29,0,10*ROW('Sanitation Data'!D32))="","",OFFSET('Sanitation Data'!$D$29,0,10*ROW('Sanitation Data'!D32)))</f>
        <v/>
      </c>
      <c r="CM38" s="398" t="str">
        <f ca="1">+IF(OFFSET('Sanitation Data'!$D$30,0,10*ROW('Sanitation Data'!D32))="","",OFFSET('Sanitation Data'!$D$30,0,10*ROW('Sanitation Data'!D32)))</f>
        <v/>
      </c>
      <c r="CN38" s="398" t="str">
        <f ca="1">+IF(OFFSET('Sanitation Data'!$D$31,0,10*ROW('Sanitation Data'!D32))="","",OFFSET('Sanitation Data'!$D$31,0,10*ROW('Sanitation Data'!D32)))</f>
        <v/>
      </c>
      <c r="CO38" s="398" t="str">
        <f ca="1">+IF(OFFSET('Sanitation Data'!$D$32,0,10*ROW('Sanitation Data'!D32))="","",OFFSET('Sanitation Data'!$D$32,0,10*ROW('Sanitation Data'!D32)))</f>
        <v/>
      </c>
      <c r="CP38" s="398" t="str">
        <f ca="1">+IF(OFFSET('Sanitation Data'!$E$28,0,10*ROW('Sanitation Data'!E32))="","",OFFSET('Sanitation Data'!$E$28,0,10*ROW('Sanitation Data'!E32)))</f>
        <v/>
      </c>
      <c r="CQ38" s="398" t="str">
        <f ca="1">+IF(OFFSET('Sanitation Data'!$E$29,0,10*ROW('Sanitation Data'!E32))="","",OFFSET('Sanitation Data'!$E$29,0,10*ROW('Sanitation Data'!E32)))</f>
        <v/>
      </c>
      <c r="CR38" s="398" t="str">
        <f ca="1">+IF(OFFSET('Sanitation Data'!$E$30,0,10*ROW('Sanitation Data'!E32))="","",OFFSET('Sanitation Data'!$E$30,0,10*ROW('Sanitation Data'!E32)))</f>
        <v/>
      </c>
      <c r="CS38" s="398" t="str">
        <f ca="1">+IF(OFFSET('Sanitation Data'!$E$31,0,10*ROW('Sanitation Data'!E32))="","",OFFSET('Sanitation Data'!$E$31,0,10*ROW('Sanitation Data'!E32)))</f>
        <v/>
      </c>
      <c r="CT38" s="398" t="str">
        <f ca="1">+IF(OFFSET('Sanitation Data'!$E$32,0,10*ROW('Sanitation Data'!E32))="","",OFFSET('Sanitation Data'!$E$32,0,10*ROW('Sanitation Data'!E32)))</f>
        <v/>
      </c>
      <c r="CU38" s="398" t="str">
        <f ca="1">+IF(OFFSET('Sanitation Data'!$F$28,0,10*ROW('Sanitation Data'!F32))="","",OFFSET('Sanitation Data'!$F$28,0,10*ROW('Sanitation Data'!F32)))</f>
        <v/>
      </c>
      <c r="CV38" s="398" t="str">
        <f ca="1">+IF(OFFSET('Sanitation Data'!$F$29,0,10*ROW('Sanitation Data'!F32))="","",OFFSET('Sanitation Data'!$F$29,0,10*ROW('Sanitation Data'!F32)))</f>
        <v/>
      </c>
      <c r="CW38" s="398" t="str">
        <f ca="1">+IF(OFFSET('Sanitation Data'!$F$30,0,10*ROW('Sanitation Data'!F32))="","",OFFSET('Sanitation Data'!$F$30,0,10*ROW('Sanitation Data'!F32)))</f>
        <v/>
      </c>
      <c r="CX38" s="398" t="str">
        <f ca="1">+IF(OFFSET('Sanitation Data'!$F$31,0,10*ROW('Sanitation Data'!F32))="","",OFFSET('Sanitation Data'!$F$31,0,10*ROW('Sanitation Data'!F32)))</f>
        <v/>
      </c>
      <c r="CY38" s="398" t="str">
        <f ca="1">+IF(OFFSET('Sanitation Data'!$F$32,0,10*ROW('Sanitation Data'!F32))="","",OFFSET('Sanitation Data'!$F$32,0,10*ROW('Sanitation Data'!F32)))</f>
        <v/>
      </c>
      <c r="CZ38" s="398" t="str">
        <f ca="1">+IF(OFFSET('Sanitation Data'!$G$28,0,10*ROW('Sanitation Data'!G32))="","",OFFSET('Sanitation Data'!$G$28,0,10*ROW('Sanitation Data'!G32)))</f>
        <v/>
      </c>
      <c r="DA38" s="398" t="str">
        <f ca="1">+IF(OFFSET('Sanitation Data'!$G$29,0,10*ROW('Sanitation Data'!G32))="","",OFFSET('Sanitation Data'!$G$29,0,10*ROW('Sanitation Data'!G32)))</f>
        <v/>
      </c>
      <c r="DB38" s="398" t="str">
        <f ca="1">+IF(OFFSET('Sanitation Data'!$G$30,0,10*ROW('Sanitation Data'!G32))="","",OFFSET('Sanitation Data'!$G$30,0,10*ROW('Sanitation Data'!G32)))</f>
        <v/>
      </c>
      <c r="DC38" s="398" t="str">
        <f ca="1">+IF(OFFSET('Sanitation Data'!$G$31,0,10*ROW('Sanitation Data'!G32))="","",OFFSET('Sanitation Data'!$G$31,0,10*ROW('Sanitation Data'!G32)))</f>
        <v/>
      </c>
      <c r="DD38" s="398" t="str">
        <f ca="1">+IF(OFFSET('Sanitation Data'!$G$32,0,10*ROW('Sanitation Data'!G32))="","",OFFSET('Sanitation Data'!$G$32,0,10*ROW('Sanitation Data'!G32)))</f>
        <v/>
      </c>
      <c r="DE38" s="398" t="str">
        <f ca="1">+IF(OFFSET('Sanitation Data'!$H$28,0,10*ROW('Sanitation Data'!H32))="","",OFFSET('Sanitation Data'!$H$28,0,10*ROW('Sanitation Data'!H32)))</f>
        <v/>
      </c>
      <c r="DF38" s="398" t="str">
        <f ca="1">+IF(OFFSET('Sanitation Data'!$H$29,0,10*ROW('Sanitation Data'!H32))="","",OFFSET('Sanitation Data'!$H$29,0,10*ROW('Sanitation Data'!H32)))</f>
        <v/>
      </c>
      <c r="DG38" s="398" t="str">
        <f ca="1">+IF(OFFSET('Sanitation Data'!$H$30,0,10*ROW('Sanitation Data'!H32))="","",OFFSET('Sanitation Data'!$H$30,0,10*ROW('Sanitation Data'!H32)))</f>
        <v/>
      </c>
      <c r="DH38" s="398" t="str">
        <f ca="1">+IF(OFFSET('Sanitation Data'!$H$31,0,10*ROW('Sanitation Data'!H32))="","",OFFSET('Sanitation Data'!$H$31,0,10*ROW('Sanitation Data'!H32)))</f>
        <v/>
      </c>
      <c r="DI38" s="398" t="str">
        <f ca="1">+IF(OFFSET('Sanitation Data'!$H$32,0,10*ROW('Sanitation Data'!H32))="","",OFFSET('Sanitation Data'!$H$32,0,10*ROW('Sanitation Data'!H32)))</f>
        <v/>
      </c>
      <c r="DJ38" s="398" t="str">
        <f ca="1">+IF(OFFSET('Sanitation Data'!$I$28,0,10*ROW('Sanitation Data'!I32))="","",OFFSET('Sanitation Data'!$I$28,0,10*ROW('Sanitation Data'!I32)))</f>
        <v/>
      </c>
      <c r="DK38" s="398" t="str">
        <f ca="1">+IF(OFFSET('Sanitation Data'!$I$29,0,10*ROW('Sanitation Data'!I32))="","",OFFSET('Sanitation Data'!$I$29,0,10*ROW('Sanitation Data'!I32)))</f>
        <v/>
      </c>
      <c r="DL38" s="398" t="str">
        <f ca="1">+IF(OFFSET('Sanitation Data'!$I$30,0,10*ROW('Sanitation Data'!I32))="","",OFFSET('Sanitation Data'!$I$30,0,10*ROW('Sanitation Data'!I32)))</f>
        <v/>
      </c>
      <c r="DM38" s="398" t="str">
        <f ca="1">+IF(OFFSET('Sanitation Data'!$I$31,0,10*ROW('Sanitation Data'!I32))="","",OFFSET('Sanitation Data'!$I$31,0,10*ROW('Sanitation Data'!I32)))</f>
        <v/>
      </c>
      <c r="DN38" s="398" t="str">
        <f ca="1">+IF(OFFSET('Sanitation Data'!$I$32,0,10*ROW('Sanitation Data'!I32))="","",OFFSET('Sanitation Data'!$I$32,0,10*ROW('Sanitation Data'!I32)))</f>
        <v/>
      </c>
      <c r="DO38" s="398" t="str">
        <f ca="1">+IF(OFFSET('Hygiene Data'!$D$11,0,10*ROW('Hygiene Data'!D32))="","",OFFSET('Hygiene Data'!$D$11,0,10*ROW('Hygiene Data'!D32)))</f>
        <v/>
      </c>
      <c r="DP38" s="398" t="str">
        <f ca="1">+IF(OFFSET('Hygiene Data'!$D$12,0,10*ROW('Hygiene Data'!D32))="","",OFFSET('Hygiene Data'!$D$12,0,10*ROW('Hygiene Data'!D32)))</f>
        <v/>
      </c>
      <c r="DQ38" s="398" t="str">
        <f ca="1">+IF(OFFSET('Hygiene Data'!$D$13,0,10*ROW('Hygiene Data'!D32))="","",OFFSET('Hygiene Data'!$D$13,0,10*ROW('Hygiene Data'!D32)))</f>
        <v/>
      </c>
      <c r="DR38" s="398" t="str">
        <f ca="1">+IF(OFFSET('Hygiene Data'!$E$11,0,10*ROW('Hygiene Data'!E32))="","",OFFSET('Hygiene Data'!$E$11,0,10*ROW('Hygiene Data'!E32)))</f>
        <v/>
      </c>
      <c r="DS38" s="398" t="str">
        <f ca="1">+IF(OFFSET('Hygiene Data'!$E$12,0,10*ROW('Hygiene Data'!E32))="","",OFFSET('Hygiene Data'!$E$12,0,10*ROW('Hygiene Data'!E32)))</f>
        <v/>
      </c>
      <c r="DT38" s="398" t="str">
        <f ca="1">+IF(OFFSET('Hygiene Data'!$E$13,0,10*ROW('Hygiene Data'!E32))="","",OFFSET('Hygiene Data'!$E$13,0,10*ROW('Hygiene Data'!E32)))</f>
        <v/>
      </c>
      <c r="DU38" s="398" t="str">
        <f ca="1">+IF(OFFSET('Hygiene Data'!$F$11,0,10*ROW('Hygiene Data'!F32))="","",OFFSET('Hygiene Data'!$F$11,0,10*ROW('Hygiene Data'!F32)))</f>
        <v/>
      </c>
      <c r="DV38" s="398" t="str">
        <f ca="1">+IF(OFFSET('Hygiene Data'!$F$12,0,10*ROW('Hygiene Data'!F32))="","",OFFSET('Hygiene Data'!$F$12,0,10*ROW('Hygiene Data'!F32)))</f>
        <v/>
      </c>
      <c r="DW38" s="398" t="str">
        <f ca="1">+IF(OFFSET('Hygiene Data'!$F$13,0,10*ROW('Hygiene Data'!F32))="","",OFFSET('Hygiene Data'!$F$13,0,10*ROW('Hygiene Data'!F32)))</f>
        <v/>
      </c>
      <c r="DX38" s="398" t="str">
        <f ca="1">+IF(OFFSET('Hygiene Data'!$G$11,0,10*ROW('Hygiene Data'!G32))="","",OFFSET('Hygiene Data'!$G$11,0,10*ROW('Hygiene Data'!G32)))</f>
        <v/>
      </c>
      <c r="DY38" s="398" t="str">
        <f ca="1">+IF(OFFSET('Hygiene Data'!$G$12,0,10*ROW('Hygiene Data'!G32))="","",OFFSET('Hygiene Data'!$G$12,0,10*ROW('Hygiene Data'!G32)))</f>
        <v/>
      </c>
      <c r="DZ38" s="398" t="str">
        <f ca="1">+IF(OFFSET('Hygiene Data'!$G$13,0,10*ROW('Hygiene Data'!G32))="","",OFFSET('Hygiene Data'!$G$13,0,10*ROW('Hygiene Data'!G32)))</f>
        <v/>
      </c>
      <c r="EA38" s="398" t="str">
        <f ca="1">+IF(OFFSET('Hygiene Data'!$H$11,0,10*ROW('Hygiene Data'!H32))="","",OFFSET('Hygiene Data'!$H$11,0,10*ROW('Hygiene Data'!H32)))</f>
        <v/>
      </c>
      <c r="EB38" s="398" t="str">
        <f ca="1">+IF(OFFSET('Hygiene Data'!$H$12,0,10*ROW('Hygiene Data'!H32))="","",OFFSET('Hygiene Data'!$H$12,0,10*ROW('Hygiene Data'!H32)))</f>
        <v/>
      </c>
      <c r="EC38" s="398" t="str">
        <f ca="1">+IF(OFFSET('Hygiene Data'!$H$13,0,10*ROW('Hygiene Data'!H32))="","",OFFSET('Hygiene Data'!$H$13,0,10*ROW('Hygiene Data'!H32)))</f>
        <v/>
      </c>
      <c r="ED38" s="398" t="str">
        <f ca="1">+IF(OFFSET('Hygiene Data'!$I$11,0,10*ROW('Hygiene Data'!I32))="","",OFFSET('Hygiene Data'!$I$11,0,10*ROW('Hygiene Data'!I32)))</f>
        <v/>
      </c>
      <c r="EE38" s="398" t="str">
        <f ca="1">+IF(OFFSET('Hygiene Data'!$I$12,0,10*ROW('Hygiene Data'!I32))="","",OFFSET('Hygiene Data'!$I$12,0,10*ROW('Hygiene Data'!I32)))</f>
        <v/>
      </c>
      <c r="EF38" s="398" t="str">
        <f ca="1">+IF(OFFSET('Hygiene Data'!$I$13,0,10*ROW('Hygiene Data'!I32))="","",OFFSET('Hygiene Data'!$I$13,0,10*ROW('Hygiene Data'!I32)))</f>
        <v/>
      </c>
    </row>
    <row r="39" spans="1:136" x14ac:dyDescent="0.25">
      <c r="A39" s="507" t="str">
        <f ca="1">+IF(OFFSET('Water Data'!$B$2,0,10*ROW('Water Data'!E33))="","",OFFSET('Water Data'!$B$2,0,10*ROW('Water Data'!E33)))</f>
        <v/>
      </c>
      <c r="B39" s="507"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34" t="str">
        <f t="shared" ca="1" si="0"/>
        <v/>
      </c>
      <c r="D39" s="535"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35"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35"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35"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35"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35"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35"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35"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35"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35"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35"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35"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35"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35"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35"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35"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35"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35"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36"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36"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36"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36"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36"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36"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36"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36"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36"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36"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36"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36"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36"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36"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36"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36"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36"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36"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36"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36"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36"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36"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36"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36"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36"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36"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36"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36"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36"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36"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37"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613"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37"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37"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37"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37"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37"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37"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37"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37"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37"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37"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37"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37"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37"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37"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37"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37"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98" t="str">
        <f ca="1">+IF(OFFSET('Water Data'!$D$27,0,10*ROW('Water Data'!D33))="","",OFFSET('Water Data'!$D$27,0,10*ROW('Water Data'!D33)))</f>
        <v/>
      </c>
      <c r="BT39" s="398" t="str">
        <f ca="1">+IF(OFFSET('Water Data'!$D$28,0,10*ROW('Water Data'!D33))="","",OFFSET('Water Data'!$D$28,0,10*ROW('Water Data'!D33)))</f>
        <v/>
      </c>
      <c r="BU39" s="398" t="str">
        <f ca="1">+IF(OFFSET('Water Data'!$D$29,0,10*ROW('Water Data'!D33))="","",OFFSET('Water Data'!$D$29,0,10*ROW('Water Data'!D33)))</f>
        <v/>
      </c>
      <c r="BV39" s="398" t="str">
        <f ca="1">+IF(OFFSET('Water Data'!$E$27,0,10*ROW('Water Data'!E33))="","",OFFSET('Water Data'!$E$27,0,10*ROW('Water Data'!E33)))</f>
        <v/>
      </c>
      <c r="BW39" s="398" t="str">
        <f ca="1">+IF(OFFSET('Water Data'!$E$28,0,10*ROW('Water Data'!E33))="","",OFFSET('Water Data'!$E$28,0,10*ROW('Water Data'!E33)))</f>
        <v/>
      </c>
      <c r="BX39" s="398" t="str">
        <f ca="1">+IF(OFFSET('Water Data'!$E$29,0,10*ROW('Water Data'!E33))="","",OFFSET('Water Data'!$E$29,0,10*ROW('Water Data'!E33)))</f>
        <v/>
      </c>
      <c r="BY39" s="398" t="str">
        <f ca="1">+IF(OFFSET('Water Data'!$F$27,0,10*ROW('Water Data'!F33))="","",OFFSET('Water Data'!$F$27,0,10*ROW('Water Data'!F33)))</f>
        <v/>
      </c>
      <c r="BZ39" s="398" t="str">
        <f ca="1">+IF(OFFSET('Water Data'!$F$28,0,10*ROW('Water Data'!F33))="","",OFFSET('Water Data'!$F$28,0,10*ROW('Water Data'!F33)))</f>
        <v/>
      </c>
      <c r="CA39" s="398" t="str">
        <f ca="1">+IF(OFFSET('Water Data'!$F$29,0,10*ROW('Water Data'!F33))="","",OFFSET('Water Data'!$F$29,0,10*ROW('Water Data'!F33)))</f>
        <v/>
      </c>
      <c r="CB39" s="398" t="str">
        <f ca="1">+IF(OFFSET('Water Data'!$G$27,0,10*ROW('Water Data'!G33))="","",OFFSET('Water Data'!$G$27,0,10*ROW('Water Data'!G33)))</f>
        <v/>
      </c>
      <c r="CC39" s="398" t="str">
        <f ca="1">+IF(OFFSET('Water Data'!$G$28,0,10*ROW('Water Data'!G33))="","",OFFSET('Water Data'!$G$28,0,10*ROW('Water Data'!G33)))</f>
        <v/>
      </c>
      <c r="CD39" s="398" t="str">
        <f ca="1">+IF(OFFSET('Water Data'!$G$29,0,10*ROW('Water Data'!G33))="","",OFFSET('Water Data'!$G$29,0,10*ROW('Water Data'!G33)))</f>
        <v/>
      </c>
      <c r="CE39" s="398" t="str">
        <f ca="1">+IF(OFFSET('Water Data'!$H$27,0,10*ROW('Water Data'!H33))="","",OFFSET('Water Data'!$H$27,0,10*ROW('Water Data'!H33)))</f>
        <v/>
      </c>
      <c r="CF39" s="398" t="str">
        <f ca="1">+IF(OFFSET('Water Data'!$H$28,0,10*ROW('Water Data'!H33))="","",OFFSET('Water Data'!$H$28,0,10*ROW('Water Data'!H33)))</f>
        <v/>
      </c>
      <c r="CG39" s="398" t="str">
        <f ca="1">+IF(OFFSET('Water Data'!$H$29,0,10*ROW('Water Data'!H33))="","",OFFSET('Water Data'!$H$29,0,10*ROW('Water Data'!H33)))</f>
        <v/>
      </c>
      <c r="CH39" s="398" t="str">
        <f ca="1">+IF(OFFSET('Water Data'!$I$27,0,10*ROW('Water Data'!I33))="","",OFFSET('Water Data'!$I$27,0,10*ROW('Water Data'!I33)))</f>
        <v/>
      </c>
      <c r="CI39" s="398" t="str">
        <f ca="1">+IF(OFFSET('Water Data'!$I$28,0,10*ROW('Water Data'!I33))="","",OFFSET('Water Data'!$I$28,0,10*ROW('Water Data'!I33)))</f>
        <v/>
      </c>
      <c r="CJ39" s="398" t="str">
        <f ca="1">+IF(OFFSET('Water Data'!$I$29,0,10*ROW('Water Data'!I33))="","",OFFSET('Water Data'!$I$29,0,10*ROW('Water Data'!I33)))</f>
        <v/>
      </c>
      <c r="CK39" s="398" t="str">
        <f ca="1">+IF(OFFSET('Sanitation Data'!$D$28,0,10*ROW('Sanitation Data'!D33))="","",OFFSET('Sanitation Data'!$D$28,0,10*ROW('Sanitation Data'!D33)))</f>
        <v/>
      </c>
      <c r="CL39" s="398" t="str">
        <f ca="1">+IF(OFFSET('Sanitation Data'!$D$29,0,10*ROW('Sanitation Data'!D33))="","",OFFSET('Sanitation Data'!$D$29,0,10*ROW('Sanitation Data'!D33)))</f>
        <v/>
      </c>
      <c r="CM39" s="398" t="str">
        <f ca="1">+IF(OFFSET('Sanitation Data'!$D$30,0,10*ROW('Sanitation Data'!D33))="","",OFFSET('Sanitation Data'!$D$30,0,10*ROW('Sanitation Data'!D33)))</f>
        <v/>
      </c>
      <c r="CN39" s="398" t="str">
        <f ca="1">+IF(OFFSET('Sanitation Data'!$D$31,0,10*ROW('Sanitation Data'!D33))="","",OFFSET('Sanitation Data'!$D$31,0,10*ROW('Sanitation Data'!D33)))</f>
        <v/>
      </c>
      <c r="CO39" s="398" t="str">
        <f ca="1">+IF(OFFSET('Sanitation Data'!$D$32,0,10*ROW('Sanitation Data'!D33))="","",OFFSET('Sanitation Data'!$D$32,0,10*ROW('Sanitation Data'!D33)))</f>
        <v/>
      </c>
      <c r="CP39" s="398" t="str">
        <f ca="1">+IF(OFFSET('Sanitation Data'!$E$28,0,10*ROW('Sanitation Data'!E33))="","",OFFSET('Sanitation Data'!$E$28,0,10*ROW('Sanitation Data'!E33)))</f>
        <v/>
      </c>
      <c r="CQ39" s="398" t="str">
        <f ca="1">+IF(OFFSET('Sanitation Data'!$E$29,0,10*ROW('Sanitation Data'!E33))="","",OFFSET('Sanitation Data'!$E$29,0,10*ROW('Sanitation Data'!E33)))</f>
        <v/>
      </c>
      <c r="CR39" s="398" t="str">
        <f ca="1">+IF(OFFSET('Sanitation Data'!$E$30,0,10*ROW('Sanitation Data'!E33))="","",OFFSET('Sanitation Data'!$E$30,0,10*ROW('Sanitation Data'!E33)))</f>
        <v/>
      </c>
      <c r="CS39" s="398" t="str">
        <f ca="1">+IF(OFFSET('Sanitation Data'!$E$31,0,10*ROW('Sanitation Data'!E33))="","",OFFSET('Sanitation Data'!$E$31,0,10*ROW('Sanitation Data'!E33)))</f>
        <v/>
      </c>
      <c r="CT39" s="398" t="str">
        <f ca="1">+IF(OFFSET('Sanitation Data'!$E$32,0,10*ROW('Sanitation Data'!E33))="","",OFFSET('Sanitation Data'!$E$32,0,10*ROW('Sanitation Data'!E33)))</f>
        <v/>
      </c>
      <c r="CU39" s="398" t="str">
        <f ca="1">+IF(OFFSET('Sanitation Data'!$F$28,0,10*ROW('Sanitation Data'!F33))="","",OFFSET('Sanitation Data'!$F$28,0,10*ROW('Sanitation Data'!F33)))</f>
        <v/>
      </c>
      <c r="CV39" s="398" t="str">
        <f ca="1">+IF(OFFSET('Sanitation Data'!$F$29,0,10*ROW('Sanitation Data'!F33))="","",OFFSET('Sanitation Data'!$F$29,0,10*ROW('Sanitation Data'!F33)))</f>
        <v/>
      </c>
      <c r="CW39" s="398" t="str">
        <f ca="1">+IF(OFFSET('Sanitation Data'!$F$30,0,10*ROW('Sanitation Data'!F33))="","",OFFSET('Sanitation Data'!$F$30,0,10*ROW('Sanitation Data'!F33)))</f>
        <v/>
      </c>
      <c r="CX39" s="398" t="str">
        <f ca="1">+IF(OFFSET('Sanitation Data'!$F$31,0,10*ROW('Sanitation Data'!F33))="","",OFFSET('Sanitation Data'!$F$31,0,10*ROW('Sanitation Data'!F33)))</f>
        <v/>
      </c>
      <c r="CY39" s="398" t="str">
        <f ca="1">+IF(OFFSET('Sanitation Data'!$F$32,0,10*ROW('Sanitation Data'!F33))="","",OFFSET('Sanitation Data'!$F$32,0,10*ROW('Sanitation Data'!F33)))</f>
        <v/>
      </c>
      <c r="CZ39" s="398" t="str">
        <f ca="1">+IF(OFFSET('Sanitation Data'!$G$28,0,10*ROW('Sanitation Data'!G33))="","",OFFSET('Sanitation Data'!$G$28,0,10*ROW('Sanitation Data'!G33)))</f>
        <v/>
      </c>
      <c r="DA39" s="398" t="str">
        <f ca="1">+IF(OFFSET('Sanitation Data'!$G$29,0,10*ROW('Sanitation Data'!G33))="","",OFFSET('Sanitation Data'!$G$29,0,10*ROW('Sanitation Data'!G33)))</f>
        <v/>
      </c>
      <c r="DB39" s="398" t="str">
        <f ca="1">+IF(OFFSET('Sanitation Data'!$G$30,0,10*ROW('Sanitation Data'!G33))="","",OFFSET('Sanitation Data'!$G$30,0,10*ROW('Sanitation Data'!G33)))</f>
        <v/>
      </c>
      <c r="DC39" s="398" t="str">
        <f ca="1">+IF(OFFSET('Sanitation Data'!$G$31,0,10*ROW('Sanitation Data'!G33))="","",OFFSET('Sanitation Data'!$G$31,0,10*ROW('Sanitation Data'!G33)))</f>
        <v/>
      </c>
      <c r="DD39" s="398" t="str">
        <f ca="1">+IF(OFFSET('Sanitation Data'!$G$32,0,10*ROW('Sanitation Data'!G33))="","",OFFSET('Sanitation Data'!$G$32,0,10*ROW('Sanitation Data'!G33)))</f>
        <v/>
      </c>
      <c r="DE39" s="398" t="str">
        <f ca="1">+IF(OFFSET('Sanitation Data'!$H$28,0,10*ROW('Sanitation Data'!H33))="","",OFFSET('Sanitation Data'!$H$28,0,10*ROW('Sanitation Data'!H33)))</f>
        <v/>
      </c>
      <c r="DF39" s="398" t="str">
        <f ca="1">+IF(OFFSET('Sanitation Data'!$H$29,0,10*ROW('Sanitation Data'!H33))="","",OFFSET('Sanitation Data'!$H$29,0,10*ROW('Sanitation Data'!H33)))</f>
        <v/>
      </c>
      <c r="DG39" s="398" t="str">
        <f ca="1">+IF(OFFSET('Sanitation Data'!$H$30,0,10*ROW('Sanitation Data'!H33))="","",OFFSET('Sanitation Data'!$H$30,0,10*ROW('Sanitation Data'!H33)))</f>
        <v/>
      </c>
      <c r="DH39" s="398" t="str">
        <f ca="1">+IF(OFFSET('Sanitation Data'!$H$31,0,10*ROW('Sanitation Data'!H33))="","",OFFSET('Sanitation Data'!$H$31,0,10*ROW('Sanitation Data'!H33)))</f>
        <v/>
      </c>
      <c r="DI39" s="398" t="str">
        <f ca="1">+IF(OFFSET('Sanitation Data'!$H$32,0,10*ROW('Sanitation Data'!H33))="","",OFFSET('Sanitation Data'!$H$32,0,10*ROW('Sanitation Data'!H33)))</f>
        <v/>
      </c>
      <c r="DJ39" s="398" t="str">
        <f ca="1">+IF(OFFSET('Sanitation Data'!$I$28,0,10*ROW('Sanitation Data'!I33))="","",OFFSET('Sanitation Data'!$I$28,0,10*ROW('Sanitation Data'!I33)))</f>
        <v/>
      </c>
      <c r="DK39" s="398" t="str">
        <f ca="1">+IF(OFFSET('Sanitation Data'!$I$29,0,10*ROW('Sanitation Data'!I33))="","",OFFSET('Sanitation Data'!$I$29,0,10*ROW('Sanitation Data'!I33)))</f>
        <v/>
      </c>
      <c r="DL39" s="398" t="str">
        <f ca="1">+IF(OFFSET('Sanitation Data'!$I$30,0,10*ROW('Sanitation Data'!I33))="","",OFFSET('Sanitation Data'!$I$30,0,10*ROW('Sanitation Data'!I33)))</f>
        <v/>
      </c>
      <c r="DM39" s="398" t="str">
        <f ca="1">+IF(OFFSET('Sanitation Data'!$I$31,0,10*ROW('Sanitation Data'!I33))="","",OFFSET('Sanitation Data'!$I$31,0,10*ROW('Sanitation Data'!I33)))</f>
        <v/>
      </c>
      <c r="DN39" s="398" t="str">
        <f ca="1">+IF(OFFSET('Sanitation Data'!$I$32,0,10*ROW('Sanitation Data'!I33))="","",OFFSET('Sanitation Data'!$I$32,0,10*ROW('Sanitation Data'!I33)))</f>
        <v/>
      </c>
      <c r="DO39" s="398" t="str">
        <f ca="1">+IF(OFFSET('Hygiene Data'!$D$11,0,10*ROW('Hygiene Data'!D33))="","",OFFSET('Hygiene Data'!$D$11,0,10*ROW('Hygiene Data'!D33)))</f>
        <v/>
      </c>
      <c r="DP39" s="398" t="str">
        <f ca="1">+IF(OFFSET('Hygiene Data'!$D$12,0,10*ROW('Hygiene Data'!D33))="","",OFFSET('Hygiene Data'!$D$12,0,10*ROW('Hygiene Data'!D33)))</f>
        <v/>
      </c>
      <c r="DQ39" s="398" t="str">
        <f ca="1">+IF(OFFSET('Hygiene Data'!$D$13,0,10*ROW('Hygiene Data'!D33))="","",OFFSET('Hygiene Data'!$D$13,0,10*ROW('Hygiene Data'!D33)))</f>
        <v/>
      </c>
      <c r="DR39" s="398" t="str">
        <f ca="1">+IF(OFFSET('Hygiene Data'!$E$11,0,10*ROW('Hygiene Data'!E33))="","",OFFSET('Hygiene Data'!$E$11,0,10*ROW('Hygiene Data'!E33)))</f>
        <v/>
      </c>
      <c r="DS39" s="398" t="str">
        <f ca="1">+IF(OFFSET('Hygiene Data'!$E$12,0,10*ROW('Hygiene Data'!E33))="","",OFFSET('Hygiene Data'!$E$12,0,10*ROW('Hygiene Data'!E33)))</f>
        <v/>
      </c>
      <c r="DT39" s="398" t="str">
        <f ca="1">+IF(OFFSET('Hygiene Data'!$E$13,0,10*ROW('Hygiene Data'!E33))="","",OFFSET('Hygiene Data'!$E$13,0,10*ROW('Hygiene Data'!E33)))</f>
        <v/>
      </c>
      <c r="DU39" s="398" t="str">
        <f ca="1">+IF(OFFSET('Hygiene Data'!$F$11,0,10*ROW('Hygiene Data'!F33))="","",OFFSET('Hygiene Data'!$F$11,0,10*ROW('Hygiene Data'!F33)))</f>
        <v/>
      </c>
      <c r="DV39" s="398" t="str">
        <f ca="1">+IF(OFFSET('Hygiene Data'!$F$12,0,10*ROW('Hygiene Data'!F33))="","",OFFSET('Hygiene Data'!$F$12,0,10*ROW('Hygiene Data'!F33)))</f>
        <v/>
      </c>
      <c r="DW39" s="398" t="str">
        <f ca="1">+IF(OFFSET('Hygiene Data'!$F$13,0,10*ROW('Hygiene Data'!F33))="","",OFFSET('Hygiene Data'!$F$13,0,10*ROW('Hygiene Data'!F33)))</f>
        <v/>
      </c>
      <c r="DX39" s="398" t="str">
        <f ca="1">+IF(OFFSET('Hygiene Data'!$G$11,0,10*ROW('Hygiene Data'!G33))="","",OFFSET('Hygiene Data'!$G$11,0,10*ROW('Hygiene Data'!G33)))</f>
        <v/>
      </c>
      <c r="DY39" s="398" t="str">
        <f ca="1">+IF(OFFSET('Hygiene Data'!$G$12,0,10*ROW('Hygiene Data'!G33))="","",OFFSET('Hygiene Data'!$G$12,0,10*ROW('Hygiene Data'!G33)))</f>
        <v/>
      </c>
      <c r="DZ39" s="398" t="str">
        <f ca="1">+IF(OFFSET('Hygiene Data'!$G$13,0,10*ROW('Hygiene Data'!G33))="","",OFFSET('Hygiene Data'!$G$13,0,10*ROW('Hygiene Data'!G33)))</f>
        <v/>
      </c>
      <c r="EA39" s="398" t="str">
        <f ca="1">+IF(OFFSET('Hygiene Data'!$H$11,0,10*ROW('Hygiene Data'!H33))="","",OFFSET('Hygiene Data'!$H$11,0,10*ROW('Hygiene Data'!H33)))</f>
        <v/>
      </c>
      <c r="EB39" s="398" t="str">
        <f ca="1">+IF(OFFSET('Hygiene Data'!$H$12,0,10*ROW('Hygiene Data'!H33))="","",OFFSET('Hygiene Data'!$H$12,0,10*ROW('Hygiene Data'!H33)))</f>
        <v/>
      </c>
      <c r="EC39" s="398" t="str">
        <f ca="1">+IF(OFFSET('Hygiene Data'!$H$13,0,10*ROW('Hygiene Data'!H33))="","",OFFSET('Hygiene Data'!$H$13,0,10*ROW('Hygiene Data'!H33)))</f>
        <v/>
      </c>
      <c r="ED39" s="398" t="str">
        <f ca="1">+IF(OFFSET('Hygiene Data'!$I$11,0,10*ROW('Hygiene Data'!I33))="","",OFFSET('Hygiene Data'!$I$11,0,10*ROW('Hygiene Data'!I33)))</f>
        <v/>
      </c>
      <c r="EE39" s="398" t="str">
        <f ca="1">+IF(OFFSET('Hygiene Data'!$I$12,0,10*ROW('Hygiene Data'!I33))="","",OFFSET('Hygiene Data'!$I$12,0,10*ROW('Hygiene Data'!I33)))</f>
        <v/>
      </c>
      <c r="EF39" s="398" t="str">
        <f ca="1">+IF(OFFSET('Hygiene Data'!$I$13,0,10*ROW('Hygiene Data'!I33))="","",OFFSET('Hygiene Data'!$I$13,0,10*ROW('Hygiene Data'!I33)))</f>
        <v/>
      </c>
    </row>
    <row r="40" spans="1:136" x14ac:dyDescent="0.25">
      <c r="A40" s="507" t="str">
        <f ca="1">+IF(OFFSET('Water Data'!$B$2,0,10*ROW('Water Data'!E34))="","",OFFSET('Water Data'!$B$2,0,10*ROW('Water Data'!E34)))</f>
        <v/>
      </c>
      <c r="B40" s="507"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34" t="str">
        <f t="shared" ca="1" si="0"/>
        <v/>
      </c>
      <c r="D40" s="535"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35"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35"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35"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35"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35"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35"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35"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35"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35"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35"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35"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35"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35"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35"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35"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35"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35"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36"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36"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36"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36"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36"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36"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36"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36"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36"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36"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36"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36"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36"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36"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36"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36"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36"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36"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36"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36"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36"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36"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36"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36"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36"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36"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36"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36"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36"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36"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37"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613"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37"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37"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37"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37"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37"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37"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37"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37"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37"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37"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37"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37"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37"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37"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37"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37"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98" t="str">
        <f ca="1">+IF(OFFSET('Water Data'!$D$27,0,10*ROW('Water Data'!D34))="","",OFFSET('Water Data'!$D$27,0,10*ROW('Water Data'!D34)))</f>
        <v/>
      </c>
      <c r="BT40" s="398" t="str">
        <f ca="1">+IF(OFFSET('Water Data'!$D$28,0,10*ROW('Water Data'!D34))="","",OFFSET('Water Data'!$D$28,0,10*ROW('Water Data'!D34)))</f>
        <v/>
      </c>
      <c r="BU40" s="398" t="str">
        <f ca="1">+IF(OFFSET('Water Data'!$D$29,0,10*ROW('Water Data'!D34))="","",OFFSET('Water Data'!$D$29,0,10*ROW('Water Data'!D34)))</f>
        <v/>
      </c>
      <c r="BV40" s="398" t="str">
        <f ca="1">+IF(OFFSET('Water Data'!$E$27,0,10*ROW('Water Data'!E34))="","",OFFSET('Water Data'!$E$27,0,10*ROW('Water Data'!E34)))</f>
        <v/>
      </c>
      <c r="BW40" s="398" t="str">
        <f ca="1">+IF(OFFSET('Water Data'!$E$28,0,10*ROW('Water Data'!E34))="","",OFFSET('Water Data'!$E$28,0,10*ROW('Water Data'!E34)))</f>
        <v/>
      </c>
      <c r="BX40" s="398" t="str">
        <f ca="1">+IF(OFFSET('Water Data'!$E$29,0,10*ROW('Water Data'!E34))="","",OFFSET('Water Data'!$E$29,0,10*ROW('Water Data'!E34)))</f>
        <v/>
      </c>
      <c r="BY40" s="398" t="str">
        <f ca="1">+IF(OFFSET('Water Data'!$F$27,0,10*ROW('Water Data'!F34))="","",OFFSET('Water Data'!$F$27,0,10*ROW('Water Data'!F34)))</f>
        <v/>
      </c>
      <c r="BZ40" s="398" t="str">
        <f ca="1">+IF(OFFSET('Water Data'!$F$28,0,10*ROW('Water Data'!F34))="","",OFFSET('Water Data'!$F$28,0,10*ROW('Water Data'!F34)))</f>
        <v/>
      </c>
      <c r="CA40" s="398" t="str">
        <f ca="1">+IF(OFFSET('Water Data'!$F$29,0,10*ROW('Water Data'!F34))="","",OFFSET('Water Data'!$F$29,0,10*ROW('Water Data'!F34)))</f>
        <v/>
      </c>
      <c r="CB40" s="398" t="str">
        <f ca="1">+IF(OFFSET('Water Data'!$G$27,0,10*ROW('Water Data'!G34))="","",OFFSET('Water Data'!$G$27,0,10*ROW('Water Data'!G34)))</f>
        <v/>
      </c>
      <c r="CC40" s="398" t="str">
        <f ca="1">+IF(OFFSET('Water Data'!$G$28,0,10*ROW('Water Data'!G34))="","",OFFSET('Water Data'!$G$28,0,10*ROW('Water Data'!G34)))</f>
        <v/>
      </c>
      <c r="CD40" s="398" t="str">
        <f ca="1">+IF(OFFSET('Water Data'!$G$29,0,10*ROW('Water Data'!G34))="","",OFFSET('Water Data'!$G$29,0,10*ROW('Water Data'!G34)))</f>
        <v/>
      </c>
      <c r="CE40" s="398" t="str">
        <f ca="1">+IF(OFFSET('Water Data'!$H$27,0,10*ROW('Water Data'!H34))="","",OFFSET('Water Data'!$H$27,0,10*ROW('Water Data'!H34)))</f>
        <v/>
      </c>
      <c r="CF40" s="398" t="str">
        <f ca="1">+IF(OFFSET('Water Data'!$H$28,0,10*ROW('Water Data'!H34))="","",OFFSET('Water Data'!$H$28,0,10*ROW('Water Data'!H34)))</f>
        <v/>
      </c>
      <c r="CG40" s="398" t="str">
        <f ca="1">+IF(OFFSET('Water Data'!$H$29,0,10*ROW('Water Data'!H34))="","",OFFSET('Water Data'!$H$29,0,10*ROW('Water Data'!H34)))</f>
        <v/>
      </c>
      <c r="CH40" s="398" t="str">
        <f ca="1">+IF(OFFSET('Water Data'!$I$27,0,10*ROW('Water Data'!I34))="","",OFFSET('Water Data'!$I$27,0,10*ROW('Water Data'!I34)))</f>
        <v/>
      </c>
      <c r="CI40" s="398" t="str">
        <f ca="1">+IF(OFFSET('Water Data'!$I$28,0,10*ROW('Water Data'!I34))="","",OFFSET('Water Data'!$I$28,0,10*ROW('Water Data'!I34)))</f>
        <v/>
      </c>
      <c r="CJ40" s="398" t="str">
        <f ca="1">+IF(OFFSET('Water Data'!$I$29,0,10*ROW('Water Data'!I34))="","",OFFSET('Water Data'!$I$29,0,10*ROW('Water Data'!I34)))</f>
        <v/>
      </c>
      <c r="CK40" s="398" t="str">
        <f ca="1">+IF(OFFSET('Sanitation Data'!$D$28,0,10*ROW('Sanitation Data'!D34))="","",OFFSET('Sanitation Data'!$D$28,0,10*ROW('Sanitation Data'!D34)))</f>
        <v/>
      </c>
      <c r="CL40" s="398" t="str">
        <f ca="1">+IF(OFFSET('Sanitation Data'!$D$29,0,10*ROW('Sanitation Data'!D34))="","",OFFSET('Sanitation Data'!$D$29,0,10*ROW('Sanitation Data'!D34)))</f>
        <v/>
      </c>
      <c r="CM40" s="398" t="str">
        <f ca="1">+IF(OFFSET('Sanitation Data'!$D$30,0,10*ROW('Sanitation Data'!D34))="","",OFFSET('Sanitation Data'!$D$30,0,10*ROW('Sanitation Data'!D34)))</f>
        <v/>
      </c>
      <c r="CN40" s="398" t="str">
        <f ca="1">+IF(OFFSET('Sanitation Data'!$D$31,0,10*ROW('Sanitation Data'!D34))="","",OFFSET('Sanitation Data'!$D$31,0,10*ROW('Sanitation Data'!D34)))</f>
        <v/>
      </c>
      <c r="CO40" s="398" t="str">
        <f ca="1">+IF(OFFSET('Sanitation Data'!$D$32,0,10*ROW('Sanitation Data'!D34))="","",OFFSET('Sanitation Data'!$D$32,0,10*ROW('Sanitation Data'!D34)))</f>
        <v/>
      </c>
      <c r="CP40" s="398" t="str">
        <f ca="1">+IF(OFFSET('Sanitation Data'!$E$28,0,10*ROW('Sanitation Data'!E34))="","",OFFSET('Sanitation Data'!$E$28,0,10*ROW('Sanitation Data'!E34)))</f>
        <v/>
      </c>
      <c r="CQ40" s="398" t="str">
        <f ca="1">+IF(OFFSET('Sanitation Data'!$E$29,0,10*ROW('Sanitation Data'!E34))="","",OFFSET('Sanitation Data'!$E$29,0,10*ROW('Sanitation Data'!E34)))</f>
        <v/>
      </c>
      <c r="CR40" s="398" t="str">
        <f ca="1">+IF(OFFSET('Sanitation Data'!$E$30,0,10*ROW('Sanitation Data'!E34))="","",OFFSET('Sanitation Data'!$E$30,0,10*ROW('Sanitation Data'!E34)))</f>
        <v/>
      </c>
      <c r="CS40" s="398" t="str">
        <f ca="1">+IF(OFFSET('Sanitation Data'!$E$31,0,10*ROW('Sanitation Data'!E34))="","",OFFSET('Sanitation Data'!$E$31,0,10*ROW('Sanitation Data'!E34)))</f>
        <v/>
      </c>
      <c r="CT40" s="398" t="str">
        <f ca="1">+IF(OFFSET('Sanitation Data'!$E$32,0,10*ROW('Sanitation Data'!E34))="","",OFFSET('Sanitation Data'!$E$32,0,10*ROW('Sanitation Data'!E34)))</f>
        <v/>
      </c>
      <c r="CU40" s="398" t="str">
        <f ca="1">+IF(OFFSET('Sanitation Data'!$F$28,0,10*ROW('Sanitation Data'!F34))="","",OFFSET('Sanitation Data'!$F$28,0,10*ROW('Sanitation Data'!F34)))</f>
        <v/>
      </c>
      <c r="CV40" s="398" t="str">
        <f ca="1">+IF(OFFSET('Sanitation Data'!$F$29,0,10*ROW('Sanitation Data'!F34))="","",OFFSET('Sanitation Data'!$F$29,0,10*ROW('Sanitation Data'!F34)))</f>
        <v/>
      </c>
      <c r="CW40" s="398" t="str">
        <f ca="1">+IF(OFFSET('Sanitation Data'!$F$30,0,10*ROW('Sanitation Data'!F34))="","",OFFSET('Sanitation Data'!$F$30,0,10*ROW('Sanitation Data'!F34)))</f>
        <v/>
      </c>
      <c r="CX40" s="398" t="str">
        <f ca="1">+IF(OFFSET('Sanitation Data'!$F$31,0,10*ROW('Sanitation Data'!F34))="","",OFFSET('Sanitation Data'!$F$31,0,10*ROW('Sanitation Data'!F34)))</f>
        <v/>
      </c>
      <c r="CY40" s="398" t="str">
        <f ca="1">+IF(OFFSET('Sanitation Data'!$F$32,0,10*ROW('Sanitation Data'!F34))="","",OFFSET('Sanitation Data'!$F$32,0,10*ROW('Sanitation Data'!F34)))</f>
        <v/>
      </c>
      <c r="CZ40" s="398" t="str">
        <f ca="1">+IF(OFFSET('Sanitation Data'!$G$28,0,10*ROW('Sanitation Data'!G34))="","",OFFSET('Sanitation Data'!$G$28,0,10*ROW('Sanitation Data'!G34)))</f>
        <v/>
      </c>
      <c r="DA40" s="398" t="str">
        <f ca="1">+IF(OFFSET('Sanitation Data'!$G$29,0,10*ROW('Sanitation Data'!G34))="","",OFFSET('Sanitation Data'!$G$29,0,10*ROW('Sanitation Data'!G34)))</f>
        <v/>
      </c>
      <c r="DB40" s="398" t="str">
        <f ca="1">+IF(OFFSET('Sanitation Data'!$G$30,0,10*ROW('Sanitation Data'!G34))="","",OFFSET('Sanitation Data'!$G$30,0,10*ROW('Sanitation Data'!G34)))</f>
        <v/>
      </c>
      <c r="DC40" s="398" t="str">
        <f ca="1">+IF(OFFSET('Sanitation Data'!$G$31,0,10*ROW('Sanitation Data'!G34))="","",OFFSET('Sanitation Data'!$G$31,0,10*ROW('Sanitation Data'!G34)))</f>
        <v/>
      </c>
      <c r="DD40" s="398" t="str">
        <f ca="1">+IF(OFFSET('Sanitation Data'!$G$32,0,10*ROW('Sanitation Data'!G34))="","",OFFSET('Sanitation Data'!$G$32,0,10*ROW('Sanitation Data'!G34)))</f>
        <v/>
      </c>
      <c r="DE40" s="398" t="str">
        <f ca="1">+IF(OFFSET('Sanitation Data'!$H$28,0,10*ROW('Sanitation Data'!H34))="","",OFFSET('Sanitation Data'!$H$28,0,10*ROW('Sanitation Data'!H34)))</f>
        <v/>
      </c>
      <c r="DF40" s="398" t="str">
        <f ca="1">+IF(OFFSET('Sanitation Data'!$H$29,0,10*ROW('Sanitation Data'!H34))="","",OFFSET('Sanitation Data'!$H$29,0,10*ROW('Sanitation Data'!H34)))</f>
        <v/>
      </c>
      <c r="DG40" s="398" t="str">
        <f ca="1">+IF(OFFSET('Sanitation Data'!$H$30,0,10*ROW('Sanitation Data'!H34))="","",OFFSET('Sanitation Data'!$H$30,0,10*ROW('Sanitation Data'!H34)))</f>
        <v/>
      </c>
      <c r="DH40" s="398" t="str">
        <f ca="1">+IF(OFFSET('Sanitation Data'!$H$31,0,10*ROW('Sanitation Data'!H34))="","",OFFSET('Sanitation Data'!$H$31,0,10*ROW('Sanitation Data'!H34)))</f>
        <v/>
      </c>
      <c r="DI40" s="398" t="str">
        <f ca="1">+IF(OFFSET('Sanitation Data'!$H$32,0,10*ROW('Sanitation Data'!H34))="","",OFFSET('Sanitation Data'!$H$32,0,10*ROW('Sanitation Data'!H34)))</f>
        <v/>
      </c>
      <c r="DJ40" s="398" t="str">
        <f ca="1">+IF(OFFSET('Sanitation Data'!$I$28,0,10*ROW('Sanitation Data'!I34))="","",OFFSET('Sanitation Data'!$I$28,0,10*ROW('Sanitation Data'!I34)))</f>
        <v/>
      </c>
      <c r="DK40" s="398" t="str">
        <f ca="1">+IF(OFFSET('Sanitation Data'!$I$29,0,10*ROW('Sanitation Data'!I34))="","",OFFSET('Sanitation Data'!$I$29,0,10*ROW('Sanitation Data'!I34)))</f>
        <v/>
      </c>
      <c r="DL40" s="398" t="str">
        <f ca="1">+IF(OFFSET('Sanitation Data'!$I$30,0,10*ROW('Sanitation Data'!I34))="","",OFFSET('Sanitation Data'!$I$30,0,10*ROW('Sanitation Data'!I34)))</f>
        <v/>
      </c>
      <c r="DM40" s="398" t="str">
        <f ca="1">+IF(OFFSET('Sanitation Data'!$I$31,0,10*ROW('Sanitation Data'!I34))="","",OFFSET('Sanitation Data'!$I$31,0,10*ROW('Sanitation Data'!I34)))</f>
        <v/>
      </c>
      <c r="DN40" s="398" t="str">
        <f ca="1">+IF(OFFSET('Sanitation Data'!$I$32,0,10*ROW('Sanitation Data'!I34))="","",OFFSET('Sanitation Data'!$I$32,0,10*ROW('Sanitation Data'!I34)))</f>
        <v/>
      </c>
      <c r="DO40" s="398" t="str">
        <f ca="1">+IF(OFFSET('Hygiene Data'!$D$11,0,10*ROW('Hygiene Data'!D34))="","",OFFSET('Hygiene Data'!$D$11,0,10*ROW('Hygiene Data'!D34)))</f>
        <v/>
      </c>
      <c r="DP40" s="398" t="str">
        <f ca="1">+IF(OFFSET('Hygiene Data'!$D$12,0,10*ROW('Hygiene Data'!D34))="","",OFFSET('Hygiene Data'!$D$12,0,10*ROW('Hygiene Data'!D34)))</f>
        <v/>
      </c>
      <c r="DQ40" s="398" t="str">
        <f ca="1">+IF(OFFSET('Hygiene Data'!$D$13,0,10*ROW('Hygiene Data'!D34))="","",OFFSET('Hygiene Data'!$D$13,0,10*ROW('Hygiene Data'!D34)))</f>
        <v/>
      </c>
      <c r="DR40" s="398" t="str">
        <f ca="1">+IF(OFFSET('Hygiene Data'!$E$11,0,10*ROW('Hygiene Data'!E34))="","",OFFSET('Hygiene Data'!$E$11,0,10*ROW('Hygiene Data'!E34)))</f>
        <v/>
      </c>
      <c r="DS40" s="398" t="str">
        <f ca="1">+IF(OFFSET('Hygiene Data'!$E$12,0,10*ROW('Hygiene Data'!E34))="","",OFFSET('Hygiene Data'!$E$12,0,10*ROW('Hygiene Data'!E34)))</f>
        <v/>
      </c>
      <c r="DT40" s="398" t="str">
        <f ca="1">+IF(OFFSET('Hygiene Data'!$E$13,0,10*ROW('Hygiene Data'!E34))="","",OFFSET('Hygiene Data'!$E$13,0,10*ROW('Hygiene Data'!E34)))</f>
        <v/>
      </c>
      <c r="DU40" s="398" t="str">
        <f ca="1">+IF(OFFSET('Hygiene Data'!$F$11,0,10*ROW('Hygiene Data'!F34))="","",OFFSET('Hygiene Data'!$F$11,0,10*ROW('Hygiene Data'!F34)))</f>
        <v/>
      </c>
      <c r="DV40" s="398" t="str">
        <f ca="1">+IF(OFFSET('Hygiene Data'!$F$12,0,10*ROW('Hygiene Data'!F34))="","",OFFSET('Hygiene Data'!$F$12,0,10*ROW('Hygiene Data'!F34)))</f>
        <v/>
      </c>
      <c r="DW40" s="398" t="str">
        <f ca="1">+IF(OFFSET('Hygiene Data'!$F$13,0,10*ROW('Hygiene Data'!F34))="","",OFFSET('Hygiene Data'!$F$13,0,10*ROW('Hygiene Data'!F34)))</f>
        <v/>
      </c>
      <c r="DX40" s="398" t="str">
        <f ca="1">+IF(OFFSET('Hygiene Data'!$G$11,0,10*ROW('Hygiene Data'!G34))="","",OFFSET('Hygiene Data'!$G$11,0,10*ROW('Hygiene Data'!G34)))</f>
        <v/>
      </c>
      <c r="DY40" s="398" t="str">
        <f ca="1">+IF(OFFSET('Hygiene Data'!$G$12,0,10*ROW('Hygiene Data'!G34))="","",OFFSET('Hygiene Data'!$G$12,0,10*ROW('Hygiene Data'!G34)))</f>
        <v/>
      </c>
      <c r="DZ40" s="398" t="str">
        <f ca="1">+IF(OFFSET('Hygiene Data'!$G$13,0,10*ROW('Hygiene Data'!G34))="","",OFFSET('Hygiene Data'!$G$13,0,10*ROW('Hygiene Data'!G34)))</f>
        <v/>
      </c>
      <c r="EA40" s="398" t="str">
        <f ca="1">+IF(OFFSET('Hygiene Data'!$H$11,0,10*ROW('Hygiene Data'!H34))="","",OFFSET('Hygiene Data'!$H$11,0,10*ROW('Hygiene Data'!H34)))</f>
        <v/>
      </c>
      <c r="EB40" s="398" t="str">
        <f ca="1">+IF(OFFSET('Hygiene Data'!$H$12,0,10*ROW('Hygiene Data'!H34))="","",OFFSET('Hygiene Data'!$H$12,0,10*ROW('Hygiene Data'!H34)))</f>
        <v/>
      </c>
      <c r="EC40" s="398" t="str">
        <f ca="1">+IF(OFFSET('Hygiene Data'!$H$13,0,10*ROW('Hygiene Data'!H34))="","",OFFSET('Hygiene Data'!$H$13,0,10*ROW('Hygiene Data'!H34)))</f>
        <v/>
      </c>
      <c r="ED40" s="398" t="str">
        <f ca="1">+IF(OFFSET('Hygiene Data'!$I$11,0,10*ROW('Hygiene Data'!I34))="","",OFFSET('Hygiene Data'!$I$11,0,10*ROW('Hygiene Data'!I34)))</f>
        <v/>
      </c>
      <c r="EE40" s="398" t="str">
        <f ca="1">+IF(OFFSET('Hygiene Data'!$I$12,0,10*ROW('Hygiene Data'!I34))="","",OFFSET('Hygiene Data'!$I$12,0,10*ROW('Hygiene Data'!I34)))</f>
        <v/>
      </c>
      <c r="EF40" s="398" t="str">
        <f ca="1">+IF(OFFSET('Hygiene Data'!$I$13,0,10*ROW('Hygiene Data'!I34))="","",OFFSET('Hygiene Data'!$I$13,0,10*ROW('Hygiene Data'!I34)))</f>
        <v/>
      </c>
    </row>
    <row r="41" spans="1:136" x14ac:dyDescent="0.25">
      <c r="A41" s="507" t="str">
        <f ca="1">+IF(OFFSET('Water Data'!$B$2,0,10*ROW('Water Data'!E35))="","",OFFSET('Water Data'!$B$2,0,10*ROW('Water Data'!E35)))</f>
        <v/>
      </c>
      <c r="B41" s="507"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34" t="str">
        <f t="shared" ca="1" si="0"/>
        <v/>
      </c>
      <c r="D41" s="535"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35"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35"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35"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35"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35"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35"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35"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35"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35"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35"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35"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35"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35"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35"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35"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35"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35"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36"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36"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36"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36"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36"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36"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36"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36"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36"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36"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36"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36"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36"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36"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36"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36"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36"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36"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36"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36"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36"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36"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36"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36"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36"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36"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36"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36"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36"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36"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37"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613"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37"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37"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37"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37"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37"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37"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37"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37"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37"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37"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37"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37"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37"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37"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37"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37"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98" t="str">
        <f ca="1">+IF(OFFSET('Water Data'!$D$27,0,10*ROW('Water Data'!D35))="","",OFFSET('Water Data'!$D$27,0,10*ROW('Water Data'!D35)))</f>
        <v/>
      </c>
      <c r="BT41" s="398" t="str">
        <f ca="1">+IF(OFFSET('Water Data'!$D$28,0,10*ROW('Water Data'!D35))="","",OFFSET('Water Data'!$D$28,0,10*ROW('Water Data'!D35)))</f>
        <v/>
      </c>
      <c r="BU41" s="398" t="str">
        <f ca="1">+IF(OFFSET('Water Data'!$D$29,0,10*ROW('Water Data'!D35))="","",OFFSET('Water Data'!$D$29,0,10*ROW('Water Data'!D35)))</f>
        <v/>
      </c>
      <c r="BV41" s="398" t="str">
        <f ca="1">+IF(OFFSET('Water Data'!$E$27,0,10*ROW('Water Data'!E35))="","",OFFSET('Water Data'!$E$27,0,10*ROW('Water Data'!E35)))</f>
        <v/>
      </c>
      <c r="BW41" s="398" t="str">
        <f ca="1">+IF(OFFSET('Water Data'!$E$28,0,10*ROW('Water Data'!E35))="","",OFFSET('Water Data'!$E$28,0,10*ROW('Water Data'!E35)))</f>
        <v/>
      </c>
      <c r="BX41" s="398" t="str">
        <f ca="1">+IF(OFFSET('Water Data'!$E$29,0,10*ROW('Water Data'!E35))="","",OFFSET('Water Data'!$E$29,0,10*ROW('Water Data'!E35)))</f>
        <v/>
      </c>
      <c r="BY41" s="398" t="str">
        <f ca="1">+IF(OFFSET('Water Data'!$F$27,0,10*ROW('Water Data'!F35))="","",OFFSET('Water Data'!$F$27,0,10*ROW('Water Data'!F35)))</f>
        <v/>
      </c>
      <c r="BZ41" s="398" t="str">
        <f ca="1">+IF(OFFSET('Water Data'!$F$28,0,10*ROW('Water Data'!F35))="","",OFFSET('Water Data'!$F$28,0,10*ROW('Water Data'!F35)))</f>
        <v/>
      </c>
      <c r="CA41" s="398" t="str">
        <f ca="1">+IF(OFFSET('Water Data'!$F$29,0,10*ROW('Water Data'!F35))="","",OFFSET('Water Data'!$F$29,0,10*ROW('Water Data'!F35)))</f>
        <v/>
      </c>
      <c r="CB41" s="398" t="str">
        <f ca="1">+IF(OFFSET('Water Data'!$G$27,0,10*ROW('Water Data'!G35))="","",OFFSET('Water Data'!$G$27,0,10*ROW('Water Data'!G35)))</f>
        <v/>
      </c>
      <c r="CC41" s="398" t="str">
        <f ca="1">+IF(OFFSET('Water Data'!$G$28,0,10*ROW('Water Data'!G35))="","",OFFSET('Water Data'!$G$28,0,10*ROW('Water Data'!G35)))</f>
        <v/>
      </c>
      <c r="CD41" s="398" t="str">
        <f ca="1">+IF(OFFSET('Water Data'!$G$29,0,10*ROW('Water Data'!G35))="","",OFFSET('Water Data'!$G$29,0,10*ROW('Water Data'!G35)))</f>
        <v/>
      </c>
      <c r="CE41" s="398" t="str">
        <f ca="1">+IF(OFFSET('Water Data'!$H$27,0,10*ROW('Water Data'!H35))="","",OFFSET('Water Data'!$H$27,0,10*ROW('Water Data'!H35)))</f>
        <v/>
      </c>
      <c r="CF41" s="398" t="str">
        <f ca="1">+IF(OFFSET('Water Data'!$H$28,0,10*ROW('Water Data'!H35))="","",OFFSET('Water Data'!$H$28,0,10*ROW('Water Data'!H35)))</f>
        <v/>
      </c>
      <c r="CG41" s="398" t="str">
        <f ca="1">+IF(OFFSET('Water Data'!$H$29,0,10*ROW('Water Data'!H35))="","",OFFSET('Water Data'!$H$29,0,10*ROW('Water Data'!H35)))</f>
        <v/>
      </c>
      <c r="CH41" s="398" t="str">
        <f ca="1">+IF(OFFSET('Water Data'!$I$27,0,10*ROW('Water Data'!I35))="","",OFFSET('Water Data'!$I$27,0,10*ROW('Water Data'!I35)))</f>
        <v/>
      </c>
      <c r="CI41" s="398" t="str">
        <f ca="1">+IF(OFFSET('Water Data'!$I$28,0,10*ROW('Water Data'!I35))="","",OFFSET('Water Data'!$I$28,0,10*ROW('Water Data'!I35)))</f>
        <v/>
      </c>
      <c r="CJ41" s="398" t="str">
        <f ca="1">+IF(OFFSET('Water Data'!$I$29,0,10*ROW('Water Data'!I35))="","",OFFSET('Water Data'!$I$29,0,10*ROW('Water Data'!I35)))</f>
        <v/>
      </c>
      <c r="CK41" s="398" t="str">
        <f ca="1">+IF(OFFSET('Sanitation Data'!$D$28,0,10*ROW('Sanitation Data'!D35))="","",OFFSET('Sanitation Data'!$D$28,0,10*ROW('Sanitation Data'!D35)))</f>
        <v/>
      </c>
      <c r="CL41" s="398" t="str">
        <f ca="1">+IF(OFFSET('Sanitation Data'!$D$29,0,10*ROW('Sanitation Data'!D35))="","",OFFSET('Sanitation Data'!$D$29,0,10*ROW('Sanitation Data'!D35)))</f>
        <v/>
      </c>
      <c r="CM41" s="398" t="str">
        <f ca="1">+IF(OFFSET('Sanitation Data'!$D$30,0,10*ROW('Sanitation Data'!D35))="","",OFFSET('Sanitation Data'!$D$30,0,10*ROW('Sanitation Data'!D35)))</f>
        <v/>
      </c>
      <c r="CN41" s="398" t="str">
        <f ca="1">+IF(OFFSET('Sanitation Data'!$D$31,0,10*ROW('Sanitation Data'!D35))="","",OFFSET('Sanitation Data'!$D$31,0,10*ROW('Sanitation Data'!D35)))</f>
        <v/>
      </c>
      <c r="CO41" s="398" t="str">
        <f ca="1">+IF(OFFSET('Sanitation Data'!$D$32,0,10*ROW('Sanitation Data'!D35))="","",OFFSET('Sanitation Data'!$D$32,0,10*ROW('Sanitation Data'!D35)))</f>
        <v/>
      </c>
      <c r="CP41" s="398" t="str">
        <f ca="1">+IF(OFFSET('Sanitation Data'!$E$28,0,10*ROW('Sanitation Data'!E35))="","",OFFSET('Sanitation Data'!$E$28,0,10*ROW('Sanitation Data'!E35)))</f>
        <v/>
      </c>
      <c r="CQ41" s="398" t="str">
        <f ca="1">+IF(OFFSET('Sanitation Data'!$E$29,0,10*ROW('Sanitation Data'!E35))="","",OFFSET('Sanitation Data'!$E$29,0,10*ROW('Sanitation Data'!E35)))</f>
        <v/>
      </c>
      <c r="CR41" s="398" t="str">
        <f ca="1">+IF(OFFSET('Sanitation Data'!$E$30,0,10*ROW('Sanitation Data'!E35))="","",OFFSET('Sanitation Data'!$E$30,0,10*ROW('Sanitation Data'!E35)))</f>
        <v/>
      </c>
      <c r="CS41" s="398" t="str">
        <f ca="1">+IF(OFFSET('Sanitation Data'!$E$31,0,10*ROW('Sanitation Data'!E35))="","",OFFSET('Sanitation Data'!$E$31,0,10*ROW('Sanitation Data'!E35)))</f>
        <v/>
      </c>
      <c r="CT41" s="398" t="str">
        <f ca="1">+IF(OFFSET('Sanitation Data'!$E$32,0,10*ROW('Sanitation Data'!E35))="","",OFFSET('Sanitation Data'!$E$32,0,10*ROW('Sanitation Data'!E35)))</f>
        <v/>
      </c>
      <c r="CU41" s="398" t="str">
        <f ca="1">+IF(OFFSET('Sanitation Data'!$F$28,0,10*ROW('Sanitation Data'!F35))="","",OFFSET('Sanitation Data'!$F$28,0,10*ROW('Sanitation Data'!F35)))</f>
        <v/>
      </c>
      <c r="CV41" s="398" t="str">
        <f ca="1">+IF(OFFSET('Sanitation Data'!$F$29,0,10*ROW('Sanitation Data'!F35))="","",OFFSET('Sanitation Data'!$F$29,0,10*ROW('Sanitation Data'!F35)))</f>
        <v/>
      </c>
      <c r="CW41" s="398" t="str">
        <f ca="1">+IF(OFFSET('Sanitation Data'!$F$30,0,10*ROW('Sanitation Data'!F35))="","",OFFSET('Sanitation Data'!$F$30,0,10*ROW('Sanitation Data'!F35)))</f>
        <v/>
      </c>
      <c r="CX41" s="398" t="str">
        <f ca="1">+IF(OFFSET('Sanitation Data'!$F$31,0,10*ROW('Sanitation Data'!F35))="","",OFFSET('Sanitation Data'!$F$31,0,10*ROW('Sanitation Data'!F35)))</f>
        <v/>
      </c>
      <c r="CY41" s="398" t="str">
        <f ca="1">+IF(OFFSET('Sanitation Data'!$F$32,0,10*ROW('Sanitation Data'!F35))="","",OFFSET('Sanitation Data'!$F$32,0,10*ROW('Sanitation Data'!F35)))</f>
        <v/>
      </c>
      <c r="CZ41" s="398" t="str">
        <f ca="1">+IF(OFFSET('Sanitation Data'!$G$28,0,10*ROW('Sanitation Data'!G35))="","",OFFSET('Sanitation Data'!$G$28,0,10*ROW('Sanitation Data'!G35)))</f>
        <v/>
      </c>
      <c r="DA41" s="398" t="str">
        <f ca="1">+IF(OFFSET('Sanitation Data'!$G$29,0,10*ROW('Sanitation Data'!G35))="","",OFFSET('Sanitation Data'!$G$29,0,10*ROW('Sanitation Data'!G35)))</f>
        <v/>
      </c>
      <c r="DB41" s="398" t="str">
        <f ca="1">+IF(OFFSET('Sanitation Data'!$G$30,0,10*ROW('Sanitation Data'!G35))="","",OFFSET('Sanitation Data'!$G$30,0,10*ROW('Sanitation Data'!G35)))</f>
        <v/>
      </c>
      <c r="DC41" s="398" t="str">
        <f ca="1">+IF(OFFSET('Sanitation Data'!$G$31,0,10*ROW('Sanitation Data'!G35))="","",OFFSET('Sanitation Data'!$G$31,0,10*ROW('Sanitation Data'!G35)))</f>
        <v/>
      </c>
      <c r="DD41" s="398" t="str">
        <f ca="1">+IF(OFFSET('Sanitation Data'!$G$32,0,10*ROW('Sanitation Data'!G35))="","",OFFSET('Sanitation Data'!$G$32,0,10*ROW('Sanitation Data'!G35)))</f>
        <v/>
      </c>
      <c r="DE41" s="398" t="str">
        <f ca="1">+IF(OFFSET('Sanitation Data'!$H$28,0,10*ROW('Sanitation Data'!H35))="","",OFFSET('Sanitation Data'!$H$28,0,10*ROW('Sanitation Data'!H35)))</f>
        <v/>
      </c>
      <c r="DF41" s="398" t="str">
        <f ca="1">+IF(OFFSET('Sanitation Data'!$H$29,0,10*ROW('Sanitation Data'!H35))="","",OFFSET('Sanitation Data'!$H$29,0,10*ROW('Sanitation Data'!H35)))</f>
        <v/>
      </c>
      <c r="DG41" s="398" t="str">
        <f ca="1">+IF(OFFSET('Sanitation Data'!$H$30,0,10*ROW('Sanitation Data'!H35))="","",OFFSET('Sanitation Data'!$H$30,0,10*ROW('Sanitation Data'!H35)))</f>
        <v/>
      </c>
      <c r="DH41" s="398" t="str">
        <f ca="1">+IF(OFFSET('Sanitation Data'!$H$31,0,10*ROW('Sanitation Data'!H35))="","",OFFSET('Sanitation Data'!$H$31,0,10*ROW('Sanitation Data'!H35)))</f>
        <v/>
      </c>
      <c r="DI41" s="398" t="str">
        <f ca="1">+IF(OFFSET('Sanitation Data'!$H$32,0,10*ROW('Sanitation Data'!H35))="","",OFFSET('Sanitation Data'!$H$32,0,10*ROW('Sanitation Data'!H35)))</f>
        <v/>
      </c>
      <c r="DJ41" s="398" t="str">
        <f ca="1">+IF(OFFSET('Sanitation Data'!$I$28,0,10*ROW('Sanitation Data'!I35))="","",OFFSET('Sanitation Data'!$I$28,0,10*ROW('Sanitation Data'!I35)))</f>
        <v/>
      </c>
      <c r="DK41" s="398" t="str">
        <f ca="1">+IF(OFFSET('Sanitation Data'!$I$29,0,10*ROW('Sanitation Data'!I35))="","",OFFSET('Sanitation Data'!$I$29,0,10*ROW('Sanitation Data'!I35)))</f>
        <v/>
      </c>
      <c r="DL41" s="398" t="str">
        <f ca="1">+IF(OFFSET('Sanitation Data'!$I$30,0,10*ROW('Sanitation Data'!I35))="","",OFFSET('Sanitation Data'!$I$30,0,10*ROW('Sanitation Data'!I35)))</f>
        <v/>
      </c>
      <c r="DM41" s="398" t="str">
        <f ca="1">+IF(OFFSET('Sanitation Data'!$I$31,0,10*ROW('Sanitation Data'!I35))="","",OFFSET('Sanitation Data'!$I$31,0,10*ROW('Sanitation Data'!I35)))</f>
        <v/>
      </c>
      <c r="DN41" s="398" t="str">
        <f ca="1">+IF(OFFSET('Sanitation Data'!$I$32,0,10*ROW('Sanitation Data'!I35))="","",OFFSET('Sanitation Data'!$I$32,0,10*ROW('Sanitation Data'!I35)))</f>
        <v/>
      </c>
      <c r="DO41" s="398" t="str">
        <f ca="1">+IF(OFFSET('Hygiene Data'!$D$11,0,10*ROW('Hygiene Data'!D35))="","",OFFSET('Hygiene Data'!$D$11,0,10*ROW('Hygiene Data'!D35)))</f>
        <v/>
      </c>
      <c r="DP41" s="398" t="str">
        <f ca="1">+IF(OFFSET('Hygiene Data'!$D$12,0,10*ROW('Hygiene Data'!D35))="","",OFFSET('Hygiene Data'!$D$12,0,10*ROW('Hygiene Data'!D35)))</f>
        <v/>
      </c>
      <c r="DQ41" s="398" t="str">
        <f ca="1">+IF(OFFSET('Hygiene Data'!$D$13,0,10*ROW('Hygiene Data'!D35))="","",OFFSET('Hygiene Data'!$D$13,0,10*ROW('Hygiene Data'!D35)))</f>
        <v/>
      </c>
      <c r="DR41" s="398" t="str">
        <f ca="1">+IF(OFFSET('Hygiene Data'!$E$11,0,10*ROW('Hygiene Data'!E35))="","",OFFSET('Hygiene Data'!$E$11,0,10*ROW('Hygiene Data'!E35)))</f>
        <v/>
      </c>
      <c r="DS41" s="398" t="str">
        <f ca="1">+IF(OFFSET('Hygiene Data'!$E$12,0,10*ROW('Hygiene Data'!E35))="","",OFFSET('Hygiene Data'!$E$12,0,10*ROW('Hygiene Data'!E35)))</f>
        <v/>
      </c>
      <c r="DT41" s="398" t="str">
        <f ca="1">+IF(OFFSET('Hygiene Data'!$E$13,0,10*ROW('Hygiene Data'!E35))="","",OFFSET('Hygiene Data'!$E$13,0,10*ROW('Hygiene Data'!E35)))</f>
        <v/>
      </c>
      <c r="DU41" s="398" t="str">
        <f ca="1">+IF(OFFSET('Hygiene Data'!$F$11,0,10*ROW('Hygiene Data'!F35))="","",OFFSET('Hygiene Data'!$F$11,0,10*ROW('Hygiene Data'!F35)))</f>
        <v/>
      </c>
      <c r="DV41" s="398" t="str">
        <f ca="1">+IF(OFFSET('Hygiene Data'!$F$12,0,10*ROW('Hygiene Data'!F35))="","",OFFSET('Hygiene Data'!$F$12,0,10*ROW('Hygiene Data'!F35)))</f>
        <v/>
      </c>
      <c r="DW41" s="398" t="str">
        <f ca="1">+IF(OFFSET('Hygiene Data'!$F$13,0,10*ROW('Hygiene Data'!F35))="","",OFFSET('Hygiene Data'!$F$13,0,10*ROW('Hygiene Data'!F35)))</f>
        <v/>
      </c>
      <c r="DX41" s="398" t="str">
        <f ca="1">+IF(OFFSET('Hygiene Data'!$G$11,0,10*ROW('Hygiene Data'!G35))="","",OFFSET('Hygiene Data'!$G$11,0,10*ROW('Hygiene Data'!G35)))</f>
        <v/>
      </c>
      <c r="DY41" s="398" t="str">
        <f ca="1">+IF(OFFSET('Hygiene Data'!$G$12,0,10*ROW('Hygiene Data'!G35))="","",OFFSET('Hygiene Data'!$G$12,0,10*ROW('Hygiene Data'!G35)))</f>
        <v/>
      </c>
      <c r="DZ41" s="398" t="str">
        <f ca="1">+IF(OFFSET('Hygiene Data'!$G$13,0,10*ROW('Hygiene Data'!G35))="","",OFFSET('Hygiene Data'!$G$13,0,10*ROW('Hygiene Data'!G35)))</f>
        <v/>
      </c>
      <c r="EA41" s="398" t="str">
        <f ca="1">+IF(OFFSET('Hygiene Data'!$H$11,0,10*ROW('Hygiene Data'!H35))="","",OFFSET('Hygiene Data'!$H$11,0,10*ROW('Hygiene Data'!H35)))</f>
        <v/>
      </c>
      <c r="EB41" s="398" t="str">
        <f ca="1">+IF(OFFSET('Hygiene Data'!$H$12,0,10*ROW('Hygiene Data'!H35))="","",OFFSET('Hygiene Data'!$H$12,0,10*ROW('Hygiene Data'!H35)))</f>
        <v/>
      </c>
      <c r="EC41" s="398" t="str">
        <f ca="1">+IF(OFFSET('Hygiene Data'!$H$13,0,10*ROW('Hygiene Data'!H35))="","",OFFSET('Hygiene Data'!$H$13,0,10*ROW('Hygiene Data'!H35)))</f>
        <v/>
      </c>
      <c r="ED41" s="398" t="str">
        <f ca="1">+IF(OFFSET('Hygiene Data'!$I$11,0,10*ROW('Hygiene Data'!I35))="","",OFFSET('Hygiene Data'!$I$11,0,10*ROW('Hygiene Data'!I35)))</f>
        <v/>
      </c>
      <c r="EE41" s="398" t="str">
        <f ca="1">+IF(OFFSET('Hygiene Data'!$I$12,0,10*ROW('Hygiene Data'!I35))="","",OFFSET('Hygiene Data'!$I$12,0,10*ROW('Hygiene Data'!I35)))</f>
        <v/>
      </c>
      <c r="EF41" s="398" t="str">
        <f ca="1">+IF(OFFSET('Hygiene Data'!$I$13,0,10*ROW('Hygiene Data'!I35))="","",OFFSET('Hygiene Data'!$I$13,0,10*ROW('Hygiene Data'!I35)))</f>
        <v/>
      </c>
    </row>
    <row r="42" spans="1:136" x14ac:dyDescent="0.25">
      <c r="A42" s="507" t="str">
        <f ca="1">+IF(OFFSET('Water Data'!$B$2,0,10*ROW('Water Data'!E36))="","",OFFSET('Water Data'!$B$2,0,10*ROW('Water Data'!E36)))</f>
        <v/>
      </c>
      <c r="B42" s="507"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34" t="str">
        <f t="shared" ca="1" si="0"/>
        <v/>
      </c>
      <c r="D42" s="535"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35"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35"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35"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35"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35"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35"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35"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35"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35"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35"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35"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35"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35"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35"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35"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35"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35"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36"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36"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36"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36"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36"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36"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36"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36"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36"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36"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36"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36"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36"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36"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36"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36"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36"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36"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36"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36"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36"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36"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36"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36"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36"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36"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36"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36"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36"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36"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37"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613"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37"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37"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37"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37"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37"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37"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37"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37"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37"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37"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37"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37"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37"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37"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37"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37"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98" t="str">
        <f ca="1">+IF(OFFSET('Water Data'!$D$27,0,10*ROW('Water Data'!D36))="","",OFFSET('Water Data'!$D$27,0,10*ROW('Water Data'!D36)))</f>
        <v/>
      </c>
      <c r="BT42" s="398" t="str">
        <f ca="1">+IF(OFFSET('Water Data'!$D$28,0,10*ROW('Water Data'!D36))="","",OFFSET('Water Data'!$D$28,0,10*ROW('Water Data'!D36)))</f>
        <v/>
      </c>
      <c r="BU42" s="398" t="str">
        <f ca="1">+IF(OFFSET('Water Data'!$D$29,0,10*ROW('Water Data'!D36))="","",OFFSET('Water Data'!$D$29,0,10*ROW('Water Data'!D36)))</f>
        <v/>
      </c>
      <c r="BV42" s="398" t="str">
        <f ca="1">+IF(OFFSET('Water Data'!$E$27,0,10*ROW('Water Data'!E36))="","",OFFSET('Water Data'!$E$27,0,10*ROW('Water Data'!E36)))</f>
        <v/>
      </c>
      <c r="BW42" s="398" t="str">
        <f ca="1">+IF(OFFSET('Water Data'!$E$28,0,10*ROW('Water Data'!E36))="","",OFFSET('Water Data'!$E$28,0,10*ROW('Water Data'!E36)))</f>
        <v/>
      </c>
      <c r="BX42" s="398" t="str">
        <f ca="1">+IF(OFFSET('Water Data'!$E$29,0,10*ROW('Water Data'!E36))="","",OFFSET('Water Data'!$E$29,0,10*ROW('Water Data'!E36)))</f>
        <v/>
      </c>
      <c r="BY42" s="398" t="str">
        <f ca="1">+IF(OFFSET('Water Data'!$F$27,0,10*ROW('Water Data'!F36))="","",OFFSET('Water Data'!$F$27,0,10*ROW('Water Data'!F36)))</f>
        <v/>
      </c>
      <c r="BZ42" s="398" t="str">
        <f ca="1">+IF(OFFSET('Water Data'!$F$28,0,10*ROW('Water Data'!F36))="","",OFFSET('Water Data'!$F$28,0,10*ROW('Water Data'!F36)))</f>
        <v/>
      </c>
      <c r="CA42" s="398" t="str">
        <f ca="1">+IF(OFFSET('Water Data'!$F$29,0,10*ROW('Water Data'!F36))="","",OFFSET('Water Data'!$F$29,0,10*ROW('Water Data'!F36)))</f>
        <v/>
      </c>
      <c r="CB42" s="398" t="str">
        <f ca="1">+IF(OFFSET('Water Data'!$G$27,0,10*ROW('Water Data'!G36))="","",OFFSET('Water Data'!$G$27,0,10*ROW('Water Data'!G36)))</f>
        <v/>
      </c>
      <c r="CC42" s="398" t="str">
        <f ca="1">+IF(OFFSET('Water Data'!$G$28,0,10*ROW('Water Data'!G36))="","",OFFSET('Water Data'!$G$28,0,10*ROW('Water Data'!G36)))</f>
        <v/>
      </c>
      <c r="CD42" s="398" t="str">
        <f ca="1">+IF(OFFSET('Water Data'!$G$29,0,10*ROW('Water Data'!G36))="","",OFFSET('Water Data'!$G$29,0,10*ROW('Water Data'!G36)))</f>
        <v/>
      </c>
      <c r="CE42" s="398" t="str">
        <f ca="1">+IF(OFFSET('Water Data'!$H$27,0,10*ROW('Water Data'!H36))="","",OFFSET('Water Data'!$H$27,0,10*ROW('Water Data'!H36)))</f>
        <v/>
      </c>
      <c r="CF42" s="398" t="str">
        <f ca="1">+IF(OFFSET('Water Data'!$H$28,0,10*ROW('Water Data'!H36))="","",OFFSET('Water Data'!$H$28,0,10*ROW('Water Data'!H36)))</f>
        <v/>
      </c>
      <c r="CG42" s="398" t="str">
        <f ca="1">+IF(OFFSET('Water Data'!$H$29,0,10*ROW('Water Data'!H36))="","",OFFSET('Water Data'!$H$29,0,10*ROW('Water Data'!H36)))</f>
        <v/>
      </c>
      <c r="CH42" s="398" t="str">
        <f ca="1">+IF(OFFSET('Water Data'!$I$27,0,10*ROW('Water Data'!I36))="","",OFFSET('Water Data'!$I$27,0,10*ROW('Water Data'!I36)))</f>
        <v/>
      </c>
      <c r="CI42" s="398" t="str">
        <f ca="1">+IF(OFFSET('Water Data'!$I$28,0,10*ROW('Water Data'!I36))="","",OFFSET('Water Data'!$I$28,0,10*ROW('Water Data'!I36)))</f>
        <v/>
      </c>
      <c r="CJ42" s="398" t="str">
        <f ca="1">+IF(OFFSET('Water Data'!$I$29,0,10*ROW('Water Data'!I36))="","",OFFSET('Water Data'!$I$29,0,10*ROW('Water Data'!I36)))</f>
        <v/>
      </c>
      <c r="CK42" s="398" t="str">
        <f ca="1">+IF(OFFSET('Sanitation Data'!$D$28,0,10*ROW('Sanitation Data'!D36))="","",OFFSET('Sanitation Data'!$D$28,0,10*ROW('Sanitation Data'!D36)))</f>
        <v/>
      </c>
      <c r="CL42" s="398" t="str">
        <f ca="1">+IF(OFFSET('Sanitation Data'!$D$29,0,10*ROW('Sanitation Data'!D36))="","",OFFSET('Sanitation Data'!$D$29,0,10*ROW('Sanitation Data'!D36)))</f>
        <v/>
      </c>
      <c r="CM42" s="398" t="str">
        <f ca="1">+IF(OFFSET('Sanitation Data'!$D$30,0,10*ROW('Sanitation Data'!D36))="","",OFFSET('Sanitation Data'!$D$30,0,10*ROW('Sanitation Data'!D36)))</f>
        <v/>
      </c>
      <c r="CN42" s="398" t="str">
        <f ca="1">+IF(OFFSET('Sanitation Data'!$D$31,0,10*ROW('Sanitation Data'!D36))="","",OFFSET('Sanitation Data'!$D$31,0,10*ROW('Sanitation Data'!D36)))</f>
        <v/>
      </c>
      <c r="CO42" s="398" t="str">
        <f ca="1">+IF(OFFSET('Sanitation Data'!$D$32,0,10*ROW('Sanitation Data'!D36))="","",OFFSET('Sanitation Data'!$D$32,0,10*ROW('Sanitation Data'!D36)))</f>
        <v/>
      </c>
      <c r="CP42" s="398" t="str">
        <f ca="1">+IF(OFFSET('Sanitation Data'!$E$28,0,10*ROW('Sanitation Data'!E36))="","",OFFSET('Sanitation Data'!$E$28,0,10*ROW('Sanitation Data'!E36)))</f>
        <v/>
      </c>
      <c r="CQ42" s="398" t="str">
        <f ca="1">+IF(OFFSET('Sanitation Data'!$E$29,0,10*ROW('Sanitation Data'!E36))="","",OFFSET('Sanitation Data'!$E$29,0,10*ROW('Sanitation Data'!E36)))</f>
        <v/>
      </c>
      <c r="CR42" s="398" t="str">
        <f ca="1">+IF(OFFSET('Sanitation Data'!$E$30,0,10*ROW('Sanitation Data'!E36))="","",OFFSET('Sanitation Data'!$E$30,0,10*ROW('Sanitation Data'!E36)))</f>
        <v/>
      </c>
      <c r="CS42" s="398" t="str">
        <f ca="1">+IF(OFFSET('Sanitation Data'!$E$31,0,10*ROW('Sanitation Data'!E36))="","",OFFSET('Sanitation Data'!$E$31,0,10*ROW('Sanitation Data'!E36)))</f>
        <v/>
      </c>
      <c r="CT42" s="398" t="str">
        <f ca="1">+IF(OFFSET('Sanitation Data'!$E$32,0,10*ROW('Sanitation Data'!E36))="","",OFFSET('Sanitation Data'!$E$32,0,10*ROW('Sanitation Data'!E36)))</f>
        <v/>
      </c>
      <c r="CU42" s="398" t="str">
        <f ca="1">+IF(OFFSET('Sanitation Data'!$F$28,0,10*ROW('Sanitation Data'!F36))="","",OFFSET('Sanitation Data'!$F$28,0,10*ROW('Sanitation Data'!F36)))</f>
        <v/>
      </c>
      <c r="CV42" s="398" t="str">
        <f ca="1">+IF(OFFSET('Sanitation Data'!$F$29,0,10*ROW('Sanitation Data'!F36))="","",OFFSET('Sanitation Data'!$F$29,0,10*ROW('Sanitation Data'!F36)))</f>
        <v/>
      </c>
      <c r="CW42" s="398" t="str">
        <f ca="1">+IF(OFFSET('Sanitation Data'!$F$30,0,10*ROW('Sanitation Data'!F36))="","",OFFSET('Sanitation Data'!$F$30,0,10*ROW('Sanitation Data'!F36)))</f>
        <v/>
      </c>
      <c r="CX42" s="398" t="str">
        <f ca="1">+IF(OFFSET('Sanitation Data'!$F$31,0,10*ROW('Sanitation Data'!F36))="","",OFFSET('Sanitation Data'!$F$31,0,10*ROW('Sanitation Data'!F36)))</f>
        <v/>
      </c>
      <c r="CY42" s="398" t="str">
        <f ca="1">+IF(OFFSET('Sanitation Data'!$F$32,0,10*ROW('Sanitation Data'!F36))="","",OFFSET('Sanitation Data'!$F$32,0,10*ROW('Sanitation Data'!F36)))</f>
        <v/>
      </c>
      <c r="CZ42" s="398" t="str">
        <f ca="1">+IF(OFFSET('Sanitation Data'!$G$28,0,10*ROW('Sanitation Data'!G36))="","",OFFSET('Sanitation Data'!$G$28,0,10*ROW('Sanitation Data'!G36)))</f>
        <v/>
      </c>
      <c r="DA42" s="398" t="str">
        <f ca="1">+IF(OFFSET('Sanitation Data'!$G$29,0,10*ROW('Sanitation Data'!G36))="","",OFFSET('Sanitation Data'!$G$29,0,10*ROW('Sanitation Data'!G36)))</f>
        <v/>
      </c>
      <c r="DB42" s="398" t="str">
        <f ca="1">+IF(OFFSET('Sanitation Data'!$G$30,0,10*ROW('Sanitation Data'!G36))="","",OFFSET('Sanitation Data'!$G$30,0,10*ROW('Sanitation Data'!G36)))</f>
        <v/>
      </c>
      <c r="DC42" s="398" t="str">
        <f ca="1">+IF(OFFSET('Sanitation Data'!$G$31,0,10*ROW('Sanitation Data'!G36))="","",OFFSET('Sanitation Data'!$G$31,0,10*ROW('Sanitation Data'!G36)))</f>
        <v/>
      </c>
      <c r="DD42" s="398" t="str">
        <f ca="1">+IF(OFFSET('Sanitation Data'!$G$32,0,10*ROW('Sanitation Data'!G36))="","",OFFSET('Sanitation Data'!$G$32,0,10*ROW('Sanitation Data'!G36)))</f>
        <v/>
      </c>
      <c r="DE42" s="398" t="str">
        <f ca="1">+IF(OFFSET('Sanitation Data'!$H$28,0,10*ROW('Sanitation Data'!H36))="","",OFFSET('Sanitation Data'!$H$28,0,10*ROW('Sanitation Data'!H36)))</f>
        <v/>
      </c>
      <c r="DF42" s="398" t="str">
        <f ca="1">+IF(OFFSET('Sanitation Data'!$H$29,0,10*ROW('Sanitation Data'!H36))="","",OFFSET('Sanitation Data'!$H$29,0,10*ROW('Sanitation Data'!H36)))</f>
        <v/>
      </c>
      <c r="DG42" s="398" t="str">
        <f ca="1">+IF(OFFSET('Sanitation Data'!$H$30,0,10*ROW('Sanitation Data'!H36))="","",OFFSET('Sanitation Data'!$H$30,0,10*ROW('Sanitation Data'!H36)))</f>
        <v/>
      </c>
      <c r="DH42" s="398" t="str">
        <f ca="1">+IF(OFFSET('Sanitation Data'!$H$31,0,10*ROW('Sanitation Data'!H36))="","",OFFSET('Sanitation Data'!$H$31,0,10*ROW('Sanitation Data'!H36)))</f>
        <v/>
      </c>
      <c r="DI42" s="398" t="str">
        <f ca="1">+IF(OFFSET('Sanitation Data'!$H$32,0,10*ROW('Sanitation Data'!H36))="","",OFFSET('Sanitation Data'!$H$32,0,10*ROW('Sanitation Data'!H36)))</f>
        <v/>
      </c>
      <c r="DJ42" s="398" t="str">
        <f ca="1">+IF(OFFSET('Sanitation Data'!$I$28,0,10*ROW('Sanitation Data'!I36))="","",OFFSET('Sanitation Data'!$I$28,0,10*ROW('Sanitation Data'!I36)))</f>
        <v/>
      </c>
      <c r="DK42" s="398" t="str">
        <f ca="1">+IF(OFFSET('Sanitation Data'!$I$29,0,10*ROW('Sanitation Data'!I36))="","",OFFSET('Sanitation Data'!$I$29,0,10*ROW('Sanitation Data'!I36)))</f>
        <v/>
      </c>
      <c r="DL42" s="398" t="str">
        <f ca="1">+IF(OFFSET('Sanitation Data'!$I$30,0,10*ROW('Sanitation Data'!I36))="","",OFFSET('Sanitation Data'!$I$30,0,10*ROW('Sanitation Data'!I36)))</f>
        <v/>
      </c>
      <c r="DM42" s="398" t="str">
        <f ca="1">+IF(OFFSET('Sanitation Data'!$I$31,0,10*ROW('Sanitation Data'!I36))="","",OFFSET('Sanitation Data'!$I$31,0,10*ROW('Sanitation Data'!I36)))</f>
        <v/>
      </c>
      <c r="DN42" s="398" t="str">
        <f ca="1">+IF(OFFSET('Sanitation Data'!$I$32,0,10*ROW('Sanitation Data'!I36))="","",OFFSET('Sanitation Data'!$I$32,0,10*ROW('Sanitation Data'!I36)))</f>
        <v/>
      </c>
      <c r="DO42" s="398" t="str">
        <f ca="1">+IF(OFFSET('Hygiene Data'!$D$11,0,10*ROW('Hygiene Data'!D36))="","",OFFSET('Hygiene Data'!$D$11,0,10*ROW('Hygiene Data'!D36)))</f>
        <v/>
      </c>
      <c r="DP42" s="398" t="str">
        <f ca="1">+IF(OFFSET('Hygiene Data'!$D$12,0,10*ROW('Hygiene Data'!D36))="","",OFFSET('Hygiene Data'!$D$12,0,10*ROW('Hygiene Data'!D36)))</f>
        <v/>
      </c>
      <c r="DQ42" s="398" t="str">
        <f ca="1">+IF(OFFSET('Hygiene Data'!$D$13,0,10*ROW('Hygiene Data'!D36))="","",OFFSET('Hygiene Data'!$D$13,0,10*ROW('Hygiene Data'!D36)))</f>
        <v/>
      </c>
      <c r="DR42" s="398" t="str">
        <f ca="1">+IF(OFFSET('Hygiene Data'!$E$11,0,10*ROW('Hygiene Data'!E36))="","",OFFSET('Hygiene Data'!$E$11,0,10*ROW('Hygiene Data'!E36)))</f>
        <v/>
      </c>
      <c r="DS42" s="398" t="str">
        <f ca="1">+IF(OFFSET('Hygiene Data'!$E$12,0,10*ROW('Hygiene Data'!E36))="","",OFFSET('Hygiene Data'!$E$12,0,10*ROW('Hygiene Data'!E36)))</f>
        <v/>
      </c>
      <c r="DT42" s="398" t="str">
        <f ca="1">+IF(OFFSET('Hygiene Data'!$E$13,0,10*ROW('Hygiene Data'!E36))="","",OFFSET('Hygiene Data'!$E$13,0,10*ROW('Hygiene Data'!E36)))</f>
        <v/>
      </c>
      <c r="DU42" s="398" t="str">
        <f ca="1">+IF(OFFSET('Hygiene Data'!$F$11,0,10*ROW('Hygiene Data'!F36))="","",OFFSET('Hygiene Data'!$F$11,0,10*ROW('Hygiene Data'!F36)))</f>
        <v/>
      </c>
      <c r="DV42" s="398" t="str">
        <f ca="1">+IF(OFFSET('Hygiene Data'!$F$12,0,10*ROW('Hygiene Data'!F36))="","",OFFSET('Hygiene Data'!$F$12,0,10*ROW('Hygiene Data'!F36)))</f>
        <v/>
      </c>
      <c r="DW42" s="398" t="str">
        <f ca="1">+IF(OFFSET('Hygiene Data'!$F$13,0,10*ROW('Hygiene Data'!F36))="","",OFFSET('Hygiene Data'!$F$13,0,10*ROW('Hygiene Data'!F36)))</f>
        <v/>
      </c>
      <c r="DX42" s="398" t="str">
        <f ca="1">+IF(OFFSET('Hygiene Data'!$G$11,0,10*ROW('Hygiene Data'!G36))="","",OFFSET('Hygiene Data'!$G$11,0,10*ROW('Hygiene Data'!G36)))</f>
        <v/>
      </c>
      <c r="DY42" s="398" t="str">
        <f ca="1">+IF(OFFSET('Hygiene Data'!$G$12,0,10*ROW('Hygiene Data'!G36))="","",OFFSET('Hygiene Data'!$G$12,0,10*ROW('Hygiene Data'!G36)))</f>
        <v/>
      </c>
      <c r="DZ42" s="398" t="str">
        <f ca="1">+IF(OFFSET('Hygiene Data'!$G$13,0,10*ROW('Hygiene Data'!G36))="","",OFFSET('Hygiene Data'!$G$13,0,10*ROW('Hygiene Data'!G36)))</f>
        <v/>
      </c>
      <c r="EA42" s="398" t="str">
        <f ca="1">+IF(OFFSET('Hygiene Data'!$H$11,0,10*ROW('Hygiene Data'!H36))="","",OFFSET('Hygiene Data'!$H$11,0,10*ROW('Hygiene Data'!H36)))</f>
        <v/>
      </c>
      <c r="EB42" s="398" t="str">
        <f ca="1">+IF(OFFSET('Hygiene Data'!$H$12,0,10*ROW('Hygiene Data'!H36))="","",OFFSET('Hygiene Data'!$H$12,0,10*ROW('Hygiene Data'!H36)))</f>
        <v/>
      </c>
      <c r="EC42" s="398" t="str">
        <f ca="1">+IF(OFFSET('Hygiene Data'!$H$13,0,10*ROW('Hygiene Data'!H36))="","",OFFSET('Hygiene Data'!$H$13,0,10*ROW('Hygiene Data'!H36)))</f>
        <v/>
      </c>
      <c r="ED42" s="398" t="str">
        <f ca="1">+IF(OFFSET('Hygiene Data'!$I$11,0,10*ROW('Hygiene Data'!I36))="","",OFFSET('Hygiene Data'!$I$11,0,10*ROW('Hygiene Data'!I36)))</f>
        <v/>
      </c>
      <c r="EE42" s="398" t="str">
        <f ca="1">+IF(OFFSET('Hygiene Data'!$I$12,0,10*ROW('Hygiene Data'!I36))="","",OFFSET('Hygiene Data'!$I$12,0,10*ROW('Hygiene Data'!I36)))</f>
        <v/>
      </c>
      <c r="EF42" s="398" t="str">
        <f ca="1">+IF(OFFSET('Hygiene Data'!$I$13,0,10*ROW('Hygiene Data'!I36))="","",OFFSET('Hygiene Data'!$I$13,0,10*ROW('Hygiene Data'!I36)))</f>
        <v/>
      </c>
    </row>
    <row r="43" spans="1:136" x14ac:dyDescent="0.25">
      <c r="A43" s="507" t="str">
        <f ca="1">+IF(OFFSET('Water Data'!$B$2,0,10*ROW('Water Data'!E37))="","",OFFSET('Water Data'!$B$2,0,10*ROW('Water Data'!E37)))</f>
        <v/>
      </c>
      <c r="B43" s="507"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34" t="str">
        <f t="shared" ca="1" si="0"/>
        <v/>
      </c>
      <c r="D43" s="535"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35"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35"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35"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35"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35"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35"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35"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35"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35"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35"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35"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35"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35"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35"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35"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35"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35"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36"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36"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36"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36"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36"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36"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36"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36"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36"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36"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36"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36"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36"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36"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36"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36"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36"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36"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36"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36"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36"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36"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36"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36"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36"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36"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36"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36"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36"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36"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37"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613"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37"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37"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37"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37"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37"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37"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37"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37"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37"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37"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37"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37"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37"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37"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37"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37"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98" t="str">
        <f ca="1">+IF(OFFSET('Water Data'!$D$27,0,10*ROW('Water Data'!D37))="","",OFFSET('Water Data'!$D$27,0,10*ROW('Water Data'!D37)))</f>
        <v/>
      </c>
      <c r="BT43" s="398" t="str">
        <f ca="1">+IF(OFFSET('Water Data'!$D$28,0,10*ROW('Water Data'!D37))="","",OFFSET('Water Data'!$D$28,0,10*ROW('Water Data'!D37)))</f>
        <v/>
      </c>
      <c r="BU43" s="398" t="str">
        <f ca="1">+IF(OFFSET('Water Data'!$D$29,0,10*ROW('Water Data'!D37))="","",OFFSET('Water Data'!$D$29,0,10*ROW('Water Data'!D37)))</f>
        <v/>
      </c>
      <c r="BV43" s="398" t="str">
        <f ca="1">+IF(OFFSET('Water Data'!$E$27,0,10*ROW('Water Data'!E37))="","",OFFSET('Water Data'!$E$27,0,10*ROW('Water Data'!E37)))</f>
        <v/>
      </c>
      <c r="BW43" s="398" t="str">
        <f ca="1">+IF(OFFSET('Water Data'!$E$28,0,10*ROW('Water Data'!E37))="","",OFFSET('Water Data'!$E$28,0,10*ROW('Water Data'!E37)))</f>
        <v/>
      </c>
      <c r="BX43" s="398" t="str">
        <f ca="1">+IF(OFFSET('Water Data'!$E$29,0,10*ROW('Water Data'!E37))="","",OFFSET('Water Data'!$E$29,0,10*ROW('Water Data'!E37)))</f>
        <v/>
      </c>
      <c r="BY43" s="398" t="str">
        <f ca="1">+IF(OFFSET('Water Data'!$F$27,0,10*ROW('Water Data'!F37))="","",OFFSET('Water Data'!$F$27,0,10*ROW('Water Data'!F37)))</f>
        <v/>
      </c>
      <c r="BZ43" s="398" t="str">
        <f ca="1">+IF(OFFSET('Water Data'!$F$28,0,10*ROW('Water Data'!F37))="","",OFFSET('Water Data'!$F$28,0,10*ROW('Water Data'!F37)))</f>
        <v/>
      </c>
      <c r="CA43" s="398" t="str">
        <f ca="1">+IF(OFFSET('Water Data'!$F$29,0,10*ROW('Water Data'!F37))="","",OFFSET('Water Data'!$F$29,0,10*ROW('Water Data'!F37)))</f>
        <v/>
      </c>
      <c r="CB43" s="398" t="str">
        <f ca="1">+IF(OFFSET('Water Data'!$G$27,0,10*ROW('Water Data'!G37))="","",OFFSET('Water Data'!$G$27,0,10*ROW('Water Data'!G37)))</f>
        <v/>
      </c>
      <c r="CC43" s="398" t="str">
        <f ca="1">+IF(OFFSET('Water Data'!$G$28,0,10*ROW('Water Data'!G37))="","",OFFSET('Water Data'!$G$28,0,10*ROW('Water Data'!G37)))</f>
        <v/>
      </c>
      <c r="CD43" s="398" t="str">
        <f ca="1">+IF(OFFSET('Water Data'!$G$29,0,10*ROW('Water Data'!G37))="","",OFFSET('Water Data'!$G$29,0,10*ROW('Water Data'!G37)))</f>
        <v/>
      </c>
      <c r="CE43" s="398" t="str">
        <f ca="1">+IF(OFFSET('Water Data'!$H$27,0,10*ROW('Water Data'!H37))="","",OFFSET('Water Data'!$H$27,0,10*ROW('Water Data'!H37)))</f>
        <v/>
      </c>
      <c r="CF43" s="398" t="str">
        <f ca="1">+IF(OFFSET('Water Data'!$H$28,0,10*ROW('Water Data'!H37))="","",OFFSET('Water Data'!$H$28,0,10*ROW('Water Data'!H37)))</f>
        <v/>
      </c>
      <c r="CG43" s="398" t="str">
        <f ca="1">+IF(OFFSET('Water Data'!$H$29,0,10*ROW('Water Data'!H37))="","",OFFSET('Water Data'!$H$29,0,10*ROW('Water Data'!H37)))</f>
        <v/>
      </c>
      <c r="CH43" s="398" t="str">
        <f ca="1">+IF(OFFSET('Water Data'!$I$27,0,10*ROW('Water Data'!I37))="","",OFFSET('Water Data'!$I$27,0,10*ROW('Water Data'!I37)))</f>
        <v/>
      </c>
      <c r="CI43" s="398" t="str">
        <f ca="1">+IF(OFFSET('Water Data'!$I$28,0,10*ROW('Water Data'!I37))="","",OFFSET('Water Data'!$I$28,0,10*ROW('Water Data'!I37)))</f>
        <v/>
      </c>
      <c r="CJ43" s="398" t="str">
        <f ca="1">+IF(OFFSET('Water Data'!$I$29,0,10*ROW('Water Data'!I37))="","",OFFSET('Water Data'!$I$29,0,10*ROW('Water Data'!I37)))</f>
        <v/>
      </c>
      <c r="CK43" s="398" t="str">
        <f ca="1">+IF(OFFSET('Sanitation Data'!$D$28,0,10*ROW('Sanitation Data'!D37))="","",OFFSET('Sanitation Data'!$D$28,0,10*ROW('Sanitation Data'!D37)))</f>
        <v/>
      </c>
      <c r="CL43" s="398" t="str">
        <f ca="1">+IF(OFFSET('Sanitation Data'!$D$29,0,10*ROW('Sanitation Data'!D37))="","",OFFSET('Sanitation Data'!$D$29,0,10*ROW('Sanitation Data'!D37)))</f>
        <v/>
      </c>
      <c r="CM43" s="398" t="str">
        <f ca="1">+IF(OFFSET('Sanitation Data'!$D$30,0,10*ROW('Sanitation Data'!D37))="","",OFFSET('Sanitation Data'!$D$30,0,10*ROW('Sanitation Data'!D37)))</f>
        <v/>
      </c>
      <c r="CN43" s="398" t="str">
        <f ca="1">+IF(OFFSET('Sanitation Data'!$D$31,0,10*ROW('Sanitation Data'!D37))="","",OFFSET('Sanitation Data'!$D$31,0,10*ROW('Sanitation Data'!D37)))</f>
        <v/>
      </c>
      <c r="CO43" s="398" t="str">
        <f ca="1">+IF(OFFSET('Sanitation Data'!$D$32,0,10*ROW('Sanitation Data'!D37))="","",OFFSET('Sanitation Data'!$D$32,0,10*ROW('Sanitation Data'!D37)))</f>
        <v/>
      </c>
      <c r="CP43" s="398" t="str">
        <f ca="1">+IF(OFFSET('Sanitation Data'!$E$28,0,10*ROW('Sanitation Data'!E37))="","",OFFSET('Sanitation Data'!$E$28,0,10*ROW('Sanitation Data'!E37)))</f>
        <v/>
      </c>
      <c r="CQ43" s="398" t="str">
        <f ca="1">+IF(OFFSET('Sanitation Data'!$E$29,0,10*ROW('Sanitation Data'!E37))="","",OFFSET('Sanitation Data'!$E$29,0,10*ROW('Sanitation Data'!E37)))</f>
        <v/>
      </c>
      <c r="CR43" s="398" t="str">
        <f ca="1">+IF(OFFSET('Sanitation Data'!$E$30,0,10*ROW('Sanitation Data'!E37))="","",OFFSET('Sanitation Data'!$E$30,0,10*ROW('Sanitation Data'!E37)))</f>
        <v/>
      </c>
      <c r="CS43" s="398" t="str">
        <f ca="1">+IF(OFFSET('Sanitation Data'!$E$31,0,10*ROW('Sanitation Data'!E37))="","",OFFSET('Sanitation Data'!$E$31,0,10*ROW('Sanitation Data'!E37)))</f>
        <v/>
      </c>
      <c r="CT43" s="398" t="str">
        <f ca="1">+IF(OFFSET('Sanitation Data'!$E$32,0,10*ROW('Sanitation Data'!E37))="","",OFFSET('Sanitation Data'!$E$32,0,10*ROW('Sanitation Data'!E37)))</f>
        <v/>
      </c>
      <c r="CU43" s="398" t="str">
        <f ca="1">+IF(OFFSET('Sanitation Data'!$F$28,0,10*ROW('Sanitation Data'!F37))="","",OFFSET('Sanitation Data'!$F$28,0,10*ROW('Sanitation Data'!F37)))</f>
        <v/>
      </c>
      <c r="CV43" s="398" t="str">
        <f ca="1">+IF(OFFSET('Sanitation Data'!$F$29,0,10*ROW('Sanitation Data'!F37))="","",OFFSET('Sanitation Data'!$F$29,0,10*ROW('Sanitation Data'!F37)))</f>
        <v/>
      </c>
      <c r="CW43" s="398" t="str">
        <f ca="1">+IF(OFFSET('Sanitation Data'!$F$30,0,10*ROW('Sanitation Data'!F37))="","",OFFSET('Sanitation Data'!$F$30,0,10*ROW('Sanitation Data'!F37)))</f>
        <v/>
      </c>
      <c r="CX43" s="398" t="str">
        <f ca="1">+IF(OFFSET('Sanitation Data'!$F$31,0,10*ROW('Sanitation Data'!F37))="","",OFFSET('Sanitation Data'!$F$31,0,10*ROW('Sanitation Data'!F37)))</f>
        <v/>
      </c>
      <c r="CY43" s="398" t="str">
        <f ca="1">+IF(OFFSET('Sanitation Data'!$F$32,0,10*ROW('Sanitation Data'!F37))="","",OFFSET('Sanitation Data'!$F$32,0,10*ROW('Sanitation Data'!F37)))</f>
        <v/>
      </c>
      <c r="CZ43" s="398" t="str">
        <f ca="1">+IF(OFFSET('Sanitation Data'!$G$28,0,10*ROW('Sanitation Data'!G37))="","",OFFSET('Sanitation Data'!$G$28,0,10*ROW('Sanitation Data'!G37)))</f>
        <v/>
      </c>
      <c r="DA43" s="398" t="str">
        <f ca="1">+IF(OFFSET('Sanitation Data'!$G$29,0,10*ROW('Sanitation Data'!G37))="","",OFFSET('Sanitation Data'!$G$29,0,10*ROW('Sanitation Data'!G37)))</f>
        <v/>
      </c>
      <c r="DB43" s="398" t="str">
        <f ca="1">+IF(OFFSET('Sanitation Data'!$G$30,0,10*ROW('Sanitation Data'!G37))="","",OFFSET('Sanitation Data'!$G$30,0,10*ROW('Sanitation Data'!G37)))</f>
        <v/>
      </c>
      <c r="DC43" s="398" t="str">
        <f ca="1">+IF(OFFSET('Sanitation Data'!$G$31,0,10*ROW('Sanitation Data'!G37))="","",OFFSET('Sanitation Data'!$G$31,0,10*ROW('Sanitation Data'!G37)))</f>
        <v/>
      </c>
      <c r="DD43" s="398" t="str">
        <f ca="1">+IF(OFFSET('Sanitation Data'!$G$32,0,10*ROW('Sanitation Data'!G37))="","",OFFSET('Sanitation Data'!$G$32,0,10*ROW('Sanitation Data'!G37)))</f>
        <v/>
      </c>
      <c r="DE43" s="398" t="str">
        <f ca="1">+IF(OFFSET('Sanitation Data'!$H$28,0,10*ROW('Sanitation Data'!H37))="","",OFFSET('Sanitation Data'!$H$28,0,10*ROW('Sanitation Data'!H37)))</f>
        <v/>
      </c>
      <c r="DF43" s="398" t="str">
        <f ca="1">+IF(OFFSET('Sanitation Data'!$H$29,0,10*ROW('Sanitation Data'!H37))="","",OFFSET('Sanitation Data'!$H$29,0,10*ROW('Sanitation Data'!H37)))</f>
        <v/>
      </c>
      <c r="DG43" s="398" t="str">
        <f ca="1">+IF(OFFSET('Sanitation Data'!$H$30,0,10*ROW('Sanitation Data'!H37))="","",OFFSET('Sanitation Data'!$H$30,0,10*ROW('Sanitation Data'!H37)))</f>
        <v/>
      </c>
      <c r="DH43" s="398" t="str">
        <f ca="1">+IF(OFFSET('Sanitation Data'!$H$31,0,10*ROW('Sanitation Data'!H37))="","",OFFSET('Sanitation Data'!$H$31,0,10*ROW('Sanitation Data'!H37)))</f>
        <v/>
      </c>
      <c r="DI43" s="398" t="str">
        <f ca="1">+IF(OFFSET('Sanitation Data'!$H$32,0,10*ROW('Sanitation Data'!H37))="","",OFFSET('Sanitation Data'!$H$32,0,10*ROW('Sanitation Data'!H37)))</f>
        <v/>
      </c>
      <c r="DJ43" s="398" t="str">
        <f ca="1">+IF(OFFSET('Sanitation Data'!$I$28,0,10*ROW('Sanitation Data'!I37))="","",OFFSET('Sanitation Data'!$I$28,0,10*ROW('Sanitation Data'!I37)))</f>
        <v/>
      </c>
      <c r="DK43" s="398" t="str">
        <f ca="1">+IF(OFFSET('Sanitation Data'!$I$29,0,10*ROW('Sanitation Data'!I37))="","",OFFSET('Sanitation Data'!$I$29,0,10*ROW('Sanitation Data'!I37)))</f>
        <v/>
      </c>
      <c r="DL43" s="398" t="str">
        <f ca="1">+IF(OFFSET('Sanitation Data'!$I$30,0,10*ROW('Sanitation Data'!I37))="","",OFFSET('Sanitation Data'!$I$30,0,10*ROW('Sanitation Data'!I37)))</f>
        <v/>
      </c>
      <c r="DM43" s="398" t="str">
        <f ca="1">+IF(OFFSET('Sanitation Data'!$I$31,0,10*ROW('Sanitation Data'!I37))="","",OFFSET('Sanitation Data'!$I$31,0,10*ROW('Sanitation Data'!I37)))</f>
        <v/>
      </c>
      <c r="DN43" s="398" t="str">
        <f ca="1">+IF(OFFSET('Sanitation Data'!$I$32,0,10*ROW('Sanitation Data'!I37))="","",OFFSET('Sanitation Data'!$I$32,0,10*ROW('Sanitation Data'!I37)))</f>
        <v/>
      </c>
      <c r="DO43" s="398" t="str">
        <f ca="1">+IF(OFFSET('Hygiene Data'!$D$11,0,10*ROW('Hygiene Data'!D37))="","",OFFSET('Hygiene Data'!$D$11,0,10*ROW('Hygiene Data'!D37)))</f>
        <v/>
      </c>
      <c r="DP43" s="398" t="str">
        <f ca="1">+IF(OFFSET('Hygiene Data'!$D$12,0,10*ROW('Hygiene Data'!D37))="","",OFFSET('Hygiene Data'!$D$12,0,10*ROW('Hygiene Data'!D37)))</f>
        <v/>
      </c>
      <c r="DQ43" s="398" t="str">
        <f ca="1">+IF(OFFSET('Hygiene Data'!$D$13,0,10*ROW('Hygiene Data'!D37))="","",OFFSET('Hygiene Data'!$D$13,0,10*ROW('Hygiene Data'!D37)))</f>
        <v/>
      </c>
      <c r="DR43" s="398" t="str">
        <f ca="1">+IF(OFFSET('Hygiene Data'!$E$11,0,10*ROW('Hygiene Data'!E37))="","",OFFSET('Hygiene Data'!$E$11,0,10*ROW('Hygiene Data'!E37)))</f>
        <v/>
      </c>
      <c r="DS43" s="398" t="str">
        <f ca="1">+IF(OFFSET('Hygiene Data'!$E$12,0,10*ROW('Hygiene Data'!E37))="","",OFFSET('Hygiene Data'!$E$12,0,10*ROW('Hygiene Data'!E37)))</f>
        <v/>
      </c>
      <c r="DT43" s="398" t="str">
        <f ca="1">+IF(OFFSET('Hygiene Data'!$E$13,0,10*ROW('Hygiene Data'!E37))="","",OFFSET('Hygiene Data'!$E$13,0,10*ROW('Hygiene Data'!E37)))</f>
        <v/>
      </c>
      <c r="DU43" s="398" t="str">
        <f ca="1">+IF(OFFSET('Hygiene Data'!$F$11,0,10*ROW('Hygiene Data'!F37))="","",OFFSET('Hygiene Data'!$F$11,0,10*ROW('Hygiene Data'!F37)))</f>
        <v/>
      </c>
      <c r="DV43" s="398" t="str">
        <f ca="1">+IF(OFFSET('Hygiene Data'!$F$12,0,10*ROW('Hygiene Data'!F37))="","",OFFSET('Hygiene Data'!$F$12,0,10*ROW('Hygiene Data'!F37)))</f>
        <v/>
      </c>
      <c r="DW43" s="398" t="str">
        <f ca="1">+IF(OFFSET('Hygiene Data'!$F$13,0,10*ROW('Hygiene Data'!F37))="","",OFFSET('Hygiene Data'!$F$13,0,10*ROW('Hygiene Data'!F37)))</f>
        <v/>
      </c>
      <c r="DX43" s="398" t="str">
        <f ca="1">+IF(OFFSET('Hygiene Data'!$G$11,0,10*ROW('Hygiene Data'!G37))="","",OFFSET('Hygiene Data'!$G$11,0,10*ROW('Hygiene Data'!G37)))</f>
        <v/>
      </c>
      <c r="DY43" s="398" t="str">
        <f ca="1">+IF(OFFSET('Hygiene Data'!$G$12,0,10*ROW('Hygiene Data'!G37))="","",OFFSET('Hygiene Data'!$G$12,0,10*ROW('Hygiene Data'!G37)))</f>
        <v/>
      </c>
      <c r="DZ43" s="398" t="str">
        <f ca="1">+IF(OFFSET('Hygiene Data'!$G$13,0,10*ROW('Hygiene Data'!G37))="","",OFFSET('Hygiene Data'!$G$13,0,10*ROW('Hygiene Data'!G37)))</f>
        <v/>
      </c>
      <c r="EA43" s="398" t="str">
        <f ca="1">+IF(OFFSET('Hygiene Data'!$H$11,0,10*ROW('Hygiene Data'!H37))="","",OFFSET('Hygiene Data'!$H$11,0,10*ROW('Hygiene Data'!H37)))</f>
        <v/>
      </c>
      <c r="EB43" s="398" t="str">
        <f ca="1">+IF(OFFSET('Hygiene Data'!$H$12,0,10*ROW('Hygiene Data'!H37))="","",OFFSET('Hygiene Data'!$H$12,0,10*ROW('Hygiene Data'!H37)))</f>
        <v/>
      </c>
      <c r="EC43" s="398" t="str">
        <f ca="1">+IF(OFFSET('Hygiene Data'!$H$13,0,10*ROW('Hygiene Data'!H37))="","",OFFSET('Hygiene Data'!$H$13,0,10*ROW('Hygiene Data'!H37)))</f>
        <v/>
      </c>
      <c r="ED43" s="398" t="str">
        <f ca="1">+IF(OFFSET('Hygiene Data'!$I$11,0,10*ROW('Hygiene Data'!I37))="","",OFFSET('Hygiene Data'!$I$11,0,10*ROW('Hygiene Data'!I37)))</f>
        <v/>
      </c>
      <c r="EE43" s="398" t="str">
        <f ca="1">+IF(OFFSET('Hygiene Data'!$I$12,0,10*ROW('Hygiene Data'!I37))="","",OFFSET('Hygiene Data'!$I$12,0,10*ROW('Hygiene Data'!I37)))</f>
        <v/>
      </c>
      <c r="EF43" s="398" t="str">
        <f ca="1">+IF(OFFSET('Hygiene Data'!$I$13,0,10*ROW('Hygiene Data'!I37))="","",OFFSET('Hygiene Data'!$I$13,0,10*ROW('Hygiene Data'!I37)))</f>
        <v/>
      </c>
    </row>
    <row r="44" spans="1:136" x14ac:dyDescent="0.25">
      <c r="A44" s="507" t="str">
        <f ca="1">+IF(OFFSET('Water Data'!$B$2,0,10*ROW('Water Data'!E38))="","",OFFSET('Water Data'!$B$2,0,10*ROW('Water Data'!E38)))</f>
        <v/>
      </c>
      <c r="B44" s="507"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34" t="str">
        <f t="shared" ca="1" si="0"/>
        <v/>
      </c>
      <c r="D44" s="535"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35"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35"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35"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35"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35"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35"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35"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35"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35"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35"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35"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35"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35"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35"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35"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35"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35"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36"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36"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36"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36"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36"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36"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36"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36"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36"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36"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36"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36"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36"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36"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36"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36"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36"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36"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36"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36"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36"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36"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36"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36"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36"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36"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36"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36"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36"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36"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37"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613"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37"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37"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37"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37"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37"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37"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37"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37"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37"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37"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37"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37"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37"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37"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37"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37"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98" t="str">
        <f ca="1">+IF(OFFSET('Water Data'!$D$27,0,10*ROW('Water Data'!D38))="","",OFFSET('Water Data'!$D$27,0,10*ROW('Water Data'!D38)))</f>
        <v/>
      </c>
      <c r="BT44" s="398" t="str">
        <f ca="1">+IF(OFFSET('Water Data'!$D$28,0,10*ROW('Water Data'!D38))="","",OFFSET('Water Data'!$D$28,0,10*ROW('Water Data'!D38)))</f>
        <v/>
      </c>
      <c r="BU44" s="398" t="str">
        <f ca="1">+IF(OFFSET('Water Data'!$D$29,0,10*ROW('Water Data'!D38))="","",OFFSET('Water Data'!$D$29,0,10*ROW('Water Data'!D38)))</f>
        <v/>
      </c>
      <c r="BV44" s="398" t="str">
        <f ca="1">+IF(OFFSET('Water Data'!$E$27,0,10*ROW('Water Data'!E38))="","",OFFSET('Water Data'!$E$27,0,10*ROW('Water Data'!E38)))</f>
        <v/>
      </c>
      <c r="BW44" s="398" t="str">
        <f ca="1">+IF(OFFSET('Water Data'!$E$28,0,10*ROW('Water Data'!E38))="","",OFFSET('Water Data'!$E$28,0,10*ROW('Water Data'!E38)))</f>
        <v/>
      </c>
      <c r="BX44" s="398" t="str">
        <f ca="1">+IF(OFFSET('Water Data'!$E$29,0,10*ROW('Water Data'!E38))="","",OFFSET('Water Data'!$E$29,0,10*ROW('Water Data'!E38)))</f>
        <v/>
      </c>
      <c r="BY44" s="398" t="str">
        <f ca="1">+IF(OFFSET('Water Data'!$F$27,0,10*ROW('Water Data'!F38))="","",OFFSET('Water Data'!$F$27,0,10*ROW('Water Data'!F38)))</f>
        <v/>
      </c>
      <c r="BZ44" s="398" t="str">
        <f ca="1">+IF(OFFSET('Water Data'!$F$28,0,10*ROW('Water Data'!F38))="","",OFFSET('Water Data'!$F$28,0,10*ROW('Water Data'!F38)))</f>
        <v/>
      </c>
      <c r="CA44" s="398" t="str">
        <f ca="1">+IF(OFFSET('Water Data'!$F$29,0,10*ROW('Water Data'!F38))="","",OFFSET('Water Data'!$F$29,0,10*ROW('Water Data'!F38)))</f>
        <v/>
      </c>
      <c r="CB44" s="398" t="str">
        <f ca="1">+IF(OFFSET('Water Data'!$G$27,0,10*ROW('Water Data'!G38))="","",OFFSET('Water Data'!$G$27,0,10*ROW('Water Data'!G38)))</f>
        <v/>
      </c>
      <c r="CC44" s="398" t="str">
        <f ca="1">+IF(OFFSET('Water Data'!$G$28,0,10*ROW('Water Data'!G38))="","",OFFSET('Water Data'!$G$28,0,10*ROW('Water Data'!G38)))</f>
        <v/>
      </c>
      <c r="CD44" s="398" t="str">
        <f ca="1">+IF(OFFSET('Water Data'!$G$29,0,10*ROW('Water Data'!G38))="","",OFFSET('Water Data'!$G$29,0,10*ROW('Water Data'!G38)))</f>
        <v/>
      </c>
      <c r="CE44" s="398" t="str">
        <f ca="1">+IF(OFFSET('Water Data'!$H$27,0,10*ROW('Water Data'!H38))="","",OFFSET('Water Data'!$H$27,0,10*ROW('Water Data'!H38)))</f>
        <v/>
      </c>
      <c r="CF44" s="398" t="str">
        <f ca="1">+IF(OFFSET('Water Data'!$H$28,0,10*ROW('Water Data'!H38))="","",OFFSET('Water Data'!$H$28,0,10*ROW('Water Data'!H38)))</f>
        <v/>
      </c>
      <c r="CG44" s="398" t="str">
        <f ca="1">+IF(OFFSET('Water Data'!$H$29,0,10*ROW('Water Data'!H38))="","",OFFSET('Water Data'!$H$29,0,10*ROW('Water Data'!H38)))</f>
        <v/>
      </c>
      <c r="CH44" s="398" t="str">
        <f ca="1">+IF(OFFSET('Water Data'!$I$27,0,10*ROW('Water Data'!I38))="","",OFFSET('Water Data'!$I$27,0,10*ROW('Water Data'!I38)))</f>
        <v/>
      </c>
      <c r="CI44" s="398" t="str">
        <f ca="1">+IF(OFFSET('Water Data'!$I$28,0,10*ROW('Water Data'!I38))="","",OFFSET('Water Data'!$I$28,0,10*ROW('Water Data'!I38)))</f>
        <v/>
      </c>
      <c r="CJ44" s="398" t="str">
        <f ca="1">+IF(OFFSET('Water Data'!$I$29,0,10*ROW('Water Data'!I38))="","",OFFSET('Water Data'!$I$29,0,10*ROW('Water Data'!I38)))</f>
        <v/>
      </c>
      <c r="CK44" s="398" t="str">
        <f ca="1">+IF(OFFSET('Sanitation Data'!$D$28,0,10*ROW('Sanitation Data'!D38))="","",OFFSET('Sanitation Data'!$D$28,0,10*ROW('Sanitation Data'!D38)))</f>
        <v/>
      </c>
      <c r="CL44" s="398" t="str">
        <f ca="1">+IF(OFFSET('Sanitation Data'!$D$29,0,10*ROW('Sanitation Data'!D38))="","",OFFSET('Sanitation Data'!$D$29,0,10*ROW('Sanitation Data'!D38)))</f>
        <v/>
      </c>
      <c r="CM44" s="398" t="str">
        <f ca="1">+IF(OFFSET('Sanitation Data'!$D$30,0,10*ROW('Sanitation Data'!D38))="","",OFFSET('Sanitation Data'!$D$30,0,10*ROW('Sanitation Data'!D38)))</f>
        <v/>
      </c>
      <c r="CN44" s="398" t="str">
        <f ca="1">+IF(OFFSET('Sanitation Data'!$D$31,0,10*ROW('Sanitation Data'!D38))="","",OFFSET('Sanitation Data'!$D$31,0,10*ROW('Sanitation Data'!D38)))</f>
        <v/>
      </c>
      <c r="CO44" s="398" t="str">
        <f ca="1">+IF(OFFSET('Sanitation Data'!$D$32,0,10*ROW('Sanitation Data'!D38))="","",OFFSET('Sanitation Data'!$D$32,0,10*ROW('Sanitation Data'!D38)))</f>
        <v/>
      </c>
      <c r="CP44" s="398" t="str">
        <f ca="1">+IF(OFFSET('Sanitation Data'!$E$28,0,10*ROW('Sanitation Data'!E38))="","",OFFSET('Sanitation Data'!$E$28,0,10*ROW('Sanitation Data'!E38)))</f>
        <v/>
      </c>
      <c r="CQ44" s="398" t="str">
        <f ca="1">+IF(OFFSET('Sanitation Data'!$E$29,0,10*ROW('Sanitation Data'!E38))="","",OFFSET('Sanitation Data'!$E$29,0,10*ROW('Sanitation Data'!E38)))</f>
        <v/>
      </c>
      <c r="CR44" s="398" t="str">
        <f ca="1">+IF(OFFSET('Sanitation Data'!$E$30,0,10*ROW('Sanitation Data'!E38))="","",OFFSET('Sanitation Data'!$E$30,0,10*ROW('Sanitation Data'!E38)))</f>
        <v/>
      </c>
      <c r="CS44" s="398" t="str">
        <f ca="1">+IF(OFFSET('Sanitation Data'!$E$31,0,10*ROW('Sanitation Data'!E38))="","",OFFSET('Sanitation Data'!$E$31,0,10*ROW('Sanitation Data'!E38)))</f>
        <v/>
      </c>
      <c r="CT44" s="398" t="str">
        <f ca="1">+IF(OFFSET('Sanitation Data'!$E$32,0,10*ROW('Sanitation Data'!E38))="","",OFFSET('Sanitation Data'!$E$32,0,10*ROW('Sanitation Data'!E38)))</f>
        <v/>
      </c>
      <c r="CU44" s="398" t="str">
        <f ca="1">+IF(OFFSET('Sanitation Data'!$F$28,0,10*ROW('Sanitation Data'!F38))="","",OFFSET('Sanitation Data'!$F$28,0,10*ROW('Sanitation Data'!F38)))</f>
        <v/>
      </c>
      <c r="CV44" s="398" t="str">
        <f ca="1">+IF(OFFSET('Sanitation Data'!$F$29,0,10*ROW('Sanitation Data'!F38))="","",OFFSET('Sanitation Data'!$F$29,0,10*ROW('Sanitation Data'!F38)))</f>
        <v/>
      </c>
      <c r="CW44" s="398" t="str">
        <f ca="1">+IF(OFFSET('Sanitation Data'!$F$30,0,10*ROW('Sanitation Data'!F38))="","",OFFSET('Sanitation Data'!$F$30,0,10*ROW('Sanitation Data'!F38)))</f>
        <v/>
      </c>
      <c r="CX44" s="398" t="str">
        <f ca="1">+IF(OFFSET('Sanitation Data'!$F$31,0,10*ROW('Sanitation Data'!F38))="","",OFFSET('Sanitation Data'!$F$31,0,10*ROW('Sanitation Data'!F38)))</f>
        <v/>
      </c>
      <c r="CY44" s="398" t="str">
        <f ca="1">+IF(OFFSET('Sanitation Data'!$F$32,0,10*ROW('Sanitation Data'!F38))="","",OFFSET('Sanitation Data'!$F$32,0,10*ROW('Sanitation Data'!F38)))</f>
        <v/>
      </c>
      <c r="CZ44" s="398" t="str">
        <f ca="1">+IF(OFFSET('Sanitation Data'!$G$28,0,10*ROW('Sanitation Data'!G38))="","",OFFSET('Sanitation Data'!$G$28,0,10*ROW('Sanitation Data'!G38)))</f>
        <v/>
      </c>
      <c r="DA44" s="398" t="str">
        <f ca="1">+IF(OFFSET('Sanitation Data'!$G$29,0,10*ROW('Sanitation Data'!G38))="","",OFFSET('Sanitation Data'!$G$29,0,10*ROW('Sanitation Data'!G38)))</f>
        <v/>
      </c>
      <c r="DB44" s="398" t="str">
        <f ca="1">+IF(OFFSET('Sanitation Data'!$G$30,0,10*ROW('Sanitation Data'!G38))="","",OFFSET('Sanitation Data'!$G$30,0,10*ROW('Sanitation Data'!G38)))</f>
        <v/>
      </c>
      <c r="DC44" s="398" t="str">
        <f ca="1">+IF(OFFSET('Sanitation Data'!$G$31,0,10*ROW('Sanitation Data'!G38))="","",OFFSET('Sanitation Data'!$G$31,0,10*ROW('Sanitation Data'!G38)))</f>
        <v/>
      </c>
      <c r="DD44" s="398" t="str">
        <f ca="1">+IF(OFFSET('Sanitation Data'!$G$32,0,10*ROW('Sanitation Data'!G38))="","",OFFSET('Sanitation Data'!$G$32,0,10*ROW('Sanitation Data'!G38)))</f>
        <v/>
      </c>
      <c r="DE44" s="398" t="str">
        <f ca="1">+IF(OFFSET('Sanitation Data'!$H$28,0,10*ROW('Sanitation Data'!H38))="","",OFFSET('Sanitation Data'!$H$28,0,10*ROW('Sanitation Data'!H38)))</f>
        <v/>
      </c>
      <c r="DF44" s="398" t="str">
        <f ca="1">+IF(OFFSET('Sanitation Data'!$H$29,0,10*ROW('Sanitation Data'!H38))="","",OFFSET('Sanitation Data'!$H$29,0,10*ROW('Sanitation Data'!H38)))</f>
        <v/>
      </c>
      <c r="DG44" s="398" t="str">
        <f ca="1">+IF(OFFSET('Sanitation Data'!$H$30,0,10*ROW('Sanitation Data'!H38))="","",OFFSET('Sanitation Data'!$H$30,0,10*ROW('Sanitation Data'!H38)))</f>
        <v/>
      </c>
      <c r="DH44" s="398" t="str">
        <f ca="1">+IF(OFFSET('Sanitation Data'!$H$31,0,10*ROW('Sanitation Data'!H38))="","",OFFSET('Sanitation Data'!$H$31,0,10*ROW('Sanitation Data'!H38)))</f>
        <v/>
      </c>
      <c r="DI44" s="398" t="str">
        <f ca="1">+IF(OFFSET('Sanitation Data'!$H$32,0,10*ROW('Sanitation Data'!H38))="","",OFFSET('Sanitation Data'!$H$32,0,10*ROW('Sanitation Data'!H38)))</f>
        <v/>
      </c>
      <c r="DJ44" s="398" t="str">
        <f ca="1">+IF(OFFSET('Sanitation Data'!$I$28,0,10*ROW('Sanitation Data'!I38))="","",OFFSET('Sanitation Data'!$I$28,0,10*ROW('Sanitation Data'!I38)))</f>
        <v/>
      </c>
      <c r="DK44" s="398" t="str">
        <f ca="1">+IF(OFFSET('Sanitation Data'!$I$29,0,10*ROW('Sanitation Data'!I38))="","",OFFSET('Sanitation Data'!$I$29,0,10*ROW('Sanitation Data'!I38)))</f>
        <v/>
      </c>
      <c r="DL44" s="398" t="str">
        <f ca="1">+IF(OFFSET('Sanitation Data'!$I$30,0,10*ROW('Sanitation Data'!I38))="","",OFFSET('Sanitation Data'!$I$30,0,10*ROW('Sanitation Data'!I38)))</f>
        <v/>
      </c>
      <c r="DM44" s="398" t="str">
        <f ca="1">+IF(OFFSET('Sanitation Data'!$I$31,0,10*ROW('Sanitation Data'!I38))="","",OFFSET('Sanitation Data'!$I$31,0,10*ROW('Sanitation Data'!I38)))</f>
        <v/>
      </c>
      <c r="DN44" s="398" t="str">
        <f ca="1">+IF(OFFSET('Sanitation Data'!$I$32,0,10*ROW('Sanitation Data'!I38))="","",OFFSET('Sanitation Data'!$I$32,0,10*ROW('Sanitation Data'!I38)))</f>
        <v/>
      </c>
      <c r="DO44" s="398" t="str">
        <f ca="1">+IF(OFFSET('Hygiene Data'!$D$11,0,10*ROW('Hygiene Data'!D38))="","",OFFSET('Hygiene Data'!$D$11,0,10*ROW('Hygiene Data'!D38)))</f>
        <v/>
      </c>
      <c r="DP44" s="398" t="str">
        <f ca="1">+IF(OFFSET('Hygiene Data'!$D$12,0,10*ROW('Hygiene Data'!D38))="","",OFFSET('Hygiene Data'!$D$12,0,10*ROW('Hygiene Data'!D38)))</f>
        <v/>
      </c>
      <c r="DQ44" s="398" t="str">
        <f ca="1">+IF(OFFSET('Hygiene Data'!$D$13,0,10*ROW('Hygiene Data'!D38))="","",OFFSET('Hygiene Data'!$D$13,0,10*ROW('Hygiene Data'!D38)))</f>
        <v/>
      </c>
      <c r="DR44" s="398" t="str">
        <f ca="1">+IF(OFFSET('Hygiene Data'!$E$11,0,10*ROW('Hygiene Data'!E38))="","",OFFSET('Hygiene Data'!$E$11,0,10*ROW('Hygiene Data'!E38)))</f>
        <v/>
      </c>
      <c r="DS44" s="398" t="str">
        <f ca="1">+IF(OFFSET('Hygiene Data'!$E$12,0,10*ROW('Hygiene Data'!E38))="","",OFFSET('Hygiene Data'!$E$12,0,10*ROW('Hygiene Data'!E38)))</f>
        <v/>
      </c>
      <c r="DT44" s="398" t="str">
        <f ca="1">+IF(OFFSET('Hygiene Data'!$E$13,0,10*ROW('Hygiene Data'!E38))="","",OFFSET('Hygiene Data'!$E$13,0,10*ROW('Hygiene Data'!E38)))</f>
        <v/>
      </c>
      <c r="DU44" s="398" t="str">
        <f ca="1">+IF(OFFSET('Hygiene Data'!$F$11,0,10*ROW('Hygiene Data'!F38))="","",OFFSET('Hygiene Data'!$F$11,0,10*ROW('Hygiene Data'!F38)))</f>
        <v/>
      </c>
      <c r="DV44" s="398" t="str">
        <f ca="1">+IF(OFFSET('Hygiene Data'!$F$12,0,10*ROW('Hygiene Data'!F38))="","",OFFSET('Hygiene Data'!$F$12,0,10*ROW('Hygiene Data'!F38)))</f>
        <v/>
      </c>
      <c r="DW44" s="398" t="str">
        <f ca="1">+IF(OFFSET('Hygiene Data'!$F$13,0,10*ROW('Hygiene Data'!F38))="","",OFFSET('Hygiene Data'!$F$13,0,10*ROW('Hygiene Data'!F38)))</f>
        <v/>
      </c>
      <c r="DX44" s="398" t="str">
        <f ca="1">+IF(OFFSET('Hygiene Data'!$G$11,0,10*ROW('Hygiene Data'!G38))="","",OFFSET('Hygiene Data'!$G$11,0,10*ROW('Hygiene Data'!G38)))</f>
        <v/>
      </c>
      <c r="DY44" s="398" t="str">
        <f ca="1">+IF(OFFSET('Hygiene Data'!$G$12,0,10*ROW('Hygiene Data'!G38))="","",OFFSET('Hygiene Data'!$G$12,0,10*ROW('Hygiene Data'!G38)))</f>
        <v/>
      </c>
      <c r="DZ44" s="398" t="str">
        <f ca="1">+IF(OFFSET('Hygiene Data'!$G$13,0,10*ROW('Hygiene Data'!G38))="","",OFFSET('Hygiene Data'!$G$13,0,10*ROW('Hygiene Data'!G38)))</f>
        <v/>
      </c>
      <c r="EA44" s="398" t="str">
        <f ca="1">+IF(OFFSET('Hygiene Data'!$H$11,0,10*ROW('Hygiene Data'!H38))="","",OFFSET('Hygiene Data'!$H$11,0,10*ROW('Hygiene Data'!H38)))</f>
        <v/>
      </c>
      <c r="EB44" s="398" t="str">
        <f ca="1">+IF(OFFSET('Hygiene Data'!$H$12,0,10*ROW('Hygiene Data'!H38))="","",OFFSET('Hygiene Data'!$H$12,0,10*ROW('Hygiene Data'!H38)))</f>
        <v/>
      </c>
      <c r="EC44" s="398" t="str">
        <f ca="1">+IF(OFFSET('Hygiene Data'!$H$13,0,10*ROW('Hygiene Data'!H38))="","",OFFSET('Hygiene Data'!$H$13,0,10*ROW('Hygiene Data'!H38)))</f>
        <v/>
      </c>
      <c r="ED44" s="398" t="str">
        <f ca="1">+IF(OFFSET('Hygiene Data'!$I$11,0,10*ROW('Hygiene Data'!I38))="","",OFFSET('Hygiene Data'!$I$11,0,10*ROW('Hygiene Data'!I38)))</f>
        <v/>
      </c>
      <c r="EE44" s="398" t="str">
        <f ca="1">+IF(OFFSET('Hygiene Data'!$I$12,0,10*ROW('Hygiene Data'!I38))="","",OFFSET('Hygiene Data'!$I$12,0,10*ROW('Hygiene Data'!I38)))</f>
        <v/>
      </c>
      <c r="EF44" s="398" t="str">
        <f ca="1">+IF(OFFSET('Hygiene Data'!$I$13,0,10*ROW('Hygiene Data'!I38))="","",OFFSET('Hygiene Data'!$I$13,0,10*ROW('Hygiene Data'!I38)))</f>
        <v/>
      </c>
    </row>
    <row r="45" spans="1:136" x14ac:dyDescent="0.25">
      <c r="A45" s="507" t="str">
        <f ca="1">+IF(OFFSET('Water Data'!$B$2,0,10*ROW('Water Data'!E39))="","",OFFSET('Water Data'!$B$2,0,10*ROW('Water Data'!E39)))</f>
        <v/>
      </c>
      <c r="B45" s="507"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34" t="str">
        <f t="shared" ca="1" si="0"/>
        <v/>
      </c>
      <c r="D45" s="535"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35"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35"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35"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35"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35"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35"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35"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35"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35"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35"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35"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35"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35"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35"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35"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35"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35"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36"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36"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36"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36"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36"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36"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36"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36"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36"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36"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36"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36"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36"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36"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36"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36"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36"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36"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36"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36"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36"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36"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36"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36"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36"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36"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36"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36"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36"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36"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37"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613"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37"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37"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37"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37"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37"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37"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37"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37"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37"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37"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37"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37"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37"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37"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37"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37"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98" t="str">
        <f ca="1">+IF(OFFSET('Water Data'!$D$27,0,10*ROW('Water Data'!D39))="","",OFFSET('Water Data'!$D$27,0,10*ROW('Water Data'!D39)))</f>
        <v/>
      </c>
      <c r="BT45" s="398" t="str">
        <f ca="1">+IF(OFFSET('Water Data'!$D$28,0,10*ROW('Water Data'!D39))="","",OFFSET('Water Data'!$D$28,0,10*ROW('Water Data'!D39)))</f>
        <v/>
      </c>
      <c r="BU45" s="398" t="str">
        <f ca="1">+IF(OFFSET('Water Data'!$D$29,0,10*ROW('Water Data'!D39))="","",OFFSET('Water Data'!$D$29,0,10*ROW('Water Data'!D39)))</f>
        <v/>
      </c>
      <c r="BV45" s="398" t="str">
        <f ca="1">+IF(OFFSET('Water Data'!$E$27,0,10*ROW('Water Data'!E39))="","",OFFSET('Water Data'!$E$27,0,10*ROW('Water Data'!E39)))</f>
        <v/>
      </c>
      <c r="BW45" s="398" t="str">
        <f ca="1">+IF(OFFSET('Water Data'!$E$28,0,10*ROW('Water Data'!E39))="","",OFFSET('Water Data'!$E$28,0,10*ROW('Water Data'!E39)))</f>
        <v/>
      </c>
      <c r="BX45" s="398" t="str">
        <f ca="1">+IF(OFFSET('Water Data'!$E$29,0,10*ROW('Water Data'!E39))="","",OFFSET('Water Data'!$E$29,0,10*ROW('Water Data'!E39)))</f>
        <v/>
      </c>
      <c r="BY45" s="398" t="str">
        <f ca="1">+IF(OFFSET('Water Data'!$F$27,0,10*ROW('Water Data'!F39))="","",OFFSET('Water Data'!$F$27,0,10*ROW('Water Data'!F39)))</f>
        <v/>
      </c>
      <c r="BZ45" s="398" t="str">
        <f ca="1">+IF(OFFSET('Water Data'!$F$28,0,10*ROW('Water Data'!F39))="","",OFFSET('Water Data'!$F$28,0,10*ROW('Water Data'!F39)))</f>
        <v/>
      </c>
      <c r="CA45" s="398" t="str">
        <f ca="1">+IF(OFFSET('Water Data'!$F$29,0,10*ROW('Water Data'!F39))="","",OFFSET('Water Data'!$F$29,0,10*ROW('Water Data'!F39)))</f>
        <v/>
      </c>
      <c r="CB45" s="398" t="str">
        <f ca="1">+IF(OFFSET('Water Data'!$G$27,0,10*ROW('Water Data'!G39))="","",OFFSET('Water Data'!$G$27,0,10*ROW('Water Data'!G39)))</f>
        <v/>
      </c>
      <c r="CC45" s="398" t="str">
        <f ca="1">+IF(OFFSET('Water Data'!$G$28,0,10*ROW('Water Data'!G39))="","",OFFSET('Water Data'!$G$28,0,10*ROW('Water Data'!G39)))</f>
        <v/>
      </c>
      <c r="CD45" s="398" t="str">
        <f ca="1">+IF(OFFSET('Water Data'!$G$29,0,10*ROW('Water Data'!G39))="","",OFFSET('Water Data'!$G$29,0,10*ROW('Water Data'!G39)))</f>
        <v/>
      </c>
      <c r="CE45" s="398" t="str">
        <f ca="1">+IF(OFFSET('Water Data'!$H$27,0,10*ROW('Water Data'!H39))="","",OFFSET('Water Data'!$H$27,0,10*ROW('Water Data'!H39)))</f>
        <v/>
      </c>
      <c r="CF45" s="398" t="str">
        <f ca="1">+IF(OFFSET('Water Data'!$H$28,0,10*ROW('Water Data'!H39))="","",OFFSET('Water Data'!$H$28,0,10*ROW('Water Data'!H39)))</f>
        <v/>
      </c>
      <c r="CG45" s="398" t="str">
        <f ca="1">+IF(OFFSET('Water Data'!$H$29,0,10*ROW('Water Data'!H39))="","",OFFSET('Water Data'!$H$29,0,10*ROW('Water Data'!H39)))</f>
        <v/>
      </c>
      <c r="CH45" s="398" t="str">
        <f ca="1">+IF(OFFSET('Water Data'!$I$27,0,10*ROW('Water Data'!I39))="","",OFFSET('Water Data'!$I$27,0,10*ROW('Water Data'!I39)))</f>
        <v/>
      </c>
      <c r="CI45" s="398" t="str">
        <f ca="1">+IF(OFFSET('Water Data'!$I$28,0,10*ROW('Water Data'!I39))="","",OFFSET('Water Data'!$I$28,0,10*ROW('Water Data'!I39)))</f>
        <v/>
      </c>
      <c r="CJ45" s="398" t="str">
        <f ca="1">+IF(OFFSET('Water Data'!$I$29,0,10*ROW('Water Data'!I39))="","",OFFSET('Water Data'!$I$29,0,10*ROW('Water Data'!I39)))</f>
        <v/>
      </c>
      <c r="CK45" s="398" t="str">
        <f ca="1">+IF(OFFSET('Sanitation Data'!$D$28,0,10*ROW('Sanitation Data'!D39))="","",OFFSET('Sanitation Data'!$D$28,0,10*ROW('Sanitation Data'!D39)))</f>
        <v/>
      </c>
      <c r="CL45" s="398" t="str">
        <f ca="1">+IF(OFFSET('Sanitation Data'!$D$29,0,10*ROW('Sanitation Data'!D39))="","",OFFSET('Sanitation Data'!$D$29,0,10*ROW('Sanitation Data'!D39)))</f>
        <v/>
      </c>
      <c r="CM45" s="398" t="str">
        <f ca="1">+IF(OFFSET('Sanitation Data'!$D$30,0,10*ROW('Sanitation Data'!D39))="","",OFFSET('Sanitation Data'!$D$30,0,10*ROW('Sanitation Data'!D39)))</f>
        <v/>
      </c>
      <c r="CN45" s="398" t="str">
        <f ca="1">+IF(OFFSET('Sanitation Data'!$D$31,0,10*ROW('Sanitation Data'!D39))="","",OFFSET('Sanitation Data'!$D$31,0,10*ROW('Sanitation Data'!D39)))</f>
        <v/>
      </c>
      <c r="CO45" s="398" t="str">
        <f ca="1">+IF(OFFSET('Sanitation Data'!$D$32,0,10*ROW('Sanitation Data'!D39))="","",OFFSET('Sanitation Data'!$D$32,0,10*ROW('Sanitation Data'!D39)))</f>
        <v/>
      </c>
      <c r="CP45" s="398" t="str">
        <f ca="1">+IF(OFFSET('Sanitation Data'!$E$28,0,10*ROW('Sanitation Data'!E39))="","",OFFSET('Sanitation Data'!$E$28,0,10*ROW('Sanitation Data'!E39)))</f>
        <v/>
      </c>
      <c r="CQ45" s="398" t="str">
        <f ca="1">+IF(OFFSET('Sanitation Data'!$E$29,0,10*ROW('Sanitation Data'!E39))="","",OFFSET('Sanitation Data'!$E$29,0,10*ROW('Sanitation Data'!E39)))</f>
        <v/>
      </c>
      <c r="CR45" s="398" t="str">
        <f ca="1">+IF(OFFSET('Sanitation Data'!$E$30,0,10*ROW('Sanitation Data'!E39))="","",OFFSET('Sanitation Data'!$E$30,0,10*ROW('Sanitation Data'!E39)))</f>
        <v/>
      </c>
      <c r="CS45" s="398" t="str">
        <f ca="1">+IF(OFFSET('Sanitation Data'!$E$31,0,10*ROW('Sanitation Data'!E39))="","",OFFSET('Sanitation Data'!$E$31,0,10*ROW('Sanitation Data'!E39)))</f>
        <v/>
      </c>
      <c r="CT45" s="398" t="str">
        <f ca="1">+IF(OFFSET('Sanitation Data'!$E$32,0,10*ROW('Sanitation Data'!E39))="","",OFFSET('Sanitation Data'!$E$32,0,10*ROW('Sanitation Data'!E39)))</f>
        <v/>
      </c>
      <c r="CU45" s="398" t="str">
        <f ca="1">+IF(OFFSET('Sanitation Data'!$F$28,0,10*ROW('Sanitation Data'!F39))="","",OFFSET('Sanitation Data'!$F$28,0,10*ROW('Sanitation Data'!F39)))</f>
        <v/>
      </c>
      <c r="CV45" s="398" t="str">
        <f ca="1">+IF(OFFSET('Sanitation Data'!$F$29,0,10*ROW('Sanitation Data'!F39))="","",OFFSET('Sanitation Data'!$F$29,0,10*ROW('Sanitation Data'!F39)))</f>
        <v/>
      </c>
      <c r="CW45" s="398" t="str">
        <f ca="1">+IF(OFFSET('Sanitation Data'!$F$30,0,10*ROW('Sanitation Data'!F39))="","",OFFSET('Sanitation Data'!$F$30,0,10*ROW('Sanitation Data'!F39)))</f>
        <v/>
      </c>
      <c r="CX45" s="398" t="str">
        <f ca="1">+IF(OFFSET('Sanitation Data'!$F$31,0,10*ROW('Sanitation Data'!F39))="","",OFFSET('Sanitation Data'!$F$31,0,10*ROW('Sanitation Data'!F39)))</f>
        <v/>
      </c>
      <c r="CY45" s="398" t="str">
        <f ca="1">+IF(OFFSET('Sanitation Data'!$F$32,0,10*ROW('Sanitation Data'!F39))="","",OFFSET('Sanitation Data'!$F$32,0,10*ROW('Sanitation Data'!F39)))</f>
        <v/>
      </c>
      <c r="CZ45" s="398" t="str">
        <f ca="1">+IF(OFFSET('Sanitation Data'!$G$28,0,10*ROW('Sanitation Data'!G39))="","",OFFSET('Sanitation Data'!$G$28,0,10*ROW('Sanitation Data'!G39)))</f>
        <v/>
      </c>
      <c r="DA45" s="398" t="str">
        <f ca="1">+IF(OFFSET('Sanitation Data'!$G$29,0,10*ROW('Sanitation Data'!G39))="","",OFFSET('Sanitation Data'!$G$29,0,10*ROW('Sanitation Data'!G39)))</f>
        <v/>
      </c>
      <c r="DB45" s="398" t="str">
        <f ca="1">+IF(OFFSET('Sanitation Data'!$G$30,0,10*ROW('Sanitation Data'!G39))="","",OFFSET('Sanitation Data'!$G$30,0,10*ROW('Sanitation Data'!G39)))</f>
        <v/>
      </c>
      <c r="DC45" s="398" t="str">
        <f ca="1">+IF(OFFSET('Sanitation Data'!$G$31,0,10*ROW('Sanitation Data'!G39))="","",OFFSET('Sanitation Data'!$G$31,0,10*ROW('Sanitation Data'!G39)))</f>
        <v/>
      </c>
      <c r="DD45" s="398" t="str">
        <f ca="1">+IF(OFFSET('Sanitation Data'!$G$32,0,10*ROW('Sanitation Data'!G39))="","",OFFSET('Sanitation Data'!$G$32,0,10*ROW('Sanitation Data'!G39)))</f>
        <v/>
      </c>
      <c r="DE45" s="398" t="str">
        <f ca="1">+IF(OFFSET('Sanitation Data'!$H$28,0,10*ROW('Sanitation Data'!H39))="","",OFFSET('Sanitation Data'!$H$28,0,10*ROW('Sanitation Data'!H39)))</f>
        <v/>
      </c>
      <c r="DF45" s="398" t="str">
        <f ca="1">+IF(OFFSET('Sanitation Data'!$H$29,0,10*ROW('Sanitation Data'!H39))="","",OFFSET('Sanitation Data'!$H$29,0,10*ROW('Sanitation Data'!H39)))</f>
        <v/>
      </c>
      <c r="DG45" s="398" t="str">
        <f ca="1">+IF(OFFSET('Sanitation Data'!$H$30,0,10*ROW('Sanitation Data'!H39))="","",OFFSET('Sanitation Data'!$H$30,0,10*ROW('Sanitation Data'!H39)))</f>
        <v/>
      </c>
      <c r="DH45" s="398" t="str">
        <f ca="1">+IF(OFFSET('Sanitation Data'!$H$31,0,10*ROW('Sanitation Data'!H39))="","",OFFSET('Sanitation Data'!$H$31,0,10*ROW('Sanitation Data'!H39)))</f>
        <v/>
      </c>
      <c r="DI45" s="398" t="str">
        <f ca="1">+IF(OFFSET('Sanitation Data'!$H$32,0,10*ROW('Sanitation Data'!H39))="","",OFFSET('Sanitation Data'!$H$32,0,10*ROW('Sanitation Data'!H39)))</f>
        <v/>
      </c>
      <c r="DJ45" s="398" t="str">
        <f ca="1">+IF(OFFSET('Sanitation Data'!$I$28,0,10*ROW('Sanitation Data'!I39))="","",OFFSET('Sanitation Data'!$I$28,0,10*ROW('Sanitation Data'!I39)))</f>
        <v/>
      </c>
      <c r="DK45" s="398" t="str">
        <f ca="1">+IF(OFFSET('Sanitation Data'!$I$29,0,10*ROW('Sanitation Data'!I39))="","",OFFSET('Sanitation Data'!$I$29,0,10*ROW('Sanitation Data'!I39)))</f>
        <v/>
      </c>
      <c r="DL45" s="398" t="str">
        <f ca="1">+IF(OFFSET('Sanitation Data'!$I$30,0,10*ROW('Sanitation Data'!I39))="","",OFFSET('Sanitation Data'!$I$30,0,10*ROW('Sanitation Data'!I39)))</f>
        <v/>
      </c>
      <c r="DM45" s="398" t="str">
        <f ca="1">+IF(OFFSET('Sanitation Data'!$I$31,0,10*ROW('Sanitation Data'!I39))="","",OFFSET('Sanitation Data'!$I$31,0,10*ROW('Sanitation Data'!I39)))</f>
        <v/>
      </c>
      <c r="DN45" s="398" t="str">
        <f ca="1">+IF(OFFSET('Sanitation Data'!$I$32,0,10*ROW('Sanitation Data'!I39))="","",OFFSET('Sanitation Data'!$I$32,0,10*ROW('Sanitation Data'!I39)))</f>
        <v/>
      </c>
      <c r="DO45" s="398" t="str">
        <f ca="1">+IF(OFFSET('Hygiene Data'!$D$11,0,10*ROW('Hygiene Data'!D39))="","",OFFSET('Hygiene Data'!$D$11,0,10*ROW('Hygiene Data'!D39)))</f>
        <v/>
      </c>
      <c r="DP45" s="398" t="str">
        <f ca="1">+IF(OFFSET('Hygiene Data'!$D$12,0,10*ROW('Hygiene Data'!D39))="","",OFFSET('Hygiene Data'!$D$12,0,10*ROW('Hygiene Data'!D39)))</f>
        <v/>
      </c>
      <c r="DQ45" s="398" t="str">
        <f ca="1">+IF(OFFSET('Hygiene Data'!$D$13,0,10*ROW('Hygiene Data'!D39))="","",OFFSET('Hygiene Data'!$D$13,0,10*ROW('Hygiene Data'!D39)))</f>
        <v/>
      </c>
      <c r="DR45" s="398" t="str">
        <f ca="1">+IF(OFFSET('Hygiene Data'!$E$11,0,10*ROW('Hygiene Data'!E39))="","",OFFSET('Hygiene Data'!$E$11,0,10*ROW('Hygiene Data'!E39)))</f>
        <v/>
      </c>
      <c r="DS45" s="398" t="str">
        <f ca="1">+IF(OFFSET('Hygiene Data'!$E$12,0,10*ROW('Hygiene Data'!E39))="","",OFFSET('Hygiene Data'!$E$12,0,10*ROW('Hygiene Data'!E39)))</f>
        <v/>
      </c>
      <c r="DT45" s="398" t="str">
        <f ca="1">+IF(OFFSET('Hygiene Data'!$E$13,0,10*ROW('Hygiene Data'!E39))="","",OFFSET('Hygiene Data'!$E$13,0,10*ROW('Hygiene Data'!E39)))</f>
        <v/>
      </c>
      <c r="DU45" s="398" t="str">
        <f ca="1">+IF(OFFSET('Hygiene Data'!$F$11,0,10*ROW('Hygiene Data'!F39))="","",OFFSET('Hygiene Data'!$F$11,0,10*ROW('Hygiene Data'!F39)))</f>
        <v/>
      </c>
      <c r="DV45" s="398" t="str">
        <f ca="1">+IF(OFFSET('Hygiene Data'!$F$12,0,10*ROW('Hygiene Data'!F39))="","",OFFSET('Hygiene Data'!$F$12,0,10*ROW('Hygiene Data'!F39)))</f>
        <v/>
      </c>
      <c r="DW45" s="398" t="str">
        <f ca="1">+IF(OFFSET('Hygiene Data'!$F$13,0,10*ROW('Hygiene Data'!F39))="","",OFFSET('Hygiene Data'!$F$13,0,10*ROW('Hygiene Data'!F39)))</f>
        <v/>
      </c>
      <c r="DX45" s="398" t="str">
        <f ca="1">+IF(OFFSET('Hygiene Data'!$G$11,0,10*ROW('Hygiene Data'!G39))="","",OFFSET('Hygiene Data'!$G$11,0,10*ROW('Hygiene Data'!G39)))</f>
        <v/>
      </c>
      <c r="DY45" s="398" t="str">
        <f ca="1">+IF(OFFSET('Hygiene Data'!$G$12,0,10*ROW('Hygiene Data'!G39))="","",OFFSET('Hygiene Data'!$G$12,0,10*ROW('Hygiene Data'!G39)))</f>
        <v/>
      </c>
      <c r="DZ45" s="398" t="str">
        <f ca="1">+IF(OFFSET('Hygiene Data'!$G$13,0,10*ROW('Hygiene Data'!G39))="","",OFFSET('Hygiene Data'!$G$13,0,10*ROW('Hygiene Data'!G39)))</f>
        <v/>
      </c>
      <c r="EA45" s="398" t="str">
        <f ca="1">+IF(OFFSET('Hygiene Data'!$H$11,0,10*ROW('Hygiene Data'!H39))="","",OFFSET('Hygiene Data'!$H$11,0,10*ROW('Hygiene Data'!H39)))</f>
        <v/>
      </c>
      <c r="EB45" s="398" t="str">
        <f ca="1">+IF(OFFSET('Hygiene Data'!$H$12,0,10*ROW('Hygiene Data'!H39))="","",OFFSET('Hygiene Data'!$H$12,0,10*ROW('Hygiene Data'!H39)))</f>
        <v/>
      </c>
      <c r="EC45" s="398" t="str">
        <f ca="1">+IF(OFFSET('Hygiene Data'!$H$13,0,10*ROW('Hygiene Data'!H39))="","",OFFSET('Hygiene Data'!$H$13,0,10*ROW('Hygiene Data'!H39)))</f>
        <v/>
      </c>
      <c r="ED45" s="398" t="str">
        <f ca="1">+IF(OFFSET('Hygiene Data'!$I$11,0,10*ROW('Hygiene Data'!I39))="","",OFFSET('Hygiene Data'!$I$11,0,10*ROW('Hygiene Data'!I39)))</f>
        <v/>
      </c>
      <c r="EE45" s="398" t="str">
        <f ca="1">+IF(OFFSET('Hygiene Data'!$I$12,0,10*ROW('Hygiene Data'!I39))="","",OFFSET('Hygiene Data'!$I$12,0,10*ROW('Hygiene Data'!I39)))</f>
        <v/>
      </c>
      <c r="EF45" s="398" t="str">
        <f ca="1">+IF(OFFSET('Hygiene Data'!$I$13,0,10*ROW('Hygiene Data'!I39))="","",OFFSET('Hygiene Data'!$I$13,0,10*ROW('Hygiene Data'!I39)))</f>
        <v/>
      </c>
    </row>
    <row r="46" spans="1:136" x14ac:dyDescent="0.25">
      <c r="A46" s="507" t="str">
        <f ca="1">+IF(OFFSET('Water Data'!$B$2,0,10*ROW('Water Data'!E40))="","",OFFSET('Water Data'!$B$2,0,10*ROW('Water Data'!E40)))</f>
        <v/>
      </c>
      <c r="B46" s="507"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34" t="str">
        <f t="shared" ca="1" si="0"/>
        <v/>
      </c>
      <c r="D46" s="535"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35"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35"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35"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35"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35"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35"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35"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35"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35"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35"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35"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35"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35"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35"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35"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35"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35"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36"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36"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36"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36"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36"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36"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36"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36"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36"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36"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36"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36"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36"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36"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36"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36"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36"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36"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36"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36"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36"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36"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36"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36"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36"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36"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36"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36"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36"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36"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37"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613"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37"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37"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37"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37"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37"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37"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37"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37"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37"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37"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37"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37"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37"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37"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37"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37"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98" t="str">
        <f ca="1">+IF(OFFSET('Water Data'!$D$27,0,10*ROW('Water Data'!D40))="","",OFFSET('Water Data'!$D$27,0,10*ROW('Water Data'!D40)))</f>
        <v/>
      </c>
      <c r="BT46" s="398" t="str">
        <f ca="1">+IF(OFFSET('Water Data'!$D$28,0,10*ROW('Water Data'!D40))="","",OFFSET('Water Data'!$D$28,0,10*ROW('Water Data'!D40)))</f>
        <v/>
      </c>
      <c r="BU46" s="398" t="str">
        <f ca="1">+IF(OFFSET('Water Data'!$D$29,0,10*ROW('Water Data'!D40))="","",OFFSET('Water Data'!$D$29,0,10*ROW('Water Data'!D40)))</f>
        <v/>
      </c>
      <c r="BV46" s="398" t="str">
        <f ca="1">+IF(OFFSET('Water Data'!$E$27,0,10*ROW('Water Data'!E40))="","",OFFSET('Water Data'!$E$27,0,10*ROW('Water Data'!E40)))</f>
        <v/>
      </c>
      <c r="BW46" s="398" t="str">
        <f ca="1">+IF(OFFSET('Water Data'!$E$28,0,10*ROW('Water Data'!E40))="","",OFFSET('Water Data'!$E$28,0,10*ROW('Water Data'!E40)))</f>
        <v/>
      </c>
      <c r="BX46" s="398" t="str">
        <f ca="1">+IF(OFFSET('Water Data'!$E$29,0,10*ROW('Water Data'!E40))="","",OFFSET('Water Data'!$E$29,0,10*ROW('Water Data'!E40)))</f>
        <v/>
      </c>
      <c r="BY46" s="398" t="str">
        <f ca="1">+IF(OFFSET('Water Data'!$F$27,0,10*ROW('Water Data'!F40))="","",OFFSET('Water Data'!$F$27,0,10*ROW('Water Data'!F40)))</f>
        <v/>
      </c>
      <c r="BZ46" s="398" t="str">
        <f ca="1">+IF(OFFSET('Water Data'!$F$28,0,10*ROW('Water Data'!F40))="","",OFFSET('Water Data'!$F$28,0,10*ROW('Water Data'!F40)))</f>
        <v/>
      </c>
      <c r="CA46" s="398" t="str">
        <f ca="1">+IF(OFFSET('Water Data'!$F$29,0,10*ROW('Water Data'!F40))="","",OFFSET('Water Data'!$F$29,0,10*ROW('Water Data'!F40)))</f>
        <v/>
      </c>
      <c r="CB46" s="398" t="str">
        <f ca="1">+IF(OFFSET('Water Data'!$G$27,0,10*ROW('Water Data'!G40))="","",OFFSET('Water Data'!$G$27,0,10*ROW('Water Data'!G40)))</f>
        <v/>
      </c>
      <c r="CC46" s="398" t="str">
        <f ca="1">+IF(OFFSET('Water Data'!$G$28,0,10*ROW('Water Data'!G40))="","",OFFSET('Water Data'!$G$28,0,10*ROW('Water Data'!G40)))</f>
        <v/>
      </c>
      <c r="CD46" s="398" t="str">
        <f ca="1">+IF(OFFSET('Water Data'!$G$29,0,10*ROW('Water Data'!G40))="","",OFFSET('Water Data'!$G$29,0,10*ROW('Water Data'!G40)))</f>
        <v/>
      </c>
      <c r="CE46" s="398" t="str">
        <f ca="1">+IF(OFFSET('Water Data'!$H$27,0,10*ROW('Water Data'!H40))="","",OFFSET('Water Data'!$H$27,0,10*ROW('Water Data'!H40)))</f>
        <v/>
      </c>
      <c r="CF46" s="398" t="str">
        <f ca="1">+IF(OFFSET('Water Data'!$H$28,0,10*ROW('Water Data'!H40))="","",OFFSET('Water Data'!$H$28,0,10*ROW('Water Data'!H40)))</f>
        <v/>
      </c>
      <c r="CG46" s="398" t="str">
        <f ca="1">+IF(OFFSET('Water Data'!$H$29,0,10*ROW('Water Data'!H40))="","",OFFSET('Water Data'!$H$29,0,10*ROW('Water Data'!H40)))</f>
        <v/>
      </c>
      <c r="CH46" s="398" t="str">
        <f ca="1">+IF(OFFSET('Water Data'!$I$27,0,10*ROW('Water Data'!I40))="","",OFFSET('Water Data'!$I$27,0,10*ROW('Water Data'!I40)))</f>
        <v/>
      </c>
      <c r="CI46" s="398" t="str">
        <f ca="1">+IF(OFFSET('Water Data'!$I$28,0,10*ROW('Water Data'!I40))="","",OFFSET('Water Data'!$I$28,0,10*ROW('Water Data'!I40)))</f>
        <v/>
      </c>
      <c r="CJ46" s="398" t="str">
        <f ca="1">+IF(OFFSET('Water Data'!$I$29,0,10*ROW('Water Data'!I40))="","",OFFSET('Water Data'!$I$29,0,10*ROW('Water Data'!I40)))</f>
        <v/>
      </c>
      <c r="CK46" s="398" t="str">
        <f ca="1">+IF(OFFSET('Sanitation Data'!$D$28,0,10*ROW('Sanitation Data'!D40))="","",OFFSET('Sanitation Data'!$D$28,0,10*ROW('Sanitation Data'!D40)))</f>
        <v/>
      </c>
      <c r="CL46" s="398" t="str">
        <f ca="1">+IF(OFFSET('Sanitation Data'!$D$29,0,10*ROW('Sanitation Data'!D40))="","",OFFSET('Sanitation Data'!$D$29,0,10*ROW('Sanitation Data'!D40)))</f>
        <v/>
      </c>
      <c r="CM46" s="398" t="str">
        <f ca="1">+IF(OFFSET('Sanitation Data'!$D$30,0,10*ROW('Sanitation Data'!D40))="","",OFFSET('Sanitation Data'!$D$30,0,10*ROW('Sanitation Data'!D40)))</f>
        <v/>
      </c>
      <c r="CN46" s="398" t="str">
        <f ca="1">+IF(OFFSET('Sanitation Data'!$D$31,0,10*ROW('Sanitation Data'!D40))="","",OFFSET('Sanitation Data'!$D$31,0,10*ROW('Sanitation Data'!D40)))</f>
        <v/>
      </c>
      <c r="CO46" s="398" t="str">
        <f ca="1">+IF(OFFSET('Sanitation Data'!$D$32,0,10*ROW('Sanitation Data'!D40))="","",OFFSET('Sanitation Data'!$D$32,0,10*ROW('Sanitation Data'!D40)))</f>
        <v/>
      </c>
      <c r="CP46" s="398" t="str">
        <f ca="1">+IF(OFFSET('Sanitation Data'!$E$28,0,10*ROW('Sanitation Data'!E40))="","",OFFSET('Sanitation Data'!$E$28,0,10*ROW('Sanitation Data'!E40)))</f>
        <v/>
      </c>
      <c r="CQ46" s="398" t="str">
        <f ca="1">+IF(OFFSET('Sanitation Data'!$E$29,0,10*ROW('Sanitation Data'!E40))="","",OFFSET('Sanitation Data'!$E$29,0,10*ROW('Sanitation Data'!E40)))</f>
        <v/>
      </c>
      <c r="CR46" s="398" t="str">
        <f ca="1">+IF(OFFSET('Sanitation Data'!$E$30,0,10*ROW('Sanitation Data'!E40))="","",OFFSET('Sanitation Data'!$E$30,0,10*ROW('Sanitation Data'!E40)))</f>
        <v/>
      </c>
      <c r="CS46" s="398" t="str">
        <f ca="1">+IF(OFFSET('Sanitation Data'!$E$31,0,10*ROW('Sanitation Data'!E40))="","",OFFSET('Sanitation Data'!$E$31,0,10*ROW('Sanitation Data'!E40)))</f>
        <v/>
      </c>
      <c r="CT46" s="398" t="str">
        <f ca="1">+IF(OFFSET('Sanitation Data'!$E$32,0,10*ROW('Sanitation Data'!E40))="","",OFFSET('Sanitation Data'!$E$32,0,10*ROW('Sanitation Data'!E40)))</f>
        <v/>
      </c>
      <c r="CU46" s="398" t="str">
        <f ca="1">+IF(OFFSET('Sanitation Data'!$F$28,0,10*ROW('Sanitation Data'!F40))="","",OFFSET('Sanitation Data'!$F$28,0,10*ROW('Sanitation Data'!F40)))</f>
        <v/>
      </c>
      <c r="CV46" s="398" t="str">
        <f ca="1">+IF(OFFSET('Sanitation Data'!$F$29,0,10*ROW('Sanitation Data'!F40))="","",OFFSET('Sanitation Data'!$F$29,0,10*ROW('Sanitation Data'!F40)))</f>
        <v/>
      </c>
      <c r="CW46" s="398" t="str">
        <f ca="1">+IF(OFFSET('Sanitation Data'!$F$30,0,10*ROW('Sanitation Data'!F40))="","",OFFSET('Sanitation Data'!$F$30,0,10*ROW('Sanitation Data'!F40)))</f>
        <v/>
      </c>
      <c r="CX46" s="398" t="str">
        <f ca="1">+IF(OFFSET('Sanitation Data'!$F$31,0,10*ROW('Sanitation Data'!F40))="","",OFFSET('Sanitation Data'!$F$31,0,10*ROW('Sanitation Data'!F40)))</f>
        <v/>
      </c>
      <c r="CY46" s="398" t="str">
        <f ca="1">+IF(OFFSET('Sanitation Data'!$F$32,0,10*ROW('Sanitation Data'!F40))="","",OFFSET('Sanitation Data'!$F$32,0,10*ROW('Sanitation Data'!F40)))</f>
        <v/>
      </c>
      <c r="CZ46" s="398" t="str">
        <f ca="1">+IF(OFFSET('Sanitation Data'!$G$28,0,10*ROW('Sanitation Data'!G40))="","",OFFSET('Sanitation Data'!$G$28,0,10*ROW('Sanitation Data'!G40)))</f>
        <v/>
      </c>
      <c r="DA46" s="398" t="str">
        <f ca="1">+IF(OFFSET('Sanitation Data'!$G$29,0,10*ROW('Sanitation Data'!G40))="","",OFFSET('Sanitation Data'!$G$29,0,10*ROW('Sanitation Data'!G40)))</f>
        <v/>
      </c>
      <c r="DB46" s="398" t="str">
        <f ca="1">+IF(OFFSET('Sanitation Data'!$G$30,0,10*ROW('Sanitation Data'!G40))="","",OFFSET('Sanitation Data'!$G$30,0,10*ROW('Sanitation Data'!G40)))</f>
        <v/>
      </c>
      <c r="DC46" s="398" t="str">
        <f ca="1">+IF(OFFSET('Sanitation Data'!$G$31,0,10*ROW('Sanitation Data'!G40))="","",OFFSET('Sanitation Data'!$G$31,0,10*ROW('Sanitation Data'!G40)))</f>
        <v/>
      </c>
      <c r="DD46" s="398" t="str">
        <f ca="1">+IF(OFFSET('Sanitation Data'!$G$32,0,10*ROW('Sanitation Data'!G40))="","",OFFSET('Sanitation Data'!$G$32,0,10*ROW('Sanitation Data'!G40)))</f>
        <v/>
      </c>
      <c r="DE46" s="398" t="str">
        <f ca="1">+IF(OFFSET('Sanitation Data'!$H$28,0,10*ROW('Sanitation Data'!H40))="","",OFFSET('Sanitation Data'!$H$28,0,10*ROW('Sanitation Data'!H40)))</f>
        <v/>
      </c>
      <c r="DF46" s="398" t="str">
        <f ca="1">+IF(OFFSET('Sanitation Data'!$H$29,0,10*ROW('Sanitation Data'!H40))="","",OFFSET('Sanitation Data'!$H$29,0,10*ROW('Sanitation Data'!H40)))</f>
        <v/>
      </c>
      <c r="DG46" s="398" t="str">
        <f ca="1">+IF(OFFSET('Sanitation Data'!$H$30,0,10*ROW('Sanitation Data'!H40))="","",OFFSET('Sanitation Data'!$H$30,0,10*ROW('Sanitation Data'!H40)))</f>
        <v/>
      </c>
      <c r="DH46" s="398" t="str">
        <f ca="1">+IF(OFFSET('Sanitation Data'!$H$31,0,10*ROW('Sanitation Data'!H40))="","",OFFSET('Sanitation Data'!$H$31,0,10*ROW('Sanitation Data'!H40)))</f>
        <v/>
      </c>
      <c r="DI46" s="398" t="str">
        <f ca="1">+IF(OFFSET('Sanitation Data'!$H$32,0,10*ROW('Sanitation Data'!H40))="","",OFFSET('Sanitation Data'!$H$32,0,10*ROW('Sanitation Data'!H40)))</f>
        <v/>
      </c>
      <c r="DJ46" s="398" t="str">
        <f ca="1">+IF(OFFSET('Sanitation Data'!$I$28,0,10*ROW('Sanitation Data'!I40))="","",OFFSET('Sanitation Data'!$I$28,0,10*ROW('Sanitation Data'!I40)))</f>
        <v/>
      </c>
      <c r="DK46" s="398" t="str">
        <f ca="1">+IF(OFFSET('Sanitation Data'!$I$29,0,10*ROW('Sanitation Data'!I40))="","",OFFSET('Sanitation Data'!$I$29,0,10*ROW('Sanitation Data'!I40)))</f>
        <v/>
      </c>
      <c r="DL46" s="398" t="str">
        <f ca="1">+IF(OFFSET('Sanitation Data'!$I$30,0,10*ROW('Sanitation Data'!I40))="","",OFFSET('Sanitation Data'!$I$30,0,10*ROW('Sanitation Data'!I40)))</f>
        <v/>
      </c>
      <c r="DM46" s="398" t="str">
        <f ca="1">+IF(OFFSET('Sanitation Data'!$I$31,0,10*ROW('Sanitation Data'!I40))="","",OFFSET('Sanitation Data'!$I$31,0,10*ROW('Sanitation Data'!I40)))</f>
        <v/>
      </c>
      <c r="DN46" s="398" t="str">
        <f ca="1">+IF(OFFSET('Sanitation Data'!$I$32,0,10*ROW('Sanitation Data'!I40))="","",OFFSET('Sanitation Data'!$I$32,0,10*ROW('Sanitation Data'!I40)))</f>
        <v/>
      </c>
      <c r="DO46" s="398" t="str">
        <f ca="1">+IF(OFFSET('Hygiene Data'!$D$11,0,10*ROW('Hygiene Data'!D40))="","",OFFSET('Hygiene Data'!$D$11,0,10*ROW('Hygiene Data'!D40)))</f>
        <v/>
      </c>
      <c r="DP46" s="398" t="str">
        <f ca="1">+IF(OFFSET('Hygiene Data'!$D$12,0,10*ROW('Hygiene Data'!D40))="","",OFFSET('Hygiene Data'!$D$12,0,10*ROW('Hygiene Data'!D40)))</f>
        <v/>
      </c>
      <c r="DQ46" s="398" t="str">
        <f ca="1">+IF(OFFSET('Hygiene Data'!$D$13,0,10*ROW('Hygiene Data'!D40))="","",OFFSET('Hygiene Data'!$D$13,0,10*ROW('Hygiene Data'!D40)))</f>
        <v/>
      </c>
      <c r="DR46" s="398" t="str">
        <f ca="1">+IF(OFFSET('Hygiene Data'!$E$11,0,10*ROW('Hygiene Data'!E40))="","",OFFSET('Hygiene Data'!$E$11,0,10*ROW('Hygiene Data'!E40)))</f>
        <v/>
      </c>
      <c r="DS46" s="398" t="str">
        <f ca="1">+IF(OFFSET('Hygiene Data'!$E$12,0,10*ROW('Hygiene Data'!E40))="","",OFFSET('Hygiene Data'!$E$12,0,10*ROW('Hygiene Data'!E40)))</f>
        <v/>
      </c>
      <c r="DT46" s="398" t="str">
        <f ca="1">+IF(OFFSET('Hygiene Data'!$E$13,0,10*ROW('Hygiene Data'!E40))="","",OFFSET('Hygiene Data'!$E$13,0,10*ROW('Hygiene Data'!E40)))</f>
        <v/>
      </c>
      <c r="DU46" s="398" t="str">
        <f ca="1">+IF(OFFSET('Hygiene Data'!$F$11,0,10*ROW('Hygiene Data'!F40))="","",OFFSET('Hygiene Data'!$F$11,0,10*ROW('Hygiene Data'!F40)))</f>
        <v/>
      </c>
      <c r="DV46" s="398" t="str">
        <f ca="1">+IF(OFFSET('Hygiene Data'!$F$12,0,10*ROW('Hygiene Data'!F40))="","",OFFSET('Hygiene Data'!$F$12,0,10*ROW('Hygiene Data'!F40)))</f>
        <v/>
      </c>
      <c r="DW46" s="398" t="str">
        <f ca="1">+IF(OFFSET('Hygiene Data'!$F$13,0,10*ROW('Hygiene Data'!F40))="","",OFFSET('Hygiene Data'!$F$13,0,10*ROW('Hygiene Data'!F40)))</f>
        <v/>
      </c>
      <c r="DX46" s="398" t="str">
        <f ca="1">+IF(OFFSET('Hygiene Data'!$G$11,0,10*ROW('Hygiene Data'!G40))="","",OFFSET('Hygiene Data'!$G$11,0,10*ROW('Hygiene Data'!G40)))</f>
        <v/>
      </c>
      <c r="DY46" s="398" t="str">
        <f ca="1">+IF(OFFSET('Hygiene Data'!$G$12,0,10*ROW('Hygiene Data'!G40))="","",OFFSET('Hygiene Data'!$G$12,0,10*ROW('Hygiene Data'!G40)))</f>
        <v/>
      </c>
      <c r="DZ46" s="398" t="str">
        <f ca="1">+IF(OFFSET('Hygiene Data'!$G$13,0,10*ROW('Hygiene Data'!G40))="","",OFFSET('Hygiene Data'!$G$13,0,10*ROW('Hygiene Data'!G40)))</f>
        <v/>
      </c>
      <c r="EA46" s="398" t="str">
        <f ca="1">+IF(OFFSET('Hygiene Data'!$H$11,0,10*ROW('Hygiene Data'!H40))="","",OFFSET('Hygiene Data'!$H$11,0,10*ROW('Hygiene Data'!H40)))</f>
        <v/>
      </c>
      <c r="EB46" s="398" t="str">
        <f ca="1">+IF(OFFSET('Hygiene Data'!$H$12,0,10*ROW('Hygiene Data'!H40))="","",OFFSET('Hygiene Data'!$H$12,0,10*ROW('Hygiene Data'!H40)))</f>
        <v/>
      </c>
      <c r="EC46" s="398" t="str">
        <f ca="1">+IF(OFFSET('Hygiene Data'!$H$13,0,10*ROW('Hygiene Data'!H40))="","",OFFSET('Hygiene Data'!$H$13,0,10*ROW('Hygiene Data'!H40)))</f>
        <v/>
      </c>
      <c r="ED46" s="398" t="str">
        <f ca="1">+IF(OFFSET('Hygiene Data'!$I$11,0,10*ROW('Hygiene Data'!I40))="","",OFFSET('Hygiene Data'!$I$11,0,10*ROW('Hygiene Data'!I40)))</f>
        <v/>
      </c>
      <c r="EE46" s="398" t="str">
        <f ca="1">+IF(OFFSET('Hygiene Data'!$I$12,0,10*ROW('Hygiene Data'!I40))="","",OFFSET('Hygiene Data'!$I$12,0,10*ROW('Hygiene Data'!I40)))</f>
        <v/>
      </c>
      <c r="EF46" s="398" t="str">
        <f ca="1">+IF(OFFSET('Hygiene Data'!$I$13,0,10*ROW('Hygiene Data'!I40))="","",OFFSET('Hygiene Data'!$I$13,0,10*ROW('Hygiene Data'!I40)))</f>
        <v/>
      </c>
    </row>
    <row r="47" spans="1:136" x14ac:dyDescent="0.25">
      <c r="A47" s="507" t="str">
        <f ca="1">+IF(OFFSET('Water Data'!$B$2,0,10*ROW('Water Data'!E41))="","",OFFSET('Water Data'!$B$2,0,10*ROW('Water Data'!E41)))</f>
        <v/>
      </c>
      <c r="B47" s="507"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34" t="str">
        <f t="shared" ca="1" si="0"/>
        <v/>
      </c>
      <c r="D47" s="535"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35"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35"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35"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35"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35"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35"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35"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35"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35"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35"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35"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35"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35"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35"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35"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35"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35"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36"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36"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36"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36"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36"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36"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36"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36"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36"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36"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36"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36"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36"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36"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36"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36"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36"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36"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36"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36"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36"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36"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36"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36"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36"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36"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36"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36"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36"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36"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37"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613"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37"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37"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37"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37"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37"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37"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37"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37"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37"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37"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37"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37"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37"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37"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37"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37"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98" t="str">
        <f ca="1">+IF(OFFSET('Water Data'!$D$27,0,10*ROW('Water Data'!D41))="","",OFFSET('Water Data'!$D$27,0,10*ROW('Water Data'!D41)))</f>
        <v/>
      </c>
      <c r="BT47" s="398" t="str">
        <f ca="1">+IF(OFFSET('Water Data'!$D$28,0,10*ROW('Water Data'!D41))="","",OFFSET('Water Data'!$D$28,0,10*ROW('Water Data'!D41)))</f>
        <v/>
      </c>
      <c r="BU47" s="398" t="str">
        <f ca="1">+IF(OFFSET('Water Data'!$D$29,0,10*ROW('Water Data'!D41))="","",OFFSET('Water Data'!$D$29,0,10*ROW('Water Data'!D41)))</f>
        <v/>
      </c>
      <c r="BV47" s="398" t="str">
        <f ca="1">+IF(OFFSET('Water Data'!$E$27,0,10*ROW('Water Data'!E41))="","",OFFSET('Water Data'!$E$27,0,10*ROW('Water Data'!E41)))</f>
        <v/>
      </c>
      <c r="BW47" s="398" t="str">
        <f ca="1">+IF(OFFSET('Water Data'!$E$28,0,10*ROW('Water Data'!E41))="","",OFFSET('Water Data'!$E$28,0,10*ROW('Water Data'!E41)))</f>
        <v/>
      </c>
      <c r="BX47" s="398" t="str">
        <f ca="1">+IF(OFFSET('Water Data'!$E$29,0,10*ROW('Water Data'!E41))="","",OFFSET('Water Data'!$E$29,0,10*ROW('Water Data'!E41)))</f>
        <v/>
      </c>
      <c r="BY47" s="398" t="str">
        <f ca="1">+IF(OFFSET('Water Data'!$F$27,0,10*ROW('Water Data'!F41))="","",OFFSET('Water Data'!$F$27,0,10*ROW('Water Data'!F41)))</f>
        <v/>
      </c>
      <c r="BZ47" s="398" t="str">
        <f ca="1">+IF(OFFSET('Water Data'!$F$28,0,10*ROW('Water Data'!F41))="","",OFFSET('Water Data'!$F$28,0,10*ROW('Water Data'!F41)))</f>
        <v/>
      </c>
      <c r="CA47" s="398" t="str">
        <f ca="1">+IF(OFFSET('Water Data'!$F$29,0,10*ROW('Water Data'!F41))="","",OFFSET('Water Data'!$F$29,0,10*ROW('Water Data'!F41)))</f>
        <v/>
      </c>
      <c r="CB47" s="398" t="str">
        <f ca="1">+IF(OFFSET('Water Data'!$G$27,0,10*ROW('Water Data'!G41))="","",OFFSET('Water Data'!$G$27,0,10*ROW('Water Data'!G41)))</f>
        <v/>
      </c>
      <c r="CC47" s="398" t="str">
        <f ca="1">+IF(OFFSET('Water Data'!$G$28,0,10*ROW('Water Data'!G41))="","",OFFSET('Water Data'!$G$28,0,10*ROW('Water Data'!G41)))</f>
        <v/>
      </c>
      <c r="CD47" s="398" t="str">
        <f ca="1">+IF(OFFSET('Water Data'!$G$29,0,10*ROW('Water Data'!G41))="","",OFFSET('Water Data'!$G$29,0,10*ROW('Water Data'!G41)))</f>
        <v/>
      </c>
      <c r="CE47" s="398" t="str">
        <f ca="1">+IF(OFFSET('Water Data'!$H$27,0,10*ROW('Water Data'!H41))="","",OFFSET('Water Data'!$H$27,0,10*ROW('Water Data'!H41)))</f>
        <v/>
      </c>
      <c r="CF47" s="398" t="str">
        <f ca="1">+IF(OFFSET('Water Data'!$H$28,0,10*ROW('Water Data'!H41))="","",OFFSET('Water Data'!$H$28,0,10*ROW('Water Data'!H41)))</f>
        <v/>
      </c>
      <c r="CG47" s="398" t="str">
        <f ca="1">+IF(OFFSET('Water Data'!$H$29,0,10*ROW('Water Data'!H41))="","",OFFSET('Water Data'!$H$29,0,10*ROW('Water Data'!H41)))</f>
        <v/>
      </c>
      <c r="CH47" s="398" t="str">
        <f ca="1">+IF(OFFSET('Water Data'!$I$27,0,10*ROW('Water Data'!I41))="","",OFFSET('Water Data'!$I$27,0,10*ROW('Water Data'!I41)))</f>
        <v/>
      </c>
      <c r="CI47" s="398" t="str">
        <f ca="1">+IF(OFFSET('Water Data'!$I$28,0,10*ROW('Water Data'!I41))="","",OFFSET('Water Data'!$I$28,0,10*ROW('Water Data'!I41)))</f>
        <v/>
      </c>
      <c r="CJ47" s="398" t="str">
        <f ca="1">+IF(OFFSET('Water Data'!$I$29,0,10*ROW('Water Data'!I41))="","",OFFSET('Water Data'!$I$29,0,10*ROW('Water Data'!I41)))</f>
        <v/>
      </c>
      <c r="CK47" s="398" t="str">
        <f ca="1">+IF(OFFSET('Sanitation Data'!$D$28,0,10*ROW('Sanitation Data'!D41))="","",OFFSET('Sanitation Data'!$D$28,0,10*ROW('Sanitation Data'!D41)))</f>
        <v/>
      </c>
      <c r="CL47" s="398" t="str">
        <f ca="1">+IF(OFFSET('Sanitation Data'!$D$29,0,10*ROW('Sanitation Data'!D41))="","",OFFSET('Sanitation Data'!$D$29,0,10*ROW('Sanitation Data'!D41)))</f>
        <v/>
      </c>
      <c r="CM47" s="398" t="str">
        <f ca="1">+IF(OFFSET('Sanitation Data'!$D$30,0,10*ROW('Sanitation Data'!D41))="","",OFFSET('Sanitation Data'!$D$30,0,10*ROW('Sanitation Data'!D41)))</f>
        <v/>
      </c>
      <c r="CN47" s="398" t="str">
        <f ca="1">+IF(OFFSET('Sanitation Data'!$D$31,0,10*ROW('Sanitation Data'!D41))="","",OFFSET('Sanitation Data'!$D$31,0,10*ROW('Sanitation Data'!D41)))</f>
        <v/>
      </c>
      <c r="CO47" s="398" t="str">
        <f ca="1">+IF(OFFSET('Sanitation Data'!$D$32,0,10*ROW('Sanitation Data'!D41))="","",OFFSET('Sanitation Data'!$D$32,0,10*ROW('Sanitation Data'!D41)))</f>
        <v/>
      </c>
      <c r="CP47" s="398" t="str">
        <f ca="1">+IF(OFFSET('Sanitation Data'!$E$28,0,10*ROW('Sanitation Data'!E41))="","",OFFSET('Sanitation Data'!$E$28,0,10*ROW('Sanitation Data'!E41)))</f>
        <v/>
      </c>
      <c r="CQ47" s="398" t="str">
        <f ca="1">+IF(OFFSET('Sanitation Data'!$E$29,0,10*ROW('Sanitation Data'!E41))="","",OFFSET('Sanitation Data'!$E$29,0,10*ROW('Sanitation Data'!E41)))</f>
        <v/>
      </c>
      <c r="CR47" s="398" t="str">
        <f ca="1">+IF(OFFSET('Sanitation Data'!$E$30,0,10*ROW('Sanitation Data'!E41))="","",OFFSET('Sanitation Data'!$E$30,0,10*ROW('Sanitation Data'!E41)))</f>
        <v/>
      </c>
      <c r="CS47" s="398" t="str">
        <f ca="1">+IF(OFFSET('Sanitation Data'!$E$31,0,10*ROW('Sanitation Data'!E41))="","",OFFSET('Sanitation Data'!$E$31,0,10*ROW('Sanitation Data'!E41)))</f>
        <v/>
      </c>
      <c r="CT47" s="398" t="str">
        <f ca="1">+IF(OFFSET('Sanitation Data'!$E$32,0,10*ROW('Sanitation Data'!E41))="","",OFFSET('Sanitation Data'!$E$32,0,10*ROW('Sanitation Data'!E41)))</f>
        <v/>
      </c>
      <c r="CU47" s="398" t="str">
        <f ca="1">+IF(OFFSET('Sanitation Data'!$F$28,0,10*ROW('Sanitation Data'!F41))="","",OFFSET('Sanitation Data'!$F$28,0,10*ROW('Sanitation Data'!F41)))</f>
        <v/>
      </c>
      <c r="CV47" s="398" t="str">
        <f ca="1">+IF(OFFSET('Sanitation Data'!$F$29,0,10*ROW('Sanitation Data'!F41))="","",OFFSET('Sanitation Data'!$F$29,0,10*ROW('Sanitation Data'!F41)))</f>
        <v/>
      </c>
      <c r="CW47" s="398" t="str">
        <f ca="1">+IF(OFFSET('Sanitation Data'!$F$30,0,10*ROW('Sanitation Data'!F41))="","",OFFSET('Sanitation Data'!$F$30,0,10*ROW('Sanitation Data'!F41)))</f>
        <v/>
      </c>
      <c r="CX47" s="398" t="str">
        <f ca="1">+IF(OFFSET('Sanitation Data'!$F$31,0,10*ROW('Sanitation Data'!F41))="","",OFFSET('Sanitation Data'!$F$31,0,10*ROW('Sanitation Data'!F41)))</f>
        <v/>
      </c>
      <c r="CY47" s="398" t="str">
        <f ca="1">+IF(OFFSET('Sanitation Data'!$F$32,0,10*ROW('Sanitation Data'!F41))="","",OFFSET('Sanitation Data'!$F$32,0,10*ROW('Sanitation Data'!F41)))</f>
        <v/>
      </c>
      <c r="CZ47" s="398" t="str">
        <f ca="1">+IF(OFFSET('Sanitation Data'!$G$28,0,10*ROW('Sanitation Data'!G41))="","",OFFSET('Sanitation Data'!$G$28,0,10*ROW('Sanitation Data'!G41)))</f>
        <v/>
      </c>
      <c r="DA47" s="398" t="str">
        <f ca="1">+IF(OFFSET('Sanitation Data'!$G$29,0,10*ROW('Sanitation Data'!G41))="","",OFFSET('Sanitation Data'!$G$29,0,10*ROW('Sanitation Data'!G41)))</f>
        <v/>
      </c>
      <c r="DB47" s="398" t="str">
        <f ca="1">+IF(OFFSET('Sanitation Data'!$G$30,0,10*ROW('Sanitation Data'!G41))="","",OFFSET('Sanitation Data'!$G$30,0,10*ROW('Sanitation Data'!G41)))</f>
        <v/>
      </c>
      <c r="DC47" s="398" t="str">
        <f ca="1">+IF(OFFSET('Sanitation Data'!$G$31,0,10*ROW('Sanitation Data'!G41))="","",OFFSET('Sanitation Data'!$G$31,0,10*ROW('Sanitation Data'!G41)))</f>
        <v/>
      </c>
      <c r="DD47" s="398" t="str">
        <f ca="1">+IF(OFFSET('Sanitation Data'!$G$32,0,10*ROW('Sanitation Data'!G41))="","",OFFSET('Sanitation Data'!$G$32,0,10*ROW('Sanitation Data'!G41)))</f>
        <v/>
      </c>
      <c r="DE47" s="398" t="str">
        <f ca="1">+IF(OFFSET('Sanitation Data'!$H$28,0,10*ROW('Sanitation Data'!H41))="","",OFFSET('Sanitation Data'!$H$28,0,10*ROW('Sanitation Data'!H41)))</f>
        <v/>
      </c>
      <c r="DF47" s="398" t="str">
        <f ca="1">+IF(OFFSET('Sanitation Data'!$H$29,0,10*ROW('Sanitation Data'!H41))="","",OFFSET('Sanitation Data'!$H$29,0,10*ROW('Sanitation Data'!H41)))</f>
        <v/>
      </c>
      <c r="DG47" s="398" t="str">
        <f ca="1">+IF(OFFSET('Sanitation Data'!$H$30,0,10*ROW('Sanitation Data'!H41))="","",OFFSET('Sanitation Data'!$H$30,0,10*ROW('Sanitation Data'!H41)))</f>
        <v/>
      </c>
      <c r="DH47" s="398" t="str">
        <f ca="1">+IF(OFFSET('Sanitation Data'!$H$31,0,10*ROW('Sanitation Data'!H41))="","",OFFSET('Sanitation Data'!$H$31,0,10*ROW('Sanitation Data'!H41)))</f>
        <v/>
      </c>
      <c r="DI47" s="398" t="str">
        <f ca="1">+IF(OFFSET('Sanitation Data'!$H$32,0,10*ROW('Sanitation Data'!H41))="","",OFFSET('Sanitation Data'!$H$32,0,10*ROW('Sanitation Data'!H41)))</f>
        <v/>
      </c>
      <c r="DJ47" s="398" t="str">
        <f ca="1">+IF(OFFSET('Sanitation Data'!$I$28,0,10*ROW('Sanitation Data'!I41))="","",OFFSET('Sanitation Data'!$I$28,0,10*ROW('Sanitation Data'!I41)))</f>
        <v/>
      </c>
      <c r="DK47" s="398" t="str">
        <f ca="1">+IF(OFFSET('Sanitation Data'!$I$29,0,10*ROW('Sanitation Data'!I41))="","",OFFSET('Sanitation Data'!$I$29,0,10*ROW('Sanitation Data'!I41)))</f>
        <v/>
      </c>
      <c r="DL47" s="398" t="str">
        <f ca="1">+IF(OFFSET('Sanitation Data'!$I$30,0,10*ROW('Sanitation Data'!I41))="","",OFFSET('Sanitation Data'!$I$30,0,10*ROW('Sanitation Data'!I41)))</f>
        <v/>
      </c>
      <c r="DM47" s="398" t="str">
        <f ca="1">+IF(OFFSET('Sanitation Data'!$I$31,0,10*ROW('Sanitation Data'!I41))="","",OFFSET('Sanitation Data'!$I$31,0,10*ROW('Sanitation Data'!I41)))</f>
        <v/>
      </c>
      <c r="DN47" s="398" t="str">
        <f ca="1">+IF(OFFSET('Sanitation Data'!$I$32,0,10*ROW('Sanitation Data'!I41))="","",OFFSET('Sanitation Data'!$I$32,0,10*ROW('Sanitation Data'!I41)))</f>
        <v/>
      </c>
      <c r="DO47" s="398" t="str">
        <f ca="1">+IF(OFFSET('Hygiene Data'!$D$11,0,10*ROW('Hygiene Data'!D41))="","",OFFSET('Hygiene Data'!$D$11,0,10*ROW('Hygiene Data'!D41)))</f>
        <v/>
      </c>
      <c r="DP47" s="398" t="str">
        <f ca="1">+IF(OFFSET('Hygiene Data'!$D$12,0,10*ROW('Hygiene Data'!D41))="","",OFFSET('Hygiene Data'!$D$12,0,10*ROW('Hygiene Data'!D41)))</f>
        <v/>
      </c>
      <c r="DQ47" s="398" t="str">
        <f ca="1">+IF(OFFSET('Hygiene Data'!$D$13,0,10*ROW('Hygiene Data'!D41))="","",OFFSET('Hygiene Data'!$D$13,0,10*ROW('Hygiene Data'!D41)))</f>
        <v/>
      </c>
      <c r="DR47" s="398" t="str">
        <f ca="1">+IF(OFFSET('Hygiene Data'!$E$11,0,10*ROW('Hygiene Data'!E41))="","",OFFSET('Hygiene Data'!$E$11,0,10*ROW('Hygiene Data'!E41)))</f>
        <v/>
      </c>
      <c r="DS47" s="398" t="str">
        <f ca="1">+IF(OFFSET('Hygiene Data'!$E$12,0,10*ROW('Hygiene Data'!E41))="","",OFFSET('Hygiene Data'!$E$12,0,10*ROW('Hygiene Data'!E41)))</f>
        <v/>
      </c>
      <c r="DT47" s="398" t="str">
        <f ca="1">+IF(OFFSET('Hygiene Data'!$E$13,0,10*ROW('Hygiene Data'!E41))="","",OFFSET('Hygiene Data'!$E$13,0,10*ROW('Hygiene Data'!E41)))</f>
        <v/>
      </c>
      <c r="DU47" s="398" t="str">
        <f ca="1">+IF(OFFSET('Hygiene Data'!$F$11,0,10*ROW('Hygiene Data'!F41))="","",OFFSET('Hygiene Data'!$F$11,0,10*ROW('Hygiene Data'!F41)))</f>
        <v/>
      </c>
      <c r="DV47" s="398" t="str">
        <f ca="1">+IF(OFFSET('Hygiene Data'!$F$12,0,10*ROW('Hygiene Data'!F41))="","",OFFSET('Hygiene Data'!$F$12,0,10*ROW('Hygiene Data'!F41)))</f>
        <v/>
      </c>
      <c r="DW47" s="398" t="str">
        <f ca="1">+IF(OFFSET('Hygiene Data'!$F$13,0,10*ROW('Hygiene Data'!F41))="","",OFFSET('Hygiene Data'!$F$13,0,10*ROW('Hygiene Data'!F41)))</f>
        <v/>
      </c>
      <c r="DX47" s="398" t="str">
        <f ca="1">+IF(OFFSET('Hygiene Data'!$G$11,0,10*ROW('Hygiene Data'!G41))="","",OFFSET('Hygiene Data'!$G$11,0,10*ROW('Hygiene Data'!G41)))</f>
        <v/>
      </c>
      <c r="DY47" s="398" t="str">
        <f ca="1">+IF(OFFSET('Hygiene Data'!$G$12,0,10*ROW('Hygiene Data'!G41))="","",OFFSET('Hygiene Data'!$G$12,0,10*ROW('Hygiene Data'!G41)))</f>
        <v/>
      </c>
      <c r="DZ47" s="398" t="str">
        <f ca="1">+IF(OFFSET('Hygiene Data'!$G$13,0,10*ROW('Hygiene Data'!G41))="","",OFFSET('Hygiene Data'!$G$13,0,10*ROW('Hygiene Data'!G41)))</f>
        <v/>
      </c>
      <c r="EA47" s="398" t="str">
        <f ca="1">+IF(OFFSET('Hygiene Data'!$H$11,0,10*ROW('Hygiene Data'!H41))="","",OFFSET('Hygiene Data'!$H$11,0,10*ROW('Hygiene Data'!H41)))</f>
        <v/>
      </c>
      <c r="EB47" s="398" t="str">
        <f ca="1">+IF(OFFSET('Hygiene Data'!$H$12,0,10*ROW('Hygiene Data'!H41))="","",OFFSET('Hygiene Data'!$H$12,0,10*ROW('Hygiene Data'!H41)))</f>
        <v/>
      </c>
      <c r="EC47" s="398" t="str">
        <f ca="1">+IF(OFFSET('Hygiene Data'!$H$13,0,10*ROW('Hygiene Data'!H41))="","",OFFSET('Hygiene Data'!$H$13,0,10*ROW('Hygiene Data'!H41)))</f>
        <v/>
      </c>
      <c r="ED47" s="398" t="str">
        <f ca="1">+IF(OFFSET('Hygiene Data'!$I$11,0,10*ROW('Hygiene Data'!I41))="","",OFFSET('Hygiene Data'!$I$11,0,10*ROW('Hygiene Data'!I41)))</f>
        <v/>
      </c>
      <c r="EE47" s="398" t="str">
        <f ca="1">+IF(OFFSET('Hygiene Data'!$I$12,0,10*ROW('Hygiene Data'!I41))="","",OFFSET('Hygiene Data'!$I$12,0,10*ROW('Hygiene Data'!I41)))</f>
        <v/>
      </c>
      <c r="EF47" s="398" t="str">
        <f ca="1">+IF(OFFSET('Hygiene Data'!$I$13,0,10*ROW('Hygiene Data'!I41))="","",OFFSET('Hygiene Data'!$I$13,0,10*ROW('Hygiene Data'!I41)))</f>
        <v/>
      </c>
    </row>
    <row r="48" spans="1:136" x14ac:dyDescent="0.25">
      <c r="A48" s="507" t="str">
        <f ca="1">+IF(OFFSET('Water Data'!$B$2,0,10*ROW('Water Data'!E42))="","",OFFSET('Water Data'!$B$2,0,10*ROW('Water Data'!E42)))</f>
        <v/>
      </c>
      <c r="B48" s="507"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34" t="str">
        <f t="shared" ca="1" si="0"/>
        <v/>
      </c>
      <c r="D48" s="535"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35"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35"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35"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35"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35"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35"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35"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35"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35"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35"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35"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35"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35"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35"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35"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35"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35"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36"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36"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36"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36"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36"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36"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36"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36"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36"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36"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36"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36"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36"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36"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36"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36"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36"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36"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36"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36"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36"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36"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36"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36"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36"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36"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36"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36"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36"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36"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37"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613"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37"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37"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37"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37"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37"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37"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37"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37"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37"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37"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37"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37"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37"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37"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37"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37"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98" t="str">
        <f ca="1">+IF(OFFSET('Water Data'!$D$27,0,10*ROW('Water Data'!D42))="","",OFFSET('Water Data'!$D$27,0,10*ROW('Water Data'!D42)))</f>
        <v/>
      </c>
      <c r="BT48" s="398" t="str">
        <f ca="1">+IF(OFFSET('Water Data'!$D$28,0,10*ROW('Water Data'!D42))="","",OFFSET('Water Data'!$D$28,0,10*ROW('Water Data'!D42)))</f>
        <v/>
      </c>
      <c r="BU48" s="398" t="str">
        <f ca="1">+IF(OFFSET('Water Data'!$D$29,0,10*ROW('Water Data'!D42))="","",OFFSET('Water Data'!$D$29,0,10*ROW('Water Data'!D42)))</f>
        <v/>
      </c>
      <c r="BV48" s="398" t="str">
        <f ca="1">+IF(OFFSET('Water Data'!$E$27,0,10*ROW('Water Data'!E42))="","",OFFSET('Water Data'!$E$27,0,10*ROW('Water Data'!E42)))</f>
        <v/>
      </c>
      <c r="BW48" s="398" t="str">
        <f ca="1">+IF(OFFSET('Water Data'!$E$28,0,10*ROW('Water Data'!E42))="","",OFFSET('Water Data'!$E$28,0,10*ROW('Water Data'!E42)))</f>
        <v/>
      </c>
      <c r="BX48" s="398" t="str">
        <f ca="1">+IF(OFFSET('Water Data'!$E$29,0,10*ROW('Water Data'!E42))="","",OFFSET('Water Data'!$E$29,0,10*ROW('Water Data'!E42)))</f>
        <v/>
      </c>
      <c r="BY48" s="398" t="str">
        <f ca="1">+IF(OFFSET('Water Data'!$F$27,0,10*ROW('Water Data'!F42))="","",OFFSET('Water Data'!$F$27,0,10*ROW('Water Data'!F42)))</f>
        <v/>
      </c>
      <c r="BZ48" s="398" t="str">
        <f ca="1">+IF(OFFSET('Water Data'!$F$28,0,10*ROW('Water Data'!F42))="","",OFFSET('Water Data'!$F$28,0,10*ROW('Water Data'!F42)))</f>
        <v/>
      </c>
      <c r="CA48" s="398" t="str">
        <f ca="1">+IF(OFFSET('Water Data'!$F$29,0,10*ROW('Water Data'!F42))="","",OFFSET('Water Data'!$F$29,0,10*ROW('Water Data'!F42)))</f>
        <v/>
      </c>
      <c r="CB48" s="398" t="str">
        <f ca="1">+IF(OFFSET('Water Data'!$G$27,0,10*ROW('Water Data'!G42))="","",OFFSET('Water Data'!$G$27,0,10*ROW('Water Data'!G42)))</f>
        <v/>
      </c>
      <c r="CC48" s="398" t="str">
        <f ca="1">+IF(OFFSET('Water Data'!$G$28,0,10*ROW('Water Data'!G42))="","",OFFSET('Water Data'!$G$28,0,10*ROW('Water Data'!G42)))</f>
        <v/>
      </c>
      <c r="CD48" s="398" t="str">
        <f ca="1">+IF(OFFSET('Water Data'!$G$29,0,10*ROW('Water Data'!G42))="","",OFFSET('Water Data'!$G$29,0,10*ROW('Water Data'!G42)))</f>
        <v/>
      </c>
      <c r="CE48" s="398" t="str">
        <f ca="1">+IF(OFFSET('Water Data'!$H$27,0,10*ROW('Water Data'!H42))="","",OFFSET('Water Data'!$H$27,0,10*ROW('Water Data'!H42)))</f>
        <v/>
      </c>
      <c r="CF48" s="398" t="str">
        <f ca="1">+IF(OFFSET('Water Data'!$H$28,0,10*ROW('Water Data'!H42))="","",OFFSET('Water Data'!$H$28,0,10*ROW('Water Data'!H42)))</f>
        <v/>
      </c>
      <c r="CG48" s="398" t="str">
        <f ca="1">+IF(OFFSET('Water Data'!$H$29,0,10*ROW('Water Data'!H42))="","",OFFSET('Water Data'!$H$29,0,10*ROW('Water Data'!H42)))</f>
        <v/>
      </c>
      <c r="CH48" s="398" t="str">
        <f ca="1">+IF(OFFSET('Water Data'!$I$27,0,10*ROW('Water Data'!I42))="","",OFFSET('Water Data'!$I$27,0,10*ROW('Water Data'!I42)))</f>
        <v/>
      </c>
      <c r="CI48" s="398" t="str">
        <f ca="1">+IF(OFFSET('Water Data'!$I$28,0,10*ROW('Water Data'!I42))="","",OFFSET('Water Data'!$I$28,0,10*ROW('Water Data'!I42)))</f>
        <v/>
      </c>
      <c r="CJ48" s="398" t="str">
        <f ca="1">+IF(OFFSET('Water Data'!$I$29,0,10*ROW('Water Data'!I42))="","",OFFSET('Water Data'!$I$29,0,10*ROW('Water Data'!I42)))</f>
        <v/>
      </c>
      <c r="CK48" s="398" t="str">
        <f ca="1">+IF(OFFSET('Sanitation Data'!$D$28,0,10*ROW('Sanitation Data'!D42))="","",OFFSET('Sanitation Data'!$D$28,0,10*ROW('Sanitation Data'!D42)))</f>
        <v/>
      </c>
      <c r="CL48" s="398" t="str">
        <f ca="1">+IF(OFFSET('Sanitation Data'!$D$29,0,10*ROW('Sanitation Data'!D42))="","",OFFSET('Sanitation Data'!$D$29,0,10*ROW('Sanitation Data'!D42)))</f>
        <v/>
      </c>
      <c r="CM48" s="398" t="str">
        <f ca="1">+IF(OFFSET('Sanitation Data'!$D$30,0,10*ROW('Sanitation Data'!D42))="","",OFFSET('Sanitation Data'!$D$30,0,10*ROW('Sanitation Data'!D42)))</f>
        <v/>
      </c>
      <c r="CN48" s="398" t="str">
        <f ca="1">+IF(OFFSET('Sanitation Data'!$D$31,0,10*ROW('Sanitation Data'!D42))="","",OFFSET('Sanitation Data'!$D$31,0,10*ROW('Sanitation Data'!D42)))</f>
        <v/>
      </c>
      <c r="CO48" s="398" t="str">
        <f ca="1">+IF(OFFSET('Sanitation Data'!$D$32,0,10*ROW('Sanitation Data'!D42))="","",OFFSET('Sanitation Data'!$D$32,0,10*ROW('Sanitation Data'!D42)))</f>
        <v/>
      </c>
      <c r="CP48" s="398" t="str">
        <f ca="1">+IF(OFFSET('Sanitation Data'!$E$28,0,10*ROW('Sanitation Data'!E42))="","",OFFSET('Sanitation Data'!$E$28,0,10*ROW('Sanitation Data'!E42)))</f>
        <v/>
      </c>
      <c r="CQ48" s="398" t="str">
        <f ca="1">+IF(OFFSET('Sanitation Data'!$E$29,0,10*ROW('Sanitation Data'!E42))="","",OFFSET('Sanitation Data'!$E$29,0,10*ROW('Sanitation Data'!E42)))</f>
        <v/>
      </c>
      <c r="CR48" s="398" t="str">
        <f ca="1">+IF(OFFSET('Sanitation Data'!$E$30,0,10*ROW('Sanitation Data'!E42))="","",OFFSET('Sanitation Data'!$E$30,0,10*ROW('Sanitation Data'!E42)))</f>
        <v/>
      </c>
      <c r="CS48" s="398" t="str">
        <f ca="1">+IF(OFFSET('Sanitation Data'!$E$31,0,10*ROW('Sanitation Data'!E42))="","",OFFSET('Sanitation Data'!$E$31,0,10*ROW('Sanitation Data'!E42)))</f>
        <v/>
      </c>
      <c r="CT48" s="398" t="str">
        <f ca="1">+IF(OFFSET('Sanitation Data'!$E$32,0,10*ROW('Sanitation Data'!E42))="","",OFFSET('Sanitation Data'!$E$32,0,10*ROW('Sanitation Data'!E42)))</f>
        <v/>
      </c>
      <c r="CU48" s="398" t="str">
        <f ca="1">+IF(OFFSET('Sanitation Data'!$F$28,0,10*ROW('Sanitation Data'!F42))="","",OFFSET('Sanitation Data'!$F$28,0,10*ROW('Sanitation Data'!F42)))</f>
        <v/>
      </c>
      <c r="CV48" s="398" t="str">
        <f ca="1">+IF(OFFSET('Sanitation Data'!$F$29,0,10*ROW('Sanitation Data'!F42))="","",OFFSET('Sanitation Data'!$F$29,0,10*ROW('Sanitation Data'!F42)))</f>
        <v/>
      </c>
      <c r="CW48" s="398" t="str">
        <f ca="1">+IF(OFFSET('Sanitation Data'!$F$30,0,10*ROW('Sanitation Data'!F42))="","",OFFSET('Sanitation Data'!$F$30,0,10*ROW('Sanitation Data'!F42)))</f>
        <v/>
      </c>
      <c r="CX48" s="398" t="str">
        <f ca="1">+IF(OFFSET('Sanitation Data'!$F$31,0,10*ROW('Sanitation Data'!F42))="","",OFFSET('Sanitation Data'!$F$31,0,10*ROW('Sanitation Data'!F42)))</f>
        <v/>
      </c>
      <c r="CY48" s="398" t="str">
        <f ca="1">+IF(OFFSET('Sanitation Data'!$F$32,0,10*ROW('Sanitation Data'!F42))="","",OFFSET('Sanitation Data'!$F$32,0,10*ROW('Sanitation Data'!F42)))</f>
        <v/>
      </c>
      <c r="CZ48" s="398" t="str">
        <f ca="1">+IF(OFFSET('Sanitation Data'!$G$28,0,10*ROW('Sanitation Data'!G42))="","",OFFSET('Sanitation Data'!$G$28,0,10*ROW('Sanitation Data'!G42)))</f>
        <v/>
      </c>
      <c r="DA48" s="398" t="str">
        <f ca="1">+IF(OFFSET('Sanitation Data'!$G$29,0,10*ROW('Sanitation Data'!G42))="","",OFFSET('Sanitation Data'!$G$29,0,10*ROW('Sanitation Data'!G42)))</f>
        <v/>
      </c>
      <c r="DB48" s="398" t="str">
        <f ca="1">+IF(OFFSET('Sanitation Data'!$G$30,0,10*ROW('Sanitation Data'!G42))="","",OFFSET('Sanitation Data'!$G$30,0,10*ROW('Sanitation Data'!G42)))</f>
        <v/>
      </c>
      <c r="DC48" s="398" t="str">
        <f ca="1">+IF(OFFSET('Sanitation Data'!$G$31,0,10*ROW('Sanitation Data'!G42))="","",OFFSET('Sanitation Data'!$G$31,0,10*ROW('Sanitation Data'!G42)))</f>
        <v/>
      </c>
      <c r="DD48" s="398" t="str">
        <f ca="1">+IF(OFFSET('Sanitation Data'!$G$32,0,10*ROW('Sanitation Data'!G42))="","",OFFSET('Sanitation Data'!$G$32,0,10*ROW('Sanitation Data'!G42)))</f>
        <v/>
      </c>
      <c r="DE48" s="398" t="str">
        <f ca="1">+IF(OFFSET('Sanitation Data'!$H$28,0,10*ROW('Sanitation Data'!H42))="","",OFFSET('Sanitation Data'!$H$28,0,10*ROW('Sanitation Data'!H42)))</f>
        <v/>
      </c>
      <c r="DF48" s="398" t="str">
        <f ca="1">+IF(OFFSET('Sanitation Data'!$H$29,0,10*ROW('Sanitation Data'!H42))="","",OFFSET('Sanitation Data'!$H$29,0,10*ROW('Sanitation Data'!H42)))</f>
        <v/>
      </c>
      <c r="DG48" s="398" t="str">
        <f ca="1">+IF(OFFSET('Sanitation Data'!$H$30,0,10*ROW('Sanitation Data'!H42))="","",OFFSET('Sanitation Data'!$H$30,0,10*ROW('Sanitation Data'!H42)))</f>
        <v/>
      </c>
      <c r="DH48" s="398" t="str">
        <f ca="1">+IF(OFFSET('Sanitation Data'!$H$31,0,10*ROW('Sanitation Data'!H42))="","",OFFSET('Sanitation Data'!$H$31,0,10*ROW('Sanitation Data'!H42)))</f>
        <v/>
      </c>
      <c r="DI48" s="398" t="str">
        <f ca="1">+IF(OFFSET('Sanitation Data'!$H$32,0,10*ROW('Sanitation Data'!H42))="","",OFFSET('Sanitation Data'!$H$32,0,10*ROW('Sanitation Data'!H42)))</f>
        <v/>
      </c>
      <c r="DJ48" s="398" t="str">
        <f ca="1">+IF(OFFSET('Sanitation Data'!$I$28,0,10*ROW('Sanitation Data'!I42))="","",OFFSET('Sanitation Data'!$I$28,0,10*ROW('Sanitation Data'!I42)))</f>
        <v/>
      </c>
      <c r="DK48" s="398" t="str">
        <f ca="1">+IF(OFFSET('Sanitation Data'!$I$29,0,10*ROW('Sanitation Data'!I42))="","",OFFSET('Sanitation Data'!$I$29,0,10*ROW('Sanitation Data'!I42)))</f>
        <v/>
      </c>
      <c r="DL48" s="398" t="str">
        <f ca="1">+IF(OFFSET('Sanitation Data'!$I$30,0,10*ROW('Sanitation Data'!I42))="","",OFFSET('Sanitation Data'!$I$30,0,10*ROW('Sanitation Data'!I42)))</f>
        <v/>
      </c>
      <c r="DM48" s="398" t="str">
        <f ca="1">+IF(OFFSET('Sanitation Data'!$I$31,0,10*ROW('Sanitation Data'!I42))="","",OFFSET('Sanitation Data'!$I$31,0,10*ROW('Sanitation Data'!I42)))</f>
        <v/>
      </c>
      <c r="DN48" s="398" t="str">
        <f ca="1">+IF(OFFSET('Sanitation Data'!$I$32,0,10*ROW('Sanitation Data'!I42))="","",OFFSET('Sanitation Data'!$I$32,0,10*ROW('Sanitation Data'!I42)))</f>
        <v/>
      </c>
      <c r="DO48" s="398" t="str">
        <f ca="1">+IF(OFFSET('Hygiene Data'!$D$11,0,10*ROW('Hygiene Data'!D42))="","",OFFSET('Hygiene Data'!$D$11,0,10*ROW('Hygiene Data'!D42)))</f>
        <v/>
      </c>
      <c r="DP48" s="398" t="str">
        <f ca="1">+IF(OFFSET('Hygiene Data'!$D$12,0,10*ROW('Hygiene Data'!D42))="","",OFFSET('Hygiene Data'!$D$12,0,10*ROW('Hygiene Data'!D42)))</f>
        <v/>
      </c>
      <c r="DQ48" s="398" t="str">
        <f ca="1">+IF(OFFSET('Hygiene Data'!$D$13,0,10*ROW('Hygiene Data'!D42))="","",OFFSET('Hygiene Data'!$D$13,0,10*ROW('Hygiene Data'!D42)))</f>
        <v/>
      </c>
      <c r="DR48" s="398" t="str">
        <f ca="1">+IF(OFFSET('Hygiene Data'!$E$11,0,10*ROW('Hygiene Data'!E42))="","",OFFSET('Hygiene Data'!$E$11,0,10*ROW('Hygiene Data'!E42)))</f>
        <v/>
      </c>
      <c r="DS48" s="398" t="str">
        <f ca="1">+IF(OFFSET('Hygiene Data'!$E$12,0,10*ROW('Hygiene Data'!E42))="","",OFFSET('Hygiene Data'!$E$12,0,10*ROW('Hygiene Data'!E42)))</f>
        <v/>
      </c>
      <c r="DT48" s="398" t="str">
        <f ca="1">+IF(OFFSET('Hygiene Data'!$E$13,0,10*ROW('Hygiene Data'!E42))="","",OFFSET('Hygiene Data'!$E$13,0,10*ROW('Hygiene Data'!E42)))</f>
        <v/>
      </c>
      <c r="DU48" s="398" t="str">
        <f ca="1">+IF(OFFSET('Hygiene Data'!$F$11,0,10*ROW('Hygiene Data'!F42))="","",OFFSET('Hygiene Data'!$F$11,0,10*ROW('Hygiene Data'!F42)))</f>
        <v/>
      </c>
      <c r="DV48" s="398" t="str">
        <f ca="1">+IF(OFFSET('Hygiene Data'!$F$12,0,10*ROW('Hygiene Data'!F42))="","",OFFSET('Hygiene Data'!$F$12,0,10*ROW('Hygiene Data'!F42)))</f>
        <v/>
      </c>
      <c r="DW48" s="398" t="str">
        <f ca="1">+IF(OFFSET('Hygiene Data'!$F$13,0,10*ROW('Hygiene Data'!F42))="","",OFFSET('Hygiene Data'!$F$13,0,10*ROW('Hygiene Data'!F42)))</f>
        <v/>
      </c>
      <c r="DX48" s="398" t="str">
        <f ca="1">+IF(OFFSET('Hygiene Data'!$G$11,0,10*ROW('Hygiene Data'!G42))="","",OFFSET('Hygiene Data'!$G$11,0,10*ROW('Hygiene Data'!G42)))</f>
        <v/>
      </c>
      <c r="DY48" s="398" t="str">
        <f ca="1">+IF(OFFSET('Hygiene Data'!$G$12,0,10*ROW('Hygiene Data'!G42))="","",OFFSET('Hygiene Data'!$G$12,0,10*ROW('Hygiene Data'!G42)))</f>
        <v/>
      </c>
      <c r="DZ48" s="398" t="str">
        <f ca="1">+IF(OFFSET('Hygiene Data'!$G$13,0,10*ROW('Hygiene Data'!G42))="","",OFFSET('Hygiene Data'!$G$13,0,10*ROW('Hygiene Data'!G42)))</f>
        <v/>
      </c>
      <c r="EA48" s="398" t="str">
        <f ca="1">+IF(OFFSET('Hygiene Data'!$H$11,0,10*ROW('Hygiene Data'!H42))="","",OFFSET('Hygiene Data'!$H$11,0,10*ROW('Hygiene Data'!H42)))</f>
        <v/>
      </c>
      <c r="EB48" s="398" t="str">
        <f ca="1">+IF(OFFSET('Hygiene Data'!$H$12,0,10*ROW('Hygiene Data'!H42))="","",OFFSET('Hygiene Data'!$H$12,0,10*ROW('Hygiene Data'!H42)))</f>
        <v/>
      </c>
      <c r="EC48" s="398" t="str">
        <f ca="1">+IF(OFFSET('Hygiene Data'!$H$13,0,10*ROW('Hygiene Data'!H42))="","",OFFSET('Hygiene Data'!$H$13,0,10*ROW('Hygiene Data'!H42)))</f>
        <v/>
      </c>
      <c r="ED48" s="398" t="str">
        <f ca="1">+IF(OFFSET('Hygiene Data'!$I$11,0,10*ROW('Hygiene Data'!I42))="","",OFFSET('Hygiene Data'!$I$11,0,10*ROW('Hygiene Data'!I42)))</f>
        <v/>
      </c>
      <c r="EE48" s="398" t="str">
        <f ca="1">+IF(OFFSET('Hygiene Data'!$I$12,0,10*ROW('Hygiene Data'!I42))="","",OFFSET('Hygiene Data'!$I$12,0,10*ROW('Hygiene Data'!I42)))</f>
        <v/>
      </c>
      <c r="EF48" s="398" t="str">
        <f ca="1">+IF(OFFSET('Hygiene Data'!$I$13,0,10*ROW('Hygiene Data'!I42))="","",OFFSET('Hygiene Data'!$I$13,0,10*ROW('Hygiene Data'!I42)))</f>
        <v/>
      </c>
    </row>
    <row r="49" spans="1:136" x14ac:dyDescent="0.25">
      <c r="A49" s="507" t="str">
        <f ca="1">+IF(OFFSET('Water Data'!$B$2,0,10*ROW('Water Data'!E43))="","",OFFSET('Water Data'!$B$2,0,10*ROW('Water Data'!E43)))</f>
        <v/>
      </c>
      <c r="B49" s="507"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34" t="str">
        <f t="shared" ca="1" si="0"/>
        <v/>
      </c>
      <c r="D49" s="535"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35"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35"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35"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35"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35"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35"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35"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35"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35"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35"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35"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35"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35"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35"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35"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35"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35"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36"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36"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36"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36"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36"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36"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36"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36"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36"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36"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36"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36"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36"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36"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36"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36"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36"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36"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36"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36"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36"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36"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36"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36"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36"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36"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36"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36"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36"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36"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37"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613"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37"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37"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37"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37"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37"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37"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37"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37"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37"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37"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37"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37"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37"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37"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37"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37"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98" t="str">
        <f ca="1">+IF(OFFSET('Water Data'!$D$27,0,10*ROW('Water Data'!D43))="","",OFFSET('Water Data'!$D$27,0,10*ROW('Water Data'!D43)))</f>
        <v/>
      </c>
      <c r="BT49" s="398" t="str">
        <f ca="1">+IF(OFFSET('Water Data'!$D$28,0,10*ROW('Water Data'!D43))="","",OFFSET('Water Data'!$D$28,0,10*ROW('Water Data'!D43)))</f>
        <v/>
      </c>
      <c r="BU49" s="398" t="str">
        <f ca="1">+IF(OFFSET('Water Data'!$D$29,0,10*ROW('Water Data'!D43))="","",OFFSET('Water Data'!$D$29,0,10*ROW('Water Data'!D43)))</f>
        <v/>
      </c>
      <c r="BV49" s="398" t="str">
        <f ca="1">+IF(OFFSET('Water Data'!$E$27,0,10*ROW('Water Data'!E43))="","",OFFSET('Water Data'!$E$27,0,10*ROW('Water Data'!E43)))</f>
        <v/>
      </c>
      <c r="BW49" s="398" t="str">
        <f ca="1">+IF(OFFSET('Water Data'!$E$28,0,10*ROW('Water Data'!E43))="","",OFFSET('Water Data'!$E$28,0,10*ROW('Water Data'!E43)))</f>
        <v/>
      </c>
      <c r="BX49" s="398" t="str">
        <f ca="1">+IF(OFFSET('Water Data'!$E$29,0,10*ROW('Water Data'!E43))="","",OFFSET('Water Data'!$E$29,0,10*ROW('Water Data'!E43)))</f>
        <v/>
      </c>
      <c r="BY49" s="398" t="str">
        <f ca="1">+IF(OFFSET('Water Data'!$F$27,0,10*ROW('Water Data'!F43))="","",OFFSET('Water Data'!$F$27,0,10*ROW('Water Data'!F43)))</f>
        <v/>
      </c>
      <c r="BZ49" s="398" t="str">
        <f ca="1">+IF(OFFSET('Water Data'!$F$28,0,10*ROW('Water Data'!F43))="","",OFFSET('Water Data'!$F$28,0,10*ROW('Water Data'!F43)))</f>
        <v/>
      </c>
      <c r="CA49" s="398" t="str">
        <f ca="1">+IF(OFFSET('Water Data'!$F$29,0,10*ROW('Water Data'!F43))="","",OFFSET('Water Data'!$F$29,0,10*ROW('Water Data'!F43)))</f>
        <v/>
      </c>
      <c r="CB49" s="398" t="str">
        <f ca="1">+IF(OFFSET('Water Data'!$G$27,0,10*ROW('Water Data'!G43))="","",OFFSET('Water Data'!$G$27,0,10*ROW('Water Data'!G43)))</f>
        <v/>
      </c>
      <c r="CC49" s="398" t="str">
        <f ca="1">+IF(OFFSET('Water Data'!$G$28,0,10*ROW('Water Data'!G43))="","",OFFSET('Water Data'!$G$28,0,10*ROW('Water Data'!G43)))</f>
        <v/>
      </c>
      <c r="CD49" s="398" t="str">
        <f ca="1">+IF(OFFSET('Water Data'!$G$29,0,10*ROW('Water Data'!G43))="","",OFFSET('Water Data'!$G$29,0,10*ROW('Water Data'!G43)))</f>
        <v/>
      </c>
      <c r="CE49" s="398" t="str">
        <f ca="1">+IF(OFFSET('Water Data'!$H$27,0,10*ROW('Water Data'!H43))="","",OFFSET('Water Data'!$H$27,0,10*ROW('Water Data'!H43)))</f>
        <v/>
      </c>
      <c r="CF49" s="398" t="str">
        <f ca="1">+IF(OFFSET('Water Data'!$H$28,0,10*ROW('Water Data'!H43))="","",OFFSET('Water Data'!$H$28,0,10*ROW('Water Data'!H43)))</f>
        <v/>
      </c>
      <c r="CG49" s="398" t="str">
        <f ca="1">+IF(OFFSET('Water Data'!$H$29,0,10*ROW('Water Data'!H43))="","",OFFSET('Water Data'!$H$29,0,10*ROW('Water Data'!H43)))</f>
        <v/>
      </c>
      <c r="CH49" s="398" t="str">
        <f ca="1">+IF(OFFSET('Water Data'!$I$27,0,10*ROW('Water Data'!I43))="","",OFFSET('Water Data'!$I$27,0,10*ROW('Water Data'!I43)))</f>
        <v/>
      </c>
      <c r="CI49" s="398" t="str">
        <f ca="1">+IF(OFFSET('Water Data'!$I$28,0,10*ROW('Water Data'!I43))="","",OFFSET('Water Data'!$I$28,0,10*ROW('Water Data'!I43)))</f>
        <v/>
      </c>
      <c r="CJ49" s="398" t="str">
        <f ca="1">+IF(OFFSET('Water Data'!$I$29,0,10*ROW('Water Data'!I43))="","",OFFSET('Water Data'!$I$29,0,10*ROW('Water Data'!I43)))</f>
        <v/>
      </c>
      <c r="CK49" s="398" t="str">
        <f ca="1">+IF(OFFSET('Sanitation Data'!$D$28,0,10*ROW('Sanitation Data'!D43))="","",OFFSET('Sanitation Data'!$D$28,0,10*ROW('Sanitation Data'!D43)))</f>
        <v/>
      </c>
      <c r="CL49" s="398" t="str">
        <f ca="1">+IF(OFFSET('Sanitation Data'!$D$29,0,10*ROW('Sanitation Data'!D43))="","",OFFSET('Sanitation Data'!$D$29,0,10*ROW('Sanitation Data'!D43)))</f>
        <v/>
      </c>
      <c r="CM49" s="398" t="str">
        <f ca="1">+IF(OFFSET('Sanitation Data'!$D$30,0,10*ROW('Sanitation Data'!D43))="","",OFFSET('Sanitation Data'!$D$30,0,10*ROW('Sanitation Data'!D43)))</f>
        <v/>
      </c>
      <c r="CN49" s="398" t="str">
        <f ca="1">+IF(OFFSET('Sanitation Data'!$D$31,0,10*ROW('Sanitation Data'!D43))="","",OFFSET('Sanitation Data'!$D$31,0,10*ROW('Sanitation Data'!D43)))</f>
        <v/>
      </c>
      <c r="CO49" s="398" t="str">
        <f ca="1">+IF(OFFSET('Sanitation Data'!$D$32,0,10*ROW('Sanitation Data'!D43))="","",OFFSET('Sanitation Data'!$D$32,0,10*ROW('Sanitation Data'!D43)))</f>
        <v/>
      </c>
      <c r="CP49" s="398" t="str">
        <f ca="1">+IF(OFFSET('Sanitation Data'!$E$28,0,10*ROW('Sanitation Data'!E43))="","",OFFSET('Sanitation Data'!$E$28,0,10*ROW('Sanitation Data'!E43)))</f>
        <v/>
      </c>
      <c r="CQ49" s="398" t="str">
        <f ca="1">+IF(OFFSET('Sanitation Data'!$E$29,0,10*ROW('Sanitation Data'!E43))="","",OFFSET('Sanitation Data'!$E$29,0,10*ROW('Sanitation Data'!E43)))</f>
        <v/>
      </c>
      <c r="CR49" s="398" t="str">
        <f ca="1">+IF(OFFSET('Sanitation Data'!$E$30,0,10*ROW('Sanitation Data'!E43))="","",OFFSET('Sanitation Data'!$E$30,0,10*ROW('Sanitation Data'!E43)))</f>
        <v/>
      </c>
      <c r="CS49" s="398" t="str">
        <f ca="1">+IF(OFFSET('Sanitation Data'!$E$31,0,10*ROW('Sanitation Data'!E43))="","",OFFSET('Sanitation Data'!$E$31,0,10*ROW('Sanitation Data'!E43)))</f>
        <v/>
      </c>
      <c r="CT49" s="398" t="str">
        <f ca="1">+IF(OFFSET('Sanitation Data'!$E$32,0,10*ROW('Sanitation Data'!E43))="","",OFFSET('Sanitation Data'!$E$32,0,10*ROW('Sanitation Data'!E43)))</f>
        <v/>
      </c>
      <c r="CU49" s="398" t="str">
        <f ca="1">+IF(OFFSET('Sanitation Data'!$F$28,0,10*ROW('Sanitation Data'!F43))="","",OFFSET('Sanitation Data'!$F$28,0,10*ROW('Sanitation Data'!F43)))</f>
        <v/>
      </c>
      <c r="CV49" s="398" t="str">
        <f ca="1">+IF(OFFSET('Sanitation Data'!$F$29,0,10*ROW('Sanitation Data'!F43))="","",OFFSET('Sanitation Data'!$F$29,0,10*ROW('Sanitation Data'!F43)))</f>
        <v/>
      </c>
      <c r="CW49" s="398" t="str">
        <f ca="1">+IF(OFFSET('Sanitation Data'!$F$30,0,10*ROW('Sanitation Data'!F43))="","",OFFSET('Sanitation Data'!$F$30,0,10*ROW('Sanitation Data'!F43)))</f>
        <v/>
      </c>
      <c r="CX49" s="398" t="str">
        <f ca="1">+IF(OFFSET('Sanitation Data'!$F$31,0,10*ROW('Sanitation Data'!F43))="","",OFFSET('Sanitation Data'!$F$31,0,10*ROW('Sanitation Data'!F43)))</f>
        <v/>
      </c>
      <c r="CY49" s="398" t="str">
        <f ca="1">+IF(OFFSET('Sanitation Data'!$F$32,0,10*ROW('Sanitation Data'!F43))="","",OFFSET('Sanitation Data'!$F$32,0,10*ROW('Sanitation Data'!F43)))</f>
        <v/>
      </c>
      <c r="CZ49" s="398" t="str">
        <f ca="1">+IF(OFFSET('Sanitation Data'!$G$28,0,10*ROW('Sanitation Data'!G43))="","",OFFSET('Sanitation Data'!$G$28,0,10*ROW('Sanitation Data'!G43)))</f>
        <v/>
      </c>
      <c r="DA49" s="398" t="str">
        <f ca="1">+IF(OFFSET('Sanitation Data'!$G$29,0,10*ROW('Sanitation Data'!G43))="","",OFFSET('Sanitation Data'!$G$29,0,10*ROW('Sanitation Data'!G43)))</f>
        <v/>
      </c>
      <c r="DB49" s="398" t="str">
        <f ca="1">+IF(OFFSET('Sanitation Data'!$G$30,0,10*ROW('Sanitation Data'!G43))="","",OFFSET('Sanitation Data'!$G$30,0,10*ROW('Sanitation Data'!G43)))</f>
        <v/>
      </c>
      <c r="DC49" s="398" t="str">
        <f ca="1">+IF(OFFSET('Sanitation Data'!$G$31,0,10*ROW('Sanitation Data'!G43))="","",OFFSET('Sanitation Data'!$G$31,0,10*ROW('Sanitation Data'!G43)))</f>
        <v/>
      </c>
      <c r="DD49" s="398" t="str">
        <f ca="1">+IF(OFFSET('Sanitation Data'!$G$32,0,10*ROW('Sanitation Data'!G43))="","",OFFSET('Sanitation Data'!$G$32,0,10*ROW('Sanitation Data'!G43)))</f>
        <v/>
      </c>
      <c r="DE49" s="398" t="str">
        <f ca="1">+IF(OFFSET('Sanitation Data'!$H$28,0,10*ROW('Sanitation Data'!H43))="","",OFFSET('Sanitation Data'!$H$28,0,10*ROW('Sanitation Data'!H43)))</f>
        <v/>
      </c>
      <c r="DF49" s="398" t="str">
        <f ca="1">+IF(OFFSET('Sanitation Data'!$H$29,0,10*ROW('Sanitation Data'!H43))="","",OFFSET('Sanitation Data'!$H$29,0,10*ROW('Sanitation Data'!H43)))</f>
        <v/>
      </c>
      <c r="DG49" s="398" t="str">
        <f ca="1">+IF(OFFSET('Sanitation Data'!$H$30,0,10*ROW('Sanitation Data'!H43))="","",OFFSET('Sanitation Data'!$H$30,0,10*ROW('Sanitation Data'!H43)))</f>
        <v/>
      </c>
      <c r="DH49" s="398" t="str">
        <f ca="1">+IF(OFFSET('Sanitation Data'!$H$31,0,10*ROW('Sanitation Data'!H43))="","",OFFSET('Sanitation Data'!$H$31,0,10*ROW('Sanitation Data'!H43)))</f>
        <v/>
      </c>
      <c r="DI49" s="398" t="str">
        <f ca="1">+IF(OFFSET('Sanitation Data'!$H$32,0,10*ROW('Sanitation Data'!H43))="","",OFFSET('Sanitation Data'!$H$32,0,10*ROW('Sanitation Data'!H43)))</f>
        <v/>
      </c>
      <c r="DJ49" s="398" t="str">
        <f ca="1">+IF(OFFSET('Sanitation Data'!$I$28,0,10*ROW('Sanitation Data'!I43))="","",OFFSET('Sanitation Data'!$I$28,0,10*ROW('Sanitation Data'!I43)))</f>
        <v/>
      </c>
      <c r="DK49" s="398" t="str">
        <f ca="1">+IF(OFFSET('Sanitation Data'!$I$29,0,10*ROW('Sanitation Data'!I43))="","",OFFSET('Sanitation Data'!$I$29,0,10*ROW('Sanitation Data'!I43)))</f>
        <v/>
      </c>
      <c r="DL49" s="398" t="str">
        <f ca="1">+IF(OFFSET('Sanitation Data'!$I$30,0,10*ROW('Sanitation Data'!I43))="","",OFFSET('Sanitation Data'!$I$30,0,10*ROW('Sanitation Data'!I43)))</f>
        <v/>
      </c>
      <c r="DM49" s="398" t="str">
        <f ca="1">+IF(OFFSET('Sanitation Data'!$I$31,0,10*ROW('Sanitation Data'!I43))="","",OFFSET('Sanitation Data'!$I$31,0,10*ROW('Sanitation Data'!I43)))</f>
        <v/>
      </c>
      <c r="DN49" s="398" t="str">
        <f ca="1">+IF(OFFSET('Sanitation Data'!$I$32,0,10*ROW('Sanitation Data'!I43))="","",OFFSET('Sanitation Data'!$I$32,0,10*ROW('Sanitation Data'!I43)))</f>
        <v/>
      </c>
      <c r="DO49" s="398" t="str">
        <f ca="1">+IF(OFFSET('Hygiene Data'!$D$11,0,10*ROW('Hygiene Data'!D43))="","",OFFSET('Hygiene Data'!$D$11,0,10*ROW('Hygiene Data'!D43)))</f>
        <v/>
      </c>
      <c r="DP49" s="398" t="str">
        <f ca="1">+IF(OFFSET('Hygiene Data'!$D$12,0,10*ROW('Hygiene Data'!D43))="","",OFFSET('Hygiene Data'!$D$12,0,10*ROW('Hygiene Data'!D43)))</f>
        <v/>
      </c>
      <c r="DQ49" s="398" t="str">
        <f ca="1">+IF(OFFSET('Hygiene Data'!$D$13,0,10*ROW('Hygiene Data'!D43))="","",OFFSET('Hygiene Data'!$D$13,0,10*ROW('Hygiene Data'!D43)))</f>
        <v/>
      </c>
      <c r="DR49" s="398" t="str">
        <f ca="1">+IF(OFFSET('Hygiene Data'!$E$11,0,10*ROW('Hygiene Data'!E43))="","",OFFSET('Hygiene Data'!$E$11,0,10*ROW('Hygiene Data'!E43)))</f>
        <v/>
      </c>
      <c r="DS49" s="398" t="str">
        <f ca="1">+IF(OFFSET('Hygiene Data'!$E$12,0,10*ROW('Hygiene Data'!E43))="","",OFFSET('Hygiene Data'!$E$12,0,10*ROW('Hygiene Data'!E43)))</f>
        <v/>
      </c>
      <c r="DT49" s="398" t="str">
        <f ca="1">+IF(OFFSET('Hygiene Data'!$E$13,0,10*ROW('Hygiene Data'!E43))="","",OFFSET('Hygiene Data'!$E$13,0,10*ROW('Hygiene Data'!E43)))</f>
        <v/>
      </c>
      <c r="DU49" s="398" t="str">
        <f ca="1">+IF(OFFSET('Hygiene Data'!$F$11,0,10*ROW('Hygiene Data'!F43))="","",OFFSET('Hygiene Data'!$F$11,0,10*ROW('Hygiene Data'!F43)))</f>
        <v/>
      </c>
      <c r="DV49" s="398" t="str">
        <f ca="1">+IF(OFFSET('Hygiene Data'!$F$12,0,10*ROW('Hygiene Data'!F43))="","",OFFSET('Hygiene Data'!$F$12,0,10*ROW('Hygiene Data'!F43)))</f>
        <v/>
      </c>
      <c r="DW49" s="398" t="str">
        <f ca="1">+IF(OFFSET('Hygiene Data'!$F$13,0,10*ROW('Hygiene Data'!F43))="","",OFFSET('Hygiene Data'!$F$13,0,10*ROW('Hygiene Data'!F43)))</f>
        <v/>
      </c>
      <c r="DX49" s="398" t="str">
        <f ca="1">+IF(OFFSET('Hygiene Data'!$G$11,0,10*ROW('Hygiene Data'!G43))="","",OFFSET('Hygiene Data'!$G$11,0,10*ROW('Hygiene Data'!G43)))</f>
        <v/>
      </c>
      <c r="DY49" s="398" t="str">
        <f ca="1">+IF(OFFSET('Hygiene Data'!$G$12,0,10*ROW('Hygiene Data'!G43))="","",OFFSET('Hygiene Data'!$G$12,0,10*ROW('Hygiene Data'!G43)))</f>
        <v/>
      </c>
      <c r="DZ49" s="398" t="str">
        <f ca="1">+IF(OFFSET('Hygiene Data'!$G$13,0,10*ROW('Hygiene Data'!G43))="","",OFFSET('Hygiene Data'!$G$13,0,10*ROW('Hygiene Data'!G43)))</f>
        <v/>
      </c>
      <c r="EA49" s="398" t="str">
        <f ca="1">+IF(OFFSET('Hygiene Data'!$H$11,0,10*ROW('Hygiene Data'!H43))="","",OFFSET('Hygiene Data'!$H$11,0,10*ROW('Hygiene Data'!H43)))</f>
        <v/>
      </c>
      <c r="EB49" s="398" t="str">
        <f ca="1">+IF(OFFSET('Hygiene Data'!$H$12,0,10*ROW('Hygiene Data'!H43))="","",OFFSET('Hygiene Data'!$H$12,0,10*ROW('Hygiene Data'!H43)))</f>
        <v/>
      </c>
      <c r="EC49" s="398" t="str">
        <f ca="1">+IF(OFFSET('Hygiene Data'!$H$13,0,10*ROW('Hygiene Data'!H43))="","",OFFSET('Hygiene Data'!$H$13,0,10*ROW('Hygiene Data'!H43)))</f>
        <v/>
      </c>
      <c r="ED49" s="398" t="str">
        <f ca="1">+IF(OFFSET('Hygiene Data'!$I$11,0,10*ROW('Hygiene Data'!I43))="","",OFFSET('Hygiene Data'!$I$11,0,10*ROW('Hygiene Data'!I43)))</f>
        <v/>
      </c>
      <c r="EE49" s="398" t="str">
        <f ca="1">+IF(OFFSET('Hygiene Data'!$I$12,0,10*ROW('Hygiene Data'!I43))="","",OFFSET('Hygiene Data'!$I$12,0,10*ROW('Hygiene Data'!I43)))</f>
        <v/>
      </c>
      <c r="EF49" s="398" t="str">
        <f ca="1">+IF(OFFSET('Hygiene Data'!$I$13,0,10*ROW('Hygiene Data'!I43))="","",OFFSET('Hygiene Data'!$I$13,0,10*ROW('Hygiene Data'!I43)))</f>
        <v/>
      </c>
    </row>
    <row r="50" spans="1:136" x14ac:dyDescent="0.25">
      <c r="A50" s="507" t="str">
        <f ca="1">+IF(OFFSET('Water Data'!$B$2,0,10*ROW('Water Data'!E44))="","",OFFSET('Water Data'!$B$2,0,10*ROW('Water Data'!E44)))</f>
        <v/>
      </c>
      <c r="B50" s="507"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34" t="str">
        <f t="shared" ca="1" si="0"/>
        <v/>
      </c>
      <c r="D50" s="535"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35"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35"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35"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35"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35"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35"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35"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35"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35"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35"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35"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35"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35"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35"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35"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35"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35"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36"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36"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36"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36"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36"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36"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36"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36"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36"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36"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36"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36"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36"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36"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36"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36"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36"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36"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36"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36"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36"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36"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36"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36"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36"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36"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36"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36"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36"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36"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37"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613"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37"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37"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37"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37"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37"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37"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37"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37"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37"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37"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37"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37"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37"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37"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37"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37"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98" t="str">
        <f ca="1">+IF(OFFSET('Water Data'!$D$27,0,10*ROW('Water Data'!D44))="","",OFFSET('Water Data'!$D$27,0,10*ROW('Water Data'!D44)))</f>
        <v/>
      </c>
      <c r="BT50" s="398" t="str">
        <f ca="1">+IF(OFFSET('Water Data'!$D$28,0,10*ROW('Water Data'!D44))="","",OFFSET('Water Data'!$D$28,0,10*ROW('Water Data'!D44)))</f>
        <v/>
      </c>
      <c r="BU50" s="398" t="str">
        <f ca="1">+IF(OFFSET('Water Data'!$D$29,0,10*ROW('Water Data'!D44))="","",OFFSET('Water Data'!$D$29,0,10*ROW('Water Data'!D44)))</f>
        <v/>
      </c>
      <c r="BV50" s="398" t="str">
        <f ca="1">+IF(OFFSET('Water Data'!$E$27,0,10*ROW('Water Data'!E44))="","",OFFSET('Water Data'!$E$27,0,10*ROW('Water Data'!E44)))</f>
        <v/>
      </c>
      <c r="BW50" s="398" t="str">
        <f ca="1">+IF(OFFSET('Water Data'!$E$28,0,10*ROW('Water Data'!E44))="","",OFFSET('Water Data'!$E$28,0,10*ROW('Water Data'!E44)))</f>
        <v/>
      </c>
      <c r="BX50" s="398" t="str">
        <f ca="1">+IF(OFFSET('Water Data'!$E$29,0,10*ROW('Water Data'!E44))="","",OFFSET('Water Data'!$E$29,0,10*ROW('Water Data'!E44)))</f>
        <v/>
      </c>
      <c r="BY50" s="398" t="str">
        <f ca="1">+IF(OFFSET('Water Data'!$F$27,0,10*ROW('Water Data'!F44))="","",OFFSET('Water Data'!$F$27,0,10*ROW('Water Data'!F44)))</f>
        <v/>
      </c>
      <c r="BZ50" s="398" t="str">
        <f ca="1">+IF(OFFSET('Water Data'!$F$28,0,10*ROW('Water Data'!F44))="","",OFFSET('Water Data'!$F$28,0,10*ROW('Water Data'!F44)))</f>
        <v/>
      </c>
      <c r="CA50" s="398" t="str">
        <f ca="1">+IF(OFFSET('Water Data'!$F$29,0,10*ROW('Water Data'!F44))="","",OFFSET('Water Data'!$F$29,0,10*ROW('Water Data'!F44)))</f>
        <v/>
      </c>
      <c r="CB50" s="398" t="str">
        <f ca="1">+IF(OFFSET('Water Data'!$G$27,0,10*ROW('Water Data'!G44))="","",OFFSET('Water Data'!$G$27,0,10*ROW('Water Data'!G44)))</f>
        <v/>
      </c>
      <c r="CC50" s="398" t="str">
        <f ca="1">+IF(OFFSET('Water Data'!$G$28,0,10*ROW('Water Data'!G44))="","",OFFSET('Water Data'!$G$28,0,10*ROW('Water Data'!G44)))</f>
        <v/>
      </c>
      <c r="CD50" s="398" t="str">
        <f ca="1">+IF(OFFSET('Water Data'!$G$29,0,10*ROW('Water Data'!G44))="","",OFFSET('Water Data'!$G$29,0,10*ROW('Water Data'!G44)))</f>
        <v/>
      </c>
      <c r="CE50" s="398" t="str">
        <f ca="1">+IF(OFFSET('Water Data'!$H$27,0,10*ROW('Water Data'!H44))="","",OFFSET('Water Data'!$H$27,0,10*ROW('Water Data'!H44)))</f>
        <v/>
      </c>
      <c r="CF50" s="398" t="str">
        <f ca="1">+IF(OFFSET('Water Data'!$H$28,0,10*ROW('Water Data'!H44))="","",OFFSET('Water Data'!$H$28,0,10*ROW('Water Data'!H44)))</f>
        <v/>
      </c>
      <c r="CG50" s="398" t="str">
        <f ca="1">+IF(OFFSET('Water Data'!$H$29,0,10*ROW('Water Data'!H44))="","",OFFSET('Water Data'!$H$29,0,10*ROW('Water Data'!H44)))</f>
        <v/>
      </c>
      <c r="CH50" s="398" t="str">
        <f ca="1">+IF(OFFSET('Water Data'!$I$27,0,10*ROW('Water Data'!I44))="","",OFFSET('Water Data'!$I$27,0,10*ROW('Water Data'!I44)))</f>
        <v/>
      </c>
      <c r="CI50" s="398" t="str">
        <f ca="1">+IF(OFFSET('Water Data'!$I$28,0,10*ROW('Water Data'!I44))="","",OFFSET('Water Data'!$I$28,0,10*ROW('Water Data'!I44)))</f>
        <v/>
      </c>
      <c r="CJ50" s="398" t="str">
        <f ca="1">+IF(OFFSET('Water Data'!$I$29,0,10*ROW('Water Data'!I44))="","",OFFSET('Water Data'!$I$29,0,10*ROW('Water Data'!I44)))</f>
        <v/>
      </c>
      <c r="CK50" s="398" t="str">
        <f ca="1">+IF(OFFSET('Sanitation Data'!$D$28,0,10*ROW('Sanitation Data'!D44))="","",OFFSET('Sanitation Data'!$D$28,0,10*ROW('Sanitation Data'!D44)))</f>
        <v/>
      </c>
      <c r="CL50" s="398" t="str">
        <f ca="1">+IF(OFFSET('Sanitation Data'!$D$29,0,10*ROW('Sanitation Data'!D44))="","",OFFSET('Sanitation Data'!$D$29,0,10*ROW('Sanitation Data'!D44)))</f>
        <v/>
      </c>
      <c r="CM50" s="398" t="str">
        <f ca="1">+IF(OFFSET('Sanitation Data'!$D$30,0,10*ROW('Sanitation Data'!D44))="","",OFFSET('Sanitation Data'!$D$30,0,10*ROW('Sanitation Data'!D44)))</f>
        <v/>
      </c>
      <c r="CN50" s="398" t="str">
        <f ca="1">+IF(OFFSET('Sanitation Data'!$D$31,0,10*ROW('Sanitation Data'!D44))="","",OFFSET('Sanitation Data'!$D$31,0,10*ROW('Sanitation Data'!D44)))</f>
        <v/>
      </c>
      <c r="CO50" s="398" t="str">
        <f ca="1">+IF(OFFSET('Sanitation Data'!$D$32,0,10*ROW('Sanitation Data'!D44))="","",OFFSET('Sanitation Data'!$D$32,0,10*ROW('Sanitation Data'!D44)))</f>
        <v/>
      </c>
      <c r="CP50" s="398" t="str">
        <f ca="1">+IF(OFFSET('Sanitation Data'!$E$28,0,10*ROW('Sanitation Data'!E44))="","",OFFSET('Sanitation Data'!$E$28,0,10*ROW('Sanitation Data'!E44)))</f>
        <v/>
      </c>
      <c r="CQ50" s="398" t="str">
        <f ca="1">+IF(OFFSET('Sanitation Data'!$E$29,0,10*ROW('Sanitation Data'!E44))="","",OFFSET('Sanitation Data'!$E$29,0,10*ROW('Sanitation Data'!E44)))</f>
        <v/>
      </c>
      <c r="CR50" s="398" t="str">
        <f ca="1">+IF(OFFSET('Sanitation Data'!$E$30,0,10*ROW('Sanitation Data'!E44))="","",OFFSET('Sanitation Data'!$E$30,0,10*ROW('Sanitation Data'!E44)))</f>
        <v/>
      </c>
      <c r="CS50" s="398" t="str">
        <f ca="1">+IF(OFFSET('Sanitation Data'!$E$31,0,10*ROW('Sanitation Data'!E44))="","",OFFSET('Sanitation Data'!$E$31,0,10*ROW('Sanitation Data'!E44)))</f>
        <v/>
      </c>
      <c r="CT50" s="398" t="str">
        <f ca="1">+IF(OFFSET('Sanitation Data'!$E$32,0,10*ROW('Sanitation Data'!E44))="","",OFFSET('Sanitation Data'!$E$32,0,10*ROW('Sanitation Data'!E44)))</f>
        <v/>
      </c>
      <c r="CU50" s="398" t="str">
        <f ca="1">+IF(OFFSET('Sanitation Data'!$F$28,0,10*ROW('Sanitation Data'!F44))="","",OFFSET('Sanitation Data'!$F$28,0,10*ROW('Sanitation Data'!F44)))</f>
        <v/>
      </c>
      <c r="CV50" s="398" t="str">
        <f ca="1">+IF(OFFSET('Sanitation Data'!$F$29,0,10*ROW('Sanitation Data'!F44))="","",OFFSET('Sanitation Data'!$F$29,0,10*ROW('Sanitation Data'!F44)))</f>
        <v/>
      </c>
      <c r="CW50" s="398" t="str">
        <f ca="1">+IF(OFFSET('Sanitation Data'!$F$30,0,10*ROW('Sanitation Data'!F44))="","",OFFSET('Sanitation Data'!$F$30,0,10*ROW('Sanitation Data'!F44)))</f>
        <v/>
      </c>
      <c r="CX50" s="398" t="str">
        <f ca="1">+IF(OFFSET('Sanitation Data'!$F$31,0,10*ROW('Sanitation Data'!F44))="","",OFFSET('Sanitation Data'!$F$31,0,10*ROW('Sanitation Data'!F44)))</f>
        <v/>
      </c>
      <c r="CY50" s="398" t="str">
        <f ca="1">+IF(OFFSET('Sanitation Data'!$F$32,0,10*ROW('Sanitation Data'!F44))="","",OFFSET('Sanitation Data'!$F$32,0,10*ROW('Sanitation Data'!F44)))</f>
        <v/>
      </c>
      <c r="CZ50" s="398" t="str">
        <f ca="1">+IF(OFFSET('Sanitation Data'!$G$28,0,10*ROW('Sanitation Data'!G44))="","",OFFSET('Sanitation Data'!$G$28,0,10*ROW('Sanitation Data'!G44)))</f>
        <v/>
      </c>
      <c r="DA50" s="398" t="str">
        <f ca="1">+IF(OFFSET('Sanitation Data'!$G$29,0,10*ROW('Sanitation Data'!G44))="","",OFFSET('Sanitation Data'!$G$29,0,10*ROW('Sanitation Data'!G44)))</f>
        <v/>
      </c>
      <c r="DB50" s="398" t="str">
        <f ca="1">+IF(OFFSET('Sanitation Data'!$G$30,0,10*ROW('Sanitation Data'!G44))="","",OFFSET('Sanitation Data'!$G$30,0,10*ROW('Sanitation Data'!G44)))</f>
        <v/>
      </c>
      <c r="DC50" s="398" t="str">
        <f ca="1">+IF(OFFSET('Sanitation Data'!$G$31,0,10*ROW('Sanitation Data'!G44))="","",OFFSET('Sanitation Data'!$G$31,0,10*ROW('Sanitation Data'!G44)))</f>
        <v/>
      </c>
      <c r="DD50" s="398" t="str">
        <f ca="1">+IF(OFFSET('Sanitation Data'!$G$32,0,10*ROW('Sanitation Data'!G44))="","",OFFSET('Sanitation Data'!$G$32,0,10*ROW('Sanitation Data'!G44)))</f>
        <v/>
      </c>
      <c r="DE50" s="398" t="str">
        <f ca="1">+IF(OFFSET('Sanitation Data'!$H$28,0,10*ROW('Sanitation Data'!H44))="","",OFFSET('Sanitation Data'!$H$28,0,10*ROW('Sanitation Data'!H44)))</f>
        <v/>
      </c>
      <c r="DF50" s="398" t="str">
        <f ca="1">+IF(OFFSET('Sanitation Data'!$H$29,0,10*ROW('Sanitation Data'!H44))="","",OFFSET('Sanitation Data'!$H$29,0,10*ROW('Sanitation Data'!H44)))</f>
        <v/>
      </c>
      <c r="DG50" s="398" t="str">
        <f ca="1">+IF(OFFSET('Sanitation Data'!$H$30,0,10*ROW('Sanitation Data'!H44))="","",OFFSET('Sanitation Data'!$H$30,0,10*ROW('Sanitation Data'!H44)))</f>
        <v/>
      </c>
      <c r="DH50" s="398" t="str">
        <f ca="1">+IF(OFFSET('Sanitation Data'!$H$31,0,10*ROW('Sanitation Data'!H44))="","",OFFSET('Sanitation Data'!$H$31,0,10*ROW('Sanitation Data'!H44)))</f>
        <v/>
      </c>
      <c r="DI50" s="398" t="str">
        <f ca="1">+IF(OFFSET('Sanitation Data'!$H$32,0,10*ROW('Sanitation Data'!H44))="","",OFFSET('Sanitation Data'!$H$32,0,10*ROW('Sanitation Data'!H44)))</f>
        <v/>
      </c>
      <c r="DJ50" s="398" t="str">
        <f ca="1">+IF(OFFSET('Sanitation Data'!$I$28,0,10*ROW('Sanitation Data'!I44))="","",OFFSET('Sanitation Data'!$I$28,0,10*ROW('Sanitation Data'!I44)))</f>
        <v/>
      </c>
      <c r="DK50" s="398" t="str">
        <f ca="1">+IF(OFFSET('Sanitation Data'!$I$29,0,10*ROW('Sanitation Data'!I44))="","",OFFSET('Sanitation Data'!$I$29,0,10*ROW('Sanitation Data'!I44)))</f>
        <v/>
      </c>
      <c r="DL50" s="398" t="str">
        <f ca="1">+IF(OFFSET('Sanitation Data'!$I$30,0,10*ROW('Sanitation Data'!I44))="","",OFFSET('Sanitation Data'!$I$30,0,10*ROW('Sanitation Data'!I44)))</f>
        <v/>
      </c>
      <c r="DM50" s="398" t="str">
        <f ca="1">+IF(OFFSET('Sanitation Data'!$I$31,0,10*ROW('Sanitation Data'!I44))="","",OFFSET('Sanitation Data'!$I$31,0,10*ROW('Sanitation Data'!I44)))</f>
        <v/>
      </c>
      <c r="DN50" s="398" t="str">
        <f ca="1">+IF(OFFSET('Sanitation Data'!$I$32,0,10*ROW('Sanitation Data'!I44))="","",OFFSET('Sanitation Data'!$I$32,0,10*ROW('Sanitation Data'!I44)))</f>
        <v/>
      </c>
      <c r="DO50" s="398" t="str">
        <f ca="1">+IF(OFFSET('Hygiene Data'!$D$11,0,10*ROW('Hygiene Data'!D44))="","",OFFSET('Hygiene Data'!$D$11,0,10*ROW('Hygiene Data'!D44)))</f>
        <v/>
      </c>
      <c r="DP50" s="398" t="str">
        <f ca="1">+IF(OFFSET('Hygiene Data'!$D$12,0,10*ROW('Hygiene Data'!D44))="","",OFFSET('Hygiene Data'!$D$12,0,10*ROW('Hygiene Data'!D44)))</f>
        <v/>
      </c>
      <c r="DQ50" s="398" t="str">
        <f ca="1">+IF(OFFSET('Hygiene Data'!$D$13,0,10*ROW('Hygiene Data'!D44))="","",OFFSET('Hygiene Data'!$D$13,0,10*ROW('Hygiene Data'!D44)))</f>
        <v/>
      </c>
      <c r="DR50" s="398" t="str">
        <f ca="1">+IF(OFFSET('Hygiene Data'!$E$11,0,10*ROW('Hygiene Data'!E44))="","",OFFSET('Hygiene Data'!$E$11,0,10*ROW('Hygiene Data'!E44)))</f>
        <v/>
      </c>
      <c r="DS50" s="398" t="str">
        <f ca="1">+IF(OFFSET('Hygiene Data'!$E$12,0,10*ROW('Hygiene Data'!E44))="","",OFFSET('Hygiene Data'!$E$12,0,10*ROW('Hygiene Data'!E44)))</f>
        <v/>
      </c>
      <c r="DT50" s="398" t="str">
        <f ca="1">+IF(OFFSET('Hygiene Data'!$E$13,0,10*ROW('Hygiene Data'!E44))="","",OFFSET('Hygiene Data'!$E$13,0,10*ROW('Hygiene Data'!E44)))</f>
        <v/>
      </c>
      <c r="DU50" s="398" t="str">
        <f ca="1">+IF(OFFSET('Hygiene Data'!$F$11,0,10*ROW('Hygiene Data'!F44))="","",OFFSET('Hygiene Data'!$F$11,0,10*ROW('Hygiene Data'!F44)))</f>
        <v/>
      </c>
      <c r="DV50" s="398" t="str">
        <f ca="1">+IF(OFFSET('Hygiene Data'!$F$12,0,10*ROW('Hygiene Data'!F44))="","",OFFSET('Hygiene Data'!$F$12,0,10*ROW('Hygiene Data'!F44)))</f>
        <v/>
      </c>
      <c r="DW50" s="398" t="str">
        <f ca="1">+IF(OFFSET('Hygiene Data'!$F$13,0,10*ROW('Hygiene Data'!F44))="","",OFFSET('Hygiene Data'!$F$13,0,10*ROW('Hygiene Data'!F44)))</f>
        <v/>
      </c>
      <c r="DX50" s="398" t="str">
        <f ca="1">+IF(OFFSET('Hygiene Data'!$G$11,0,10*ROW('Hygiene Data'!G44))="","",OFFSET('Hygiene Data'!$G$11,0,10*ROW('Hygiene Data'!G44)))</f>
        <v/>
      </c>
      <c r="DY50" s="398" t="str">
        <f ca="1">+IF(OFFSET('Hygiene Data'!$G$12,0,10*ROW('Hygiene Data'!G44))="","",OFFSET('Hygiene Data'!$G$12,0,10*ROW('Hygiene Data'!G44)))</f>
        <v/>
      </c>
      <c r="DZ50" s="398" t="str">
        <f ca="1">+IF(OFFSET('Hygiene Data'!$G$13,0,10*ROW('Hygiene Data'!G44))="","",OFFSET('Hygiene Data'!$G$13,0,10*ROW('Hygiene Data'!G44)))</f>
        <v/>
      </c>
      <c r="EA50" s="398" t="str">
        <f ca="1">+IF(OFFSET('Hygiene Data'!$H$11,0,10*ROW('Hygiene Data'!H44))="","",OFFSET('Hygiene Data'!$H$11,0,10*ROW('Hygiene Data'!H44)))</f>
        <v/>
      </c>
      <c r="EB50" s="398" t="str">
        <f ca="1">+IF(OFFSET('Hygiene Data'!$H$12,0,10*ROW('Hygiene Data'!H44))="","",OFFSET('Hygiene Data'!$H$12,0,10*ROW('Hygiene Data'!H44)))</f>
        <v/>
      </c>
      <c r="EC50" s="398" t="str">
        <f ca="1">+IF(OFFSET('Hygiene Data'!$H$13,0,10*ROW('Hygiene Data'!H44))="","",OFFSET('Hygiene Data'!$H$13,0,10*ROW('Hygiene Data'!H44)))</f>
        <v/>
      </c>
      <c r="ED50" s="398" t="str">
        <f ca="1">+IF(OFFSET('Hygiene Data'!$I$11,0,10*ROW('Hygiene Data'!I44))="","",OFFSET('Hygiene Data'!$I$11,0,10*ROW('Hygiene Data'!I44)))</f>
        <v/>
      </c>
      <c r="EE50" s="398" t="str">
        <f ca="1">+IF(OFFSET('Hygiene Data'!$I$12,0,10*ROW('Hygiene Data'!I44))="","",OFFSET('Hygiene Data'!$I$12,0,10*ROW('Hygiene Data'!I44)))</f>
        <v/>
      </c>
      <c r="EF50" s="398" t="str">
        <f ca="1">+IF(OFFSET('Hygiene Data'!$I$13,0,10*ROW('Hygiene Data'!I44))="","",OFFSET('Hygiene Data'!$I$13,0,10*ROW('Hygiene Data'!I44)))</f>
        <v/>
      </c>
    </row>
    <row r="51" spans="1:136" x14ac:dyDescent="0.25">
      <c r="A51" s="507" t="str">
        <f ca="1">+IF(OFFSET('Water Data'!$B$2,0,10*ROW('Water Data'!E45))="","",OFFSET('Water Data'!$B$2,0,10*ROW('Water Data'!E45)))</f>
        <v/>
      </c>
      <c r="B51" s="507"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34" t="str">
        <f t="shared" ca="1" si="0"/>
        <v/>
      </c>
      <c r="D51" s="535"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35"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35"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35"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35"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35"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35"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35"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35"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35"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35"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35"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35"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35"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35"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35"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35"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35"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36"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36"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36"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36"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36"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36"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36"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36"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36"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36"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36"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36"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36"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36"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36"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36"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36"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36"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36"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36"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36"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36"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36"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36"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36"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36"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36"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36"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36"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36"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37"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613"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37"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37"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37"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37"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37"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37"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37"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37"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37"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37"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37"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37"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37"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37"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37"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37"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98" t="str">
        <f ca="1">+IF(OFFSET('Water Data'!$D$27,0,10*ROW('Water Data'!D45))="","",OFFSET('Water Data'!$D$27,0,10*ROW('Water Data'!D45)))</f>
        <v/>
      </c>
      <c r="BT51" s="398" t="str">
        <f ca="1">+IF(OFFSET('Water Data'!$D$28,0,10*ROW('Water Data'!D45))="","",OFFSET('Water Data'!$D$28,0,10*ROW('Water Data'!D45)))</f>
        <v/>
      </c>
      <c r="BU51" s="398" t="str">
        <f ca="1">+IF(OFFSET('Water Data'!$D$29,0,10*ROW('Water Data'!D45))="","",OFFSET('Water Data'!$D$29,0,10*ROW('Water Data'!D45)))</f>
        <v/>
      </c>
      <c r="BV51" s="398" t="str">
        <f ca="1">+IF(OFFSET('Water Data'!$E$27,0,10*ROW('Water Data'!E45))="","",OFFSET('Water Data'!$E$27,0,10*ROW('Water Data'!E45)))</f>
        <v/>
      </c>
      <c r="BW51" s="398" t="str">
        <f ca="1">+IF(OFFSET('Water Data'!$E$28,0,10*ROW('Water Data'!E45))="","",OFFSET('Water Data'!$E$28,0,10*ROW('Water Data'!E45)))</f>
        <v/>
      </c>
      <c r="BX51" s="398" t="str">
        <f ca="1">+IF(OFFSET('Water Data'!$E$29,0,10*ROW('Water Data'!E45))="","",OFFSET('Water Data'!$E$29,0,10*ROW('Water Data'!E45)))</f>
        <v/>
      </c>
      <c r="BY51" s="398" t="str">
        <f ca="1">+IF(OFFSET('Water Data'!$F$27,0,10*ROW('Water Data'!F45))="","",OFFSET('Water Data'!$F$27,0,10*ROW('Water Data'!F45)))</f>
        <v/>
      </c>
      <c r="BZ51" s="398" t="str">
        <f ca="1">+IF(OFFSET('Water Data'!$F$28,0,10*ROW('Water Data'!F45))="","",OFFSET('Water Data'!$F$28,0,10*ROW('Water Data'!F45)))</f>
        <v/>
      </c>
      <c r="CA51" s="398" t="str">
        <f ca="1">+IF(OFFSET('Water Data'!$F$29,0,10*ROW('Water Data'!F45))="","",OFFSET('Water Data'!$F$29,0,10*ROW('Water Data'!F45)))</f>
        <v/>
      </c>
      <c r="CB51" s="398" t="str">
        <f ca="1">+IF(OFFSET('Water Data'!$G$27,0,10*ROW('Water Data'!G45))="","",OFFSET('Water Data'!$G$27,0,10*ROW('Water Data'!G45)))</f>
        <v/>
      </c>
      <c r="CC51" s="398" t="str">
        <f ca="1">+IF(OFFSET('Water Data'!$G$28,0,10*ROW('Water Data'!G45))="","",OFFSET('Water Data'!$G$28,0,10*ROW('Water Data'!G45)))</f>
        <v/>
      </c>
      <c r="CD51" s="398" t="str">
        <f ca="1">+IF(OFFSET('Water Data'!$G$29,0,10*ROW('Water Data'!G45))="","",OFFSET('Water Data'!$G$29,0,10*ROW('Water Data'!G45)))</f>
        <v/>
      </c>
      <c r="CE51" s="398" t="str">
        <f ca="1">+IF(OFFSET('Water Data'!$H$27,0,10*ROW('Water Data'!H45))="","",OFFSET('Water Data'!$H$27,0,10*ROW('Water Data'!H45)))</f>
        <v/>
      </c>
      <c r="CF51" s="398" t="str">
        <f ca="1">+IF(OFFSET('Water Data'!$H$28,0,10*ROW('Water Data'!H45))="","",OFFSET('Water Data'!$H$28,0,10*ROW('Water Data'!H45)))</f>
        <v/>
      </c>
      <c r="CG51" s="398" t="str">
        <f ca="1">+IF(OFFSET('Water Data'!$H$29,0,10*ROW('Water Data'!H45))="","",OFFSET('Water Data'!$H$29,0,10*ROW('Water Data'!H45)))</f>
        <v/>
      </c>
      <c r="CH51" s="398" t="str">
        <f ca="1">+IF(OFFSET('Water Data'!$I$27,0,10*ROW('Water Data'!I45))="","",OFFSET('Water Data'!$I$27,0,10*ROW('Water Data'!I45)))</f>
        <v/>
      </c>
      <c r="CI51" s="398" t="str">
        <f ca="1">+IF(OFFSET('Water Data'!$I$28,0,10*ROW('Water Data'!I45))="","",OFFSET('Water Data'!$I$28,0,10*ROW('Water Data'!I45)))</f>
        <v/>
      </c>
      <c r="CJ51" s="398" t="str">
        <f ca="1">+IF(OFFSET('Water Data'!$I$29,0,10*ROW('Water Data'!I45))="","",OFFSET('Water Data'!$I$29,0,10*ROW('Water Data'!I45)))</f>
        <v/>
      </c>
      <c r="CK51" s="398" t="str">
        <f ca="1">+IF(OFFSET('Sanitation Data'!$D$28,0,10*ROW('Sanitation Data'!D45))="","",OFFSET('Sanitation Data'!$D$28,0,10*ROW('Sanitation Data'!D45)))</f>
        <v/>
      </c>
      <c r="CL51" s="398" t="str">
        <f ca="1">+IF(OFFSET('Sanitation Data'!$D$29,0,10*ROW('Sanitation Data'!D45))="","",OFFSET('Sanitation Data'!$D$29,0,10*ROW('Sanitation Data'!D45)))</f>
        <v/>
      </c>
      <c r="CM51" s="398" t="str">
        <f ca="1">+IF(OFFSET('Sanitation Data'!$D$30,0,10*ROW('Sanitation Data'!D45))="","",OFFSET('Sanitation Data'!$D$30,0,10*ROW('Sanitation Data'!D45)))</f>
        <v/>
      </c>
      <c r="CN51" s="398" t="str">
        <f ca="1">+IF(OFFSET('Sanitation Data'!$D$31,0,10*ROW('Sanitation Data'!D45))="","",OFFSET('Sanitation Data'!$D$31,0,10*ROW('Sanitation Data'!D45)))</f>
        <v/>
      </c>
      <c r="CO51" s="398" t="str">
        <f ca="1">+IF(OFFSET('Sanitation Data'!$D$32,0,10*ROW('Sanitation Data'!D45))="","",OFFSET('Sanitation Data'!$D$32,0,10*ROW('Sanitation Data'!D45)))</f>
        <v/>
      </c>
      <c r="CP51" s="398" t="str">
        <f ca="1">+IF(OFFSET('Sanitation Data'!$E$28,0,10*ROW('Sanitation Data'!E45))="","",OFFSET('Sanitation Data'!$E$28,0,10*ROW('Sanitation Data'!E45)))</f>
        <v/>
      </c>
      <c r="CQ51" s="398" t="str">
        <f ca="1">+IF(OFFSET('Sanitation Data'!$E$29,0,10*ROW('Sanitation Data'!E45))="","",OFFSET('Sanitation Data'!$E$29,0,10*ROW('Sanitation Data'!E45)))</f>
        <v/>
      </c>
      <c r="CR51" s="398" t="str">
        <f ca="1">+IF(OFFSET('Sanitation Data'!$E$30,0,10*ROW('Sanitation Data'!E45))="","",OFFSET('Sanitation Data'!$E$30,0,10*ROW('Sanitation Data'!E45)))</f>
        <v/>
      </c>
      <c r="CS51" s="398" t="str">
        <f ca="1">+IF(OFFSET('Sanitation Data'!$E$31,0,10*ROW('Sanitation Data'!E45))="","",OFFSET('Sanitation Data'!$E$31,0,10*ROW('Sanitation Data'!E45)))</f>
        <v/>
      </c>
      <c r="CT51" s="398" t="str">
        <f ca="1">+IF(OFFSET('Sanitation Data'!$E$32,0,10*ROW('Sanitation Data'!E45))="","",OFFSET('Sanitation Data'!$E$32,0,10*ROW('Sanitation Data'!E45)))</f>
        <v/>
      </c>
      <c r="CU51" s="398" t="str">
        <f ca="1">+IF(OFFSET('Sanitation Data'!$F$28,0,10*ROW('Sanitation Data'!F45))="","",OFFSET('Sanitation Data'!$F$28,0,10*ROW('Sanitation Data'!F45)))</f>
        <v/>
      </c>
      <c r="CV51" s="398" t="str">
        <f ca="1">+IF(OFFSET('Sanitation Data'!$F$29,0,10*ROW('Sanitation Data'!F45))="","",OFFSET('Sanitation Data'!$F$29,0,10*ROW('Sanitation Data'!F45)))</f>
        <v/>
      </c>
      <c r="CW51" s="398" t="str">
        <f ca="1">+IF(OFFSET('Sanitation Data'!$F$30,0,10*ROW('Sanitation Data'!F45))="","",OFFSET('Sanitation Data'!$F$30,0,10*ROW('Sanitation Data'!F45)))</f>
        <v/>
      </c>
      <c r="CX51" s="398" t="str">
        <f ca="1">+IF(OFFSET('Sanitation Data'!$F$31,0,10*ROW('Sanitation Data'!F45))="","",OFFSET('Sanitation Data'!$F$31,0,10*ROW('Sanitation Data'!F45)))</f>
        <v/>
      </c>
      <c r="CY51" s="398" t="str">
        <f ca="1">+IF(OFFSET('Sanitation Data'!$F$32,0,10*ROW('Sanitation Data'!F45))="","",OFFSET('Sanitation Data'!$F$32,0,10*ROW('Sanitation Data'!F45)))</f>
        <v/>
      </c>
      <c r="CZ51" s="398" t="str">
        <f ca="1">+IF(OFFSET('Sanitation Data'!$G$28,0,10*ROW('Sanitation Data'!G45))="","",OFFSET('Sanitation Data'!$G$28,0,10*ROW('Sanitation Data'!G45)))</f>
        <v/>
      </c>
      <c r="DA51" s="398" t="str">
        <f ca="1">+IF(OFFSET('Sanitation Data'!$G$29,0,10*ROW('Sanitation Data'!G45))="","",OFFSET('Sanitation Data'!$G$29,0,10*ROW('Sanitation Data'!G45)))</f>
        <v/>
      </c>
      <c r="DB51" s="398" t="str">
        <f ca="1">+IF(OFFSET('Sanitation Data'!$G$30,0,10*ROW('Sanitation Data'!G45))="","",OFFSET('Sanitation Data'!$G$30,0,10*ROW('Sanitation Data'!G45)))</f>
        <v/>
      </c>
      <c r="DC51" s="398" t="str">
        <f ca="1">+IF(OFFSET('Sanitation Data'!$G$31,0,10*ROW('Sanitation Data'!G45))="","",OFFSET('Sanitation Data'!$G$31,0,10*ROW('Sanitation Data'!G45)))</f>
        <v/>
      </c>
      <c r="DD51" s="398" t="str">
        <f ca="1">+IF(OFFSET('Sanitation Data'!$G$32,0,10*ROW('Sanitation Data'!G45))="","",OFFSET('Sanitation Data'!$G$32,0,10*ROW('Sanitation Data'!G45)))</f>
        <v/>
      </c>
      <c r="DE51" s="398" t="str">
        <f ca="1">+IF(OFFSET('Sanitation Data'!$H$28,0,10*ROW('Sanitation Data'!H45))="","",OFFSET('Sanitation Data'!$H$28,0,10*ROW('Sanitation Data'!H45)))</f>
        <v/>
      </c>
      <c r="DF51" s="398" t="str">
        <f ca="1">+IF(OFFSET('Sanitation Data'!$H$29,0,10*ROW('Sanitation Data'!H45))="","",OFFSET('Sanitation Data'!$H$29,0,10*ROW('Sanitation Data'!H45)))</f>
        <v/>
      </c>
      <c r="DG51" s="398" t="str">
        <f ca="1">+IF(OFFSET('Sanitation Data'!$H$30,0,10*ROW('Sanitation Data'!H45))="","",OFFSET('Sanitation Data'!$H$30,0,10*ROW('Sanitation Data'!H45)))</f>
        <v/>
      </c>
      <c r="DH51" s="398" t="str">
        <f ca="1">+IF(OFFSET('Sanitation Data'!$H$31,0,10*ROW('Sanitation Data'!H45))="","",OFFSET('Sanitation Data'!$H$31,0,10*ROW('Sanitation Data'!H45)))</f>
        <v/>
      </c>
      <c r="DI51" s="398" t="str">
        <f ca="1">+IF(OFFSET('Sanitation Data'!$H$32,0,10*ROW('Sanitation Data'!H45))="","",OFFSET('Sanitation Data'!$H$32,0,10*ROW('Sanitation Data'!H45)))</f>
        <v/>
      </c>
      <c r="DJ51" s="398" t="str">
        <f ca="1">+IF(OFFSET('Sanitation Data'!$I$28,0,10*ROW('Sanitation Data'!I45))="","",OFFSET('Sanitation Data'!$I$28,0,10*ROW('Sanitation Data'!I45)))</f>
        <v/>
      </c>
      <c r="DK51" s="398" t="str">
        <f ca="1">+IF(OFFSET('Sanitation Data'!$I$29,0,10*ROW('Sanitation Data'!I45))="","",OFFSET('Sanitation Data'!$I$29,0,10*ROW('Sanitation Data'!I45)))</f>
        <v/>
      </c>
      <c r="DL51" s="398" t="str">
        <f ca="1">+IF(OFFSET('Sanitation Data'!$I$30,0,10*ROW('Sanitation Data'!I45))="","",OFFSET('Sanitation Data'!$I$30,0,10*ROW('Sanitation Data'!I45)))</f>
        <v/>
      </c>
      <c r="DM51" s="398" t="str">
        <f ca="1">+IF(OFFSET('Sanitation Data'!$I$31,0,10*ROW('Sanitation Data'!I45))="","",OFFSET('Sanitation Data'!$I$31,0,10*ROW('Sanitation Data'!I45)))</f>
        <v/>
      </c>
      <c r="DN51" s="398" t="str">
        <f ca="1">+IF(OFFSET('Sanitation Data'!$I$32,0,10*ROW('Sanitation Data'!I45))="","",OFFSET('Sanitation Data'!$I$32,0,10*ROW('Sanitation Data'!I45)))</f>
        <v/>
      </c>
      <c r="DO51" s="398" t="str">
        <f ca="1">+IF(OFFSET('Hygiene Data'!$D$11,0,10*ROW('Hygiene Data'!D45))="","",OFFSET('Hygiene Data'!$D$11,0,10*ROW('Hygiene Data'!D45)))</f>
        <v/>
      </c>
      <c r="DP51" s="398" t="str">
        <f ca="1">+IF(OFFSET('Hygiene Data'!$D$12,0,10*ROW('Hygiene Data'!D45))="","",OFFSET('Hygiene Data'!$D$12,0,10*ROW('Hygiene Data'!D45)))</f>
        <v/>
      </c>
      <c r="DQ51" s="398" t="str">
        <f ca="1">+IF(OFFSET('Hygiene Data'!$D$13,0,10*ROW('Hygiene Data'!D45))="","",OFFSET('Hygiene Data'!$D$13,0,10*ROW('Hygiene Data'!D45)))</f>
        <v/>
      </c>
      <c r="DR51" s="398" t="str">
        <f ca="1">+IF(OFFSET('Hygiene Data'!$E$11,0,10*ROW('Hygiene Data'!E45))="","",OFFSET('Hygiene Data'!$E$11,0,10*ROW('Hygiene Data'!E45)))</f>
        <v/>
      </c>
      <c r="DS51" s="398" t="str">
        <f ca="1">+IF(OFFSET('Hygiene Data'!$E$12,0,10*ROW('Hygiene Data'!E45))="","",OFFSET('Hygiene Data'!$E$12,0,10*ROW('Hygiene Data'!E45)))</f>
        <v/>
      </c>
      <c r="DT51" s="398" t="str">
        <f ca="1">+IF(OFFSET('Hygiene Data'!$E$13,0,10*ROW('Hygiene Data'!E45))="","",OFFSET('Hygiene Data'!$E$13,0,10*ROW('Hygiene Data'!E45)))</f>
        <v/>
      </c>
      <c r="DU51" s="398" t="str">
        <f ca="1">+IF(OFFSET('Hygiene Data'!$F$11,0,10*ROW('Hygiene Data'!F45))="","",OFFSET('Hygiene Data'!$F$11,0,10*ROW('Hygiene Data'!F45)))</f>
        <v/>
      </c>
      <c r="DV51" s="398" t="str">
        <f ca="1">+IF(OFFSET('Hygiene Data'!$F$12,0,10*ROW('Hygiene Data'!F45))="","",OFFSET('Hygiene Data'!$F$12,0,10*ROW('Hygiene Data'!F45)))</f>
        <v/>
      </c>
      <c r="DW51" s="398" t="str">
        <f ca="1">+IF(OFFSET('Hygiene Data'!$F$13,0,10*ROW('Hygiene Data'!F45))="","",OFFSET('Hygiene Data'!$F$13,0,10*ROW('Hygiene Data'!F45)))</f>
        <v/>
      </c>
      <c r="DX51" s="398" t="str">
        <f ca="1">+IF(OFFSET('Hygiene Data'!$G$11,0,10*ROW('Hygiene Data'!G45))="","",OFFSET('Hygiene Data'!$G$11,0,10*ROW('Hygiene Data'!G45)))</f>
        <v/>
      </c>
      <c r="DY51" s="398" t="str">
        <f ca="1">+IF(OFFSET('Hygiene Data'!$G$12,0,10*ROW('Hygiene Data'!G45))="","",OFFSET('Hygiene Data'!$G$12,0,10*ROW('Hygiene Data'!G45)))</f>
        <v/>
      </c>
      <c r="DZ51" s="398" t="str">
        <f ca="1">+IF(OFFSET('Hygiene Data'!$G$13,0,10*ROW('Hygiene Data'!G45))="","",OFFSET('Hygiene Data'!$G$13,0,10*ROW('Hygiene Data'!G45)))</f>
        <v/>
      </c>
      <c r="EA51" s="398" t="str">
        <f ca="1">+IF(OFFSET('Hygiene Data'!$H$11,0,10*ROW('Hygiene Data'!H45))="","",OFFSET('Hygiene Data'!$H$11,0,10*ROW('Hygiene Data'!H45)))</f>
        <v/>
      </c>
      <c r="EB51" s="398" t="str">
        <f ca="1">+IF(OFFSET('Hygiene Data'!$H$12,0,10*ROW('Hygiene Data'!H45))="","",OFFSET('Hygiene Data'!$H$12,0,10*ROW('Hygiene Data'!H45)))</f>
        <v/>
      </c>
      <c r="EC51" s="398" t="str">
        <f ca="1">+IF(OFFSET('Hygiene Data'!$H$13,0,10*ROW('Hygiene Data'!H45))="","",OFFSET('Hygiene Data'!$H$13,0,10*ROW('Hygiene Data'!H45)))</f>
        <v/>
      </c>
      <c r="ED51" s="398" t="str">
        <f ca="1">+IF(OFFSET('Hygiene Data'!$I$11,0,10*ROW('Hygiene Data'!I45))="","",OFFSET('Hygiene Data'!$I$11,0,10*ROW('Hygiene Data'!I45)))</f>
        <v/>
      </c>
      <c r="EE51" s="398" t="str">
        <f ca="1">+IF(OFFSET('Hygiene Data'!$I$12,0,10*ROW('Hygiene Data'!I45))="","",OFFSET('Hygiene Data'!$I$12,0,10*ROW('Hygiene Data'!I45)))</f>
        <v/>
      </c>
      <c r="EF51" s="398" t="str">
        <f ca="1">+IF(OFFSET('Hygiene Data'!$I$13,0,10*ROW('Hygiene Data'!I45))="","",OFFSET('Hygiene Data'!$I$13,0,10*ROW('Hygiene Data'!I45)))</f>
        <v/>
      </c>
    </row>
    <row r="52" spans="1:136" x14ac:dyDescent="0.25">
      <c r="A52" s="507" t="str">
        <f ca="1">+IF(OFFSET('Water Data'!$B$2,0,10*ROW('Water Data'!E46))="","",OFFSET('Water Data'!$B$2,0,10*ROW('Water Data'!E46)))</f>
        <v/>
      </c>
      <c r="B52" s="507"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34" t="str">
        <f t="shared" ca="1" si="0"/>
        <v/>
      </c>
      <c r="D52" s="535"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35"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35"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35"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35"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35"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35"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35"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35"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35"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35"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35"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35"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35"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35"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35"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35"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35"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36"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36"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36"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36"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36"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36"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36"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36"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36"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36"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36"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36"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36"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36"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36"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36"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36"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36"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36"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36"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36"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36"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36"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36"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36"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36"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36"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36"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36"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36"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37"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613"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37"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37"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37"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37"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37"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37"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37"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37"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37"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37"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37"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37"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37"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37"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37"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37"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98" t="str">
        <f ca="1">+IF(OFFSET('Water Data'!$D$27,0,10*ROW('Water Data'!D46))="","",OFFSET('Water Data'!$D$27,0,10*ROW('Water Data'!D46)))</f>
        <v/>
      </c>
      <c r="BT52" s="398" t="str">
        <f ca="1">+IF(OFFSET('Water Data'!$D$28,0,10*ROW('Water Data'!D46))="","",OFFSET('Water Data'!$D$28,0,10*ROW('Water Data'!D46)))</f>
        <v/>
      </c>
      <c r="BU52" s="398" t="str">
        <f ca="1">+IF(OFFSET('Water Data'!$D$29,0,10*ROW('Water Data'!D46))="","",OFFSET('Water Data'!$D$29,0,10*ROW('Water Data'!D46)))</f>
        <v/>
      </c>
      <c r="BV52" s="398" t="str">
        <f ca="1">+IF(OFFSET('Water Data'!$E$27,0,10*ROW('Water Data'!E46))="","",OFFSET('Water Data'!$E$27,0,10*ROW('Water Data'!E46)))</f>
        <v/>
      </c>
      <c r="BW52" s="398" t="str">
        <f ca="1">+IF(OFFSET('Water Data'!$E$28,0,10*ROW('Water Data'!E46))="","",OFFSET('Water Data'!$E$28,0,10*ROW('Water Data'!E46)))</f>
        <v/>
      </c>
      <c r="BX52" s="398" t="str">
        <f ca="1">+IF(OFFSET('Water Data'!$E$29,0,10*ROW('Water Data'!E46))="","",OFFSET('Water Data'!$E$29,0,10*ROW('Water Data'!E46)))</f>
        <v/>
      </c>
      <c r="BY52" s="398" t="str">
        <f ca="1">+IF(OFFSET('Water Data'!$F$27,0,10*ROW('Water Data'!F46))="","",OFFSET('Water Data'!$F$27,0,10*ROW('Water Data'!F46)))</f>
        <v/>
      </c>
      <c r="BZ52" s="398" t="str">
        <f ca="1">+IF(OFFSET('Water Data'!$F$28,0,10*ROW('Water Data'!F46))="","",OFFSET('Water Data'!$F$28,0,10*ROW('Water Data'!F46)))</f>
        <v/>
      </c>
      <c r="CA52" s="398" t="str">
        <f ca="1">+IF(OFFSET('Water Data'!$F$29,0,10*ROW('Water Data'!F46))="","",OFFSET('Water Data'!$F$29,0,10*ROW('Water Data'!F46)))</f>
        <v/>
      </c>
      <c r="CB52" s="398" t="str">
        <f ca="1">+IF(OFFSET('Water Data'!$G$27,0,10*ROW('Water Data'!G46))="","",OFFSET('Water Data'!$G$27,0,10*ROW('Water Data'!G46)))</f>
        <v/>
      </c>
      <c r="CC52" s="398" t="str">
        <f ca="1">+IF(OFFSET('Water Data'!$G$28,0,10*ROW('Water Data'!G46))="","",OFFSET('Water Data'!$G$28,0,10*ROW('Water Data'!G46)))</f>
        <v/>
      </c>
      <c r="CD52" s="398" t="str">
        <f ca="1">+IF(OFFSET('Water Data'!$G$29,0,10*ROW('Water Data'!G46))="","",OFFSET('Water Data'!$G$29,0,10*ROW('Water Data'!G46)))</f>
        <v/>
      </c>
      <c r="CE52" s="398" t="str">
        <f ca="1">+IF(OFFSET('Water Data'!$H$27,0,10*ROW('Water Data'!H46))="","",OFFSET('Water Data'!$H$27,0,10*ROW('Water Data'!H46)))</f>
        <v/>
      </c>
      <c r="CF52" s="398" t="str">
        <f ca="1">+IF(OFFSET('Water Data'!$H$28,0,10*ROW('Water Data'!H46))="","",OFFSET('Water Data'!$H$28,0,10*ROW('Water Data'!H46)))</f>
        <v/>
      </c>
      <c r="CG52" s="398" t="str">
        <f ca="1">+IF(OFFSET('Water Data'!$H$29,0,10*ROW('Water Data'!H46))="","",OFFSET('Water Data'!$H$29,0,10*ROW('Water Data'!H46)))</f>
        <v/>
      </c>
      <c r="CH52" s="398" t="str">
        <f ca="1">+IF(OFFSET('Water Data'!$I$27,0,10*ROW('Water Data'!I46))="","",OFFSET('Water Data'!$I$27,0,10*ROW('Water Data'!I46)))</f>
        <v/>
      </c>
      <c r="CI52" s="398" t="str">
        <f ca="1">+IF(OFFSET('Water Data'!$I$28,0,10*ROW('Water Data'!I46))="","",OFFSET('Water Data'!$I$28,0,10*ROW('Water Data'!I46)))</f>
        <v/>
      </c>
      <c r="CJ52" s="398" t="str">
        <f ca="1">+IF(OFFSET('Water Data'!$I$29,0,10*ROW('Water Data'!I46))="","",OFFSET('Water Data'!$I$29,0,10*ROW('Water Data'!I46)))</f>
        <v/>
      </c>
      <c r="CK52" s="398" t="str">
        <f ca="1">+IF(OFFSET('Sanitation Data'!$D$28,0,10*ROW('Sanitation Data'!D46))="","",OFFSET('Sanitation Data'!$D$28,0,10*ROW('Sanitation Data'!D46)))</f>
        <v/>
      </c>
      <c r="CL52" s="398" t="str">
        <f ca="1">+IF(OFFSET('Sanitation Data'!$D$29,0,10*ROW('Sanitation Data'!D46))="","",OFFSET('Sanitation Data'!$D$29,0,10*ROW('Sanitation Data'!D46)))</f>
        <v/>
      </c>
      <c r="CM52" s="398" t="str">
        <f ca="1">+IF(OFFSET('Sanitation Data'!$D$30,0,10*ROW('Sanitation Data'!D46))="","",OFFSET('Sanitation Data'!$D$30,0,10*ROW('Sanitation Data'!D46)))</f>
        <v/>
      </c>
      <c r="CN52" s="398" t="str">
        <f ca="1">+IF(OFFSET('Sanitation Data'!$D$31,0,10*ROW('Sanitation Data'!D46))="","",OFFSET('Sanitation Data'!$D$31,0,10*ROW('Sanitation Data'!D46)))</f>
        <v/>
      </c>
      <c r="CO52" s="398" t="str">
        <f ca="1">+IF(OFFSET('Sanitation Data'!$D$32,0,10*ROW('Sanitation Data'!D46))="","",OFFSET('Sanitation Data'!$D$32,0,10*ROW('Sanitation Data'!D46)))</f>
        <v/>
      </c>
      <c r="CP52" s="398" t="str">
        <f ca="1">+IF(OFFSET('Sanitation Data'!$E$28,0,10*ROW('Sanitation Data'!E46))="","",OFFSET('Sanitation Data'!$E$28,0,10*ROW('Sanitation Data'!E46)))</f>
        <v/>
      </c>
      <c r="CQ52" s="398" t="str">
        <f ca="1">+IF(OFFSET('Sanitation Data'!$E$29,0,10*ROW('Sanitation Data'!E46))="","",OFFSET('Sanitation Data'!$E$29,0,10*ROW('Sanitation Data'!E46)))</f>
        <v/>
      </c>
      <c r="CR52" s="398" t="str">
        <f ca="1">+IF(OFFSET('Sanitation Data'!$E$30,0,10*ROW('Sanitation Data'!E46))="","",OFFSET('Sanitation Data'!$E$30,0,10*ROW('Sanitation Data'!E46)))</f>
        <v/>
      </c>
      <c r="CS52" s="398" t="str">
        <f ca="1">+IF(OFFSET('Sanitation Data'!$E$31,0,10*ROW('Sanitation Data'!E46))="","",OFFSET('Sanitation Data'!$E$31,0,10*ROW('Sanitation Data'!E46)))</f>
        <v/>
      </c>
      <c r="CT52" s="398" t="str">
        <f ca="1">+IF(OFFSET('Sanitation Data'!$E$32,0,10*ROW('Sanitation Data'!E46))="","",OFFSET('Sanitation Data'!$E$32,0,10*ROW('Sanitation Data'!E46)))</f>
        <v/>
      </c>
      <c r="CU52" s="398" t="str">
        <f ca="1">+IF(OFFSET('Sanitation Data'!$F$28,0,10*ROW('Sanitation Data'!F46))="","",OFFSET('Sanitation Data'!$F$28,0,10*ROW('Sanitation Data'!F46)))</f>
        <v/>
      </c>
      <c r="CV52" s="398" t="str">
        <f ca="1">+IF(OFFSET('Sanitation Data'!$F$29,0,10*ROW('Sanitation Data'!F46))="","",OFFSET('Sanitation Data'!$F$29,0,10*ROW('Sanitation Data'!F46)))</f>
        <v/>
      </c>
      <c r="CW52" s="398" t="str">
        <f ca="1">+IF(OFFSET('Sanitation Data'!$F$30,0,10*ROW('Sanitation Data'!F46))="","",OFFSET('Sanitation Data'!$F$30,0,10*ROW('Sanitation Data'!F46)))</f>
        <v/>
      </c>
      <c r="CX52" s="398" t="str">
        <f ca="1">+IF(OFFSET('Sanitation Data'!$F$31,0,10*ROW('Sanitation Data'!F46))="","",OFFSET('Sanitation Data'!$F$31,0,10*ROW('Sanitation Data'!F46)))</f>
        <v/>
      </c>
      <c r="CY52" s="398" t="str">
        <f ca="1">+IF(OFFSET('Sanitation Data'!$F$32,0,10*ROW('Sanitation Data'!F46))="","",OFFSET('Sanitation Data'!$F$32,0,10*ROW('Sanitation Data'!F46)))</f>
        <v/>
      </c>
      <c r="CZ52" s="398" t="str">
        <f ca="1">+IF(OFFSET('Sanitation Data'!$G$28,0,10*ROW('Sanitation Data'!G46))="","",OFFSET('Sanitation Data'!$G$28,0,10*ROW('Sanitation Data'!G46)))</f>
        <v/>
      </c>
      <c r="DA52" s="398" t="str">
        <f ca="1">+IF(OFFSET('Sanitation Data'!$G$29,0,10*ROW('Sanitation Data'!G46))="","",OFFSET('Sanitation Data'!$G$29,0,10*ROW('Sanitation Data'!G46)))</f>
        <v/>
      </c>
      <c r="DB52" s="398" t="str">
        <f ca="1">+IF(OFFSET('Sanitation Data'!$G$30,0,10*ROW('Sanitation Data'!G46))="","",OFFSET('Sanitation Data'!$G$30,0,10*ROW('Sanitation Data'!G46)))</f>
        <v/>
      </c>
      <c r="DC52" s="398" t="str">
        <f ca="1">+IF(OFFSET('Sanitation Data'!$G$31,0,10*ROW('Sanitation Data'!G46))="","",OFFSET('Sanitation Data'!$G$31,0,10*ROW('Sanitation Data'!G46)))</f>
        <v/>
      </c>
      <c r="DD52" s="398" t="str">
        <f ca="1">+IF(OFFSET('Sanitation Data'!$G$32,0,10*ROW('Sanitation Data'!G46))="","",OFFSET('Sanitation Data'!$G$32,0,10*ROW('Sanitation Data'!G46)))</f>
        <v/>
      </c>
      <c r="DE52" s="398" t="str">
        <f ca="1">+IF(OFFSET('Sanitation Data'!$H$28,0,10*ROW('Sanitation Data'!H46))="","",OFFSET('Sanitation Data'!$H$28,0,10*ROW('Sanitation Data'!H46)))</f>
        <v/>
      </c>
      <c r="DF52" s="398" t="str">
        <f ca="1">+IF(OFFSET('Sanitation Data'!$H$29,0,10*ROW('Sanitation Data'!H46))="","",OFFSET('Sanitation Data'!$H$29,0,10*ROW('Sanitation Data'!H46)))</f>
        <v/>
      </c>
      <c r="DG52" s="398" t="str">
        <f ca="1">+IF(OFFSET('Sanitation Data'!$H$30,0,10*ROW('Sanitation Data'!H46))="","",OFFSET('Sanitation Data'!$H$30,0,10*ROW('Sanitation Data'!H46)))</f>
        <v/>
      </c>
      <c r="DH52" s="398" t="str">
        <f ca="1">+IF(OFFSET('Sanitation Data'!$H$31,0,10*ROW('Sanitation Data'!H46))="","",OFFSET('Sanitation Data'!$H$31,0,10*ROW('Sanitation Data'!H46)))</f>
        <v/>
      </c>
      <c r="DI52" s="398" t="str">
        <f ca="1">+IF(OFFSET('Sanitation Data'!$H$32,0,10*ROW('Sanitation Data'!H46))="","",OFFSET('Sanitation Data'!$H$32,0,10*ROW('Sanitation Data'!H46)))</f>
        <v/>
      </c>
      <c r="DJ52" s="398" t="str">
        <f ca="1">+IF(OFFSET('Sanitation Data'!$I$28,0,10*ROW('Sanitation Data'!I46))="","",OFFSET('Sanitation Data'!$I$28,0,10*ROW('Sanitation Data'!I46)))</f>
        <v/>
      </c>
      <c r="DK52" s="398" t="str">
        <f ca="1">+IF(OFFSET('Sanitation Data'!$I$29,0,10*ROW('Sanitation Data'!I46))="","",OFFSET('Sanitation Data'!$I$29,0,10*ROW('Sanitation Data'!I46)))</f>
        <v/>
      </c>
      <c r="DL52" s="398" t="str">
        <f ca="1">+IF(OFFSET('Sanitation Data'!$I$30,0,10*ROW('Sanitation Data'!I46))="","",OFFSET('Sanitation Data'!$I$30,0,10*ROW('Sanitation Data'!I46)))</f>
        <v/>
      </c>
      <c r="DM52" s="398" t="str">
        <f ca="1">+IF(OFFSET('Sanitation Data'!$I$31,0,10*ROW('Sanitation Data'!I46))="","",OFFSET('Sanitation Data'!$I$31,0,10*ROW('Sanitation Data'!I46)))</f>
        <v/>
      </c>
      <c r="DN52" s="398" t="str">
        <f ca="1">+IF(OFFSET('Sanitation Data'!$I$32,0,10*ROW('Sanitation Data'!I46))="","",OFFSET('Sanitation Data'!$I$32,0,10*ROW('Sanitation Data'!I46)))</f>
        <v/>
      </c>
      <c r="DO52" s="398" t="str">
        <f ca="1">+IF(OFFSET('Hygiene Data'!$D$11,0,10*ROW('Hygiene Data'!D46))="","",OFFSET('Hygiene Data'!$D$11,0,10*ROW('Hygiene Data'!D46)))</f>
        <v/>
      </c>
      <c r="DP52" s="398" t="str">
        <f ca="1">+IF(OFFSET('Hygiene Data'!$D$12,0,10*ROW('Hygiene Data'!D46))="","",OFFSET('Hygiene Data'!$D$12,0,10*ROW('Hygiene Data'!D46)))</f>
        <v/>
      </c>
      <c r="DQ52" s="398" t="str">
        <f ca="1">+IF(OFFSET('Hygiene Data'!$D$13,0,10*ROW('Hygiene Data'!D46))="","",OFFSET('Hygiene Data'!$D$13,0,10*ROW('Hygiene Data'!D46)))</f>
        <v/>
      </c>
      <c r="DR52" s="398" t="str">
        <f ca="1">+IF(OFFSET('Hygiene Data'!$E$11,0,10*ROW('Hygiene Data'!E46))="","",OFFSET('Hygiene Data'!$E$11,0,10*ROW('Hygiene Data'!E46)))</f>
        <v/>
      </c>
      <c r="DS52" s="398" t="str">
        <f ca="1">+IF(OFFSET('Hygiene Data'!$E$12,0,10*ROW('Hygiene Data'!E46))="","",OFFSET('Hygiene Data'!$E$12,0,10*ROW('Hygiene Data'!E46)))</f>
        <v/>
      </c>
      <c r="DT52" s="398" t="str">
        <f ca="1">+IF(OFFSET('Hygiene Data'!$E$13,0,10*ROW('Hygiene Data'!E46))="","",OFFSET('Hygiene Data'!$E$13,0,10*ROW('Hygiene Data'!E46)))</f>
        <v/>
      </c>
      <c r="DU52" s="398" t="str">
        <f ca="1">+IF(OFFSET('Hygiene Data'!$F$11,0,10*ROW('Hygiene Data'!F46))="","",OFFSET('Hygiene Data'!$F$11,0,10*ROW('Hygiene Data'!F46)))</f>
        <v/>
      </c>
      <c r="DV52" s="398" t="str">
        <f ca="1">+IF(OFFSET('Hygiene Data'!$F$12,0,10*ROW('Hygiene Data'!F46))="","",OFFSET('Hygiene Data'!$F$12,0,10*ROW('Hygiene Data'!F46)))</f>
        <v/>
      </c>
      <c r="DW52" s="398" t="str">
        <f ca="1">+IF(OFFSET('Hygiene Data'!$F$13,0,10*ROW('Hygiene Data'!F46))="","",OFFSET('Hygiene Data'!$F$13,0,10*ROW('Hygiene Data'!F46)))</f>
        <v/>
      </c>
      <c r="DX52" s="398" t="str">
        <f ca="1">+IF(OFFSET('Hygiene Data'!$G$11,0,10*ROW('Hygiene Data'!G46))="","",OFFSET('Hygiene Data'!$G$11,0,10*ROW('Hygiene Data'!G46)))</f>
        <v/>
      </c>
      <c r="DY52" s="398" t="str">
        <f ca="1">+IF(OFFSET('Hygiene Data'!$G$12,0,10*ROW('Hygiene Data'!G46))="","",OFFSET('Hygiene Data'!$G$12,0,10*ROW('Hygiene Data'!G46)))</f>
        <v/>
      </c>
      <c r="DZ52" s="398" t="str">
        <f ca="1">+IF(OFFSET('Hygiene Data'!$G$13,0,10*ROW('Hygiene Data'!G46))="","",OFFSET('Hygiene Data'!$G$13,0,10*ROW('Hygiene Data'!G46)))</f>
        <v/>
      </c>
      <c r="EA52" s="398" t="str">
        <f ca="1">+IF(OFFSET('Hygiene Data'!$H$11,0,10*ROW('Hygiene Data'!H46))="","",OFFSET('Hygiene Data'!$H$11,0,10*ROW('Hygiene Data'!H46)))</f>
        <v/>
      </c>
      <c r="EB52" s="398" t="str">
        <f ca="1">+IF(OFFSET('Hygiene Data'!$H$12,0,10*ROW('Hygiene Data'!H46))="","",OFFSET('Hygiene Data'!$H$12,0,10*ROW('Hygiene Data'!H46)))</f>
        <v/>
      </c>
      <c r="EC52" s="398" t="str">
        <f ca="1">+IF(OFFSET('Hygiene Data'!$H$13,0,10*ROW('Hygiene Data'!H46))="","",OFFSET('Hygiene Data'!$H$13,0,10*ROW('Hygiene Data'!H46)))</f>
        <v/>
      </c>
      <c r="ED52" s="398" t="str">
        <f ca="1">+IF(OFFSET('Hygiene Data'!$I$11,0,10*ROW('Hygiene Data'!I46))="","",OFFSET('Hygiene Data'!$I$11,0,10*ROW('Hygiene Data'!I46)))</f>
        <v/>
      </c>
      <c r="EE52" s="398" t="str">
        <f ca="1">+IF(OFFSET('Hygiene Data'!$I$12,0,10*ROW('Hygiene Data'!I46))="","",OFFSET('Hygiene Data'!$I$12,0,10*ROW('Hygiene Data'!I46)))</f>
        <v/>
      </c>
      <c r="EF52" s="398" t="str">
        <f ca="1">+IF(OFFSET('Hygiene Data'!$I$13,0,10*ROW('Hygiene Data'!I46))="","",OFFSET('Hygiene Data'!$I$13,0,10*ROW('Hygiene Data'!I46)))</f>
        <v/>
      </c>
    </row>
    <row r="53" spans="1:136" x14ac:dyDescent="0.25">
      <c r="A53" s="507" t="str">
        <f ca="1">+IF(OFFSET('Water Data'!$B$2,0,10*ROW('Water Data'!E47))="","",OFFSET('Water Data'!$B$2,0,10*ROW('Water Data'!E47)))</f>
        <v/>
      </c>
      <c r="B53" s="507"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34" t="str">
        <f t="shared" ca="1" si="0"/>
        <v/>
      </c>
      <c r="D53" s="535"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35"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35"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35"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35"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35"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35"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35"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35"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35"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35"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35"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35"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35"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35"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35"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35"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35"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36"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36"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36"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36"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36"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36"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36"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36"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36"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36"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36"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36"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36"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36"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36"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36"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36"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36"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36"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36"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36"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36"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36"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36"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36"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36"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36"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36"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36"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36"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37"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613"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37"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37"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37"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37"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37"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37"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37"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37"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37"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37"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37"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37"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37"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37"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37"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37"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98" t="str">
        <f ca="1">+IF(OFFSET('Water Data'!$D$27,0,10*ROW('Water Data'!D47))="","",OFFSET('Water Data'!$D$27,0,10*ROW('Water Data'!D47)))</f>
        <v/>
      </c>
      <c r="BT53" s="398" t="str">
        <f ca="1">+IF(OFFSET('Water Data'!$D$28,0,10*ROW('Water Data'!D47))="","",OFFSET('Water Data'!$D$28,0,10*ROW('Water Data'!D47)))</f>
        <v/>
      </c>
      <c r="BU53" s="398" t="str">
        <f ca="1">+IF(OFFSET('Water Data'!$D$29,0,10*ROW('Water Data'!D47))="","",OFFSET('Water Data'!$D$29,0,10*ROW('Water Data'!D47)))</f>
        <v/>
      </c>
      <c r="BV53" s="398" t="str">
        <f ca="1">+IF(OFFSET('Water Data'!$E$27,0,10*ROW('Water Data'!E47))="","",OFFSET('Water Data'!$E$27,0,10*ROW('Water Data'!E47)))</f>
        <v/>
      </c>
      <c r="BW53" s="398" t="str">
        <f ca="1">+IF(OFFSET('Water Data'!$E$28,0,10*ROW('Water Data'!E47))="","",OFFSET('Water Data'!$E$28,0,10*ROW('Water Data'!E47)))</f>
        <v/>
      </c>
      <c r="BX53" s="398" t="str">
        <f ca="1">+IF(OFFSET('Water Data'!$E$29,0,10*ROW('Water Data'!E47))="","",OFFSET('Water Data'!$E$29,0,10*ROW('Water Data'!E47)))</f>
        <v/>
      </c>
      <c r="BY53" s="398" t="str">
        <f ca="1">+IF(OFFSET('Water Data'!$F$27,0,10*ROW('Water Data'!F47))="","",OFFSET('Water Data'!$F$27,0,10*ROW('Water Data'!F47)))</f>
        <v/>
      </c>
      <c r="BZ53" s="398" t="str">
        <f ca="1">+IF(OFFSET('Water Data'!$F$28,0,10*ROW('Water Data'!F47))="","",OFFSET('Water Data'!$F$28,0,10*ROW('Water Data'!F47)))</f>
        <v/>
      </c>
      <c r="CA53" s="398" t="str">
        <f ca="1">+IF(OFFSET('Water Data'!$F$29,0,10*ROW('Water Data'!F47))="","",OFFSET('Water Data'!$F$29,0,10*ROW('Water Data'!F47)))</f>
        <v/>
      </c>
      <c r="CB53" s="398" t="str">
        <f ca="1">+IF(OFFSET('Water Data'!$G$27,0,10*ROW('Water Data'!G47))="","",OFFSET('Water Data'!$G$27,0,10*ROW('Water Data'!G47)))</f>
        <v/>
      </c>
      <c r="CC53" s="398" t="str">
        <f ca="1">+IF(OFFSET('Water Data'!$G$28,0,10*ROW('Water Data'!G47))="","",OFFSET('Water Data'!$G$28,0,10*ROW('Water Data'!G47)))</f>
        <v/>
      </c>
      <c r="CD53" s="398" t="str">
        <f ca="1">+IF(OFFSET('Water Data'!$G$29,0,10*ROW('Water Data'!G47))="","",OFFSET('Water Data'!$G$29,0,10*ROW('Water Data'!G47)))</f>
        <v/>
      </c>
      <c r="CE53" s="398" t="str">
        <f ca="1">+IF(OFFSET('Water Data'!$H$27,0,10*ROW('Water Data'!H47))="","",OFFSET('Water Data'!$H$27,0,10*ROW('Water Data'!H47)))</f>
        <v/>
      </c>
      <c r="CF53" s="398" t="str">
        <f ca="1">+IF(OFFSET('Water Data'!$H$28,0,10*ROW('Water Data'!H47))="","",OFFSET('Water Data'!$H$28,0,10*ROW('Water Data'!H47)))</f>
        <v/>
      </c>
      <c r="CG53" s="398" t="str">
        <f ca="1">+IF(OFFSET('Water Data'!$H$29,0,10*ROW('Water Data'!H47))="","",OFFSET('Water Data'!$H$29,0,10*ROW('Water Data'!H47)))</f>
        <v/>
      </c>
      <c r="CH53" s="398" t="str">
        <f ca="1">+IF(OFFSET('Water Data'!$I$27,0,10*ROW('Water Data'!I47))="","",OFFSET('Water Data'!$I$27,0,10*ROW('Water Data'!I47)))</f>
        <v/>
      </c>
      <c r="CI53" s="398" t="str">
        <f ca="1">+IF(OFFSET('Water Data'!$I$28,0,10*ROW('Water Data'!I47))="","",OFFSET('Water Data'!$I$28,0,10*ROW('Water Data'!I47)))</f>
        <v/>
      </c>
      <c r="CJ53" s="398" t="str">
        <f ca="1">+IF(OFFSET('Water Data'!$I$29,0,10*ROW('Water Data'!I47))="","",OFFSET('Water Data'!$I$29,0,10*ROW('Water Data'!I47)))</f>
        <v/>
      </c>
      <c r="CK53" s="398" t="str">
        <f ca="1">+IF(OFFSET('Sanitation Data'!$D$28,0,10*ROW('Sanitation Data'!D47))="","",OFFSET('Sanitation Data'!$D$28,0,10*ROW('Sanitation Data'!D47)))</f>
        <v/>
      </c>
      <c r="CL53" s="398" t="str">
        <f ca="1">+IF(OFFSET('Sanitation Data'!$D$29,0,10*ROW('Sanitation Data'!D47))="","",OFFSET('Sanitation Data'!$D$29,0,10*ROW('Sanitation Data'!D47)))</f>
        <v/>
      </c>
      <c r="CM53" s="398" t="str">
        <f ca="1">+IF(OFFSET('Sanitation Data'!$D$30,0,10*ROW('Sanitation Data'!D47))="","",OFFSET('Sanitation Data'!$D$30,0,10*ROW('Sanitation Data'!D47)))</f>
        <v/>
      </c>
      <c r="CN53" s="398" t="str">
        <f ca="1">+IF(OFFSET('Sanitation Data'!$D$31,0,10*ROW('Sanitation Data'!D47))="","",OFFSET('Sanitation Data'!$D$31,0,10*ROW('Sanitation Data'!D47)))</f>
        <v/>
      </c>
      <c r="CO53" s="398" t="str">
        <f ca="1">+IF(OFFSET('Sanitation Data'!$D$32,0,10*ROW('Sanitation Data'!D47))="","",OFFSET('Sanitation Data'!$D$32,0,10*ROW('Sanitation Data'!D47)))</f>
        <v/>
      </c>
      <c r="CP53" s="398" t="str">
        <f ca="1">+IF(OFFSET('Sanitation Data'!$E$28,0,10*ROW('Sanitation Data'!E47))="","",OFFSET('Sanitation Data'!$E$28,0,10*ROW('Sanitation Data'!E47)))</f>
        <v/>
      </c>
      <c r="CQ53" s="398" t="str">
        <f ca="1">+IF(OFFSET('Sanitation Data'!$E$29,0,10*ROW('Sanitation Data'!E47))="","",OFFSET('Sanitation Data'!$E$29,0,10*ROW('Sanitation Data'!E47)))</f>
        <v/>
      </c>
      <c r="CR53" s="398" t="str">
        <f ca="1">+IF(OFFSET('Sanitation Data'!$E$30,0,10*ROW('Sanitation Data'!E47))="","",OFFSET('Sanitation Data'!$E$30,0,10*ROW('Sanitation Data'!E47)))</f>
        <v/>
      </c>
      <c r="CS53" s="398" t="str">
        <f ca="1">+IF(OFFSET('Sanitation Data'!$E$31,0,10*ROW('Sanitation Data'!E47))="","",OFFSET('Sanitation Data'!$E$31,0,10*ROW('Sanitation Data'!E47)))</f>
        <v/>
      </c>
      <c r="CT53" s="398" t="str">
        <f ca="1">+IF(OFFSET('Sanitation Data'!$E$32,0,10*ROW('Sanitation Data'!E47))="","",OFFSET('Sanitation Data'!$E$32,0,10*ROW('Sanitation Data'!E47)))</f>
        <v/>
      </c>
      <c r="CU53" s="398" t="str">
        <f ca="1">+IF(OFFSET('Sanitation Data'!$F$28,0,10*ROW('Sanitation Data'!F47))="","",OFFSET('Sanitation Data'!$F$28,0,10*ROW('Sanitation Data'!F47)))</f>
        <v/>
      </c>
      <c r="CV53" s="398" t="str">
        <f ca="1">+IF(OFFSET('Sanitation Data'!$F$29,0,10*ROW('Sanitation Data'!F47))="","",OFFSET('Sanitation Data'!$F$29,0,10*ROW('Sanitation Data'!F47)))</f>
        <v/>
      </c>
      <c r="CW53" s="398" t="str">
        <f ca="1">+IF(OFFSET('Sanitation Data'!$F$30,0,10*ROW('Sanitation Data'!F47))="","",OFFSET('Sanitation Data'!$F$30,0,10*ROW('Sanitation Data'!F47)))</f>
        <v/>
      </c>
      <c r="CX53" s="398" t="str">
        <f ca="1">+IF(OFFSET('Sanitation Data'!$F$31,0,10*ROW('Sanitation Data'!F47))="","",OFFSET('Sanitation Data'!$F$31,0,10*ROW('Sanitation Data'!F47)))</f>
        <v/>
      </c>
      <c r="CY53" s="398" t="str">
        <f ca="1">+IF(OFFSET('Sanitation Data'!$F$32,0,10*ROW('Sanitation Data'!F47))="","",OFFSET('Sanitation Data'!$F$32,0,10*ROW('Sanitation Data'!F47)))</f>
        <v/>
      </c>
      <c r="CZ53" s="398" t="str">
        <f ca="1">+IF(OFFSET('Sanitation Data'!$G$28,0,10*ROW('Sanitation Data'!G47))="","",OFFSET('Sanitation Data'!$G$28,0,10*ROW('Sanitation Data'!G47)))</f>
        <v/>
      </c>
      <c r="DA53" s="398" t="str">
        <f ca="1">+IF(OFFSET('Sanitation Data'!$G$29,0,10*ROW('Sanitation Data'!G47))="","",OFFSET('Sanitation Data'!$G$29,0,10*ROW('Sanitation Data'!G47)))</f>
        <v/>
      </c>
      <c r="DB53" s="398" t="str">
        <f ca="1">+IF(OFFSET('Sanitation Data'!$G$30,0,10*ROW('Sanitation Data'!G47))="","",OFFSET('Sanitation Data'!$G$30,0,10*ROW('Sanitation Data'!G47)))</f>
        <v/>
      </c>
      <c r="DC53" s="398" t="str">
        <f ca="1">+IF(OFFSET('Sanitation Data'!$G$31,0,10*ROW('Sanitation Data'!G47))="","",OFFSET('Sanitation Data'!$G$31,0,10*ROW('Sanitation Data'!G47)))</f>
        <v/>
      </c>
      <c r="DD53" s="398" t="str">
        <f ca="1">+IF(OFFSET('Sanitation Data'!$G$32,0,10*ROW('Sanitation Data'!G47))="","",OFFSET('Sanitation Data'!$G$32,0,10*ROW('Sanitation Data'!G47)))</f>
        <v/>
      </c>
      <c r="DE53" s="398" t="str">
        <f ca="1">+IF(OFFSET('Sanitation Data'!$H$28,0,10*ROW('Sanitation Data'!H47))="","",OFFSET('Sanitation Data'!$H$28,0,10*ROW('Sanitation Data'!H47)))</f>
        <v/>
      </c>
      <c r="DF53" s="398" t="str">
        <f ca="1">+IF(OFFSET('Sanitation Data'!$H$29,0,10*ROW('Sanitation Data'!H47))="","",OFFSET('Sanitation Data'!$H$29,0,10*ROW('Sanitation Data'!H47)))</f>
        <v/>
      </c>
      <c r="DG53" s="398" t="str">
        <f ca="1">+IF(OFFSET('Sanitation Data'!$H$30,0,10*ROW('Sanitation Data'!H47))="","",OFFSET('Sanitation Data'!$H$30,0,10*ROW('Sanitation Data'!H47)))</f>
        <v/>
      </c>
      <c r="DH53" s="398" t="str">
        <f ca="1">+IF(OFFSET('Sanitation Data'!$H$31,0,10*ROW('Sanitation Data'!H47))="","",OFFSET('Sanitation Data'!$H$31,0,10*ROW('Sanitation Data'!H47)))</f>
        <v/>
      </c>
      <c r="DI53" s="398" t="str">
        <f ca="1">+IF(OFFSET('Sanitation Data'!$H$32,0,10*ROW('Sanitation Data'!H47))="","",OFFSET('Sanitation Data'!$H$32,0,10*ROW('Sanitation Data'!H47)))</f>
        <v/>
      </c>
      <c r="DJ53" s="398" t="str">
        <f ca="1">+IF(OFFSET('Sanitation Data'!$I$28,0,10*ROW('Sanitation Data'!I47))="","",OFFSET('Sanitation Data'!$I$28,0,10*ROW('Sanitation Data'!I47)))</f>
        <v/>
      </c>
      <c r="DK53" s="398" t="str">
        <f ca="1">+IF(OFFSET('Sanitation Data'!$I$29,0,10*ROW('Sanitation Data'!I47))="","",OFFSET('Sanitation Data'!$I$29,0,10*ROW('Sanitation Data'!I47)))</f>
        <v/>
      </c>
      <c r="DL53" s="398" t="str">
        <f ca="1">+IF(OFFSET('Sanitation Data'!$I$30,0,10*ROW('Sanitation Data'!I47))="","",OFFSET('Sanitation Data'!$I$30,0,10*ROW('Sanitation Data'!I47)))</f>
        <v/>
      </c>
      <c r="DM53" s="398" t="str">
        <f ca="1">+IF(OFFSET('Sanitation Data'!$I$31,0,10*ROW('Sanitation Data'!I47))="","",OFFSET('Sanitation Data'!$I$31,0,10*ROW('Sanitation Data'!I47)))</f>
        <v/>
      </c>
      <c r="DN53" s="398" t="str">
        <f ca="1">+IF(OFFSET('Sanitation Data'!$I$32,0,10*ROW('Sanitation Data'!I47))="","",OFFSET('Sanitation Data'!$I$32,0,10*ROW('Sanitation Data'!I47)))</f>
        <v/>
      </c>
      <c r="DO53" s="398" t="str">
        <f ca="1">+IF(OFFSET('Hygiene Data'!$D$11,0,10*ROW('Hygiene Data'!D47))="","",OFFSET('Hygiene Data'!$D$11,0,10*ROW('Hygiene Data'!D47)))</f>
        <v/>
      </c>
      <c r="DP53" s="398" t="str">
        <f ca="1">+IF(OFFSET('Hygiene Data'!$D$12,0,10*ROW('Hygiene Data'!D47))="","",OFFSET('Hygiene Data'!$D$12,0,10*ROW('Hygiene Data'!D47)))</f>
        <v/>
      </c>
      <c r="DQ53" s="398" t="str">
        <f ca="1">+IF(OFFSET('Hygiene Data'!$D$13,0,10*ROW('Hygiene Data'!D47))="","",OFFSET('Hygiene Data'!$D$13,0,10*ROW('Hygiene Data'!D47)))</f>
        <v/>
      </c>
      <c r="DR53" s="398" t="str">
        <f ca="1">+IF(OFFSET('Hygiene Data'!$E$11,0,10*ROW('Hygiene Data'!E47))="","",OFFSET('Hygiene Data'!$E$11,0,10*ROW('Hygiene Data'!E47)))</f>
        <v/>
      </c>
      <c r="DS53" s="398" t="str">
        <f ca="1">+IF(OFFSET('Hygiene Data'!$E$12,0,10*ROW('Hygiene Data'!E47))="","",OFFSET('Hygiene Data'!$E$12,0,10*ROW('Hygiene Data'!E47)))</f>
        <v/>
      </c>
      <c r="DT53" s="398" t="str">
        <f ca="1">+IF(OFFSET('Hygiene Data'!$E$13,0,10*ROW('Hygiene Data'!E47))="","",OFFSET('Hygiene Data'!$E$13,0,10*ROW('Hygiene Data'!E47)))</f>
        <v/>
      </c>
      <c r="DU53" s="398" t="str">
        <f ca="1">+IF(OFFSET('Hygiene Data'!$F$11,0,10*ROW('Hygiene Data'!F47))="","",OFFSET('Hygiene Data'!$F$11,0,10*ROW('Hygiene Data'!F47)))</f>
        <v/>
      </c>
      <c r="DV53" s="398" t="str">
        <f ca="1">+IF(OFFSET('Hygiene Data'!$F$12,0,10*ROW('Hygiene Data'!F47))="","",OFFSET('Hygiene Data'!$F$12,0,10*ROW('Hygiene Data'!F47)))</f>
        <v/>
      </c>
      <c r="DW53" s="398" t="str">
        <f ca="1">+IF(OFFSET('Hygiene Data'!$F$13,0,10*ROW('Hygiene Data'!F47))="","",OFFSET('Hygiene Data'!$F$13,0,10*ROW('Hygiene Data'!F47)))</f>
        <v/>
      </c>
      <c r="DX53" s="398" t="str">
        <f ca="1">+IF(OFFSET('Hygiene Data'!$G$11,0,10*ROW('Hygiene Data'!G47))="","",OFFSET('Hygiene Data'!$G$11,0,10*ROW('Hygiene Data'!G47)))</f>
        <v/>
      </c>
      <c r="DY53" s="398" t="str">
        <f ca="1">+IF(OFFSET('Hygiene Data'!$G$12,0,10*ROW('Hygiene Data'!G47))="","",OFFSET('Hygiene Data'!$G$12,0,10*ROW('Hygiene Data'!G47)))</f>
        <v/>
      </c>
      <c r="DZ53" s="398" t="str">
        <f ca="1">+IF(OFFSET('Hygiene Data'!$G$13,0,10*ROW('Hygiene Data'!G47))="","",OFFSET('Hygiene Data'!$G$13,0,10*ROW('Hygiene Data'!G47)))</f>
        <v/>
      </c>
      <c r="EA53" s="398" t="str">
        <f ca="1">+IF(OFFSET('Hygiene Data'!$H$11,0,10*ROW('Hygiene Data'!H47))="","",OFFSET('Hygiene Data'!$H$11,0,10*ROW('Hygiene Data'!H47)))</f>
        <v/>
      </c>
      <c r="EB53" s="398" t="str">
        <f ca="1">+IF(OFFSET('Hygiene Data'!$H$12,0,10*ROW('Hygiene Data'!H47))="","",OFFSET('Hygiene Data'!$H$12,0,10*ROW('Hygiene Data'!H47)))</f>
        <v/>
      </c>
      <c r="EC53" s="398" t="str">
        <f ca="1">+IF(OFFSET('Hygiene Data'!$H$13,0,10*ROW('Hygiene Data'!H47))="","",OFFSET('Hygiene Data'!$H$13,0,10*ROW('Hygiene Data'!H47)))</f>
        <v/>
      </c>
      <c r="ED53" s="398" t="str">
        <f ca="1">+IF(OFFSET('Hygiene Data'!$I$11,0,10*ROW('Hygiene Data'!I47))="","",OFFSET('Hygiene Data'!$I$11,0,10*ROW('Hygiene Data'!I47)))</f>
        <v/>
      </c>
      <c r="EE53" s="398" t="str">
        <f ca="1">+IF(OFFSET('Hygiene Data'!$I$12,0,10*ROW('Hygiene Data'!I47))="","",OFFSET('Hygiene Data'!$I$12,0,10*ROW('Hygiene Data'!I47)))</f>
        <v/>
      </c>
      <c r="EF53" s="398" t="str">
        <f ca="1">+IF(OFFSET('Hygiene Data'!$I$13,0,10*ROW('Hygiene Data'!I47))="","",OFFSET('Hygiene Data'!$I$13,0,10*ROW('Hygiene Data'!I47)))</f>
        <v/>
      </c>
    </row>
    <row r="54" spans="1:136" x14ac:dyDescent="0.25">
      <c r="A54" s="507" t="str">
        <f ca="1">+IF(OFFSET('Water Data'!$B$2,0,10*ROW('Water Data'!E48))="","",OFFSET('Water Data'!$B$2,0,10*ROW('Water Data'!E48)))</f>
        <v/>
      </c>
      <c r="B54" s="507"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34" t="str">
        <f t="shared" ca="1" si="0"/>
        <v/>
      </c>
      <c r="D54" s="535"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35"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35"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35"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35"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35"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35"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35"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35"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35"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35"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35"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35"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35"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35"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35"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35"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35"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36"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36"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36"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36"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36"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36"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36"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36"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36"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36"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36"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36"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36"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36"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36"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36"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36"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36"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36"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36"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36"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36"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36"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36"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36"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36"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36"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36"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36"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36"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37"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613"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37"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37"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37"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37"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37"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37"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37"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37"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37"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37"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37"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37"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37"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37"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37"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37"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98" t="str">
        <f ca="1">+IF(OFFSET('Water Data'!$D$27,0,10*ROW('Water Data'!D48))="","",OFFSET('Water Data'!$D$27,0,10*ROW('Water Data'!D48)))</f>
        <v/>
      </c>
      <c r="BT54" s="398" t="str">
        <f ca="1">+IF(OFFSET('Water Data'!$D$28,0,10*ROW('Water Data'!D48))="","",OFFSET('Water Data'!$D$28,0,10*ROW('Water Data'!D48)))</f>
        <v/>
      </c>
      <c r="BU54" s="398" t="str">
        <f ca="1">+IF(OFFSET('Water Data'!$D$29,0,10*ROW('Water Data'!D48))="","",OFFSET('Water Data'!$D$29,0,10*ROW('Water Data'!D48)))</f>
        <v/>
      </c>
      <c r="BV54" s="398" t="str">
        <f ca="1">+IF(OFFSET('Water Data'!$E$27,0,10*ROW('Water Data'!E48))="","",OFFSET('Water Data'!$E$27,0,10*ROW('Water Data'!E48)))</f>
        <v/>
      </c>
      <c r="BW54" s="398" t="str">
        <f ca="1">+IF(OFFSET('Water Data'!$E$28,0,10*ROW('Water Data'!E48))="","",OFFSET('Water Data'!$E$28,0,10*ROW('Water Data'!E48)))</f>
        <v/>
      </c>
      <c r="BX54" s="398" t="str">
        <f ca="1">+IF(OFFSET('Water Data'!$E$29,0,10*ROW('Water Data'!E48))="","",OFFSET('Water Data'!$E$29,0,10*ROW('Water Data'!E48)))</f>
        <v/>
      </c>
      <c r="BY54" s="398" t="str">
        <f ca="1">+IF(OFFSET('Water Data'!$F$27,0,10*ROW('Water Data'!F48))="","",OFFSET('Water Data'!$F$27,0,10*ROW('Water Data'!F48)))</f>
        <v/>
      </c>
      <c r="BZ54" s="398" t="str">
        <f ca="1">+IF(OFFSET('Water Data'!$F$28,0,10*ROW('Water Data'!F48))="","",OFFSET('Water Data'!$F$28,0,10*ROW('Water Data'!F48)))</f>
        <v/>
      </c>
      <c r="CA54" s="398" t="str">
        <f ca="1">+IF(OFFSET('Water Data'!$F$29,0,10*ROW('Water Data'!F48))="","",OFFSET('Water Data'!$F$29,0,10*ROW('Water Data'!F48)))</f>
        <v/>
      </c>
      <c r="CB54" s="398" t="str">
        <f ca="1">+IF(OFFSET('Water Data'!$G$27,0,10*ROW('Water Data'!G48))="","",OFFSET('Water Data'!$G$27,0,10*ROW('Water Data'!G48)))</f>
        <v/>
      </c>
      <c r="CC54" s="398" t="str">
        <f ca="1">+IF(OFFSET('Water Data'!$G$28,0,10*ROW('Water Data'!G48))="","",OFFSET('Water Data'!$G$28,0,10*ROW('Water Data'!G48)))</f>
        <v/>
      </c>
      <c r="CD54" s="398" t="str">
        <f ca="1">+IF(OFFSET('Water Data'!$G$29,0,10*ROW('Water Data'!G48))="","",OFFSET('Water Data'!$G$29,0,10*ROW('Water Data'!G48)))</f>
        <v/>
      </c>
      <c r="CE54" s="398" t="str">
        <f ca="1">+IF(OFFSET('Water Data'!$H$27,0,10*ROW('Water Data'!H48))="","",OFFSET('Water Data'!$H$27,0,10*ROW('Water Data'!H48)))</f>
        <v/>
      </c>
      <c r="CF54" s="398" t="str">
        <f ca="1">+IF(OFFSET('Water Data'!$H$28,0,10*ROW('Water Data'!H48))="","",OFFSET('Water Data'!$H$28,0,10*ROW('Water Data'!H48)))</f>
        <v/>
      </c>
      <c r="CG54" s="398" t="str">
        <f ca="1">+IF(OFFSET('Water Data'!$H$29,0,10*ROW('Water Data'!H48))="","",OFFSET('Water Data'!$H$29,0,10*ROW('Water Data'!H48)))</f>
        <v/>
      </c>
      <c r="CH54" s="398" t="str">
        <f ca="1">+IF(OFFSET('Water Data'!$I$27,0,10*ROW('Water Data'!I48))="","",OFFSET('Water Data'!$I$27,0,10*ROW('Water Data'!I48)))</f>
        <v/>
      </c>
      <c r="CI54" s="398" t="str">
        <f ca="1">+IF(OFFSET('Water Data'!$I$28,0,10*ROW('Water Data'!I48))="","",OFFSET('Water Data'!$I$28,0,10*ROW('Water Data'!I48)))</f>
        <v/>
      </c>
      <c r="CJ54" s="398" t="str">
        <f ca="1">+IF(OFFSET('Water Data'!$I$29,0,10*ROW('Water Data'!I48))="","",OFFSET('Water Data'!$I$29,0,10*ROW('Water Data'!I48)))</f>
        <v/>
      </c>
      <c r="CK54" s="398" t="str">
        <f ca="1">+IF(OFFSET('Sanitation Data'!$D$28,0,10*ROW('Sanitation Data'!D48))="","",OFFSET('Sanitation Data'!$D$28,0,10*ROW('Sanitation Data'!D48)))</f>
        <v/>
      </c>
      <c r="CL54" s="398" t="str">
        <f ca="1">+IF(OFFSET('Sanitation Data'!$D$29,0,10*ROW('Sanitation Data'!D48))="","",OFFSET('Sanitation Data'!$D$29,0,10*ROW('Sanitation Data'!D48)))</f>
        <v/>
      </c>
      <c r="CM54" s="398" t="str">
        <f ca="1">+IF(OFFSET('Sanitation Data'!$D$30,0,10*ROW('Sanitation Data'!D48))="","",OFFSET('Sanitation Data'!$D$30,0,10*ROW('Sanitation Data'!D48)))</f>
        <v/>
      </c>
      <c r="CN54" s="398" t="str">
        <f ca="1">+IF(OFFSET('Sanitation Data'!$D$31,0,10*ROW('Sanitation Data'!D48))="","",OFFSET('Sanitation Data'!$D$31,0,10*ROW('Sanitation Data'!D48)))</f>
        <v/>
      </c>
      <c r="CO54" s="398" t="str">
        <f ca="1">+IF(OFFSET('Sanitation Data'!$D$32,0,10*ROW('Sanitation Data'!D48))="","",OFFSET('Sanitation Data'!$D$32,0,10*ROW('Sanitation Data'!D48)))</f>
        <v/>
      </c>
      <c r="CP54" s="398" t="str">
        <f ca="1">+IF(OFFSET('Sanitation Data'!$E$28,0,10*ROW('Sanitation Data'!E48))="","",OFFSET('Sanitation Data'!$E$28,0,10*ROW('Sanitation Data'!E48)))</f>
        <v/>
      </c>
      <c r="CQ54" s="398" t="str">
        <f ca="1">+IF(OFFSET('Sanitation Data'!$E$29,0,10*ROW('Sanitation Data'!E48))="","",OFFSET('Sanitation Data'!$E$29,0,10*ROW('Sanitation Data'!E48)))</f>
        <v/>
      </c>
      <c r="CR54" s="398" t="str">
        <f ca="1">+IF(OFFSET('Sanitation Data'!$E$30,0,10*ROW('Sanitation Data'!E48))="","",OFFSET('Sanitation Data'!$E$30,0,10*ROW('Sanitation Data'!E48)))</f>
        <v/>
      </c>
      <c r="CS54" s="398" t="str">
        <f ca="1">+IF(OFFSET('Sanitation Data'!$E$31,0,10*ROW('Sanitation Data'!E48))="","",OFFSET('Sanitation Data'!$E$31,0,10*ROW('Sanitation Data'!E48)))</f>
        <v/>
      </c>
      <c r="CT54" s="398" t="str">
        <f ca="1">+IF(OFFSET('Sanitation Data'!$E$32,0,10*ROW('Sanitation Data'!E48))="","",OFFSET('Sanitation Data'!$E$32,0,10*ROW('Sanitation Data'!E48)))</f>
        <v/>
      </c>
      <c r="CU54" s="398" t="str">
        <f ca="1">+IF(OFFSET('Sanitation Data'!$F$28,0,10*ROW('Sanitation Data'!F48))="","",OFFSET('Sanitation Data'!$F$28,0,10*ROW('Sanitation Data'!F48)))</f>
        <v/>
      </c>
      <c r="CV54" s="398" t="str">
        <f ca="1">+IF(OFFSET('Sanitation Data'!$F$29,0,10*ROW('Sanitation Data'!F48))="","",OFFSET('Sanitation Data'!$F$29,0,10*ROW('Sanitation Data'!F48)))</f>
        <v/>
      </c>
      <c r="CW54" s="398" t="str">
        <f ca="1">+IF(OFFSET('Sanitation Data'!$F$30,0,10*ROW('Sanitation Data'!F48))="","",OFFSET('Sanitation Data'!$F$30,0,10*ROW('Sanitation Data'!F48)))</f>
        <v/>
      </c>
      <c r="CX54" s="398" t="str">
        <f ca="1">+IF(OFFSET('Sanitation Data'!$F$31,0,10*ROW('Sanitation Data'!F48))="","",OFFSET('Sanitation Data'!$F$31,0,10*ROW('Sanitation Data'!F48)))</f>
        <v/>
      </c>
      <c r="CY54" s="398" t="str">
        <f ca="1">+IF(OFFSET('Sanitation Data'!$F$32,0,10*ROW('Sanitation Data'!F48))="","",OFFSET('Sanitation Data'!$F$32,0,10*ROW('Sanitation Data'!F48)))</f>
        <v/>
      </c>
      <c r="CZ54" s="398" t="str">
        <f ca="1">+IF(OFFSET('Sanitation Data'!$G$28,0,10*ROW('Sanitation Data'!G48))="","",OFFSET('Sanitation Data'!$G$28,0,10*ROW('Sanitation Data'!G48)))</f>
        <v/>
      </c>
      <c r="DA54" s="398" t="str">
        <f ca="1">+IF(OFFSET('Sanitation Data'!$G$29,0,10*ROW('Sanitation Data'!G48))="","",OFFSET('Sanitation Data'!$G$29,0,10*ROW('Sanitation Data'!G48)))</f>
        <v/>
      </c>
      <c r="DB54" s="398" t="str">
        <f ca="1">+IF(OFFSET('Sanitation Data'!$G$30,0,10*ROW('Sanitation Data'!G48))="","",OFFSET('Sanitation Data'!$G$30,0,10*ROW('Sanitation Data'!G48)))</f>
        <v/>
      </c>
      <c r="DC54" s="398" t="str">
        <f ca="1">+IF(OFFSET('Sanitation Data'!$G$31,0,10*ROW('Sanitation Data'!G48))="","",OFFSET('Sanitation Data'!$G$31,0,10*ROW('Sanitation Data'!G48)))</f>
        <v/>
      </c>
      <c r="DD54" s="398" t="str">
        <f ca="1">+IF(OFFSET('Sanitation Data'!$G$32,0,10*ROW('Sanitation Data'!G48))="","",OFFSET('Sanitation Data'!$G$32,0,10*ROW('Sanitation Data'!G48)))</f>
        <v/>
      </c>
      <c r="DE54" s="398" t="str">
        <f ca="1">+IF(OFFSET('Sanitation Data'!$H$28,0,10*ROW('Sanitation Data'!H48))="","",OFFSET('Sanitation Data'!$H$28,0,10*ROW('Sanitation Data'!H48)))</f>
        <v/>
      </c>
      <c r="DF54" s="398" t="str">
        <f ca="1">+IF(OFFSET('Sanitation Data'!$H$29,0,10*ROW('Sanitation Data'!H48))="","",OFFSET('Sanitation Data'!$H$29,0,10*ROW('Sanitation Data'!H48)))</f>
        <v/>
      </c>
      <c r="DG54" s="398" t="str">
        <f ca="1">+IF(OFFSET('Sanitation Data'!$H$30,0,10*ROW('Sanitation Data'!H48))="","",OFFSET('Sanitation Data'!$H$30,0,10*ROW('Sanitation Data'!H48)))</f>
        <v/>
      </c>
      <c r="DH54" s="398" t="str">
        <f ca="1">+IF(OFFSET('Sanitation Data'!$H$31,0,10*ROW('Sanitation Data'!H48))="","",OFFSET('Sanitation Data'!$H$31,0,10*ROW('Sanitation Data'!H48)))</f>
        <v/>
      </c>
      <c r="DI54" s="398" t="str">
        <f ca="1">+IF(OFFSET('Sanitation Data'!$H$32,0,10*ROW('Sanitation Data'!H48))="","",OFFSET('Sanitation Data'!$H$32,0,10*ROW('Sanitation Data'!H48)))</f>
        <v/>
      </c>
      <c r="DJ54" s="398" t="str">
        <f ca="1">+IF(OFFSET('Sanitation Data'!$I$28,0,10*ROW('Sanitation Data'!I48))="","",OFFSET('Sanitation Data'!$I$28,0,10*ROW('Sanitation Data'!I48)))</f>
        <v/>
      </c>
      <c r="DK54" s="398" t="str">
        <f ca="1">+IF(OFFSET('Sanitation Data'!$I$29,0,10*ROW('Sanitation Data'!I48))="","",OFFSET('Sanitation Data'!$I$29,0,10*ROW('Sanitation Data'!I48)))</f>
        <v/>
      </c>
      <c r="DL54" s="398" t="str">
        <f ca="1">+IF(OFFSET('Sanitation Data'!$I$30,0,10*ROW('Sanitation Data'!I48))="","",OFFSET('Sanitation Data'!$I$30,0,10*ROW('Sanitation Data'!I48)))</f>
        <v/>
      </c>
      <c r="DM54" s="398" t="str">
        <f ca="1">+IF(OFFSET('Sanitation Data'!$I$31,0,10*ROW('Sanitation Data'!I48))="","",OFFSET('Sanitation Data'!$I$31,0,10*ROW('Sanitation Data'!I48)))</f>
        <v/>
      </c>
      <c r="DN54" s="398" t="str">
        <f ca="1">+IF(OFFSET('Sanitation Data'!$I$32,0,10*ROW('Sanitation Data'!I48))="","",OFFSET('Sanitation Data'!$I$32,0,10*ROW('Sanitation Data'!I48)))</f>
        <v/>
      </c>
      <c r="DO54" s="398" t="str">
        <f ca="1">+IF(OFFSET('Hygiene Data'!$D$11,0,10*ROW('Hygiene Data'!D48))="","",OFFSET('Hygiene Data'!$D$11,0,10*ROW('Hygiene Data'!D48)))</f>
        <v/>
      </c>
      <c r="DP54" s="398" t="str">
        <f ca="1">+IF(OFFSET('Hygiene Data'!$D$12,0,10*ROW('Hygiene Data'!D48))="","",OFFSET('Hygiene Data'!$D$12,0,10*ROW('Hygiene Data'!D48)))</f>
        <v/>
      </c>
      <c r="DQ54" s="398" t="str">
        <f ca="1">+IF(OFFSET('Hygiene Data'!$D$13,0,10*ROW('Hygiene Data'!D48))="","",OFFSET('Hygiene Data'!$D$13,0,10*ROW('Hygiene Data'!D48)))</f>
        <v/>
      </c>
      <c r="DR54" s="398" t="str">
        <f ca="1">+IF(OFFSET('Hygiene Data'!$E$11,0,10*ROW('Hygiene Data'!E48))="","",OFFSET('Hygiene Data'!$E$11,0,10*ROW('Hygiene Data'!E48)))</f>
        <v/>
      </c>
      <c r="DS54" s="398" t="str">
        <f ca="1">+IF(OFFSET('Hygiene Data'!$E$12,0,10*ROW('Hygiene Data'!E48))="","",OFFSET('Hygiene Data'!$E$12,0,10*ROW('Hygiene Data'!E48)))</f>
        <v/>
      </c>
      <c r="DT54" s="398" t="str">
        <f ca="1">+IF(OFFSET('Hygiene Data'!$E$13,0,10*ROW('Hygiene Data'!E48))="","",OFFSET('Hygiene Data'!$E$13,0,10*ROW('Hygiene Data'!E48)))</f>
        <v/>
      </c>
      <c r="DU54" s="398" t="str">
        <f ca="1">+IF(OFFSET('Hygiene Data'!$F$11,0,10*ROW('Hygiene Data'!F48))="","",OFFSET('Hygiene Data'!$F$11,0,10*ROW('Hygiene Data'!F48)))</f>
        <v/>
      </c>
      <c r="DV54" s="398" t="str">
        <f ca="1">+IF(OFFSET('Hygiene Data'!$F$12,0,10*ROW('Hygiene Data'!F48))="","",OFFSET('Hygiene Data'!$F$12,0,10*ROW('Hygiene Data'!F48)))</f>
        <v/>
      </c>
      <c r="DW54" s="398" t="str">
        <f ca="1">+IF(OFFSET('Hygiene Data'!$F$13,0,10*ROW('Hygiene Data'!F48))="","",OFFSET('Hygiene Data'!$F$13,0,10*ROW('Hygiene Data'!F48)))</f>
        <v/>
      </c>
      <c r="DX54" s="398" t="str">
        <f ca="1">+IF(OFFSET('Hygiene Data'!$G$11,0,10*ROW('Hygiene Data'!G48))="","",OFFSET('Hygiene Data'!$G$11,0,10*ROW('Hygiene Data'!G48)))</f>
        <v/>
      </c>
      <c r="DY54" s="398" t="str">
        <f ca="1">+IF(OFFSET('Hygiene Data'!$G$12,0,10*ROW('Hygiene Data'!G48))="","",OFFSET('Hygiene Data'!$G$12,0,10*ROW('Hygiene Data'!G48)))</f>
        <v/>
      </c>
      <c r="DZ54" s="398" t="str">
        <f ca="1">+IF(OFFSET('Hygiene Data'!$G$13,0,10*ROW('Hygiene Data'!G48))="","",OFFSET('Hygiene Data'!$G$13,0,10*ROW('Hygiene Data'!G48)))</f>
        <v/>
      </c>
      <c r="EA54" s="398" t="str">
        <f ca="1">+IF(OFFSET('Hygiene Data'!$H$11,0,10*ROW('Hygiene Data'!H48))="","",OFFSET('Hygiene Data'!$H$11,0,10*ROW('Hygiene Data'!H48)))</f>
        <v/>
      </c>
      <c r="EB54" s="398" t="str">
        <f ca="1">+IF(OFFSET('Hygiene Data'!$H$12,0,10*ROW('Hygiene Data'!H48))="","",OFFSET('Hygiene Data'!$H$12,0,10*ROW('Hygiene Data'!H48)))</f>
        <v/>
      </c>
      <c r="EC54" s="398" t="str">
        <f ca="1">+IF(OFFSET('Hygiene Data'!$H$13,0,10*ROW('Hygiene Data'!H48))="","",OFFSET('Hygiene Data'!$H$13,0,10*ROW('Hygiene Data'!H48)))</f>
        <v/>
      </c>
      <c r="ED54" s="398" t="str">
        <f ca="1">+IF(OFFSET('Hygiene Data'!$I$11,0,10*ROW('Hygiene Data'!I48))="","",OFFSET('Hygiene Data'!$I$11,0,10*ROW('Hygiene Data'!I48)))</f>
        <v/>
      </c>
      <c r="EE54" s="398" t="str">
        <f ca="1">+IF(OFFSET('Hygiene Data'!$I$12,0,10*ROW('Hygiene Data'!I48))="","",OFFSET('Hygiene Data'!$I$12,0,10*ROW('Hygiene Data'!I48)))</f>
        <v/>
      </c>
      <c r="EF54" s="398" t="str">
        <f ca="1">+IF(OFFSET('Hygiene Data'!$I$13,0,10*ROW('Hygiene Data'!I48))="","",OFFSET('Hygiene Data'!$I$13,0,10*ROW('Hygiene Data'!I48)))</f>
        <v/>
      </c>
    </row>
    <row r="55" spans="1:136" x14ac:dyDescent="0.25">
      <c r="A55" s="507" t="str">
        <f ca="1">+IF(OFFSET('Water Data'!$B$2,0,10*ROW('Water Data'!E49))="","",OFFSET('Water Data'!$B$2,0,10*ROW('Water Data'!E49)))</f>
        <v/>
      </c>
      <c r="B55" s="507"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34" t="str">
        <f t="shared" ca="1" si="0"/>
        <v/>
      </c>
      <c r="D55" s="535"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35"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35"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35"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35"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35"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35"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35"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35"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35"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35"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35"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35"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35"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35"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35"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35"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35"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36"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36"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36"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36"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36"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36"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36"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36"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36"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36"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36"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36"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36"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36"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36"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36"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36"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36"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36"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36"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36"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36"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36"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36"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36"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36"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36"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36"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36"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36"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37"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613"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37"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37"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37"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37"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37"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37"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37"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37"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37"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37"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37"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37"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37"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37"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37"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37"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98" t="str">
        <f ca="1">+IF(OFFSET('Water Data'!$D$27,0,10*ROW('Water Data'!D49))="","",OFFSET('Water Data'!$D$27,0,10*ROW('Water Data'!D49)))</f>
        <v/>
      </c>
      <c r="BT55" s="398" t="str">
        <f ca="1">+IF(OFFSET('Water Data'!$D$28,0,10*ROW('Water Data'!D49))="","",OFFSET('Water Data'!$D$28,0,10*ROW('Water Data'!D49)))</f>
        <v/>
      </c>
      <c r="BU55" s="398" t="str">
        <f ca="1">+IF(OFFSET('Water Data'!$D$29,0,10*ROW('Water Data'!D49))="","",OFFSET('Water Data'!$D$29,0,10*ROW('Water Data'!D49)))</f>
        <v/>
      </c>
      <c r="BV55" s="398" t="str">
        <f ca="1">+IF(OFFSET('Water Data'!$E$27,0,10*ROW('Water Data'!E49))="","",OFFSET('Water Data'!$E$27,0,10*ROW('Water Data'!E49)))</f>
        <v/>
      </c>
      <c r="BW55" s="398" t="str">
        <f ca="1">+IF(OFFSET('Water Data'!$E$28,0,10*ROW('Water Data'!E49))="","",OFFSET('Water Data'!$E$28,0,10*ROW('Water Data'!E49)))</f>
        <v/>
      </c>
      <c r="BX55" s="398" t="str">
        <f ca="1">+IF(OFFSET('Water Data'!$E$29,0,10*ROW('Water Data'!E49))="","",OFFSET('Water Data'!$E$29,0,10*ROW('Water Data'!E49)))</f>
        <v/>
      </c>
      <c r="BY55" s="398" t="str">
        <f ca="1">+IF(OFFSET('Water Data'!$F$27,0,10*ROW('Water Data'!F49))="","",OFFSET('Water Data'!$F$27,0,10*ROW('Water Data'!F49)))</f>
        <v/>
      </c>
      <c r="BZ55" s="398" t="str">
        <f ca="1">+IF(OFFSET('Water Data'!$F$28,0,10*ROW('Water Data'!F49))="","",OFFSET('Water Data'!$F$28,0,10*ROW('Water Data'!F49)))</f>
        <v/>
      </c>
      <c r="CA55" s="398" t="str">
        <f ca="1">+IF(OFFSET('Water Data'!$F$29,0,10*ROW('Water Data'!F49))="","",OFFSET('Water Data'!$F$29,0,10*ROW('Water Data'!F49)))</f>
        <v/>
      </c>
      <c r="CB55" s="398" t="str">
        <f ca="1">+IF(OFFSET('Water Data'!$G$27,0,10*ROW('Water Data'!G49))="","",OFFSET('Water Data'!$G$27,0,10*ROW('Water Data'!G49)))</f>
        <v/>
      </c>
      <c r="CC55" s="398" t="str">
        <f ca="1">+IF(OFFSET('Water Data'!$G$28,0,10*ROW('Water Data'!G49))="","",OFFSET('Water Data'!$G$28,0,10*ROW('Water Data'!G49)))</f>
        <v/>
      </c>
      <c r="CD55" s="398" t="str">
        <f ca="1">+IF(OFFSET('Water Data'!$G$29,0,10*ROW('Water Data'!G49))="","",OFFSET('Water Data'!$G$29,0,10*ROW('Water Data'!G49)))</f>
        <v/>
      </c>
      <c r="CE55" s="398" t="str">
        <f ca="1">+IF(OFFSET('Water Data'!$H$27,0,10*ROW('Water Data'!H49))="","",OFFSET('Water Data'!$H$27,0,10*ROW('Water Data'!H49)))</f>
        <v/>
      </c>
      <c r="CF55" s="398" t="str">
        <f ca="1">+IF(OFFSET('Water Data'!$H$28,0,10*ROW('Water Data'!H49))="","",OFFSET('Water Data'!$H$28,0,10*ROW('Water Data'!H49)))</f>
        <v/>
      </c>
      <c r="CG55" s="398" t="str">
        <f ca="1">+IF(OFFSET('Water Data'!$H$29,0,10*ROW('Water Data'!H49))="","",OFFSET('Water Data'!$H$29,0,10*ROW('Water Data'!H49)))</f>
        <v/>
      </c>
      <c r="CH55" s="398" t="str">
        <f ca="1">+IF(OFFSET('Water Data'!$I$27,0,10*ROW('Water Data'!I49))="","",OFFSET('Water Data'!$I$27,0,10*ROW('Water Data'!I49)))</f>
        <v/>
      </c>
      <c r="CI55" s="398" t="str">
        <f ca="1">+IF(OFFSET('Water Data'!$I$28,0,10*ROW('Water Data'!I49))="","",OFFSET('Water Data'!$I$28,0,10*ROW('Water Data'!I49)))</f>
        <v/>
      </c>
      <c r="CJ55" s="398" t="str">
        <f ca="1">+IF(OFFSET('Water Data'!$I$29,0,10*ROW('Water Data'!I49))="","",OFFSET('Water Data'!$I$29,0,10*ROW('Water Data'!I49)))</f>
        <v/>
      </c>
      <c r="CK55" s="398" t="str">
        <f ca="1">+IF(OFFSET('Sanitation Data'!$D$28,0,10*ROW('Sanitation Data'!D49))="","",OFFSET('Sanitation Data'!$D$28,0,10*ROW('Sanitation Data'!D49)))</f>
        <v/>
      </c>
      <c r="CL55" s="398" t="str">
        <f ca="1">+IF(OFFSET('Sanitation Data'!$D$29,0,10*ROW('Sanitation Data'!D49))="","",OFFSET('Sanitation Data'!$D$29,0,10*ROW('Sanitation Data'!D49)))</f>
        <v/>
      </c>
      <c r="CM55" s="398" t="str">
        <f ca="1">+IF(OFFSET('Sanitation Data'!$D$30,0,10*ROW('Sanitation Data'!D49))="","",OFFSET('Sanitation Data'!$D$30,0,10*ROW('Sanitation Data'!D49)))</f>
        <v/>
      </c>
      <c r="CN55" s="398" t="str">
        <f ca="1">+IF(OFFSET('Sanitation Data'!$D$31,0,10*ROW('Sanitation Data'!D49))="","",OFFSET('Sanitation Data'!$D$31,0,10*ROW('Sanitation Data'!D49)))</f>
        <v/>
      </c>
      <c r="CO55" s="398" t="str">
        <f ca="1">+IF(OFFSET('Sanitation Data'!$D$32,0,10*ROW('Sanitation Data'!D49))="","",OFFSET('Sanitation Data'!$D$32,0,10*ROW('Sanitation Data'!D49)))</f>
        <v/>
      </c>
      <c r="CP55" s="398" t="str">
        <f ca="1">+IF(OFFSET('Sanitation Data'!$E$28,0,10*ROW('Sanitation Data'!E49))="","",OFFSET('Sanitation Data'!$E$28,0,10*ROW('Sanitation Data'!E49)))</f>
        <v/>
      </c>
      <c r="CQ55" s="398" t="str">
        <f ca="1">+IF(OFFSET('Sanitation Data'!$E$29,0,10*ROW('Sanitation Data'!E49))="","",OFFSET('Sanitation Data'!$E$29,0,10*ROW('Sanitation Data'!E49)))</f>
        <v/>
      </c>
      <c r="CR55" s="398" t="str">
        <f ca="1">+IF(OFFSET('Sanitation Data'!$E$30,0,10*ROW('Sanitation Data'!E49))="","",OFFSET('Sanitation Data'!$E$30,0,10*ROW('Sanitation Data'!E49)))</f>
        <v/>
      </c>
      <c r="CS55" s="398" t="str">
        <f ca="1">+IF(OFFSET('Sanitation Data'!$E$31,0,10*ROW('Sanitation Data'!E49))="","",OFFSET('Sanitation Data'!$E$31,0,10*ROW('Sanitation Data'!E49)))</f>
        <v/>
      </c>
      <c r="CT55" s="398" t="str">
        <f ca="1">+IF(OFFSET('Sanitation Data'!$E$32,0,10*ROW('Sanitation Data'!E49))="","",OFFSET('Sanitation Data'!$E$32,0,10*ROW('Sanitation Data'!E49)))</f>
        <v/>
      </c>
      <c r="CU55" s="398" t="str">
        <f ca="1">+IF(OFFSET('Sanitation Data'!$F$28,0,10*ROW('Sanitation Data'!F49))="","",OFFSET('Sanitation Data'!$F$28,0,10*ROW('Sanitation Data'!F49)))</f>
        <v/>
      </c>
      <c r="CV55" s="398" t="str">
        <f ca="1">+IF(OFFSET('Sanitation Data'!$F$29,0,10*ROW('Sanitation Data'!F49))="","",OFFSET('Sanitation Data'!$F$29,0,10*ROW('Sanitation Data'!F49)))</f>
        <v/>
      </c>
      <c r="CW55" s="398" t="str">
        <f ca="1">+IF(OFFSET('Sanitation Data'!$F$30,0,10*ROW('Sanitation Data'!F49))="","",OFFSET('Sanitation Data'!$F$30,0,10*ROW('Sanitation Data'!F49)))</f>
        <v/>
      </c>
      <c r="CX55" s="398" t="str">
        <f ca="1">+IF(OFFSET('Sanitation Data'!$F$31,0,10*ROW('Sanitation Data'!F49))="","",OFFSET('Sanitation Data'!$F$31,0,10*ROW('Sanitation Data'!F49)))</f>
        <v/>
      </c>
      <c r="CY55" s="398" t="str">
        <f ca="1">+IF(OFFSET('Sanitation Data'!$F$32,0,10*ROW('Sanitation Data'!F49))="","",OFFSET('Sanitation Data'!$F$32,0,10*ROW('Sanitation Data'!F49)))</f>
        <v/>
      </c>
      <c r="CZ55" s="398" t="str">
        <f ca="1">+IF(OFFSET('Sanitation Data'!$G$28,0,10*ROW('Sanitation Data'!G49))="","",OFFSET('Sanitation Data'!$G$28,0,10*ROW('Sanitation Data'!G49)))</f>
        <v/>
      </c>
      <c r="DA55" s="398" t="str">
        <f ca="1">+IF(OFFSET('Sanitation Data'!$G$29,0,10*ROW('Sanitation Data'!G49))="","",OFFSET('Sanitation Data'!$G$29,0,10*ROW('Sanitation Data'!G49)))</f>
        <v/>
      </c>
      <c r="DB55" s="398" t="str">
        <f ca="1">+IF(OFFSET('Sanitation Data'!$G$30,0,10*ROW('Sanitation Data'!G49))="","",OFFSET('Sanitation Data'!$G$30,0,10*ROW('Sanitation Data'!G49)))</f>
        <v/>
      </c>
      <c r="DC55" s="398" t="str">
        <f ca="1">+IF(OFFSET('Sanitation Data'!$G$31,0,10*ROW('Sanitation Data'!G49))="","",OFFSET('Sanitation Data'!$G$31,0,10*ROW('Sanitation Data'!G49)))</f>
        <v/>
      </c>
      <c r="DD55" s="398" t="str">
        <f ca="1">+IF(OFFSET('Sanitation Data'!$G$32,0,10*ROW('Sanitation Data'!G49))="","",OFFSET('Sanitation Data'!$G$32,0,10*ROW('Sanitation Data'!G49)))</f>
        <v/>
      </c>
      <c r="DE55" s="398" t="str">
        <f ca="1">+IF(OFFSET('Sanitation Data'!$H$28,0,10*ROW('Sanitation Data'!H49))="","",OFFSET('Sanitation Data'!$H$28,0,10*ROW('Sanitation Data'!H49)))</f>
        <v/>
      </c>
      <c r="DF55" s="398" t="str">
        <f ca="1">+IF(OFFSET('Sanitation Data'!$H$29,0,10*ROW('Sanitation Data'!H49))="","",OFFSET('Sanitation Data'!$H$29,0,10*ROW('Sanitation Data'!H49)))</f>
        <v/>
      </c>
      <c r="DG55" s="398" t="str">
        <f ca="1">+IF(OFFSET('Sanitation Data'!$H$30,0,10*ROW('Sanitation Data'!H49))="","",OFFSET('Sanitation Data'!$H$30,0,10*ROW('Sanitation Data'!H49)))</f>
        <v/>
      </c>
      <c r="DH55" s="398" t="str">
        <f ca="1">+IF(OFFSET('Sanitation Data'!$H$31,0,10*ROW('Sanitation Data'!H49))="","",OFFSET('Sanitation Data'!$H$31,0,10*ROW('Sanitation Data'!H49)))</f>
        <v/>
      </c>
      <c r="DI55" s="398" t="str">
        <f ca="1">+IF(OFFSET('Sanitation Data'!$H$32,0,10*ROW('Sanitation Data'!H49))="","",OFFSET('Sanitation Data'!$H$32,0,10*ROW('Sanitation Data'!H49)))</f>
        <v/>
      </c>
      <c r="DJ55" s="398" t="str">
        <f ca="1">+IF(OFFSET('Sanitation Data'!$I$28,0,10*ROW('Sanitation Data'!I49))="","",OFFSET('Sanitation Data'!$I$28,0,10*ROW('Sanitation Data'!I49)))</f>
        <v/>
      </c>
      <c r="DK55" s="398" t="str">
        <f ca="1">+IF(OFFSET('Sanitation Data'!$I$29,0,10*ROW('Sanitation Data'!I49))="","",OFFSET('Sanitation Data'!$I$29,0,10*ROW('Sanitation Data'!I49)))</f>
        <v/>
      </c>
      <c r="DL55" s="398" t="str">
        <f ca="1">+IF(OFFSET('Sanitation Data'!$I$30,0,10*ROW('Sanitation Data'!I49))="","",OFFSET('Sanitation Data'!$I$30,0,10*ROW('Sanitation Data'!I49)))</f>
        <v/>
      </c>
      <c r="DM55" s="398" t="str">
        <f ca="1">+IF(OFFSET('Sanitation Data'!$I$31,0,10*ROW('Sanitation Data'!I49))="","",OFFSET('Sanitation Data'!$I$31,0,10*ROW('Sanitation Data'!I49)))</f>
        <v/>
      </c>
      <c r="DN55" s="398" t="str">
        <f ca="1">+IF(OFFSET('Sanitation Data'!$I$32,0,10*ROW('Sanitation Data'!I49))="","",OFFSET('Sanitation Data'!$I$32,0,10*ROW('Sanitation Data'!I49)))</f>
        <v/>
      </c>
      <c r="DO55" s="398" t="str">
        <f ca="1">+IF(OFFSET('Hygiene Data'!$D$11,0,10*ROW('Hygiene Data'!D49))="","",OFFSET('Hygiene Data'!$D$11,0,10*ROW('Hygiene Data'!D49)))</f>
        <v/>
      </c>
      <c r="DP55" s="398" t="str">
        <f ca="1">+IF(OFFSET('Hygiene Data'!$D$12,0,10*ROW('Hygiene Data'!D49))="","",OFFSET('Hygiene Data'!$D$12,0,10*ROW('Hygiene Data'!D49)))</f>
        <v/>
      </c>
      <c r="DQ55" s="398" t="str">
        <f ca="1">+IF(OFFSET('Hygiene Data'!$D$13,0,10*ROW('Hygiene Data'!D49))="","",OFFSET('Hygiene Data'!$D$13,0,10*ROW('Hygiene Data'!D49)))</f>
        <v/>
      </c>
      <c r="DR55" s="398" t="str">
        <f ca="1">+IF(OFFSET('Hygiene Data'!$E$11,0,10*ROW('Hygiene Data'!E49))="","",OFFSET('Hygiene Data'!$E$11,0,10*ROW('Hygiene Data'!E49)))</f>
        <v/>
      </c>
      <c r="DS55" s="398" t="str">
        <f ca="1">+IF(OFFSET('Hygiene Data'!$E$12,0,10*ROW('Hygiene Data'!E49))="","",OFFSET('Hygiene Data'!$E$12,0,10*ROW('Hygiene Data'!E49)))</f>
        <v/>
      </c>
      <c r="DT55" s="398" t="str">
        <f ca="1">+IF(OFFSET('Hygiene Data'!$E$13,0,10*ROW('Hygiene Data'!E49))="","",OFFSET('Hygiene Data'!$E$13,0,10*ROW('Hygiene Data'!E49)))</f>
        <v/>
      </c>
      <c r="DU55" s="398" t="str">
        <f ca="1">+IF(OFFSET('Hygiene Data'!$F$11,0,10*ROW('Hygiene Data'!F49))="","",OFFSET('Hygiene Data'!$F$11,0,10*ROW('Hygiene Data'!F49)))</f>
        <v/>
      </c>
      <c r="DV55" s="398" t="str">
        <f ca="1">+IF(OFFSET('Hygiene Data'!$F$12,0,10*ROW('Hygiene Data'!F49))="","",OFFSET('Hygiene Data'!$F$12,0,10*ROW('Hygiene Data'!F49)))</f>
        <v/>
      </c>
      <c r="DW55" s="398" t="str">
        <f ca="1">+IF(OFFSET('Hygiene Data'!$F$13,0,10*ROW('Hygiene Data'!F49))="","",OFFSET('Hygiene Data'!$F$13,0,10*ROW('Hygiene Data'!F49)))</f>
        <v/>
      </c>
      <c r="DX55" s="398" t="str">
        <f ca="1">+IF(OFFSET('Hygiene Data'!$G$11,0,10*ROW('Hygiene Data'!G49))="","",OFFSET('Hygiene Data'!$G$11,0,10*ROW('Hygiene Data'!G49)))</f>
        <v/>
      </c>
      <c r="DY55" s="398" t="str">
        <f ca="1">+IF(OFFSET('Hygiene Data'!$G$12,0,10*ROW('Hygiene Data'!G49))="","",OFFSET('Hygiene Data'!$G$12,0,10*ROW('Hygiene Data'!G49)))</f>
        <v/>
      </c>
      <c r="DZ55" s="398" t="str">
        <f ca="1">+IF(OFFSET('Hygiene Data'!$G$13,0,10*ROW('Hygiene Data'!G49))="","",OFFSET('Hygiene Data'!$G$13,0,10*ROW('Hygiene Data'!G49)))</f>
        <v/>
      </c>
      <c r="EA55" s="398" t="str">
        <f ca="1">+IF(OFFSET('Hygiene Data'!$H$11,0,10*ROW('Hygiene Data'!H49))="","",OFFSET('Hygiene Data'!$H$11,0,10*ROW('Hygiene Data'!H49)))</f>
        <v/>
      </c>
      <c r="EB55" s="398" t="str">
        <f ca="1">+IF(OFFSET('Hygiene Data'!$H$12,0,10*ROW('Hygiene Data'!H49))="","",OFFSET('Hygiene Data'!$H$12,0,10*ROW('Hygiene Data'!H49)))</f>
        <v/>
      </c>
      <c r="EC55" s="398" t="str">
        <f ca="1">+IF(OFFSET('Hygiene Data'!$H$13,0,10*ROW('Hygiene Data'!H49))="","",OFFSET('Hygiene Data'!$H$13,0,10*ROW('Hygiene Data'!H49)))</f>
        <v/>
      </c>
      <c r="ED55" s="398" t="str">
        <f ca="1">+IF(OFFSET('Hygiene Data'!$I$11,0,10*ROW('Hygiene Data'!I49))="","",OFFSET('Hygiene Data'!$I$11,0,10*ROW('Hygiene Data'!I49)))</f>
        <v/>
      </c>
      <c r="EE55" s="398" t="str">
        <f ca="1">+IF(OFFSET('Hygiene Data'!$I$12,0,10*ROW('Hygiene Data'!I49))="","",OFFSET('Hygiene Data'!$I$12,0,10*ROW('Hygiene Data'!I49)))</f>
        <v/>
      </c>
      <c r="EF55" s="398" t="str">
        <f ca="1">+IF(OFFSET('Hygiene Data'!$I$13,0,10*ROW('Hygiene Data'!I49))="","",OFFSET('Hygiene Data'!$I$13,0,10*ROW('Hygiene Data'!I49)))</f>
        <v/>
      </c>
    </row>
    <row r="56" spans="1:136" x14ac:dyDescent="0.25">
      <c r="A56" s="507" t="str">
        <f ca="1">+IF(OFFSET('Water Data'!$B$2,0,10*ROW('Water Data'!E50))="","",OFFSET('Water Data'!$B$2,0,10*ROW('Water Data'!E50)))</f>
        <v/>
      </c>
      <c r="B56" s="507"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34" t="str">
        <f t="shared" ca="1" si="0"/>
        <v/>
      </c>
      <c r="D56" s="535"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35"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35"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35"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35"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35"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35"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35"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35"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35"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35"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35"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35"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35"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35"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35"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35"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35"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36"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36"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36"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36"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36"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36"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36"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36"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36"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36"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36"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36"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36"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36"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36"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36"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36"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36"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36"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36"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36"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36"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36"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36"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36"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36"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36"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36"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36"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36"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37"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613"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37"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37"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37"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37"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37"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37"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37"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37"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37"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37"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37"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37"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37"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37"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37"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37"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98" t="str">
        <f ca="1">+IF(OFFSET('Water Data'!$D$27,0,10*ROW('Water Data'!D50))="","",OFFSET('Water Data'!$D$27,0,10*ROW('Water Data'!D50)))</f>
        <v/>
      </c>
      <c r="BT56" s="398" t="str">
        <f ca="1">+IF(OFFSET('Water Data'!$D$28,0,10*ROW('Water Data'!D50))="","",OFFSET('Water Data'!$D$28,0,10*ROW('Water Data'!D50)))</f>
        <v/>
      </c>
      <c r="BU56" s="398" t="str">
        <f ca="1">+IF(OFFSET('Water Data'!$D$29,0,10*ROW('Water Data'!D50))="","",OFFSET('Water Data'!$D$29,0,10*ROW('Water Data'!D50)))</f>
        <v/>
      </c>
      <c r="BV56" s="398" t="str">
        <f ca="1">+IF(OFFSET('Water Data'!$E$27,0,10*ROW('Water Data'!E50))="","",OFFSET('Water Data'!$E$27,0,10*ROW('Water Data'!E50)))</f>
        <v/>
      </c>
      <c r="BW56" s="398" t="str">
        <f ca="1">+IF(OFFSET('Water Data'!$E$28,0,10*ROW('Water Data'!E50))="","",OFFSET('Water Data'!$E$28,0,10*ROW('Water Data'!E50)))</f>
        <v/>
      </c>
      <c r="BX56" s="398" t="str">
        <f ca="1">+IF(OFFSET('Water Data'!$E$29,0,10*ROW('Water Data'!E50))="","",OFFSET('Water Data'!$E$29,0,10*ROW('Water Data'!E50)))</f>
        <v/>
      </c>
      <c r="BY56" s="398" t="str">
        <f ca="1">+IF(OFFSET('Water Data'!$F$27,0,10*ROW('Water Data'!F50))="","",OFFSET('Water Data'!$F$27,0,10*ROW('Water Data'!F50)))</f>
        <v/>
      </c>
      <c r="BZ56" s="398" t="str">
        <f ca="1">+IF(OFFSET('Water Data'!$F$28,0,10*ROW('Water Data'!F50))="","",OFFSET('Water Data'!$F$28,0,10*ROW('Water Data'!F50)))</f>
        <v/>
      </c>
      <c r="CA56" s="398" t="str">
        <f ca="1">+IF(OFFSET('Water Data'!$F$29,0,10*ROW('Water Data'!F50))="","",OFFSET('Water Data'!$F$29,0,10*ROW('Water Data'!F50)))</f>
        <v/>
      </c>
      <c r="CB56" s="398" t="str">
        <f ca="1">+IF(OFFSET('Water Data'!$G$27,0,10*ROW('Water Data'!G50))="","",OFFSET('Water Data'!$G$27,0,10*ROW('Water Data'!G50)))</f>
        <v/>
      </c>
      <c r="CC56" s="398" t="str">
        <f ca="1">+IF(OFFSET('Water Data'!$G$28,0,10*ROW('Water Data'!G50))="","",OFFSET('Water Data'!$G$28,0,10*ROW('Water Data'!G50)))</f>
        <v/>
      </c>
      <c r="CD56" s="398" t="str">
        <f ca="1">+IF(OFFSET('Water Data'!$G$29,0,10*ROW('Water Data'!G50))="","",OFFSET('Water Data'!$G$29,0,10*ROW('Water Data'!G50)))</f>
        <v/>
      </c>
      <c r="CE56" s="398" t="str">
        <f ca="1">+IF(OFFSET('Water Data'!$H$27,0,10*ROW('Water Data'!H50))="","",OFFSET('Water Data'!$H$27,0,10*ROW('Water Data'!H50)))</f>
        <v/>
      </c>
      <c r="CF56" s="398" t="str">
        <f ca="1">+IF(OFFSET('Water Data'!$H$28,0,10*ROW('Water Data'!H50))="","",OFFSET('Water Data'!$H$28,0,10*ROW('Water Data'!H50)))</f>
        <v/>
      </c>
      <c r="CG56" s="398" t="str">
        <f ca="1">+IF(OFFSET('Water Data'!$H$29,0,10*ROW('Water Data'!H50))="","",OFFSET('Water Data'!$H$29,0,10*ROW('Water Data'!H50)))</f>
        <v/>
      </c>
      <c r="CH56" s="398" t="str">
        <f ca="1">+IF(OFFSET('Water Data'!$I$27,0,10*ROW('Water Data'!I50))="","",OFFSET('Water Data'!$I$27,0,10*ROW('Water Data'!I50)))</f>
        <v/>
      </c>
      <c r="CI56" s="398" t="str">
        <f ca="1">+IF(OFFSET('Water Data'!$I$28,0,10*ROW('Water Data'!I50))="","",OFFSET('Water Data'!$I$28,0,10*ROW('Water Data'!I50)))</f>
        <v/>
      </c>
      <c r="CJ56" s="398" t="str">
        <f ca="1">+IF(OFFSET('Water Data'!$I$29,0,10*ROW('Water Data'!I50))="","",OFFSET('Water Data'!$I$29,0,10*ROW('Water Data'!I50)))</f>
        <v/>
      </c>
      <c r="CK56" s="398" t="str">
        <f ca="1">+IF(OFFSET('Sanitation Data'!$D$28,0,10*ROW('Sanitation Data'!D50))="","",OFFSET('Sanitation Data'!$D$28,0,10*ROW('Sanitation Data'!D50)))</f>
        <v/>
      </c>
      <c r="CL56" s="398" t="str">
        <f ca="1">+IF(OFFSET('Sanitation Data'!$D$29,0,10*ROW('Sanitation Data'!D50))="","",OFFSET('Sanitation Data'!$D$29,0,10*ROW('Sanitation Data'!D50)))</f>
        <v/>
      </c>
      <c r="CM56" s="398" t="str">
        <f ca="1">+IF(OFFSET('Sanitation Data'!$D$30,0,10*ROW('Sanitation Data'!D50))="","",OFFSET('Sanitation Data'!$D$30,0,10*ROW('Sanitation Data'!D50)))</f>
        <v/>
      </c>
      <c r="CN56" s="398" t="str">
        <f ca="1">+IF(OFFSET('Sanitation Data'!$D$31,0,10*ROW('Sanitation Data'!D50))="","",OFFSET('Sanitation Data'!$D$31,0,10*ROW('Sanitation Data'!D50)))</f>
        <v/>
      </c>
      <c r="CO56" s="398" t="str">
        <f ca="1">+IF(OFFSET('Sanitation Data'!$D$32,0,10*ROW('Sanitation Data'!D50))="","",OFFSET('Sanitation Data'!$D$32,0,10*ROW('Sanitation Data'!D50)))</f>
        <v/>
      </c>
      <c r="CP56" s="398" t="str">
        <f ca="1">+IF(OFFSET('Sanitation Data'!$E$28,0,10*ROW('Sanitation Data'!E50))="","",OFFSET('Sanitation Data'!$E$28,0,10*ROW('Sanitation Data'!E50)))</f>
        <v/>
      </c>
      <c r="CQ56" s="398" t="str">
        <f ca="1">+IF(OFFSET('Sanitation Data'!$E$29,0,10*ROW('Sanitation Data'!E50))="","",OFFSET('Sanitation Data'!$E$29,0,10*ROW('Sanitation Data'!E50)))</f>
        <v/>
      </c>
      <c r="CR56" s="398" t="str">
        <f ca="1">+IF(OFFSET('Sanitation Data'!$E$30,0,10*ROW('Sanitation Data'!E50))="","",OFFSET('Sanitation Data'!$E$30,0,10*ROW('Sanitation Data'!E50)))</f>
        <v/>
      </c>
      <c r="CS56" s="398" t="str">
        <f ca="1">+IF(OFFSET('Sanitation Data'!$E$31,0,10*ROW('Sanitation Data'!E50))="","",OFFSET('Sanitation Data'!$E$31,0,10*ROW('Sanitation Data'!E50)))</f>
        <v/>
      </c>
      <c r="CT56" s="398" t="str">
        <f ca="1">+IF(OFFSET('Sanitation Data'!$E$32,0,10*ROW('Sanitation Data'!E50))="","",OFFSET('Sanitation Data'!$E$32,0,10*ROW('Sanitation Data'!E50)))</f>
        <v/>
      </c>
      <c r="CU56" s="398" t="str">
        <f ca="1">+IF(OFFSET('Sanitation Data'!$F$28,0,10*ROW('Sanitation Data'!F50))="","",OFFSET('Sanitation Data'!$F$28,0,10*ROW('Sanitation Data'!F50)))</f>
        <v/>
      </c>
      <c r="CV56" s="398" t="str">
        <f ca="1">+IF(OFFSET('Sanitation Data'!$F$29,0,10*ROW('Sanitation Data'!F50))="","",OFFSET('Sanitation Data'!$F$29,0,10*ROW('Sanitation Data'!F50)))</f>
        <v/>
      </c>
      <c r="CW56" s="398" t="str">
        <f ca="1">+IF(OFFSET('Sanitation Data'!$F$30,0,10*ROW('Sanitation Data'!F50))="","",OFFSET('Sanitation Data'!$F$30,0,10*ROW('Sanitation Data'!F50)))</f>
        <v/>
      </c>
      <c r="CX56" s="398" t="str">
        <f ca="1">+IF(OFFSET('Sanitation Data'!$F$31,0,10*ROW('Sanitation Data'!F50))="","",OFFSET('Sanitation Data'!$F$31,0,10*ROW('Sanitation Data'!F50)))</f>
        <v/>
      </c>
      <c r="CY56" s="398" t="str">
        <f ca="1">+IF(OFFSET('Sanitation Data'!$F$32,0,10*ROW('Sanitation Data'!F50))="","",OFFSET('Sanitation Data'!$F$32,0,10*ROW('Sanitation Data'!F50)))</f>
        <v/>
      </c>
      <c r="CZ56" s="398" t="str">
        <f ca="1">+IF(OFFSET('Sanitation Data'!$G$28,0,10*ROW('Sanitation Data'!G50))="","",OFFSET('Sanitation Data'!$G$28,0,10*ROW('Sanitation Data'!G50)))</f>
        <v/>
      </c>
      <c r="DA56" s="398" t="str">
        <f ca="1">+IF(OFFSET('Sanitation Data'!$G$29,0,10*ROW('Sanitation Data'!G50))="","",OFFSET('Sanitation Data'!$G$29,0,10*ROW('Sanitation Data'!G50)))</f>
        <v/>
      </c>
      <c r="DB56" s="398" t="str">
        <f ca="1">+IF(OFFSET('Sanitation Data'!$G$30,0,10*ROW('Sanitation Data'!G50))="","",OFFSET('Sanitation Data'!$G$30,0,10*ROW('Sanitation Data'!G50)))</f>
        <v/>
      </c>
      <c r="DC56" s="398" t="str">
        <f ca="1">+IF(OFFSET('Sanitation Data'!$G$31,0,10*ROW('Sanitation Data'!G50))="","",OFFSET('Sanitation Data'!$G$31,0,10*ROW('Sanitation Data'!G50)))</f>
        <v/>
      </c>
      <c r="DD56" s="398" t="str">
        <f ca="1">+IF(OFFSET('Sanitation Data'!$G$32,0,10*ROW('Sanitation Data'!G50))="","",OFFSET('Sanitation Data'!$G$32,0,10*ROW('Sanitation Data'!G50)))</f>
        <v/>
      </c>
      <c r="DE56" s="398" t="str">
        <f ca="1">+IF(OFFSET('Sanitation Data'!$H$28,0,10*ROW('Sanitation Data'!H50))="","",OFFSET('Sanitation Data'!$H$28,0,10*ROW('Sanitation Data'!H50)))</f>
        <v/>
      </c>
      <c r="DF56" s="398" t="str">
        <f ca="1">+IF(OFFSET('Sanitation Data'!$H$29,0,10*ROW('Sanitation Data'!H50))="","",OFFSET('Sanitation Data'!$H$29,0,10*ROW('Sanitation Data'!H50)))</f>
        <v/>
      </c>
      <c r="DG56" s="398" t="str">
        <f ca="1">+IF(OFFSET('Sanitation Data'!$H$30,0,10*ROW('Sanitation Data'!H50))="","",OFFSET('Sanitation Data'!$H$30,0,10*ROW('Sanitation Data'!H50)))</f>
        <v/>
      </c>
      <c r="DH56" s="398" t="str">
        <f ca="1">+IF(OFFSET('Sanitation Data'!$H$31,0,10*ROW('Sanitation Data'!H50))="","",OFFSET('Sanitation Data'!$H$31,0,10*ROW('Sanitation Data'!H50)))</f>
        <v/>
      </c>
      <c r="DI56" s="398" t="str">
        <f ca="1">+IF(OFFSET('Sanitation Data'!$H$32,0,10*ROW('Sanitation Data'!H50))="","",OFFSET('Sanitation Data'!$H$32,0,10*ROW('Sanitation Data'!H50)))</f>
        <v/>
      </c>
      <c r="DJ56" s="398" t="str">
        <f ca="1">+IF(OFFSET('Sanitation Data'!$I$28,0,10*ROW('Sanitation Data'!I50))="","",OFFSET('Sanitation Data'!$I$28,0,10*ROW('Sanitation Data'!I50)))</f>
        <v/>
      </c>
      <c r="DK56" s="398" t="str">
        <f ca="1">+IF(OFFSET('Sanitation Data'!$I$29,0,10*ROW('Sanitation Data'!I50))="","",OFFSET('Sanitation Data'!$I$29,0,10*ROW('Sanitation Data'!I50)))</f>
        <v/>
      </c>
      <c r="DL56" s="398" t="str">
        <f ca="1">+IF(OFFSET('Sanitation Data'!$I$30,0,10*ROW('Sanitation Data'!I50))="","",OFFSET('Sanitation Data'!$I$30,0,10*ROW('Sanitation Data'!I50)))</f>
        <v/>
      </c>
      <c r="DM56" s="398" t="str">
        <f ca="1">+IF(OFFSET('Sanitation Data'!$I$31,0,10*ROW('Sanitation Data'!I50))="","",OFFSET('Sanitation Data'!$I$31,0,10*ROW('Sanitation Data'!I50)))</f>
        <v/>
      </c>
      <c r="DN56" s="398" t="str">
        <f ca="1">+IF(OFFSET('Sanitation Data'!$I$32,0,10*ROW('Sanitation Data'!I50))="","",OFFSET('Sanitation Data'!$I$32,0,10*ROW('Sanitation Data'!I50)))</f>
        <v/>
      </c>
      <c r="DO56" s="398" t="str">
        <f ca="1">+IF(OFFSET('Hygiene Data'!$D$11,0,10*ROW('Hygiene Data'!D50))="","",OFFSET('Hygiene Data'!$D$11,0,10*ROW('Hygiene Data'!D50)))</f>
        <v/>
      </c>
      <c r="DP56" s="398" t="str">
        <f ca="1">+IF(OFFSET('Hygiene Data'!$D$12,0,10*ROW('Hygiene Data'!D50))="","",OFFSET('Hygiene Data'!$D$12,0,10*ROW('Hygiene Data'!D50)))</f>
        <v/>
      </c>
      <c r="DQ56" s="398" t="str">
        <f ca="1">+IF(OFFSET('Hygiene Data'!$D$13,0,10*ROW('Hygiene Data'!D50))="","",OFFSET('Hygiene Data'!$D$13,0,10*ROW('Hygiene Data'!D50)))</f>
        <v/>
      </c>
      <c r="DR56" s="398" t="str">
        <f ca="1">+IF(OFFSET('Hygiene Data'!$E$11,0,10*ROW('Hygiene Data'!E50))="","",OFFSET('Hygiene Data'!$E$11,0,10*ROW('Hygiene Data'!E50)))</f>
        <v/>
      </c>
      <c r="DS56" s="398" t="str">
        <f ca="1">+IF(OFFSET('Hygiene Data'!$E$12,0,10*ROW('Hygiene Data'!E50))="","",OFFSET('Hygiene Data'!$E$12,0,10*ROW('Hygiene Data'!E50)))</f>
        <v/>
      </c>
      <c r="DT56" s="398" t="str">
        <f ca="1">+IF(OFFSET('Hygiene Data'!$E$13,0,10*ROW('Hygiene Data'!E50))="","",OFFSET('Hygiene Data'!$E$13,0,10*ROW('Hygiene Data'!E50)))</f>
        <v/>
      </c>
      <c r="DU56" s="398" t="str">
        <f ca="1">+IF(OFFSET('Hygiene Data'!$F$11,0,10*ROW('Hygiene Data'!F50))="","",OFFSET('Hygiene Data'!$F$11,0,10*ROW('Hygiene Data'!F50)))</f>
        <v/>
      </c>
      <c r="DV56" s="398" t="str">
        <f ca="1">+IF(OFFSET('Hygiene Data'!$F$12,0,10*ROW('Hygiene Data'!F50))="","",OFFSET('Hygiene Data'!$F$12,0,10*ROW('Hygiene Data'!F50)))</f>
        <v/>
      </c>
      <c r="DW56" s="398" t="str">
        <f ca="1">+IF(OFFSET('Hygiene Data'!$F$13,0,10*ROW('Hygiene Data'!F50))="","",OFFSET('Hygiene Data'!$F$13,0,10*ROW('Hygiene Data'!F50)))</f>
        <v/>
      </c>
      <c r="DX56" s="398" t="str">
        <f ca="1">+IF(OFFSET('Hygiene Data'!$G$11,0,10*ROW('Hygiene Data'!G50))="","",OFFSET('Hygiene Data'!$G$11,0,10*ROW('Hygiene Data'!G50)))</f>
        <v/>
      </c>
      <c r="DY56" s="398" t="str">
        <f ca="1">+IF(OFFSET('Hygiene Data'!$G$12,0,10*ROW('Hygiene Data'!G50))="","",OFFSET('Hygiene Data'!$G$12,0,10*ROW('Hygiene Data'!G50)))</f>
        <v/>
      </c>
      <c r="DZ56" s="398" t="str">
        <f ca="1">+IF(OFFSET('Hygiene Data'!$G$13,0,10*ROW('Hygiene Data'!G50))="","",OFFSET('Hygiene Data'!$G$13,0,10*ROW('Hygiene Data'!G50)))</f>
        <v/>
      </c>
      <c r="EA56" s="398" t="str">
        <f ca="1">+IF(OFFSET('Hygiene Data'!$H$11,0,10*ROW('Hygiene Data'!H50))="","",OFFSET('Hygiene Data'!$H$11,0,10*ROW('Hygiene Data'!H50)))</f>
        <v/>
      </c>
      <c r="EB56" s="398" t="str">
        <f ca="1">+IF(OFFSET('Hygiene Data'!$H$12,0,10*ROW('Hygiene Data'!H50))="","",OFFSET('Hygiene Data'!$H$12,0,10*ROW('Hygiene Data'!H50)))</f>
        <v/>
      </c>
      <c r="EC56" s="398" t="str">
        <f ca="1">+IF(OFFSET('Hygiene Data'!$H$13,0,10*ROW('Hygiene Data'!H50))="","",OFFSET('Hygiene Data'!$H$13,0,10*ROW('Hygiene Data'!H50)))</f>
        <v/>
      </c>
      <c r="ED56" s="398" t="str">
        <f ca="1">+IF(OFFSET('Hygiene Data'!$I$11,0,10*ROW('Hygiene Data'!I50))="","",OFFSET('Hygiene Data'!$I$11,0,10*ROW('Hygiene Data'!I50)))</f>
        <v/>
      </c>
      <c r="EE56" s="398" t="str">
        <f ca="1">+IF(OFFSET('Hygiene Data'!$I$12,0,10*ROW('Hygiene Data'!I50))="","",OFFSET('Hygiene Data'!$I$12,0,10*ROW('Hygiene Data'!I50)))</f>
        <v/>
      </c>
      <c r="EF56" s="398" t="str">
        <f ca="1">+IF(OFFSET('Hygiene Data'!$I$13,0,10*ROW('Hygiene Data'!I50))="","",OFFSET('Hygiene Data'!$I$13,0,10*ROW('Hygiene Data'!I50)))</f>
        <v/>
      </c>
    </row>
    <row r="57" spans="1:136" x14ac:dyDescent="0.25">
      <c r="A57" s="507" t="str">
        <f ca="1">+IF(OFFSET('Water Data'!$B$2,0,10*ROW('Water Data'!E51))="","",OFFSET('Water Data'!$B$2,0,10*ROW('Water Data'!E51)))</f>
        <v/>
      </c>
      <c r="B57" s="507"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34" t="str">
        <f t="shared" ca="1" si="0"/>
        <v/>
      </c>
      <c r="D57" s="535"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35"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35"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35"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35"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35"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35"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35"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35"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35"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35"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35"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35"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35"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35"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35"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35"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35"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36"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36"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36"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36"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36"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36"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36"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36"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36"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36"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36"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36"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36"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36"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36"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36"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36"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36"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36"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36"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36"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36"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36"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36"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36"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36"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36"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36"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36"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36"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37"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613"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37"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37"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37"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37"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37"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37"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37"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37"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37"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37"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37"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37"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37"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37"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37"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37"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98" t="str">
        <f ca="1">+IF(OFFSET('Water Data'!$D$27,0,10*ROW('Water Data'!D51))="","",OFFSET('Water Data'!$D$27,0,10*ROW('Water Data'!D51)))</f>
        <v/>
      </c>
      <c r="BT57" s="398" t="str">
        <f ca="1">+IF(OFFSET('Water Data'!$D$28,0,10*ROW('Water Data'!D51))="","",OFFSET('Water Data'!$D$28,0,10*ROW('Water Data'!D51)))</f>
        <v/>
      </c>
      <c r="BU57" s="398" t="str">
        <f ca="1">+IF(OFFSET('Water Data'!$D$29,0,10*ROW('Water Data'!D51))="","",OFFSET('Water Data'!$D$29,0,10*ROW('Water Data'!D51)))</f>
        <v/>
      </c>
      <c r="BV57" s="398" t="str">
        <f ca="1">+IF(OFFSET('Water Data'!$E$27,0,10*ROW('Water Data'!E51))="","",OFFSET('Water Data'!$E$27,0,10*ROW('Water Data'!E51)))</f>
        <v/>
      </c>
      <c r="BW57" s="398" t="str">
        <f ca="1">+IF(OFFSET('Water Data'!$E$28,0,10*ROW('Water Data'!E51))="","",OFFSET('Water Data'!$E$28,0,10*ROW('Water Data'!E51)))</f>
        <v/>
      </c>
      <c r="BX57" s="398" t="str">
        <f ca="1">+IF(OFFSET('Water Data'!$E$29,0,10*ROW('Water Data'!E51))="","",OFFSET('Water Data'!$E$29,0,10*ROW('Water Data'!E51)))</f>
        <v/>
      </c>
      <c r="BY57" s="398" t="str">
        <f ca="1">+IF(OFFSET('Water Data'!$F$27,0,10*ROW('Water Data'!F51))="","",OFFSET('Water Data'!$F$27,0,10*ROW('Water Data'!F51)))</f>
        <v/>
      </c>
      <c r="BZ57" s="398" t="str">
        <f ca="1">+IF(OFFSET('Water Data'!$F$28,0,10*ROW('Water Data'!F51))="","",OFFSET('Water Data'!$F$28,0,10*ROW('Water Data'!F51)))</f>
        <v/>
      </c>
      <c r="CA57" s="398" t="str">
        <f ca="1">+IF(OFFSET('Water Data'!$F$29,0,10*ROW('Water Data'!F51))="","",OFFSET('Water Data'!$F$29,0,10*ROW('Water Data'!F51)))</f>
        <v/>
      </c>
      <c r="CB57" s="398" t="str">
        <f ca="1">+IF(OFFSET('Water Data'!$G$27,0,10*ROW('Water Data'!G51))="","",OFFSET('Water Data'!$G$27,0,10*ROW('Water Data'!G51)))</f>
        <v/>
      </c>
      <c r="CC57" s="398" t="str">
        <f ca="1">+IF(OFFSET('Water Data'!$G$28,0,10*ROW('Water Data'!G51))="","",OFFSET('Water Data'!$G$28,0,10*ROW('Water Data'!G51)))</f>
        <v/>
      </c>
      <c r="CD57" s="398" t="str">
        <f ca="1">+IF(OFFSET('Water Data'!$G$29,0,10*ROW('Water Data'!G51))="","",OFFSET('Water Data'!$G$29,0,10*ROW('Water Data'!G51)))</f>
        <v/>
      </c>
      <c r="CE57" s="398" t="str">
        <f ca="1">+IF(OFFSET('Water Data'!$H$27,0,10*ROW('Water Data'!H51))="","",OFFSET('Water Data'!$H$27,0,10*ROW('Water Data'!H51)))</f>
        <v/>
      </c>
      <c r="CF57" s="398" t="str">
        <f ca="1">+IF(OFFSET('Water Data'!$H$28,0,10*ROW('Water Data'!H51))="","",OFFSET('Water Data'!$H$28,0,10*ROW('Water Data'!H51)))</f>
        <v/>
      </c>
      <c r="CG57" s="398" t="str">
        <f ca="1">+IF(OFFSET('Water Data'!$H$29,0,10*ROW('Water Data'!H51))="","",OFFSET('Water Data'!$H$29,0,10*ROW('Water Data'!H51)))</f>
        <v/>
      </c>
      <c r="CH57" s="398" t="str">
        <f ca="1">+IF(OFFSET('Water Data'!$I$27,0,10*ROW('Water Data'!I51))="","",OFFSET('Water Data'!$I$27,0,10*ROW('Water Data'!I51)))</f>
        <v/>
      </c>
      <c r="CI57" s="398" t="str">
        <f ca="1">+IF(OFFSET('Water Data'!$I$28,0,10*ROW('Water Data'!I51))="","",OFFSET('Water Data'!$I$28,0,10*ROW('Water Data'!I51)))</f>
        <v/>
      </c>
      <c r="CJ57" s="398" t="str">
        <f ca="1">+IF(OFFSET('Water Data'!$I$29,0,10*ROW('Water Data'!I51))="","",OFFSET('Water Data'!$I$29,0,10*ROW('Water Data'!I51)))</f>
        <v/>
      </c>
      <c r="CK57" s="398" t="str">
        <f ca="1">+IF(OFFSET('Sanitation Data'!$D$28,0,10*ROW('Sanitation Data'!D51))="","",OFFSET('Sanitation Data'!$D$28,0,10*ROW('Sanitation Data'!D51)))</f>
        <v/>
      </c>
      <c r="CL57" s="398" t="str">
        <f ca="1">+IF(OFFSET('Sanitation Data'!$D$29,0,10*ROW('Sanitation Data'!D51))="","",OFFSET('Sanitation Data'!$D$29,0,10*ROW('Sanitation Data'!D51)))</f>
        <v/>
      </c>
      <c r="CM57" s="398" t="str">
        <f ca="1">+IF(OFFSET('Sanitation Data'!$D$30,0,10*ROW('Sanitation Data'!D51))="","",OFFSET('Sanitation Data'!$D$30,0,10*ROW('Sanitation Data'!D51)))</f>
        <v/>
      </c>
      <c r="CN57" s="398" t="str">
        <f ca="1">+IF(OFFSET('Sanitation Data'!$D$31,0,10*ROW('Sanitation Data'!D51))="","",OFFSET('Sanitation Data'!$D$31,0,10*ROW('Sanitation Data'!D51)))</f>
        <v/>
      </c>
      <c r="CO57" s="398" t="str">
        <f ca="1">+IF(OFFSET('Sanitation Data'!$D$32,0,10*ROW('Sanitation Data'!D51))="","",OFFSET('Sanitation Data'!$D$32,0,10*ROW('Sanitation Data'!D51)))</f>
        <v/>
      </c>
      <c r="CP57" s="398" t="str">
        <f ca="1">+IF(OFFSET('Sanitation Data'!$E$28,0,10*ROW('Sanitation Data'!E51))="","",OFFSET('Sanitation Data'!$E$28,0,10*ROW('Sanitation Data'!E51)))</f>
        <v/>
      </c>
      <c r="CQ57" s="398" t="str">
        <f ca="1">+IF(OFFSET('Sanitation Data'!$E$29,0,10*ROW('Sanitation Data'!E51))="","",OFFSET('Sanitation Data'!$E$29,0,10*ROW('Sanitation Data'!E51)))</f>
        <v/>
      </c>
      <c r="CR57" s="398" t="str">
        <f ca="1">+IF(OFFSET('Sanitation Data'!$E$30,0,10*ROW('Sanitation Data'!E51))="","",OFFSET('Sanitation Data'!$E$30,0,10*ROW('Sanitation Data'!E51)))</f>
        <v/>
      </c>
      <c r="CS57" s="398" t="str">
        <f ca="1">+IF(OFFSET('Sanitation Data'!$E$31,0,10*ROW('Sanitation Data'!E51))="","",OFFSET('Sanitation Data'!$E$31,0,10*ROW('Sanitation Data'!E51)))</f>
        <v/>
      </c>
      <c r="CT57" s="398" t="str">
        <f ca="1">+IF(OFFSET('Sanitation Data'!$E$32,0,10*ROW('Sanitation Data'!E51))="","",OFFSET('Sanitation Data'!$E$32,0,10*ROW('Sanitation Data'!E51)))</f>
        <v/>
      </c>
      <c r="CU57" s="398" t="str">
        <f ca="1">+IF(OFFSET('Sanitation Data'!$F$28,0,10*ROW('Sanitation Data'!F51))="","",OFFSET('Sanitation Data'!$F$28,0,10*ROW('Sanitation Data'!F51)))</f>
        <v/>
      </c>
      <c r="CV57" s="398" t="str">
        <f ca="1">+IF(OFFSET('Sanitation Data'!$F$29,0,10*ROW('Sanitation Data'!F51))="","",OFFSET('Sanitation Data'!$F$29,0,10*ROW('Sanitation Data'!F51)))</f>
        <v/>
      </c>
      <c r="CW57" s="398" t="str">
        <f ca="1">+IF(OFFSET('Sanitation Data'!$F$30,0,10*ROW('Sanitation Data'!F51))="","",OFFSET('Sanitation Data'!$F$30,0,10*ROW('Sanitation Data'!F51)))</f>
        <v/>
      </c>
      <c r="CX57" s="398" t="str">
        <f ca="1">+IF(OFFSET('Sanitation Data'!$F$31,0,10*ROW('Sanitation Data'!F51))="","",OFFSET('Sanitation Data'!$F$31,0,10*ROW('Sanitation Data'!F51)))</f>
        <v/>
      </c>
      <c r="CY57" s="398" t="str">
        <f ca="1">+IF(OFFSET('Sanitation Data'!$F$32,0,10*ROW('Sanitation Data'!F51))="","",OFFSET('Sanitation Data'!$F$32,0,10*ROW('Sanitation Data'!F51)))</f>
        <v/>
      </c>
      <c r="CZ57" s="398" t="str">
        <f ca="1">+IF(OFFSET('Sanitation Data'!$G$28,0,10*ROW('Sanitation Data'!G51))="","",OFFSET('Sanitation Data'!$G$28,0,10*ROW('Sanitation Data'!G51)))</f>
        <v/>
      </c>
      <c r="DA57" s="398" t="str">
        <f ca="1">+IF(OFFSET('Sanitation Data'!$G$29,0,10*ROW('Sanitation Data'!G51))="","",OFFSET('Sanitation Data'!$G$29,0,10*ROW('Sanitation Data'!G51)))</f>
        <v/>
      </c>
      <c r="DB57" s="398" t="str">
        <f ca="1">+IF(OFFSET('Sanitation Data'!$G$30,0,10*ROW('Sanitation Data'!G51))="","",OFFSET('Sanitation Data'!$G$30,0,10*ROW('Sanitation Data'!G51)))</f>
        <v/>
      </c>
      <c r="DC57" s="398" t="str">
        <f ca="1">+IF(OFFSET('Sanitation Data'!$G$31,0,10*ROW('Sanitation Data'!G51))="","",OFFSET('Sanitation Data'!$G$31,0,10*ROW('Sanitation Data'!G51)))</f>
        <v/>
      </c>
      <c r="DD57" s="398" t="str">
        <f ca="1">+IF(OFFSET('Sanitation Data'!$G$32,0,10*ROW('Sanitation Data'!G51))="","",OFFSET('Sanitation Data'!$G$32,0,10*ROW('Sanitation Data'!G51)))</f>
        <v/>
      </c>
      <c r="DE57" s="398" t="str">
        <f ca="1">+IF(OFFSET('Sanitation Data'!$H$28,0,10*ROW('Sanitation Data'!H51))="","",OFFSET('Sanitation Data'!$H$28,0,10*ROW('Sanitation Data'!H51)))</f>
        <v/>
      </c>
      <c r="DF57" s="398" t="str">
        <f ca="1">+IF(OFFSET('Sanitation Data'!$H$29,0,10*ROW('Sanitation Data'!H51))="","",OFFSET('Sanitation Data'!$H$29,0,10*ROW('Sanitation Data'!H51)))</f>
        <v/>
      </c>
      <c r="DG57" s="398" t="str">
        <f ca="1">+IF(OFFSET('Sanitation Data'!$H$30,0,10*ROW('Sanitation Data'!H51))="","",OFFSET('Sanitation Data'!$H$30,0,10*ROW('Sanitation Data'!H51)))</f>
        <v/>
      </c>
      <c r="DH57" s="398" t="str">
        <f ca="1">+IF(OFFSET('Sanitation Data'!$H$31,0,10*ROW('Sanitation Data'!H51))="","",OFFSET('Sanitation Data'!$H$31,0,10*ROW('Sanitation Data'!H51)))</f>
        <v/>
      </c>
      <c r="DI57" s="398" t="str">
        <f ca="1">+IF(OFFSET('Sanitation Data'!$H$32,0,10*ROW('Sanitation Data'!H51))="","",OFFSET('Sanitation Data'!$H$32,0,10*ROW('Sanitation Data'!H51)))</f>
        <v/>
      </c>
      <c r="DJ57" s="398" t="str">
        <f ca="1">+IF(OFFSET('Sanitation Data'!$I$28,0,10*ROW('Sanitation Data'!I51))="","",OFFSET('Sanitation Data'!$I$28,0,10*ROW('Sanitation Data'!I51)))</f>
        <v/>
      </c>
      <c r="DK57" s="398" t="str">
        <f ca="1">+IF(OFFSET('Sanitation Data'!$I$29,0,10*ROW('Sanitation Data'!I51))="","",OFFSET('Sanitation Data'!$I$29,0,10*ROW('Sanitation Data'!I51)))</f>
        <v/>
      </c>
      <c r="DL57" s="398" t="str">
        <f ca="1">+IF(OFFSET('Sanitation Data'!$I$30,0,10*ROW('Sanitation Data'!I51))="","",OFFSET('Sanitation Data'!$I$30,0,10*ROW('Sanitation Data'!I51)))</f>
        <v/>
      </c>
      <c r="DM57" s="398" t="str">
        <f ca="1">+IF(OFFSET('Sanitation Data'!$I$31,0,10*ROW('Sanitation Data'!I51))="","",OFFSET('Sanitation Data'!$I$31,0,10*ROW('Sanitation Data'!I51)))</f>
        <v/>
      </c>
      <c r="DN57" s="398" t="str">
        <f ca="1">+IF(OFFSET('Sanitation Data'!$I$32,0,10*ROW('Sanitation Data'!I51))="","",OFFSET('Sanitation Data'!$I$32,0,10*ROW('Sanitation Data'!I51)))</f>
        <v/>
      </c>
      <c r="DO57" s="398" t="str">
        <f ca="1">+IF(OFFSET('Hygiene Data'!$D$11,0,10*ROW('Hygiene Data'!D51))="","",OFFSET('Hygiene Data'!$D$11,0,10*ROW('Hygiene Data'!D51)))</f>
        <v/>
      </c>
      <c r="DP57" s="398" t="str">
        <f ca="1">+IF(OFFSET('Hygiene Data'!$D$12,0,10*ROW('Hygiene Data'!D51))="","",OFFSET('Hygiene Data'!$D$12,0,10*ROW('Hygiene Data'!D51)))</f>
        <v/>
      </c>
      <c r="DQ57" s="398" t="str">
        <f ca="1">+IF(OFFSET('Hygiene Data'!$D$13,0,10*ROW('Hygiene Data'!D51))="","",OFFSET('Hygiene Data'!$D$13,0,10*ROW('Hygiene Data'!D51)))</f>
        <v/>
      </c>
      <c r="DR57" s="398" t="str">
        <f ca="1">+IF(OFFSET('Hygiene Data'!$E$11,0,10*ROW('Hygiene Data'!E51))="","",OFFSET('Hygiene Data'!$E$11,0,10*ROW('Hygiene Data'!E51)))</f>
        <v/>
      </c>
      <c r="DS57" s="398" t="str">
        <f ca="1">+IF(OFFSET('Hygiene Data'!$E$12,0,10*ROW('Hygiene Data'!E51))="","",OFFSET('Hygiene Data'!$E$12,0,10*ROW('Hygiene Data'!E51)))</f>
        <v/>
      </c>
      <c r="DT57" s="398" t="str">
        <f ca="1">+IF(OFFSET('Hygiene Data'!$E$13,0,10*ROW('Hygiene Data'!E51))="","",OFFSET('Hygiene Data'!$E$13,0,10*ROW('Hygiene Data'!E51)))</f>
        <v/>
      </c>
      <c r="DU57" s="398" t="str">
        <f ca="1">+IF(OFFSET('Hygiene Data'!$F$11,0,10*ROW('Hygiene Data'!F51))="","",OFFSET('Hygiene Data'!$F$11,0,10*ROW('Hygiene Data'!F51)))</f>
        <v/>
      </c>
      <c r="DV57" s="398" t="str">
        <f ca="1">+IF(OFFSET('Hygiene Data'!$F$12,0,10*ROW('Hygiene Data'!F51))="","",OFFSET('Hygiene Data'!$F$12,0,10*ROW('Hygiene Data'!F51)))</f>
        <v/>
      </c>
      <c r="DW57" s="398" t="str">
        <f ca="1">+IF(OFFSET('Hygiene Data'!$F$13,0,10*ROW('Hygiene Data'!F51))="","",OFFSET('Hygiene Data'!$F$13,0,10*ROW('Hygiene Data'!F51)))</f>
        <v/>
      </c>
      <c r="DX57" s="398" t="str">
        <f ca="1">+IF(OFFSET('Hygiene Data'!$G$11,0,10*ROW('Hygiene Data'!G51))="","",OFFSET('Hygiene Data'!$G$11,0,10*ROW('Hygiene Data'!G51)))</f>
        <v/>
      </c>
      <c r="DY57" s="398" t="str">
        <f ca="1">+IF(OFFSET('Hygiene Data'!$G$12,0,10*ROW('Hygiene Data'!G51))="","",OFFSET('Hygiene Data'!$G$12,0,10*ROW('Hygiene Data'!G51)))</f>
        <v/>
      </c>
      <c r="DZ57" s="398" t="str">
        <f ca="1">+IF(OFFSET('Hygiene Data'!$G$13,0,10*ROW('Hygiene Data'!G51))="","",OFFSET('Hygiene Data'!$G$13,0,10*ROW('Hygiene Data'!G51)))</f>
        <v/>
      </c>
      <c r="EA57" s="398" t="str">
        <f ca="1">+IF(OFFSET('Hygiene Data'!$H$11,0,10*ROW('Hygiene Data'!H51))="","",OFFSET('Hygiene Data'!$H$11,0,10*ROW('Hygiene Data'!H51)))</f>
        <v/>
      </c>
      <c r="EB57" s="398" t="str">
        <f ca="1">+IF(OFFSET('Hygiene Data'!$H$12,0,10*ROW('Hygiene Data'!H51))="","",OFFSET('Hygiene Data'!$H$12,0,10*ROW('Hygiene Data'!H51)))</f>
        <v/>
      </c>
      <c r="EC57" s="398" t="str">
        <f ca="1">+IF(OFFSET('Hygiene Data'!$H$13,0,10*ROW('Hygiene Data'!H51))="","",OFFSET('Hygiene Data'!$H$13,0,10*ROW('Hygiene Data'!H51)))</f>
        <v/>
      </c>
      <c r="ED57" s="398" t="str">
        <f ca="1">+IF(OFFSET('Hygiene Data'!$I$11,0,10*ROW('Hygiene Data'!I51))="","",OFFSET('Hygiene Data'!$I$11,0,10*ROW('Hygiene Data'!I51)))</f>
        <v/>
      </c>
      <c r="EE57" s="398" t="str">
        <f ca="1">+IF(OFFSET('Hygiene Data'!$I$12,0,10*ROW('Hygiene Data'!I51))="","",OFFSET('Hygiene Data'!$I$12,0,10*ROW('Hygiene Data'!I51)))</f>
        <v/>
      </c>
      <c r="EF57" s="398" t="str">
        <f ca="1">+IF(OFFSET('Hygiene Data'!$I$13,0,10*ROW('Hygiene Data'!I51))="","",OFFSET('Hygiene Data'!$I$13,0,10*ROW('Hygiene Data'!I51)))</f>
        <v/>
      </c>
    </row>
    <row r="58" spans="1:136" x14ac:dyDescent="0.25">
      <c r="A58" s="507" t="str">
        <f ca="1">+IF(OFFSET('Water Data'!$B$2,0,10*ROW('Water Data'!E52))="","",OFFSET('Water Data'!$B$2,0,10*ROW('Water Data'!E52)))</f>
        <v/>
      </c>
      <c r="B58" s="507"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34" t="str">
        <f t="shared" ca="1" si="0"/>
        <v/>
      </c>
      <c r="D58" s="535"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35"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35"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35"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35"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35"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35"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35"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35"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35"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35"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35"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35"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35"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35"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35"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35"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35"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36"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36"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36"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36"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36"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36"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36"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36"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36"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36"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36"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36"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36"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36"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36"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36"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36"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36"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36"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36"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36"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36"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36"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36"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36"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36"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36"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36"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36"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36"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37"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613"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37"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37"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37"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37"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37"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37"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37"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37"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37"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37"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37"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37"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37"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37"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37"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37"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98" t="str">
        <f ca="1">+IF(OFFSET('Water Data'!$D$27,0,10*ROW('Water Data'!D52))="","",OFFSET('Water Data'!$D$27,0,10*ROW('Water Data'!D52)))</f>
        <v/>
      </c>
      <c r="BT58" s="398" t="str">
        <f ca="1">+IF(OFFSET('Water Data'!$D$28,0,10*ROW('Water Data'!D52))="","",OFFSET('Water Data'!$D$28,0,10*ROW('Water Data'!D52)))</f>
        <v/>
      </c>
      <c r="BU58" s="398" t="str">
        <f ca="1">+IF(OFFSET('Water Data'!$D$29,0,10*ROW('Water Data'!D52))="","",OFFSET('Water Data'!$D$29,0,10*ROW('Water Data'!D52)))</f>
        <v/>
      </c>
      <c r="BV58" s="398" t="str">
        <f ca="1">+IF(OFFSET('Water Data'!$E$27,0,10*ROW('Water Data'!E52))="","",OFFSET('Water Data'!$E$27,0,10*ROW('Water Data'!E52)))</f>
        <v/>
      </c>
      <c r="BW58" s="398" t="str">
        <f ca="1">+IF(OFFSET('Water Data'!$E$28,0,10*ROW('Water Data'!E52))="","",OFFSET('Water Data'!$E$28,0,10*ROW('Water Data'!E52)))</f>
        <v/>
      </c>
      <c r="BX58" s="398" t="str">
        <f ca="1">+IF(OFFSET('Water Data'!$E$29,0,10*ROW('Water Data'!E52))="","",OFFSET('Water Data'!$E$29,0,10*ROW('Water Data'!E52)))</f>
        <v/>
      </c>
      <c r="BY58" s="398" t="str">
        <f ca="1">+IF(OFFSET('Water Data'!$F$27,0,10*ROW('Water Data'!F52))="","",OFFSET('Water Data'!$F$27,0,10*ROW('Water Data'!F52)))</f>
        <v/>
      </c>
      <c r="BZ58" s="398" t="str">
        <f ca="1">+IF(OFFSET('Water Data'!$F$28,0,10*ROW('Water Data'!F52))="","",OFFSET('Water Data'!$F$28,0,10*ROW('Water Data'!F52)))</f>
        <v/>
      </c>
      <c r="CA58" s="398" t="str">
        <f ca="1">+IF(OFFSET('Water Data'!$F$29,0,10*ROW('Water Data'!F52))="","",OFFSET('Water Data'!$F$29,0,10*ROW('Water Data'!F52)))</f>
        <v/>
      </c>
      <c r="CB58" s="398" t="str">
        <f ca="1">+IF(OFFSET('Water Data'!$G$27,0,10*ROW('Water Data'!G52))="","",OFFSET('Water Data'!$G$27,0,10*ROW('Water Data'!G52)))</f>
        <v/>
      </c>
      <c r="CC58" s="398" t="str">
        <f ca="1">+IF(OFFSET('Water Data'!$G$28,0,10*ROW('Water Data'!G52))="","",OFFSET('Water Data'!$G$28,0,10*ROW('Water Data'!G52)))</f>
        <v/>
      </c>
      <c r="CD58" s="398" t="str">
        <f ca="1">+IF(OFFSET('Water Data'!$G$29,0,10*ROW('Water Data'!G52))="","",OFFSET('Water Data'!$G$29,0,10*ROW('Water Data'!G52)))</f>
        <v/>
      </c>
      <c r="CE58" s="398" t="str">
        <f ca="1">+IF(OFFSET('Water Data'!$H$27,0,10*ROW('Water Data'!H52))="","",OFFSET('Water Data'!$H$27,0,10*ROW('Water Data'!H52)))</f>
        <v/>
      </c>
      <c r="CF58" s="398" t="str">
        <f ca="1">+IF(OFFSET('Water Data'!$H$28,0,10*ROW('Water Data'!H52))="","",OFFSET('Water Data'!$H$28,0,10*ROW('Water Data'!H52)))</f>
        <v/>
      </c>
      <c r="CG58" s="398" t="str">
        <f ca="1">+IF(OFFSET('Water Data'!$H$29,0,10*ROW('Water Data'!H52))="","",OFFSET('Water Data'!$H$29,0,10*ROW('Water Data'!H52)))</f>
        <v/>
      </c>
      <c r="CH58" s="398" t="str">
        <f ca="1">+IF(OFFSET('Water Data'!$I$27,0,10*ROW('Water Data'!I52))="","",OFFSET('Water Data'!$I$27,0,10*ROW('Water Data'!I52)))</f>
        <v/>
      </c>
      <c r="CI58" s="398" t="str">
        <f ca="1">+IF(OFFSET('Water Data'!$I$28,0,10*ROW('Water Data'!I52))="","",OFFSET('Water Data'!$I$28,0,10*ROW('Water Data'!I52)))</f>
        <v/>
      </c>
      <c r="CJ58" s="398" t="str">
        <f ca="1">+IF(OFFSET('Water Data'!$I$29,0,10*ROW('Water Data'!I52))="","",OFFSET('Water Data'!$I$29,0,10*ROW('Water Data'!I52)))</f>
        <v/>
      </c>
      <c r="CK58" s="398" t="str">
        <f ca="1">+IF(OFFSET('Sanitation Data'!$D$28,0,10*ROW('Sanitation Data'!D52))="","",OFFSET('Sanitation Data'!$D$28,0,10*ROW('Sanitation Data'!D52)))</f>
        <v/>
      </c>
      <c r="CL58" s="398" t="str">
        <f ca="1">+IF(OFFSET('Sanitation Data'!$D$29,0,10*ROW('Sanitation Data'!D52))="","",OFFSET('Sanitation Data'!$D$29,0,10*ROW('Sanitation Data'!D52)))</f>
        <v/>
      </c>
      <c r="CM58" s="398" t="str">
        <f ca="1">+IF(OFFSET('Sanitation Data'!$D$30,0,10*ROW('Sanitation Data'!D52))="","",OFFSET('Sanitation Data'!$D$30,0,10*ROW('Sanitation Data'!D52)))</f>
        <v/>
      </c>
      <c r="CN58" s="398" t="str">
        <f ca="1">+IF(OFFSET('Sanitation Data'!$D$31,0,10*ROW('Sanitation Data'!D52))="","",OFFSET('Sanitation Data'!$D$31,0,10*ROW('Sanitation Data'!D52)))</f>
        <v/>
      </c>
      <c r="CO58" s="398" t="str">
        <f ca="1">+IF(OFFSET('Sanitation Data'!$D$32,0,10*ROW('Sanitation Data'!D52))="","",OFFSET('Sanitation Data'!$D$32,0,10*ROW('Sanitation Data'!D52)))</f>
        <v/>
      </c>
      <c r="CP58" s="398" t="str">
        <f ca="1">+IF(OFFSET('Sanitation Data'!$E$28,0,10*ROW('Sanitation Data'!E52))="","",OFFSET('Sanitation Data'!$E$28,0,10*ROW('Sanitation Data'!E52)))</f>
        <v/>
      </c>
      <c r="CQ58" s="398" t="str">
        <f ca="1">+IF(OFFSET('Sanitation Data'!$E$29,0,10*ROW('Sanitation Data'!E52))="","",OFFSET('Sanitation Data'!$E$29,0,10*ROW('Sanitation Data'!E52)))</f>
        <v/>
      </c>
      <c r="CR58" s="398" t="str">
        <f ca="1">+IF(OFFSET('Sanitation Data'!$E$30,0,10*ROW('Sanitation Data'!E52))="","",OFFSET('Sanitation Data'!$E$30,0,10*ROW('Sanitation Data'!E52)))</f>
        <v/>
      </c>
      <c r="CS58" s="398" t="str">
        <f ca="1">+IF(OFFSET('Sanitation Data'!$E$31,0,10*ROW('Sanitation Data'!E52))="","",OFFSET('Sanitation Data'!$E$31,0,10*ROW('Sanitation Data'!E52)))</f>
        <v/>
      </c>
      <c r="CT58" s="398" t="str">
        <f ca="1">+IF(OFFSET('Sanitation Data'!$E$32,0,10*ROW('Sanitation Data'!E52))="","",OFFSET('Sanitation Data'!$E$32,0,10*ROW('Sanitation Data'!E52)))</f>
        <v/>
      </c>
      <c r="CU58" s="398" t="str">
        <f ca="1">+IF(OFFSET('Sanitation Data'!$F$28,0,10*ROW('Sanitation Data'!F52))="","",OFFSET('Sanitation Data'!$F$28,0,10*ROW('Sanitation Data'!F52)))</f>
        <v/>
      </c>
      <c r="CV58" s="398" t="str">
        <f ca="1">+IF(OFFSET('Sanitation Data'!$F$29,0,10*ROW('Sanitation Data'!F52))="","",OFFSET('Sanitation Data'!$F$29,0,10*ROW('Sanitation Data'!F52)))</f>
        <v/>
      </c>
      <c r="CW58" s="398" t="str">
        <f ca="1">+IF(OFFSET('Sanitation Data'!$F$30,0,10*ROW('Sanitation Data'!F52))="","",OFFSET('Sanitation Data'!$F$30,0,10*ROW('Sanitation Data'!F52)))</f>
        <v/>
      </c>
      <c r="CX58" s="398" t="str">
        <f ca="1">+IF(OFFSET('Sanitation Data'!$F$31,0,10*ROW('Sanitation Data'!F52))="","",OFFSET('Sanitation Data'!$F$31,0,10*ROW('Sanitation Data'!F52)))</f>
        <v/>
      </c>
      <c r="CY58" s="398" t="str">
        <f ca="1">+IF(OFFSET('Sanitation Data'!$F$32,0,10*ROW('Sanitation Data'!F52))="","",OFFSET('Sanitation Data'!$F$32,0,10*ROW('Sanitation Data'!F52)))</f>
        <v/>
      </c>
      <c r="CZ58" s="398" t="str">
        <f ca="1">+IF(OFFSET('Sanitation Data'!$G$28,0,10*ROW('Sanitation Data'!G52))="","",OFFSET('Sanitation Data'!$G$28,0,10*ROW('Sanitation Data'!G52)))</f>
        <v/>
      </c>
      <c r="DA58" s="398" t="str">
        <f ca="1">+IF(OFFSET('Sanitation Data'!$G$29,0,10*ROW('Sanitation Data'!G52))="","",OFFSET('Sanitation Data'!$G$29,0,10*ROW('Sanitation Data'!G52)))</f>
        <v/>
      </c>
      <c r="DB58" s="398" t="str">
        <f ca="1">+IF(OFFSET('Sanitation Data'!$G$30,0,10*ROW('Sanitation Data'!G52))="","",OFFSET('Sanitation Data'!$G$30,0,10*ROW('Sanitation Data'!G52)))</f>
        <v/>
      </c>
      <c r="DC58" s="398" t="str">
        <f ca="1">+IF(OFFSET('Sanitation Data'!$G$31,0,10*ROW('Sanitation Data'!G52))="","",OFFSET('Sanitation Data'!$G$31,0,10*ROW('Sanitation Data'!G52)))</f>
        <v/>
      </c>
      <c r="DD58" s="398" t="str">
        <f ca="1">+IF(OFFSET('Sanitation Data'!$G$32,0,10*ROW('Sanitation Data'!G52))="","",OFFSET('Sanitation Data'!$G$32,0,10*ROW('Sanitation Data'!G52)))</f>
        <v/>
      </c>
      <c r="DE58" s="398" t="str">
        <f ca="1">+IF(OFFSET('Sanitation Data'!$H$28,0,10*ROW('Sanitation Data'!H52))="","",OFFSET('Sanitation Data'!$H$28,0,10*ROW('Sanitation Data'!H52)))</f>
        <v/>
      </c>
      <c r="DF58" s="398" t="str">
        <f ca="1">+IF(OFFSET('Sanitation Data'!$H$29,0,10*ROW('Sanitation Data'!H52))="","",OFFSET('Sanitation Data'!$H$29,0,10*ROW('Sanitation Data'!H52)))</f>
        <v/>
      </c>
      <c r="DG58" s="398" t="str">
        <f ca="1">+IF(OFFSET('Sanitation Data'!$H$30,0,10*ROW('Sanitation Data'!H52))="","",OFFSET('Sanitation Data'!$H$30,0,10*ROW('Sanitation Data'!H52)))</f>
        <v/>
      </c>
      <c r="DH58" s="398" t="str">
        <f ca="1">+IF(OFFSET('Sanitation Data'!$H$31,0,10*ROW('Sanitation Data'!H52))="","",OFFSET('Sanitation Data'!$H$31,0,10*ROW('Sanitation Data'!H52)))</f>
        <v/>
      </c>
      <c r="DI58" s="398" t="str">
        <f ca="1">+IF(OFFSET('Sanitation Data'!$H$32,0,10*ROW('Sanitation Data'!H52))="","",OFFSET('Sanitation Data'!$H$32,0,10*ROW('Sanitation Data'!H52)))</f>
        <v/>
      </c>
      <c r="DJ58" s="398" t="str">
        <f ca="1">+IF(OFFSET('Sanitation Data'!$I$28,0,10*ROW('Sanitation Data'!I52))="","",OFFSET('Sanitation Data'!$I$28,0,10*ROW('Sanitation Data'!I52)))</f>
        <v/>
      </c>
      <c r="DK58" s="398" t="str">
        <f ca="1">+IF(OFFSET('Sanitation Data'!$I$29,0,10*ROW('Sanitation Data'!I52))="","",OFFSET('Sanitation Data'!$I$29,0,10*ROW('Sanitation Data'!I52)))</f>
        <v/>
      </c>
      <c r="DL58" s="398" t="str">
        <f ca="1">+IF(OFFSET('Sanitation Data'!$I$30,0,10*ROW('Sanitation Data'!I52))="","",OFFSET('Sanitation Data'!$I$30,0,10*ROW('Sanitation Data'!I52)))</f>
        <v/>
      </c>
      <c r="DM58" s="398" t="str">
        <f ca="1">+IF(OFFSET('Sanitation Data'!$I$31,0,10*ROW('Sanitation Data'!I52))="","",OFFSET('Sanitation Data'!$I$31,0,10*ROW('Sanitation Data'!I52)))</f>
        <v/>
      </c>
      <c r="DN58" s="398" t="str">
        <f ca="1">+IF(OFFSET('Sanitation Data'!$I$32,0,10*ROW('Sanitation Data'!I52))="","",OFFSET('Sanitation Data'!$I$32,0,10*ROW('Sanitation Data'!I52)))</f>
        <v/>
      </c>
      <c r="DO58" s="398" t="str">
        <f ca="1">+IF(OFFSET('Hygiene Data'!$D$11,0,10*ROW('Hygiene Data'!D52))="","",OFFSET('Hygiene Data'!$D$11,0,10*ROW('Hygiene Data'!D52)))</f>
        <v/>
      </c>
      <c r="DP58" s="398" t="str">
        <f ca="1">+IF(OFFSET('Hygiene Data'!$D$12,0,10*ROW('Hygiene Data'!D52))="","",OFFSET('Hygiene Data'!$D$12,0,10*ROW('Hygiene Data'!D52)))</f>
        <v/>
      </c>
      <c r="DQ58" s="398" t="str">
        <f ca="1">+IF(OFFSET('Hygiene Data'!$D$13,0,10*ROW('Hygiene Data'!D52))="","",OFFSET('Hygiene Data'!$D$13,0,10*ROW('Hygiene Data'!D52)))</f>
        <v/>
      </c>
      <c r="DR58" s="398" t="str">
        <f ca="1">+IF(OFFSET('Hygiene Data'!$E$11,0,10*ROW('Hygiene Data'!E52))="","",OFFSET('Hygiene Data'!$E$11,0,10*ROW('Hygiene Data'!E52)))</f>
        <v/>
      </c>
      <c r="DS58" s="398" t="str">
        <f ca="1">+IF(OFFSET('Hygiene Data'!$E$12,0,10*ROW('Hygiene Data'!E52))="","",OFFSET('Hygiene Data'!$E$12,0,10*ROW('Hygiene Data'!E52)))</f>
        <v/>
      </c>
      <c r="DT58" s="398" t="str">
        <f ca="1">+IF(OFFSET('Hygiene Data'!$E$13,0,10*ROW('Hygiene Data'!E52))="","",OFFSET('Hygiene Data'!$E$13,0,10*ROW('Hygiene Data'!E52)))</f>
        <v/>
      </c>
      <c r="DU58" s="398" t="str">
        <f ca="1">+IF(OFFSET('Hygiene Data'!$F$11,0,10*ROW('Hygiene Data'!F52))="","",OFFSET('Hygiene Data'!$F$11,0,10*ROW('Hygiene Data'!F52)))</f>
        <v/>
      </c>
      <c r="DV58" s="398" t="str">
        <f ca="1">+IF(OFFSET('Hygiene Data'!$F$12,0,10*ROW('Hygiene Data'!F52))="","",OFFSET('Hygiene Data'!$F$12,0,10*ROW('Hygiene Data'!F52)))</f>
        <v/>
      </c>
      <c r="DW58" s="398" t="str">
        <f ca="1">+IF(OFFSET('Hygiene Data'!$F$13,0,10*ROW('Hygiene Data'!F52))="","",OFFSET('Hygiene Data'!$F$13,0,10*ROW('Hygiene Data'!F52)))</f>
        <v/>
      </c>
      <c r="DX58" s="398" t="str">
        <f ca="1">+IF(OFFSET('Hygiene Data'!$G$11,0,10*ROW('Hygiene Data'!G52))="","",OFFSET('Hygiene Data'!$G$11,0,10*ROW('Hygiene Data'!G52)))</f>
        <v/>
      </c>
      <c r="DY58" s="398" t="str">
        <f ca="1">+IF(OFFSET('Hygiene Data'!$G$12,0,10*ROW('Hygiene Data'!G52))="","",OFFSET('Hygiene Data'!$G$12,0,10*ROW('Hygiene Data'!G52)))</f>
        <v/>
      </c>
      <c r="DZ58" s="398" t="str">
        <f ca="1">+IF(OFFSET('Hygiene Data'!$G$13,0,10*ROW('Hygiene Data'!G52))="","",OFFSET('Hygiene Data'!$G$13,0,10*ROW('Hygiene Data'!G52)))</f>
        <v/>
      </c>
      <c r="EA58" s="398" t="str">
        <f ca="1">+IF(OFFSET('Hygiene Data'!$H$11,0,10*ROW('Hygiene Data'!H52))="","",OFFSET('Hygiene Data'!$H$11,0,10*ROW('Hygiene Data'!H52)))</f>
        <v/>
      </c>
      <c r="EB58" s="398" t="str">
        <f ca="1">+IF(OFFSET('Hygiene Data'!$H$12,0,10*ROW('Hygiene Data'!H52))="","",OFFSET('Hygiene Data'!$H$12,0,10*ROW('Hygiene Data'!H52)))</f>
        <v/>
      </c>
      <c r="EC58" s="398" t="str">
        <f ca="1">+IF(OFFSET('Hygiene Data'!$H$13,0,10*ROW('Hygiene Data'!H52))="","",OFFSET('Hygiene Data'!$H$13,0,10*ROW('Hygiene Data'!H52)))</f>
        <v/>
      </c>
      <c r="ED58" s="398" t="str">
        <f ca="1">+IF(OFFSET('Hygiene Data'!$I$11,0,10*ROW('Hygiene Data'!I52))="","",OFFSET('Hygiene Data'!$I$11,0,10*ROW('Hygiene Data'!I52)))</f>
        <v/>
      </c>
      <c r="EE58" s="398" t="str">
        <f ca="1">+IF(OFFSET('Hygiene Data'!$I$12,0,10*ROW('Hygiene Data'!I52))="","",OFFSET('Hygiene Data'!$I$12,0,10*ROW('Hygiene Data'!I52)))</f>
        <v/>
      </c>
      <c r="EF58" s="398" t="str">
        <f ca="1">+IF(OFFSET('Hygiene Data'!$I$13,0,10*ROW('Hygiene Data'!I52))="","",OFFSET('Hygiene Data'!$I$13,0,10*ROW('Hygiene Data'!I52)))</f>
        <v/>
      </c>
    </row>
    <row r="59" spans="1:136" x14ac:dyDescent="0.25">
      <c r="A59" s="507" t="str">
        <f ca="1">+IF(OFFSET('Water Data'!$B$2,0,10*ROW('Water Data'!E53))="","",OFFSET('Water Data'!$B$2,0,10*ROW('Water Data'!E53)))</f>
        <v/>
      </c>
      <c r="B59" s="507"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34" t="str">
        <f t="shared" ca="1" si="0"/>
        <v/>
      </c>
      <c r="D59" s="535"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35"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35"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35"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35"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35"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35"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35"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35"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35"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35"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35"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35"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35"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35"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35"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35"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35"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36"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36"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36"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36"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36"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36"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36"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36"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36"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36"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36"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36"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36"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36"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36"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36"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36"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36"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36"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36"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36"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36"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36"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36"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36"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36"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36"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36"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36"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36"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37"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613"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37"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37"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37"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37"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37"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37"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37"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37"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37"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37"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37"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37"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37"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37"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37"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37"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98" t="str">
        <f ca="1">+IF(OFFSET('Water Data'!$D$27,0,10*ROW('Water Data'!D53))="","",OFFSET('Water Data'!$D$27,0,10*ROW('Water Data'!D53)))</f>
        <v/>
      </c>
      <c r="BT59" s="398" t="str">
        <f ca="1">+IF(OFFSET('Water Data'!$D$28,0,10*ROW('Water Data'!D53))="","",OFFSET('Water Data'!$D$28,0,10*ROW('Water Data'!D53)))</f>
        <v/>
      </c>
      <c r="BU59" s="398" t="str">
        <f ca="1">+IF(OFFSET('Water Data'!$D$29,0,10*ROW('Water Data'!D53))="","",OFFSET('Water Data'!$D$29,0,10*ROW('Water Data'!D53)))</f>
        <v/>
      </c>
      <c r="BV59" s="398" t="str">
        <f ca="1">+IF(OFFSET('Water Data'!$E$27,0,10*ROW('Water Data'!E53))="","",OFFSET('Water Data'!$E$27,0,10*ROW('Water Data'!E53)))</f>
        <v/>
      </c>
      <c r="BW59" s="398" t="str">
        <f ca="1">+IF(OFFSET('Water Data'!$E$28,0,10*ROW('Water Data'!E53))="","",OFFSET('Water Data'!$E$28,0,10*ROW('Water Data'!E53)))</f>
        <v/>
      </c>
      <c r="BX59" s="398" t="str">
        <f ca="1">+IF(OFFSET('Water Data'!$E$29,0,10*ROW('Water Data'!E53))="","",OFFSET('Water Data'!$E$29,0,10*ROW('Water Data'!E53)))</f>
        <v/>
      </c>
      <c r="BY59" s="398" t="str">
        <f ca="1">+IF(OFFSET('Water Data'!$F$27,0,10*ROW('Water Data'!F53))="","",OFFSET('Water Data'!$F$27,0,10*ROW('Water Data'!F53)))</f>
        <v/>
      </c>
      <c r="BZ59" s="398" t="str">
        <f ca="1">+IF(OFFSET('Water Data'!$F$28,0,10*ROW('Water Data'!F53))="","",OFFSET('Water Data'!$F$28,0,10*ROW('Water Data'!F53)))</f>
        <v/>
      </c>
      <c r="CA59" s="398" t="str">
        <f ca="1">+IF(OFFSET('Water Data'!$F$29,0,10*ROW('Water Data'!F53))="","",OFFSET('Water Data'!$F$29,0,10*ROW('Water Data'!F53)))</f>
        <v/>
      </c>
      <c r="CB59" s="398" t="str">
        <f ca="1">+IF(OFFSET('Water Data'!$G$27,0,10*ROW('Water Data'!G53))="","",OFFSET('Water Data'!$G$27,0,10*ROW('Water Data'!G53)))</f>
        <v/>
      </c>
      <c r="CC59" s="398" t="str">
        <f ca="1">+IF(OFFSET('Water Data'!$G$28,0,10*ROW('Water Data'!G53))="","",OFFSET('Water Data'!$G$28,0,10*ROW('Water Data'!G53)))</f>
        <v/>
      </c>
      <c r="CD59" s="398" t="str">
        <f ca="1">+IF(OFFSET('Water Data'!$G$29,0,10*ROW('Water Data'!G53))="","",OFFSET('Water Data'!$G$29,0,10*ROW('Water Data'!G53)))</f>
        <v/>
      </c>
      <c r="CE59" s="398" t="str">
        <f ca="1">+IF(OFFSET('Water Data'!$H$27,0,10*ROW('Water Data'!H53))="","",OFFSET('Water Data'!$H$27,0,10*ROW('Water Data'!H53)))</f>
        <v/>
      </c>
      <c r="CF59" s="398" t="str">
        <f ca="1">+IF(OFFSET('Water Data'!$H$28,0,10*ROW('Water Data'!H53))="","",OFFSET('Water Data'!$H$28,0,10*ROW('Water Data'!H53)))</f>
        <v/>
      </c>
      <c r="CG59" s="398" t="str">
        <f ca="1">+IF(OFFSET('Water Data'!$H$29,0,10*ROW('Water Data'!H53))="","",OFFSET('Water Data'!$H$29,0,10*ROW('Water Data'!H53)))</f>
        <v/>
      </c>
      <c r="CH59" s="398" t="str">
        <f ca="1">+IF(OFFSET('Water Data'!$I$27,0,10*ROW('Water Data'!I53))="","",OFFSET('Water Data'!$I$27,0,10*ROW('Water Data'!I53)))</f>
        <v/>
      </c>
      <c r="CI59" s="398" t="str">
        <f ca="1">+IF(OFFSET('Water Data'!$I$28,0,10*ROW('Water Data'!I53))="","",OFFSET('Water Data'!$I$28,0,10*ROW('Water Data'!I53)))</f>
        <v/>
      </c>
      <c r="CJ59" s="398" t="str">
        <f ca="1">+IF(OFFSET('Water Data'!$I$29,0,10*ROW('Water Data'!I53))="","",OFFSET('Water Data'!$I$29,0,10*ROW('Water Data'!I53)))</f>
        <v/>
      </c>
      <c r="CK59" s="398" t="str">
        <f ca="1">+IF(OFFSET('Sanitation Data'!$D$28,0,10*ROW('Sanitation Data'!D53))="","",OFFSET('Sanitation Data'!$D$28,0,10*ROW('Sanitation Data'!D53)))</f>
        <v/>
      </c>
      <c r="CL59" s="398" t="str">
        <f ca="1">+IF(OFFSET('Sanitation Data'!$D$29,0,10*ROW('Sanitation Data'!D53))="","",OFFSET('Sanitation Data'!$D$29,0,10*ROW('Sanitation Data'!D53)))</f>
        <v/>
      </c>
      <c r="CM59" s="398" t="str">
        <f ca="1">+IF(OFFSET('Sanitation Data'!$D$30,0,10*ROW('Sanitation Data'!D53))="","",OFFSET('Sanitation Data'!$D$30,0,10*ROW('Sanitation Data'!D53)))</f>
        <v/>
      </c>
      <c r="CN59" s="398" t="str">
        <f ca="1">+IF(OFFSET('Sanitation Data'!$D$31,0,10*ROW('Sanitation Data'!D53))="","",OFFSET('Sanitation Data'!$D$31,0,10*ROW('Sanitation Data'!D53)))</f>
        <v/>
      </c>
      <c r="CO59" s="398" t="str">
        <f ca="1">+IF(OFFSET('Sanitation Data'!$D$32,0,10*ROW('Sanitation Data'!D53))="","",OFFSET('Sanitation Data'!$D$32,0,10*ROW('Sanitation Data'!D53)))</f>
        <v/>
      </c>
      <c r="CP59" s="398" t="str">
        <f ca="1">+IF(OFFSET('Sanitation Data'!$E$28,0,10*ROW('Sanitation Data'!E53))="","",OFFSET('Sanitation Data'!$E$28,0,10*ROW('Sanitation Data'!E53)))</f>
        <v/>
      </c>
      <c r="CQ59" s="398" t="str">
        <f ca="1">+IF(OFFSET('Sanitation Data'!$E$29,0,10*ROW('Sanitation Data'!E53))="","",OFFSET('Sanitation Data'!$E$29,0,10*ROW('Sanitation Data'!E53)))</f>
        <v/>
      </c>
      <c r="CR59" s="398" t="str">
        <f ca="1">+IF(OFFSET('Sanitation Data'!$E$30,0,10*ROW('Sanitation Data'!E53))="","",OFFSET('Sanitation Data'!$E$30,0,10*ROW('Sanitation Data'!E53)))</f>
        <v/>
      </c>
      <c r="CS59" s="398" t="str">
        <f ca="1">+IF(OFFSET('Sanitation Data'!$E$31,0,10*ROW('Sanitation Data'!E53))="","",OFFSET('Sanitation Data'!$E$31,0,10*ROW('Sanitation Data'!E53)))</f>
        <v/>
      </c>
      <c r="CT59" s="398" t="str">
        <f ca="1">+IF(OFFSET('Sanitation Data'!$E$32,0,10*ROW('Sanitation Data'!E53))="","",OFFSET('Sanitation Data'!$E$32,0,10*ROW('Sanitation Data'!E53)))</f>
        <v/>
      </c>
      <c r="CU59" s="398" t="str">
        <f ca="1">+IF(OFFSET('Sanitation Data'!$F$28,0,10*ROW('Sanitation Data'!F53))="","",OFFSET('Sanitation Data'!$F$28,0,10*ROW('Sanitation Data'!F53)))</f>
        <v/>
      </c>
      <c r="CV59" s="398" t="str">
        <f ca="1">+IF(OFFSET('Sanitation Data'!$F$29,0,10*ROW('Sanitation Data'!F53))="","",OFFSET('Sanitation Data'!$F$29,0,10*ROW('Sanitation Data'!F53)))</f>
        <v/>
      </c>
      <c r="CW59" s="398" t="str">
        <f ca="1">+IF(OFFSET('Sanitation Data'!$F$30,0,10*ROW('Sanitation Data'!F53))="","",OFFSET('Sanitation Data'!$F$30,0,10*ROW('Sanitation Data'!F53)))</f>
        <v/>
      </c>
      <c r="CX59" s="398" t="str">
        <f ca="1">+IF(OFFSET('Sanitation Data'!$F$31,0,10*ROW('Sanitation Data'!F53))="","",OFFSET('Sanitation Data'!$F$31,0,10*ROW('Sanitation Data'!F53)))</f>
        <v/>
      </c>
      <c r="CY59" s="398" t="str">
        <f ca="1">+IF(OFFSET('Sanitation Data'!$F$32,0,10*ROW('Sanitation Data'!F53))="","",OFFSET('Sanitation Data'!$F$32,0,10*ROW('Sanitation Data'!F53)))</f>
        <v/>
      </c>
      <c r="CZ59" s="398" t="str">
        <f ca="1">+IF(OFFSET('Sanitation Data'!$G$28,0,10*ROW('Sanitation Data'!G53))="","",OFFSET('Sanitation Data'!$G$28,0,10*ROW('Sanitation Data'!G53)))</f>
        <v/>
      </c>
      <c r="DA59" s="398" t="str">
        <f ca="1">+IF(OFFSET('Sanitation Data'!$G$29,0,10*ROW('Sanitation Data'!G53))="","",OFFSET('Sanitation Data'!$G$29,0,10*ROW('Sanitation Data'!G53)))</f>
        <v/>
      </c>
      <c r="DB59" s="398" t="str">
        <f ca="1">+IF(OFFSET('Sanitation Data'!$G$30,0,10*ROW('Sanitation Data'!G53))="","",OFFSET('Sanitation Data'!$G$30,0,10*ROW('Sanitation Data'!G53)))</f>
        <v/>
      </c>
      <c r="DC59" s="398" t="str">
        <f ca="1">+IF(OFFSET('Sanitation Data'!$G$31,0,10*ROW('Sanitation Data'!G53))="","",OFFSET('Sanitation Data'!$G$31,0,10*ROW('Sanitation Data'!G53)))</f>
        <v/>
      </c>
      <c r="DD59" s="398" t="str">
        <f ca="1">+IF(OFFSET('Sanitation Data'!$G$32,0,10*ROW('Sanitation Data'!G53))="","",OFFSET('Sanitation Data'!$G$32,0,10*ROW('Sanitation Data'!G53)))</f>
        <v/>
      </c>
      <c r="DE59" s="398" t="str">
        <f ca="1">+IF(OFFSET('Sanitation Data'!$H$28,0,10*ROW('Sanitation Data'!H53))="","",OFFSET('Sanitation Data'!$H$28,0,10*ROW('Sanitation Data'!H53)))</f>
        <v/>
      </c>
      <c r="DF59" s="398" t="str">
        <f ca="1">+IF(OFFSET('Sanitation Data'!$H$29,0,10*ROW('Sanitation Data'!H53))="","",OFFSET('Sanitation Data'!$H$29,0,10*ROW('Sanitation Data'!H53)))</f>
        <v/>
      </c>
      <c r="DG59" s="398" t="str">
        <f ca="1">+IF(OFFSET('Sanitation Data'!$H$30,0,10*ROW('Sanitation Data'!H53))="","",OFFSET('Sanitation Data'!$H$30,0,10*ROW('Sanitation Data'!H53)))</f>
        <v/>
      </c>
      <c r="DH59" s="398" t="str">
        <f ca="1">+IF(OFFSET('Sanitation Data'!$H$31,0,10*ROW('Sanitation Data'!H53))="","",OFFSET('Sanitation Data'!$H$31,0,10*ROW('Sanitation Data'!H53)))</f>
        <v/>
      </c>
      <c r="DI59" s="398" t="str">
        <f ca="1">+IF(OFFSET('Sanitation Data'!$H$32,0,10*ROW('Sanitation Data'!H53))="","",OFFSET('Sanitation Data'!$H$32,0,10*ROW('Sanitation Data'!H53)))</f>
        <v/>
      </c>
      <c r="DJ59" s="398" t="str">
        <f ca="1">+IF(OFFSET('Sanitation Data'!$I$28,0,10*ROW('Sanitation Data'!I53))="","",OFFSET('Sanitation Data'!$I$28,0,10*ROW('Sanitation Data'!I53)))</f>
        <v/>
      </c>
      <c r="DK59" s="398" t="str">
        <f ca="1">+IF(OFFSET('Sanitation Data'!$I$29,0,10*ROW('Sanitation Data'!I53))="","",OFFSET('Sanitation Data'!$I$29,0,10*ROW('Sanitation Data'!I53)))</f>
        <v/>
      </c>
      <c r="DL59" s="398" t="str">
        <f ca="1">+IF(OFFSET('Sanitation Data'!$I$30,0,10*ROW('Sanitation Data'!I53))="","",OFFSET('Sanitation Data'!$I$30,0,10*ROW('Sanitation Data'!I53)))</f>
        <v/>
      </c>
      <c r="DM59" s="398" t="str">
        <f ca="1">+IF(OFFSET('Sanitation Data'!$I$31,0,10*ROW('Sanitation Data'!I53))="","",OFFSET('Sanitation Data'!$I$31,0,10*ROW('Sanitation Data'!I53)))</f>
        <v/>
      </c>
      <c r="DN59" s="398" t="str">
        <f ca="1">+IF(OFFSET('Sanitation Data'!$I$32,0,10*ROW('Sanitation Data'!I53))="","",OFFSET('Sanitation Data'!$I$32,0,10*ROW('Sanitation Data'!I53)))</f>
        <v/>
      </c>
      <c r="DO59" s="398" t="str">
        <f ca="1">+IF(OFFSET('Hygiene Data'!$D$11,0,10*ROW('Hygiene Data'!D53))="","",OFFSET('Hygiene Data'!$D$11,0,10*ROW('Hygiene Data'!D53)))</f>
        <v/>
      </c>
      <c r="DP59" s="398" t="str">
        <f ca="1">+IF(OFFSET('Hygiene Data'!$D$12,0,10*ROW('Hygiene Data'!D53))="","",OFFSET('Hygiene Data'!$D$12,0,10*ROW('Hygiene Data'!D53)))</f>
        <v/>
      </c>
      <c r="DQ59" s="398" t="str">
        <f ca="1">+IF(OFFSET('Hygiene Data'!$D$13,0,10*ROW('Hygiene Data'!D53))="","",OFFSET('Hygiene Data'!$D$13,0,10*ROW('Hygiene Data'!D53)))</f>
        <v/>
      </c>
      <c r="DR59" s="398" t="str">
        <f ca="1">+IF(OFFSET('Hygiene Data'!$E$11,0,10*ROW('Hygiene Data'!E53))="","",OFFSET('Hygiene Data'!$E$11,0,10*ROW('Hygiene Data'!E53)))</f>
        <v/>
      </c>
      <c r="DS59" s="398" t="str">
        <f ca="1">+IF(OFFSET('Hygiene Data'!$E$12,0,10*ROW('Hygiene Data'!E53))="","",OFFSET('Hygiene Data'!$E$12,0,10*ROW('Hygiene Data'!E53)))</f>
        <v/>
      </c>
      <c r="DT59" s="398" t="str">
        <f ca="1">+IF(OFFSET('Hygiene Data'!$E$13,0,10*ROW('Hygiene Data'!E53))="","",OFFSET('Hygiene Data'!$E$13,0,10*ROW('Hygiene Data'!E53)))</f>
        <v/>
      </c>
      <c r="DU59" s="398" t="str">
        <f ca="1">+IF(OFFSET('Hygiene Data'!$F$11,0,10*ROW('Hygiene Data'!F53))="","",OFFSET('Hygiene Data'!$F$11,0,10*ROW('Hygiene Data'!F53)))</f>
        <v/>
      </c>
      <c r="DV59" s="398" t="str">
        <f ca="1">+IF(OFFSET('Hygiene Data'!$F$12,0,10*ROW('Hygiene Data'!F53))="","",OFFSET('Hygiene Data'!$F$12,0,10*ROW('Hygiene Data'!F53)))</f>
        <v/>
      </c>
      <c r="DW59" s="398" t="str">
        <f ca="1">+IF(OFFSET('Hygiene Data'!$F$13,0,10*ROW('Hygiene Data'!F53))="","",OFFSET('Hygiene Data'!$F$13,0,10*ROW('Hygiene Data'!F53)))</f>
        <v/>
      </c>
      <c r="DX59" s="398" t="str">
        <f ca="1">+IF(OFFSET('Hygiene Data'!$G$11,0,10*ROW('Hygiene Data'!G53))="","",OFFSET('Hygiene Data'!$G$11,0,10*ROW('Hygiene Data'!G53)))</f>
        <v/>
      </c>
      <c r="DY59" s="398" t="str">
        <f ca="1">+IF(OFFSET('Hygiene Data'!$G$12,0,10*ROW('Hygiene Data'!G53))="","",OFFSET('Hygiene Data'!$G$12,0,10*ROW('Hygiene Data'!G53)))</f>
        <v/>
      </c>
      <c r="DZ59" s="398" t="str">
        <f ca="1">+IF(OFFSET('Hygiene Data'!$G$13,0,10*ROW('Hygiene Data'!G53))="","",OFFSET('Hygiene Data'!$G$13,0,10*ROW('Hygiene Data'!G53)))</f>
        <v/>
      </c>
      <c r="EA59" s="398" t="str">
        <f ca="1">+IF(OFFSET('Hygiene Data'!$H$11,0,10*ROW('Hygiene Data'!H53))="","",OFFSET('Hygiene Data'!$H$11,0,10*ROW('Hygiene Data'!H53)))</f>
        <v/>
      </c>
      <c r="EB59" s="398" t="str">
        <f ca="1">+IF(OFFSET('Hygiene Data'!$H$12,0,10*ROW('Hygiene Data'!H53))="","",OFFSET('Hygiene Data'!$H$12,0,10*ROW('Hygiene Data'!H53)))</f>
        <v/>
      </c>
      <c r="EC59" s="398" t="str">
        <f ca="1">+IF(OFFSET('Hygiene Data'!$H$13,0,10*ROW('Hygiene Data'!H53))="","",OFFSET('Hygiene Data'!$H$13,0,10*ROW('Hygiene Data'!H53)))</f>
        <v/>
      </c>
      <c r="ED59" s="398" t="str">
        <f ca="1">+IF(OFFSET('Hygiene Data'!$I$11,0,10*ROW('Hygiene Data'!I53))="","",OFFSET('Hygiene Data'!$I$11,0,10*ROW('Hygiene Data'!I53)))</f>
        <v/>
      </c>
      <c r="EE59" s="398" t="str">
        <f ca="1">+IF(OFFSET('Hygiene Data'!$I$12,0,10*ROW('Hygiene Data'!I53))="","",OFFSET('Hygiene Data'!$I$12,0,10*ROW('Hygiene Data'!I53)))</f>
        <v/>
      </c>
      <c r="EF59" s="398" t="str">
        <f ca="1">+IF(OFFSET('Hygiene Data'!$I$13,0,10*ROW('Hygiene Data'!I53))="","",OFFSET('Hygiene Data'!$I$13,0,10*ROW('Hygiene Data'!I53)))</f>
        <v/>
      </c>
    </row>
    <row r="60" spans="1:136" x14ac:dyDescent="0.25">
      <c r="A60" s="507" t="str">
        <f ca="1">+IF(OFFSET('Water Data'!$B$2,0,10*ROW('Water Data'!E54))="","",OFFSET('Water Data'!$B$2,0,10*ROW('Water Data'!E54)))</f>
        <v/>
      </c>
      <c r="B60" s="507"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34" t="str">
        <f t="shared" ca="1" si="0"/>
        <v/>
      </c>
      <c r="D60" s="535"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35"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35"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35"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35"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35"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35"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35"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35"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35"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35"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35"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35"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35"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35"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35"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35"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35"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36"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36"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36"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36"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36"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36"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36"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36"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36"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36"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36"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36"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36"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36"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36"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36"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36"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36"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36"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36"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36"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36"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36"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36"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36"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36"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36"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36"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36"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36"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37"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613"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37"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37"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37"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37"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37"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37"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37"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37"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37"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37"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37"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37"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37"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37"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37"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37"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98" t="str">
        <f ca="1">+IF(OFFSET('Water Data'!$D$27,0,10*ROW('Water Data'!D54))="","",OFFSET('Water Data'!$D$27,0,10*ROW('Water Data'!D54)))</f>
        <v/>
      </c>
      <c r="BT60" s="398" t="str">
        <f ca="1">+IF(OFFSET('Water Data'!$D$28,0,10*ROW('Water Data'!D54))="","",OFFSET('Water Data'!$D$28,0,10*ROW('Water Data'!D54)))</f>
        <v/>
      </c>
      <c r="BU60" s="398" t="str">
        <f ca="1">+IF(OFFSET('Water Data'!$D$29,0,10*ROW('Water Data'!D54))="","",OFFSET('Water Data'!$D$29,0,10*ROW('Water Data'!D54)))</f>
        <v/>
      </c>
      <c r="BV60" s="398" t="str">
        <f ca="1">+IF(OFFSET('Water Data'!$E$27,0,10*ROW('Water Data'!E54))="","",OFFSET('Water Data'!$E$27,0,10*ROW('Water Data'!E54)))</f>
        <v/>
      </c>
      <c r="BW60" s="398" t="str">
        <f ca="1">+IF(OFFSET('Water Data'!$E$28,0,10*ROW('Water Data'!E54))="","",OFFSET('Water Data'!$E$28,0,10*ROW('Water Data'!E54)))</f>
        <v/>
      </c>
      <c r="BX60" s="398" t="str">
        <f ca="1">+IF(OFFSET('Water Data'!$E$29,0,10*ROW('Water Data'!E54))="","",OFFSET('Water Data'!$E$29,0,10*ROW('Water Data'!E54)))</f>
        <v/>
      </c>
      <c r="BY60" s="398" t="str">
        <f ca="1">+IF(OFFSET('Water Data'!$F$27,0,10*ROW('Water Data'!F54))="","",OFFSET('Water Data'!$F$27,0,10*ROW('Water Data'!F54)))</f>
        <v/>
      </c>
      <c r="BZ60" s="398" t="str">
        <f ca="1">+IF(OFFSET('Water Data'!$F$28,0,10*ROW('Water Data'!F54))="","",OFFSET('Water Data'!$F$28,0,10*ROW('Water Data'!F54)))</f>
        <v/>
      </c>
      <c r="CA60" s="398" t="str">
        <f ca="1">+IF(OFFSET('Water Data'!$F$29,0,10*ROW('Water Data'!F54))="","",OFFSET('Water Data'!$F$29,0,10*ROW('Water Data'!F54)))</f>
        <v/>
      </c>
      <c r="CB60" s="398" t="str">
        <f ca="1">+IF(OFFSET('Water Data'!$G$27,0,10*ROW('Water Data'!G54))="","",OFFSET('Water Data'!$G$27,0,10*ROW('Water Data'!G54)))</f>
        <v/>
      </c>
      <c r="CC60" s="398" t="str">
        <f ca="1">+IF(OFFSET('Water Data'!$G$28,0,10*ROW('Water Data'!G54))="","",OFFSET('Water Data'!$G$28,0,10*ROW('Water Data'!G54)))</f>
        <v/>
      </c>
      <c r="CD60" s="398" t="str">
        <f ca="1">+IF(OFFSET('Water Data'!$G$29,0,10*ROW('Water Data'!G54))="","",OFFSET('Water Data'!$G$29,0,10*ROW('Water Data'!G54)))</f>
        <v/>
      </c>
      <c r="CE60" s="398" t="str">
        <f ca="1">+IF(OFFSET('Water Data'!$H$27,0,10*ROW('Water Data'!H54))="","",OFFSET('Water Data'!$H$27,0,10*ROW('Water Data'!H54)))</f>
        <v/>
      </c>
      <c r="CF60" s="398" t="str">
        <f ca="1">+IF(OFFSET('Water Data'!$H$28,0,10*ROW('Water Data'!H54))="","",OFFSET('Water Data'!$H$28,0,10*ROW('Water Data'!H54)))</f>
        <v/>
      </c>
      <c r="CG60" s="398" t="str">
        <f ca="1">+IF(OFFSET('Water Data'!$H$29,0,10*ROW('Water Data'!H54))="","",OFFSET('Water Data'!$H$29,0,10*ROW('Water Data'!H54)))</f>
        <v/>
      </c>
      <c r="CH60" s="398" t="str">
        <f ca="1">+IF(OFFSET('Water Data'!$I$27,0,10*ROW('Water Data'!I54))="","",OFFSET('Water Data'!$I$27,0,10*ROW('Water Data'!I54)))</f>
        <v/>
      </c>
      <c r="CI60" s="398" t="str">
        <f ca="1">+IF(OFFSET('Water Data'!$I$28,0,10*ROW('Water Data'!I54))="","",OFFSET('Water Data'!$I$28,0,10*ROW('Water Data'!I54)))</f>
        <v/>
      </c>
      <c r="CJ60" s="398" t="str">
        <f ca="1">+IF(OFFSET('Water Data'!$I$29,0,10*ROW('Water Data'!I54))="","",OFFSET('Water Data'!$I$29,0,10*ROW('Water Data'!I54)))</f>
        <v/>
      </c>
      <c r="CK60" s="398" t="str">
        <f ca="1">+IF(OFFSET('Sanitation Data'!$D$28,0,10*ROW('Sanitation Data'!D54))="","",OFFSET('Sanitation Data'!$D$28,0,10*ROW('Sanitation Data'!D54)))</f>
        <v/>
      </c>
      <c r="CL60" s="398" t="str">
        <f ca="1">+IF(OFFSET('Sanitation Data'!$D$29,0,10*ROW('Sanitation Data'!D54))="","",OFFSET('Sanitation Data'!$D$29,0,10*ROW('Sanitation Data'!D54)))</f>
        <v/>
      </c>
      <c r="CM60" s="398" t="str">
        <f ca="1">+IF(OFFSET('Sanitation Data'!$D$30,0,10*ROW('Sanitation Data'!D54))="","",OFFSET('Sanitation Data'!$D$30,0,10*ROW('Sanitation Data'!D54)))</f>
        <v/>
      </c>
      <c r="CN60" s="398" t="str">
        <f ca="1">+IF(OFFSET('Sanitation Data'!$D$31,0,10*ROW('Sanitation Data'!D54))="","",OFFSET('Sanitation Data'!$D$31,0,10*ROW('Sanitation Data'!D54)))</f>
        <v/>
      </c>
      <c r="CO60" s="398" t="str">
        <f ca="1">+IF(OFFSET('Sanitation Data'!$D$32,0,10*ROW('Sanitation Data'!D54))="","",OFFSET('Sanitation Data'!$D$32,0,10*ROW('Sanitation Data'!D54)))</f>
        <v/>
      </c>
      <c r="CP60" s="398" t="str">
        <f ca="1">+IF(OFFSET('Sanitation Data'!$E$28,0,10*ROW('Sanitation Data'!E54))="","",OFFSET('Sanitation Data'!$E$28,0,10*ROW('Sanitation Data'!E54)))</f>
        <v/>
      </c>
      <c r="CQ60" s="398" t="str">
        <f ca="1">+IF(OFFSET('Sanitation Data'!$E$29,0,10*ROW('Sanitation Data'!E54))="","",OFFSET('Sanitation Data'!$E$29,0,10*ROW('Sanitation Data'!E54)))</f>
        <v/>
      </c>
      <c r="CR60" s="398" t="str">
        <f ca="1">+IF(OFFSET('Sanitation Data'!$E$30,0,10*ROW('Sanitation Data'!E54))="","",OFFSET('Sanitation Data'!$E$30,0,10*ROW('Sanitation Data'!E54)))</f>
        <v/>
      </c>
      <c r="CS60" s="398" t="str">
        <f ca="1">+IF(OFFSET('Sanitation Data'!$E$31,0,10*ROW('Sanitation Data'!E54))="","",OFFSET('Sanitation Data'!$E$31,0,10*ROW('Sanitation Data'!E54)))</f>
        <v/>
      </c>
      <c r="CT60" s="398" t="str">
        <f ca="1">+IF(OFFSET('Sanitation Data'!$E$32,0,10*ROW('Sanitation Data'!E54))="","",OFFSET('Sanitation Data'!$E$32,0,10*ROW('Sanitation Data'!E54)))</f>
        <v/>
      </c>
      <c r="CU60" s="398" t="str">
        <f ca="1">+IF(OFFSET('Sanitation Data'!$F$28,0,10*ROW('Sanitation Data'!F54))="","",OFFSET('Sanitation Data'!$F$28,0,10*ROW('Sanitation Data'!F54)))</f>
        <v/>
      </c>
      <c r="CV60" s="398" t="str">
        <f ca="1">+IF(OFFSET('Sanitation Data'!$F$29,0,10*ROW('Sanitation Data'!F54))="","",OFFSET('Sanitation Data'!$F$29,0,10*ROW('Sanitation Data'!F54)))</f>
        <v/>
      </c>
      <c r="CW60" s="398" t="str">
        <f ca="1">+IF(OFFSET('Sanitation Data'!$F$30,0,10*ROW('Sanitation Data'!F54))="","",OFFSET('Sanitation Data'!$F$30,0,10*ROW('Sanitation Data'!F54)))</f>
        <v/>
      </c>
      <c r="CX60" s="398" t="str">
        <f ca="1">+IF(OFFSET('Sanitation Data'!$F$31,0,10*ROW('Sanitation Data'!F54))="","",OFFSET('Sanitation Data'!$F$31,0,10*ROW('Sanitation Data'!F54)))</f>
        <v/>
      </c>
      <c r="CY60" s="398" t="str">
        <f ca="1">+IF(OFFSET('Sanitation Data'!$F$32,0,10*ROW('Sanitation Data'!F54))="","",OFFSET('Sanitation Data'!$F$32,0,10*ROW('Sanitation Data'!F54)))</f>
        <v/>
      </c>
      <c r="CZ60" s="398" t="str">
        <f ca="1">+IF(OFFSET('Sanitation Data'!$G$28,0,10*ROW('Sanitation Data'!G54))="","",OFFSET('Sanitation Data'!$G$28,0,10*ROW('Sanitation Data'!G54)))</f>
        <v/>
      </c>
      <c r="DA60" s="398" t="str">
        <f ca="1">+IF(OFFSET('Sanitation Data'!$G$29,0,10*ROW('Sanitation Data'!G54))="","",OFFSET('Sanitation Data'!$G$29,0,10*ROW('Sanitation Data'!G54)))</f>
        <v/>
      </c>
      <c r="DB60" s="398" t="str">
        <f ca="1">+IF(OFFSET('Sanitation Data'!$G$30,0,10*ROW('Sanitation Data'!G54))="","",OFFSET('Sanitation Data'!$G$30,0,10*ROW('Sanitation Data'!G54)))</f>
        <v/>
      </c>
      <c r="DC60" s="398" t="str">
        <f ca="1">+IF(OFFSET('Sanitation Data'!$G$31,0,10*ROW('Sanitation Data'!G54))="","",OFFSET('Sanitation Data'!$G$31,0,10*ROW('Sanitation Data'!G54)))</f>
        <v/>
      </c>
      <c r="DD60" s="398" t="str">
        <f ca="1">+IF(OFFSET('Sanitation Data'!$G$32,0,10*ROW('Sanitation Data'!G54))="","",OFFSET('Sanitation Data'!$G$32,0,10*ROW('Sanitation Data'!G54)))</f>
        <v/>
      </c>
      <c r="DE60" s="398" t="str">
        <f ca="1">+IF(OFFSET('Sanitation Data'!$H$28,0,10*ROW('Sanitation Data'!H54))="","",OFFSET('Sanitation Data'!$H$28,0,10*ROW('Sanitation Data'!H54)))</f>
        <v/>
      </c>
      <c r="DF60" s="398" t="str">
        <f ca="1">+IF(OFFSET('Sanitation Data'!$H$29,0,10*ROW('Sanitation Data'!H54))="","",OFFSET('Sanitation Data'!$H$29,0,10*ROW('Sanitation Data'!H54)))</f>
        <v/>
      </c>
      <c r="DG60" s="398" t="str">
        <f ca="1">+IF(OFFSET('Sanitation Data'!$H$30,0,10*ROW('Sanitation Data'!H54))="","",OFFSET('Sanitation Data'!$H$30,0,10*ROW('Sanitation Data'!H54)))</f>
        <v/>
      </c>
      <c r="DH60" s="398" t="str">
        <f ca="1">+IF(OFFSET('Sanitation Data'!$H$31,0,10*ROW('Sanitation Data'!H54))="","",OFFSET('Sanitation Data'!$H$31,0,10*ROW('Sanitation Data'!H54)))</f>
        <v/>
      </c>
      <c r="DI60" s="398" t="str">
        <f ca="1">+IF(OFFSET('Sanitation Data'!$H$32,0,10*ROW('Sanitation Data'!H54))="","",OFFSET('Sanitation Data'!$H$32,0,10*ROW('Sanitation Data'!H54)))</f>
        <v/>
      </c>
      <c r="DJ60" s="398" t="str">
        <f ca="1">+IF(OFFSET('Sanitation Data'!$I$28,0,10*ROW('Sanitation Data'!I54))="","",OFFSET('Sanitation Data'!$I$28,0,10*ROW('Sanitation Data'!I54)))</f>
        <v/>
      </c>
      <c r="DK60" s="398" t="str">
        <f ca="1">+IF(OFFSET('Sanitation Data'!$I$29,0,10*ROW('Sanitation Data'!I54))="","",OFFSET('Sanitation Data'!$I$29,0,10*ROW('Sanitation Data'!I54)))</f>
        <v/>
      </c>
      <c r="DL60" s="398" t="str">
        <f ca="1">+IF(OFFSET('Sanitation Data'!$I$30,0,10*ROW('Sanitation Data'!I54))="","",OFFSET('Sanitation Data'!$I$30,0,10*ROW('Sanitation Data'!I54)))</f>
        <v/>
      </c>
      <c r="DM60" s="398" t="str">
        <f ca="1">+IF(OFFSET('Sanitation Data'!$I$31,0,10*ROW('Sanitation Data'!I54))="","",OFFSET('Sanitation Data'!$I$31,0,10*ROW('Sanitation Data'!I54)))</f>
        <v/>
      </c>
      <c r="DN60" s="398" t="str">
        <f ca="1">+IF(OFFSET('Sanitation Data'!$I$32,0,10*ROW('Sanitation Data'!I54))="","",OFFSET('Sanitation Data'!$I$32,0,10*ROW('Sanitation Data'!I54)))</f>
        <v/>
      </c>
      <c r="DO60" s="398" t="str">
        <f ca="1">+IF(OFFSET('Hygiene Data'!$D$11,0,10*ROW('Hygiene Data'!D54))="","",OFFSET('Hygiene Data'!$D$11,0,10*ROW('Hygiene Data'!D54)))</f>
        <v/>
      </c>
      <c r="DP60" s="398" t="str">
        <f ca="1">+IF(OFFSET('Hygiene Data'!$D$12,0,10*ROW('Hygiene Data'!D54))="","",OFFSET('Hygiene Data'!$D$12,0,10*ROW('Hygiene Data'!D54)))</f>
        <v/>
      </c>
      <c r="DQ60" s="398" t="str">
        <f ca="1">+IF(OFFSET('Hygiene Data'!$D$13,0,10*ROW('Hygiene Data'!D54))="","",OFFSET('Hygiene Data'!$D$13,0,10*ROW('Hygiene Data'!D54)))</f>
        <v/>
      </c>
      <c r="DR60" s="398" t="str">
        <f ca="1">+IF(OFFSET('Hygiene Data'!$E$11,0,10*ROW('Hygiene Data'!E54))="","",OFFSET('Hygiene Data'!$E$11,0,10*ROW('Hygiene Data'!E54)))</f>
        <v/>
      </c>
      <c r="DS60" s="398" t="str">
        <f ca="1">+IF(OFFSET('Hygiene Data'!$E$12,0,10*ROW('Hygiene Data'!E54))="","",OFFSET('Hygiene Data'!$E$12,0,10*ROW('Hygiene Data'!E54)))</f>
        <v/>
      </c>
      <c r="DT60" s="398" t="str">
        <f ca="1">+IF(OFFSET('Hygiene Data'!$E$13,0,10*ROW('Hygiene Data'!E54))="","",OFFSET('Hygiene Data'!$E$13,0,10*ROW('Hygiene Data'!E54)))</f>
        <v/>
      </c>
      <c r="DU60" s="398" t="str">
        <f ca="1">+IF(OFFSET('Hygiene Data'!$F$11,0,10*ROW('Hygiene Data'!F54))="","",OFFSET('Hygiene Data'!$F$11,0,10*ROW('Hygiene Data'!F54)))</f>
        <v/>
      </c>
      <c r="DV60" s="398" t="str">
        <f ca="1">+IF(OFFSET('Hygiene Data'!$F$12,0,10*ROW('Hygiene Data'!F54))="","",OFFSET('Hygiene Data'!$F$12,0,10*ROW('Hygiene Data'!F54)))</f>
        <v/>
      </c>
      <c r="DW60" s="398" t="str">
        <f ca="1">+IF(OFFSET('Hygiene Data'!$F$13,0,10*ROW('Hygiene Data'!F54))="","",OFFSET('Hygiene Data'!$F$13,0,10*ROW('Hygiene Data'!F54)))</f>
        <v/>
      </c>
      <c r="DX60" s="398" t="str">
        <f ca="1">+IF(OFFSET('Hygiene Data'!$G$11,0,10*ROW('Hygiene Data'!G54))="","",OFFSET('Hygiene Data'!$G$11,0,10*ROW('Hygiene Data'!G54)))</f>
        <v/>
      </c>
      <c r="DY60" s="398" t="str">
        <f ca="1">+IF(OFFSET('Hygiene Data'!$G$12,0,10*ROW('Hygiene Data'!G54))="","",OFFSET('Hygiene Data'!$G$12,0,10*ROW('Hygiene Data'!G54)))</f>
        <v/>
      </c>
      <c r="DZ60" s="398" t="str">
        <f ca="1">+IF(OFFSET('Hygiene Data'!$G$13,0,10*ROW('Hygiene Data'!G54))="","",OFFSET('Hygiene Data'!$G$13,0,10*ROW('Hygiene Data'!G54)))</f>
        <v/>
      </c>
      <c r="EA60" s="398" t="str">
        <f ca="1">+IF(OFFSET('Hygiene Data'!$H$11,0,10*ROW('Hygiene Data'!H54))="","",OFFSET('Hygiene Data'!$H$11,0,10*ROW('Hygiene Data'!H54)))</f>
        <v/>
      </c>
      <c r="EB60" s="398" t="str">
        <f ca="1">+IF(OFFSET('Hygiene Data'!$H$12,0,10*ROW('Hygiene Data'!H54))="","",OFFSET('Hygiene Data'!$H$12,0,10*ROW('Hygiene Data'!H54)))</f>
        <v/>
      </c>
      <c r="EC60" s="398" t="str">
        <f ca="1">+IF(OFFSET('Hygiene Data'!$H$13,0,10*ROW('Hygiene Data'!H54))="","",OFFSET('Hygiene Data'!$H$13,0,10*ROW('Hygiene Data'!H54)))</f>
        <v/>
      </c>
      <c r="ED60" s="398" t="str">
        <f ca="1">+IF(OFFSET('Hygiene Data'!$I$11,0,10*ROW('Hygiene Data'!I54))="","",OFFSET('Hygiene Data'!$I$11,0,10*ROW('Hygiene Data'!I54)))</f>
        <v/>
      </c>
      <c r="EE60" s="398" t="str">
        <f ca="1">+IF(OFFSET('Hygiene Data'!$I$12,0,10*ROW('Hygiene Data'!I54))="","",OFFSET('Hygiene Data'!$I$12,0,10*ROW('Hygiene Data'!I54)))</f>
        <v/>
      </c>
      <c r="EF60" s="398" t="str">
        <f ca="1">+IF(OFFSET('Hygiene Data'!$I$13,0,10*ROW('Hygiene Data'!I54))="","",OFFSET('Hygiene Data'!$I$13,0,10*ROW('Hygiene Data'!I54)))</f>
        <v/>
      </c>
    </row>
    <row r="61" spans="1:136" x14ac:dyDescent="0.25">
      <c r="A61" s="507" t="str">
        <f ca="1">+IF(OFFSET('Water Data'!$B$2,0,10*ROW('Water Data'!E55))="","",OFFSET('Water Data'!$B$2,0,10*ROW('Water Data'!E55)))</f>
        <v/>
      </c>
      <c r="B61" s="507"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34" t="str">
        <f t="shared" ca="1" si="0"/>
        <v/>
      </c>
      <c r="D61" s="535"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35"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35"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35"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35"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35"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35"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35"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35"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35"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35"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35"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35"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35"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35"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35"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35"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35"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36"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36"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36"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36"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36"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36"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36"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36"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36"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36"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36"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36"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36"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36"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36"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36"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36"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36"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36"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36"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36"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36"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36"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36"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36"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36"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36"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36"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36"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36"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37"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613"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37"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37"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37"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37"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37"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37"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37"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37"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37"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37"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37"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37"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37"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37"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37"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37"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98" t="str">
        <f ca="1">+IF(OFFSET('Water Data'!$D$27,0,10*ROW('Water Data'!D55))="","",OFFSET('Water Data'!$D$27,0,10*ROW('Water Data'!D55)))</f>
        <v/>
      </c>
      <c r="BT61" s="398" t="str">
        <f ca="1">+IF(OFFSET('Water Data'!$D$28,0,10*ROW('Water Data'!D55))="","",OFFSET('Water Data'!$D$28,0,10*ROW('Water Data'!D55)))</f>
        <v/>
      </c>
      <c r="BU61" s="398" t="str">
        <f ca="1">+IF(OFFSET('Water Data'!$D$29,0,10*ROW('Water Data'!D55))="","",OFFSET('Water Data'!$D$29,0,10*ROW('Water Data'!D55)))</f>
        <v/>
      </c>
      <c r="BV61" s="398" t="str">
        <f ca="1">+IF(OFFSET('Water Data'!$E$27,0,10*ROW('Water Data'!E55))="","",OFFSET('Water Data'!$E$27,0,10*ROW('Water Data'!E55)))</f>
        <v/>
      </c>
      <c r="BW61" s="398" t="str">
        <f ca="1">+IF(OFFSET('Water Data'!$E$28,0,10*ROW('Water Data'!E55))="","",OFFSET('Water Data'!$E$28,0,10*ROW('Water Data'!E55)))</f>
        <v/>
      </c>
      <c r="BX61" s="398" t="str">
        <f ca="1">+IF(OFFSET('Water Data'!$E$29,0,10*ROW('Water Data'!E55))="","",OFFSET('Water Data'!$E$29,0,10*ROW('Water Data'!E55)))</f>
        <v/>
      </c>
      <c r="BY61" s="398" t="str">
        <f ca="1">+IF(OFFSET('Water Data'!$F$27,0,10*ROW('Water Data'!F55))="","",OFFSET('Water Data'!$F$27,0,10*ROW('Water Data'!F55)))</f>
        <v/>
      </c>
      <c r="BZ61" s="398" t="str">
        <f ca="1">+IF(OFFSET('Water Data'!$F$28,0,10*ROW('Water Data'!F55))="","",OFFSET('Water Data'!$F$28,0,10*ROW('Water Data'!F55)))</f>
        <v/>
      </c>
      <c r="CA61" s="398" t="str">
        <f ca="1">+IF(OFFSET('Water Data'!$F$29,0,10*ROW('Water Data'!F55))="","",OFFSET('Water Data'!$F$29,0,10*ROW('Water Data'!F55)))</f>
        <v/>
      </c>
      <c r="CB61" s="398" t="str">
        <f ca="1">+IF(OFFSET('Water Data'!$G$27,0,10*ROW('Water Data'!G55))="","",OFFSET('Water Data'!$G$27,0,10*ROW('Water Data'!G55)))</f>
        <v/>
      </c>
      <c r="CC61" s="398" t="str">
        <f ca="1">+IF(OFFSET('Water Data'!$G$28,0,10*ROW('Water Data'!G55))="","",OFFSET('Water Data'!$G$28,0,10*ROW('Water Data'!G55)))</f>
        <v/>
      </c>
      <c r="CD61" s="398" t="str">
        <f ca="1">+IF(OFFSET('Water Data'!$G$29,0,10*ROW('Water Data'!G55))="","",OFFSET('Water Data'!$G$29,0,10*ROW('Water Data'!G55)))</f>
        <v/>
      </c>
      <c r="CE61" s="398" t="str">
        <f ca="1">+IF(OFFSET('Water Data'!$H$27,0,10*ROW('Water Data'!H55))="","",OFFSET('Water Data'!$H$27,0,10*ROW('Water Data'!H55)))</f>
        <v/>
      </c>
      <c r="CF61" s="398" t="str">
        <f ca="1">+IF(OFFSET('Water Data'!$H$28,0,10*ROW('Water Data'!H55))="","",OFFSET('Water Data'!$H$28,0,10*ROW('Water Data'!H55)))</f>
        <v/>
      </c>
      <c r="CG61" s="398" t="str">
        <f ca="1">+IF(OFFSET('Water Data'!$H$29,0,10*ROW('Water Data'!H55))="","",OFFSET('Water Data'!$H$29,0,10*ROW('Water Data'!H55)))</f>
        <v/>
      </c>
      <c r="CH61" s="398" t="str">
        <f ca="1">+IF(OFFSET('Water Data'!$I$27,0,10*ROW('Water Data'!I55))="","",OFFSET('Water Data'!$I$27,0,10*ROW('Water Data'!I55)))</f>
        <v/>
      </c>
      <c r="CI61" s="398" t="str">
        <f ca="1">+IF(OFFSET('Water Data'!$I$28,0,10*ROW('Water Data'!I55))="","",OFFSET('Water Data'!$I$28,0,10*ROW('Water Data'!I55)))</f>
        <v/>
      </c>
      <c r="CJ61" s="398" t="str">
        <f ca="1">+IF(OFFSET('Water Data'!$I$29,0,10*ROW('Water Data'!I55))="","",OFFSET('Water Data'!$I$29,0,10*ROW('Water Data'!I55)))</f>
        <v/>
      </c>
      <c r="CK61" s="398" t="str">
        <f ca="1">+IF(OFFSET('Sanitation Data'!$D$28,0,10*ROW('Sanitation Data'!D55))="","",OFFSET('Sanitation Data'!$D$28,0,10*ROW('Sanitation Data'!D55)))</f>
        <v/>
      </c>
      <c r="CL61" s="398" t="str">
        <f ca="1">+IF(OFFSET('Sanitation Data'!$D$29,0,10*ROW('Sanitation Data'!D55))="","",OFFSET('Sanitation Data'!$D$29,0,10*ROW('Sanitation Data'!D55)))</f>
        <v/>
      </c>
      <c r="CM61" s="398" t="str">
        <f ca="1">+IF(OFFSET('Sanitation Data'!$D$30,0,10*ROW('Sanitation Data'!D55))="","",OFFSET('Sanitation Data'!$D$30,0,10*ROW('Sanitation Data'!D55)))</f>
        <v/>
      </c>
      <c r="CN61" s="398" t="str">
        <f ca="1">+IF(OFFSET('Sanitation Data'!$D$31,0,10*ROW('Sanitation Data'!D55))="","",OFFSET('Sanitation Data'!$D$31,0,10*ROW('Sanitation Data'!D55)))</f>
        <v/>
      </c>
      <c r="CO61" s="398" t="str">
        <f ca="1">+IF(OFFSET('Sanitation Data'!$D$32,0,10*ROW('Sanitation Data'!D55))="","",OFFSET('Sanitation Data'!$D$32,0,10*ROW('Sanitation Data'!D55)))</f>
        <v/>
      </c>
      <c r="CP61" s="398" t="str">
        <f ca="1">+IF(OFFSET('Sanitation Data'!$E$28,0,10*ROW('Sanitation Data'!E55))="","",OFFSET('Sanitation Data'!$E$28,0,10*ROW('Sanitation Data'!E55)))</f>
        <v/>
      </c>
      <c r="CQ61" s="398" t="str">
        <f ca="1">+IF(OFFSET('Sanitation Data'!$E$29,0,10*ROW('Sanitation Data'!E55))="","",OFFSET('Sanitation Data'!$E$29,0,10*ROW('Sanitation Data'!E55)))</f>
        <v/>
      </c>
      <c r="CR61" s="398" t="str">
        <f ca="1">+IF(OFFSET('Sanitation Data'!$E$30,0,10*ROW('Sanitation Data'!E55))="","",OFFSET('Sanitation Data'!$E$30,0,10*ROW('Sanitation Data'!E55)))</f>
        <v/>
      </c>
      <c r="CS61" s="398" t="str">
        <f ca="1">+IF(OFFSET('Sanitation Data'!$E$31,0,10*ROW('Sanitation Data'!E55))="","",OFFSET('Sanitation Data'!$E$31,0,10*ROW('Sanitation Data'!E55)))</f>
        <v/>
      </c>
      <c r="CT61" s="398" t="str">
        <f ca="1">+IF(OFFSET('Sanitation Data'!$E$32,0,10*ROW('Sanitation Data'!E55))="","",OFFSET('Sanitation Data'!$E$32,0,10*ROW('Sanitation Data'!E55)))</f>
        <v/>
      </c>
      <c r="CU61" s="398" t="str">
        <f ca="1">+IF(OFFSET('Sanitation Data'!$F$28,0,10*ROW('Sanitation Data'!F55))="","",OFFSET('Sanitation Data'!$F$28,0,10*ROW('Sanitation Data'!F55)))</f>
        <v/>
      </c>
      <c r="CV61" s="398" t="str">
        <f ca="1">+IF(OFFSET('Sanitation Data'!$F$29,0,10*ROW('Sanitation Data'!F55))="","",OFFSET('Sanitation Data'!$F$29,0,10*ROW('Sanitation Data'!F55)))</f>
        <v/>
      </c>
      <c r="CW61" s="398" t="str">
        <f ca="1">+IF(OFFSET('Sanitation Data'!$F$30,0,10*ROW('Sanitation Data'!F55))="","",OFFSET('Sanitation Data'!$F$30,0,10*ROW('Sanitation Data'!F55)))</f>
        <v/>
      </c>
      <c r="CX61" s="398" t="str">
        <f ca="1">+IF(OFFSET('Sanitation Data'!$F$31,0,10*ROW('Sanitation Data'!F55))="","",OFFSET('Sanitation Data'!$F$31,0,10*ROW('Sanitation Data'!F55)))</f>
        <v/>
      </c>
      <c r="CY61" s="398" t="str">
        <f ca="1">+IF(OFFSET('Sanitation Data'!$F$32,0,10*ROW('Sanitation Data'!F55))="","",OFFSET('Sanitation Data'!$F$32,0,10*ROW('Sanitation Data'!F55)))</f>
        <v/>
      </c>
      <c r="CZ61" s="398" t="str">
        <f ca="1">+IF(OFFSET('Sanitation Data'!$G$28,0,10*ROW('Sanitation Data'!G55))="","",OFFSET('Sanitation Data'!$G$28,0,10*ROW('Sanitation Data'!G55)))</f>
        <v/>
      </c>
      <c r="DA61" s="398" t="str">
        <f ca="1">+IF(OFFSET('Sanitation Data'!$G$29,0,10*ROW('Sanitation Data'!G55))="","",OFFSET('Sanitation Data'!$G$29,0,10*ROW('Sanitation Data'!G55)))</f>
        <v/>
      </c>
      <c r="DB61" s="398" t="str">
        <f ca="1">+IF(OFFSET('Sanitation Data'!$G$30,0,10*ROW('Sanitation Data'!G55))="","",OFFSET('Sanitation Data'!$G$30,0,10*ROW('Sanitation Data'!G55)))</f>
        <v/>
      </c>
      <c r="DC61" s="398" t="str">
        <f ca="1">+IF(OFFSET('Sanitation Data'!$G$31,0,10*ROW('Sanitation Data'!G55))="","",OFFSET('Sanitation Data'!$G$31,0,10*ROW('Sanitation Data'!G55)))</f>
        <v/>
      </c>
      <c r="DD61" s="398" t="str">
        <f ca="1">+IF(OFFSET('Sanitation Data'!$G$32,0,10*ROW('Sanitation Data'!G55))="","",OFFSET('Sanitation Data'!$G$32,0,10*ROW('Sanitation Data'!G55)))</f>
        <v/>
      </c>
      <c r="DE61" s="398" t="str">
        <f ca="1">+IF(OFFSET('Sanitation Data'!$H$28,0,10*ROW('Sanitation Data'!H55))="","",OFFSET('Sanitation Data'!$H$28,0,10*ROW('Sanitation Data'!H55)))</f>
        <v/>
      </c>
      <c r="DF61" s="398" t="str">
        <f ca="1">+IF(OFFSET('Sanitation Data'!$H$29,0,10*ROW('Sanitation Data'!H55))="","",OFFSET('Sanitation Data'!$H$29,0,10*ROW('Sanitation Data'!H55)))</f>
        <v/>
      </c>
      <c r="DG61" s="398" t="str">
        <f ca="1">+IF(OFFSET('Sanitation Data'!$H$30,0,10*ROW('Sanitation Data'!H55))="","",OFFSET('Sanitation Data'!$H$30,0,10*ROW('Sanitation Data'!H55)))</f>
        <v/>
      </c>
      <c r="DH61" s="398" t="str">
        <f ca="1">+IF(OFFSET('Sanitation Data'!$H$31,0,10*ROW('Sanitation Data'!H55))="","",OFFSET('Sanitation Data'!$H$31,0,10*ROW('Sanitation Data'!H55)))</f>
        <v/>
      </c>
      <c r="DI61" s="398" t="str">
        <f ca="1">+IF(OFFSET('Sanitation Data'!$H$32,0,10*ROW('Sanitation Data'!H55))="","",OFFSET('Sanitation Data'!$H$32,0,10*ROW('Sanitation Data'!H55)))</f>
        <v/>
      </c>
      <c r="DJ61" s="398" t="str">
        <f ca="1">+IF(OFFSET('Sanitation Data'!$I$28,0,10*ROW('Sanitation Data'!I55))="","",OFFSET('Sanitation Data'!$I$28,0,10*ROW('Sanitation Data'!I55)))</f>
        <v/>
      </c>
      <c r="DK61" s="398" t="str">
        <f ca="1">+IF(OFFSET('Sanitation Data'!$I$29,0,10*ROW('Sanitation Data'!I55))="","",OFFSET('Sanitation Data'!$I$29,0,10*ROW('Sanitation Data'!I55)))</f>
        <v/>
      </c>
      <c r="DL61" s="398" t="str">
        <f ca="1">+IF(OFFSET('Sanitation Data'!$I$30,0,10*ROW('Sanitation Data'!I55))="","",OFFSET('Sanitation Data'!$I$30,0,10*ROW('Sanitation Data'!I55)))</f>
        <v/>
      </c>
      <c r="DM61" s="398" t="str">
        <f ca="1">+IF(OFFSET('Sanitation Data'!$I$31,0,10*ROW('Sanitation Data'!I55))="","",OFFSET('Sanitation Data'!$I$31,0,10*ROW('Sanitation Data'!I55)))</f>
        <v/>
      </c>
      <c r="DN61" s="398" t="str">
        <f ca="1">+IF(OFFSET('Sanitation Data'!$I$32,0,10*ROW('Sanitation Data'!I55))="","",OFFSET('Sanitation Data'!$I$32,0,10*ROW('Sanitation Data'!I55)))</f>
        <v/>
      </c>
      <c r="DO61" s="398" t="str">
        <f ca="1">+IF(OFFSET('Hygiene Data'!$D$11,0,10*ROW('Hygiene Data'!D55))="","",OFFSET('Hygiene Data'!$D$11,0,10*ROW('Hygiene Data'!D55)))</f>
        <v/>
      </c>
      <c r="DP61" s="398" t="str">
        <f ca="1">+IF(OFFSET('Hygiene Data'!$D$12,0,10*ROW('Hygiene Data'!D55))="","",OFFSET('Hygiene Data'!$D$12,0,10*ROW('Hygiene Data'!D55)))</f>
        <v/>
      </c>
      <c r="DQ61" s="398" t="str">
        <f ca="1">+IF(OFFSET('Hygiene Data'!$D$13,0,10*ROW('Hygiene Data'!D55))="","",OFFSET('Hygiene Data'!$D$13,0,10*ROW('Hygiene Data'!D55)))</f>
        <v/>
      </c>
      <c r="DR61" s="398" t="str">
        <f ca="1">+IF(OFFSET('Hygiene Data'!$E$11,0,10*ROW('Hygiene Data'!E55))="","",OFFSET('Hygiene Data'!$E$11,0,10*ROW('Hygiene Data'!E55)))</f>
        <v/>
      </c>
      <c r="DS61" s="398" t="str">
        <f ca="1">+IF(OFFSET('Hygiene Data'!$E$12,0,10*ROW('Hygiene Data'!E55))="","",OFFSET('Hygiene Data'!$E$12,0,10*ROW('Hygiene Data'!E55)))</f>
        <v/>
      </c>
      <c r="DT61" s="398" t="str">
        <f ca="1">+IF(OFFSET('Hygiene Data'!$E$13,0,10*ROW('Hygiene Data'!E55))="","",OFFSET('Hygiene Data'!$E$13,0,10*ROW('Hygiene Data'!E55)))</f>
        <v/>
      </c>
      <c r="DU61" s="398" t="str">
        <f ca="1">+IF(OFFSET('Hygiene Data'!$F$11,0,10*ROW('Hygiene Data'!F55))="","",OFFSET('Hygiene Data'!$F$11,0,10*ROW('Hygiene Data'!F55)))</f>
        <v/>
      </c>
      <c r="DV61" s="398" t="str">
        <f ca="1">+IF(OFFSET('Hygiene Data'!$F$12,0,10*ROW('Hygiene Data'!F55))="","",OFFSET('Hygiene Data'!$F$12,0,10*ROW('Hygiene Data'!F55)))</f>
        <v/>
      </c>
      <c r="DW61" s="398" t="str">
        <f ca="1">+IF(OFFSET('Hygiene Data'!$F$13,0,10*ROW('Hygiene Data'!F55))="","",OFFSET('Hygiene Data'!$F$13,0,10*ROW('Hygiene Data'!F55)))</f>
        <v/>
      </c>
      <c r="DX61" s="398" t="str">
        <f ca="1">+IF(OFFSET('Hygiene Data'!$G$11,0,10*ROW('Hygiene Data'!G55))="","",OFFSET('Hygiene Data'!$G$11,0,10*ROW('Hygiene Data'!G55)))</f>
        <v/>
      </c>
      <c r="DY61" s="398" t="str">
        <f ca="1">+IF(OFFSET('Hygiene Data'!$G$12,0,10*ROW('Hygiene Data'!G55))="","",OFFSET('Hygiene Data'!$G$12,0,10*ROW('Hygiene Data'!G55)))</f>
        <v/>
      </c>
      <c r="DZ61" s="398" t="str">
        <f ca="1">+IF(OFFSET('Hygiene Data'!$G$13,0,10*ROW('Hygiene Data'!G55))="","",OFFSET('Hygiene Data'!$G$13,0,10*ROW('Hygiene Data'!G55)))</f>
        <v/>
      </c>
      <c r="EA61" s="398" t="str">
        <f ca="1">+IF(OFFSET('Hygiene Data'!$H$11,0,10*ROW('Hygiene Data'!H55))="","",OFFSET('Hygiene Data'!$H$11,0,10*ROW('Hygiene Data'!H55)))</f>
        <v/>
      </c>
      <c r="EB61" s="398" t="str">
        <f ca="1">+IF(OFFSET('Hygiene Data'!$H$12,0,10*ROW('Hygiene Data'!H55))="","",OFFSET('Hygiene Data'!$H$12,0,10*ROW('Hygiene Data'!H55)))</f>
        <v/>
      </c>
      <c r="EC61" s="398" t="str">
        <f ca="1">+IF(OFFSET('Hygiene Data'!$H$13,0,10*ROW('Hygiene Data'!H55))="","",OFFSET('Hygiene Data'!$H$13,0,10*ROW('Hygiene Data'!H55)))</f>
        <v/>
      </c>
      <c r="ED61" s="398" t="str">
        <f ca="1">+IF(OFFSET('Hygiene Data'!$I$11,0,10*ROW('Hygiene Data'!I55))="","",OFFSET('Hygiene Data'!$I$11,0,10*ROW('Hygiene Data'!I55)))</f>
        <v/>
      </c>
      <c r="EE61" s="398" t="str">
        <f ca="1">+IF(OFFSET('Hygiene Data'!$I$12,0,10*ROW('Hygiene Data'!I55))="","",OFFSET('Hygiene Data'!$I$12,0,10*ROW('Hygiene Data'!I55)))</f>
        <v/>
      </c>
      <c r="EF61" s="398" t="str">
        <f ca="1">+IF(OFFSET('Hygiene Data'!$I$13,0,10*ROW('Hygiene Data'!I55))="","",OFFSET('Hygiene Data'!$I$13,0,10*ROW('Hygiene Data'!I55)))</f>
        <v/>
      </c>
    </row>
    <row r="62" spans="1:136" x14ac:dyDescent="0.25">
      <c r="A62" s="507" t="str">
        <f ca="1">+IF(OFFSET('Water Data'!$B$2,0,10*ROW('Water Data'!E56))="","",OFFSET('Water Data'!$B$2,0,10*ROW('Water Data'!E56)))</f>
        <v/>
      </c>
      <c r="B62" s="507"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34" t="str">
        <f t="shared" ca="1" si="0"/>
        <v/>
      </c>
      <c r="D62" s="535"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35"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35"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35"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35"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35"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35"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35"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35"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35"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35"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35"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35"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35"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35"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35"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35"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35"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36"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36"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36"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36"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36"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36"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36"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36"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36"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36"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36"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36"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36"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36"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36"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36"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36"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36"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36"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36"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36"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36"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36"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36"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36"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36"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36"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36"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36"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36"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37"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613"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37"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37"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37"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37"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37"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37"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37"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37"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37"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37"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37"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37"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37"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37"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37"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37"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98" t="str">
        <f ca="1">+IF(OFFSET('Water Data'!$D$27,0,10*ROW('Water Data'!D56))="","",OFFSET('Water Data'!$D$27,0,10*ROW('Water Data'!D56)))</f>
        <v/>
      </c>
      <c r="BT62" s="398" t="str">
        <f ca="1">+IF(OFFSET('Water Data'!$D$28,0,10*ROW('Water Data'!D56))="","",OFFSET('Water Data'!$D$28,0,10*ROW('Water Data'!D56)))</f>
        <v/>
      </c>
      <c r="BU62" s="398" t="str">
        <f ca="1">+IF(OFFSET('Water Data'!$D$29,0,10*ROW('Water Data'!D56))="","",OFFSET('Water Data'!$D$29,0,10*ROW('Water Data'!D56)))</f>
        <v/>
      </c>
      <c r="BV62" s="398" t="str">
        <f ca="1">+IF(OFFSET('Water Data'!$E$27,0,10*ROW('Water Data'!E56))="","",OFFSET('Water Data'!$E$27,0,10*ROW('Water Data'!E56)))</f>
        <v/>
      </c>
      <c r="BW62" s="398" t="str">
        <f ca="1">+IF(OFFSET('Water Data'!$E$28,0,10*ROW('Water Data'!E56))="","",OFFSET('Water Data'!$E$28,0,10*ROW('Water Data'!E56)))</f>
        <v/>
      </c>
      <c r="BX62" s="398" t="str">
        <f ca="1">+IF(OFFSET('Water Data'!$E$29,0,10*ROW('Water Data'!E56))="","",OFFSET('Water Data'!$E$29,0,10*ROW('Water Data'!E56)))</f>
        <v/>
      </c>
      <c r="BY62" s="398" t="str">
        <f ca="1">+IF(OFFSET('Water Data'!$F$27,0,10*ROW('Water Data'!F56))="","",OFFSET('Water Data'!$F$27,0,10*ROW('Water Data'!F56)))</f>
        <v/>
      </c>
      <c r="BZ62" s="398" t="str">
        <f ca="1">+IF(OFFSET('Water Data'!$F$28,0,10*ROW('Water Data'!F56))="","",OFFSET('Water Data'!$F$28,0,10*ROW('Water Data'!F56)))</f>
        <v/>
      </c>
      <c r="CA62" s="398" t="str">
        <f ca="1">+IF(OFFSET('Water Data'!$F$29,0,10*ROW('Water Data'!F56))="","",OFFSET('Water Data'!$F$29,0,10*ROW('Water Data'!F56)))</f>
        <v/>
      </c>
      <c r="CB62" s="398" t="str">
        <f ca="1">+IF(OFFSET('Water Data'!$G$27,0,10*ROW('Water Data'!G56))="","",OFFSET('Water Data'!$G$27,0,10*ROW('Water Data'!G56)))</f>
        <v/>
      </c>
      <c r="CC62" s="398" t="str">
        <f ca="1">+IF(OFFSET('Water Data'!$G$28,0,10*ROW('Water Data'!G56))="","",OFFSET('Water Data'!$G$28,0,10*ROW('Water Data'!G56)))</f>
        <v/>
      </c>
      <c r="CD62" s="398" t="str">
        <f ca="1">+IF(OFFSET('Water Data'!$G$29,0,10*ROW('Water Data'!G56))="","",OFFSET('Water Data'!$G$29,0,10*ROW('Water Data'!G56)))</f>
        <v/>
      </c>
      <c r="CE62" s="398" t="str">
        <f ca="1">+IF(OFFSET('Water Data'!$H$27,0,10*ROW('Water Data'!H56))="","",OFFSET('Water Data'!$H$27,0,10*ROW('Water Data'!H56)))</f>
        <v/>
      </c>
      <c r="CF62" s="398" t="str">
        <f ca="1">+IF(OFFSET('Water Data'!$H$28,0,10*ROW('Water Data'!H56))="","",OFFSET('Water Data'!$H$28,0,10*ROW('Water Data'!H56)))</f>
        <v/>
      </c>
      <c r="CG62" s="398" t="str">
        <f ca="1">+IF(OFFSET('Water Data'!$H$29,0,10*ROW('Water Data'!H56))="","",OFFSET('Water Data'!$H$29,0,10*ROW('Water Data'!H56)))</f>
        <v/>
      </c>
      <c r="CH62" s="398" t="str">
        <f ca="1">+IF(OFFSET('Water Data'!$I$27,0,10*ROW('Water Data'!I56))="","",OFFSET('Water Data'!$I$27,0,10*ROW('Water Data'!I56)))</f>
        <v/>
      </c>
      <c r="CI62" s="398" t="str">
        <f ca="1">+IF(OFFSET('Water Data'!$I$28,0,10*ROW('Water Data'!I56))="","",OFFSET('Water Data'!$I$28,0,10*ROW('Water Data'!I56)))</f>
        <v/>
      </c>
      <c r="CJ62" s="398" t="str">
        <f ca="1">+IF(OFFSET('Water Data'!$I$29,0,10*ROW('Water Data'!I56))="","",OFFSET('Water Data'!$I$29,0,10*ROW('Water Data'!I56)))</f>
        <v/>
      </c>
      <c r="CK62" s="398" t="str">
        <f ca="1">+IF(OFFSET('Sanitation Data'!$D$28,0,10*ROW('Sanitation Data'!D56))="","",OFFSET('Sanitation Data'!$D$28,0,10*ROW('Sanitation Data'!D56)))</f>
        <v/>
      </c>
      <c r="CL62" s="398" t="str">
        <f ca="1">+IF(OFFSET('Sanitation Data'!$D$29,0,10*ROW('Sanitation Data'!D56))="","",OFFSET('Sanitation Data'!$D$29,0,10*ROW('Sanitation Data'!D56)))</f>
        <v/>
      </c>
      <c r="CM62" s="398" t="str">
        <f ca="1">+IF(OFFSET('Sanitation Data'!$D$30,0,10*ROW('Sanitation Data'!D56))="","",OFFSET('Sanitation Data'!$D$30,0,10*ROW('Sanitation Data'!D56)))</f>
        <v/>
      </c>
      <c r="CN62" s="398" t="str">
        <f ca="1">+IF(OFFSET('Sanitation Data'!$D$31,0,10*ROW('Sanitation Data'!D56))="","",OFFSET('Sanitation Data'!$D$31,0,10*ROW('Sanitation Data'!D56)))</f>
        <v/>
      </c>
      <c r="CO62" s="398" t="str">
        <f ca="1">+IF(OFFSET('Sanitation Data'!$D$32,0,10*ROW('Sanitation Data'!D56))="","",OFFSET('Sanitation Data'!$D$32,0,10*ROW('Sanitation Data'!D56)))</f>
        <v/>
      </c>
      <c r="CP62" s="398" t="str">
        <f ca="1">+IF(OFFSET('Sanitation Data'!$E$28,0,10*ROW('Sanitation Data'!E56))="","",OFFSET('Sanitation Data'!$E$28,0,10*ROW('Sanitation Data'!E56)))</f>
        <v/>
      </c>
      <c r="CQ62" s="398" t="str">
        <f ca="1">+IF(OFFSET('Sanitation Data'!$E$29,0,10*ROW('Sanitation Data'!E56))="","",OFFSET('Sanitation Data'!$E$29,0,10*ROW('Sanitation Data'!E56)))</f>
        <v/>
      </c>
      <c r="CR62" s="398" t="str">
        <f ca="1">+IF(OFFSET('Sanitation Data'!$E$30,0,10*ROW('Sanitation Data'!E56))="","",OFFSET('Sanitation Data'!$E$30,0,10*ROW('Sanitation Data'!E56)))</f>
        <v/>
      </c>
      <c r="CS62" s="398" t="str">
        <f ca="1">+IF(OFFSET('Sanitation Data'!$E$31,0,10*ROW('Sanitation Data'!E56))="","",OFFSET('Sanitation Data'!$E$31,0,10*ROW('Sanitation Data'!E56)))</f>
        <v/>
      </c>
      <c r="CT62" s="398" t="str">
        <f ca="1">+IF(OFFSET('Sanitation Data'!$E$32,0,10*ROW('Sanitation Data'!E56))="","",OFFSET('Sanitation Data'!$E$32,0,10*ROW('Sanitation Data'!E56)))</f>
        <v/>
      </c>
      <c r="CU62" s="398" t="str">
        <f ca="1">+IF(OFFSET('Sanitation Data'!$F$28,0,10*ROW('Sanitation Data'!F56))="","",OFFSET('Sanitation Data'!$F$28,0,10*ROW('Sanitation Data'!F56)))</f>
        <v/>
      </c>
      <c r="CV62" s="398" t="str">
        <f ca="1">+IF(OFFSET('Sanitation Data'!$F$29,0,10*ROW('Sanitation Data'!F56))="","",OFFSET('Sanitation Data'!$F$29,0,10*ROW('Sanitation Data'!F56)))</f>
        <v/>
      </c>
      <c r="CW62" s="398" t="str">
        <f ca="1">+IF(OFFSET('Sanitation Data'!$F$30,0,10*ROW('Sanitation Data'!F56))="","",OFFSET('Sanitation Data'!$F$30,0,10*ROW('Sanitation Data'!F56)))</f>
        <v/>
      </c>
      <c r="CX62" s="398" t="str">
        <f ca="1">+IF(OFFSET('Sanitation Data'!$F$31,0,10*ROW('Sanitation Data'!F56))="","",OFFSET('Sanitation Data'!$F$31,0,10*ROW('Sanitation Data'!F56)))</f>
        <v/>
      </c>
      <c r="CY62" s="398" t="str">
        <f ca="1">+IF(OFFSET('Sanitation Data'!$F$32,0,10*ROW('Sanitation Data'!F56))="","",OFFSET('Sanitation Data'!$F$32,0,10*ROW('Sanitation Data'!F56)))</f>
        <v/>
      </c>
      <c r="CZ62" s="398" t="str">
        <f ca="1">+IF(OFFSET('Sanitation Data'!$G$28,0,10*ROW('Sanitation Data'!G56))="","",OFFSET('Sanitation Data'!$G$28,0,10*ROW('Sanitation Data'!G56)))</f>
        <v/>
      </c>
      <c r="DA62" s="398" t="str">
        <f ca="1">+IF(OFFSET('Sanitation Data'!$G$29,0,10*ROW('Sanitation Data'!G56))="","",OFFSET('Sanitation Data'!$G$29,0,10*ROW('Sanitation Data'!G56)))</f>
        <v/>
      </c>
      <c r="DB62" s="398" t="str">
        <f ca="1">+IF(OFFSET('Sanitation Data'!$G$30,0,10*ROW('Sanitation Data'!G56))="","",OFFSET('Sanitation Data'!$G$30,0,10*ROW('Sanitation Data'!G56)))</f>
        <v/>
      </c>
      <c r="DC62" s="398" t="str">
        <f ca="1">+IF(OFFSET('Sanitation Data'!$G$31,0,10*ROW('Sanitation Data'!G56))="","",OFFSET('Sanitation Data'!$G$31,0,10*ROW('Sanitation Data'!G56)))</f>
        <v/>
      </c>
      <c r="DD62" s="398" t="str">
        <f ca="1">+IF(OFFSET('Sanitation Data'!$G$32,0,10*ROW('Sanitation Data'!G56))="","",OFFSET('Sanitation Data'!$G$32,0,10*ROW('Sanitation Data'!G56)))</f>
        <v/>
      </c>
      <c r="DE62" s="398" t="str">
        <f ca="1">+IF(OFFSET('Sanitation Data'!$H$28,0,10*ROW('Sanitation Data'!H56))="","",OFFSET('Sanitation Data'!$H$28,0,10*ROW('Sanitation Data'!H56)))</f>
        <v/>
      </c>
      <c r="DF62" s="398" t="str">
        <f ca="1">+IF(OFFSET('Sanitation Data'!$H$29,0,10*ROW('Sanitation Data'!H56))="","",OFFSET('Sanitation Data'!$H$29,0,10*ROW('Sanitation Data'!H56)))</f>
        <v/>
      </c>
      <c r="DG62" s="398" t="str">
        <f ca="1">+IF(OFFSET('Sanitation Data'!$H$30,0,10*ROW('Sanitation Data'!H56))="","",OFFSET('Sanitation Data'!$H$30,0,10*ROW('Sanitation Data'!H56)))</f>
        <v/>
      </c>
      <c r="DH62" s="398" t="str">
        <f ca="1">+IF(OFFSET('Sanitation Data'!$H$31,0,10*ROW('Sanitation Data'!H56))="","",OFFSET('Sanitation Data'!$H$31,0,10*ROW('Sanitation Data'!H56)))</f>
        <v/>
      </c>
      <c r="DI62" s="398" t="str">
        <f ca="1">+IF(OFFSET('Sanitation Data'!$H$32,0,10*ROW('Sanitation Data'!H56))="","",OFFSET('Sanitation Data'!$H$32,0,10*ROW('Sanitation Data'!H56)))</f>
        <v/>
      </c>
      <c r="DJ62" s="398" t="str">
        <f ca="1">+IF(OFFSET('Sanitation Data'!$I$28,0,10*ROW('Sanitation Data'!I56))="","",OFFSET('Sanitation Data'!$I$28,0,10*ROW('Sanitation Data'!I56)))</f>
        <v/>
      </c>
      <c r="DK62" s="398" t="str">
        <f ca="1">+IF(OFFSET('Sanitation Data'!$I$29,0,10*ROW('Sanitation Data'!I56))="","",OFFSET('Sanitation Data'!$I$29,0,10*ROW('Sanitation Data'!I56)))</f>
        <v/>
      </c>
      <c r="DL62" s="398" t="str">
        <f ca="1">+IF(OFFSET('Sanitation Data'!$I$30,0,10*ROW('Sanitation Data'!I56))="","",OFFSET('Sanitation Data'!$I$30,0,10*ROW('Sanitation Data'!I56)))</f>
        <v/>
      </c>
      <c r="DM62" s="398" t="str">
        <f ca="1">+IF(OFFSET('Sanitation Data'!$I$31,0,10*ROW('Sanitation Data'!I56))="","",OFFSET('Sanitation Data'!$I$31,0,10*ROW('Sanitation Data'!I56)))</f>
        <v/>
      </c>
      <c r="DN62" s="398" t="str">
        <f ca="1">+IF(OFFSET('Sanitation Data'!$I$32,0,10*ROW('Sanitation Data'!I56))="","",OFFSET('Sanitation Data'!$I$32,0,10*ROW('Sanitation Data'!I56)))</f>
        <v/>
      </c>
      <c r="DO62" s="398" t="str">
        <f ca="1">+IF(OFFSET('Hygiene Data'!$D$11,0,10*ROW('Hygiene Data'!D56))="","",OFFSET('Hygiene Data'!$D$11,0,10*ROW('Hygiene Data'!D56)))</f>
        <v/>
      </c>
      <c r="DP62" s="398" t="str">
        <f ca="1">+IF(OFFSET('Hygiene Data'!$D$12,0,10*ROW('Hygiene Data'!D56))="","",OFFSET('Hygiene Data'!$D$12,0,10*ROW('Hygiene Data'!D56)))</f>
        <v/>
      </c>
      <c r="DQ62" s="398" t="str">
        <f ca="1">+IF(OFFSET('Hygiene Data'!$D$13,0,10*ROW('Hygiene Data'!D56))="","",OFFSET('Hygiene Data'!$D$13,0,10*ROW('Hygiene Data'!D56)))</f>
        <v/>
      </c>
      <c r="DR62" s="398" t="str">
        <f ca="1">+IF(OFFSET('Hygiene Data'!$E$11,0,10*ROW('Hygiene Data'!E56))="","",OFFSET('Hygiene Data'!$E$11,0,10*ROW('Hygiene Data'!E56)))</f>
        <v/>
      </c>
      <c r="DS62" s="398" t="str">
        <f ca="1">+IF(OFFSET('Hygiene Data'!$E$12,0,10*ROW('Hygiene Data'!E56))="","",OFFSET('Hygiene Data'!$E$12,0,10*ROW('Hygiene Data'!E56)))</f>
        <v/>
      </c>
      <c r="DT62" s="398" t="str">
        <f ca="1">+IF(OFFSET('Hygiene Data'!$E$13,0,10*ROW('Hygiene Data'!E56))="","",OFFSET('Hygiene Data'!$E$13,0,10*ROW('Hygiene Data'!E56)))</f>
        <v/>
      </c>
      <c r="DU62" s="398" t="str">
        <f ca="1">+IF(OFFSET('Hygiene Data'!$F$11,0,10*ROW('Hygiene Data'!F56))="","",OFFSET('Hygiene Data'!$F$11,0,10*ROW('Hygiene Data'!F56)))</f>
        <v/>
      </c>
      <c r="DV62" s="398" t="str">
        <f ca="1">+IF(OFFSET('Hygiene Data'!$F$12,0,10*ROW('Hygiene Data'!F56))="","",OFFSET('Hygiene Data'!$F$12,0,10*ROW('Hygiene Data'!F56)))</f>
        <v/>
      </c>
      <c r="DW62" s="398" t="str">
        <f ca="1">+IF(OFFSET('Hygiene Data'!$F$13,0,10*ROW('Hygiene Data'!F56))="","",OFFSET('Hygiene Data'!$F$13,0,10*ROW('Hygiene Data'!F56)))</f>
        <v/>
      </c>
      <c r="DX62" s="398" t="str">
        <f ca="1">+IF(OFFSET('Hygiene Data'!$G$11,0,10*ROW('Hygiene Data'!G56))="","",OFFSET('Hygiene Data'!$G$11,0,10*ROW('Hygiene Data'!G56)))</f>
        <v/>
      </c>
      <c r="DY62" s="398" t="str">
        <f ca="1">+IF(OFFSET('Hygiene Data'!$G$12,0,10*ROW('Hygiene Data'!G56))="","",OFFSET('Hygiene Data'!$G$12,0,10*ROW('Hygiene Data'!G56)))</f>
        <v/>
      </c>
      <c r="DZ62" s="398" t="str">
        <f ca="1">+IF(OFFSET('Hygiene Data'!$G$13,0,10*ROW('Hygiene Data'!G56))="","",OFFSET('Hygiene Data'!$G$13,0,10*ROW('Hygiene Data'!G56)))</f>
        <v/>
      </c>
      <c r="EA62" s="398" t="str">
        <f ca="1">+IF(OFFSET('Hygiene Data'!$H$11,0,10*ROW('Hygiene Data'!H56))="","",OFFSET('Hygiene Data'!$H$11,0,10*ROW('Hygiene Data'!H56)))</f>
        <v/>
      </c>
      <c r="EB62" s="398" t="str">
        <f ca="1">+IF(OFFSET('Hygiene Data'!$H$12,0,10*ROW('Hygiene Data'!H56))="","",OFFSET('Hygiene Data'!$H$12,0,10*ROW('Hygiene Data'!H56)))</f>
        <v/>
      </c>
      <c r="EC62" s="398" t="str">
        <f ca="1">+IF(OFFSET('Hygiene Data'!$H$13,0,10*ROW('Hygiene Data'!H56))="","",OFFSET('Hygiene Data'!$H$13,0,10*ROW('Hygiene Data'!H56)))</f>
        <v/>
      </c>
      <c r="ED62" s="398" t="str">
        <f ca="1">+IF(OFFSET('Hygiene Data'!$I$11,0,10*ROW('Hygiene Data'!I56))="","",OFFSET('Hygiene Data'!$I$11,0,10*ROW('Hygiene Data'!I56)))</f>
        <v/>
      </c>
      <c r="EE62" s="398" t="str">
        <f ca="1">+IF(OFFSET('Hygiene Data'!$I$12,0,10*ROW('Hygiene Data'!I56))="","",OFFSET('Hygiene Data'!$I$12,0,10*ROW('Hygiene Data'!I56)))</f>
        <v/>
      </c>
      <c r="EF62" s="398" t="str">
        <f ca="1">+IF(OFFSET('Hygiene Data'!$I$13,0,10*ROW('Hygiene Data'!I56))="","",OFFSET('Hygiene Data'!$I$13,0,10*ROW('Hygiene Data'!I56)))</f>
        <v/>
      </c>
    </row>
    <row r="63" spans="1:136" x14ac:dyDescent="0.25">
      <c r="A63" s="507" t="str">
        <f ca="1">+IF(OFFSET('Water Data'!$B$2,0,10*ROW('Water Data'!E57))="","",OFFSET('Water Data'!$B$2,0,10*ROW('Water Data'!E57)))</f>
        <v/>
      </c>
      <c r="B63" s="507"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34" t="str">
        <f t="shared" ca="1" si="0"/>
        <v/>
      </c>
      <c r="D63" s="535"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35"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35"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35"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35"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35"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35"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35"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35"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35"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35"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35"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35"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35"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35"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35"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35"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35"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36"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36"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36"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36"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36"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36"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36"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36"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36"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36"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36"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36"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36"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36"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36"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36"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36"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36"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36"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36"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36"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36"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36"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36"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36"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36"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36"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36"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36"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36"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37"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613"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37"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37"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37"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37"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37"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37"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37"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37"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37"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37"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37"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37"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37"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37"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37"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37"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98" t="str">
        <f ca="1">+IF(OFFSET('Water Data'!$D$27,0,10*ROW('Water Data'!D57))="","",OFFSET('Water Data'!$D$27,0,10*ROW('Water Data'!D57)))</f>
        <v/>
      </c>
      <c r="BT63" s="398" t="str">
        <f ca="1">+IF(OFFSET('Water Data'!$D$28,0,10*ROW('Water Data'!D57))="","",OFFSET('Water Data'!$D$28,0,10*ROW('Water Data'!D57)))</f>
        <v/>
      </c>
      <c r="BU63" s="398" t="str">
        <f ca="1">+IF(OFFSET('Water Data'!$D$29,0,10*ROW('Water Data'!D57))="","",OFFSET('Water Data'!$D$29,0,10*ROW('Water Data'!D57)))</f>
        <v/>
      </c>
      <c r="BV63" s="398" t="str">
        <f ca="1">+IF(OFFSET('Water Data'!$E$27,0,10*ROW('Water Data'!E57))="","",OFFSET('Water Data'!$E$27,0,10*ROW('Water Data'!E57)))</f>
        <v/>
      </c>
      <c r="BW63" s="398" t="str">
        <f ca="1">+IF(OFFSET('Water Data'!$E$28,0,10*ROW('Water Data'!E57))="","",OFFSET('Water Data'!$E$28,0,10*ROW('Water Data'!E57)))</f>
        <v/>
      </c>
      <c r="BX63" s="398" t="str">
        <f ca="1">+IF(OFFSET('Water Data'!$E$29,0,10*ROW('Water Data'!E57))="","",OFFSET('Water Data'!$E$29,0,10*ROW('Water Data'!E57)))</f>
        <v/>
      </c>
      <c r="BY63" s="398" t="str">
        <f ca="1">+IF(OFFSET('Water Data'!$F$27,0,10*ROW('Water Data'!F57))="","",OFFSET('Water Data'!$F$27,0,10*ROW('Water Data'!F57)))</f>
        <v/>
      </c>
      <c r="BZ63" s="398" t="str">
        <f ca="1">+IF(OFFSET('Water Data'!$F$28,0,10*ROW('Water Data'!F57))="","",OFFSET('Water Data'!$F$28,0,10*ROW('Water Data'!F57)))</f>
        <v/>
      </c>
      <c r="CA63" s="398" t="str">
        <f ca="1">+IF(OFFSET('Water Data'!$F$29,0,10*ROW('Water Data'!F57))="","",OFFSET('Water Data'!$F$29,0,10*ROW('Water Data'!F57)))</f>
        <v/>
      </c>
      <c r="CB63" s="398" t="str">
        <f ca="1">+IF(OFFSET('Water Data'!$G$27,0,10*ROW('Water Data'!G57))="","",OFFSET('Water Data'!$G$27,0,10*ROW('Water Data'!G57)))</f>
        <v/>
      </c>
      <c r="CC63" s="398" t="str">
        <f ca="1">+IF(OFFSET('Water Data'!$G$28,0,10*ROW('Water Data'!G57))="","",OFFSET('Water Data'!$G$28,0,10*ROW('Water Data'!G57)))</f>
        <v/>
      </c>
      <c r="CD63" s="398" t="str">
        <f ca="1">+IF(OFFSET('Water Data'!$G$29,0,10*ROW('Water Data'!G57))="","",OFFSET('Water Data'!$G$29,0,10*ROW('Water Data'!G57)))</f>
        <v/>
      </c>
      <c r="CE63" s="398" t="str">
        <f ca="1">+IF(OFFSET('Water Data'!$H$27,0,10*ROW('Water Data'!H57))="","",OFFSET('Water Data'!$H$27,0,10*ROW('Water Data'!H57)))</f>
        <v/>
      </c>
      <c r="CF63" s="398" t="str">
        <f ca="1">+IF(OFFSET('Water Data'!$H$28,0,10*ROW('Water Data'!H57))="","",OFFSET('Water Data'!$H$28,0,10*ROW('Water Data'!H57)))</f>
        <v/>
      </c>
      <c r="CG63" s="398" t="str">
        <f ca="1">+IF(OFFSET('Water Data'!$H$29,0,10*ROW('Water Data'!H57))="","",OFFSET('Water Data'!$H$29,0,10*ROW('Water Data'!H57)))</f>
        <v/>
      </c>
      <c r="CH63" s="398" t="str">
        <f ca="1">+IF(OFFSET('Water Data'!$I$27,0,10*ROW('Water Data'!I57))="","",OFFSET('Water Data'!$I$27,0,10*ROW('Water Data'!I57)))</f>
        <v/>
      </c>
      <c r="CI63" s="398" t="str">
        <f ca="1">+IF(OFFSET('Water Data'!$I$28,0,10*ROW('Water Data'!I57))="","",OFFSET('Water Data'!$I$28,0,10*ROW('Water Data'!I57)))</f>
        <v/>
      </c>
      <c r="CJ63" s="398" t="str">
        <f ca="1">+IF(OFFSET('Water Data'!$I$29,0,10*ROW('Water Data'!I57))="","",OFFSET('Water Data'!$I$29,0,10*ROW('Water Data'!I57)))</f>
        <v/>
      </c>
      <c r="CK63" s="398" t="str">
        <f ca="1">+IF(OFFSET('Sanitation Data'!$D$28,0,10*ROW('Sanitation Data'!D57))="","",OFFSET('Sanitation Data'!$D$28,0,10*ROW('Sanitation Data'!D57)))</f>
        <v/>
      </c>
      <c r="CL63" s="398" t="str">
        <f ca="1">+IF(OFFSET('Sanitation Data'!$D$29,0,10*ROW('Sanitation Data'!D57))="","",OFFSET('Sanitation Data'!$D$29,0,10*ROW('Sanitation Data'!D57)))</f>
        <v/>
      </c>
      <c r="CM63" s="398" t="str">
        <f ca="1">+IF(OFFSET('Sanitation Data'!$D$30,0,10*ROW('Sanitation Data'!D57))="","",OFFSET('Sanitation Data'!$D$30,0,10*ROW('Sanitation Data'!D57)))</f>
        <v/>
      </c>
      <c r="CN63" s="398" t="str">
        <f ca="1">+IF(OFFSET('Sanitation Data'!$D$31,0,10*ROW('Sanitation Data'!D57))="","",OFFSET('Sanitation Data'!$D$31,0,10*ROW('Sanitation Data'!D57)))</f>
        <v/>
      </c>
      <c r="CO63" s="398" t="str">
        <f ca="1">+IF(OFFSET('Sanitation Data'!$D$32,0,10*ROW('Sanitation Data'!D57))="","",OFFSET('Sanitation Data'!$D$32,0,10*ROW('Sanitation Data'!D57)))</f>
        <v/>
      </c>
      <c r="CP63" s="398" t="str">
        <f ca="1">+IF(OFFSET('Sanitation Data'!$E$28,0,10*ROW('Sanitation Data'!E57))="","",OFFSET('Sanitation Data'!$E$28,0,10*ROW('Sanitation Data'!E57)))</f>
        <v/>
      </c>
      <c r="CQ63" s="398" t="str">
        <f ca="1">+IF(OFFSET('Sanitation Data'!$E$29,0,10*ROW('Sanitation Data'!E57))="","",OFFSET('Sanitation Data'!$E$29,0,10*ROW('Sanitation Data'!E57)))</f>
        <v/>
      </c>
      <c r="CR63" s="398" t="str">
        <f ca="1">+IF(OFFSET('Sanitation Data'!$E$30,0,10*ROW('Sanitation Data'!E57))="","",OFFSET('Sanitation Data'!$E$30,0,10*ROW('Sanitation Data'!E57)))</f>
        <v/>
      </c>
      <c r="CS63" s="398" t="str">
        <f ca="1">+IF(OFFSET('Sanitation Data'!$E$31,0,10*ROW('Sanitation Data'!E57))="","",OFFSET('Sanitation Data'!$E$31,0,10*ROW('Sanitation Data'!E57)))</f>
        <v/>
      </c>
      <c r="CT63" s="398" t="str">
        <f ca="1">+IF(OFFSET('Sanitation Data'!$E$32,0,10*ROW('Sanitation Data'!E57))="","",OFFSET('Sanitation Data'!$E$32,0,10*ROW('Sanitation Data'!E57)))</f>
        <v/>
      </c>
      <c r="CU63" s="398" t="str">
        <f ca="1">+IF(OFFSET('Sanitation Data'!$F$28,0,10*ROW('Sanitation Data'!F57))="","",OFFSET('Sanitation Data'!$F$28,0,10*ROW('Sanitation Data'!F57)))</f>
        <v/>
      </c>
      <c r="CV63" s="398" t="str">
        <f ca="1">+IF(OFFSET('Sanitation Data'!$F$29,0,10*ROW('Sanitation Data'!F57))="","",OFFSET('Sanitation Data'!$F$29,0,10*ROW('Sanitation Data'!F57)))</f>
        <v/>
      </c>
      <c r="CW63" s="398" t="str">
        <f ca="1">+IF(OFFSET('Sanitation Data'!$F$30,0,10*ROW('Sanitation Data'!F57))="","",OFFSET('Sanitation Data'!$F$30,0,10*ROW('Sanitation Data'!F57)))</f>
        <v/>
      </c>
      <c r="CX63" s="398" t="str">
        <f ca="1">+IF(OFFSET('Sanitation Data'!$F$31,0,10*ROW('Sanitation Data'!F57))="","",OFFSET('Sanitation Data'!$F$31,0,10*ROW('Sanitation Data'!F57)))</f>
        <v/>
      </c>
      <c r="CY63" s="398" t="str">
        <f ca="1">+IF(OFFSET('Sanitation Data'!$F$32,0,10*ROW('Sanitation Data'!F57))="","",OFFSET('Sanitation Data'!$F$32,0,10*ROW('Sanitation Data'!F57)))</f>
        <v/>
      </c>
      <c r="CZ63" s="398" t="str">
        <f ca="1">+IF(OFFSET('Sanitation Data'!$G$28,0,10*ROW('Sanitation Data'!G57))="","",OFFSET('Sanitation Data'!$G$28,0,10*ROW('Sanitation Data'!G57)))</f>
        <v/>
      </c>
      <c r="DA63" s="398" t="str">
        <f ca="1">+IF(OFFSET('Sanitation Data'!$G$29,0,10*ROW('Sanitation Data'!G57))="","",OFFSET('Sanitation Data'!$G$29,0,10*ROW('Sanitation Data'!G57)))</f>
        <v/>
      </c>
      <c r="DB63" s="398" t="str">
        <f ca="1">+IF(OFFSET('Sanitation Data'!$G$30,0,10*ROW('Sanitation Data'!G57))="","",OFFSET('Sanitation Data'!$G$30,0,10*ROW('Sanitation Data'!G57)))</f>
        <v/>
      </c>
      <c r="DC63" s="398" t="str">
        <f ca="1">+IF(OFFSET('Sanitation Data'!$G$31,0,10*ROW('Sanitation Data'!G57))="","",OFFSET('Sanitation Data'!$G$31,0,10*ROW('Sanitation Data'!G57)))</f>
        <v/>
      </c>
      <c r="DD63" s="398" t="str">
        <f ca="1">+IF(OFFSET('Sanitation Data'!$G$32,0,10*ROW('Sanitation Data'!G57))="","",OFFSET('Sanitation Data'!$G$32,0,10*ROW('Sanitation Data'!G57)))</f>
        <v/>
      </c>
      <c r="DE63" s="398" t="str">
        <f ca="1">+IF(OFFSET('Sanitation Data'!$H$28,0,10*ROW('Sanitation Data'!H57))="","",OFFSET('Sanitation Data'!$H$28,0,10*ROW('Sanitation Data'!H57)))</f>
        <v/>
      </c>
      <c r="DF63" s="398" t="str">
        <f ca="1">+IF(OFFSET('Sanitation Data'!$H$29,0,10*ROW('Sanitation Data'!H57))="","",OFFSET('Sanitation Data'!$H$29,0,10*ROW('Sanitation Data'!H57)))</f>
        <v/>
      </c>
      <c r="DG63" s="398" t="str">
        <f ca="1">+IF(OFFSET('Sanitation Data'!$H$30,0,10*ROW('Sanitation Data'!H57))="","",OFFSET('Sanitation Data'!$H$30,0,10*ROW('Sanitation Data'!H57)))</f>
        <v/>
      </c>
      <c r="DH63" s="398" t="str">
        <f ca="1">+IF(OFFSET('Sanitation Data'!$H$31,0,10*ROW('Sanitation Data'!H57))="","",OFFSET('Sanitation Data'!$H$31,0,10*ROW('Sanitation Data'!H57)))</f>
        <v/>
      </c>
      <c r="DI63" s="398" t="str">
        <f ca="1">+IF(OFFSET('Sanitation Data'!$H$32,0,10*ROW('Sanitation Data'!H57))="","",OFFSET('Sanitation Data'!$H$32,0,10*ROW('Sanitation Data'!H57)))</f>
        <v/>
      </c>
      <c r="DJ63" s="398" t="str">
        <f ca="1">+IF(OFFSET('Sanitation Data'!$I$28,0,10*ROW('Sanitation Data'!I57))="","",OFFSET('Sanitation Data'!$I$28,0,10*ROW('Sanitation Data'!I57)))</f>
        <v/>
      </c>
      <c r="DK63" s="398" t="str">
        <f ca="1">+IF(OFFSET('Sanitation Data'!$I$29,0,10*ROW('Sanitation Data'!I57))="","",OFFSET('Sanitation Data'!$I$29,0,10*ROW('Sanitation Data'!I57)))</f>
        <v/>
      </c>
      <c r="DL63" s="398" t="str">
        <f ca="1">+IF(OFFSET('Sanitation Data'!$I$30,0,10*ROW('Sanitation Data'!I57))="","",OFFSET('Sanitation Data'!$I$30,0,10*ROW('Sanitation Data'!I57)))</f>
        <v/>
      </c>
      <c r="DM63" s="398" t="str">
        <f ca="1">+IF(OFFSET('Sanitation Data'!$I$31,0,10*ROW('Sanitation Data'!I57))="","",OFFSET('Sanitation Data'!$I$31,0,10*ROW('Sanitation Data'!I57)))</f>
        <v/>
      </c>
      <c r="DN63" s="398" t="str">
        <f ca="1">+IF(OFFSET('Sanitation Data'!$I$32,0,10*ROW('Sanitation Data'!I57))="","",OFFSET('Sanitation Data'!$I$32,0,10*ROW('Sanitation Data'!I57)))</f>
        <v/>
      </c>
      <c r="DO63" s="398" t="str">
        <f ca="1">+IF(OFFSET('Hygiene Data'!$D$11,0,10*ROW('Hygiene Data'!D57))="","",OFFSET('Hygiene Data'!$D$11,0,10*ROW('Hygiene Data'!D57)))</f>
        <v/>
      </c>
      <c r="DP63" s="398" t="str">
        <f ca="1">+IF(OFFSET('Hygiene Data'!$D$12,0,10*ROW('Hygiene Data'!D57))="","",OFFSET('Hygiene Data'!$D$12,0,10*ROW('Hygiene Data'!D57)))</f>
        <v/>
      </c>
      <c r="DQ63" s="398" t="str">
        <f ca="1">+IF(OFFSET('Hygiene Data'!$D$13,0,10*ROW('Hygiene Data'!D57))="","",OFFSET('Hygiene Data'!$D$13,0,10*ROW('Hygiene Data'!D57)))</f>
        <v/>
      </c>
      <c r="DR63" s="398" t="str">
        <f ca="1">+IF(OFFSET('Hygiene Data'!$E$11,0,10*ROW('Hygiene Data'!E57))="","",OFFSET('Hygiene Data'!$E$11,0,10*ROW('Hygiene Data'!E57)))</f>
        <v/>
      </c>
      <c r="DS63" s="398" t="str">
        <f ca="1">+IF(OFFSET('Hygiene Data'!$E$12,0,10*ROW('Hygiene Data'!E57))="","",OFFSET('Hygiene Data'!$E$12,0,10*ROW('Hygiene Data'!E57)))</f>
        <v/>
      </c>
      <c r="DT63" s="398" t="str">
        <f ca="1">+IF(OFFSET('Hygiene Data'!$E$13,0,10*ROW('Hygiene Data'!E57))="","",OFFSET('Hygiene Data'!$E$13,0,10*ROW('Hygiene Data'!E57)))</f>
        <v/>
      </c>
      <c r="DU63" s="398" t="str">
        <f ca="1">+IF(OFFSET('Hygiene Data'!$F$11,0,10*ROW('Hygiene Data'!F57))="","",OFFSET('Hygiene Data'!$F$11,0,10*ROW('Hygiene Data'!F57)))</f>
        <v/>
      </c>
      <c r="DV63" s="398" t="str">
        <f ca="1">+IF(OFFSET('Hygiene Data'!$F$12,0,10*ROW('Hygiene Data'!F57))="","",OFFSET('Hygiene Data'!$F$12,0,10*ROW('Hygiene Data'!F57)))</f>
        <v/>
      </c>
      <c r="DW63" s="398" t="str">
        <f ca="1">+IF(OFFSET('Hygiene Data'!$F$13,0,10*ROW('Hygiene Data'!F57))="","",OFFSET('Hygiene Data'!$F$13,0,10*ROW('Hygiene Data'!F57)))</f>
        <v/>
      </c>
      <c r="DX63" s="398" t="str">
        <f ca="1">+IF(OFFSET('Hygiene Data'!$G$11,0,10*ROW('Hygiene Data'!G57))="","",OFFSET('Hygiene Data'!$G$11,0,10*ROW('Hygiene Data'!G57)))</f>
        <v/>
      </c>
      <c r="DY63" s="398" t="str">
        <f ca="1">+IF(OFFSET('Hygiene Data'!$G$12,0,10*ROW('Hygiene Data'!G57))="","",OFFSET('Hygiene Data'!$G$12,0,10*ROW('Hygiene Data'!G57)))</f>
        <v/>
      </c>
      <c r="DZ63" s="398" t="str">
        <f ca="1">+IF(OFFSET('Hygiene Data'!$G$13,0,10*ROW('Hygiene Data'!G57))="","",OFFSET('Hygiene Data'!$G$13,0,10*ROW('Hygiene Data'!G57)))</f>
        <v/>
      </c>
      <c r="EA63" s="398" t="str">
        <f ca="1">+IF(OFFSET('Hygiene Data'!$H$11,0,10*ROW('Hygiene Data'!H57))="","",OFFSET('Hygiene Data'!$H$11,0,10*ROW('Hygiene Data'!H57)))</f>
        <v/>
      </c>
      <c r="EB63" s="398" t="str">
        <f ca="1">+IF(OFFSET('Hygiene Data'!$H$12,0,10*ROW('Hygiene Data'!H57))="","",OFFSET('Hygiene Data'!$H$12,0,10*ROW('Hygiene Data'!H57)))</f>
        <v/>
      </c>
      <c r="EC63" s="398" t="str">
        <f ca="1">+IF(OFFSET('Hygiene Data'!$H$13,0,10*ROW('Hygiene Data'!H57))="","",OFFSET('Hygiene Data'!$H$13,0,10*ROW('Hygiene Data'!H57)))</f>
        <v/>
      </c>
      <c r="ED63" s="398" t="str">
        <f ca="1">+IF(OFFSET('Hygiene Data'!$I$11,0,10*ROW('Hygiene Data'!I57))="","",OFFSET('Hygiene Data'!$I$11,0,10*ROW('Hygiene Data'!I57)))</f>
        <v/>
      </c>
      <c r="EE63" s="398" t="str">
        <f ca="1">+IF(OFFSET('Hygiene Data'!$I$12,0,10*ROW('Hygiene Data'!I57))="","",OFFSET('Hygiene Data'!$I$12,0,10*ROW('Hygiene Data'!I57)))</f>
        <v/>
      </c>
      <c r="EF63" s="398" t="str">
        <f ca="1">+IF(OFFSET('Hygiene Data'!$I$13,0,10*ROW('Hygiene Data'!I57))="","",OFFSET('Hygiene Data'!$I$13,0,10*ROW('Hygiene Data'!I57)))</f>
        <v/>
      </c>
    </row>
    <row r="64" spans="1:136" x14ac:dyDescent="0.25">
      <c r="A64" s="507" t="str">
        <f ca="1">+IF(OFFSET('Water Data'!$B$2,0,10*ROW('Water Data'!E58))="","",OFFSET('Water Data'!$B$2,0,10*ROW('Water Data'!E58)))</f>
        <v/>
      </c>
      <c r="B64" s="507"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34" t="str">
        <f t="shared" ca="1" si="0"/>
        <v/>
      </c>
      <c r="D64" s="535"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35"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35"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35"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35"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35"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35"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35"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35"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35"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35"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35"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35"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35"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35"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35"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35"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35"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36"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36"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36"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36"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36"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36"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36"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36"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36"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36"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36"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36"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36"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36"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36"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36"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36"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36"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36"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36"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36"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36"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36"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36"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36"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36"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36"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36"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36"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36"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37"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613"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37"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37"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37"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37"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37"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37"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37"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37"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37"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37"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37"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37"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37"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37"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37"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37"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98" t="str">
        <f ca="1">+IF(OFFSET('Water Data'!$D$27,0,10*ROW('Water Data'!D58))="","",OFFSET('Water Data'!$D$27,0,10*ROW('Water Data'!D58)))</f>
        <v/>
      </c>
      <c r="BT64" s="398" t="str">
        <f ca="1">+IF(OFFSET('Water Data'!$D$28,0,10*ROW('Water Data'!D58))="","",OFFSET('Water Data'!$D$28,0,10*ROW('Water Data'!D58)))</f>
        <v/>
      </c>
      <c r="BU64" s="398" t="str">
        <f ca="1">+IF(OFFSET('Water Data'!$D$29,0,10*ROW('Water Data'!D58))="","",OFFSET('Water Data'!$D$29,0,10*ROW('Water Data'!D58)))</f>
        <v/>
      </c>
      <c r="BV64" s="398" t="str">
        <f ca="1">+IF(OFFSET('Water Data'!$E$27,0,10*ROW('Water Data'!E58))="","",OFFSET('Water Data'!$E$27,0,10*ROW('Water Data'!E58)))</f>
        <v/>
      </c>
      <c r="BW64" s="398" t="str">
        <f ca="1">+IF(OFFSET('Water Data'!$E$28,0,10*ROW('Water Data'!E58))="","",OFFSET('Water Data'!$E$28,0,10*ROW('Water Data'!E58)))</f>
        <v/>
      </c>
      <c r="BX64" s="398" t="str">
        <f ca="1">+IF(OFFSET('Water Data'!$E$29,0,10*ROW('Water Data'!E58))="","",OFFSET('Water Data'!$E$29,0,10*ROW('Water Data'!E58)))</f>
        <v/>
      </c>
      <c r="BY64" s="398" t="str">
        <f ca="1">+IF(OFFSET('Water Data'!$F$27,0,10*ROW('Water Data'!F58))="","",OFFSET('Water Data'!$F$27,0,10*ROW('Water Data'!F58)))</f>
        <v/>
      </c>
      <c r="BZ64" s="398" t="str">
        <f ca="1">+IF(OFFSET('Water Data'!$F$28,0,10*ROW('Water Data'!F58))="","",OFFSET('Water Data'!$F$28,0,10*ROW('Water Data'!F58)))</f>
        <v/>
      </c>
      <c r="CA64" s="398" t="str">
        <f ca="1">+IF(OFFSET('Water Data'!$F$29,0,10*ROW('Water Data'!F58))="","",OFFSET('Water Data'!$F$29,0,10*ROW('Water Data'!F58)))</f>
        <v/>
      </c>
      <c r="CB64" s="398" t="str">
        <f ca="1">+IF(OFFSET('Water Data'!$G$27,0,10*ROW('Water Data'!G58))="","",OFFSET('Water Data'!$G$27,0,10*ROW('Water Data'!G58)))</f>
        <v/>
      </c>
      <c r="CC64" s="398" t="str">
        <f ca="1">+IF(OFFSET('Water Data'!$G$28,0,10*ROW('Water Data'!G58))="","",OFFSET('Water Data'!$G$28,0,10*ROW('Water Data'!G58)))</f>
        <v/>
      </c>
      <c r="CD64" s="398" t="str">
        <f ca="1">+IF(OFFSET('Water Data'!$G$29,0,10*ROW('Water Data'!G58))="","",OFFSET('Water Data'!$G$29,0,10*ROW('Water Data'!G58)))</f>
        <v/>
      </c>
      <c r="CE64" s="398" t="str">
        <f ca="1">+IF(OFFSET('Water Data'!$H$27,0,10*ROW('Water Data'!H58))="","",OFFSET('Water Data'!$H$27,0,10*ROW('Water Data'!H58)))</f>
        <v/>
      </c>
      <c r="CF64" s="398" t="str">
        <f ca="1">+IF(OFFSET('Water Data'!$H$28,0,10*ROW('Water Data'!H58))="","",OFFSET('Water Data'!$H$28,0,10*ROW('Water Data'!H58)))</f>
        <v/>
      </c>
      <c r="CG64" s="398" t="str">
        <f ca="1">+IF(OFFSET('Water Data'!$H$29,0,10*ROW('Water Data'!H58))="","",OFFSET('Water Data'!$H$29,0,10*ROW('Water Data'!H58)))</f>
        <v/>
      </c>
      <c r="CH64" s="398" t="str">
        <f ca="1">+IF(OFFSET('Water Data'!$I$27,0,10*ROW('Water Data'!I58))="","",OFFSET('Water Data'!$I$27,0,10*ROW('Water Data'!I58)))</f>
        <v/>
      </c>
      <c r="CI64" s="398" t="str">
        <f ca="1">+IF(OFFSET('Water Data'!$I$28,0,10*ROW('Water Data'!I58))="","",OFFSET('Water Data'!$I$28,0,10*ROW('Water Data'!I58)))</f>
        <v/>
      </c>
      <c r="CJ64" s="398" t="str">
        <f ca="1">+IF(OFFSET('Water Data'!$I$29,0,10*ROW('Water Data'!I58))="","",OFFSET('Water Data'!$I$29,0,10*ROW('Water Data'!I58)))</f>
        <v/>
      </c>
      <c r="CK64" s="398" t="str">
        <f ca="1">+IF(OFFSET('Sanitation Data'!$D$28,0,10*ROW('Sanitation Data'!D58))="","",OFFSET('Sanitation Data'!$D$28,0,10*ROW('Sanitation Data'!D58)))</f>
        <v/>
      </c>
      <c r="CL64" s="398" t="str">
        <f ca="1">+IF(OFFSET('Sanitation Data'!$D$29,0,10*ROW('Sanitation Data'!D58))="","",OFFSET('Sanitation Data'!$D$29,0,10*ROW('Sanitation Data'!D58)))</f>
        <v/>
      </c>
      <c r="CM64" s="398" t="str">
        <f ca="1">+IF(OFFSET('Sanitation Data'!$D$30,0,10*ROW('Sanitation Data'!D58))="","",OFFSET('Sanitation Data'!$D$30,0,10*ROW('Sanitation Data'!D58)))</f>
        <v/>
      </c>
      <c r="CN64" s="398" t="str">
        <f ca="1">+IF(OFFSET('Sanitation Data'!$D$31,0,10*ROW('Sanitation Data'!D58))="","",OFFSET('Sanitation Data'!$D$31,0,10*ROW('Sanitation Data'!D58)))</f>
        <v/>
      </c>
      <c r="CO64" s="398" t="str">
        <f ca="1">+IF(OFFSET('Sanitation Data'!$D$32,0,10*ROW('Sanitation Data'!D58))="","",OFFSET('Sanitation Data'!$D$32,0,10*ROW('Sanitation Data'!D58)))</f>
        <v/>
      </c>
      <c r="CP64" s="398" t="str">
        <f ca="1">+IF(OFFSET('Sanitation Data'!$E$28,0,10*ROW('Sanitation Data'!E58))="","",OFFSET('Sanitation Data'!$E$28,0,10*ROW('Sanitation Data'!E58)))</f>
        <v/>
      </c>
      <c r="CQ64" s="398" t="str">
        <f ca="1">+IF(OFFSET('Sanitation Data'!$E$29,0,10*ROW('Sanitation Data'!E58))="","",OFFSET('Sanitation Data'!$E$29,0,10*ROW('Sanitation Data'!E58)))</f>
        <v/>
      </c>
      <c r="CR64" s="398" t="str">
        <f ca="1">+IF(OFFSET('Sanitation Data'!$E$30,0,10*ROW('Sanitation Data'!E58))="","",OFFSET('Sanitation Data'!$E$30,0,10*ROW('Sanitation Data'!E58)))</f>
        <v/>
      </c>
      <c r="CS64" s="398" t="str">
        <f ca="1">+IF(OFFSET('Sanitation Data'!$E$31,0,10*ROW('Sanitation Data'!E58))="","",OFFSET('Sanitation Data'!$E$31,0,10*ROW('Sanitation Data'!E58)))</f>
        <v/>
      </c>
      <c r="CT64" s="398" t="str">
        <f ca="1">+IF(OFFSET('Sanitation Data'!$E$32,0,10*ROW('Sanitation Data'!E58))="","",OFFSET('Sanitation Data'!$E$32,0,10*ROW('Sanitation Data'!E58)))</f>
        <v/>
      </c>
      <c r="CU64" s="398" t="str">
        <f ca="1">+IF(OFFSET('Sanitation Data'!$F$28,0,10*ROW('Sanitation Data'!F58))="","",OFFSET('Sanitation Data'!$F$28,0,10*ROW('Sanitation Data'!F58)))</f>
        <v/>
      </c>
      <c r="CV64" s="398" t="str">
        <f ca="1">+IF(OFFSET('Sanitation Data'!$F$29,0,10*ROW('Sanitation Data'!F58))="","",OFFSET('Sanitation Data'!$F$29,0,10*ROW('Sanitation Data'!F58)))</f>
        <v/>
      </c>
      <c r="CW64" s="398" t="str">
        <f ca="1">+IF(OFFSET('Sanitation Data'!$F$30,0,10*ROW('Sanitation Data'!F58))="","",OFFSET('Sanitation Data'!$F$30,0,10*ROW('Sanitation Data'!F58)))</f>
        <v/>
      </c>
      <c r="CX64" s="398" t="str">
        <f ca="1">+IF(OFFSET('Sanitation Data'!$F$31,0,10*ROW('Sanitation Data'!F58))="","",OFFSET('Sanitation Data'!$F$31,0,10*ROW('Sanitation Data'!F58)))</f>
        <v/>
      </c>
      <c r="CY64" s="398" t="str">
        <f ca="1">+IF(OFFSET('Sanitation Data'!$F$32,0,10*ROW('Sanitation Data'!F58))="","",OFFSET('Sanitation Data'!$F$32,0,10*ROW('Sanitation Data'!F58)))</f>
        <v/>
      </c>
      <c r="CZ64" s="398" t="str">
        <f ca="1">+IF(OFFSET('Sanitation Data'!$G$28,0,10*ROW('Sanitation Data'!G58))="","",OFFSET('Sanitation Data'!$G$28,0,10*ROW('Sanitation Data'!G58)))</f>
        <v/>
      </c>
      <c r="DA64" s="398" t="str">
        <f ca="1">+IF(OFFSET('Sanitation Data'!$G$29,0,10*ROW('Sanitation Data'!G58))="","",OFFSET('Sanitation Data'!$G$29,0,10*ROW('Sanitation Data'!G58)))</f>
        <v/>
      </c>
      <c r="DB64" s="398" t="str">
        <f ca="1">+IF(OFFSET('Sanitation Data'!$G$30,0,10*ROW('Sanitation Data'!G58))="","",OFFSET('Sanitation Data'!$G$30,0,10*ROW('Sanitation Data'!G58)))</f>
        <v/>
      </c>
      <c r="DC64" s="398" t="str">
        <f ca="1">+IF(OFFSET('Sanitation Data'!$G$31,0,10*ROW('Sanitation Data'!G58))="","",OFFSET('Sanitation Data'!$G$31,0,10*ROW('Sanitation Data'!G58)))</f>
        <v/>
      </c>
      <c r="DD64" s="398" t="str">
        <f ca="1">+IF(OFFSET('Sanitation Data'!$G$32,0,10*ROW('Sanitation Data'!G58))="","",OFFSET('Sanitation Data'!$G$32,0,10*ROW('Sanitation Data'!G58)))</f>
        <v/>
      </c>
      <c r="DE64" s="398" t="str">
        <f ca="1">+IF(OFFSET('Sanitation Data'!$H$28,0,10*ROW('Sanitation Data'!H58))="","",OFFSET('Sanitation Data'!$H$28,0,10*ROW('Sanitation Data'!H58)))</f>
        <v/>
      </c>
      <c r="DF64" s="398" t="str">
        <f ca="1">+IF(OFFSET('Sanitation Data'!$H$29,0,10*ROW('Sanitation Data'!H58))="","",OFFSET('Sanitation Data'!$H$29,0,10*ROW('Sanitation Data'!H58)))</f>
        <v/>
      </c>
      <c r="DG64" s="398" t="str">
        <f ca="1">+IF(OFFSET('Sanitation Data'!$H$30,0,10*ROW('Sanitation Data'!H58))="","",OFFSET('Sanitation Data'!$H$30,0,10*ROW('Sanitation Data'!H58)))</f>
        <v/>
      </c>
      <c r="DH64" s="398" t="str">
        <f ca="1">+IF(OFFSET('Sanitation Data'!$H$31,0,10*ROW('Sanitation Data'!H58))="","",OFFSET('Sanitation Data'!$H$31,0,10*ROW('Sanitation Data'!H58)))</f>
        <v/>
      </c>
      <c r="DI64" s="398" t="str">
        <f ca="1">+IF(OFFSET('Sanitation Data'!$H$32,0,10*ROW('Sanitation Data'!H58))="","",OFFSET('Sanitation Data'!$H$32,0,10*ROW('Sanitation Data'!H58)))</f>
        <v/>
      </c>
      <c r="DJ64" s="398" t="str">
        <f ca="1">+IF(OFFSET('Sanitation Data'!$I$28,0,10*ROW('Sanitation Data'!I58))="","",OFFSET('Sanitation Data'!$I$28,0,10*ROW('Sanitation Data'!I58)))</f>
        <v/>
      </c>
      <c r="DK64" s="398" t="str">
        <f ca="1">+IF(OFFSET('Sanitation Data'!$I$29,0,10*ROW('Sanitation Data'!I58))="","",OFFSET('Sanitation Data'!$I$29,0,10*ROW('Sanitation Data'!I58)))</f>
        <v/>
      </c>
      <c r="DL64" s="398" t="str">
        <f ca="1">+IF(OFFSET('Sanitation Data'!$I$30,0,10*ROW('Sanitation Data'!I58))="","",OFFSET('Sanitation Data'!$I$30,0,10*ROW('Sanitation Data'!I58)))</f>
        <v/>
      </c>
      <c r="DM64" s="398" t="str">
        <f ca="1">+IF(OFFSET('Sanitation Data'!$I$31,0,10*ROW('Sanitation Data'!I58))="","",OFFSET('Sanitation Data'!$I$31,0,10*ROW('Sanitation Data'!I58)))</f>
        <v/>
      </c>
      <c r="DN64" s="398" t="str">
        <f ca="1">+IF(OFFSET('Sanitation Data'!$I$32,0,10*ROW('Sanitation Data'!I58))="","",OFFSET('Sanitation Data'!$I$32,0,10*ROW('Sanitation Data'!I58)))</f>
        <v/>
      </c>
      <c r="DO64" s="398" t="str">
        <f ca="1">+IF(OFFSET('Hygiene Data'!$D$11,0,10*ROW('Hygiene Data'!D58))="","",OFFSET('Hygiene Data'!$D$11,0,10*ROW('Hygiene Data'!D58)))</f>
        <v/>
      </c>
      <c r="DP64" s="398" t="str">
        <f ca="1">+IF(OFFSET('Hygiene Data'!$D$12,0,10*ROW('Hygiene Data'!D58))="","",OFFSET('Hygiene Data'!$D$12,0,10*ROW('Hygiene Data'!D58)))</f>
        <v/>
      </c>
      <c r="DQ64" s="398" t="str">
        <f ca="1">+IF(OFFSET('Hygiene Data'!$D$13,0,10*ROW('Hygiene Data'!D58))="","",OFFSET('Hygiene Data'!$D$13,0,10*ROW('Hygiene Data'!D58)))</f>
        <v/>
      </c>
      <c r="DR64" s="398" t="str">
        <f ca="1">+IF(OFFSET('Hygiene Data'!$E$11,0,10*ROW('Hygiene Data'!E58))="","",OFFSET('Hygiene Data'!$E$11,0,10*ROW('Hygiene Data'!E58)))</f>
        <v/>
      </c>
      <c r="DS64" s="398" t="str">
        <f ca="1">+IF(OFFSET('Hygiene Data'!$E$12,0,10*ROW('Hygiene Data'!E58))="","",OFFSET('Hygiene Data'!$E$12,0,10*ROW('Hygiene Data'!E58)))</f>
        <v/>
      </c>
      <c r="DT64" s="398" t="str">
        <f ca="1">+IF(OFFSET('Hygiene Data'!$E$13,0,10*ROW('Hygiene Data'!E58))="","",OFFSET('Hygiene Data'!$E$13,0,10*ROW('Hygiene Data'!E58)))</f>
        <v/>
      </c>
      <c r="DU64" s="398" t="str">
        <f ca="1">+IF(OFFSET('Hygiene Data'!$F$11,0,10*ROW('Hygiene Data'!F58))="","",OFFSET('Hygiene Data'!$F$11,0,10*ROW('Hygiene Data'!F58)))</f>
        <v/>
      </c>
      <c r="DV64" s="398" t="str">
        <f ca="1">+IF(OFFSET('Hygiene Data'!$F$12,0,10*ROW('Hygiene Data'!F58))="","",OFFSET('Hygiene Data'!$F$12,0,10*ROW('Hygiene Data'!F58)))</f>
        <v/>
      </c>
      <c r="DW64" s="398" t="str">
        <f ca="1">+IF(OFFSET('Hygiene Data'!$F$13,0,10*ROW('Hygiene Data'!F58))="","",OFFSET('Hygiene Data'!$F$13,0,10*ROW('Hygiene Data'!F58)))</f>
        <v/>
      </c>
      <c r="DX64" s="398" t="str">
        <f ca="1">+IF(OFFSET('Hygiene Data'!$G$11,0,10*ROW('Hygiene Data'!G58))="","",OFFSET('Hygiene Data'!$G$11,0,10*ROW('Hygiene Data'!G58)))</f>
        <v/>
      </c>
      <c r="DY64" s="398" t="str">
        <f ca="1">+IF(OFFSET('Hygiene Data'!$G$12,0,10*ROW('Hygiene Data'!G58))="","",OFFSET('Hygiene Data'!$G$12,0,10*ROW('Hygiene Data'!G58)))</f>
        <v/>
      </c>
      <c r="DZ64" s="398" t="str">
        <f ca="1">+IF(OFFSET('Hygiene Data'!$G$13,0,10*ROW('Hygiene Data'!G58))="","",OFFSET('Hygiene Data'!$G$13,0,10*ROW('Hygiene Data'!G58)))</f>
        <v/>
      </c>
      <c r="EA64" s="398" t="str">
        <f ca="1">+IF(OFFSET('Hygiene Data'!$H$11,0,10*ROW('Hygiene Data'!H58))="","",OFFSET('Hygiene Data'!$H$11,0,10*ROW('Hygiene Data'!H58)))</f>
        <v/>
      </c>
      <c r="EB64" s="398" t="str">
        <f ca="1">+IF(OFFSET('Hygiene Data'!$H$12,0,10*ROW('Hygiene Data'!H58))="","",OFFSET('Hygiene Data'!$H$12,0,10*ROW('Hygiene Data'!H58)))</f>
        <v/>
      </c>
      <c r="EC64" s="398" t="str">
        <f ca="1">+IF(OFFSET('Hygiene Data'!$H$13,0,10*ROW('Hygiene Data'!H58))="","",OFFSET('Hygiene Data'!$H$13,0,10*ROW('Hygiene Data'!H58)))</f>
        <v/>
      </c>
      <c r="ED64" s="398" t="str">
        <f ca="1">+IF(OFFSET('Hygiene Data'!$I$11,0,10*ROW('Hygiene Data'!I58))="","",OFFSET('Hygiene Data'!$I$11,0,10*ROW('Hygiene Data'!I58)))</f>
        <v/>
      </c>
      <c r="EE64" s="398" t="str">
        <f ca="1">+IF(OFFSET('Hygiene Data'!$I$12,0,10*ROW('Hygiene Data'!I58))="","",OFFSET('Hygiene Data'!$I$12,0,10*ROW('Hygiene Data'!I58)))</f>
        <v/>
      </c>
      <c r="EF64" s="398" t="str">
        <f ca="1">+IF(OFFSET('Hygiene Data'!$I$13,0,10*ROW('Hygiene Data'!I58))="","",OFFSET('Hygiene Data'!$I$13,0,10*ROW('Hygiene Data'!I58)))</f>
        <v/>
      </c>
    </row>
    <row r="65" spans="1:136" x14ac:dyDescent="0.25">
      <c r="A65" s="507" t="str">
        <f ca="1">+IF(OFFSET('Water Data'!$B$2,0,10*ROW('Water Data'!E59))="","",OFFSET('Water Data'!$B$2,0,10*ROW('Water Data'!E59)))</f>
        <v/>
      </c>
      <c r="B65" s="507"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34" t="str">
        <f t="shared" ca="1" si="0"/>
        <v/>
      </c>
      <c r="D65" s="535"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35"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35"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35"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35"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35"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35"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35"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35"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35"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35"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35"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35"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35"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35"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35"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35"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35"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36"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36"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36"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36"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36"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36"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36"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36"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36"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36"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36"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36"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36"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36"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36"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36"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36"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36"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36"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36"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36"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36"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36"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36"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36"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36"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36"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36"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36"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36"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37"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613"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37"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37"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37"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37"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37"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37"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37"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37"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37"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37"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37"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37"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37"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37"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37"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37"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98" t="str">
        <f ca="1">+IF(OFFSET('Water Data'!$D$27,0,10*ROW('Water Data'!D59))="","",OFFSET('Water Data'!$D$27,0,10*ROW('Water Data'!D59)))</f>
        <v/>
      </c>
      <c r="BT65" s="398" t="str">
        <f ca="1">+IF(OFFSET('Water Data'!$D$28,0,10*ROW('Water Data'!D59))="","",OFFSET('Water Data'!$D$28,0,10*ROW('Water Data'!D59)))</f>
        <v/>
      </c>
      <c r="BU65" s="398" t="str">
        <f ca="1">+IF(OFFSET('Water Data'!$D$29,0,10*ROW('Water Data'!D59))="","",OFFSET('Water Data'!$D$29,0,10*ROW('Water Data'!D59)))</f>
        <v/>
      </c>
      <c r="BV65" s="398" t="str">
        <f ca="1">+IF(OFFSET('Water Data'!$E$27,0,10*ROW('Water Data'!E59))="","",OFFSET('Water Data'!$E$27,0,10*ROW('Water Data'!E59)))</f>
        <v/>
      </c>
      <c r="BW65" s="398" t="str">
        <f ca="1">+IF(OFFSET('Water Data'!$E$28,0,10*ROW('Water Data'!E59))="","",OFFSET('Water Data'!$E$28,0,10*ROW('Water Data'!E59)))</f>
        <v/>
      </c>
      <c r="BX65" s="398" t="str">
        <f ca="1">+IF(OFFSET('Water Data'!$E$29,0,10*ROW('Water Data'!E59))="","",OFFSET('Water Data'!$E$29,0,10*ROW('Water Data'!E59)))</f>
        <v/>
      </c>
      <c r="BY65" s="398" t="str">
        <f ca="1">+IF(OFFSET('Water Data'!$F$27,0,10*ROW('Water Data'!F59))="","",OFFSET('Water Data'!$F$27,0,10*ROW('Water Data'!F59)))</f>
        <v/>
      </c>
      <c r="BZ65" s="398" t="str">
        <f ca="1">+IF(OFFSET('Water Data'!$F$28,0,10*ROW('Water Data'!F59))="","",OFFSET('Water Data'!$F$28,0,10*ROW('Water Data'!F59)))</f>
        <v/>
      </c>
      <c r="CA65" s="398" t="str">
        <f ca="1">+IF(OFFSET('Water Data'!$F$29,0,10*ROW('Water Data'!F59))="","",OFFSET('Water Data'!$F$29,0,10*ROW('Water Data'!F59)))</f>
        <v/>
      </c>
      <c r="CB65" s="398" t="str">
        <f ca="1">+IF(OFFSET('Water Data'!$G$27,0,10*ROW('Water Data'!G59))="","",OFFSET('Water Data'!$G$27,0,10*ROW('Water Data'!G59)))</f>
        <v/>
      </c>
      <c r="CC65" s="398" t="str">
        <f ca="1">+IF(OFFSET('Water Data'!$G$28,0,10*ROW('Water Data'!G59))="","",OFFSET('Water Data'!$G$28,0,10*ROW('Water Data'!G59)))</f>
        <v/>
      </c>
      <c r="CD65" s="398" t="str">
        <f ca="1">+IF(OFFSET('Water Data'!$G$29,0,10*ROW('Water Data'!G59))="","",OFFSET('Water Data'!$G$29,0,10*ROW('Water Data'!G59)))</f>
        <v/>
      </c>
      <c r="CE65" s="398" t="str">
        <f ca="1">+IF(OFFSET('Water Data'!$H$27,0,10*ROW('Water Data'!H59))="","",OFFSET('Water Data'!$H$27,0,10*ROW('Water Data'!H59)))</f>
        <v/>
      </c>
      <c r="CF65" s="398" t="str">
        <f ca="1">+IF(OFFSET('Water Data'!$H$28,0,10*ROW('Water Data'!H59))="","",OFFSET('Water Data'!$H$28,0,10*ROW('Water Data'!H59)))</f>
        <v/>
      </c>
      <c r="CG65" s="398" t="str">
        <f ca="1">+IF(OFFSET('Water Data'!$H$29,0,10*ROW('Water Data'!H59))="","",OFFSET('Water Data'!$H$29,0,10*ROW('Water Data'!H59)))</f>
        <v/>
      </c>
      <c r="CH65" s="398" t="str">
        <f ca="1">+IF(OFFSET('Water Data'!$I$27,0,10*ROW('Water Data'!I59))="","",OFFSET('Water Data'!$I$27,0,10*ROW('Water Data'!I59)))</f>
        <v/>
      </c>
      <c r="CI65" s="398" t="str">
        <f ca="1">+IF(OFFSET('Water Data'!$I$28,0,10*ROW('Water Data'!I59))="","",OFFSET('Water Data'!$I$28,0,10*ROW('Water Data'!I59)))</f>
        <v/>
      </c>
      <c r="CJ65" s="398" t="str">
        <f ca="1">+IF(OFFSET('Water Data'!$I$29,0,10*ROW('Water Data'!I59))="","",OFFSET('Water Data'!$I$29,0,10*ROW('Water Data'!I59)))</f>
        <v/>
      </c>
      <c r="CK65" s="398" t="str">
        <f ca="1">+IF(OFFSET('Sanitation Data'!$D$28,0,10*ROW('Sanitation Data'!D59))="","",OFFSET('Sanitation Data'!$D$28,0,10*ROW('Sanitation Data'!D59)))</f>
        <v/>
      </c>
      <c r="CL65" s="398" t="str">
        <f ca="1">+IF(OFFSET('Sanitation Data'!$D$29,0,10*ROW('Sanitation Data'!D59))="","",OFFSET('Sanitation Data'!$D$29,0,10*ROW('Sanitation Data'!D59)))</f>
        <v/>
      </c>
      <c r="CM65" s="398" t="str">
        <f ca="1">+IF(OFFSET('Sanitation Data'!$D$30,0,10*ROW('Sanitation Data'!D59))="","",OFFSET('Sanitation Data'!$D$30,0,10*ROW('Sanitation Data'!D59)))</f>
        <v/>
      </c>
      <c r="CN65" s="398" t="str">
        <f ca="1">+IF(OFFSET('Sanitation Data'!$D$31,0,10*ROW('Sanitation Data'!D59))="","",OFFSET('Sanitation Data'!$D$31,0,10*ROW('Sanitation Data'!D59)))</f>
        <v/>
      </c>
      <c r="CO65" s="398" t="str">
        <f ca="1">+IF(OFFSET('Sanitation Data'!$D$32,0,10*ROW('Sanitation Data'!D59))="","",OFFSET('Sanitation Data'!$D$32,0,10*ROW('Sanitation Data'!D59)))</f>
        <v/>
      </c>
      <c r="CP65" s="398" t="str">
        <f ca="1">+IF(OFFSET('Sanitation Data'!$E$28,0,10*ROW('Sanitation Data'!E59))="","",OFFSET('Sanitation Data'!$E$28,0,10*ROW('Sanitation Data'!E59)))</f>
        <v/>
      </c>
      <c r="CQ65" s="398" t="str">
        <f ca="1">+IF(OFFSET('Sanitation Data'!$E$29,0,10*ROW('Sanitation Data'!E59))="","",OFFSET('Sanitation Data'!$E$29,0,10*ROW('Sanitation Data'!E59)))</f>
        <v/>
      </c>
      <c r="CR65" s="398" t="str">
        <f ca="1">+IF(OFFSET('Sanitation Data'!$E$30,0,10*ROW('Sanitation Data'!E59))="","",OFFSET('Sanitation Data'!$E$30,0,10*ROW('Sanitation Data'!E59)))</f>
        <v/>
      </c>
      <c r="CS65" s="398" t="str">
        <f ca="1">+IF(OFFSET('Sanitation Data'!$E$31,0,10*ROW('Sanitation Data'!E59))="","",OFFSET('Sanitation Data'!$E$31,0,10*ROW('Sanitation Data'!E59)))</f>
        <v/>
      </c>
      <c r="CT65" s="398" t="str">
        <f ca="1">+IF(OFFSET('Sanitation Data'!$E$32,0,10*ROW('Sanitation Data'!E59))="","",OFFSET('Sanitation Data'!$E$32,0,10*ROW('Sanitation Data'!E59)))</f>
        <v/>
      </c>
      <c r="CU65" s="398" t="str">
        <f ca="1">+IF(OFFSET('Sanitation Data'!$F$28,0,10*ROW('Sanitation Data'!F59))="","",OFFSET('Sanitation Data'!$F$28,0,10*ROW('Sanitation Data'!F59)))</f>
        <v/>
      </c>
      <c r="CV65" s="398" t="str">
        <f ca="1">+IF(OFFSET('Sanitation Data'!$F$29,0,10*ROW('Sanitation Data'!F59))="","",OFFSET('Sanitation Data'!$F$29,0,10*ROW('Sanitation Data'!F59)))</f>
        <v/>
      </c>
      <c r="CW65" s="398" t="str">
        <f ca="1">+IF(OFFSET('Sanitation Data'!$F$30,0,10*ROW('Sanitation Data'!F59))="","",OFFSET('Sanitation Data'!$F$30,0,10*ROW('Sanitation Data'!F59)))</f>
        <v/>
      </c>
      <c r="CX65" s="398" t="str">
        <f ca="1">+IF(OFFSET('Sanitation Data'!$F$31,0,10*ROW('Sanitation Data'!F59))="","",OFFSET('Sanitation Data'!$F$31,0,10*ROW('Sanitation Data'!F59)))</f>
        <v/>
      </c>
      <c r="CY65" s="398" t="str">
        <f ca="1">+IF(OFFSET('Sanitation Data'!$F$32,0,10*ROW('Sanitation Data'!F59))="","",OFFSET('Sanitation Data'!$F$32,0,10*ROW('Sanitation Data'!F59)))</f>
        <v/>
      </c>
      <c r="CZ65" s="398" t="str">
        <f ca="1">+IF(OFFSET('Sanitation Data'!$G$28,0,10*ROW('Sanitation Data'!G59))="","",OFFSET('Sanitation Data'!$G$28,0,10*ROW('Sanitation Data'!G59)))</f>
        <v/>
      </c>
      <c r="DA65" s="398" t="str">
        <f ca="1">+IF(OFFSET('Sanitation Data'!$G$29,0,10*ROW('Sanitation Data'!G59))="","",OFFSET('Sanitation Data'!$G$29,0,10*ROW('Sanitation Data'!G59)))</f>
        <v/>
      </c>
      <c r="DB65" s="398" t="str">
        <f ca="1">+IF(OFFSET('Sanitation Data'!$G$30,0,10*ROW('Sanitation Data'!G59))="","",OFFSET('Sanitation Data'!$G$30,0,10*ROW('Sanitation Data'!G59)))</f>
        <v/>
      </c>
      <c r="DC65" s="398" t="str">
        <f ca="1">+IF(OFFSET('Sanitation Data'!$G$31,0,10*ROW('Sanitation Data'!G59))="","",OFFSET('Sanitation Data'!$G$31,0,10*ROW('Sanitation Data'!G59)))</f>
        <v/>
      </c>
      <c r="DD65" s="398" t="str">
        <f ca="1">+IF(OFFSET('Sanitation Data'!$G$32,0,10*ROW('Sanitation Data'!G59))="","",OFFSET('Sanitation Data'!$G$32,0,10*ROW('Sanitation Data'!G59)))</f>
        <v/>
      </c>
      <c r="DE65" s="398" t="str">
        <f ca="1">+IF(OFFSET('Sanitation Data'!$H$28,0,10*ROW('Sanitation Data'!H59))="","",OFFSET('Sanitation Data'!$H$28,0,10*ROW('Sanitation Data'!H59)))</f>
        <v/>
      </c>
      <c r="DF65" s="398" t="str">
        <f ca="1">+IF(OFFSET('Sanitation Data'!$H$29,0,10*ROW('Sanitation Data'!H59))="","",OFFSET('Sanitation Data'!$H$29,0,10*ROW('Sanitation Data'!H59)))</f>
        <v/>
      </c>
      <c r="DG65" s="398" t="str">
        <f ca="1">+IF(OFFSET('Sanitation Data'!$H$30,0,10*ROW('Sanitation Data'!H59))="","",OFFSET('Sanitation Data'!$H$30,0,10*ROW('Sanitation Data'!H59)))</f>
        <v/>
      </c>
      <c r="DH65" s="398" t="str">
        <f ca="1">+IF(OFFSET('Sanitation Data'!$H$31,0,10*ROW('Sanitation Data'!H59))="","",OFFSET('Sanitation Data'!$H$31,0,10*ROW('Sanitation Data'!H59)))</f>
        <v/>
      </c>
      <c r="DI65" s="398" t="str">
        <f ca="1">+IF(OFFSET('Sanitation Data'!$H$32,0,10*ROW('Sanitation Data'!H59))="","",OFFSET('Sanitation Data'!$H$32,0,10*ROW('Sanitation Data'!H59)))</f>
        <v/>
      </c>
      <c r="DJ65" s="398" t="str">
        <f ca="1">+IF(OFFSET('Sanitation Data'!$I$28,0,10*ROW('Sanitation Data'!I59))="","",OFFSET('Sanitation Data'!$I$28,0,10*ROW('Sanitation Data'!I59)))</f>
        <v/>
      </c>
      <c r="DK65" s="398" t="str">
        <f ca="1">+IF(OFFSET('Sanitation Data'!$I$29,0,10*ROW('Sanitation Data'!I59))="","",OFFSET('Sanitation Data'!$I$29,0,10*ROW('Sanitation Data'!I59)))</f>
        <v/>
      </c>
      <c r="DL65" s="398" t="str">
        <f ca="1">+IF(OFFSET('Sanitation Data'!$I$30,0,10*ROW('Sanitation Data'!I59))="","",OFFSET('Sanitation Data'!$I$30,0,10*ROW('Sanitation Data'!I59)))</f>
        <v/>
      </c>
      <c r="DM65" s="398" t="str">
        <f ca="1">+IF(OFFSET('Sanitation Data'!$I$31,0,10*ROW('Sanitation Data'!I59))="","",OFFSET('Sanitation Data'!$I$31,0,10*ROW('Sanitation Data'!I59)))</f>
        <v/>
      </c>
      <c r="DN65" s="398" t="str">
        <f ca="1">+IF(OFFSET('Sanitation Data'!$I$32,0,10*ROW('Sanitation Data'!I59))="","",OFFSET('Sanitation Data'!$I$32,0,10*ROW('Sanitation Data'!I59)))</f>
        <v/>
      </c>
      <c r="DO65" s="398" t="str">
        <f ca="1">+IF(OFFSET('Hygiene Data'!$D$11,0,10*ROW('Hygiene Data'!D59))="","",OFFSET('Hygiene Data'!$D$11,0,10*ROW('Hygiene Data'!D59)))</f>
        <v/>
      </c>
      <c r="DP65" s="398" t="str">
        <f ca="1">+IF(OFFSET('Hygiene Data'!$D$12,0,10*ROW('Hygiene Data'!D59))="","",OFFSET('Hygiene Data'!$D$12,0,10*ROW('Hygiene Data'!D59)))</f>
        <v/>
      </c>
      <c r="DQ65" s="398" t="str">
        <f ca="1">+IF(OFFSET('Hygiene Data'!$D$13,0,10*ROW('Hygiene Data'!D59))="","",OFFSET('Hygiene Data'!$D$13,0,10*ROW('Hygiene Data'!D59)))</f>
        <v/>
      </c>
      <c r="DR65" s="398" t="str">
        <f ca="1">+IF(OFFSET('Hygiene Data'!$E$11,0,10*ROW('Hygiene Data'!E59))="","",OFFSET('Hygiene Data'!$E$11,0,10*ROW('Hygiene Data'!E59)))</f>
        <v/>
      </c>
      <c r="DS65" s="398" t="str">
        <f ca="1">+IF(OFFSET('Hygiene Data'!$E$12,0,10*ROW('Hygiene Data'!E59))="","",OFFSET('Hygiene Data'!$E$12,0,10*ROW('Hygiene Data'!E59)))</f>
        <v/>
      </c>
      <c r="DT65" s="398" t="str">
        <f ca="1">+IF(OFFSET('Hygiene Data'!$E$13,0,10*ROW('Hygiene Data'!E59))="","",OFFSET('Hygiene Data'!$E$13,0,10*ROW('Hygiene Data'!E59)))</f>
        <v/>
      </c>
      <c r="DU65" s="398" t="str">
        <f ca="1">+IF(OFFSET('Hygiene Data'!$F$11,0,10*ROW('Hygiene Data'!F59))="","",OFFSET('Hygiene Data'!$F$11,0,10*ROW('Hygiene Data'!F59)))</f>
        <v/>
      </c>
      <c r="DV65" s="398" t="str">
        <f ca="1">+IF(OFFSET('Hygiene Data'!$F$12,0,10*ROW('Hygiene Data'!F59))="","",OFFSET('Hygiene Data'!$F$12,0,10*ROW('Hygiene Data'!F59)))</f>
        <v/>
      </c>
      <c r="DW65" s="398" t="str">
        <f ca="1">+IF(OFFSET('Hygiene Data'!$F$13,0,10*ROW('Hygiene Data'!F59))="","",OFFSET('Hygiene Data'!$F$13,0,10*ROW('Hygiene Data'!F59)))</f>
        <v/>
      </c>
      <c r="DX65" s="398" t="str">
        <f ca="1">+IF(OFFSET('Hygiene Data'!$G$11,0,10*ROW('Hygiene Data'!G59))="","",OFFSET('Hygiene Data'!$G$11,0,10*ROW('Hygiene Data'!G59)))</f>
        <v/>
      </c>
      <c r="DY65" s="398" t="str">
        <f ca="1">+IF(OFFSET('Hygiene Data'!$G$12,0,10*ROW('Hygiene Data'!G59))="","",OFFSET('Hygiene Data'!$G$12,0,10*ROW('Hygiene Data'!G59)))</f>
        <v/>
      </c>
      <c r="DZ65" s="398" t="str">
        <f ca="1">+IF(OFFSET('Hygiene Data'!$G$13,0,10*ROW('Hygiene Data'!G59))="","",OFFSET('Hygiene Data'!$G$13,0,10*ROW('Hygiene Data'!G59)))</f>
        <v/>
      </c>
      <c r="EA65" s="398" t="str">
        <f ca="1">+IF(OFFSET('Hygiene Data'!$H$11,0,10*ROW('Hygiene Data'!H59))="","",OFFSET('Hygiene Data'!$H$11,0,10*ROW('Hygiene Data'!H59)))</f>
        <v/>
      </c>
      <c r="EB65" s="398" t="str">
        <f ca="1">+IF(OFFSET('Hygiene Data'!$H$12,0,10*ROW('Hygiene Data'!H59))="","",OFFSET('Hygiene Data'!$H$12,0,10*ROW('Hygiene Data'!H59)))</f>
        <v/>
      </c>
      <c r="EC65" s="398" t="str">
        <f ca="1">+IF(OFFSET('Hygiene Data'!$H$13,0,10*ROW('Hygiene Data'!H59))="","",OFFSET('Hygiene Data'!$H$13,0,10*ROW('Hygiene Data'!H59)))</f>
        <v/>
      </c>
      <c r="ED65" s="398" t="str">
        <f ca="1">+IF(OFFSET('Hygiene Data'!$I$11,0,10*ROW('Hygiene Data'!I59))="","",OFFSET('Hygiene Data'!$I$11,0,10*ROW('Hygiene Data'!I59)))</f>
        <v/>
      </c>
      <c r="EE65" s="398" t="str">
        <f ca="1">+IF(OFFSET('Hygiene Data'!$I$12,0,10*ROW('Hygiene Data'!I59))="","",OFFSET('Hygiene Data'!$I$12,0,10*ROW('Hygiene Data'!I59)))</f>
        <v/>
      </c>
      <c r="EF65" s="398" t="str">
        <f ca="1">+IF(OFFSET('Hygiene Data'!$I$13,0,10*ROW('Hygiene Data'!I59))="","",OFFSET('Hygiene Data'!$I$13,0,10*ROW('Hygiene Data'!I59)))</f>
        <v/>
      </c>
    </row>
    <row r="66" spans="1:136" x14ac:dyDescent="0.25">
      <c r="A66" s="507" t="str">
        <f ca="1">+IF(OFFSET('Water Data'!$B$2,0,10*ROW('Water Data'!E60))="","",OFFSET('Water Data'!$B$2,0,10*ROW('Water Data'!E60)))</f>
        <v/>
      </c>
      <c r="B66" s="507"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34" t="str">
        <f t="shared" ca="1" si="0"/>
        <v/>
      </c>
      <c r="D66" s="535"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35"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35"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35"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35"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35"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35"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35"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35"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35"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35"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35"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35"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35"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35"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35"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35"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35"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36"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36"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36"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36"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36"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36"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36"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36"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36"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36"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36"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36"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36"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36"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36"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36"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36"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36"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36"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36"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36"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36"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36"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36"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36"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36"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36"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36"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36"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36"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37"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613"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37"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37"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37"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37"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37"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37"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37"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37"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37"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37"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37"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37"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37"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37"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37"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37"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98" t="str">
        <f ca="1">+IF(OFFSET('Water Data'!$D$27,0,10*ROW('Water Data'!D60))="","",OFFSET('Water Data'!$D$27,0,10*ROW('Water Data'!D60)))</f>
        <v/>
      </c>
      <c r="BT66" s="398" t="str">
        <f ca="1">+IF(OFFSET('Water Data'!$D$28,0,10*ROW('Water Data'!D60))="","",OFFSET('Water Data'!$D$28,0,10*ROW('Water Data'!D60)))</f>
        <v/>
      </c>
      <c r="BU66" s="398" t="str">
        <f ca="1">+IF(OFFSET('Water Data'!$D$29,0,10*ROW('Water Data'!D60))="","",OFFSET('Water Data'!$D$29,0,10*ROW('Water Data'!D60)))</f>
        <v/>
      </c>
      <c r="BV66" s="398" t="str">
        <f ca="1">+IF(OFFSET('Water Data'!$E$27,0,10*ROW('Water Data'!E60))="","",OFFSET('Water Data'!$E$27,0,10*ROW('Water Data'!E60)))</f>
        <v/>
      </c>
      <c r="BW66" s="398" t="str">
        <f ca="1">+IF(OFFSET('Water Data'!$E$28,0,10*ROW('Water Data'!E60))="","",OFFSET('Water Data'!$E$28,0,10*ROW('Water Data'!E60)))</f>
        <v/>
      </c>
      <c r="BX66" s="398" t="str">
        <f ca="1">+IF(OFFSET('Water Data'!$E$29,0,10*ROW('Water Data'!E60))="","",OFFSET('Water Data'!$E$29,0,10*ROW('Water Data'!E60)))</f>
        <v/>
      </c>
      <c r="BY66" s="398" t="str">
        <f ca="1">+IF(OFFSET('Water Data'!$F$27,0,10*ROW('Water Data'!F60))="","",OFFSET('Water Data'!$F$27,0,10*ROW('Water Data'!F60)))</f>
        <v/>
      </c>
      <c r="BZ66" s="398" t="str">
        <f ca="1">+IF(OFFSET('Water Data'!$F$28,0,10*ROW('Water Data'!F60))="","",OFFSET('Water Data'!$F$28,0,10*ROW('Water Data'!F60)))</f>
        <v/>
      </c>
      <c r="CA66" s="398" t="str">
        <f ca="1">+IF(OFFSET('Water Data'!$F$29,0,10*ROW('Water Data'!F60))="","",OFFSET('Water Data'!$F$29,0,10*ROW('Water Data'!F60)))</f>
        <v/>
      </c>
      <c r="CB66" s="398" t="str">
        <f ca="1">+IF(OFFSET('Water Data'!$G$27,0,10*ROW('Water Data'!G60))="","",OFFSET('Water Data'!$G$27,0,10*ROW('Water Data'!G60)))</f>
        <v/>
      </c>
      <c r="CC66" s="398" t="str">
        <f ca="1">+IF(OFFSET('Water Data'!$G$28,0,10*ROW('Water Data'!G60))="","",OFFSET('Water Data'!$G$28,0,10*ROW('Water Data'!G60)))</f>
        <v/>
      </c>
      <c r="CD66" s="398" t="str">
        <f ca="1">+IF(OFFSET('Water Data'!$G$29,0,10*ROW('Water Data'!G60))="","",OFFSET('Water Data'!$G$29,0,10*ROW('Water Data'!G60)))</f>
        <v/>
      </c>
      <c r="CE66" s="398" t="str">
        <f ca="1">+IF(OFFSET('Water Data'!$H$27,0,10*ROW('Water Data'!H60))="","",OFFSET('Water Data'!$H$27,0,10*ROW('Water Data'!H60)))</f>
        <v/>
      </c>
      <c r="CF66" s="398" t="str">
        <f ca="1">+IF(OFFSET('Water Data'!$H$28,0,10*ROW('Water Data'!H60))="","",OFFSET('Water Data'!$H$28,0,10*ROW('Water Data'!H60)))</f>
        <v/>
      </c>
      <c r="CG66" s="398" t="str">
        <f ca="1">+IF(OFFSET('Water Data'!$H$29,0,10*ROW('Water Data'!H60))="","",OFFSET('Water Data'!$H$29,0,10*ROW('Water Data'!H60)))</f>
        <v/>
      </c>
      <c r="CH66" s="398" t="str">
        <f ca="1">+IF(OFFSET('Water Data'!$I$27,0,10*ROW('Water Data'!I60))="","",OFFSET('Water Data'!$I$27,0,10*ROW('Water Data'!I60)))</f>
        <v/>
      </c>
      <c r="CI66" s="398" t="str">
        <f ca="1">+IF(OFFSET('Water Data'!$I$28,0,10*ROW('Water Data'!I60))="","",OFFSET('Water Data'!$I$28,0,10*ROW('Water Data'!I60)))</f>
        <v/>
      </c>
      <c r="CJ66" s="398" t="str">
        <f ca="1">+IF(OFFSET('Water Data'!$I$29,0,10*ROW('Water Data'!I60))="","",OFFSET('Water Data'!$I$29,0,10*ROW('Water Data'!I60)))</f>
        <v/>
      </c>
      <c r="CK66" s="398" t="str">
        <f ca="1">+IF(OFFSET('Sanitation Data'!$D$28,0,10*ROW('Sanitation Data'!D60))="","",OFFSET('Sanitation Data'!$D$28,0,10*ROW('Sanitation Data'!D60)))</f>
        <v/>
      </c>
      <c r="CL66" s="398" t="str">
        <f ca="1">+IF(OFFSET('Sanitation Data'!$D$29,0,10*ROW('Sanitation Data'!D60))="","",OFFSET('Sanitation Data'!$D$29,0,10*ROW('Sanitation Data'!D60)))</f>
        <v/>
      </c>
      <c r="CM66" s="398" t="str">
        <f ca="1">+IF(OFFSET('Sanitation Data'!$D$30,0,10*ROW('Sanitation Data'!D60))="","",OFFSET('Sanitation Data'!$D$30,0,10*ROW('Sanitation Data'!D60)))</f>
        <v/>
      </c>
      <c r="CN66" s="398" t="str">
        <f ca="1">+IF(OFFSET('Sanitation Data'!$D$31,0,10*ROW('Sanitation Data'!D60))="","",OFFSET('Sanitation Data'!$D$31,0,10*ROW('Sanitation Data'!D60)))</f>
        <v/>
      </c>
      <c r="CO66" s="398" t="str">
        <f ca="1">+IF(OFFSET('Sanitation Data'!$D$32,0,10*ROW('Sanitation Data'!D60))="","",OFFSET('Sanitation Data'!$D$32,0,10*ROW('Sanitation Data'!D60)))</f>
        <v/>
      </c>
      <c r="CP66" s="398" t="str">
        <f ca="1">+IF(OFFSET('Sanitation Data'!$E$28,0,10*ROW('Sanitation Data'!E60))="","",OFFSET('Sanitation Data'!$E$28,0,10*ROW('Sanitation Data'!E60)))</f>
        <v/>
      </c>
      <c r="CQ66" s="398" t="str">
        <f ca="1">+IF(OFFSET('Sanitation Data'!$E$29,0,10*ROW('Sanitation Data'!E60))="","",OFFSET('Sanitation Data'!$E$29,0,10*ROW('Sanitation Data'!E60)))</f>
        <v/>
      </c>
      <c r="CR66" s="398" t="str">
        <f ca="1">+IF(OFFSET('Sanitation Data'!$E$30,0,10*ROW('Sanitation Data'!E60))="","",OFFSET('Sanitation Data'!$E$30,0,10*ROW('Sanitation Data'!E60)))</f>
        <v/>
      </c>
      <c r="CS66" s="398" t="str">
        <f ca="1">+IF(OFFSET('Sanitation Data'!$E$31,0,10*ROW('Sanitation Data'!E60))="","",OFFSET('Sanitation Data'!$E$31,0,10*ROW('Sanitation Data'!E60)))</f>
        <v/>
      </c>
      <c r="CT66" s="398" t="str">
        <f ca="1">+IF(OFFSET('Sanitation Data'!$E$32,0,10*ROW('Sanitation Data'!E60))="","",OFFSET('Sanitation Data'!$E$32,0,10*ROW('Sanitation Data'!E60)))</f>
        <v/>
      </c>
      <c r="CU66" s="398" t="str">
        <f ca="1">+IF(OFFSET('Sanitation Data'!$F$28,0,10*ROW('Sanitation Data'!F60))="","",OFFSET('Sanitation Data'!$F$28,0,10*ROW('Sanitation Data'!F60)))</f>
        <v/>
      </c>
      <c r="CV66" s="398" t="str">
        <f ca="1">+IF(OFFSET('Sanitation Data'!$F$29,0,10*ROW('Sanitation Data'!F60))="","",OFFSET('Sanitation Data'!$F$29,0,10*ROW('Sanitation Data'!F60)))</f>
        <v/>
      </c>
      <c r="CW66" s="398" t="str">
        <f ca="1">+IF(OFFSET('Sanitation Data'!$F$30,0,10*ROW('Sanitation Data'!F60))="","",OFFSET('Sanitation Data'!$F$30,0,10*ROW('Sanitation Data'!F60)))</f>
        <v/>
      </c>
      <c r="CX66" s="398" t="str">
        <f ca="1">+IF(OFFSET('Sanitation Data'!$F$31,0,10*ROW('Sanitation Data'!F60))="","",OFFSET('Sanitation Data'!$F$31,0,10*ROW('Sanitation Data'!F60)))</f>
        <v/>
      </c>
      <c r="CY66" s="398" t="str">
        <f ca="1">+IF(OFFSET('Sanitation Data'!$F$32,0,10*ROW('Sanitation Data'!F60))="","",OFFSET('Sanitation Data'!$F$32,0,10*ROW('Sanitation Data'!F60)))</f>
        <v/>
      </c>
      <c r="CZ66" s="398" t="str">
        <f ca="1">+IF(OFFSET('Sanitation Data'!$G$28,0,10*ROW('Sanitation Data'!G60))="","",OFFSET('Sanitation Data'!$G$28,0,10*ROW('Sanitation Data'!G60)))</f>
        <v/>
      </c>
      <c r="DA66" s="398" t="str">
        <f ca="1">+IF(OFFSET('Sanitation Data'!$G$29,0,10*ROW('Sanitation Data'!G60))="","",OFFSET('Sanitation Data'!$G$29,0,10*ROW('Sanitation Data'!G60)))</f>
        <v/>
      </c>
      <c r="DB66" s="398" t="str">
        <f ca="1">+IF(OFFSET('Sanitation Data'!$G$30,0,10*ROW('Sanitation Data'!G60))="","",OFFSET('Sanitation Data'!$G$30,0,10*ROW('Sanitation Data'!G60)))</f>
        <v/>
      </c>
      <c r="DC66" s="398" t="str">
        <f ca="1">+IF(OFFSET('Sanitation Data'!$G$31,0,10*ROW('Sanitation Data'!G60))="","",OFFSET('Sanitation Data'!$G$31,0,10*ROW('Sanitation Data'!G60)))</f>
        <v/>
      </c>
      <c r="DD66" s="398" t="str">
        <f ca="1">+IF(OFFSET('Sanitation Data'!$G$32,0,10*ROW('Sanitation Data'!G60))="","",OFFSET('Sanitation Data'!$G$32,0,10*ROW('Sanitation Data'!G60)))</f>
        <v/>
      </c>
      <c r="DE66" s="398" t="str">
        <f ca="1">+IF(OFFSET('Sanitation Data'!$H$28,0,10*ROW('Sanitation Data'!H60))="","",OFFSET('Sanitation Data'!$H$28,0,10*ROW('Sanitation Data'!H60)))</f>
        <v/>
      </c>
      <c r="DF66" s="398" t="str">
        <f ca="1">+IF(OFFSET('Sanitation Data'!$H$29,0,10*ROW('Sanitation Data'!H60))="","",OFFSET('Sanitation Data'!$H$29,0,10*ROW('Sanitation Data'!H60)))</f>
        <v/>
      </c>
      <c r="DG66" s="398" t="str">
        <f ca="1">+IF(OFFSET('Sanitation Data'!$H$30,0,10*ROW('Sanitation Data'!H60))="","",OFFSET('Sanitation Data'!$H$30,0,10*ROW('Sanitation Data'!H60)))</f>
        <v/>
      </c>
      <c r="DH66" s="398" t="str">
        <f ca="1">+IF(OFFSET('Sanitation Data'!$H$31,0,10*ROW('Sanitation Data'!H60))="","",OFFSET('Sanitation Data'!$H$31,0,10*ROW('Sanitation Data'!H60)))</f>
        <v/>
      </c>
      <c r="DI66" s="398" t="str">
        <f ca="1">+IF(OFFSET('Sanitation Data'!$H$32,0,10*ROW('Sanitation Data'!H60))="","",OFFSET('Sanitation Data'!$H$32,0,10*ROW('Sanitation Data'!H60)))</f>
        <v/>
      </c>
      <c r="DJ66" s="398" t="str">
        <f ca="1">+IF(OFFSET('Sanitation Data'!$I$28,0,10*ROW('Sanitation Data'!I60))="","",OFFSET('Sanitation Data'!$I$28,0,10*ROW('Sanitation Data'!I60)))</f>
        <v/>
      </c>
      <c r="DK66" s="398" t="str">
        <f ca="1">+IF(OFFSET('Sanitation Data'!$I$29,0,10*ROW('Sanitation Data'!I60))="","",OFFSET('Sanitation Data'!$I$29,0,10*ROW('Sanitation Data'!I60)))</f>
        <v/>
      </c>
      <c r="DL66" s="398" t="str">
        <f ca="1">+IF(OFFSET('Sanitation Data'!$I$30,0,10*ROW('Sanitation Data'!I60))="","",OFFSET('Sanitation Data'!$I$30,0,10*ROW('Sanitation Data'!I60)))</f>
        <v/>
      </c>
      <c r="DM66" s="398" t="str">
        <f ca="1">+IF(OFFSET('Sanitation Data'!$I$31,0,10*ROW('Sanitation Data'!I60))="","",OFFSET('Sanitation Data'!$I$31,0,10*ROW('Sanitation Data'!I60)))</f>
        <v/>
      </c>
      <c r="DN66" s="398" t="str">
        <f ca="1">+IF(OFFSET('Sanitation Data'!$I$32,0,10*ROW('Sanitation Data'!I60))="","",OFFSET('Sanitation Data'!$I$32,0,10*ROW('Sanitation Data'!I60)))</f>
        <v/>
      </c>
      <c r="DO66" s="398" t="str">
        <f ca="1">+IF(OFFSET('Hygiene Data'!$D$11,0,10*ROW('Hygiene Data'!D60))="","",OFFSET('Hygiene Data'!$D$11,0,10*ROW('Hygiene Data'!D60)))</f>
        <v/>
      </c>
      <c r="DP66" s="398" t="str">
        <f ca="1">+IF(OFFSET('Hygiene Data'!$D$12,0,10*ROW('Hygiene Data'!D60))="","",OFFSET('Hygiene Data'!$D$12,0,10*ROW('Hygiene Data'!D60)))</f>
        <v/>
      </c>
      <c r="DQ66" s="398" t="str">
        <f ca="1">+IF(OFFSET('Hygiene Data'!$D$13,0,10*ROW('Hygiene Data'!D60))="","",OFFSET('Hygiene Data'!$D$13,0,10*ROW('Hygiene Data'!D60)))</f>
        <v/>
      </c>
      <c r="DR66" s="398" t="str">
        <f ca="1">+IF(OFFSET('Hygiene Data'!$E$11,0,10*ROW('Hygiene Data'!E60))="","",OFFSET('Hygiene Data'!$E$11,0,10*ROW('Hygiene Data'!E60)))</f>
        <v/>
      </c>
      <c r="DS66" s="398" t="str">
        <f ca="1">+IF(OFFSET('Hygiene Data'!$E$12,0,10*ROW('Hygiene Data'!E60))="","",OFFSET('Hygiene Data'!$E$12,0,10*ROW('Hygiene Data'!E60)))</f>
        <v/>
      </c>
      <c r="DT66" s="398" t="str">
        <f ca="1">+IF(OFFSET('Hygiene Data'!$E$13,0,10*ROW('Hygiene Data'!E60))="","",OFFSET('Hygiene Data'!$E$13,0,10*ROW('Hygiene Data'!E60)))</f>
        <v/>
      </c>
      <c r="DU66" s="398" t="str">
        <f ca="1">+IF(OFFSET('Hygiene Data'!$F$11,0,10*ROW('Hygiene Data'!F60))="","",OFFSET('Hygiene Data'!$F$11,0,10*ROW('Hygiene Data'!F60)))</f>
        <v/>
      </c>
      <c r="DV66" s="398" t="str">
        <f ca="1">+IF(OFFSET('Hygiene Data'!$F$12,0,10*ROW('Hygiene Data'!F60))="","",OFFSET('Hygiene Data'!$F$12,0,10*ROW('Hygiene Data'!F60)))</f>
        <v/>
      </c>
      <c r="DW66" s="398" t="str">
        <f ca="1">+IF(OFFSET('Hygiene Data'!$F$13,0,10*ROW('Hygiene Data'!F60))="","",OFFSET('Hygiene Data'!$F$13,0,10*ROW('Hygiene Data'!F60)))</f>
        <v/>
      </c>
      <c r="DX66" s="398" t="str">
        <f ca="1">+IF(OFFSET('Hygiene Data'!$G$11,0,10*ROW('Hygiene Data'!G60))="","",OFFSET('Hygiene Data'!$G$11,0,10*ROW('Hygiene Data'!G60)))</f>
        <v/>
      </c>
      <c r="DY66" s="398" t="str">
        <f ca="1">+IF(OFFSET('Hygiene Data'!$G$12,0,10*ROW('Hygiene Data'!G60))="","",OFFSET('Hygiene Data'!$G$12,0,10*ROW('Hygiene Data'!G60)))</f>
        <v/>
      </c>
      <c r="DZ66" s="398" t="str">
        <f ca="1">+IF(OFFSET('Hygiene Data'!$G$13,0,10*ROW('Hygiene Data'!G60))="","",OFFSET('Hygiene Data'!$G$13,0,10*ROW('Hygiene Data'!G60)))</f>
        <v/>
      </c>
      <c r="EA66" s="398" t="str">
        <f ca="1">+IF(OFFSET('Hygiene Data'!$H$11,0,10*ROW('Hygiene Data'!H60))="","",OFFSET('Hygiene Data'!$H$11,0,10*ROW('Hygiene Data'!H60)))</f>
        <v/>
      </c>
      <c r="EB66" s="398" t="str">
        <f ca="1">+IF(OFFSET('Hygiene Data'!$H$12,0,10*ROW('Hygiene Data'!H60))="","",OFFSET('Hygiene Data'!$H$12,0,10*ROW('Hygiene Data'!H60)))</f>
        <v/>
      </c>
      <c r="EC66" s="398" t="str">
        <f ca="1">+IF(OFFSET('Hygiene Data'!$H$13,0,10*ROW('Hygiene Data'!H60))="","",OFFSET('Hygiene Data'!$H$13,0,10*ROW('Hygiene Data'!H60)))</f>
        <v/>
      </c>
      <c r="ED66" s="398" t="str">
        <f ca="1">+IF(OFFSET('Hygiene Data'!$I$11,0,10*ROW('Hygiene Data'!I60))="","",OFFSET('Hygiene Data'!$I$11,0,10*ROW('Hygiene Data'!I60)))</f>
        <v/>
      </c>
      <c r="EE66" s="398" t="str">
        <f ca="1">+IF(OFFSET('Hygiene Data'!$I$12,0,10*ROW('Hygiene Data'!I60))="","",OFFSET('Hygiene Data'!$I$12,0,10*ROW('Hygiene Data'!I60)))</f>
        <v/>
      </c>
      <c r="EF66" s="398" t="str">
        <f ca="1">+IF(OFFSET('Hygiene Data'!$I$13,0,10*ROW('Hygiene Data'!I60))="","",OFFSET('Hygiene Data'!$I$13,0,10*ROW('Hygiene Data'!I60)))</f>
        <v/>
      </c>
    </row>
    <row r="67" spans="1:136" x14ac:dyDescent="0.25">
      <c r="A67" s="507" t="str">
        <f ca="1">+IF(OFFSET('Water Data'!$B$2,0,10*ROW('Water Data'!E61))="","",OFFSET('Water Data'!$B$2,0,10*ROW('Water Data'!E61)))</f>
        <v/>
      </c>
      <c r="B67" s="507"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34" t="str">
        <f t="shared" ca="1" si="0"/>
        <v/>
      </c>
      <c r="D67" s="535"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35"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35"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35"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35"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35"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35"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35"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35"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35"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35"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35"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35"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35"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35"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35"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35"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35"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36"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36"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36"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36"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36"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36"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36"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36"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36"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36"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36"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36"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36"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36"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36"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36"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36"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36"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36"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36"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36"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36"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36"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36"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36"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36"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36"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36"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36"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36"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37"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613"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37"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37"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37"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37"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37"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37"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37"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37"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37"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37"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37"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37"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37"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37"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37"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37"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98" t="str">
        <f ca="1">+IF(OFFSET('Water Data'!$D$27,0,10*ROW('Water Data'!D61))="","",OFFSET('Water Data'!$D$27,0,10*ROW('Water Data'!D61)))</f>
        <v/>
      </c>
      <c r="BT67" s="398" t="str">
        <f ca="1">+IF(OFFSET('Water Data'!$D$28,0,10*ROW('Water Data'!D61))="","",OFFSET('Water Data'!$D$28,0,10*ROW('Water Data'!D61)))</f>
        <v/>
      </c>
      <c r="BU67" s="398" t="str">
        <f ca="1">+IF(OFFSET('Water Data'!$D$29,0,10*ROW('Water Data'!D61))="","",OFFSET('Water Data'!$D$29,0,10*ROW('Water Data'!D61)))</f>
        <v/>
      </c>
      <c r="BV67" s="398" t="str">
        <f ca="1">+IF(OFFSET('Water Data'!$E$27,0,10*ROW('Water Data'!E61))="","",OFFSET('Water Data'!$E$27,0,10*ROW('Water Data'!E61)))</f>
        <v/>
      </c>
      <c r="BW67" s="398" t="str">
        <f ca="1">+IF(OFFSET('Water Data'!$E$28,0,10*ROW('Water Data'!E61))="","",OFFSET('Water Data'!$E$28,0,10*ROW('Water Data'!E61)))</f>
        <v/>
      </c>
      <c r="BX67" s="398" t="str">
        <f ca="1">+IF(OFFSET('Water Data'!$E$29,0,10*ROW('Water Data'!E61))="","",OFFSET('Water Data'!$E$29,0,10*ROW('Water Data'!E61)))</f>
        <v/>
      </c>
      <c r="BY67" s="398" t="str">
        <f ca="1">+IF(OFFSET('Water Data'!$F$27,0,10*ROW('Water Data'!F61))="","",OFFSET('Water Data'!$F$27,0,10*ROW('Water Data'!F61)))</f>
        <v/>
      </c>
      <c r="BZ67" s="398" t="str">
        <f ca="1">+IF(OFFSET('Water Data'!$F$28,0,10*ROW('Water Data'!F61))="","",OFFSET('Water Data'!$F$28,0,10*ROW('Water Data'!F61)))</f>
        <v/>
      </c>
      <c r="CA67" s="398" t="str">
        <f ca="1">+IF(OFFSET('Water Data'!$F$29,0,10*ROW('Water Data'!F61))="","",OFFSET('Water Data'!$F$29,0,10*ROW('Water Data'!F61)))</f>
        <v/>
      </c>
      <c r="CB67" s="398" t="str">
        <f ca="1">+IF(OFFSET('Water Data'!$G$27,0,10*ROW('Water Data'!G61))="","",OFFSET('Water Data'!$G$27,0,10*ROW('Water Data'!G61)))</f>
        <v/>
      </c>
      <c r="CC67" s="398" t="str">
        <f ca="1">+IF(OFFSET('Water Data'!$G$28,0,10*ROW('Water Data'!G61))="","",OFFSET('Water Data'!$G$28,0,10*ROW('Water Data'!G61)))</f>
        <v/>
      </c>
      <c r="CD67" s="398" t="str">
        <f ca="1">+IF(OFFSET('Water Data'!$G$29,0,10*ROW('Water Data'!G61))="","",OFFSET('Water Data'!$G$29,0,10*ROW('Water Data'!G61)))</f>
        <v/>
      </c>
      <c r="CE67" s="398" t="str">
        <f ca="1">+IF(OFFSET('Water Data'!$H$27,0,10*ROW('Water Data'!H61))="","",OFFSET('Water Data'!$H$27,0,10*ROW('Water Data'!H61)))</f>
        <v/>
      </c>
      <c r="CF67" s="398" t="str">
        <f ca="1">+IF(OFFSET('Water Data'!$H$28,0,10*ROW('Water Data'!H61))="","",OFFSET('Water Data'!$H$28,0,10*ROW('Water Data'!H61)))</f>
        <v/>
      </c>
      <c r="CG67" s="398" t="str">
        <f ca="1">+IF(OFFSET('Water Data'!$H$29,0,10*ROW('Water Data'!H61))="","",OFFSET('Water Data'!$H$29,0,10*ROW('Water Data'!H61)))</f>
        <v/>
      </c>
      <c r="CH67" s="398" t="str">
        <f ca="1">+IF(OFFSET('Water Data'!$I$27,0,10*ROW('Water Data'!I61))="","",OFFSET('Water Data'!$I$27,0,10*ROW('Water Data'!I61)))</f>
        <v/>
      </c>
      <c r="CI67" s="398" t="str">
        <f ca="1">+IF(OFFSET('Water Data'!$I$28,0,10*ROW('Water Data'!I61))="","",OFFSET('Water Data'!$I$28,0,10*ROW('Water Data'!I61)))</f>
        <v/>
      </c>
      <c r="CJ67" s="398" t="str">
        <f ca="1">+IF(OFFSET('Water Data'!$I$29,0,10*ROW('Water Data'!I61))="","",OFFSET('Water Data'!$I$29,0,10*ROW('Water Data'!I61)))</f>
        <v/>
      </c>
      <c r="CK67" s="398" t="str">
        <f ca="1">+IF(OFFSET('Sanitation Data'!$D$28,0,10*ROW('Sanitation Data'!D61))="","",OFFSET('Sanitation Data'!$D$28,0,10*ROW('Sanitation Data'!D61)))</f>
        <v/>
      </c>
      <c r="CL67" s="398" t="str">
        <f ca="1">+IF(OFFSET('Sanitation Data'!$D$29,0,10*ROW('Sanitation Data'!D61))="","",OFFSET('Sanitation Data'!$D$29,0,10*ROW('Sanitation Data'!D61)))</f>
        <v/>
      </c>
      <c r="CM67" s="398" t="str">
        <f ca="1">+IF(OFFSET('Sanitation Data'!$D$30,0,10*ROW('Sanitation Data'!D61))="","",OFFSET('Sanitation Data'!$D$30,0,10*ROW('Sanitation Data'!D61)))</f>
        <v/>
      </c>
      <c r="CN67" s="398" t="str">
        <f ca="1">+IF(OFFSET('Sanitation Data'!$D$31,0,10*ROW('Sanitation Data'!D61))="","",OFFSET('Sanitation Data'!$D$31,0,10*ROW('Sanitation Data'!D61)))</f>
        <v/>
      </c>
      <c r="CO67" s="398" t="str">
        <f ca="1">+IF(OFFSET('Sanitation Data'!$D$32,0,10*ROW('Sanitation Data'!D61))="","",OFFSET('Sanitation Data'!$D$32,0,10*ROW('Sanitation Data'!D61)))</f>
        <v/>
      </c>
      <c r="CP67" s="398" t="str">
        <f ca="1">+IF(OFFSET('Sanitation Data'!$E$28,0,10*ROW('Sanitation Data'!E61))="","",OFFSET('Sanitation Data'!$E$28,0,10*ROW('Sanitation Data'!E61)))</f>
        <v/>
      </c>
      <c r="CQ67" s="398" t="str">
        <f ca="1">+IF(OFFSET('Sanitation Data'!$E$29,0,10*ROW('Sanitation Data'!E61))="","",OFFSET('Sanitation Data'!$E$29,0,10*ROW('Sanitation Data'!E61)))</f>
        <v/>
      </c>
      <c r="CR67" s="398" t="str">
        <f ca="1">+IF(OFFSET('Sanitation Data'!$E$30,0,10*ROW('Sanitation Data'!E61))="","",OFFSET('Sanitation Data'!$E$30,0,10*ROW('Sanitation Data'!E61)))</f>
        <v/>
      </c>
      <c r="CS67" s="398" t="str">
        <f ca="1">+IF(OFFSET('Sanitation Data'!$E$31,0,10*ROW('Sanitation Data'!E61))="","",OFFSET('Sanitation Data'!$E$31,0,10*ROW('Sanitation Data'!E61)))</f>
        <v/>
      </c>
      <c r="CT67" s="398" t="str">
        <f ca="1">+IF(OFFSET('Sanitation Data'!$E$32,0,10*ROW('Sanitation Data'!E61))="","",OFFSET('Sanitation Data'!$E$32,0,10*ROW('Sanitation Data'!E61)))</f>
        <v/>
      </c>
      <c r="CU67" s="398" t="str">
        <f ca="1">+IF(OFFSET('Sanitation Data'!$F$28,0,10*ROW('Sanitation Data'!F61))="","",OFFSET('Sanitation Data'!$F$28,0,10*ROW('Sanitation Data'!F61)))</f>
        <v/>
      </c>
      <c r="CV67" s="398" t="str">
        <f ca="1">+IF(OFFSET('Sanitation Data'!$F$29,0,10*ROW('Sanitation Data'!F61))="","",OFFSET('Sanitation Data'!$F$29,0,10*ROW('Sanitation Data'!F61)))</f>
        <v/>
      </c>
      <c r="CW67" s="398" t="str">
        <f ca="1">+IF(OFFSET('Sanitation Data'!$F$30,0,10*ROW('Sanitation Data'!F61))="","",OFFSET('Sanitation Data'!$F$30,0,10*ROW('Sanitation Data'!F61)))</f>
        <v/>
      </c>
      <c r="CX67" s="398" t="str">
        <f ca="1">+IF(OFFSET('Sanitation Data'!$F$31,0,10*ROW('Sanitation Data'!F61))="","",OFFSET('Sanitation Data'!$F$31,0,10*ROW('Sanitation Data'!F61)))</f>
        <v/>
      </c>
      <c r="CY67" s="398" t="str">
        <f ca="1">+IF(OFFSET('Sanitation Data'!$F$32,0,10*ROW('Sanitation Data'!F61))="","",OFFSET('Sanitation Data'!$F$32,0,10*ROW('Sanitation Data'!F61)))</f>
        <v/>
      </c>
      <c r="CZ67" s="398" t="str">
        <f ca="1">+IF(OFFSET('Sanitation Data'!$G$28,0,10*ROW('Sanitation Data'!G61))="","",OFFSET('Sanitation Data'!$G$28,0,10*ROW('Sanitation Data'!G61)))</f>
        <v/>
      </c>
      <c r="DA67" s="398" t="str">
        <f ca="1">+IF(OFFSET('Sanitation Data'!$G$29,0,10*ROW('Sanitation Data'!G61))="","",OFFSET('Sanitation Data'!$G$29,0,10*ROW('Sanitation Data'!G61)))</f>
        <v/>
      </c>
      <c r="DB67" s="398" t="str">
        <f ca="1">+IF(OFFSET('Sanitation Data'!$G$30,0,10*ROW('Sanitation Data'!G61))="","",OFFSET('Sanitation Data'!$G$30,0,10*ROW('Sanitation Data'!G61)))</f>
        <v/>
      </c>
      <c r="DC67" s="398" t="str">
        <f ca="1">+IF(OFFSET('Sanitation Data'!$G$31,0,10*ROW('Sanitation Data'!G61))="","",OFFSET('Sanitation Data'!$G$31,0,10*ROW('Sanitation Data'!G61)))</f>
        <v/>
      </c>
      <c r="DD67" s="398" t="str">
        <f ca="1">+IF(OFFSET('Sanitation Data'!$G$32,0,10*ROW('Sanitation Data'!G61))="","",OFFSET('Sanitation Data'!$G$32,0,10*ROW('Sanitation Data'!G61)))</f>
        <v/>
      </c>
      <c r="DE67" s="398" t="str">
        <f ca="1">+IF(OFFSET('Sanitation Data'!$H$28,0,10*ROW('Sanitation Data'!H61))="","",OFFSET('Sanitation Data'!$H$28,0,10*ROW('Sanitation Data'!H61)))</f>
        <v/>
      </c>
      <c r="DF67" s="398" t="str">
        <f ca="1">+IF(OFFSET('Sanitation Data'!$H$29,0,10*ROW('Sanitation Data'!H61))="","",OFFSET('Sanitation Data'!$H$29,0,10*ROW('Sanitation Data'!H61)))</f>
        <v/>
      </c>
      <c r="DG67" s="398" t="str">
        <f ca="1">+IF(OFFSET('Sanitation Data'!$H$30,0,10*ROW('Sanitation Data'!H61))="","",OFFSET('Sanitation Data'!$H$30,0,10*ROW('Sanitation Data'!H61)))</f>
        <v/>
      </c>
      <c r="DH67" s="398" t="str">
        <f ca="1">+IF(OFFSET('Sanitation Data'!$H$31,0,10*ROW('Sanitation Data'!H61))="","",OFFSET('Sanitation Data'!$H$31,0,10*ROW('Sanitation Data'!H61)))</f>
        <v/>
      </c>
      <c r="DI67" s="398" t="str">
        <f ca="1">+IF(OFFSET('Sanitation Data'!$H$32,0,10*ROW('Sanitation Data'!H61))="","",OFFSET('Sanitation Data'!$H$32,0,10*ROW('Sanitation Data'!H61)))</f>
        <v/>
      </c>
      <c r="DJ67" s="398" t="str">
        <f ca="1">+IF(OFFSET('Sanitation Data'!$I$28,0,10*ROW('Sanitation Data'!I61))="","",OFFSET('Sanitation Data'!$I$28,0,10*ROW('Sanitation Data'!I61)))</f>
        <v/>
      </c>
      <c r="DK67" s="398" t="str">
        <f ca="1">+IF(OFFSET('Sanitation Data'!$I$29,0,10*ROW('Sanitation Data'!I61))="","",OFFSET('Sanitation Data'!$I$29,0,10*ROW('Sanitation Data'!I61)))</f>
        <v/>
      </c>
      <c r="DL67" s="398" t="str">
        <f ca="1">+IF(OFFSET('Sanitation Data'!$I$30,0,10*ROW('Sanitation Data'!I61))="","",OFFSET('Sanitation Data'!$I$30,0,10*ROW('Sanitation Data'!I61)))</f>
        <v/>
      </c>
      <c r="DM67" s="398" t="str">
        <f ca="1">+IF(OFFSET('Sanitation Data'!$I$31,0,10*ROW('Sanitation Data'!I61))="","",OFFSET('Sanitation Data'!$I$31,0,10*ROW('Sanitation Data'!I61)))</f>
        <v/>
      </c>
      <c r="DN67" s="398" t="str">
        <f ca="1">+IF(OFFSET('Sanitation Data'!$I$32,0,10*ROW('Sanitation Data'!I61))="","",OFFSET('Sanitation Data'!$I$32,0,10*ROW('Sanitation Data'!I61)))</f>
        <v/>
      </c>
      <c r="DO67" s="398" t="str">
        <f ca="1">+IF(OFFSET('Hygiene Data'!$D$11,0,10*ROW('Hygiene Data'!D61))="","",OFFSET('Hygiene Data'!$D$11,0,10*ROW('Hygiene Data'!D61)))</f>
        <v/>
      </c>
      <c r="DP67" s="398" t="str">
        <f ca="1">+IF(OFFSET('Hygiene Data'!$D$12,0,10*ROW('Hygiene Data'!D61))="","",OFFSET('Hygiene Data'!$D$12,0,10*ROW('Hygiene Data'!D61)))</f>
        <v/>
      </c>
      <c r="DQ67" s="398" t="str">
        <f ca="1">+IF(OFFSET('Hygiene Data'!$D$13,0,10*ROW('Hygiene Data'!D61))="","",OFFSET('Hygiene Data'!$D$13,0,10*ROW('Hygiene Data'!D61)))</f>
        <v/>
      </c>
      <c r="DR67" s="398" t="str">
        <f ca="1">+IF(OFFSET('Hygiene Data'!$E$11,0,10*ROW('Hygiene Data'!E61))="","",OFFSET('Hygiene Data'!$E$11,0,10*ROW('Hygiene Data'!E61)))</f>
        <v/>
      </c>
      <c r="DS67" s="398" t="str">
        <f ca="1">+IF(OFFSET('Hygiene Data'!$E$12,0,10*ROW('Hygiene Data'!E61))="","",OFFSET('Hygiene Data'!$E$12,0,10*ROW('Hygiene Data'!E61)))</f>
        <v/>
      </c>
      <c r="DT67" s="398" t="str">
        <f ca="1">+IF(OFFSET('Hygiene Data'!$E$13,0,10*ROW('Hygiene Data'!E61))="","",OFFSET('Hygiene Data'!$E$13,0,10*ROW('Hygiene Data'!E61)))</f>
        <v/>
      </c>
      <c r="DU67" s="398" t="str">
        <f ca="1">+IF(OFFSET('Hygiene Data'!$F$11,0,10*ROW('Hygiene Data'!F61))="","",OFFSET('Hygiene Data'!$F$11,0,10*ROW('Hygiene Data'!F61)))</f>
        <v/>
      </c>
      <c r="DV67" s="398" t="str">
        <f ca="1">+IF(OFFSET('Hygiene Data'!$F$12,0,10*ROW('Hygiene Data'!F61))="","",OFFSET('Hygiene Data'!$F$12,0,10*ROW('Hygiene Data'!F61)))</f>
        <v/>
      </c>
      <c r="DW67" s="398" t="str">
        <f ca="1">+IF(OFFSET('Hygiene Data'!$F$13,0,10*ROW('Hygiene Data'!F61))="","",OFFSET('Hygiene Data'!$F$13,0,10*ROW('Hygiene Data'!F61)))</f>
        <v/>
      </c>
      <c r="DX67" s="398" t="str">
        <f ca="1">+IF(OFFSET('Hygiene Data'!$G$11,0,10*ROW('Hygiene Data'!G61))="","",OFFSET('Hygiene Data'!$G$11,0,10*ROW('Hygiene Data'!G61)))</f>
        <v/>
      </c>
      <c r="DY67" s="398" t="str">
        <f ca="1">+IF(OFFSET('Hygiene Data'!$G$12,0,10*ROW('Hygiene Data'!G61))="","",OFFSET('Hygiene Data'!$G$12,0,10*ROW('Hygiene Data'!G61)))</f>
        <v/>
      </c>
      <c r="DZ67" s="398" t="str">
        <f ca="1">+IF(OFFSET('Hygiene Data'!$G$13,0,10*ROW('Hygiene Data'!G61))="","",OFFSET('Hygiene Data'!$G$13,0,10*ROW('Hygiene Data'!G61)))</f>
        <v/>
      </c>
      <c r="EA67" s="398" t="str">
        <f ca="1">+IF(OFFSET('Hygiene Data'!$H$11,0,10*ROW('Hygiene Data'!H61))="","",OFFSET('Hygiene Data'!$H$11,0,10*ROW('Hygiene Data'!H61)))</f>
        <v/>
      </c>
      <c r="EB67" s="398" t="str">
        <f ca="1">+IF(OFFSET('Hygiene Data'!$H$12,0,10*ROW('Hygiene Data'!H61))="","",OFFSET('Hygiene Data'!$H$12,0,10*ROW('Hygiene Data'!H61)))</f>
        <v/>
      </c>
      <c r="EC67" s="398" t="str">
        <f ca="1">+IF(OFFSET('Hygiene Data'!$H$13,0,10*ROW('Hygiene Data'!H61))="","",OFFSET('Hygiene Data'!$H$13,0,10*ROW('Hygiene Data'!H61)))</f>
        <v/>
      </c>
      <c r="ED67" s="398" t="str">
        <f ca="1">+IF(OFFSET('Hygiene Data'!$I$11,0,10*ROW('Hygiene Data'!I61))="","",OFFSET('Hygiene Data'!$I$11,0,10*ROW('Hygiene Data'!I61)))</f>
        <v/>
      </c>
      <c r="EE67" s="398" t="str">
        <f ca="1">+IF(OFFSET('Hygiene Data'!$I$12,0,10*ROW('Hygiene Data'!I61))="","",OFFSET('Hygiene Data'!$I$12,0,10*ROW('Hygiene Data'!I61)))</f>
        <v/>
      </c>
      <c r="EF67" s="398" t="str">
        <f ca="1">+IF(OFFSET('Hygiene Data'!$I$13,0,10*ROW('Hygiene Data'!I61))="","",OFFSET('Hygiene Data'!$I$13,0,10*ROW('Hygiene Data'!I61)))</f>
        <v/>
      </c>
    </row>
    <row r="68" spans="1:136" x14ac:dyDescent="0.25">
      <c r="A68" s="507" t="str">
        <f ca="1">+IF(OFFSET('Water Data'!$B$2,0,10*ROW('Water Data'!E62))="","",OFFSET('Water Data'!$B$2,0,10*ROW('Water Data'!E62)))</f>
        <v/>
      </c>
      <c r="B68" s="507"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34" t="str">
        <f t="shared" ca="1" si="0"/>
        <v/>
      </c>
      <c r="D68" s="535"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35"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35"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35"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35"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35"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35"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35"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35"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35"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35"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35"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35"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35"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35"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35"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35"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35"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36"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36"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36"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36"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36"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36"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36"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36"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36"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36"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36"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36"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36"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36"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36"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36"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36"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36"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36"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36"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36"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36"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36"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36"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36"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36"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36"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36"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36"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36"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37"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613"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37"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37"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37"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37"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37"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37"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37"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37"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37"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37"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37"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37"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37"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37"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37"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37"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98" t="str">
        <f ca="1">+IF(OFFSET('Water Data'!$D$27,0,10*ROW('Water Data'!D62))="","",OFFSET('Water Data'!$D$27,0,10*ROW('Water Data'!D62)))</f>
        <v/>
      </c>
      <c r="BT68" s="398" t="str">
        <f ca="1">+IF(OFFSET('Water Data'!$D$28,0,10*ROW('Water Data'!D62))="","",OFFSET('Water Data'!$D$28,0,10*ROW('Water Data'!D62)))</f>
        <v/>
      </c>
      <c r="BU68" s="398" t="str">
        <f ca="1">+IF(OFFSET('Water Data'!$D$29,0,10*ROW('Water Data'!D62))="","",OFFSET('Water Data'!$D$29,0,10*ROW('Water Data'!D62)))</f>
        <v/>
      </c>
      <c r="BV68" s="398" t="str">
        <f ca="1">+IF(OFFSET('Water Data'!$E$27,0,10*ROW('Water Data'!E62))="","",OFFSET('Water Data'!$E$27,0,10*ROW('Water Data'!E62)))</f>
        <v/>
      </c>
      <c r="BW68" s="398" t="str">
        <f ca="1">+IF(OFFSET('Water Data'!$E$28,0,10*ROW('Water Data'!E62))="","",OFFSET('Water Data'!$E$28,0,10*ROW('Water Data'!E62)))</f>
        <v/>
      </c>
      <c r="BX68" s="398" t="str">
        <f ca="1">+IF(OFFSET('Water Data'!$E$29,0,10*ROW('Water Data'!E62))="","",OFFSET('Water Data'!$E$29,0,10*ROW('Water Data'!E62)))</f>
        <v/>
      </c>
      <c r="BY68" s="398" t="str">
        <f ca="1">+IF(OFFSET('Water Data'!$F$27,0,10*ROW('Water Data'!F62))="","",OFFSET('Water Data'!$F$27,0,10*ROW('Water Data'!F62)))</f>
        <v/>
      </c>
      <c r="BZ68" s="398" t="str">
        <f ca="1">+IF(OFFSET('Water Data'!$F$28,0,10*ROW('Water Data'!F62))="","",OFFSET('Water Data'!$F$28,0,10*ROW('Water Data'!F62)))</f>
        <v/>
      </c>
      <c r="CA68" s="398" t="str">
        <f ca="1">+IF(OFFSET('Water Data'!$F$29,0,10*ROW('Water Data'!F62))="","",OFFSET('Water Data'!$F$29,0,10*ROW('Water Data'!F62)))</f>
        <v/>
      </c>
      <c r="CB68" s="398" t="str">
        <f ca="1">+IF(OFFSET('Water Data'!$G$27,0,10*ROW('Water Data'!G62))="","",OFFSET('Water Data'!$G$27,0,10*ROW('Water Data'!G62)))</f>
        <v/>
      </c>
      <c r="CC68" s="398" t="str">
        <f ca="1">+IF(OFFSET('Water Data'!$G$28,0,10*ROW('Water Data'!G62))="","",OFFSET('Water Data'!$G$28,0,10*ROW('Water Data'!G62)))</f>
        <v/>
      </c>
      <c r="CD68" s="398" t="str">
        <f ca="1">+IF(OFFSET('Water Data'!$G$29,0,10*ROW('Water Data'!G62))="","",OFFSET('Water Data'!$G$29,0,10*ROW('Water Data'!G62)))</f>
        <v/>
      </c>
      <c r="CE68" s="398" t="str">
        <f ca="1">+IF(OFFSET('Water Data'!$H$27,0,10*ROW('Water Data'!H62))="","",OFFSET('Water Data'!$H$27,0,10*ROW('Water Data'!H62)))</f>
        <v/>
      </c>
      <c r="CF68" s="398" t="str">
        <f ca="1">+IF(OFFSET('Water Data'!$H$28,0,10*ROW('Water Data'!H62))="","",OFFSET('Water Data'!$H$28,0,10*ROW('Water Data'!H62)))</f>
        <v/>
      </c>
      <c r="CG68" s="398" t="str">
        <f ca="1">+IF(OFFSET('Water Data'!$H$29,0,10*ROW('Water Data'!H62))="","",OFFSET('Water Data'!$H$29,0,10*ROW('Water Data'!H62)))</f>
        <v/>
      </c>
      <c r="CH68" s="398" t="str">
        <f ca="1">+IF(OFFSET('Water Data'!$I$27,0,10*ROW('Water Data'!I62))="","",OFFSET('Water Data'!$I$27,0,10*ROW('Water Data'!I62)))</f>
        <v/>
      </c>
      <c r="CI68" s="398" t="str">
        <f ca="1">+IF(OFFSET('Water Data'!$I$28,0,10*ROW('Water Data'!I62))="","",OFFSET('Water Data'!$I$28,0,10*ROW('Water Data'!I62)))</f>
        <v/>
      </c>
      <c r="CJ68" s="398" t="str">
        <f ca="1">+IF(OFFSET('Water Data'!$I$29,0,10*ROW('Water Data'!I62))="","",OFFSET('Water Data'!$I$29,0,10*ROW('Water Data'!I62)))</f>
        <v/>
      </c>
      <c r="CK68" s="398" t="str">
        <f ca="1">+IF(OFFSET('Sanitation Data'!$D$28,0,10*ROW('Sanitation Data'!D62))="","",OFFSET('Sanitation Data'!$D$28,0,10*ROW('Sanitation Data'!D62)))</f>
        <v/>
      </c>
      <c r="CL68" s="398" t="str">
        <f ca="1">+IF(OFFSET('Sanitation Data'!$D$29,0,10*ROW('Sanitation Data'!D62))="","",OFFSET('Sanitation Data'!$D$29,0,10*ROW('Sanitation Data'!D62)))</f>
        <v/>
      </c>
      <c r="CM68" s="398" t="str">
        <f ca="1">+IF(OFFSET('Sanitation Data'!$D$30,0,10*ROW('Sanitation Data'!D62))="","",OFFSET('Sanitation Data'!$D$30,0,10*ROW('Sanitation Data'!D62)))</f>
        <v/>
      </c>
      <c r="CN68" s="398" t="str">
        <f ca="1">+IF(OFFSET('Sanitation Data'!$D$31,0,10*ROW('Sanitation Data'!D62))="","",OFFSET('Sanitation Data'!$D$31,0,10*ROW('Sanitation Data'!D62)))</f>
        <v/>
      </c>
      <c r="CO68" s="398" t="str">
        <f ca="1">+IF(OFFSET('Sanitation Data'!$D$32,0,10*ROW('Sanitation Data'!D62))="","",OFFSET('Sanitation Data'!$D$32,0,10*ROW('Sanitation Data'!D62)))</f>
        <v/>
      </c>
      <c r="CP68" s="398" t="str">
        <f ca="1">+IF(OFFSET('Sanitation Data'!$E$28,0,10*ROW('Sanitation Data'!E62))="","",OFFSET('Sanitation Data'!$E$28,0,10*ROW('Sanitation Data'!E62)))</f>
        <v/>
      </c>
      <c r="CQ68" s="398" t="str">
        <f ca="1">+IF(OFFSET('Sanitation Data'!$E$29,0,10*ROW('Sanitation Data'!E62))="","",OFFSET('Sanitation Data'!$E$29,0,10*ROW('Sanitation Data'!E62)))</f>
        <v/>
      </c>
      <c r="CR68" s="398" t="str">
        <f ca="1">+IF(OFFSET('Sanitation Data'!$E$30,0,10*ROW('Sanitation Data'!E62))="","",OFFSET('Sanitation Data'!$E$30,0,10*ROW('Sanitation Data'!E62)))</f>
        <v/>
      </c>
      <c r="CS68" s="398" t="str">
        <f ca="1">+IF(OFFSET('Sanitation Data'!$E$31,0,10*ROW('Sanitation Data'!E62))="","",OFFSET('Sanitation Data'!$E$31,0,10*ROW('Sanitation Data'!E62)))</f>
        <v/>
      </c>
      <c r="CT68" s="398" t="str">
        <f ca="1">+IF(OFFSET('Sanitation Data'!$E$32,0,10*ROW('Sanitation Data'!E62))="","",OFFSET('Sanitation Data'!$E$32,0,10*ROW('Sanitation Data'!E62)))</f>
        <v/>
      </c>
      <c r="CU68" s="398" t="str">
        <f ca="1">+IF(OFFSET('Sanitation Data'!$F$28,0,10*ROW('Sanitation Data'!F62))="","",OFFSET('Sanitation Data'!$F$28,0,10*ROW('Sanitation Data'!F62)))</f>
        <v/>
      </c>
      <c r="CV68" s="398" t="str">
        <f ca="1">+IF(OFFSET('Sanitation Data'!$F$29,0,10*ROW('Sanitation Data'!F62))="","",OFFSET('Sanitation Data'!$F$29,0,10*ROW('Sanitation Data'!F62)))</f>
        <v/>
      </c>
      <c r="CW68" s="398" t="str">
        <f ca="1">+IF(OFFSET('Sanitation Data'!$F$30,0,10*ROW('Sanitation Data'!F62))="","",OFFSET('Sanitation Data'!$F$30,0,10*ROW('Sanitation Data'!F62)))</f>
        <v/>
      </c>
      <c r="CX68" s="398" t="str">
        <f ca="1">+IF(OFFSET('Sanitation Data'!$F$31,0,10*ROW('Sanitation Data'!F62))="","",OFFSET('Sanitation Data'!$F$31,0,10*ROW('Sanitation Data'!F62)))</f>
        <v/>
      </c>
      <c r="CY68" s="398" t="str">
        <f ca="1">+IF(OFFSET('Sanitation Data'!$F$32,0,10*ROW('Sanitation Data'!F62))="","",OFFSET('Sanitation Data'!$F$32,0,10*ROW('Sanitation Data'!F62)))</f>
        <v/>
      </c>
      <c r="CZ68" s="398" t="str">
        <f ca="1">+IF(OFFSET('Sanitation Data'!$G$28,0,10*ROW('Sanitation Data'!G62))="","",OFFSET('Sanitation Data'!$G$28,0,10*ROW('Sanitation Data'!G62)))</f>
        <v/>
      </c>
      <c r="DA68" s="398" t="str">
        <f ca="1">+IF(OFFSET('Sanitation Data'!$G$29,0,10*ROW('Sanitation Data'!G62))="","",OFFSET('Sanitation Data'!$G$29,0,10*ROW('Sanitation Data'!G62)))</f>
        <v/>
      </c>
      <c r="DB68" s="398" t="str">
        <f ca="1">+IF(OFFSET('Sanitation Data'!$G$30,0,10*ROW('Sanitation Data'!G62))="","",OFFSET('Sanitation Data'!$G$30,0,10*ROW('Sanitation Data'!G62)))</f>
        <v/>
      </c>
      <c r="DC68" s="398" t="str">
        <f ca="1">+IF(OFFSET('Sanitation Data'!$G$31,0,10*ROW('Sanitation Data'!G62))="","",OFFSET('Sanitation Data'!$G$31,0,10*ROW('Sanitation Data'!G62)))</f>
        <v/>
      </c>
      <c r="DD68" s="398" t="str">
        <f ca="1">+IF(OFFSET('Sanitation Data'!$G$32,0,10*ROW('Sanitation Data'!G62))="","",OFFSET('Sanitation Data'!$G$32,0,10*ROW('Sanitation Data'!G62)))</f>
        <v/>
      </c>
      <c r="DE68" s="398" t="str">
        <f ca="1">+IF(OFFSET('Sanitation Data'!$H$28,0,10*ROW('Sanitation Data'!H62))="","",OFFSET('Sanitation Data'!$H$28,0,10*ROW('Sanitation Data'!H62)))</f>
        <v/>
      </c>
      <c r="DF68" s="398" t="str">
        <f ca="1">+IF(OFFSET('Sanitation Data'!$H$29,0,10*ROW('Sanitation Data'!H62))="","",OFFSET('Sanitation Data'!$H$29,0,10*ROW('Sanitation Data'!H62)))</f>
        <v/>
      </c>
      <c r="DG68" s="398" t="str">
        <f ca="1">+IF(OFFSET('Sanitation Data'!$H$30,0,10*ROW('Sanitation Data'!H62))="","",OFFSET('Sanitation Data'!$H$30,0,10*ROW('Sanitation Data'!H62)))</f>
        <v/>
      </c>
      <c r="DH68" s="398" t="str">
        <f ca="1">+IF(OFFSET('Sanitation Data'!$H$31,0,10*ROW('Sanitation Data'!H62))="","",OFFSET('Sanitation Data'!$H$31,0,10*ROW('Sanitation Data'!H62)))</f>
        <v/>
      </c>
      <c r="DI68" s="398" t="str">
        <f ca="1">+IF(OFFSET('Sanitation Data'!$H$32,0,10*ROW('Sanitation Data'!H62))="","",OFFSET('Sanitation Data'!$H$32,0,10*ROW('Sanitation Data'!H62)))</f>
        <v/>
      </c>
      <c r="DJ68" s="398" t="str">
        <f ca="1">+IF(OFFSET('Sanitation Data'!$I$28,0,10*ROW('Sanitation Data'!I62))="","",OFFSET('Sanitation Data'!$I$28,0,10*ROW('Sanitation Data'!I62)))</f>
        <v/>
      </c>
      <c r="DK68" s="398" t="str">
        <f ca="1">+IF(OFFSET('Sanitation Data'!$I$29,0,10*ROW('Sanitation Data'!I62))="","",OFFSET('Sanitation Data'!$I$29,0,10*ROW('Sanitation Data'!I62)))</f>
        <v/>
      </c>
      <c r="DL68" s="398" t="str">
        <f ca="1">+IF(OFFSET('Sanitation Data'!$I$30,0,10*ROW('Sanitation Data'!I62))="","",OFFSET('Sanitation Data'!$I$30,0,10*ROW('Sanitation Data'!I62)))</f>
        <v/>
      </c>
      <c r="DM68" s="398" t="str">
        <f ca="1">+IF(OFFSET('Sanitation Data'!$I$31,0,10*ROW('Sanitation Data'!I62))="","",OFFSET('Sanitation Data'!$I$31,0,10*ROW('Sanitation Data'!I62)))</f>
        <v/>
      </c>
      <c r="DN68" s="398" t="str">
        <f ca="1">+IF(OFFSET('Sanitation Data'!$I$32,0,10*ROW('Sanitation Data'!I62))="","",OFFSET('Sanitation Data'!$I$32,0,10*ROW('Sanitation Data'!I62)))</f>
        <v/>
      </c>
      <c r="DO68" s="398" t="str">
        <f ca="1">+IF(OFFSET('Hygiene Data'!$D$11,0,10*ROW('Hygiene Data'!D62))="","",OFFSET('Hygiene Data'!$D$11,0,10*ROW('Hygiene Data'!D62)))</f>
        <v/>
      </c>
      <c r="DP68" s="398" t="str">
        <f ca="1">+IF(OFFSET('Hygiene Data'!$D$12,0,10*ROW('Hygiene Data'!D62))="","",OFFSET('Hygiene Data'!$D$12,0,10*ROW('Hygiene Data'!D62)))</f>
        <v/>
      </c>
      <c r="DQ68" s="398" t="str">
        <f ca="1">+IF(OFFSET('Hygiene Data'!$D$13,0,10*ROW('Hygiene Data'!D62))="","",OFFSET('Hygiene Data'!$D$13,0,10*ROW('Hygiene Data'!D62)))</f>
        <v/>
      </c>
      <c r="DR68" s="398" t="str">
        <f ca="1">+IF(OFFSET('Hygiene Data'!$E$11,0,10*ROW('Hygiene Data'!E62))="","",OFFSET('Hygiene Data'!$E$11,0,10*ROW('Hygiene Data'!E62)))</f>
        <v/>
      </c>
      <c r="DS68" s="398" t="str">
        <f ca="1">+IF(OFFSET('Hygiene Data'!$E$12,0,10*ROW('Hygiene Data'!E62))="","",OFFSET('Hygiene Data'!$E$12,0,10*ROW('Hygiene Data'!E62)))</f>
        <v/>
      </c>
      <c r="DT68" s="398" t="str">
        <f ca="1">+IF(OFFSET('Hygiene Data'!$E$13,0,10*ROW('Hygiene Data'!E62))="","",OFFSET('Hygiene Data'!$E$13,0,10*ROW('Hygiene Data'!E62)))</f>
        <v/>
      </c>
      <c r="DU68" s="398" t="str">
        <f ca="1">+IF(OFFSET('Hygiene Data'!$F$11,0,10*ROW('Hygiene Data'!F62))="","",OFFSET('Hygiene Data'!$F$11,0,10*ROW('Hygiene Data'!F62)))</f>
        <v/>
      </c>
      <c r="DV68" s="398" t="str">
        <f ca="1">+IF(OFFSET('Hygiene Data'!$F$12,0,10*ROW('Hygiene Data'!F62))="","",OFFSET('Hygiene Data'!$F$12,0,10*ROW('Hygiene Data'!F62)))</f>
        <v/>
      </c>
      <c r="DW68" s="398" t="str">
        <f ca="1">+IF(OFFSET('Hygiene Data'!$F$13,0,10*ROW('Hygiene Data'!F62))="","",OFFSET('Hygiene Data'!$F$13,0,10*ROW('Hygiene Data'!F62)))</f>
        <v/>
      </c>
      <c r="DX68" s="398" t="str">
        <f ca="1">+IF(OFFSET('Hygiene Data'!$G$11,0,10*ROW('Hygiene Data'!G62))="","",OFFSET('Hygiene Data'!$G$11,0,10*ROW('Hygiene Data'!G62)))</f>
        <v/>
      </c>
      <c r="DY68" s="398" t="str">
        <f ca="1">+IF(OFFSET('Hygiene Data'!$G$12,0,10*ROW('Hygiene Data'!G62))="","",OFFSET('Hygiene Data'!$G$12,0,10*ROW('Hygiene Data'!G62)))</f>
        <v/>
      </c>
      <c r="DZ68" s="398" t="str">
        <f ca="1">+IF(OFFSET('Hygiene Data'!$G$13,0,10*ROW('Hygiene Data'!G62))="","",OFFSET('Hygiene Data'!$G$13,0,10*ROW('Hygiene Data'!G62)))</f>
        <v/>
      </c>
      <c r="EA68" s="398" t="str">
        <f ca="1">+IF(OFFSET('Hygiene Data'!$H$11,0,10*ROW('Hygiene Data'!H62))="","",OFFSET('Hygiene Data'!$H$11,0,10*ROW('Hygiene Data'!H62)))</f>
        <v/>
      </c>
      <c r="EB68" s="398" t="str">
        <f ca="1">+IF(OFFSET('Hygiene Data'!$H$12,0,10*ROW('Hygiene Data'!H62))="","",OFFSET('Hygiene Data'!$H$12,0,10*ROW('Hygiene Data'!H62)))</f>
        <v/>
      </c>
      <c r="EC68" s="398" t="str">
        <f ca="1">+IF(OFFSET('Hygiene Data'!$H$13,0,10*ROW('Hygiene Data'!H62))="","",OFFSET('Hygiene Data'!$H$13,0,10*ROW('Hygiene Data'!H62)))</f>
        <v/>
      </c>
      <c r="ED68" s="398" t="str">
        <f ca="1">+IF(OFFSET('Hygiene Data'!$I$11,0,10*ROW('Hygiene Data'!I62))="","",OFFSET('Hygiene Data'!$I$11,0,10*ROW('Hygiene Data'!I62)))</f>
        <v/>
      </c>
      <c r="EE68" s="398" t="str">
        <f ca="1">+IF(OFFSET('Hygiene Data'!$I$12,0,10*ROW('Hygiene Data'!I62))="","",OFFSET('Hygiene Data'!$I$12,0,10*ROW('Hygiene Data'!I62)))</f>
        <v/>
      </c>
      <c r="EF68" s="398" t="str">
        <f ca="1">+IF(OFFSET('Hygiene Data'!$I$13,0,10*ROW('Hygiene Data'!I62))="","",OFFSET('Hygiene Data'!$I$13,0,10*ROW('Hygiene Data'!I62)))</f>
        <v/>
      </c>
    </row>
    <row r="69" spans="1:136" x14ac:dyDescent="0.25">
      <c r="A69" s="507" t="str">
        <f ca="1">+IF(OFFSET('Water Data'!$B$2,0,10*ROW('Water Data'!E63))="","",OFFSET('Water Data'!$B$2,0,10*ROW('Water Data'!E63)))</f>
        <v/>
      </c>
      <c r="B69" s="507"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34" t="str">
        <f t="shared" ca="1" si="0"/>
        <v/>
      </c>
      <c r="D69" s="535"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35"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35"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35"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35"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35"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35"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35"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35"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35"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35"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35"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35"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35"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35"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35"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35"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35"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36"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36"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36"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36"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36"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36"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36"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36"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36"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36"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36"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36"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36"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36"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36"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36"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36"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36"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36"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36"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36"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36"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36"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36"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36"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36"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36"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36"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36"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36"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37"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613"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37"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37"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37"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37"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37"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37"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37"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37"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37"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37"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37"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37"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37"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37"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37"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37"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98" t="str">
        <f ca="1">+IF(OFFSET('Water Data'!$D$27,0,10*ROW('Water Data'!D63))="","",OFFSET('Water Data'!$D$27,0,10*ROW('Water Data'!D63)))</f>
        <v/>
      </c>
      <c r="BT69" s="398" t="str">
        <f ca="1">+IF(OFFSET('Water Data'!$D$28,0,10*ROW('Water Data'!D63))="","",OFFSET('Water Data'!$D$28,0,10*ROW('Water Data'!D63)))</f>
        <v/>
      </c>
      <c r="BU69" s="398" t="str">
        <f ca="1">+IF(OFFSET('Water Data'!$D$29,0,10*ROW('Water Data'!D63))="","",OFFSET('Water Data'!$D$29,0,10*ROW('Water Data'!D63)))</f>
        <v/>
      </c>
      <c r="BV69" s="398" t="str">
        <f ca="1">+IF(OFFSET('Water Data'!$E$27,0,10*ROW('Water Data'!E63))="","",OFFSET('Water Data'!$E$27,0,10*ROW('Water Data'!E63)))</f>
        <v/>
      </c>
      <c r="BW69" s="398" t="str">
        <f ca="1">+IF(OFFSET('Water Data'!$E$28,0,10*ROW('Water Data'!E63))="","",OFFSET('Water Data'!$E$28,0,10*ROW('Water Data'!E63)))</f>
        <v/>
      </c>
      <c r="BX69" s="398" t="str">
        <f ca="1">+IF(OFFSET('Water Data'!$E$29,0,10*ROW('Water Data'!E63))="","",OFFSET('Water Data'!$E$29,0,10*ROW('Water Data'!E63)))</f>
        <v/>
      </c>
      <c r="BY69" s="398" t="str">
        <f ca="1">+IF(OFFSET('Water Data'!$F$27,0,10*ROW('Water Data'!F63))="","",OFFSET('Water Data'!$F$27,0,10*ROW('Water Data'!F63)))</f>
        <v/>
      </c>
      <c r="BZ69" s="398" t="str">
        <f ca="1">+IF(OFFSET('Water Data'!$F$28,0,10*ROW('Water Data'!F63))="","",OFFSET('Water Data'!$F$28,0,10*ROW('Water Data'!F63)))</f>
        <v/>
      </c>
      <c r="CA69" s="398" t="str">
        <f ca="1">+IF(OFFSET('Water Data'!$F$29,0,10*ROW('Water Data'!F63))="","",OFFSET('Water Data'!$F$29,0,10*ROW('Water Data'!F63)))</f>
        <v/>
      </c>
      <c r="CB69" s="398" t="str">
        <f ca="1">+IF(OFFSET('Water Data'!$G$27,0,10*ROW('Water Data'!G63))="","",OFFSET('Water Data'!$G$27,0,10*ROW('Water Data'!G63)))</f>
        <v/>
      </c>
      <c r="CC69" s="398" t="str">
        <f ca="1">+IF(OFFSET('Water Data'!$G$28,0,10*ROW('Water Data'!G63))="","",OFFSET('Water Data'!$G$28,0,10*ROW('Water Data'!G63)))</f>
        <v/>
      </c>
      <c r="CD69" s="398" t="str">
        <f ca="1">+IF(OFFSET('Water Data'!$G$29,0,10*ROW('Water Data'!G63))="","",OFFSET('Water Data'!$G$29,0,10*ROW('Water Data'!G63)))</f>
        <v/>
      </c>
      <c r="CE69" s="398" t="str">
        <f ca="1">+IF(OFFSET('Water Data'!$H$27,0,10*ROW('Water Data'!H63))="","",OFFSET('Water Data'!$H$27,0,10*ROW('Water Data'!H63)))</f>
        <v/>
      </c>
      <c r="CF69" s="398" t="str">
        <f ca="1">+IF(OFFSET('Water Data'!$H$28,0,10*ROW('Water Data'!H63))="","",OFFSET('Water Data'!$H$28,0,10*ROW('Water Data'!H63)))</f>
        <v/>
      </c>
      <c r="CG69" s="398" t="str">
        <f ca="1">+IF(OFFSET('Water Data'!$H$29,0,10*ROW('Water Data'!H63))="","",OFFSET('Water Data'!$H$29,0,10*ROW('Water Data'!H63)))</f>
        <v/>
      </c>
      <c r="CH69" s="398" t="str">
        <f ca="1">+IF(OFFSET('Water Data'!$I$27,0,10*ROW('Water Data'!I63))="","",OFFSET('Water Data'!$I$27,0,10*ROW('Water Data'!I63)))</f>
        <v/>
      </c>
      <c r="CI69" s="398" t="str">
        <f ca="1">+IF(OFFSET('Water Data'!$I$28,0,10*ROW('Water Data'!I63))="","",OFFSET('Water Data'!$I$28,0,10*ROW('Water Data'!I63)))</f>
        <v/>
      </c>
      <c r="CJ69" s="398" t="str">
        <f ca="1">+IF(OFFSET('Water Data'!$I$29,0,10*ROW('Water Data'!I63))="","",OFFSET('Water Data'!$I$29,0,10*ROW('Water Data'!I63)))</f>
        <v/>
      </c>
      <c r="CK69" s="398" t="str">
        <f ca="1">+IF(OFFSET('Sanitation Data'!$D$28,0,10*ROW('Sanitation Data'!D63))="","",OFFSET('Sanitation Data'!$D$28,0,10*ROW('Sanitation Data'!D63)))</f>
        <v/>
      </c>
      <c r="CL69" s="398" t="str">
        <f ca="1">+IF(OFFSET('Sanitation Data'!$D$29,0,10*ROW('Sanitation Data'!D63))="","",OFFSET('Sanitation Data'!$D$29,0,10*ROW('Sanitation Data'!D63)))</f>
        <v/>
      </c>
      <c r="CM69" s="398" t="str">
        <f ca="1">+IF(OFFSET('Sanitation Data'!$D$30,0,10*ROW('Sanitation Data'!D63))="","",OFFSET('Sanitation Data'!$D$30,0,10*ROW('Sanitation Data'!D63)))</f>
        <v/>
      </c>
      <c r="CN69" s="398" t="str">
        <f ca="1">+IF(OFFSET('Sanitation Data'!$D$31,0,10*ROW('Sanitation Data'!D63))="","",OFFSET('Sanitation Data'!$D$31,0,10*ROW('Sanitation Data'!D63)))</f>
        <v/>
      </c>
      <c r="CO69" s="398" t="str">
        <f ca="1">+IF(OFFSET('Sanitation Data'!$D$32,0,10*ROW('Sanitation Data'!D63))="","",OFFSET('Sanitation Data'!$D$32,0,10*ROW('Sanitation Data'!D63)))</f>
        <v/>
      </c>
      <c r="CP69" s="398" t="str">
        <f ca="1">+IF(OFFSET('Sanitation Data'!$E$28,0,10*ROW('Sanitation Data'!E63))="","",OFFSET('Sanitation Data'!$E$28,0,10*ROW('Sanitation Data'!E63)))</f>
        <v/>
      </c>
      <c r="CQ69" s="398" t="str">
        <f ca="1">+IF(OFFSET('Sanitation Data'!$E$29,0,10*ROW('Sanitation Data'!E63))="","",OFFSET('Sanitation Data'!$E$29,0,10*ROW('Sanitation Data'!E63)))</f>
        <v/>
      </c>
      <c r="CR69" s="398" t="str">
        <f ca="1">+IF(OFFSET('Sanitation Data'!$E$30,0,10*ROW('Sanitation Data'!E63))="","",OFFSET('Sanitation Data'!$E$30,0,10*ROW('Sanitation Data'!E63)))</f>
        <v/>
      </c>
      <c r="CS69" s="398" t="str">
        <f ca="1">+IF(OFFSET('Sanitation Data'!$E$31,0,10*ROW('Sanitation Data'!E63))="","",OFFSET('Sanitation Data'!$E$31,0,10*ROW('Sanitation Data'!E63)))</f>
        <v/>
      </c>
      <c r="CT69" s="398" t="str">
        <f ca="1">+IF(OFFSET('Sanitation Data'!$E$32,0,10*ROW('Sanitation Data'!E63))="","",OFFSET('Sanitation Data'!$E$32,0,10*ROW('Sanitation Data'!E63)))</f>
        <v/>
      </c>
      <c r="CU69" s="398" t="str">
        <f ca="1">+IF(OFFSET('Sanitation Data'!$F$28,0,10*ROW('Sanitation Data'!F63))="","",OFFSET('Sanitation Data'!$F$28,0,10*ROW('Sanitation Data'!F63)))</f>
        <v/>
      </c>
      <c r="CV69" s="398" t="str">
        <f ca="1">+IF(OFFSET('Sanitation Data'!$F$29,0,10*ROW('Sanitation Data'!F63))="","",OFFSET('Sanitation Data'!$F$29,0,10*ROW('Sanitation Data'!F63)))</f>
        <v/>
      </c>
      <c r="CW69" s="398" t="str">
        <f ca="1">+IF(OFFSET('Sanitation Data'!$F$30,0,10*ROW('Sanitation Data'!F63))="","",OFFSET('Sanitation Data'!$F$30,0,10*ROW('Sanitation Data'!F63)))</f>
        <v/>
      </c>
      <c r="CX69" s="398" t="str">
        <f ca="1">+IF(OFFSET('Sanitation Data'!$F$31,0,10*ROW('Sanitation Data'!F63))="","",OFFSET('Sanitation Data'!$F$31,0,10*ROW('Sanitation Data'!F63)))</f>
        <v/>
      </c>
      <c r="CY69" s="398" t="str">
        <f ca="1">+IF(OFFSET('Sanitation Data'!$F$32,0,10*ROW('Sanitation Data'!F63))="","",OFFSET('Sanitation Data'!$F$32,0,10*ROW('Sanitation Data'!F63)))</f>
        <v/>
      </c>
      <c r="CZ69" s="398" t="str">
        <f ca="1">+IF(OFFSET('Sanitation Data'!$G$28,0,10*ROW('Sanitation Data'!G63))="","",OFFSET('Sanitation Data'!$G$28,0,10*ROW('Sanitation Data'!G63)))</f>
        <v/>
      </c>
      <c r="DA69" s="398" t="str">
        <f ca="1">+IF(OFFSET('Sanitation Data'!$G$29,0,10*ROW('Sanitation Data'!G63))="","",OFFSET('Sanitation Data'!$G$29,0,10*ROW('Sanitation Data'!G63)))</f>
        <v/>
      </c>
      <c r="DB69" s="398" t="str">
        <f ca="1">+IF(OFFSET('Sanitation Data'!$G$30,0,10*ROW('Sanitation Data'!G63))="","",OFFSET('Sanitation Data'!$G$30,0,10*ROW('Sanitation Data'!G63)))</f>
        <v/>
      </c>
      <c r="DC69" s="398" t="str">
        <f ca="1">+IF(OFFSET('Sanitation Data'!$G$31,0,10*ROW('Sanitation Data'!G63))="","",OFFSET('Sanitation Data'!$G$31,0,10*ROW('Sanitation Data'!G63)))</f>
        <v/>
      </c>
      <c r="DD69" s="398" t="str">
        <f ca="1">+IF(OFFSET('Sanitation Data'!$G$32,0,10*ROW('Sanitation Data'!G63))="","",OFFSET('Sanitation Data'!$G$32,0,10*ROW('Sanitation Data'!G63)))</f>
        <v/>
      </c>
      <c r="DE69" s="398" t="str">
        <f ca="1">+IF(OFFSET('Sanitation Data'!$H$28,0,10*ROW('Sanitation Data'!H63))="","",OFFSET('Sanitation Data'!$H$28,0,10*ROW('Sanitation Data'!H63)))</f>
        <v/>
      </c>
      <c r="DF69" s="398" t="str">
        <f ca="1">+IF(OFFSET('Sanitation Data'!$H$29,0,10*ROW('Sanitation Data'!H63))="","",OFFSET('Sanitation Data'!$H$29,0,10*ROW('Sanitation Data'!H63)))</f>
        <v/>
      </c>
      <c r="DG69" s="398" t="str">
        <f ca="1">+IF(OFFSET('Sanitation Data'!$H$30,0,10*ROW('Sanitation Data'!H63))="","",OFFSET('Sanitation Data'!$H$30,0,10*ROW('Sanitation Data'!H63)))</f>
        <v/>
      </c>
      <c r="DH69" s="398" t="str">
        <f ca="1">+IF(OFFSET('Sanitation Data'!$H$31,0,10*ROW('Sanitation Data'!H63))="","",OFFSET('Sanitation Data'!$H$31,0,10*ROW('Sanitation Data'!H63)))</f>
        <v/>
      </c>
      <c r="DI69" s="398" t="str">
        <f ca="1">+IF(OFFSET('Sanitation Data'!$H$32,0,10*ROW('Sanitation Data'!H63))="","",OFFSET('Sanitation Data'!$H$32,0,10*ROW('Sanitation Data'!H63)))</f>
        <v/>
      </c>
      <c r="DJ69" s="398" t="str">
        <f ca="1">+IF(OFFSET('Sanitation Data'!$I$28,0,10*ROW('Sanitation Data'!I63))="","",OFFSET('Sanitation Data'!$I$28,0,10*ROW('Sanitation Data'!I63)))</f>
        <v/>
      </c>
      <c r="DK69" s="398" t="str">
        <f ca="1">+IF(OFFSET('Sanitation Data'!$I$29,0,10*ROW('Sanitation Data'!I63))="","",OFFSET('Sanitation Data'!$I$29,0,10*ROW('Sanitation Data'!I63)))</f>
        <v/>
      </c>
      <c r="DL69" s="398" t="str">
        <f ca="1">+IF(OFFSET('Sanitation Data'!$I$30,0,10*ROW('Sanitation Data'!I63))="","",OFFSET('Sanitation Data'!$I$30,0,10*ROW('Sanitation Data'!I63)))</f>
        <v/>
      </c>
      <c r="DM69" s="398" t="str">
        <f ca="1">+IF(OFFSET('Sanitation Data'!$I$31,0,10*ROW('Sanitation Data'!I63))="","",OFFSET('Sanitation Data'!$I$31,0,10*ROW('Sanitation Data'!I63)))</f>
        <v/>
      </c>
      <c r="DN69" s="398" t="str">
        <f ca="1">+IF(OFFSET('Sanitation Data'!$I$32,0,10*ROW('Sanitation Data'!I63))="","",OFFSET('Sanitation Data'!$I$32,0,10*ROW('Sanitation Data'!I63)))</f>
        <v/>
      </c>
      <c r="DO69" s="398" t="str">
        <f ca="1">+IF(OFFSET('Hygiene Data'!$D$11,0,10*ROW('Hygiene Data'!D63))="","",OFFSET('Hygiene Data'!$D$11,0,10*ROW('Hygiene Data'!D63)))</f>
        <v/>
      </c>
      <c r="DP69" s="398" t="str">
        <f ca="1">+IF(OFFSET('Hygiene Data'!$D$12,0,10*ROW('Hygiene Data'!D63))="","",OFFSET('Hygiene Data'!$D$12,0,10*ROW('Hygiene Data'!D63)))</f>
        <v/>
      </c>
      <c r="DQ69" s="398" t="str">
        <f ca="1">+IF(OFFSET('Hygiene Data'!$D$13,0,10*ROW('Hygiene Data'!D63))="","",OFFSET('Hygiene Data'!$D$13,0,10*ROW('Hygiene Data'!D63)))</f>
        <v/>
      </c>
      <c r="DR69" s="398" t="str">
        <f ca="1">+IF(OFFSET('Hygiene Data'!$E$11,0,10*ROW('Hygiene Data'!E63))="","",OFFSET('Hygiene Data'!$E$11,0,10*ROW('Hygiene Data'!E63)))</f>
        <v/>
      </c>
      <c r="DS69" s="398" t="str">
        <f ca="1">+IF(OFFSET('Hygiene Data'!$E$12,0,10*ROW('Hygiene Data'!E63))="","",OFFSET('Hygiene Data'!$E$12,0,10*ROW('Hygiene Data'!E63)))</f>
        <v/>
      </c>
      <c r="DT69" s="398" t="str">
        <f ca="1">+IF(OFFSET('Hygiene Data'!$E$13,0,10*ROW('Hygiene Data'!E63))="","",OFFSET('Hygiene Data'!$E$13,0,10*ROW('Hygiene Data'!E63)))</f>
        <v/>
      </c>
      <c r="DU69" s="398" t="str">
        <f ca="1">+IF(OFFSET('Hygiene Data'!$F$11,0,10*ROW('Hygiene Data'!F63))="","",OFFSET('Hygiene Data'!$F$11,0,10*ROW('Hygiene Data'!F63)))</f>
        <v/>
      </c>
      <c r="DV69" s="398" t="str">
        <f ca="1">+IF(OFFSET('Hygiene Data'!$F$12,0,10*ROW('Hygiene Data'!F63))="","",OFFSET('Hygiene Data'!$F$12,0,10*ROW('Hygiene Data'!F63)))</f>
        <v/>
      </c>
      <c r="DW69" s="398" t="str">
        <f ca="1">+IF(OFFSET('Hygiene Data'!$F$13,0,10*ROW('Hygiene Data'!F63))="","",OFFSET('Hygiene Data'!$F$13,0,10*ROW('Hygiene Data'!F63)))</f>
        <v/>
      </c>
      <c r="DX69" s="398" t="str">
        <f ca="1">+IF(OFFSET('Hygiene Data'!$G$11,0,10*ROW('Hygiene Data'!G63))="","",OFFSET('Hygiene Data'!$G$11,0,10*ROW('Hygiene Data'!G63)))</f>
        <v/>
      </c>
      <c r="DY69" s="398" t="str">
        <f ca="1">+IF(OFFSET('Hygiene Data'!$G$12,0,10*ROW('Hygiene Data'!G63))="","",OFFSET('Hygiene Data'!$G$12,0,10*ROW('Hygiene Data'!G63)))</f>
        <v/>
      </c>
      <c r="DZ69" s="398" t="str">
        <f ca="1">+IF(OFFSET('Hygiene Data'!$G$13,0,10*ROW('Hygiene Data'!G63))="","",OFFSET('Hygiene Data'!$G$13,0,10*ROW('Hygiene Data'!G63)))</f>
        <v/>
      </c>
      <c r="EA69" s="398" t="str">
        <f ca="1">+IF(OFFSET('Hygiene Data'!$H$11,0,10*ROW('Hygiene Data'!H63))="","",OFFSET('Hygiene Data'!$H$11,0,10*ROW('Hygiene Data'!H63)))</f>
        <v/>
      </c>
      <c r="EB69" s="398" t="str">
        <f ca="1">+IF(OFFSET('Hygiene Data'!$H$12,0,10*ROW('Hygiene Data'!H63))="","",OFFSET('Hygiene Data'!$H$12,0,10*ROW('Hygiene Data'!H63)))</f>
        <v/>
      </c>
      <c r="EC69" s="398" t="str">
        <f ca="1">+IF(OFFSET('Hygiene Data'!$H$13,0,10*ROW('Hygiene Data'!H63))="","",OFFSET('Hygiene Data'!$H$13,0,10*ROW('Hygiene Data'!H63)))</f>
        <v/>
      </c>
      <c r="ED69" s="398" t="str">
        <f ca="1">+IF(OFFSET('Hygiene Data'!$I$11,0,10*ROW('Hygiene Data'!I63))="","",OFFSET('Hygiene Data'!$I$11,0,10*ROW('Hygiene Data'!I63)))</f>
        <v/>
      </c>
      <c r="EE69" s="398" t="str">
        <f ca="1">+IF(OFFSET('Hygiene Data'!$I$12,0,10*ROW('Hygiene Data'!I63))="","",OFFSET('Hygiene Data'!$I$12,0,10*ROW('Hygiene Data'!I63)))</f>
        <v/>
      </c>
      <c r="EF69" s="398" t="str">
        <f ca="1">+IF(OFFSET('Hygiene Data'!$I$13,0,10*ROW('Hygiene Data'!I63))="","",OFFSET('Hygiene Data'!$I$13,0,10*ROW('Hygiene Data'!I63)))</f>
        <v/>
      </c>
    </row>
    <row r="70" spans="1:136" x14ac:dyDescent="0.25">
      <c r="A70" s="507" t="str">
        <f ca="1">+IF(OFFSET('Water Data'!$B$2,0,10*ROW('Water Data'!E64))="","",OFFSET('Water Data'!$B$2,0,10*ROW('Water Data'!E64)))</f>
        <v/>
      </c>
      <c r="B70" s="507"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34" t="str">
        <f t="shared" ca="1" si="0"/>
        <v/>
      </c>
      <c r="D70" s="535"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35"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35"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35"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35"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35"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35"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35"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35"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35"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35"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35"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35"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35"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35"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35"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35"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35"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36"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36"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36"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36"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36"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36"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36"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36"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36"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36"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36"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36"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36"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36"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36"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36"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36"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36"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36"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36"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36"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36"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36"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36"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36"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36"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36"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36"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36"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36"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37"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613"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37"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37"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37"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37"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37"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37"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37"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37"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37"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37"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37"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37"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37"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37"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37"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37"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98" t="str">
        <f ca="1">+IF(OFFSET('Water Data'!$D$27,0,10*ROW('Water Data'!D64))="","",OFFSET('Water Data'!$D$27,0,10*ROW('Water Data'!D64)))</f>
        <v/>
      </c>
      <c r="BT70" s="398" t="str">
        <f ca="1">+IF(OFFSET('Water Data'!$D$28,0,10*ROW('Water Data'!D64))="","",OFFSET('Water Data'!$D$28,0,10*ROW('Water Data'!D64)))</f>
        <v/>
      </c>
      <c r="BU70" s="398" t="str">
        <f ca="1">+IF(OFFSET('Water Data'!$D$29,0,10*ROW('Water Data'!D64))="","",OFFSET('Water Data'!$D$29,0,10*ROW('Water Data'!D64)))</f>
        <v/>
      </c>
      <c r="BV70" s="398" t="str">
        <f ca="1">+IF(OFFSET('Water Data'!$E$27,0,10*ROW('Water Data'!E64))="","",OFFSET('Water Data'!$E$27,0,10*ROW('Water Data'!E64)))</f>
        <v/>
      </c>
      <c r="BW70" s="398" t="str">
        <f ca="1">+IF(OFFSET('Water Data'!$E$28,0,10*ROW('Water Data'!E64))="","",OFFSET('Water Data'!$E$28,0,10*ROW('Water Data'!E64)))</f>
        <v/>
      </c>
      <c r="BX70" s="398" t="str">
        <f ca="1">+IF(OFFSET('Water Data'!$E$29,0,10*ROW('Water Data'!E64))="","",OFFSET('Water Data'!$E$29,0,10*ROW('Water Data'!E64)))</f>
        <v/>
      </c>
      <c r="BY70" s="398" t="str">
        <f ca="1">+IF(OFFSET('Water Data'!$F$27,0,10*ROW('Water Data'!F64))="","",OFFSET('Water Data'!$F$27,0,10*ROW('Water Data'!F64)))</f>
        <v/>
      </c>
      <c r="BZ70" s="398" t="str">
        <f ca="1">+IF(OFFSET('Water Data'!$F$28,0,10*ROW('Water Data'!F64))="","",OFFSET('Water Data'!$F$28,0,10*ROW('Water Data'!F64)))</f>
        <v/>
      </c>
      <c r="CA70" s="398" t="str">
        <f ca="1">+IF(OFFSET('Water Data'!$F$29,0,10*ROW('Water Data'!F64))="","",OFFSET('Water Data'!$F$29,0,10*ROW('Water Data'!F64)))</f>
        <v/>
      </c>
      <c r="CB70" s="398" t="str">
        <f ca="1">+IF(OFFSET('Water Data'!$G$27,0,10*ROW('Water Data'!G64))="","",OFFSET('Water Data'!$G$27,0,10*ROW('Water Data'!G64)))</f>
        <v/>
      </c>
      <c r="CC70" s="398" t="str">
        <f ca="1">+IF(OFFSET('Water Data'!$G$28,0,10*ROW('Water Data'!G64))="","",OFFSET('Water Data'!$G$28,0,10*ROW('Water Data'!G64)))</f>
        <v/>
      </c>
      <c r="CD70" s="398" t="str">
        <f ca="1">+IF(OFFSET('Water Data'!$G$29,0,10*ROW('Water Data'!G64))="","",OFFSET('Water Data'!$G$29,0,10*ROW('Water Data'!G64)))</f>
        <v/>
      </c>
      <c r="CE70" s="398" t="str">
        <f ca="1">+IF(OFFSET('Water Data'!$H$27,0,10*ROW('Water Data'!H64))="","",OFFSET('Water Data'!$H$27,0,10*ROW('Water Data'!H64)))</f>
        <v/>
      </c>
      <c r="CF70" s="398" t="str">
        <f ca="1">+IF(OFFSET('Water Data'!$H$28,0,10*ROW('Water Data'!H64))="","",OFFSET('Water Data'!$H$28,0,10*ROW('Water Data'!H64)))</f>
        <v/>
      </c>
      <c r="CG70" s="398" t="str">
        <f ca="1">+IF(OFFSET('Water Data'!$H$29,0,10*ROW('Water Data'!H64))="","",OFFSET('Water Data'!$H$29,0,10*ROW('Water Data'!H64)))</f>
        <v/>
      </c>
      <c r="CH70" s="398" t="str">
        <f ca="1">+IF(OFFSET('Water Data'!$I$27,0,10*ROW('Water Data'!I64))="","",OFFSET('Water Data'!$I$27,0,10*ROW('Water Data'!I64)))</f>
        <v/>
      </c>
      <c r="CI70" s="398" t="str">
        <f ca="1">+IF(OFFSET('Water Data'!$I$28,0,10*ROW('Water Data'!I64))="","",OFFSET('Water Data'!$I$28,0,10*ROW('Water Data'!I64)))</f>
        <v/>
      </c>
      <c r="CJ70" s="398" t="str">
        <f ca="1">+IF(OFFSET('Water Data'!$I$29,0,10*ROW('Water Data'!I64))="","",OFFSET('Water Data'!$I$29,0,10*ROW('Water Data'!I64)))</f>
        <v/>
      </c>
      <c r="CK70" s="398" t="str">
        <f ca="1">+IF(OFFSET('Sanitation Data'!$D$28,0,10*ROW('Sanitation Data'!D64))="","",OFFSET('Sanitation Data'!$D$28,0,10*ROW('Sanitation Data'!D64)))</f>
        <v/>
      </c>
      <c r="CL70" s="398" t="str">
        <f ca="1">+IF(OFFSET('Sanitation Data'!$D$29,0,10*ROW('Sanitation Data'!D64))="","",OFFSET('Sanitation Data'!$D$29,0,10*ROW('Sanitation Data'!D64)))</f>
        <v/>
      </c>
      <c r="CM70" s="398" t="str">
        <f ca="1">+IF(OFFSET('Sanitation Data'!$D$30,0,10*ROW('Sanitation Data'!D64))="","",OFFSET('Sanitation Data'!$D$30,0,10*ROW('Sanitation Data'!D64)))</f>
        <v/>
      </c>
      <c r="CN70" s="398" t="str">
        <f ca="1">+IF(OFFSET('Sanitation Data'!$D$31,0,10*ROW('Sanitation Data'!D64))="","",OFFSET('Sanitation Data'!$D$31,0,10*ROW('Sanitation Data'!D64)))</f>
        <v/>
      </c>
      <c r="CO70" s="398" t="str">
        <f ca="1">+IF(OFFSET('Sanitation Data'!$D$32,0,10*ROW('Sanitation Data'!D64))="","",OFFSET('Sanitation Data'!$D$32,0,10*ROW('Sanitation Data'!D64)))</f>
        <v/>
      </c>
      <c r="CP70" s="398" t="str">
        <f ca="1">+IF(OFFSET('Sanitation Data'!$E$28,0,10*ROW('Sanitation Data'!E64))="","",OFFSET('Sanitation Data'!$E$28,0,10*ROW('Sanitation Data'!E64)))</f>
        <v/>
      </c>
      <c r="CQ70" s="398" t="str">
        <f ca="1">+IF(OFFSET('Sanitation Data'!$E$29,0,10*ROW('Sanitation Data'!E64))="","",OFFSET('Sanitation Data'!$E$29,0,10*ROW('Sanitation Data'!E64)))</f>
        <v/>
      </c>
      <c r="CR70" s="398" t="str">
        <f ca="1">+IF(OFFSET('Sanitation Data'!$E$30,0,10*ROW('Sanitation Data'!E64))="","",OFFSET('Sanitation Data'!$E$30,0,10*ROW('Sanitation Data'!E64)))</f>
        <v/>
      </c>
      <c r="CS70" s="398" t="str">
        <f ca="1">+IF(OFFSET('Sanitation Data'!$E$31,0,10*ROW('Sanitation Data'!E64))="","",OFFSET('Sanitation Data'!$E$31,0,10*ROW('Sanitation Data'!E64)))</f>
        <v/>
      </c>
      <c r="CT70" s="398" t="str">
        <f ca="1">+IF(OFFSET('Sanitation Data'!$E$32,0,10*ROW('Sanitation Data'!E64))="","",OFFSET('Sanitation Data'!$E$32,0,10*ROW('Sanitation Data'!E64)))</f>
        <v/>
      </c>
      <c r="CU70" s="398" t="str">
        <f ca="1">+IF(OFFSET('Sanitation Data'!$F$28,0,10*ROW('Sanitation Data'!F64))="","",OFFSET('Sanitation Data'!$F$28,0,10*ROW('Sanitation Data'!F64)))</f>
        <v/>
      </c>
      <c r="CV70" s="398" t="str">
        <f ca="1">+IF(OFFSET('Sanitation Data'!$F$29,0,10*ROW('Sanitation Data'!F64))="","",OFFSET('Sanitation Data'!$F$29,0,10*ROW('Sanitation Data'!F64)))</f>
        <v/>
      </c>
      <c r="CW70" s="398" t="str">
        <f ca="1">+IF(OFFSET('Sanitation Data'!$F$30,0,10*ROW('Sanitation Data'!F64))="","",OFFSET('Sanitation Data'!$F$30,0,10*ROW('Sanitation Data'!F64)))</f>
        <v/>
      </c>
      <c r="CX70" s="398" t="str">
        <f ca="1">+IF(OFFSET('Sanitation Data'!$F$31,0,10*ROW('Sanitation Data'!F64))="","",OFFSET('Sanitation Data'!$F$31,0,10*ROW('Sanitation Data'!F64)))</f>
        <v/>
      </c>
      <c r="CY70" s="398" t="str">
        <f ca="1">+IF(OFFSET('Sanitation Data'!$F$32,0,10*ROW('Sanitation Data'!F64))="","",OFFSET('Sanitation Data'!$F$32,0,10*ROW('Sanitation Data'!F64)))</f>
        <v/>
      </c>
      <c r="CZ70" s="398" t="str">
        <f ca="1">+IF(OFFSET('Sanitation Data'!$G$28,0,10*ROW('Sanitation Data'!G64))="","",OFFSET('Sanitation Data'!$G$28,0,10*ROW('Sanitation Data'!G64)))</f>
        <v/>
      </c>
      <c r="DA70" s="398" t="str">
        <f ca="1">+IF(OFFSET('Sanitation Data'!$G$29,0,10*ROW('Sanitation Data'!G64))="","",OFFSET('Sanitation Data'!$G$29,0,10*ROW('Sanitation Data'!G64)))</f>
        <v/>
      </c>
      <c r="DB70" s="398" t="str">
        <f ca="1">+IF(OFFSET('Sanitation Data'!$G$30,0,10*ROW('Sanitation Data'!G64))="","",OFFSET('Sanitation Data'!$G$30,0,10*ROW('Sanitation Data'!G64)))</f>
        <v/>
      </c>
      <c r="DC70" s="398" t="str">
        <f ca="1">+IF(OFFSET('Sanitation Data'!$G$31,0,10*ROW('Sanitation Data'!G64))="","",OFFSET('Sanitation Data'!$G$31,0,10*ROW('Sanitation Data'!G64)))</f>
        <v/>
      </c>
      <c r="DD70" s="398" t="str">
        <f ca="1">+IF(OFFSET('Sanitation Data'!$G$32,0,10*ROW('Sanitation Data'!G64))="","",OFFSET('Sanitation Data'!$G$32,0,10*ROW('Sanitation Data'!G64)))</f>
        <v/>
      </c>
      <c r="DE70" s="398" t="str">
        <f ca="1">+IF(OFFSET('Sanitation Data'!$H$28,0,10*ROW('Sanitation Data'!H64))="","",OFFSET('Sanitation Data'!$H$28,0,10*ROW('Sanitation Data'!H64)))</f>
        <v/>
      </c>
      <c r="DF70" s="398" t="str">
        <f ca="1">+IF(OFFSET('Sanitation Data'!$H$29,0,10*ROW('Sanitation Data'!H64))="","",OFFSET('Sanitation Data'!$H$29,0,10*ROW('Sanitation Data'!H64)))</f>
        <v/>
      </c>
      <c r="DG70" s="398" t="str">
        <f ca="1">+IF(OFFSET('Sanitation Data'!$H$30,0,10*ROW('Sanitation Data'!H64))="","",OFFSET('Sanitation Data'!$H$30,0,10*ROW('Sanitation Data'!H64)))</f>
        <v/>
      </c>
      <c r="DH70" s="398" t="str">
        <f ca="1">+IF(OFFSET('Sanitation Data'!$H$31,0,10*ROW('Sanitation Data'!H64))="","",OFFSET('Sanitation Data'!$H$31,0,10*ROW('Sanitation Data'!H64)))</f>
        <v/>
      </c>
      <c r="DI70" s="398" t="str">
        <f ca="1">+IF(OFFSET('Sanitation Data'!$H$32,0,10*ROW('Sanitation Data'!H64))="","",OFFSET('Sanitation Data'!$H$32,0,10*ROW('Sanitation Data'!H64)))</f>
        <v/>
      </c>
      <c r="DJ70" s="398" t="str">
        <f ca="1">+IF(OFFSET('Sanitation Data'!$I$28,0,10*ROW('Sanitation Data'!I64))="","",OFFSET('Sanitation Data'!$I$28,0,10*ROW('Sanitation Data'!I64)))</f>
        <v/>
      </c>
      <c r="DK70" s="398" t="str">
        <f ca="1">+IF(OFFSET('Sanitation Data'!$I$29,0,10*ROW('Sanitation Data'!I64))="","",OFFSET('Sanitation Data'!$I$29,0,10*ROW('Sanitation Data'!I64)))</f>
        <v/>
      </c>
      <c r="DL70" s="398" t="str">
        <f ca="1">+IF(OFFSET('Sanitation Data'!$I$30,0,10*ROW('Sanitation Data'!I64))="","",OFFSET('Sanitation Data'!$I$30,0,10*ROW('Sanitation Data'!I64)))</f>
        <v/>
      </c>
      <c r="DM70" s="398" t="str">
        <f ca="1">+IF(OFFSET('Sanitation Data'!$I$31,0,10*ROW('Sanitation Data'!I64))="","",OFFSET('Sanitation Data'!$I$31,0,10*ROW('Sanitation Data'!I64)))</f>
        <v/>
      </c>
      <c r="DN70" s="398" t="str">
        <f ca="1">+IF(OFFSET('Sanitation Data'!$I$32,0,10*ROW('Sanitation Data'!I64))="","",OFFSET('Sanitation Data'!$I$32,0,10*ROW('Sanitation Data'!I64)))</f>
        <v/>
      </c>
      <c r="DO70" s="398" t="str">
        <f ca="1">+IF(OFFSET('Hygiene Data'!$D$11,0,10*ROW('Hygiene Data'!D64))="","",OFFSET('Hygiene Data'!$D$11,0,10*ROW('Hygiene Data'!D64)))</f>
        <v/>
      </c>
      <c r="DP70" s="398" t="str">
        <f ca="1">+IF(OFFSET('Hygiene Data'!$D$12,0,10*ROW('Hygiene Data'!D64))="","",OFFSET('Hygiene Data'!$D$12,0,10*ROW('Hygiene Data'!D64)))</f>
        <v/>
      </c>
      <c r="DQ70" s="398" t="str">
        <f ca="1">+IF(OFFSET('Hygiene Data'!$D$13,0,10*ROW('Hygiene Data'!D64))="","",OFFSET('Hygiene Data'!$D$13,0,10*ROW('Hygiene Data'!D64)))</f>
        <v/>
      </c>
      <c r="DR70" s="398" t="str">
        <f ca="1">+IF(OFFSET('Hygiene Data'!$E$11,0,10*ROW('Hygiene Data'!E64))="","",OFFSET('Hygiene Data'!$E$11,0,10*ROW('Hygiene Data'!E64)))</f>
        <v/>
      </c>
      <c r="DS70" s="398" t="str">
        <f ca="1">+IF(OFFSET('Hygiene Data'!$E$12,0,10*ROW('Hygiene Data'!E64))="","",OFFSET('Hygiene Data'!$E$12,0,10*ROW('Hygiene Data'!E64)))</f>
        <v/>
      </c>
      <c r="DT70" s="398" t="str">
        <f ca="1">+IF(OFFSET('Hygiene Data'!$E$13,0,10*ROW('Hygiene Data'!E64))="","",OFFSET('Hygiene Data'!$E$13,0,10*ROW('Hygiene Data'!E64)))</f>
        <v/>
      </c>
      <c r="DU70" s="398" t="str">
        <f ca="1">+IF(OFFSET('Hygiene Data'!$F$11,0,10*ROW('Hygiene Data'!F64))="","",OFFSET('Hygiene Data'!$F$11,0,10*ROW('Hygiene Data'!F64)))</f>
        <v/>
      </c>
      <c r="DV70" s="398" t="str">
        <f ca="1">+IF(OFFSET('Hygiene Data'!$F$12,0,10*ROW('Hygiene Data'!F64))="","",OFFSET('Hygiene Data'!$F$12,0,10*ROW('Hygiene Data'!F64)))</f>
        <v/>
      </c>
      <c r="DW70" s="398" t="str">
        <f ca="1">+IF(OFFSET('Hygiene Data'!$F$13,0,10*ROW('Hygiene Data'!F64))="","",OFFSET('Hygiene Data'!$F$13,0,10*ROW('Hygiene Data'!F64)))</f>
        <v/>
      </c>
      <c r="DX70" s="398" t="str">
        <f ca="1">+IF(OFFSET('Hygiene Data'!$G$11,0,10*ROW('Hygiene Data'!G64))="","",OFFSET('Hygiene Data'!$G$11,0,10*ROW('Hygiene Data'!G64)))</f>
        <v/>
      </c>
      <c r="DY70" s="398" t="str">
        <f ca="1">+IF(OFFSET('Hygiene Data'!$G$12,0,10*ROW('Hygiene Data'!G64))="","",OFFSET('Hygiene Data'!$G$12,0,10*ROW('Hygiene Data'!G64)))</f>
        <v/>
      </c>
      <c r="DZ70" s="398" t="str">
        <f ca="1">+IF(OFFSET('Hygiene Data'!$G$13,0,10*ROW('Hygiene Data'!G64))="","",OFFSET('Hygiene Data'!$G$13,0,10*ROW('Hygiene Data'!G64)))</f>
        <v/>
      </c>
      <c r="EA70" s="398" t="str">
        <f ca="1">+IF(OFFSET('Hygiene Data'!$H$11,0,10*ROW('Hygiene Data'!H64))="","",OFFSET('Hygiene Data'!$H$11,0,10*ROW('Hygiene Data'!H64)))</f>
        <v/>
      </c>
      <c r="EB70" s="398" t="str">
        <f ca="1">+IF(OFFSET('Hygiene Data'!$H$12,0,10*ROW('Hygiene Data'!H64))="","",OFFSET('Hygiene Data'!$H$12,0,10*ROW('Hygiene Data'!H64)))</f>
        <v/>
      </c>
      <c r="EC70" s="398" t="str">
        <f ca="1">+IF(OFFSET('Hygiene Data'!$H$13,0,10*ROW('Hygiene Data'!H64))="","",OFFSET('Hygiene Data'!$H$13,0,10*ROW('Hygiene Data'!H64)))</f>
        <v/>
      </c>
      <c r="ED70" s="398" t="str">
        <f ca="1">+IF(OFFSET('Hygiene Data'!$I$11,0,10*ROW('Hygiene Data'!I64))="","",OFFSET('Hygiene Data'!$I$11,0,10*ROW('Hygiene Data'!I64)))</f>
        <v/>
      </c>
      <c r="EE70" s="398" t="str">
        <f ca="1">+IF(OFFSET('Hygiene Data'!$I$12,0,10*ROW('Hygiene Data'!I64))="","",OFFSET('Hygiene Data'!$I$12,0,10*ROW('Hygiene Data'!I64)))</f>
        <v/>
      </c>
      <c r="EF70" s="398" t="str">
        <f ca="1">+IF(OFFSET('Hygiene Data'!$I$13,0,10*ROW('Hygiene Data'!I64))="","",OFFSET('Hygiene Data'!$I$13,0,10*ROW('Hygiene Data'!I64)))</f>
        <v/>
      </c>
    </row>
    <row r="71" spans="1:136" x14ac:dyDescent="0.25">
      <c r="A71" s="507" t="str">
        <f ca="1">+IF(OFFSET('Water Data'!$B$2,0,10*ROW('Water Data'!E65))="","",OFFSET('Water Data'!$B$2,0,10*ROW('Water Data'!E65)))</f>
        <v/>
      </c>
      <c r="B71" s="507"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34" t="str">
        <f t="shared" ref="C71:C134" ca="1" si="1">+IF(ISNUMBER(VALUE(MID(A71,5,4))), VALUE(MID(A71, 5,4)),"")</f>
        <v/>
      </c>
      <c r="D71" s="535"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35"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35"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35"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35"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35"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35"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35"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35"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35"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35"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35"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35"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35"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35"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35"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35"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35"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36"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36"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36"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36"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36"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36"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36"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36"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36"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36"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36"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36"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36"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36"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36"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36"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36"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36"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36"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36"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36"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36"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36"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36"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36"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36"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36"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36"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36"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36"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37"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613"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37"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37"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37"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37"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37"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37"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37"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37"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37"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37"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37"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37"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37"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37"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37"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37"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98" t="str">
        <f ca="1">+IF(OFFSET('Water Data'!$D$27,0,10*ROW('Water Data'!D65))="","",OFFSET('Water Data'!$D$27,0,10*ROW('Water Data'!D65)))</f>
        <v/>
      </c>
      <c r="BT71" s="398" t="str">
        <f ca="1">+IF(OFFSET('Water Data'!$D$28,0,10*ROW('Water Data'!D65))="","",OFFSET('Water Data'!$D$28,0,10*ROW('Water Data'!D65)))</f>
        <v/>
      </c>
      <c r="BU71" s="398" t="str">
        <f ca="1">+IF(OFFSET('Water Data'!$D$29,0,10*ROW('Water Data'!D65))="","",OFFSET('Water Data'!$D$29,0,10*ROW('Water Data'!D65)))</f>
        <v/>
      </c>
      <c r="BV71" s="398" t="str">
        <f ca="1">+IF(OFFSET('Water Data'!$E$27,0,10*ROW('Water Data'!E65))="","",OFFSET('Water Data'!$E$27,0,10*ROW('Water Data'!E65)))</f>
        <v/>
      </c>
      <c r="BW71" s="398" t="str">
        <f ca="1">+IF(OFFSET('Water Data'!$E$28,0,10*ROW('Water Data'!E65))="","",OFFSET('Water Data'!$E$28,0,10*ROW('Water Data'!E65)))</f>
        <v/>
      </c>
      <c r="BX71" s="398" t="str">
        <f ca="1">+IF(OFFSET('Water Data'!$E$29,0,10*ROW('Water Data'!E65))="","",OFFSET('Water Data'!$E$29,0,10*ROW('Water Data'!E65)))</f>
        <v/>
      </c>
      <c r="BY71" s="398" t="str">
        <f ca="1">+IF(OFFSET('Water Data'!$F$27,0,10*ROW('Water Data'!F65))="","",OFFSET('Water Data'!$F$27,0,10*ROW('Water Data'!F65)))</f>
        <v/>
      </c>
      <c r="BZ71" s="398" t="str">
        <f ca="1">+IF(OFFSET('Water Data'!$F$28,0,10*ROW('Water Data'!F65))="","",OFFSET('Water Data'!$F$28,0,10*ROW('Water Data'!F65)))</f>
        <v/>
      </c>
      <c r="CA71" s="398" t="str">
        <f ca="1">+IF(OFFSET('Water Data'!$F$29,0,10*ROW('Water Data'!F65))="","",OFFSET('Water Data'!$F$29,0,10*ROW('Water Data'!F65)))</f>
        <v/>
      </c>
      <c r="CB71" s="398" t="str">
        <f ca="1">+IF(OFFSET('Water Data'!$G$27,0,10*ROW('Water Data'!G65))="","",OFFSET('Water Data'!$G$27,0,10*ROW('Water Data'!G65)))</f>
        <v/>
      </c>
      <c r="CC71" s="398" t="str">
        <f ca="1">+IF(OFFSET('Water Data'!$G$28,0,10*ROW('Water Data'!G65))="","",OFFSET('Water Data'!$G$28,0,10*ROW('Water Data'!G65)))</f>
        <v/>
      </c>
      <c r="CD71" s="398" t="str">
        <f ca="1">+IF(OFFSET('Water Data'!$G$29,0,10*ROW('Water Data'!G65))="","",OFFSET('Water Data'!$G$29,0,10*ROW('Water Data'!G65)))</f>
        <v/>
      </c>
      <c r="CE71" s="398" t="str">
        <f ca="1">+IF(OFFSET('Water Data'!$H$27,0,10*ROW('Water Data'!H65))="","",OFFSET('Water Data'!$H$27,0,10*ROW('Water Data'!H65)))</f>
        <v/>
      </c>
      <c r="CF71" s="398" t="str">
        <f ca="1">+IF(OFFSET('Water Data'!$H$28,0,10*ROW('Water Data'!H65))="","",OFFSET('Water Data'!$H$28,0,10*ROW('Water Data'!H65)))</f>
        <v/>
      </c>
      <c r="CG71" s="398" t="str">
        <f ca="1">+IF(OFFSET('Water Data'!$H$29,0,10*ROW('Water Data'!H65))="","",OFFSET('Water Data'!$H$29,0,10*ROW('Water Data'!H65)))</f>
        <v/>
      </c>
      <c r="CH71" s="398" t="str">
        <f ca="1">+IF(OFFSET('Water Data'!$I$27,0,10*ROW('Water Data'!I65))="","",OFFSET('Water Data'!$I$27,0,10*ROW('Water Data'!I65)))</f>
        <v/>
      </c>
      <c r="CI71" s="398" t="str">
        <f ca="1">+IF(OFFSET('Water Data'!$I$28,0,10*ROW('Water Data'!I65))="","",OFFSET('Water Data'!$I$28,0,10*ROW('Water Data'!I65)))</f>
        <v/>
      </c>
      <c r="CJ71" s="398" t="str">
        <f ca="1">+IF(OFFSET('Water Data'!$I$29,0,10*ROW('Water Data'!I65))="","",OFFSET('Water Data'!$I$29,0,10*ROW('Water Data'!I65)))</f>
        <v/>
      </c>
      <c r="CK71" s="398" t="str">
        <f ca="1">+IF(OFFSET('Sanitation Data'!$D$28,0,10*ROW('Sanitation Data'!D65))="","",OFFSET('Sanitation Data'!$D$28,0,10*ROW('Sanitation Data'!D65)))</f>
        <v/>
      </c>
      <c r="CL71" s="398" t="str">
        <f ca="1">+IF(OFFSET('Sanitation Data'!$D$29,0,10*ROW('Sanitation Data'!D65))="","",OFFSET('Sanitation Data'!$D$29,0,10*ROW('Sanitation Data'!D65)))</f>
        <v/>
      </c>
      <c r="CM71" s="398" t="str">
        <f ca="1">+IF(OFFSET('Sanitation Data'!$D$30,0,10*ROW('Sanitation Data'!D65))="","",OFFSET('Sanitation Data'!$D$30,0,10*ROW('Sanitation Data'!D65)))</f>
        <v/>
      </c>
      <c r="CN71" s="398" t="str">
        <f ca="1">+IF(OFFSET('Sanitation Data'!$D$31,0,10*ROW('Sanitation Data'!D65))="","",OFFSET('Sanitation Data'!$D$31,0,10*ROW('Sanitation Data'!D65)))</f>
        <v/>
      </c>
      <c r="CO71" s="398" t="str">
        <f ca="1">+IF(OFFSET('Sanitation Data'!$D$32,0,10*ROW('Sanitation Data'!D65))="","",OFFSET('Sanitation Data'!$D$32,0,10*ROW('Sanitation Data'!D65)))</f>
        <v/>
      </c>
      <c r="CP71" s="398" t="str">
        <f ca="1">+IF(OFFSET('Sanitation Data'!$E$28,0,10*ROW('Sanitation Data'!E65))="","",OFFSET('Sanitation Data'!$E$28,0,10*ROW('Sanitation Data'!E65)))</f>
        <v/>
      </c>
      <c r="CQ71" s="398" t="str">
        <f ca="1">+IF(OFFSET('Sanitation Data'!$E$29,0,10*ROW('Sanitation Data'!E65))="","",OFFSET('Sanitation Data'!$E$29,0,10*ROW('Sanitation Data'!E65)))</f>
        <v/>
      </c>
      <c r="CR71" s="398" t="str">
        <f ca="1">+IF(OFFSET('Sanitation Data'!$E$30,0,10*ROW('Sanitation Data'!E65))="","",OFFSET('Sanitation Data'!$E$30,0,10*ROW('Sanitation Data'!E65)))</f>
        <v/>
      </c>
      <c r="CS71" s="398" t="str">
        <f ca="1">+IF(OFFSET('Sanitation Data'!$E$31,0,10*ROW('Sanitation Data'!E65))="","",OFFSET('Sanitation Data'!$E$31,0,10*ROW('Sanitation Data'!E65)))</f>
        <v/>
      </c>
      <c r="CT71" s="398" t="str">
        <f ca="1">+IF(OFFSET('Sanitation Data'!$E$32,0,10*ROW('Sanitation Data'!E65))="","",OFFSET('Sanitation Data'!$E$32,0,10*ROW('Sanitation Data'!E65)))</f>
        <v/>
      </c>
      <c r="CU71" s="398" t="str">
        <f ca="1">+IF(OFFSET('Sanitation Data'!$F$28,0,10*ROW('Sanitation Data'!F65))="","",OFFSET('Sanitation Data'!$F$28,0,10*ROW('Sanitation Data'!F65)))</f>
        <v/>
      </c>
      <c r="CV71" s="398" t="str">
        <f ca="1">+IF(OFFSET('Sanitation Data'!$F$29,0,10*ROW('Sanitation Data'!F65))="","",OFFSET('Sanitation Data'!$F$29,0,10*ROW('Sanitation Data'!F65)))</f>
        <v/>
      </c>
      <c r="CW71" s="398" t="str">
        <f ca="1">+IF(OFFSET('Sanitation Data'!$F$30,0,10*ROW('Sanitation Data'!F65))="","",OFFSET('Sanitation Data'!$F$30,0,10*ROW('Sanitation Data'!F65)))</f>
        <v/>
      </c>
      <c r="CX71" s="398" t="str">
        <f ca="1">+IF(OFFSET('Sanitation Data'!$F$31,0,10*ROW('Sanitation Data'!F65))="","",OFFSET('Sanitation Data'!$F$31,0,10*ROW('Sanitation Data'!F65)))</f>
        <v/>
      </c>
      <c r="CY71" s="398" t="str">
        <f ca="1">+IF(OFFSET('Sanitation Data'!$F$32,0,10*ROW('Sanitation Data'!F65))="","",OFFSET('Sanitation Data'!$F$32,0,10*ROW('Sanitation Data'!F65)))</f>
        <v/>
      </c>
      <c r="CZ71" s="398" t="str">
        <f ca="1">+IF(OFFSET('Sanitation Data'!$G$28,0,10*ROW('Sanitation Data'!G65))="","",OFFSET('Sanitation Data'!$G$28,0,10*ROW('Sanitation Data'!G65)))</f>
        <v/>
      </c>
      <c r="DA71" s="398" t="str">
        <f ca="1">+IF(OFFSET('Sanitation Data'!$G$29,0,10*ROW('Sanitation Data'!G65))="","",OFFSET('Sanitation Data'!$G$29,0,10*ROW('Sanitation Data'!G65)))</f>
        <v/>
      </c>
      <c r="DB71" s="398" t="str">
        <f ca="1">+IF(OFFSET('Sanitation Data'!$G$30,0,10*ROW('Sanitation Data'!G65))="","",OFFSET('Sanitation Data'!$G$30,0,10*ROW('Sanitation Data'!G65)))</f>
        <v/>
      </c>
      <c r="DC71" s="398" t="str">
        <f ca="1">+IF(OFFSET('Sanitation Data'!$G$31,0,10*ROW('Sanitation Data'!G65))="","",OFFSET('Sanitation Data'!$G$31,0,10*ROW('Sanitation Data'!G65)))</f>
        <v/>
      </c>
      <c r="DD71" s="398" t="str">
        <f ca="1">+IF(OFFSET('Sanitation Data'!$G$32,0,10*ROW('Sanitation Data'!G65))="","",OFFSET('Sanitation Data'!$G$32,0,10*ROW('Sanitation Data'!G65)))</f>
        <v/>
      </c>
      <c r="DE71" s="398" t="str">
        <f ca="1">+IF(OFFSET('Sanitation Data'!$H$28,0,10*ROW('Sanitation Data'!H65))="","",OFFSET('Sanitation Data'!$H$28,0,10*ROW('Sanitation Data'!H65)))</f>
        <v/>
      </c>
      <c r="DF71" s="398" t="str">
        <f ca="1">+IF(OFFSET('Sanitation Data'!$H$29,0,10*ROW('Sanitation Data'!H65))="","",OFFSET('Sanitation Data'!$H$29,0,10*ROW('Sanitation Data'!H65)))</f>
        <v/>
      </c>
      <c r="DG71" s="398" t="str">
        <f ca="1">+IF(OFFSET('Sanitation Data'!$H$30,0,10*ROW('Sanitation Data'!H65))="","",OFFSET('Sanitation Data'!$H$30,0,10*ROW('Sanitation Data'!H65)))</f>
        <v/>
      </c>
      <c r="DH71" s="398" t="str">
        <f ca="1">+IF(OFFSET('Sanitation Data'!$H$31,0,10*ROW('Sanitation Data'!H65))="","",OFFSET('Sanitation Data'!$H$31,0,10*ROW('Sanitation Data'!H65)))</f>
        <v/>
      </c>
      <c r="DI71" s="398" t="str">
        <f ca="1">+IF(OFFSET('Sanitation Data'!$H$32,0,10*ROW('Sanitation Data'!H65))="","",OFFSET('Sanitation Data'!$H$32,0,10*ROW('Sanitation Data'!H65)))</f>
        <v/>
      </c>
      <c r="DJ71" s="398" t="str">
        <f ca="1">+IF(OFFSET('Sanitation Data'!$I$28,0,10*ROW('Sanitation Data'!I65))="","",OFFSET('Sanitation Data'!$I$28,0,10*ROW('Sanitation Data'!I65)))</f>
        <v/>
      </c>
      <c r="DK71" s="398" t="str">
        <f ca="1">+IF(OFFSET('Sanitation Data'!$I$29,0,10*ROW('Sanitation Data'!I65))="","",OFFSET('Sanitation Data'!$I$29,0,10*ROW('Sanitation Data'!I65)))</f>
        <v/>
      </c>
      <c r="DL71" s="398" t="str">
        <f ca="1">+IF(OFFSET('Sanitation Data'!$I$30,0,10*ROW('Sanitation Data'!I65))="","",OFFSET('Sanitation Data'!$I$30,0,10*ROW('Sanitation Data'!I65)))</f>
        <v/>
      </c>
      <c r="DM71" s="398" t="str">
        <f ca="1">+IF(OFFSET('Sanitation Data'!$I$31,0,10*ROW('Sanitation Data'!I65))="","",OFFSET('Sanitation Data'!$I$31,0,10*ROW('Sanitation Data'!I65)))</f>
        <v/>
      </c>
      <c r="DN71" s="398" t="str">
        <f ca="1">+IF(OFFSET('Sanitation Data'!$I$32,0,10*ROW('Sanitation Data'!I65))="","",OFFSET('Sanitation Data'!$I$32,0,10*ROW('Sanitation Data'!I65)))</f>
        <v/>
      </c>
      <c r="DO71" s="398" t="str">
        <f ca="1">+IF(OFFSET('Hygiene Data'!$D$11,0,10*ROW('Hygiene Data'!D65))="","",OFFSET('Hygiene Data'!$D$11,0,10*ROW('Hygiene Data'!D65)))</f>
        <v/>
      </c>
      <c r="DP71" s="398" t="str">
        <f ca="1">+IF(OFFSET('Hygiene Data'!$D$12,0,10*ROW('Hygiene Data'!D65))="","",OFFSET('Hygiene Data'!$D$12,0,10*ROW('Hygiene Data'!D65)))</f>
        <v/>
      </c>
      <c r="DQ71" s="398" t="str">
        <f ca="1">+IF(OFFSET('Hygiene Data'!$D$13,0,10*ROW('Hygiene Data'!D65))="","",OFFSET('Hygiene Data'!$D$13,0,10*ROW('Hygiene Data'!D65)))</f>
        <v/>
      </c>
      <c r="DR71" s="398" t="str">
        <f ca="1">+IF(OFFSET('Hygiene Data'!$E$11,0,10*ROW('Hygiene Data'!E65))="","",OFFSET('Hygiene Data'!$E$11,0,10*ROW('Hygiene Data'!E65)))</f>
        <v/>
      </c>
      <c r="DS71" s="398" t="str">
        <f ca="1">+IF(OFFSET('Hygiene Data'!$E$12,0,10*ROW('Hygiene Data'!E65))="","",OFFSET('Hygiene Data'!$E$12,0,10*ROW('Hygiene Data'!E65)))</f>
        <v/>
      </c>
      <c r="DT71" s="398" t="str">
        <f ca="1">+IF(OFFSET('Hygiene Data'!$E$13,0,10*ROW('Hygiene Data'!E65))="","",OFFSET('Hygiene Data'!$E$13,0,10*ROW('Hygiene Data'!E65)))</f>
        <v/>
      </c>
      <c r="DU71" s="398" t="str">
        <f ca="1">+IF(OFFSET('Hygiene Data'!$F$11,0,10*ROW('Hygiene Data'!F65))="","",OFFSET('Hygiene Data'!$F$11,0,10*ROW('Hygiene Data'!F65)))</f>
        <v/>
      </c>
      <c r="DV71" s="398" t="str">
        <f ca="1">+IF(OFFSET('Hygiene Data'!$F$12,0,10*ROW('Hygiene Data'!F65))="","",OFFSET('Hygiene Data'!$F$12,0,10*ROW('Hygiene Data'!F65)))</f>
        <v/>
      </c>
      <c r="DW71" s="398" t="str">
        <f ca="1">+IF(OFFSET('Hygiene Data'!$F$13,0,10*ROW('Hygiene Data'!F65))="","",OFFSET('Hygiene Data'!$F$13,0,10*ROW('Hygiene Data'!F65)))</f>
        <v/>
      </c>
      <c r="DX71" s="398" t="str">
        <f ca="1">+IF(OFFSET('Hygiene Data'!$G$11,0,10*ROW('Hygiene Data'!G65))="","",OFFSET('Hygiene Data'!$G$11,0,10*ROW('Hygiene Data'!G65)))</f>
        <v/>
      </c>
      <c r="DY71" s="398" t="str">
        <f ca="1">+IF(OFFSET('Hygiene Data'!$G$12,0,10*ROW('Hygiene Data'!G65))="","",OFFSET('Hygiene Data'!$G$12,0,10*ROW('Hygiene Data'!G65)))</f>
        <v/>
      </c>
      <c r="DZ71" s="398" t="str">
        <f ca="1">+IF(OFFSET('Hygiene Data'!$G$13,0,10*ROW('Hygiene Data'!G65))="","",OFFSET('Hygiene Data'!$G$13,0,10*ROW('Hygiene Data'!G65)))</f>
        <v/>
      </c>
      <c r="EA71" s="398" t="str">
        <f ca="1">+IF(OFFSET('Hygiene Data'!$H$11,0,10*ROW('Hygiene Data'!H65))="","",OFFSET('Hygiene Data'!$H$11,0,10*ROW('Hygiene Data'!H65)))</f>
        <v/>
      </c>
      <c r="EB71" s="398" t="str">
        <f ca="1">+IF(OFFSET('Hygiene Data'!$H$12,0,10*ROW('Hygiene Data'!H65))="","",OFFSET('Hygiene Data'!$H$12,0,10*ROW('Hygiene Data'!H65)))</f>
        <v/>
      </c>
      <c r="EC71" s="398" t="str">
        <f ca="1">+IF(OFFSET('Hygiene Data'!$H$13,0,10*ROW('Hygiene Data'!H65))="","",OFFSET('Hygiene Data'!$H$13,0,10*ROW('Hygiene Data'!H65)))</f>
        <v/>
      </c>
      <c r="ED71" s="398" t="str">
        <f ca="1">+IF(OFFSET('Hygiene Data'!$I$11,0,10*ROW('Hygiene Data'!I65))="","",OFFSET('Hygiene Data'!$I$11,0,10*ROW('Hygiene Data'!I65)))</f>
        <v/>
      </c>
      <c r="EE71" s="398" t="str">
        <f ca="1">+IF(OFFSET('Hygiene Data'!$I$12,0,10*ROW('Hygiene Data'!I65))="","",OFFSET('Hygiene Data'!$I$12,0,10*ROW('Hygiene Data'!I65)))</f>
        <v/>
      </c>
      <c r="EF71" s="398" t="str">
        <f ca="1">+IF(OFFSET('Hygiene Data'!$I$13,0,10*ROW('Hygiene Data'!I65))="","",OFFSET('Hygiene Data'!$I$13,0,10*ROW('Hygiene Data'!I65)))</f>
        <v/>
      </c>
    </row>
    <row r="72" spans="1:136" x14ac:dyDescent="0.25">
      <c r="A72" s="507" t="str">
        <f ca="1">+IF(OFFSET('Water Data'!$B$2,0,10*ROW('Water Data'!E66))="","",OFFSET('Water Data'!$B$2,0,10*ROW('Water Data'!E66)))</f>
        <v/>
      </c>
      <c r="B72" s="507"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34" t="str">
        <f t="shared" ca="1" si="1"/>
        <v/>
      </c>
      <c r="D72" s="535"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35"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35"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35"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35"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35"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35"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35"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35"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35"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35"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35"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35"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35"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35"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35"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35"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35"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36"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36"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36"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36"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36"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36"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36"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36"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36"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36"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36"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36"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36"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36"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36"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36"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36"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36"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36"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36"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36"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36"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36"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36"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36"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36"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36"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36"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36"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36"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37"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613"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37"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37"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37"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37"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37"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37"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37"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37"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37"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37"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37"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37"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37"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37"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37"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37"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98" t="str">
        <f ca="1">+IF(OFFSET('Water Data'!$D$27,0,10*ROW('Water Data'!D66))="","",OFFSET('Water Data'!$D$27,0,10*ROW('Water Data'!D66)))</f>
        <v/>
      </c>
      <c r="BT72" s="398" t="str">
        <f ca="1">+IF(OFFSET('Water Data'!$D$28,0,10*ROW('Water Data'!D66))="","",OFFSET('Water Data'!$D$28,0,10*ROW('Water Data'!D66)))</f>
        <v/>
      </c>
      <c r="BU72" s="398" t="str">
        <f ca="1">+IF(OFFSET('Water Data'!$D$29,0,10*ROW('Water Data'!D66))="","",OFFSET('Water Data'!$D$29,0,10*ROW('Water Data'!D66)))</f>
        <v/>
      </c>
      <c r="BV72" s="398" t="str">
        <f ca="1">+IF(OFFSET('Water Data'!$E$27,0,10*ROW('Water Data'!E66))="","",OFFSET('Water Data'!$E$27,0,10*ROW('Water Data'!E66)))</f>
        <v/>
      </c>
      <c r="BW72" s="398" t="str">
        <f ca="1">+IF(OFFSET('Water Data'!$E$28,0,10*ROW('Water Data'!E66))="","",OFFSET('Water Data'!$E$28,0,10*ROW('Water Data'!E66)))</f>
        <v/>
      </c>
      <c r="BX72" s="398" t="str">
        <f ca="1">+IF(OFFSET('Water Data'!$E$29,0,10*ROW('Water Data'!E66))="","",OFFSET('Water Data'!$E$29,0,10*ROW('Water Data'!E66)))</f>
        <v/>
      </c>
      <c r="BY72" s="398" t="str">
        <f ca="1">+IF(OFFSET('Water Data'!$F$27,0,10*ROW('Water Data'!F66))="","",OFFSET('Water Data'!$F$27,0,10*ROW('Water Data'!F66)))</f>
        <v/>
      </c>
      <c r="BZ72" s="398" t="str">
        <f ca="1">+IF(OFFSET('Water Data'!$F$28,0,10*ROW('Water Data'!F66))="","",OFFSET('Water Data'!$F$28,0,10*ROW('Water Data'!F66)))</f>
        <v/>
      </c>
      <c r="CA72" s="398" t="str">
        <f ca="1">+IF(OFFSET('Water Data'!$F$29,0,10*ROW('Water Data'!F66))="","",OFFSET('Water Data'!$F$29,0,10*ROW('Water Data'!F66)))</f>
        <v/>
      </c>
      <c r="CB72" s="398" t="str">
        <f ca="1">+IF(OFFSET('Water Data'!$G$27,0,10*ROW('Water Data'!G66))="","",OFFSET('Water Data'!$G$27,0,10*ROW('Water Data'!G66)))</f>
        <v/>
      </c>
      <c r="CC72" s="398" t="str">
        <f ca="1">+IF(OFFSET('Water Data'!$G$28,0,10*ROW('Water Data'!G66))="","",OFFSET('Water Data'!$G$28,0,10*ROW('Water Data'!G66)))</f>
        <v/>
      </c>
      <c r="CD72" s="398" t="str">
        <f ca="1">+IF(OFFSET('Water Data'!$G$29,0,10*ROW('Water Data'!G66))="","",OFFSET('Water Data'!$G$29,0,10*ROW('Water Data'!G66)))</f>
        <v/>
      </c>
      <c r="CE72" s="398" t="str">
        <f ca="1">+IF(OFFSET('Water Data'!$H$27,0,10*ROW('Water Data'!H66))="","",OFFSET('Water Data'!$H$27,0,10*ROW('Water Data'!H66)))</f>
        <v/>
      </c>
      <c r="CF72" s="398" t="str">
        <f ca="1">+IF(OFFSET('Water Data'!$H$28,0,10*ROW('Water Data'!H66))="","",OFFSET('Water Data'!$H$28,0,10*ROW('Water Data'!H66)))</f>
        <v/>
      </c>
      <c r="CG72" s="398" t="str">
        <f ca="1">+IF(OFFSET('Water Data'!$H$29,0,10*ROW('Water Data'!H66))="","",OFFSET('Water Data'!$H$29,0,10*ROW('Water Data'!H66)))</f>
        <v/>
      </c>
      <c r="CH72" s="398" t="str">
        <f ca="1">+IF(OFFSET('Water Data'!$I$27,0,10*ROW('Water Data'!I66))="","",OFFSET('Water Data'!$I$27,0,10*ROW('Water Data'!I66)))</f>
        <v/>
      </c>
      <c r="CI72" s="398" t="str">
        <f ca="1">+IF(OFFSET('Water Data'!$I$28,0,10*ROW('Water Data'!I66))="","",OFFSET('Water Data'!$I$28,0,10*ROW('Water Data'!I66)))</f>
        <v/>
      </c>
      <c r="CJ72" s="398" t="str">
        <f ca="1">+IF(OFFSET('Water Data'!$I$29,0,10*ROW('Water Data'!I66))="","",OFFSET('Water Data'!$I$29,0,10*ROW('Water Data'!I66)))</f>
        <v/>
      </c>
      <c r="CK72" s="398" t="str">
        <f ca="1">+IF(OFFSET('Sanitation Data'!$D$28,0,10*ROW('Sanitation Data'!D66))="","",OFFSET('Sanitation Data'!$D$28,0,10*ROW('Sanitation Data'!D66)))</f>
        <v/>
      </c>
      <c r="CL72" s="398" t="str">
        <f ca="1">+IF(OFFSET('Sanitation Data'!$D$29,0,10*ROW('Sanitation Data'!D66))="","",OFFSET('Sanitation Data'!$D$29,0,10*ROW('Sanitation Data'!D66)))</f>
        <v/>
      </c>
      <c r="CM72" s="398" t="str">
        <f ca="1">+IF(OFFSET('Sanitation Data'!$D$30,0,10*ROW('Sanitation Data'!D66))="","",OFFSET('Sanitation Data'!$D$30,0,10*ROW('Sanitation Data'!D66)))</f>
        <v/>
      </c>
      <c r="CN72" s="398" t="str">
        <f ca="1">+IF(OFFSET('Sanitation Data'!$D$31,0,10*ROW('Sanitation Data'!D66))="","",OFFSET('Sanitation Data'!$D$31,0,10*ROW('Sanitation Data'!D66)))</f>
        <v/>
      </c>
      <c r="CO72" s="398" t="str">
        <f ca="1">+IF(OFFSET('Sanitation Data'!$D$32,0,10*ROW('Sanitation Data'!D66))="","",OFFSET('Sanitation Data'!$D$32,0,10*ROW('Sanitation Data'!D66)))</f>
        <v/>
      </c>
      <c r="CP72" s="398" t="str">
        <f ca="1">+IF(OFFSET('Sanitation Data'!$E$28,0,10*ROW('Sanitation Data'!E66))="","",OFFSET('Sanitation Data'!$E$28,0,10*ROW('Sanitation Data'!E66)))</f>
        <v/>
      </c>
      <c r="CQ72" s="398" t="str">
        <f ca="1">+IF(OFFSET('Sanitation Data'!$E$29,0,10*ROW('Sanitation Data'!E66))="","",OFFSET('Sanitation Data'!$E$29,0,10*ROW('Sanitation Data'!E66)))</f>
        <v/>
      </c>
      <c r="CR72" s="398" t="str">
        <f ca="1">+IF(OFFSET('Sanitation Data'!$E$30,0,10*ROW('Sanitation Data'!E66))="","",OFFSET('Sanitation Data'!$E$30,0,10*ROW('Sanitation Data'!E66)))</f>
        <v/>
      </c>
      <c r="CS72" s="398" t="str">
        <f ca="1">+IF(OFFSET('Sanitation Data'!$E$31,0,10*ROW('Sanitation Data'!E66))="","",OFFSET('Sanitation Data'!$E$31,0,10*ROW('Sanitation Data'!E66)))</f>
        <v/>
      </c>
      <c r="CT72" s="398" t="str">
        <f ca="1">+IF(OFFSET('Sanitation Data'!$E$32,0,10*ROW('Sanitation Data'!E66))="","",OFFSET('Sanitation Data'!$E$32,0,10*ROW('Sanitation Data'!E66)))</f>
        <v/>
      </c>
      <c r="CU72" s="398" t="str">
        <f ca="1">+IF(OFFSET('Sanitation Data'!$F$28,0,10*ROW('Sanitation Data'!F66))="","",OFFSET('Sanitation Data'!$F$28,0,10*ROW('Sanitation Data'!F66)))</f>
        <v/>
      </c>
      <c r="CV72" s="398" t="str">
        <f ca="1">+IF(OFFSET('Sanitation Data'!$F$29,0,10*ROW('Sanitation Data'!F66))="","",OFFSET('Sanitation Data'!$F$29,0,10*ROW('Sanitation Data'!F66)))</f>
        <v/>
      </c>
      <c r="CW72" s="398" t="str">
        <f ca="1">+IF(OFFSET('Sanitation Data'!$F$30,0,10*ROW('Sanitation Data'!F66))="","",OFFSET('Sanitation Data'!$F$30,0,10*ROW('Sanitation Data'!F66)))</f>
        <v/>
      </c>
      <c r="CX72" s="398" t="str">
        <f ca="1">+IF(OFFSET('Sanitation Data'!$F$31,0,10*ROW('Sanitation Data'!F66))="","",OFFSET('Sanitation Data'!$F$31,0,10*ROW('Sanitation Data'!F66)))</f>
        <v/>
      </c>
      <c r="CY72" s="398" t="str">
        <f ca="1">+IF(OFFSET('Sanitation Data'!$F$32,0,10*ROW('Sanitation Data'!F66))="","",OFFSET('Sanitation Data'!$F$32,0,10*ROW('Sanitation Data'!F66)))</f>
        <v/>
      </c>
      <c r="CZ72" s="398" t="str">
        <f ca="1">+IF(OFFSET('Sanitation Data'!$G$28,0,10*ROW('Sanitation Data'!G66))="","",OFFSET('Sanitation Data'!$G$28,0,10*ROW('Sanitation Data'!G66)))</f>
        <v/>
      </c>
      <c r="DA72" s="398" t="str">
        <f ca="1">+IF(OFFSET('Sanitation Data'!$G$29,0,10*ROW('Sanitation Data'!G66))="","",OFFSET('Sanitation Data'!$G$29,0,10*ROW('Sanitation Data'!G66)))</f>
        <v/>
      </c>
      <c r="DB72" s="398" t="str">
        <f ca="1">+IF(OFFSET('Sanitation Data'!$G$30,0,10*ROW('Sanitation Data'!G66))="","",OFFSET('Sanitation Data'!$G$30,0,10*ROW('Sanitation Data'!G66)))</f>
        <v/>
      </c>
      <c r="DC72" s="398" t="str">
        <f ca="1">+IF(OFFSET('Sanitation Data'!$G$31,0,10*ROW('Sanitation Data'!G66))="","",OFFSET('Sanitation Data'!$G$31,0,10*ROW('Sanitation Data'!G66)))</f>
        <v/>
      </c>
      <c r="DD72" s="398" t="str">
        <f ca="1">+IF(OFFSET('Sanitation Data'!$G$32,0,10*ROW('Sanitation Data'!G66))="","",OFFSET('Sanitation Data'!$G$32,0,10*ROW('Sanitation Data'!G66)))</f>
        <v/>
      </c>
      <c r="DE72" s="398" t="str">
        <f ca="1">+IF(OFFSET('Sanitation Data'!$H$28,0,10*ROW('Sanitation Data'!H66))="","",OFFSET('Sanitation Data'!$H$28,0,10*ROW('Sanitation Data'!H66)))</f>
        <v/>
      </c>
      <c r="DF72" s="398" t="str">
        <f ca="1">+IF(OFFSET('Sanitation Data'!$H$29,0,10*ROW('Sanitation Data'!H66))="","",OFFSET('Sanitation Data'!$H$29,0,10*ROW('Sanitation Data'!H66)))</f>
        <v/>
      </c>
      <c r="DG72" s="398" t="str">
        <f ca="1">+IF(OFFSET('Sanitation Data'!$H$30,0,10*ROW('Sanitation Data'!H66))="","",OFFSET('Sanitation Data'!$H$30,0,10*ROW('Sanitation Data'!H66)))</f>
        <v/>
      </c>
      <c r="DH72" s="398" t="str">
        <f ca="1">+IF(OFFSET('Sanitation Data'!$H$31,0,10*ROW('Sanitation Data'!H66))="","",OFFSET('Sanitation Data'!$H$31,0,10*ROW('Sanitation Data'!H66)))</f>
        <v/>
      </c>
      <c r="DI72" s="398" t="str">
        <f ca="1">+IF(OFFSET('Sanitation Data'!$H$32,0,10*ROW('Sanitation Data'!H66))="","",OFFSET('Sanitation Data'!$H$32,0,10*ROW('Sanitation Data'!H66)))</f>
        <v/>
      </c>
      <c r="DJ72" s="398" t="str">
        <f ca="1">+IF(OFFSET('Sanitation Data'!$I$28,0,10*ROW('Sanitation Data'!I66))="","",OFFSET('Sanitation Data'!$I$28,0,10*ROW('Sanitation Data'!I66)))</f>
        <v/>
      </c>
      <c r="DK72" s="398" t="str">
        <f ca="1">+IF(OFFSET('Sanitation Data'!$I$29,0,10*ROW('Sanitation Data'!I66))="","",OFFSET('Sanitation Data'!$I$29,0,10*ROW('Sanitation Data'!I66)))</f>
        <v/>
      </c>
      <c r="DL72" s="398" t="str">
        <f ca="1">+IF(OFFSET('Sanitation Data'!$I$30,0,10*ROW('Sanitation Data'!I66))="","",OFFSET('Sanitation Data'!$I$30,0,10*ROW('Sanitation Data'!I66)))</f>
        <v/>
      </c>
      <c r="DM72" s="398" t="str">
        <f ca="1">+IF(OFFSET('Sanitation Data'!$I$31,0,10*ROW('Sanitation Data'!I66))="","",OFFSET('Sanitation Data'!$I$31,0,10*ROW('Sanitation Data'!I66)))</f>
        <v/>
      </c>
      <c r="DN72" s="398" t="str">
        <f ca="1">+IF(OFFSET('Sanitation Data'!$I$32,0,10*ROW('Sanitation Data'!I66))="","",OFFSET('Sanitation Data'!$I$32,0,10*ROW('Sanitation Data'!I66)))</f>
        <v/>
      </c>
      <c r="DO72" s="398" t="str">
        <f ca="1">+IF(OFFSET('Hygiene Data'!$D$11,0,10*ROW('Hygiene Data'!D66))="","",OFFSET('Hygiene Data'!$D$11,0,10*ROW('Hygiene Data'!D66)))</f>
        <v/>
      </c>
      <c r="DP72" s="398" t="str">
        <f ca="1">+IF(OFFSET('Hygiene Data'!$D$12,0,10*ROW('Hygiene Data'!D66))="","",OFFSET('Hygiene Data'!$D$12,0,10*ROW('Hygiene Data'!D66)))</f>
        <v/>
      </c>
      <c r="DQ72" s="398" t="str">
        <f ca="1">+IF(OFFSET('Hygiene Data'!$D$13,0,10*ROW('Hygiene Data'!D66))="","",OFFSET('Hygiene Data'!$D$13,0,10*ROW('Hygiene Data'!D66)))</f>
        <v/>
      </c>
      <c r="DR72" s="398" t="str">
        <f ca="1">+IF(OFFSET('Hygiene Data'!$E$11,0,10*ROW('Hygiene Data'!E66))="","",OFFSET('Hygiene Data'!$E$11,0,10*ROW('Hygiene Data'!E66)))</f>
        <v/>
      </c>
      <c r="DS72" s="398" t="str">
        <f ca="1">+IF(OFFSET('Hygiene Data'!$E$12,0,10*ROW('Hygiene Data'!E66))="","",OFFSET('Hygiene Data'!$E$12,0,10*ROW('Hygiene Data'!E66)))</f>
        <v/>
      </c>
      <c r="DT72" s="398" t="str">
        <f ca="1">+IF(OFFSET('Hygiene Data'!$E$13,0,10*ROW('Hygiene Data'!E66))="","",OFFSET('Hygiene Data'!$E$13,0,10*ROW('Hygiene Data'!E66)))</f>
        <v/>
      </c>
      <c r="DU72" s="398" t="str">
        <f ca="1">+IF(OFFSET('Hygiene Data'!$F$11,0,10*ROW('Hygiene Data'!F66))="","",OFFSET('Hygiene Data'!$F$11,0,10*ROW('Hygiene Data'!F66)))</f>
        <v/>
      </c>
      <c r="DV72" s="398" t="str">
        <f ca="1">+IF(OFFSET('Hygiene Data'!$F$12,0,10*ROW('Hygiene Data'!F66))="","",OFFSET('Hygiene Data'!$F$12,0,10*ROW('Hygiene Data'!F66)))</f>
        <v/>
      </c>
      <c r="DW72" s="398" t="str">
        <f ca="1">+IF(OFFSET('Hygiene Data'!$F$13,0,10*ROW('Hygiene Data'!F66))="","",OFFSET('Hygiene Data'!$F$13,0,10*ROW('Hygiene Data'!F66)))</f>
        <v/>
      </c>
      <c r="DX72" s="398" t="str">
        <f ca="1">+IF(OFFSET('Hygiene Data'!$G$11,0,10*ROW('Hygiene Data'!G66))="","",OFFSET('Hygiene Data'!$G$11,0,10*ROW('Hygiene Data'!G66)))</f>
        <v/>
      </c>
      <c r="DY72" s="398" t="str">
        <f ca="1">+IF(OFFSET('Hygiene Data'!$G$12,0,10*ROW('Hygiene Data'!G66))="","",OFFSET('Hygiene Data'!$G$12,0,10*ROW('Hygiene Data'!G66)))</f>
        <v/>
      </c>
      <c r="DZ72" s="398" t="str">
        <f ca="1">+IF(OFFSET('Hygiene Data'!$G$13,0,10*ROW('Hygiene Data'!G66))="","",OFFSET('Hygiene Data'!$G$13,0,10*ROW('Hygiene Data'!G66)))</f>
        <v/>
      </c>
      <c r="EA72" s="398" t="str">
        <f ca="1">+IF(OFFSET('Hygiene Data'!$H$11,0,10*ROW('Hygiene Data'!H66))="","",OFFSET('Hygiene Data'!$H$11,0,10*ROW('Hygiene Data'!H66)))</f>
        <v/>
      </c>
      <c r="EB72" s="398" t="str">
        <f ca="1">+IF(OFFSET('Hygiene Data'!$H$12,0,10*ROW('Hygiene Data'!H66))="","",OFFSET('Hygiene Data'!$H$12,0,10*ROW('Hygiene Data'!H66)))</f>
        <v/>
      </c>
      <c r="EC72" s="398" t="str">
        <f ca="1">+IF(OFFSET('Hygiene Data'!$H$13,0,10*ROW('Hygiene Data'!H66))="","",OFFSET('Hygiene Data'!$H$13,0,10*ROW('Hygiene Data'!H66)))</f>
        <v/>
      </c>
      <c r="ED72" s="398" t="str">
        <f ca="1">+IF(OFFSET('Hygiene Data'!$I$11,0,10*ROW('Hygiene Data'!I66))="","",OFFSET('Hygiene Data'!$I$11,0,10*ROW('Hygiene Data'!I66)))</f>
        <v/>
      </c>
      <c r="EE72" s="398" t="str">
        <f ca="1">+IF(OFFSET('Hygiene Data'!$I$12,0,10*ROW('Hygiene Data'!I66))="","",OFFSET('Hygiene Data'!$I$12,0,10*ROW('Hygiene Data'!I66)))</f>
        <v/>
      </c>
      <c r="EF72" s="398" t="str">
        <f ca="1">+IF(OFFSET('Hygiene Data'!$I$13,0,10*ROW('Hygiene Data'!I66))="","",OFFSET('Hygiene Data'!$I$13,0,10*ROW('Hygiene Data'!I66)))</f>
        <v/>
      </c>
    </row>
    <row r="73" spans="1:136" x14ac:dyDescent="0.25">
      <c r="A73" s="507" t="str">
        <f ca="1">+IF(OFFSET('Water Data'!$B$2,0,10*ROW('Water Data'!E67))="","",OFFSET('Water Data'!$B$2,0,10*ROW('Water Data'!E67)))</f>
        <v/>
      </c>
      <c r="B73" s="507"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34" t="str">
        <f t="shared" ca="1" si="1"/>
        <v/>
      </c>
      <c r="D73" s="535"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35"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35"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35"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35"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35"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35"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35"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35"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35"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35"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35"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35"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35"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35"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35"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35"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35"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36"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36"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36"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36"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36"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36"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36"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36"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36"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36"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36"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36"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36"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36"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36"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36"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36"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36"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36"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36"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36"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36"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36"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36"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36"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36"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36"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36"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36"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36"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37"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613"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37"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37"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37"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37"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37"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37"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37"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37"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37"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37"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37"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37"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37"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37"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37"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37"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98" t="str">
        <f ca="1">+IF(OFFSET('Water Data'!$D$27,0,10*ROW('Water Data'!D67))="","",OFFSET('Water Data'!$D$27,0,10*ROW('Water Data'!D67)))</f>
        <v/>
      </c>
      <c r="BT73" s="398" t="str">
        <f ca="1">+IF(OFFSET('Water Data'!$D$28,0,10*ROW('Water Data'!D67))="","",OFFSET('Water Data'!$D$28,0,10*ROW('Water Data'!D67)))</f>
        <v/>
      </c>
      <c r="BU73" s="398" t="str">
        <f ca="1">+IF(OFFSET('Water Data'!$D$29,0,10*ROW('Water Data'!D67))="","",OFFSET('Water Data'!$D$29,0,10*ROW('Water Data'!D67)))</f>
        <v/>
      </c>
      <c r="BV73" s="398" t="str">
        <f ca="1">+IF(OFFSET('Water Data'!$E$27,0,10*ROW('Water Data'!E67))="","",OFFSET('Water Data'!$E$27,0,10*ROW('Water Data'!E67)))</f>
        <v/>
      </c>
      <c r="BW73" s="398" t="str">
        <f ca="1">+IF(OFFSET('Water Data'!$E$28,0,10*ROW('Water Data'!E67))="","",OFFSET('Water Data'!$E$28,0,10*ROW('Water Data'!E67)))</f>
        <v/>
      </c>
      <c r="BX73" s="398" t="str">
        <f ca="1">+IF(OFFSET('Water Data'!$E$29,0,10*ROW('Water Data'!E67))="","",OFFSET('Water Data'!$E$29,0,10*ROW('Water Data'!E67)))</f>
        <v/>
      </c>
      <c r="BY73" s="398" t="str">
        <f ca="1">+IF(OFFSET('Water Data'!$F$27,0,10*ROW('Water Data'!F67))="","",OFFSET('Water Data'!$F$27,0,10*ROW('Water Data'!F67)))</f>
        <v/>
      </c>
      <c r="BZ73" s="398" t="str">
        <f ca="1">+IF(OFFSET('Water Data'!$F$28,0,10*ROW('Water Data'!F67))="","",OFFSET('Water Data'!$F$28,0,10*ROW('Water Data'!F67)))</f>
        <v/>
      </c>
      <c r="CA73" s="398" t="str">
        <f ca="1">+IF(OFFSET('Water Data'!$F$29,0,10*ROW('Water Data'!F67))="","",OFFSET('Water Data'!$F$29,0,10*ROW('Water Data'!F67)))</f>
        <v/>
      </c>
      <c r="CB73" s="398" t="str">
        <f ca="1">+IF(OFFSET('Water Data'!$G$27,0,10*ROW('Water Data'!G67))="","",OFFSET('Water Data'!$G$27,0,10*ROW('Water Data'!G67)))</f>
        <v/>
      </c>
      <c r="CC73" s="398" t="str">
        <f ca="1">+IF(OFFSET('Water Data'!$G$28,0,10*ROW('Water Data'!G67))="","",OFFSET('Water Data'!$G$28,0,10*ROW('Water Data'!G67)))</f>
        <v/>
      </c>
      <c r="CD73" s="398" t="str">
        <f ca="1">+IF(OFFSET('Water Data'!$G$29,0,10*ROW('Water Data'!G67))="","",OFFSET('Water Data'!$G$29,0,10*ROW('Water Data'!G67)))</f>
        <v/>
      </c>
      <c r="CE73" s="398" t="str">
        <f ca="1">+IF(OFFSET('Water Data'!$H$27,0,10*ROW('Water Data'!H67))="","",OFFSET('Water Data'!$H$27,0,10*ROW('Water Data'!H67)))</f>
        <v/>
      </c>
      <c r="CF73" s="398" t="str">
        <f ca="1">+IF(OFFSET('Water Data'!$H$28,0,10*ROW('Water Data'!H67))="","",OFFSET('Water Data'!$H$28,0,10*ROW('Water Data'!H67)))</f>
        <v/>
      </c>
      <c r="CG73" s="398" t="str">
        <f ca="1">+IF(OFFSET('Water Data'!$H$29,0,10*ROW('Water Data'!H67))="","",OFFSET('Water Data'!$H$29,0,10*ROW('Water Data'!H67)))</f>
        <v/>
      </c>
      <c r="CH73" s="398" t="str">
        <f ca="1">+IF(OFFSET('Water Data'!$I$27,0,10*ROW('Water Data'!I67))="","",OFFSET('Water Data'!$I$27,0,10*ROW('Water Data'!I67)))</f>
        <v/>
      </c>
      <c r="CI73" s="398" t="str">
        <f ca="1">+IF(OFFSET('Water Data'!$I$28,0,10*ROW('Water Data'!I67))="","",OFFSET('Water Data'!$I$28,0,10*ROW('Water Data'!I67)))</f>
        <v/>
      </c>
      <c r="CJ73" s="398" t="str">
        <f ca="1">+IF(OFFSET('Water Data'!$I$29,0,10*ROW('Water Data'!I67))="","",OFFSET('Water Data'!$I$29,0,10*ROW('Water Data'!I67)))</f>
        <v/>
      </c>
      <c r="CK73" s="398" t="str">
        <f ca="1">+IF(OFFSET('Sanitation Data'!$D$28,0,10*ROW('Sanitation Data'!D67))="","",OFFSET('Sanitation Data'!$D$28,0,10*ROW('Sanitation Data'!D67)))</f>
        <v/>
      </c>
      <c r="CL73" s="398" t="str">
        <f ca="1">+IF(OFFSET('Sanitation Data'!$D$29,0,10*ROW('Sanitation Data'!D67))="","",OFFSET('Sanitation Data'!$D$29,0,10*ROW('Sanitation Data'!D67)))</f>
        <v/>
      </c>
      <c r="CM73" s="398" t="str">
        <f ca="1">+IF(OFFSET('Sanitation Data'!$D$30,0,10*ROW('Sanitation Data'!D67))="","",OFFSET('Sanitation Data'!$D$30,0,10*ROW('Sanitation Data'!D67)))</f>
        <v/>
      </c>
      <c r="CN73" s="398" t="str">
        <f ca="1">+IF(OFFSET('Sanitation Data'!$D$31,0,10*ROW('Sanitation Data'!D67))="","",OFFSET('Sanitation Data'!$D$31,0,10*ROW('Sanitation Data'!D67)))</f>
        <v/>
      </c>
      <c r="CO73" s="398" t="str">
        <f ca="1">+IF(OFFSET('Sanitation Data'!$D$32,0,10*ROW('Sanitation Data'!D67))="","",OFFSET('Sanitation Data'!$D$32,0,10*ROW('Sanitation Data'!D67)))</f>
        <v/>
      </c>
      <c r="CP73" s="398" t="str">
        <f ca="1">+IF(OFFSET('Sanitation Data'!$E$28,0,10*ROW('Sanitation Data'!E67))="","",OFFSET('Sanitation Data'!$E$28,0,10*ROW('Sanitation Data'!E67)))</f>
        <v/>
      </c>
      <c r="CQ73" s="398" t="str">
        <f ca="1">+IF(OFFSET('Sanitation Data'!$E$29,0,10*ROW('Sanitation Data'!E67))="","",OFFSET('Sanitation Data'!$E$29,0,10*ROW('Sanitation Data'!E67)))</f>
        <v/>
      </c>
      <c r="CR73" s="398" t="str">
        <f ca="1">+IF(OFFSET('Sanitation Data'!$E$30,0,10*ROW('Sanitation Data'!E67))="","",OFFSET('Sanitation Data'!$E$30,0,10*ROW('Sanitation Data'!E67)))</f>
        <v/>
      </c>
      <c r="CS73" s="398" t="str">
        <f ca="1">+IF(OFFSET('Sanitation Data'!$E$31,0,10*ROW('Sanitation Data'!E67))="","",OFFSET('Sanitation Data'!$E$31,0,10*ROW('Sanitation Data'!E67)))</f>
        <v/>
      </c>
      <c r="CT73" s="398" t="str">
        <f ca="1">+IF(OFFSET('Sanitation Data'!$E$32,0,10*ROW('Sanitation Data'!E67))="","",OFFSET('Sanitation Data'!$E$32,0,10*ROW('Sanitation Data'!E67)))</f>
        <v/>
      </c>
      <c r="CU73" s="398" t="str">
        <f ca="1">+IF(OFFSET('Sanitation Data'!$F$28,0,10*ROW('Sanitation Data'!F67))="","",OFFSET('Sanitation Data'!$F$28,0,10*ROW('Sanitation Data'!F67)))</f>
        <v/>
      </c>
      <c r="CV73" s="398" t="str">
        <f ca="1">+IF(OFFSET('Sanitation Data'!$F$29,0,10*ROW('Sanitation Data'!F67))="","",OFFSET('Sanitation Data'!$F$29,0,10*ROW('Sanitation Data'!F67)))</f>
        <v/>
      </c>
      <c r="CW73" s="398" t="str">
        <f ca="1">+IF(OFFSET('Sanitation Data'!$F$30,0,10*ROW('Sanitation Data'!F67))="","",OFFSET('Sanitation Data'!$F$30,0,10*ROW('Sanitation Data'!F67)))</f>
        <v/>
      </c>
      <c r="CX73" s="398" t="str">
        <f ca="1">+IF(OFFSET('Sanitation Data'!$F$31,0,10*ROW('Sanitation Data'!F67))="","",OFFSET('Sanitation Data'!$F$31,0,10*ROW('Sanitation Data'!F67)))</f>
        <v/>
      </c>
      <c r="CY73" s="398" t="str">
        <f ca="1">+IF(OFFSET('Sanitation Data'!$F$32,0,10*ROW('Sanitation Data'!F67))="","",OFFSET('Sanitation Data'!$F$32,0,10*ROW('Sanitation Data'!F67)))</f>
        <v/>
      </c>
      <c r="CZ73" s="398" t="str">
        <f ca="1">+IF(OFFSET('Sanitation Data'!$G$28,0,10*ROW('Sanitation Data'!G67))="","",OFFSET('Sanitation Data'!$G$28,0,10*ROW('Sanitation Data'!G67)))</f>
        <v/>
      </c>
      <c r="DA73" s="398" t="str">
        <f ca="1">+IF(OFFSET('Sanitation Data'!$G$29,0,10*ROW('Sanitation Data'!G67))="","",OFFSET('Sanitation Data'!$G$29,0,10*ROW('Sanitation Data'!G67)))</f>
        <v/>
      </c>
      <c r="DB73" s="398" t="str">
        <f ca="1">+IF(OFFSET('Sanitation Data'!$G$30,0,10*ROW('Sanitation Data'!G67))="","",OFFSET('Sanitation Data'!$G$30,0,10*ROW('Sanitation Data'!G67)))</f>
        <v/>
      </c>
      <c r="DC73" s="398" t="str">
        <f ca="1">+IF(OFFSET('Sanitation Data'!$G$31,0,10*ROW('Sanitation Data'!G67))="","",OFFSET('Sanitation Data'!$G$31,0,10*ROW('Sanitation Data'!G67)))</f>
        <v/>
      </c>
      <c r="DD73" s="398" t="str">
        <f ca="1">+IF(OFFSET('Sanitation Data'!$G$32,0,10*ROW('Sanitation Data'!G67))="","",OFFSET('Sanitation Data'!$G$32,0,10*ROW('Sanitation Data'!G67)))</f>
        <v/>
      </c>
      <c r="DE73" s="398" t="str">
        <f ca="1">+IF(OFFSET('Sanitation Data'!$H$28,0,10*ROW('Sanitation Data'!H67))="","",OFFSET('Sanitation Data'!$H$28,0,10*ROW('Sanitation Data'!H67)))</f>
        <v/>
      </c>
      <c r="DF73" s="398" t="str">
        <f ca="1">+IF(OFFSET('Sanitation Data'!$H$29,0,10*ROW('Sanitation Data'!H67))="","",OFFSET('Sanitation Data'!$H$29,0,10*ROW('Sanitation Data'!H67)))</f>
        <v/>
      </c>
      <c r="DG73" s="398" t="str">
        <f ca="1">+IF(OFFSET('Sanitation Data'!$H$30,0,10*ROW('Sanitation Data'!H67))="","",OFFSET('Sanitation Data'!$H$30,0,10*ROW('Sanitation Data'!H67)))</f>
        <v/>
      </c>
      <c r="DH73" s="398" t="str">
        <f ca="1">+IF(OFFSET('Sanitation Data'!$H$31,0,10*ROW('Sanitation Data'!H67))="","",OFFSET('Sanitation Data'!$H$31,0,10*ROW('Sanitation Data'!H67)))</f>
        <v/>
      </c>
      <c r="DI73" s="398" t="str">
        <f ca="1">+IF(OFFSET('Sanitation Data'!$H$32,0,10*ROW('Sanitation Data'!H67))="","",OFFSET('Sanitation Data'!$H$32,0,10*ROW('Sanitation Data'!H67)))</f>
        <v/>
      </c>
      <c r="DJ73" s="398" t="str">
        <f ca="1">+IF(OFFSET('Sanitation Data'!$I$28,0,10*ROW('Sanitation Data'!I67))="","",OFFSET('Sanitation Data'!$I$28,0,10*ROW('Sanitation Data'!I67)))</f>
        <v/>
      </c>
      <c r="DK73" s="398" t="str">
        <f ca="1">+IF(OFFSET('Sanitation Data'!$I$29,0,10*ROW('Sanitation Data'!I67))="","",OFFSET('Sanitation Data'!$I$29,0,10*ROW('Sanitation Data'!I67)))</f>
        <v/>
      </c>
      <c r="DL73" s="398" t="str">
        <f ca="1">+IF(OFFSET('Sanitation Data'!$I$30,0,10*ROW('Sanitation Data'!I67))="","",OFFSET('Sanitation Data'!$I$30,0,10*ROW('Sanitation Data'!I67)))</f>
        <v/>
      </c>
      <c r="DM73" s="398" t="str">
        <f ca="1">+IF(OFFSET('Sanitation Data'!$I$31,0,10*ROW('Sanitation Data'!I67))="","",OFFSET('Sanitation Data'!$I$31,0,10*ROW('Sanitation Data'!I67)))</f>
        <v/>
      </c>
      <c r="DN73" s="398" t="str">
        <f ca="1">+IF(OFFSET('Sanitation Data'!$I$32,0,10*ROW('Sanitation Data'!I67))="","",OFFSET('Sanitation Data'!$I$32,0,10*ROW('Sanitation Data'!I67)))</f>
        <v/>
      </c>
      <c r="DO73" s="398" t="str">
        <f ca="1">+IF(OFFSET('Hygiene Data'!$D$11,0,10*ROW('Hygiene Data'!D67))="","",OFFSET('Hygiene Data'!$D$11,0,10*ROW('Hygiene Data'!D67)))</f>
        <v/>
      </c>
      <c r="DP73" s="398" t="str">
        <f ca="1">+IF(OFFSET('Hygiene Data'!$D$12,0,10*ROW('Hygiene Data'!D67))="","",OFFSET('Hygiene Data'!$D$12,0,10*ROW('Hygiene Data'!D67)))</f>
        <v/>
      </c>
      <c r="DQ73" s="398" t="str">
        <f ca="1">+IF(OFFSET('Hygiene Data'!$D$13,0,10*ROW('Hygiene Data'!D67))="","",OFFSET('Hygiene Data'!$D$13,0,10*ROW('Hygiene Data'!D67)))</f>
        <v/>
      </c>
      <c r="DR73" s="398" t="str">
        <f ca="1">+IF(OFFSET('Hygiene Data'!$E$11,0,10*ROW('Hygiene Data'!E67))="","",OFFSET('Hygiene Data'!$E$11,0,10*ROW('Hygiene Data'!E67)))</f>
        <v/>
      </c>
      <c r="DS73" s="398" t="str">
        <f ca="1">+IF(OFFSET('Hygiene Data'!$E$12,0,10*ROW('Hygiene Data'!E67))="","",OFFSET('Hygiene Data'!$E$12,0,10*ROW('Hygiene Data'!E67)))</f>
        <v/>
      </c>
      <c r="DT73" s="398" t="str">
        <f ca="1">+IF(OFFSET('Hygiene Data'!$E$13,0,10*ROW('Hygiene Data'!E67))="","",OFFSET('Hygiene Data'!$E$13,0,10*ROW('Hygiene Data'!E67)))</f>
        <v/>
      </c>
      <c r="DU73" s="398" t="str">
        <f ca="1">+IF(OFFSET('Hygiene Data'!$F$11,0,10*ROW('Hygiene Data'!F67))="","",OFFSET('Hygiene Data'!$F$11,0,10*ROW('Hygiene Data'!F67)))</f>
        <v/>
      </c>
      <c r="DV73" s="398" t="str">
        <f ca="1">+IF(OFFSET('Hygiene Data'!$F$12,0,10*ROW('Hygiene Data'!F67))="","",OFFSET('Hygiene Data'!$F$12,0,10*ROW('Hygiene Data'!F67)))</f>
        <v/>
      </c>
      <c r="DW73" s="398" t="str">
        <f ca="1">+IF(OFFSET('Hygiene Data'!$F$13,0,10*ROW('Hygiene Data'!F67))="","",OFFSET('Hygiene Data'!$F$13,0,10*ROW('Hygiene Data'!F67)))</f>
        <v/>
      </c>
      <c r="DX73" s="398" t="str">
        <f ca="1">+IF(OFFSET('Hygiene Data'!$G$11,0,10*ROW('Hygiene Data'!G67))="","",OFFSET('Hygiene Data'!$G$11,0,10*ROW('Hygiene Data'!G67)))</f>
        <v/>
      </c>
      <c r="DY73" s="398" t="str">
        <f ca="1">+IF(OFFSET('Hygiene Data'!$G$12,0,10*ROW('Hygiene Data'!G67))="","",OFFSET('Hygiene Data'!$G$12,0,10*ROW('Hygiene Data'!G67)))</f>
        <v/>
      </c>
      <c r="DZ73" s="398" t="str">
        <f ca="1">+IF(OFFSET('Hygiene Data'!$G$13,0,10*ROW('Hygiene Data'!G67))="","",OFFSET('Hygiene Data'!$G$13,0,10*ROW('Hygiene Data'!G67)))</f>
        <v/>
      </c>
      <c r="EA73" s="398" t="str">
        <f ca="1">+IF(OFFSET('Hygiene Data'!$H$11,0,10*ROW('Hygiene Data'!H67))="","",OFFSET('Hygiene Data'!$H$11,0,10*ROW('Hygiene Data'!H67)))</f>
        <v/>
      </c>
      <c r="EB73" s="398" t="str">
        <f ca="1">+IF(OFFSET('Hygiene Data'!$H$12,0,10*ROW('Hygiene Data'!H67))="","",OFFSET('Hygiene Data'!$H$12,0,10*ROW('Hygiene Data'!H67)))</f>
        <v/>
      </c>
      <c r="EC73" s="398" t="str">
        <f ca="1">+IF(OFFSET('Hygiene Data'!$H$13,0,10*ROW('Hygiene Data'!H67))="","",OFFSET('Hygiene Data'!$H$13,0,10*ROW('Hygiene Data'!H67)))</f>
        <v/>
      </c>
      <c r="ED73" s="398" t="str">
        <f ca="1">+IF(OFFSET('Hygiene Data'!$I$11,0,10*ROW('Hygiene Data'!I67))="","",OFFSET('Hygiene Data'!$I$11,0,10*ROW('Hygiene Data'!I67)))</f>
        <v/>
      </c>
      <c r="EE73" s="398" t="str">
        <f ca="1">+IF(OFFSET('Hygiene Data'!$I$12,0,10*ROW('Hygiene Data'!I67))="","",OFFSET('Hygiene Data'!$I$12,0,10*ROW('Hygiene Data'!I67)))</f>
        <v/>
      </c>
      <c r="EF73" s="398" t="str">
        <f ca="1">+IF(OFFSET('Hygiene Data'!$I$13,0,10*ROW('Hygiene Data'!I67))="","",OFFSET('Hygiene Data'!$I$13,0,10*ROW('Hygiene Data'!I67)))</f>
        <v/>
      </c>
    </row>
    <row r="74" spans="1:136" x14ac:dyDescent="0.25">
      <c r="A74" s="507" t="str">
        <f ca="1">+IF(OFFSET('Water Data'!$B$2,0,10*ROW('Water Data'!E68))="","",OFFSET('Water Data'!$B$2,0,10*ROW('Water Data'!E68)))</f>
        <v/>
      </c>
      <c r="B74" s="507"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34" t="str">
        <f t="shared" ca="1" si="1"/>
        <v/>
      </c>
      <c r="D74" s="535"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35"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35"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35"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35"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35"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35"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35"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35"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35"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35"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35"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35"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35"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35"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35"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35"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35"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36"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36"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36"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36"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36"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36"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36"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36"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36"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36"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36"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36"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36"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36"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36"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36"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36"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36"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36"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36"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36"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36"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36"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36"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36"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36"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36"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36"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36"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36"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37"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613"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37"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37"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37"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37"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37"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37"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37"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37"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37"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37"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37"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37"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37"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37"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37"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37"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98" t="str">
        <f ca="1">+IF(OFFSET('Water Data'!$D$27,0,10*ROW('Water Data'!D68))="","",OFFSET('Water Data'!$D$27,0,10*ROW('Water Data'!D68)))</f>
        <v/>
      </c>
      <c r="BT74" s="398" t="str">
        <f ca="1">+IF(OFFSET('Water Data'!$D$28,0,10*ROW('Water Data'!D68))="","",OFFSET('Water Data'!$D$28,0,10*ROW('Water Data'!D68)))</f>
        <v/>
      </c>
      <c r="BU74" s="398" t="str">
        <f ca="1">+IF(OFFSET('Water Data'!$D$29,0,10*ROW('Water Data'!D68))="","",OFFSET('Water Data'!$D$29,0,10*ROW('Water Data'!D68)))</f>
        <v/>
      </c>
      <c r="BV74" s="398" t="str">
        <f ca="1">+IF(OFFSET('Water Data'!$E$27,0,10*ROW('Water Data'!E68))="","",OFFSET('Water Data'!$E$27,0,10*ROW('Water Data'!E68)))</f>
        <v/>
      </c>
      <c r="BW74" s="398" t="str">
        <f ca="1">+IF(OFFSET('Water Data'!$E$28,0,10*ROW('Water Data'!E68))="","",OFFSET('Water Data'!$E$28,0,10*ROW('Water Data'!E68)))</f>
        <v/>
      </c>
      <c r="BX74" s="398" t="str">
        <f ca="1">+IF(OFFSET('Water Data'!$E$29,0,10*ROW('Water Data'!E68))="","",OFFSET('Water Data'!$E$29,0,10*ROW('Water Data'!E68)))</f>
        <v/>
      </c>
      <c r="BY74" s="398" t="str">
        <f ca="1">+IF(OFFSET('Water Data'!$F$27,0,10*ROW('Water Data'!F68))="","",OFFSET('Water Data'!$F$27,0,10*ROW('Water Data'!F68)))</f>
        <v/>
      </c>
      <c r="BZ74" s="398" t="str">
        <f ca="1">+IF(OFFSET('Water Data'!$F$28,0,10*ROW('Water Data'!F68))="","",OFFSET('Water Data'!$F$28,0,10*ROW('Water Data'!F68)))</f>
        <v/>
      </c>
      <c r="CA74" s="398" t="str">
        <f ca="1">+IF(OFFSET('Water Data'!$F$29,0,10*ROW('Water Data'!F68))="","",OFFSET('Water Data'!$F$29,0,10*ROW('Water Data'!F68)))</f>
        <v/>
      </c>
      <c r="CB74" s="398" t="str">
        <f ca="1">+IF(OFFSET('Water Data'!$G$27,0,10*ROW('Water Data'!G68))="","",OFFSET('Water Data'!$G$27,0,10*ROW('Water Data'!G68)))</f>
        <v/>
      </c>
      <c r="CC74" s="398" t="str">
        <f ca="1">+IF(OFFSET('Water Data'!$G$28,0,10*ROW('Water Data'!G68))="","",OFFSET('Water Data'!$G$28,0,10*ROW('Water Data'!G68)))</f>
        <v/>
      </c>
      <c r="CD74" s="398" t="str">
        <f ca="1">+IF(OFFSET('Water Data'!$G$29,0,10*ROW('Water Data'!G68))="","",OFFSET('Water Data'!$G$29,0,10*ROW('Water Data'!G68)))</f>
        <v/>
      </c>
      <c r="CE74" s="398" t="str">
        <f ca="1">+IF(OFFSET('Water Data'!$H$27,0,10*ROW('Water Data'!H68))="","",OFFSET('Water Data'!$H$27,0,10*ROW('Water Data'!H68)))</f>
        <v/>
      </c>
      <c r="CF74" s="398" t="str">
        <f ca="1">+IF(OFFSET('Water Data'!$H$28,0,10*ROW('Water Data'!H68))="","",OFFSET('Water Data'!$H$28,0,10*ROW('Water Data'!H68)))</f>
        <v/>
      </c>
      <c r="CG74" s="398" t="str">
        <f ca="1">+IF(OFFSET('Water Data'!$H$29,0,10*ROW('Water Data'!H68))="","",OFFSET('Water Data'!$H$29,0,10*ROW('Water Data'!H68)))</f>
        <v/>
      </c>
      <c r="CH74" s="398" t="str">
        <f ca="1">+IF(OFFSET('Water Data'!$I$27,0,10*ROW('Water Data'!I68))="","",OFFSET('Water Data'!$I$27,0,10*ROW('Water Data'!I68)))</f>
        <v/>
      </c>
      <c r="CI74" s="398" t="str">
        <f ca="1">+IF(OFFSET('Water Data'!$I$28,0,10*ROW('Water Data'!I68))="","",OFFSET('Water Data'!$I$28,0,10*ROW('Water Data'!I68)))</f>
        <v/>
      </c>
      <c r="CJ74" s="398" t="str">
        <f ca="1">+IF(OFFSET('Water Data'!$I$29,0,10*ROW('Water Data'!I68))="","",OFFSET('Water Data'!$I$29,0,10*ROW('Water Data'!I68)))</f>
        <v/>
      </c>
      <c r="CK74" s="398" t="str">
        <f ca="1">+IF(OFFSET('Sanitation Data'!$D$28,0,10*ROW('Sanitation Data'!D68))="","",OFFSET('Sanitation Data'!$D$28,0,10*ROW('Sanitation Data'!D68)))</f>
        <v/>
      </c>
      <c r="CL74" s="398" t="str">
        <f ca="1">+IF(OFFSET('Sanitation Data'!$D$29,0,10*ROW('Sanitation Data'!D68))="","",OFFSET('Sanitation Data'!$D$29,0,10*ROW('Sanitation Data'!D68)))</f>
        <v/>
      </c>
      <c r="CM74" s="398" t="str">
        <f ca="1">+IF(OFFSET('Sanitation Data'!$D$30,0,10*ROW('Sanitation Data'!D68))="","",OFFSET('Sanitation Data'!$D$30,0,10*ROW('Sanitation Data'!D68)))</f>
        <v/>
      </c>
      <c r="CN74" s="398" t="str">
        <f ca="1">+IF(OFFSET('Sanitation Data'!$D$31,0,10*ROW('Sanitation Data'!D68))="","",OFFSET('Sanitation Data'!$D$31,0,10*ROW('Sanitation Data'!D68)))</f>
        <v/>
      </c>
      <c r="CO74" s="398" t="str">
        <f ca="1">+IF(OFFSET('Sanitation Data'!$D$32,0,10*ROW('Sanitation Data'!D68))="","",OFFSET('Sanitation Data'!$D$32,0,10*ROW('Sanitation Data'!D68)))</f>
        <v/>
      </c>
      <c r="CP74" s="398" t="str">
        <f ca="1">+IF(OFFSET('Sanitation Data'!$E$28,0,10*ROW('Sanitation Data'!E68))="","",OFFSET('Sanitation Data'!$E$28,0,10*ROW('Sanitation Data'!E68)))</f>
        <v/>
      </c>
      <c r="CQ74" s="398" t="str">
        <f ca="1">+IF(OFFSET('Sanitation Data'!$E$29,0,10*ROW('Sanitation Data'!E68))="","",OFFSET('Sanitation Data'!$E$29,0,10*ROW('Sanitation Data'!E68)))</f>
        <v/>
      </c>
      <c r="CR74" s="398" t="str">
        <f ca="1">+IF(OFFSET('Sanitation Data'!$E$30,0,10*ROW('Sanitation Data'!E68))="","",OFFSET('Sanitation Data'!$E$30,0,10*ROW('Sanitation Data'!E68)))</f>
        <v/>
      </c>
      <c r="CS74" s="398" t="str">
        <f ca="1">+IF(OFFSET('Sanitation Data'!$E$31,0,10*ROW('Sanitation Data'!E68))="","",OFFSET('Sanitation Data'!$E$31,0,10*ROW('Sanitation Data'!E68)))</f>
        <v/>
      </c>
      <c r="CT74" s="398" t="str">
        <f ca="1">+IF(OFFSET('Sanitation Data'!$E$32,0,10*ROW('Sanitation Data'!E68))="","",OFFSET('Sanitation Data'!$E$32,0,10*ROW('Sanitation Data'!E68)))</f>
        <v/>
      </c>
      <c r="CU74" s="398" t="str">
        <f ca="1">+IF(OFFSET('Sanitation Data'!$F$28,0,10*ROW('Sanitation Data'!F68))="","",OFFSET('Sanitation Data'!$F$28,0,10*ROW('Sanitation Data'!F68)))</f>
        <v/>
      </c>
      <c r="CV74" s="398" t="str">
        <f ca="1">+IF(OFFSET('Sanitation Data'!$F$29,0,10*ROW('Sanitation Data'!F68))="","",OFFSET('Sanitation Data'!$F$29,0,10*ROW('Sanitation Data'!F68)))</f>
        <v/>
      </c>
      <c r="CW74" s="398" t="str">
        <f ca="1">+IF(OFFSET('Sanitation Data'!$F$30,0,10*ROW('Sanitation Data'!F68))="","",OFFSET('Sanitation Data'!$F$30,0,10*ROW('Sanitation Data'!F68)))</f>
        <v/>
      </c>
      <c r="CX74" s="398" t="str">
        <f ca="1">+IF(OFFSET('Sanitation Data'!$F$31,0,10*ROW('Sanitation Data'!F68))="","",OFFSET('Sanitation Data'!$F$31,0,10*ROW('Sanitation Data'!F68)))</f>
        <v/>
      </c>
      <c r="CY74" s="398" t="str">
        <f ca="1">+IF(OFFSET('Sanitation Data'!$F$32,0,10*ROW('Sanitation Data'!F68))="","",OFFSET('Sanitation Data'!$F$32,0,10*ROW('Sanitation Data'!F68)))</f>
        <v/>
      </c>
      <c r="CZ74" s="398" t="str">
        <f ca="1">+IF(OFFSET('Sanitation Data'!$G$28,0,10*ROW('Sanitation Data'!G68))="","",OFFSET('Sanitation Data'!$G$28,0,10*ROW('Sanitation Data'!G68)))</f>
        <v/>
      </c>
      <c r="DA74" s="398" t="str">
        <f ca="1">+IF(OFFSET('Sanitation Data'!$G$29,0,10*ROW('Sanitation Data'!G68))="","",OFFSET('Sanitation Data'!$G$29,0,10*ROW('Sanitation Data'!G68)))</f>
        <v/>
      </c>
      <c r="DB74" s="398" t="str">
        <f ca="1">+IF(OFFSET('Sanitation Data'!$G$30,0,10*ROW('Sanitation Data'!G68))="","",OFFSET('Sanitation Data'!$G$30,0,10*ROW('Sanitation Data'!G68)))</f>
        <v/>
      </c>
      <c r="DC74" s="398" t="str">
        <f ca="1">+IF(OFFSET('Sanitation Data'!$G$31,0,10*ROW('Sanitation Data'!G68))="","",OFFSET('Sanitation Data'!$G$31,0,10*ROW('Sanitation Data'!G68)))</f>
        <v/>
      </c>
      <c r="DD74" s="398" t="str">
        <f ca="1">+IF(OFFSET('Sanitation Data'!$G$32,0,10*ROW('Sanitation Data'!G68))="","",OFFSET('Sanitation Data'!$G$32,0,10*ROW('Sanitation Data'!G68)))</f>
        <v/>
      </c>
      <c r="DE74" s="398" t="str">
        <f ca="1">+IF(OFFSET('Sanitation Data'!$H$28,0,10*ROW('Sanitation Data'!H68))="","",OFFSET('Sanitation Data'!$H$28,0,10*ROW('Sanitation Data'!H68)))</f>
        <v/>
      </c>
      <c r="DF74" s="398" t="str">
        <f ca="1">+IF(OFFSET('Sanitation Data'!$H$29,0,10*ROW('Sanitation Data'!H68))="","",OFFSET('Sanitation Data'!$H$29,0,10*ROW('Sanitation Data'!H68)))</f>
        <v/>
      </c>
      <c r="DG74" s="398" t="str">
        <f ca="1">+IF(OFFSET('Sanitation Data'!$H$30,0,10*ROW('Sanitation Data'!H68))="","",OFFSET('Sanitation Data'!$H$30,0,10*ROW('Sanitation Data'!H68)))</f>
        <v/>
      </c>
      <c r="DH74" s="398" t="str">
        <f ca="1">+IF(OFFSET('Sanitation Data'!$H$31,0,10*ROW('Sanitation Data'!H68))="","",OFFSET('Sanitation Data'!$H$31,0,10*ROW('Sanitation Data'!H68)))</f>
        <v/>
      </c>
      <c r="DI74" s="398" t="str">
        <f ca="1">+IF(OFFSET('Sanitation Data'!$H$32,0,10*ROW('Sanitation Data'!H68))="","",OFFSET('Sanitation Data'!$H$32,0,10*ROW('Sanitation Data'!H68)))</f>
        <v/>
      </c>
      <c r="DJ74" s="398" t="str">
        <f ca="1">+IF(OFFSET('Sanitation Data'!$I$28,0,10*ROW('Sanitation Data'!I68))="","",OFFSET('Sanitation Data'!$I$28,0,10*ROW('Sanitation Data'!I68)))</f>
        <v/>
      </c>
      <c r="DK74" s="398" t="str">
        <f ca="1">+IF(OFFSET('Sanitation Data'!$I$29,0,10*ROW('Sanitation Data'!I68))="","",OFFSET('Sanitation Data'!$I$29,0,10*ROW('Sanitation Data'!I68)))</f>
        <v/>
      </c>
      <c r="DL74" s="398" t="str">
        <f ca="1">+IF(OFFSET('Sanitation Data'!$I$30,0,10*ROW('Sanitation Data'!I68))="","",OFFSET('Sanitation Data'!$I$30,0,10*ROW('Sanitation Data'!I68)))</f>
        <v/>
      </c>
      <c r="DM74" s="398" t="str">
        <f ca="1">+IF(OFFSET('Sanitation Data'!$I$31,0,10*ROW('Sanitation Data'!I68))="","",OFFSET('Sanitation Data'!$I$31,0,10*ROW('Sanitation Data'!I68)))</f>
        <v/>
      </c>
      <c r="DN74" s="398" t="str">
        <f ca="1">+IF(OFFSET('Sanitation Data'!$I$32,0,10*ROW('Sanitation Data'!I68))="","",OFFSET('Sanitation Data'!$I$32,0,10*ROW('Sanitation Data'!I68)))</f>
        <v/>
      </c>
      <c r="DO74" s="398" t="str">
        <f ca="1">+IF(OFFSET('Hygiene Data'!$D$11,0,10*ROW('Hygiene Data'!D68))="","",OFFSET('Hygiene Data'!$D$11,0,10*ROW('Hygiene Data'!D68)))</f>
        <v/>
      </c>
      <c r="DP74" s="398" t="str">
        <f ca="1">+IF(OFFSET('Hygiene Data'!$D$12,0,10*ROW('Hygiene Data'!D68))="","",OFFSET('Hygiene Data'!$D$12,0,10*ROW('Hygiene Data'!D68)))</f>
        <v/>
      </c>
      <c r="DQ74" s="398" t="str">
        <f ca="1">+IF(OFFSET('Hygiene Data'!$D$13,0,10*ROW('Hygiene Data'!D68))="","",OFFSET('Hygiene Data'!$D$13,0,10*ROW('Hygiene Data'!D68)))</f>
        <v/>
      </c>
      <c r="DR74" s="398" t="str">
        <f ca="1">+IF(OFFSET('Hygiene Data'!$E$11,0,10*ROW('Hygiene Data'!E68))="","",OFFSET('Hygiene Data'!$E$11,0,10*ROW('Hygiene Data'!E68)))</f>
        <v/>
      </c>
      <c r="DS74" s="398" t="str">
        <f ca="1">+IF(OFFSET('Hygiene Data'!$E$12,0,10*ROW('Hygiene Data'!E68))="","",OFFSET('Hygiene Data'!$E$12,0,10*ROW('Hygiene Data'!E68)))</f>
        <v/>
      </c>
      <c r="DT74" s="398" t="str">
        <f ca="1">+IF(OFFSET('Hygiene Data'!$E$13,0,10*ROW('Hygiene Data'!E68))="","",OFFSET('Hygiene Data'!$E$13,0,10*ROW('Hygiene Data'!E68)))</f>
        <v/>
      </c>
      <c r="DU74" s="398" t="str">
        <f ca="1">+IF(OFFSET('Hygiene Data'!$F$11,0,10*ROW('Hygiene Data'!F68))="","",OFFSET('Hygiene Data'!$F$11,0,10*ROW('Hygiene Data'!F68)))</f>
        <v/>
      </c>
      <c r="DV74" s="398" t="str">
        <f ca="1">+IF(OFFSET('Hygiene Data'!$F$12,0,10*ROW('Hygiene Data'!F68))="","",OFFSET('Hygiene Data'!$F$12,0,10*ROW('Hygiene Data'!F68)))</f>
        <v/>
      </c>
      <c r="DW74" s="398" t="str">
        <f ca="1">+IF(OFFSET('Hygiene Data'!$F$13,0,10*ROW('Hygiene Data'!F68))="","",OFFSET('Hygiene Data'!$F$13,0,10*ROW('Hygiene Data'!F68)))</f>
        <v/>
      </c>
      <c r="DX74" s="398" t="str">
        <f ca="1">+IF(OFFSET('Hygiene Data'!$G$11,0,10*ROW('Hygiene Data'!G68))="","",OFFSET('Hygiene Data'!$G$11,0,10*ROW('Hygiene Data'!G68)))</f>
        <v/>
      </c>
      <c r="DY74" s="398" t="str">
        <f ca="1">+IF(OFFSET('Hygiene Data'!$G$12,0,10*ROW('Hygiene Data'!G68))="","",OFFSET('Hygiene Data'!$G$12,0,10*ROW('Hygiene Data'!G68)))</f>
        <v/>
      </c>
      <c r="DZ74" s="398" t="str">
        <f ca="1">+IF(OFFSET('Hygiene Data'!$G$13,0,10*ROW('Hygiene Data'!G68))="","",OFFSET('Hygiene Data'!$G$13,0,10*ROW('Hygiene Data'!G68)))</f>
        <v/>
      </c>
      <c r="EA74" s="398" t="str">
        <f ca="1">+IF(OFFSET('Hygiene Data'!$H$11,0,10*ROW('Hygiene Data'!H68))="","",OFFSET('Hygiene Data'!$H$11,0,10*ROW('Hygiene Data'!H68)))</f>
        <v/>
      </c>
      <c r="EB74" s="398" t="str">
        <f ca="1">+IF(OFFSET('Hygiene Data'!$H$12,0,10*ROW('Hygiene Data'!H68))="","",OFFSET('Hygiene Data'!$H$12,0,10*ROW('Hygiene Data'!H68)))</f>
        <v/>
      </c>
      <c r="EC74" s="398" t="str">
        <f ca="1">+IF(OFFSET('Hygiene Data'!$H$13,0,10*ROW('Hygiene Data'!H68))="","",OFFSET('Hygiene Data'!$H$13,0,10*ROW('Hygiene Data'!H68)))</f>
        <v/>
      </c>
      <c r="ED74" s="398" t="str">
        <f ca="1">+IF(OFFSET('Hygiene Data'!$I$11,0,10*ROW('Hygiene Data'!I68))="","",OFFSET('Hygiene Data'!$I$11,0,10*ROW('Hygiene Data'!I68)))</f>
        <v/>
      </c>
      <c r="EE74" s="398" t="str">
        <f ca="1">+IF(OFFSET('Hygiene Data'!$I$12,0,10*ROW('Hygiene Data'!I68))="","",OFFSET('Hygiene Data'!$I$12,0,10*ROW('Hygiene Data'!I68)))</f>
        <v/>
      </c>
      <c r="EF74" s="398" t="str">
        <f ca="1">+IF(OFFSET('Hygiene Data'!$I$13,0,10*ROW('Hygiene Data'!I68))="","",OFFSET('Hygiene Data'!$I$13,0,10*ROW('Hygiene Data'!I68)))</f>
        <v/>
      </c>
    </row>
    <row r="75" spans="1:136" x14ac:dyDescent="0.25">
      <c r="A75" s="507" t="str">
        <f ca="1">+IF(OFFSET('Water Data'!$B$2,0,10*ROW('Water Data'!E69))="","",OFFSET('Water Data'!$B$2,0,10*ROW('Water Data'!E69)))</f>
        <v/>
      </c>
      <c r="B75" s="507"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34" t="str">
        <f t="shared" ca="1" si="1"/>
        <v/>
      </c>
      <c r="D75" s="535"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35"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35"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35"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35"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35"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35"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35"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35"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35"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35"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35"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35"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35"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35"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35"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35"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35"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36"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36"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36"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36"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36"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36"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36"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36"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36"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36"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36"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36"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36"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36"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36"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36"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36"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36"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36"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36"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36"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36"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36"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36"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36"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36"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36"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36"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36"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36"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37"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613"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37"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37"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37"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37"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37"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37"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37"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37"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37"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37"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37"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37"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37"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37"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37"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37"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98" t="str">
        <f ca="1">+IF(OFFSET('Water Data'!$D$27,0,10*ROW('Water Data'!D69))="","",OFFSET('Water Data'!$D$27,0,10*ROW('Water Data'!D69)))</f>
        <v/>
      </c>
      <c r="BT75" s="398" t="str">
        <f ca="1">+IF(OFFSET('Water Data'!$D$28,0,10*ROW('Water Data'!D69))="","",OFFSET('Water Data'!$D$28,0,10*ROW('Water Data'!D69)))</f>
        <v/>
      </c>
      <c r="BU75" s="398" t="str">
        <f ca="1">+IF(OFFSET('Water Data'!$D$29,0,10*ROW('Water Data'!D69))="","",OFFSET('Water Data'!$D$29,0,10*ROW('Water Data'!D69)))</f>
        <v/>
      </c>
      <c r="BV75" s="398" t="str">
        <f ca="1">+IF(OFFSET('Water Data'!$E$27,0,10*ROW('Water Data'!E69))="","",OFFSET('Water Data'!$E$27,0,10*ROW('Water Data'!E69)))</f>
        <v/>
      </c>
      <c r="BW75" s="398" t="str">
        <f ca="1">+IF(OFFSET('Water Data'!$E$28,0,10*ROW('Water Data'!E69))="","",OFFSET('Water Data'!$E$28,0,10*ROW('Water Data'!E69)))</f>
        <v/>
      </c>
      <c r="BX75" s="398" t="str">
        <f ca="1">+IF(OFFSET('Water Data'!$E$29,0,10*ROW('Water Data'!E69))="","",OFFSET('Water Data'!$E$29,0,10*ROW('Water Data'!E69)))</f>
        <v/>
      </c>
      <c r="BY75" s="398" t="str">
        <f ca="1">+IF(OFFSET('Water Data'!$F$27,0,10*ROW('Water Data'!F69))="","",OFFSET('Water Data'!$F$27,0,10*ROW('Water Data'!F69)))</f>
        <v/>
      </c>
      <c r="BZ75" s="398" t="str">
        <f ca="1">+IF(OFFSET('Water Data'!$F$28,0,10*ROW('Water Data'!F69))="","",OFFSET('Water Data'!$F$28,0,10*ROW('Water Data'!F69)))</f>
        <v/>
      </c>
      <c r="CA75" s="398" t="str">
        <f ca="1">+IF(OFFSET('Water Data'!$F$29,0,10*ROW('Water Data'!F69))="","",OFFSET('Water Data'!$F$29,0,10*ROW('Water Data'!F69)))</f>
        <v/>
      </c>
      <c r="CB75" s="398" t="str">
        <f ca="1">+IF(OFFSET('Water Data'!$G$27,0,10*ROW('Water Data'!G69))="","",OFFSET('Water Data'!$G$27,0,10*ROW('Water Data'!G69)))</f>
        <v/>
      </c>
      <c r="CC75" s="398" t="str">
        <f ca="1">+IF(OFFSET('Water Data'!$G$28,0,10*ROW('Water Data'!G69))="","",OFFSET('Water Data'!$G$28,0,10*ROW('Water Data'!G69)))</f>
        <v/>
      </c>
      <c r="CD75" s="398" t="str">
        <f ca="1">+IF(OFFSET('Water Data'!$G$29,0,10*ROW('Water Data'!G69))="","",OFFSET('Water Data'!$G$29,0,10*ROW('Water Data'!G69)))</f>
        <v/>
      </c>
      <c r="CE75" s="398" t="str">
        <f ca="1">+IF(OFFSET('Water Data'!$H$27,0,10*ROW('Water Data'!H69))="","",OFFSET('Water Data'!$H$27,0,10*ROW('Water Data'!H69)))</f>
        <v/>
      </c>
      <c r="CF75" s="398" t="str">
        <f ca="1">+IF(OFFSET('Water Data'!$H$28,0,10*ROW('Water Data'!H69))="","",OFFSET('Water Data'!$H$28,0,10*ROW('Water Data'!H69)))</f>
        <v/>
      </c>
      <c r="CG75" s="398" t="str">
        <f ca="1">+IF(OFFSET('Water Data'!$H$29,0,10*ROW('Water Data'!H69))="","",OFFSET('Water Data'!$H$29,0,10*ROW('Water Data'!H69)))</f>
        <v/>
      </c>
      <c r="CH75" s="398" t="str">
        <f ca="1">+IF(OFFSET('Water Data'!$I$27,0,10*ROW('Water Data'!I69))="","",OFFSET('Water Data'!$I$27,0,10*ROW('Water Data'!I69)))</f>
        <v/>
      </c>
      <c r="CI75" s="398" t="str">
        <f ca="1">+IF(OFFSET('Water Data'!$I$28,0,10*ROW('Water Data'!I69))="","",OFFSET('Water Data'!$I$28,0,10*ROW('Water Data'!I69)))</f>
        <v/>
      </c>
      <c r="CJ75" s="398" t="str">
        <f ca="1">+IF(OFFSET('Water Data'!$I$29,0,10*ROW('Water Data'!I69))="","",OFFSET('Water Data'!$I$29,0,10*ROW('Water Data'!I69)))</f>
        <v/>
      </c>
      <c r="CK75" s="398" t="str">
        <f ca="1">+IF(OFFSET('Sanitation Data'!$D$28,0,10*ROW('Sanitation Data'!D69))="","",OFFSET('Sanitation Data'!$D$28,0,10*ROW('Sanitation Data'!D69)))</f>
        <v/>
      </c>
      <c r="CL75" s="398" t="str">
        <f ca="1">+IF(OFFSET('Sanitation Data'!$D$29,0,10*ROW('Sanitation Data'!D69))="","",OFFSET('Sanitation Data'!$D$29,0,10*ROW('Sanitation Data'!D69)))</f>
        <v/>
      </c>
      <c r="CM75" s="398" t="str">
        <f ca="1">+IF(OFFSET('Sanitation Data'!$D$30,0,10*ROW('Sanitation Data'!D69))="","",OFFSET('Sanitation Data'!$D$30,0,10*ROW('Sanitation Data'!D69)))</f>
        <v/>
      </c>
      <c r="CN75" s="398" t="str">
        <f ca="1">+IF(OFFSET('Sanitation Data'!$D$31,0,10*ROW('Sanitation Data'!D69))="","",OFFSET('Sanitation Data'!$D$31,0,10*ROW('Sanitation Data'!D69)))</f>
        <v/>
      </c>
      <c r="CO75" s="398" t="str">
        <f ca="1">+IF(OFFSET('Sanitation Data'!$D$32,0,10*ROW('Sanitation Data'!D69))="","",OFFSET('Sanitation Data'!$D$32,0,10*ROW('Sanitation Data'!D69)))</f>
        <v/>
      </c>
      <c r="CP75" s="398" t="str">
        <f ca="1">+IF(OFFSET('Sanitation Data'!$E$28,0,10*ROW('Sanitation Data'!E69))="","",OFFSET('Sanitation Data'!$E$28,0,10*ROW('Sanitation Data'!E69)))</f>
        <v/>
      </c>
      <c r="CQ75" s="398" t="str">
        <f ca="1">+IF(OFFSET('Sanitation Data'!$E$29,0,10*ROW('Sanitation Data'!E69))="","",OFFSET('Sanitation Data'!$E$29,0,10*ROW('Sanitation Data'!E69)))</f>
        <v/>
      </c>
      <c r="CR75" s="398" t="str">
        <f ca="1">+IF(OFFSET('Sanitation Data'!$E$30,0,10*ROW('Sanitation Data'!E69))="","",OFFSET('Sanitation Data'!$E$30,0,10*ROW('Sanitation Data'!E69)))</f>
        <v/>
      </c>
      <c r="CS75" s="398" t="str">
        <f ca="1">+IF(OFFSET('Sanitation Data'!$E$31,0,10*ROW('Sanitation Data'!E69))="","",OFFSET('Sanitation Data'!$E$31,0,10*ROW('Sanitation Data'!E69)))</f>
        <v/>
      </c>
      <c r="CT75" s="398" t="str">
        <f ca="1">+IF(OFFSET('Sanitation Data'!$E$32,0,10*ROW('Sanitation Data'!E69))="","",OFFSET('Sanitation Data'!$E$32,0,10*ROW('Sanitation Data'!E69)))</f>
        <v/>
      </c>
      <c r="CU75" s="398" t="str">
        <f ca="1">+IF(OFFSET('Sanitation Data'!$F$28,0,10*ROW('Sanitation Data'!F69))="","",OFFSET('Sanitation Data'!$F$28,0,10*ROW('Sanitation Data'!F69)))</f>
        <v/>
      </c>
      <c r="CV75" s="398" t="str">
        <f ca="1">+IF(OFFSET('Sanitation Data'!$F$29,0,10*ROW('Sanitation Data'!F69))="","",OFFSET('Sanitation Data'!$F$29,0,10*ROW('Sanitation Data'!F69)))</f>
        <v/>
      </c>
      <c r="CW75" s="398" t="str">
        <f ca="1">+IF(OFFSET('Sanitation Data'!$F$30,0,10*ROW('Sanitation Data'!F69))="","",OFFSET('Sanitation Data'!$F$30,0,10*ROW('Sanitation Data'!F69)))</f>
        <v/>
      </c>
      <c r="CX75" s="398" t="str">
        <f ca="1">+IF(OFFSET('Sanitation Data'!$F$31,0,10*ROW('Sanitation Data'!F69))="","",OFFSET('Sanitation Data'!$F$31,0,10*ROW('Sanitation Data'!F69)))</f>
        <v/>
      </c>
      <c r="CY75" s="398" t="str">
        <f ca="1">+IF(OFFSET('Sanitation Data'!$F$32,0,10*ROW('Sanitation Data'!F69))="","",OFFSET('Sanitation Data'!$F$32,0,10*ROW('Sanitation Data'!F69)))</f>
        <v/>
      </c>
      <c r="CZ75" s="398" t="str">
        <f ca="1">+IF(OFFSET('Sanitation Data'!$G$28,0,10*ROW('Sanitation Data'!G69))="","",OFFSET('Sanitation Data'!$G$28,0,10*ROW('Sanitation Data'!G69)))</f>
        <v/>
      </c>
      <c r="DA75" s="398" t="str">
        <f ca="1">+IF(OFFSET('Sanitation Data'!$G$29,0,10*ROW('Sanitation Data'!G69))="","",OFFSET('Sanitation Data'!$G$29,0,10*ROW('Sanitation Data'!G69)))</f>
        <v/>
      </c>
      <c r="DB75" s="398" t="str">
        <f ca="1">+IF(OFFSET('Sanitation Data'!$G$30,0,10*ROW('Sanitation Data'!G69))="","",OFFSET('Sanitation Data'!$G$30,0,10*ROW('Sanitation Data'!G69)))</f>
        <v/>
      </c>
      <c r="DC75" s="398" t="str">
        <f ca="1">+IF(OFFSET('Sanitation Data'!$G$31,0,10*ROW('Sanitation Data'!G69))="","",OFFSET('Sanitation Data'!$G$31,0,10*ROW('Sanitation Data'!G69)))</f>
        <v/>
      </c>
      <c r="DD75" s="398" t="str">
        <f ca="1">+IF(OFFSET('Sanitation Data'!$G$32,0,10*ROW('Sanitation Data'!G69))="","",OFFSET('Sanitation Data'!$G$32,0,10*ROW('Sanitation Data'!G69)))</f>
        <v/>
      </c>
      <c r="DE75" s="398" t="str">
        <f ca="1">+IF(OFFSET('Sanitation Data'!$H$28,0,10*ROW('Sanitation Data'!H69))="","",OFFSET('Sanitation Data'!$H$28,0,10*ROW('Sanitation Data'!H69)))</f>
        <v/>
      </c>
      <c r="DF75" s="398" t="str">
        <f ca="1">+IF(OFFSET('Sanitation Data'!$H$29,0,10*ROW('Sanitation Data'!H69))="","",OFFSET('Sanitation Data'!$H$29,0,10*ROW('Sanitation Data'!H69)))</f>
        <v/>
      </c>
      <c r="DG75" s="398" t="str">
        <f ca="1">+IF(OFFSET('Sanitation Data'!$H$30,0,10*ROW('Sanitation Data'!H69))="","",OFFSET('Sanitation Data'!$H$30,0,10*ROW('Sanitation Data'!H69)))</f>
        <v/>
      </c>
      <c r="DH75" s="398" t="str">
        <f ca="1">+IF(OFFSET('Sanitation Data'!$H$31,0,10*ROW('Sanitation Data'!H69))="","",OFFSET('Sanitation Data'!$H$31,0,10*ROW('Sanitation Data'!H69)))</f>
        <v/>
      </c>
      <c r="DI75" s="398" t="str">
        <f ca="1">+IF(OFFSET('Sanitation Data'!$H$32,0,10*ROW('Sanitation Data'!H69))="","",OFFSET('Sanitation Data'!$H$32,0,10*ROW('Sanitation Data'!H69)))</f>
        <v/>
      </c>
      <c r="DJ75" s="398" t="str">
        <f ca="1">+IF(OFFSET('Sanitation Data'!$I$28,0,10*ROW('Sanitation Data'!I69))="","",OFFSET('Sanitation Data'!$I$28,0,10*ROW('Sanitation Data'!I69)))</f>
        <v/>
      </c>
      <c r="DK75" s="398" t="str">
        <f ca="1">+IF(OFFSET('Sanitation Data'!$I$29,0,10*ROW('Sanitation Data'!I69))="","",OFFSET('Sanitation Data'!$I$29,0,10*ROW('Sanitation Data'!I69)))</f>
        <v/>
      </c>
      <c r="DL75" s="398" t="str">
        <f ca="1">+IF(OFFSET('Sanitation Data'!$I$30,0,10*ROW('Sanitation Data'!I69))="","",OFFSET('Sanitation Data'!$I$30,0,10*ROW('Sanitation Data'!I69)))</f>
        <v/>
      </c>
      <c r="DM75" s="398" t="str">
        <f ca="1">+IF(OFFSET('Sanitation Data'!$I$31,0,10*ROW('Sanitation Data'!I69))="","",OFFSET('Sanitation Data'!$I$31,0,10*ROW('Sanitation Data'!I69)))</f>
        <v/>
      </c>
      <c r="DN75" s="398" t="str">
        <f ca="1">+IF(OFFSET('Sanitation Data'!$I$32,0,10*ROW('Sanitation Data'!I69))="","",OFFSET('Sanitation Data'!$I$32,0,10*ROW('Sanitation Data'!I69)))</f>
        <v/>
      </c>
      <c r="DO75" s="398" t="str">
        <f ca="1">+IF(OFFSET('Hygiene Data'!$D$11,0,10*ROW('Hygiene Data'!D69))="","",OFFSET('Hygiene Data'!$D$11,0,10*ROW('Hygiene Data'!D69)))</f>
        <v/>
      </c>
      <c r="DP75" s="398" t="str">
        <f ca="1">+IF(OFFSET('Hygiene Data'!$D$12,0,10*ROW('Hygiene Data'!D69))="","",OFFSET('Hygiene Data'!$D$12,0,10*ROW('Hygiene Data'!D69)))</f>
        <v/>
      </c>
      <c r="DQ75" s="398" t="str">
        <f ca="1">+IF(OFFSET('Hygiene Data'!$D$13,0,10*ROW('Hygiene Data'!D69))="","",OFFSET('Hygiene Data'!$D$13,0,10*ROW('Hygiene Data'!D69)))</f>
        <v/>
      </c>
      <c r="DR75" s="398" t="str">
        <f ca="1">+IF(OFFSET('Hygiene Data'!$E$11,0,10*ROW('Hygiene Data'!E69))="","",OFFSET('Hygiene Data'!$E$11,0,10*ROW('Hygiene Data'!E69)))</f>
        <v/>
      </c>
      <c r="DS75" s="398" t="str">
        <f ca="1">+IF(OFFSET('Hygiene Data'!$E$12,0,10*ROW('Hygiene Data'!E69))="","",OFFSET('Hygiene Data'!$E$12,0,10*ROW('Hygiene Data'!E69)))</f>
        <v/>
      </c>
      <c r="DT75" s="398" t="str">
        <f ca="1">+IF(OFFSET('Hygiene Data'!$E$13,0,10*ROW('Hygiene Data'!E69))="","",OFFSET('Hygiene Data'!$E$13,0,10*ROW('Hygiene Data'!E69)))</f>
        <v/>
      </c>
      <c r="DU75" s="398" t="str">
        <f ca="1">+IF(OFFSET('Hygiene Data'!$F$11,0,10*ROW('Hygiene Data'!F69))="","",OFFSET('Hygiene Data'!$F$11,0,10*ROW('Hygiene Data'!F69)))</f>
        <v/>
      </c>
      <c r="DV75" s="398" t="str">
        <f ca="1">+IF(OFFSET('Hygiene Data'!$F$12,0,10*ROW('Hygiene Data'!F69))="","",OFFSET('Hygiene Data'!$F$12,0,10*ROW('Hygiene Data'!F69)))</f>
        <v/>
      </c>
      <c r="DW75" s="398" t="str">
        <f ca="1">+IF(OFFSET('Hygiene Data'!$F$13,0,10*ROW('Hygiene Data'!F69))="","",OFFSET('Hygiene Data'!$F$13,0,10*ROW('Hygiene Data'!F69)))</f>
        <v/>
      </c>
      <c r="DX75" s="398" t="str">
        <f ca="1">+IF(OFFSET('Hygiene Data'!$G$11,0,10*ROW('Hygiene Data'!G69))="","",OFFSET('Hygiene Data'!$G$11,0,10*ROW('Hygiene Data'!G69)))</f>
        <v/>
      </c>
      <c r="DY75" s="398" t="str">
        <f ca="1">+IF(OFFSET('Hygiene Data'!$G$12,0,10*ROW('Hygiene Data'!G69))="","",OFFSET('Hygiene Data'!$G$12,0,10*ROW('Hygiene Data'!G69)))</f>
        <v/>
      </c>
      <c r="DZ75" s="398" t="str">
        <f ca="1">+IF(OFFSET('Hygiene Data'!$G$13,0,10*ROW('Hygiene Data'!G69))="","",OFFSET('Hygiene Data'!$G$13,0,10*ROW('Hygiene Data'!G69)))</f>
        <v/>
      </c>
      <c r="EA75" s="398" t="str">
        <f ca="1">+IF(OFFSET('Hygiene Data'!$H$11,0,10*ROW('Hygiene Data'!H69))="","",OFFSET('Hygiene Data'!$H$11,0,10*ROW('Hygiene Data'!H69)))</f>
        <v/>
      </c>
      <c r="EB75" s="398" t="str">
        <f ca="1">+IF(OFFSET('Hygiene Data'!$H$12,0,10*ROW('Hygiene Data'!H69))="","",OFFSET('Hygiene Data'!$H$12,0,10*ROW('Hygiene Data'!H69)))</f>
        <v/>
      </c>
      <c r="EC75" s="398" t="str">
        <f ca="1">+IF(OFFSET('Hygiene Data'!$H$13,0,10*ROW('Hygiene Data'!H69))="","",OFFSET('Hygiene Data'!$H$13,0,10*ROW('Hygiene Data'!H69)))</f>
        <v/>
      </c>
      <c r="ED75" s="398" t="str">
        <f ca="1">+IF(OFFSET('Hygiene Data'!$I$11,0,10*ROW('Hygiene Data'!I69))="","",OFFSET('Hygiene Data'!$I$11,0,10*ROW('Hygiene Data'!I69)))</f>
        <v/>
      </c>
      <c r="EE75" s="398" t="str">
        <f ca="1">+IF(OFFSET('Hygiene Data'!$I$12,0,10*ROW('Hygiene Data'!I69))="","",OFFSET('Hygiene Data'!$I$12,0,10*ROW('Hygiene Data'!I69)))</f>
        <v/>
      </c>
      <c r="EF75" s="398" t="str">
        <f ca="1">+IF(OFFSET('Hygiene Data'!$I$13,0,10*ROW('Hygiene Data'!I69))="","",OFFSET('Hygiene Data'!$I$13,0,10*ROW('Hygiene Data'!I69)))</f>
        <v/>
      </c>
    </row>
    <row r="76" spans="1:136" x14ac:dyDescent="0.25">
      <c r="A76" s="507" t="str">
        <f ca="1">+IF(OFFSET('Water Data'!$B$2,0,10*ROW('Water Data'!E70))="","",OFFSET('Water Data'!$B$2,0,10*ROW('Water Data'!E70)))</f>
        <v/>
      </c>
      <c r="B76" s="507"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34" t="str">
        <f t="shared" ca="1" si="1"/>
        <v/>
      </c>
      <c r="D76" s="535"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35"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35"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35"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35"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35"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35"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35"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35"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35"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35"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35"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35"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35"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35"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35"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35"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35"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36"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36"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36"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36"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36"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36"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36"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36"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36"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36"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36"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36"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36"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36"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36"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36"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36"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36"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36"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36"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36"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36"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36"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36"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36"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36"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36"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36"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36"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36"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37"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613"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37"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37"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37"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37"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37"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37"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37"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37"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37"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37"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37"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37"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37"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37"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37"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37"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98" t="str">
        <f ca="1">+IF(OFFSET('Water Data'!$D$27,0,10*ROW('Water Data'!D70))="","",OFFSET('Water Data'!$D$27,0,10*ROW('Water Data'!D70)))</f>
        <v/>
      </c>
      <c r="BT76" s="398" t="str">
        <f ca="1">+IF(OFFSET('Water Data'!$D$28,0,10*ROW('Water Data'!D70))="","",OFFSET('Water Data'!$D$28,0,10*ROW('Water Data'!D70)))</f>
        <v/>
      </c>
      <c r="BU76" s="398" t="str">
        <f ca="1">+IF(OFFSET('Water Data'!$D$29,0,10*ROW('Water Data'!D70))="","",OFFSET('Water Data'!$D$29,0,10*ROW('Water Data'!D70)))</f>
        <v/>
      </c>
      <c r="BV76" s="398" t="str">
        <f ca="1">+IF(OFFSET('Water Data'!$E$27,0,10*ROW('Water Data'!E70))="","",OFFSET('Water Data'!$E$27,0,10*ROW('Water Data'!E70)))</f>
        <v/>
      </c>
      <c r="BW76" s="398" t="str">
        <f ca="1">+IF(OFFSET('Water Data'!$E$28,0,10*ROW('Water Data'!E70))="","",OFFSET('Water Data'!$E$28,0,10*ROW('Water Data'!E70)))</f>
        <v/>
      </c>
      <c r="BX76" s="398" t="str">
        <f ca="1">+IF(OFFSET('Water Data'!$E$29,0,10*ROW('Water Data'!E70))="","",OFFSET('Water Data'!$E$29,0,10*ROW('Water Data'!E70)))</f>
        <v/>
      </c>
      <c r="BY76" s="398" t="str">
        <f ca="1">+IF(OFFSET('Water Data'!$F$27,0,10*ROW('Water Data'!F70))="","",OFFSET('Water Data'!$F$27,0,10*ROW('Water Data'!F70)))</f>
        <v/>
      </c>
      <c r="BZ76" s="398" t="str">
        <f ca="1">+IF(OFFSET('Water Data'!$F$28,0,10*ROW('Water Data'!F70))="","",OFFSET('Water Data'!$F$28,0,10*ROW('Water Data'!F70)))</f>
        <v/>
      </c>
      <c r="CA76" s="398" t="str">
        <f ca="1">+IF(OFFSET('Water Data'!$F$29,0,10*ROW('Water Data'!F70))="","",OFFSET('Water Data'!$F$29,0,10*ROW('Water Data'!F70)))</f>
        <v/>
      </c>
      <c r="CB76" s="398" t="str">
        <f ca="1">+IF(OFFSET('Water Data'!$G$27,0,10*ROW('Water Data'!G70))="","",OFFSET('Water Data'!$G$27,0,10*ROW('Water Data'!G70)))</f>
        <v/>
      </c>
      <c r="CC76" s="398" t="str">
        <f ca="1">+IF(OFFSET('Water Data'!$G$28,0,10*ROW('Water Data'!G70))="","",OFFSET('Water Data'!$G$28,0,10*ROW('Water Data'!G70)))</f>
        <v/>
      </c>
      <c r="CD76" s="398" t="str">
        <f ca="1">+IF(OFFSET('Water Data'!$G$29,0,10*ROW('Water Data'!G70))="","",OFFSET('Water Data'!$G$29,0,10*ROW('Water Data'!G70)))</f>
        <v/>
      </c>
      <c r="CE76" s="398" t="str">
        <f ca="1">+IF(OFFSET('Water Data'!$H$27,0,10*ROW('Water Data'!H70))="","",OFFSET('Water Data'!$H$27,0,10*ROW('Water Data'!H70)))</f>
        <v/>
      </c>
      <c r="CF76" s="398" t="str">
        <f ca="1">+IF(OFFSET('Water Data'!$H$28,0,10*ROW('Water Data'!H70))="","",OFFSET('Water Data'!$H$28,0,10*ROW('Water Data'!H70)))</f>
        <v/>
      </c>
      <c r="CG76" s="398" t="str">
        <f ca="1">+IF(OFFSET('Water Data'!$H$29,0,10*ROW('Water Data'!H70))="","",OFFSET('Water Data'!$H$29,0,10*ROW('Water Data'!H70)))</f>
        <v/>
      </c>
      <c r="CH76" s="398" t="str">
        <f ca="1">+IF(OFFSET('Water Data'!$I$27,0,10*ROW('Water Data'!I70))="","",OFFSET('Water Data'!$I$27,0,10*ROW('Water Data'!I70)))</f>
        <v/>
      </c>
      <c r="CI76" s="398" t="str">
        <f ca="1">+IF(OFFSET('Water Data'!$I$28,0,10*ROW('Water Data'!I70))="","",OFFSET('Water Data'!$I$28,0,10*ROW('Water Data'!I70)))</f>
        <v/>
      </c>
      <c r="CJ76" s="398" t="str">
        <f ca="1">+IF(OFFSET('Water Data'!$I$29,0,10*ROW('Water Data'!I70))="","",OFFSET('Water Data'!$I$29,0,10*ROW('Water Data'!I70)))</f>
        <v/>
      </c>
      <c r="CK76" s="398" t="str">
        <f ca="1">+IF(OFFSET('Sanitation Data'!$D$28,0,10*ROW('Sanitation Data'!D70))="","",OFFSET('Sanitation Data'!$D$28,0,10*ROW('Sanitation Data'!D70)))</f>
        <v/>
      </c>
      <c r="CL76" s="398" t="str">
        <f ca="1">+IF(OFFSET('Sanitation Data'!$D$29,0,10*ROW('Sanitation Data'!D70))="","",OFFSET('Sanitation Data'!$D$29,0,10*ROW('Sanitation Data'!D70)))</f>
        <v/>
      </c>
      <c r="CM76" s="398" t="str">
        <f ca="1">+IF(OFFSET('Sanitation Data'!$D$30,0,10*ROW('Sanitation Data'!D70))="","",OFFSET('Sanitation Data'!$D$30,0,10*ROW('Sanitation Data'!D70)))</f>
        <v/>
      </c>
      <c r="CN76" s="398" t="str">
        <f ca="1">+IF(OFFSET('Sanitation Data'!$D$31,0,10*ROW('Sanitation Data'!D70))="","",OFFSET('Sanitation Data'!$D$31,0,10*ROW('Sanitation Data'!D70)))</f>
        <v/>
      </c>
      <c r="CO76" s="398" t="str">
        <f ca="1">+IF(OFFSET('Sanitation Data'!$D$32,0,10*ROW('Sanitation Data'!D70))="","",OFFSET('Sanitation Data'!$D$32,0,10*ROW('Sanitation Data'!D70)))</f>
        <v/>
      </c>
      <c r="CP76" s="398" t="str">
        <f ca="1">+IF(OFFSET('Sanitation Data'!$E$28,0,10*ROW('Sanitation Data'!E70))="","",OFFSET('Sanitation Data'!$E$28,0,10*ROW('Sanitation Data'!E70)))</f>
        <v/>
      </c>
      <c r="CQ76" s="398" t="str">
        <f ca="1">+IF(OFFSET('Sanitation Data'!$E$29,0,10*ROW('Sanitation Data'!E70))="","",OFFSET('Sanitation Data'!$E$29,0,10*ROW('Sanitation Data'!E70)))</f>
        <v/>
      </c>
      <c r="CR76" s="398" t="str">
        <f ca="1">+IF(OFFSET('Sanitation Data'!$E$30,0,10*ROW('Sanitation Data'!E70))="","",OFFSET('Sanitation Data'!$E$30,0,10*ROW('Sanitation Data'!E70)))</f>
        <v/>
      </c>
      <c r="CS76" s="398" t="str">
        <f ca="1">+IF(OFFSET('Sanitation Data'!$E$31,0,10*ROW('Sanitation Data'!E70))="","",OFFSET('Sanitation Data'!$E$31,0,10*ROW('Sanitation Data'!E70)))</f>
        <v/>
      </c>
      <c r="CT76" s="398" t="str">
        <f ca="1">+IF(OFFSET('Sanitation Data'!$E$32,0,10*ROW('Sanitation Data'!E70))="","",OFFSET('Sanitation Data'!$E$32,0,10*ROW('Sanitation Data'!E70)))</f>
        <v/>
      </c>
      <c r="CU76" s="398" t="str">
        <f ca="1">+IF(OFFSET('Sanitation Data'!$F$28,0,10*ROW('Sanitation Data'!F70))="","",OFFSET('Sanitation Data'!$F$28,0,10*ROW('Sanitation Data'!F70)))</f>
        <v/>
      </c>
      <c r="CV76" s="398" t="str">
        <f ca="1">+IF(OFFSET('Sanitation Data'!$F$29,0,10*ROW('Sanitation Data'!F70))="","",OFFSET('Sanitation Data'!$F$29,0,10*ROW('Sanitation Data'!F70)))</f>
        <v/>
      </c>
      <c r="CW76" s="398" t="str">
        <f ca="1">+IF(OFFSET('Sanitation Data'!$F$30,0,10*ROW('Sanitation Data'!F70))="","",OFFSET('Sanitation Data'!$F$30,0,10*ROW('Sanitation Data'!F70)))</f>
        <v/>
      </c>
      <c r="CX76" s="398" t="str">
        <f ca="1">+IF(OFFSET('Sanitation Data'!$F$31,0,10*ROW('Sanitation Data'!F70))="","",OFFSET('Sanitation Data'!$F$31,0,10*ROW('Sanitation Data'!F70)))</f>
        <v/>
      </c>
      <c r="CY76" s="398" t="str">
        <f ca="1">+IF(OFFSET('Sanitation Data'!$F$32,0,10*ROW('Sanitation Data'!F70))="","",OFFSET('Sanitation Data'!$F$32,0,10*ROW('Sanitation Data'!F70)))</f>
        <v/>
      </c>
      <c r="CZ76" s="398" t="str">
        <f ca="1">+IF(OFFSET('Sanitation Data'!$G$28,0,10*ROW('Sanitation Data'!G70))="","",OFFSET('Sanitation Data'!$G$28,0,10*ROW('Sanitation Data'!G70)))</f>
        <v/>
      </c>
      <c r="DA76" s="398" t="str">
        <f ca="1">+IF(OFFSET('Sanitation Data'!$G$29,0,10*ROW('Sanitation Data'!G70))="","",OFFSET('Sanitation Data'!$G$29,0,10*ROW('Sanitation Data'!G70)))</f>
        <v/>
      </c>
      <c r="DB76" s="398" t="str">
        <f ca="1">+IF(OFFSET('Sanitation Data'!$G$30,0,10*ROW('Sanitation Data'!G70))="","",OFFSET('Sanitation Data'!$G$30,0,10*ROW('Sanitation Data'!G70)))</f>
        <v/>
      </c>
      <c r="DC76" s="398" t="str">
        <f ca="1">+IF(OFFSET('Sanitation Data'!$G$31,0,10*ROW('Sanitation Data'!G70))="","",OFFSET('Sanitation Data'!$G$31,0,10*ROW('Sanitation Data'!G70)))</f>
        <v/>
      </c>
      <c r="DD76" s="398" t="str">
        <f ca="1">+IF(OFFSET('Sanitation Data'!$G$32,0,10*ROW('Sanitation Data'!G70))="","",OFFSET('Sanitation Data'!$G$32,0,10*ROW('Sanitation Data'!G70)))</f>
        <v/>
      </c>
      <c r="DE76" s="398" t="str">
        <f ca="1">+IF(OFFSET('Sanitation Data'!$H$28,0,10*ROW('Sanitation Data'!H70))="","",OFFSET('Sanitation Data'!$H$28,0,10*ROW('Sanitation Data'!H70)))</f>
        <v/>
      </c>
      <c r="DF76" s="398" t="str">
        <f ca="1">+IF(OFFSET('Sanitation Data'!$H$29,0,10*ROW('Sanitation Data'!H70))="","",OFFSET('Sanitation Data'!$H$29,0,10*ROW('Sanitation Data'!H70)))</f>
        <v/>
      </c>
      <c r="DG76" s="398" t="str">
        <f ca="1">+IF(OFFSET('Sanitation Data'!$H$30,0,10*ROW('Sanitation Data'!H70))="","",OFFSET('Sanitation Data'!$H$30,0,10*ROW('Sanitation Data'!H70)))</f>
        <v/>
      </c>
      <c r="DH76" s="398" t="str">
        <f ca="1">+IF(OFFSET('Sanitation Data'!$H$31,0,10*ROW('Sanitation Data'!H70))="","",OFFSET('Sanitation Data'!$H$31,0,10*ROW('Sanitation Data'!H70)))</f>
        <v/>
      </c>
      <c r="DI76" s="398" t="str">
        <f ca="1">+IF(OFFSET('Sanitation Data'!$H$32,0,10*ROW('Sanitation Data'!H70))="","",OFFSET('Sanitation Data'!$H$32,0,10*ROW('Sanitation Data'!H70)))</f>
        <v/>
      </c>
      <c r="DJ76" s="398" t="str">
        <f ca="1">+IF(OFFSET('Sanitation Data'!$I$28,0,10*ROW('Sanitation Data'!I70))="","",OFFSET('Sanitation Data'!$I$28,0,10*ROW('Sanitation Data'!I70)))</f>
        <v/>
      </c>
      <c r="DK76" s="398" t="str">
        <f ca="1">+IF(OFFSET('Sanitation Data'!$I$29,0,10*ROW('Sanitation Data'!I70))="","",OFFSET('Sanitation Data'!$I$29,0,10*ROW('Sanitation Data'!I70)))</f>
        <v/>
      </c>
      <c r="DL76" s="398" t="str">
        <f ca="1">+IF(OFFSET('Sanitation Data'!$I$30,0,10*ROW('Sanitation Data'!I70))="","",OFFSET('Sanitation Data'!$I$30,0,10*ROW('Sanitation Data'!I70)))</f>
        <v/>
      </c>
      <c r="DM76" s="398" t="str">
        <f ca="1">+IF(OFFSET('Sanitation Data'!$I$31,0,10*ROW('Sanitation Data'!I70))="","",OFFSET('Sanitation Data'!$I$31,0,10*ROW('Sanitation Data'!I70)))</f>
        <v/>
      </c>
      <c r="DN76" s="398" t="str">
        <f ca="1">+IF(OFFSET('Sanitation Data'!$I$32,0,10*ROW('Sanitation Data'!I70))="","",OFFSET('Sanitation Data'!$I$32,0,10*ROW('Sanitation Data'!I70)))</f>
        <v/>
      </c>
      <c r="DO76" s="398" t="str">
        <f ca="1">+IF(OFFSET('Hygiene Data'!$D$11,0,10*ROW('Hygiene Data'!D70))="","",OFFSET('Hygiene Data'!$D$11,0,10*ROW('Hygiene Data'!D70)))</f>
        <v/>
      </c>
      <c r="DP76" s="398" t="str">
        <f ca="1">+IF(OFFSET('Hygiene Data'!$D$12,0,10*ROW('Hygiene Data'!D70))="","",OFFSET('Hygiene Data'!$D$12,0,10*ROW('Hygiene Data'!D70)))</f>
        <v/>
      </c>
      <c r="DQ76" s="398" t="str">
        <f ca="1">+IF(OFFSET('Hygiene Data'!$D$13,0,10*ROW('Hygiene Data'!D70))="","",OFFSET('Hygiene Data'!$D$13,0,10*ROW('Hygiene Data'!D70)))</f>
        <v/>
      </c>
      <c r="DR76" s="398" t="str">
        <f ca="1">+IF(OFFSET('Hygiene Data'!$E$11,0,10*ROW('Hygiene Data'!E70))="","",OFFSET('Hygiene Data'!$E$11,0,10*ROW('Hygiene Data'!E70)))</f>
        <v/>
      </c>
      <c r="DS76" s="398" t="str">
        <f ca="1">+IF(OFFSET('Hygiene Data'!$E$12,0,10*ROW('Hygiene Data'!E70))="","",OFFSET('Hygiene Data'!$E$12,0,10*ROW('Hygiene Data'!E70)))</f>
        <v/>
      </c>
      <c r="DT76" s="398" t="str">
        <f ca="1">+IF(OFFSET('Hygiene Data'!$E$13,0,10*ROW('Hygiene Data'!E70))="","",OFFSET('Hygiene Data'!$E$13,0,10*ROW('Hygiene Data'!E70)))</f>
        <v/>
      </c>
      <c r="DU76" s="398" t="str">
        <f ca="1">+IF(OFFSET('Hygiene Data'!$F$11,0,10*ROW('Hygiene Data'!F70))="","",OFFSET('Hygiene Data'!$F$11,0,10*ROW('Hygiene Data'!F70)))</f>
        <v/>
      </c>
      <c r="DV76" s="398" t="str">
        <f ca="1">+IF(OFFSET('Hygiene Data'!$F$12,0,10*ROW('Hygiene Data'!F70))="","",OFFSET('Hygiene Data'!$F$12,0,10*ROW('Hygiene Data'!F70)))</f>
        <v/>
      </c>
      <c r="DW76" s="398" t="str">
        <f ca="1">+IF(OFFSET('Hygiene Data'!$F$13,0,10*ROW('Hygiene Data'!F70))="","",OFFSET('Hygiene Data'!$F$13,0,10*ROW('Hygiene Data'!F70)))</f>
        <v/>
      </c>
      <c r="DX76" s="398" t="str">
        <f ca="1">+IF(OFFSET('Hygiene Data'!$G$11,0,10*ROW('Hygiene Data'!G70))="","",OFFSET('Hygiene Data'!$G$11,0,10*ROW('Hygiene Data'!G70)))</f>
        <v/>
      </c>
      <c r="DY76" s="398" t="str">
        <f ca="1">+IF(OFFSET('Hygiene Data'!$G$12,0,10*ROW('Hygiene Data'!G70))="","",OFFSET('Hygiene Data'!$G$12,0,10*ROW('Hygiene Data'!G70)))</f>
        <v/>
      </c>
      <c r="DZ76" s="398" t="str">
        <f ca="1">+IF(OFFSET('Hygiene Data'!$G$13,0,10*ROW('Hygiene Data'!G70))="","",OFFSET('Hygiene Data'!$G$13,0,10*ROW('Hygiene Data'!G70)))</f>
        <v/>
      </c>
      <c r="EA76" s="398" t="str">
        <f ca="1">+IF(OFFSET('Hygiene Data'!$H$11,0,10*ROW('Hygiene Data'!H70))="","",OFFSET('Hygiene Data'!$H$11,0,10*ROW('Hygiene Data'!H70)))</f>
        <v/>
      </c>
      <c r="EB76" s="398" t="str">
        <f ca="1">+IF(OFFSET('Hygiene Data'!$H$12,0,10*ROW('Hygiene Data'!H70))="","",OFFSET('Hygiene Data'!$H$12,0,10*ROW('Hygiene Data'!H70)))</f>
        <v/>
      </c>
      <c r="EC76" s="398" t="str">
        <f ca="1">+IF(OFFSET('Hygiene Data'!$H$13,0,10*ROW('Hygiene Data'!H70))="","",OFFSET('Hygiene Data'!$H$13,0,10*ROW('Hygiene Data'!H70)))</f>
        <v/>
      </c>
      <c r="ED76" s="398" t="str">
        <f ca="1">+IF(OFFSET('Hygiene Data'!$I$11,0,10*ROW('Hygiene Data'!I70))="","",OFFSET('Hygiene Data'!$I$11,0,10*ROW('Hygiene Data'!I70)))</f>
        <v/>
      </c>
      <c r="EE76" s="398" t="str">
        <f ca="1">+IF(OFFSET('Hygiene Data'!$I$12,0,10*ROW('Hygiene Data'!I70))="","",OFFSET('Hygiene Data'!$I$12,0,10*ROW('Hygiene Data'!I70)))</f>
        <v/>
      </c>
      <c r="EF76" s="398" t="str">
        <f ca="1">+IF(OFFSET('Hygiene Data'!$I$13,0,10*ROW('Hygiene Data'!I70))="","",OFFSET('Hygiene Data'!$I$13,0,10*ROW('Hygiene Data'!I70)))</f>
        <v/>
      </c>
    </row>
    <row r="77" spans="1:136" x14ac:dyDescent="0.25">
      <c r="A77" s="507" t="str">
        <f ca="1">+IF(OFFSET('Water Data'!$B$2,0,10*ROW('Water Data'!E71))="","",OFFSET('Water Data'!$B$2,0,10*ROW('Water Data'!E71)))</f>
        <v/>
      </c>
      <c r="B77" s="507"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34" t="str">
        <f t="shared" ca="1" si="1"/>
        <v/>
      </c>
      <c r="D77" s="535"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35"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35"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35"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35"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35"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35"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35"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35"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35"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35"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35"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35"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35"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35"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35"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35"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35"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36"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36"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36"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36"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36"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36"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36"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36"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36"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36"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36"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36"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36"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36"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36"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36"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36"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36"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36"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36"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36"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36"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36"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36"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36"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36"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36"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36"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36"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36"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37"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613"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37"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37"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37"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37"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37"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37"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37"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37"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37"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37"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37"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37"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37"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37"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37"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37"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98" t="str">
        <f ca="1">+IF(OFFSET('Water Data'!$D$27,0,10*ROW('Water Data'!D71))="","",OFFSET('Water Data'!$D$27,0,10*ROW('Water Data'!D71)))</f>
        <v/>
      </c>
      <c r="BT77" s="398" t="str">
        <f ca="1">+IF(OFFSET('Water Data'!$D$28,0,10*ROW('Water Data'!D71))="","",OFFSET('Water Data'!$D$28,0,10*ROW('Water Data'!D71)))</f>
        <v/>
      </c>
      <c r="BU77" s="398" t="str">
        <f ca="1">+IF(OFFSET('Water Data'!$D$29,0,10*ROW('Water Data'!D71))="","",OFFSET('Water Data'!$D$29,0,10*ROW('Water Data'!D71)))</f>
        <v/>
      </c>
      <c r="BV77" s="398" t="str">
        <f ca="1">+IF(OFFSET('Water Data'!$E$27,0,10*ROW('Water Data'!E71))="","",OFFSET('Water Data'!$E$27,0,10*ROW('Water Data'!E71)))</f>
        <v/>
      </c>
      <c r="BW77" s="398" t="str">
        <f ca="1">+IF(OFFSET('Water Data'!$E$28,0,10*ROW('Water Data'!E71))="","",OFFSET('Water Data'!$E$28,0,10*ROW('Water Data'!E71)))</f>
        <v/>
      </c>
      <c r="BX77" s="398" t="str">
        <f ca="1">+IF(OFFSET('Water Data'!$E$29,0,10*ROW('Water Data'!E71))="","",OFFSET('Water Data'!$E$29,0,10*ROW('Water Data'!E71)))</f>
        <v/>
      </c>
      <c r="BY77" s="398" t="str">
        <f ca="1">+IF(OFFSET('Water Data'!$F$27,0,10*ROW('Water Data'!F71))="","",OFFSET('Water Data'!$F$27,0,10*ROW('Water Data'!F71)))</f>
        <v/>
      </c>
      <c r="BZ77" s="398" t="str">
        <f ca="1">+IF(OFFSET('Water Data'!$F$28,0,10*ROW('Water Data'!F71))="","",OFFSET('Water Data'!$F$28,0,10*ROW('Water Data'!F71)))</f>
        <v/>
      </c>
      <c r="CA77" s="398" t="str">
        <f ca="1">+IF(OFFSET('Water Data'!$F$29,0,10*ROW('Water Data'!F71))="","",OFFSET('Water Data'!$F$29,0,10*ROW('Water Data'!F71)))</f>
        <v/>
      </c>
      <c r="CB77" s="398" t="str">
        <f ca="1">+IF(OFFSET('Water Data'!$G$27,0,10*ROW('Water Data'!G71))="","",OFFSET('Water Data'!$G$27,0,10*ROW('Water Data'!G71)))</f>
        <v/>
      </c>
      <c r="CC77" s="398" t="str">
        <f ca="1">+IF(OFFSET('Water Data'!$G$28,0,10*ROW('Water Data'!G71))="","",OFFSET('Water Data'!$G$28,0,10*ROW('Water Data'!G71)))</f>
        <v/>
      </c>
      <c r="CD77" s="398" t="str">
        <f ca="1">+IF(OFFSET('Water Data'!$G$29,0,10*ROW('Water Data'!G71))="","",OFFSET('Water Data'!$G$29,0,10*ROW('Water Data'!G71)))</f>
        <v/>
      </c>
      <c r="CE77" s="398" t="str">
        <f ca="1">+IF(OFFSET('Water Data'!$H$27,0,10*ROW('Water Data'!H71))="","",OFFSET('Water Data'!$H$27,0,10*ROW('Water Data'!H71)))</f>
        <v/>
      </c>
      <c r="CF77" s="398" t="str">
        <f ca="1">+IF(OFFSET('Water Data'!$H$28,0,10*ROW('Water Data'!H71))="","",OFFSET('Water Data'!$H$28,0,10*ROW('Water Data'!H71)))</f>
        <v/>
      </c>
      <c r="CG77" s="398" t="str">
        <f ca="1">+IF(OFFSET('Water Data'!$H$29,0,10*ROW('Water Data'!H71))="","",OFFSET('Water Data'!$H$29,0,10*ROW('Water Data'!H71)))</f>
        <v/>
      </c>
      <c r="CH77" s="398" t="str">
        <f ca="1">+IF(OFFSET('Water Data'!$I$27,0,10*ROW('Water Data'!I71))="","",OFFSET('Water Data'!$I$27,0,10*ROW('Water Data'!I71)))</f>
        <v/>
      </c>
      <c r="CI77" s="398" t="str">
        <f ca="1">+IF(OFFSET('Water Data'!$I$28,0,10*ROW('Water Data'!I71))="","",OFFSET('Water Data'!$I$28,0,10*ROW('Water Data'!I71)))</f>
        <v/>
      </c>
      <c r="CJ77" s="398" t="str">
        <f ca="1">+IF(OFFSET('Water Data'!$I$29,0,10*ROW('Water Data'!I71))="","",OFFSET('Water Data'!$I$29,0,10*ROW('Water Data'!I71)))</f>
        <v/>
      </c>
      <c r="CK77" s="398" t="str">
        <f ca="1">+IF(OFFSET('Sanitation Data'!$D$28,0,10*ROW('Sanitation Data'!D71))="","",OFFSET('Sanitation Data'!$D$28,0,10*ROW('Sanitation Data'!D71)))</f>
        <v/>
      </c>
      <c r="CL77" s="398" t="str">
        <f ca="1">+IF(OFFSET('Sanitation Data'!$D$29,0,10*ROW('Sanitation Data'!D71))="","",OFFSET('Sanitation Data'!$D$29,0,10*ROW('Sanitation Data'!D71)))</f>
        <v/>
      </c>
      <c r="CM77" s="398" t="str">
        <f ca="1">+IF(OFFSET('Sanitation Data'!$D$30,0,10*ROW('Sanitation Data'!D71))="","",OFFSET('Sanitation Data'!$D$30,0,10*ROW('Sanitation Data'!D71)))</f>
        <v/>
      </c>
      <c r="CN77" s="398" t="str">
        <f ca="1">+IF(OFFSET('Sanitation Data'!$D$31,0,10*ROW('Sanitation Data'!D71))="","",OFFSET('Sanitation Data'!$D$31,0,10*ROW('Sanitation Data'!D71)))</f>
        <v/>
      </c>
      <c r="CO77" s="398" t="str">
        <f ca="1">+IF(OFFSET('Sanitation Data'!$D$32,0,10*ROW('Sanitation Data'!D71))="","",OFFSET('Sanitation Data'!$D$32,0,10*ROW('Sanitation Data'!D71)))</f>
        <v/>
      </c>
      <c r="CP77" s="398" t="str">
        <f ca="1">+IF(OFFSET('Sanitation Data'!$E$28,0,10*ROW('Sanitation Data'!E71))="","",OFFSET('Sanitation Data'!$E$28,0,10*ROW('Sanitation Data'!E71)))</f>
        <v/>
      </c>
      <c r="CQ77" s="398" t="str">
        <f ca="1">+IF(OFFSET('Sanitation Data'!$E$29,0,10*ROW('Sanitation Data'!E71))="","",OFFSET('Sanitation Data'!$E$29,0,10*ROW('Sanitation Data'!E71)))</f>
        <v/>
      </c>
      <c r="CR77" s="398" t="str">
        <f ca="1">+IF(OFFSET('Sanitation Data'!$E$30,0,10*ROW('Sanitation Data'!E71))="","",OFFSET('Sanitation Data'!$E$30,0,10*ROW('Sanitation Data'!E71)))</f>
        <v/>
      </c>
      <c r="CS77" s="398" t="str">
        <f ca="1">+IF(OFFSET('Sanitation Data'!$E$31,0,10*ROW('Sanitation Data'!E71))="","",OFFSET('Sanitation Data'!$E$31,0,10*ROW('Sanitation Data'!E71)))</f>
        <v/>
      </c>
      <c r="CT77" s="398" t="str">
        <f ca="1">+IF(OFFSET('Sanitation Data'!$E$32,0,10*ROW('Sanitation Data'!E71))="","",OFFSET('Sanitation Data'!$E$32,0,10*ROW('Sanitation Data'!E71)))</f>
        <v/>
      </c>
      <c r="CU77" s="398" t="str">
        <f ca="1">+IF(OFFSET('Sanitation Data'!$F$28,0,10*ROW('Sanitation Data'!F71))="","",OFFSET('Sanitation Data'!$F$28,0,10*ROW('Sanitation Data'!F71)))</f>
        <v/>
      </c>
      <c r="CV77" s="398" t="str">
        <f ca="1">+IF(OFFSET('Sanitation Data'!$F$29,0,10*ROW('Sanitation Data'!F71))="","",OFFSET('Sanitation Data'!$F$29,0,10*ROW('Sanitation Data'!F71)))</f>
        <v/>
      </c>
      <c r="CW77" s="398" t="str">
        <f ca="1">+IF(OFFSET('Sanitation Data'!$F$30,0,10*ROW('Sanitation Data'!F71))="","",OFFSET('Sanitation Data'!$F$30,0,10*ROW('Sanitation Data'!F71)))</f>
        <v/>
      </c>
      <c r="CX77" s="398" t="str">
        <f ca="1">+IF(OFFSET('Sanitation Data'!$F$31,0,10*ROW('Sanitation Data'!F71))="","",OFFSET('Sanitation Data'!$F$31,0,10*ROW('Sanitation Data'!F71)))</f>
        <v/>
      </c>
      <c r="CY77" s="398" t="str">
        <f ca="1">+IF(OFFSET('Sanitation Data'!$F$32,0,10*ROW('Sanitation Data'!F71))="","",OFFSET('Sanitation Data'!$F$32,0,10*ROW('Sanitation Data'!F71)))</f>
        <v/>
      </c>
      <c r="CZ77" s="398" t="str">
        <f ca="1">+IF(OFFSET('Sanitation Data'!$G$28,0,10*ROW('Sanitation Data'!G71))="","",OFFSET('Sanitation Data'!$G$28,0,10*ROW('Sanitation Data'!G71)))</f>
        <v/>
      </c>
      <c r="DA77" s="398" t="str">
        <f ca="1">+IF(OFFSET('Sanitation Data'!$G$29,0,10*ROW('Sanitation Data'!G71))="","",OFFSET('Sanitation Data'!$G$29,0,10*ROW('Sanitation Data'!G71)))</f>
        <v/>
      </c>
      <c r="DB77" s="398" t="str">
        <f ca="1">+IF(OFFSET('Sanitation Data'!$G$30,0,10*ROW('Sanitation Data'!G71))="","",OFFSET('Sanitation Data'!$G$30,0,10*ROW('Sanitation Data'!G71)))</f>
        <v/>
      </c>
      <c r="DC77" s="398" t="str">
        <f ca="1">+IF(OFFSET('Sanitation Data'!$G$31,0,10*ROW('Sanitation Data'!G71))="","",OFFSET('Sanitation Data'!$G$31,0,10*ROW('Sanitation Data'!G71)))</f>
        <v/>
      </c>
      <c r="DD77" s="398" t="str">
        <f ca="1">+IF(OFFSET('Sanitation Data'!$G$32,0,10*ROW('Sanitation Data'!G71))="","",OFFSET('Sanitation Data'!$G$32,0,10*ROW('Sanitation Data'!G71)))</f>
        <v/>
      </c>
      <c r="DE77" s="398" t="str">
        <f ca="1">+IF(OFFSET('Sanitation Data'!$H$28,0,10*ROW('Sanitation Data'!H71))="","",OFFSET('Sanitation Data'!$H$28,0,10*ROW('Sanitation Data'!H71)))</f>
        <v/>
      </c>
      <c r="DF77" s="398" t="str">
        <f ca="1">+IF(OFFSET('Sanitation Data'!$H$29,0,10*ROW('Sanitation Data'!H71))="","",OFFSET('Sanitation Data'!$H$29,0,10*ROW('Sanitation Data'!H71)))</f>
        <v/>
      </c>
      <c r="DG77" s="398" t="str">
        <f ca="1">+IF(OFFSET('Sanitation Data'!$H$30,0,10*ROW('Sanitation Data'!H71))="","",OFFSET('Sanitation Data'!$H$30,0,10*ROW('Sanitation Data'!H71)))</f>
        <v/>
      </c>
      <c r="DH77" s="398" t="str">
        <f ca="1">+IF(OFFSET('Sanitation Data'!$H$31,0,10*ROW('Sanitation Data'!H71))="","",OFFSET('Sanitation Data'!$H$31,0,10*ROW('Sanitation Data'!H71)))</f>
        <v/>
      </c>
      <c r="DI77" s="398" t="str">
        <f ca="1">+IF(OFFSET('Sanitation Data'!$H$32,0,10*ROW('Sanitation Data'!H71))="","",OFFSET('Sanitation Data'!$H$32,0,10*ROW('Sanitation Data'!H71)))</f>
        <v/>
      </c>
      <c r="DJ77" s="398" t="str">
        <f ca="1">+IF(OFFSET('Sanitation Data'!$I$28,0,10*ROW('Sanitation Data'!I71))="","",OFFSET('Sanitation Data'!$I$28,0,10*ROW('Sanitation Data'!I71)))</f>
        <v/>
      </c>
      <c r="DK77" s="398" t="str">
        <f ca="1">+IF(OFFSET('Sanitation Data'!$I$29,0,10*ROW('Sanitation Data'!I71))="","",OFFSET('Sanitation Data'!$I$29,0,10*ROW('Sanitation Data'!I71)))</f>
        <v/>
      </c>
      <c r="DL77" s="398" t="str">
        <f ca="1">+IF(OFFSET('Sanitation Data'!$I$30,0,10*ROW('Sanitation Data'!I71))="","",OFFSET('Sanitation Data'!$I$30,0,10*ROW('Sanitation Data'!I71)))</f>
        <v/>
      </c>
      <c r="DM77" s="398" t="str">
        <f ca="1">+IF(OFFSET('Sanitation Data'!$I$31,0,10*ROW('Sanitation Data'!I71))="","",OFFSET('Sanitation Data'!$I$31,0,10*ROW('Sanitation Data'!I71)))</f>
        <v/>
      </c>
      <c r="DN77" s="398" t="str">
        <f ca="1">+IF(OFFSET('Sanitation Data'!$I$32,0,10*ROW('Sanitation Data'!I71))="","",OFFSET('Sanitation Data'!$I$32,0,10*ROW('Sanitation Data'!I71)))</f>
        <v/>
      </c>
      <c r="DO77" s="398" t="str">
        <f ca="1">+IF(OFFSET('Hygiene Data'!$D$11,0,10*ROW('Hygiene Data'!D71))="","",OFFSET('Hygiene Data'!$D$11,0,10*ROW('Hygiene Data'!D71)))</f>
        <v/>
      </c>
      <c r="DP77" s="398" t="str">
        <f ca="1">+IF(OFFSET('Hygiene Data'!$D$12,0,10*ROW('Hygiene Data'!D71))="","",OFFSET('Hygiene Data'!$D$12,0,10*ROW('Hygiene Data'!D71)))</f>
        <v/>
      </c>
      <c r="DQ77" s="398" t="str">
        <f ca="1">+IF(OFFSET('Hygiene Data'!$D$13,0,10*ROW('Hygiene Data'!D71))="","",OFFSET('Hygiene Data'!$D$13,0,10*ROW('Hygiene Data'!D71)))</f>
        <v/>
      </c>
      <c r="DR77" s="398" t="str">
        <f ca="1">+IF(OFFSET('Hygiene Data'!$E$11,0,10*ROW('Hygiene Data'!E71))="","",OFFSET('Hygiene Data'!$E$11,0,10*ROW('Hygiene Data'!E71)))</f>
        <v/>
      </c>
      <c r="DS77" s="398" t="str">
        <f ca="1">+IF(OFFSET('Hygiene Data'!$E$12,0,10*ROW('Hygiene Data'!E71))="","",OFFSET('Hygiene Data'!$E$12,0,10*ROW('Hygiene Data'!E71)))</f>
        <v/>
      </c>
      <c r="DT77" s="398" t="str">
        <f ca="1">+IF(OFFSET('Hygiene Data'!$E$13,0,10*ROW('Hygiene Data'!E71))="","",OFFSET('Hygiene Data'!$E$13,0,10*ROW('Hygiene Data'!E71)))</f>
        <v/>
      </c>
      <c r="DU77" s="398" t="str">
        <f ca="1">+IF(OFFSET('Hygiene Data'!$F$11,0,10*ROW('Hygiene Data'!F71))="","",OFFSET('Hygiene Data'!$F$11,0,10*ROW('Hygiene Data'!F71)))</f>
        <v/>
      </c>
      <c r="DV77" s="398" t="str">
        <f ca="1">+IF(OFFSET('Hygiene Data'!$F$12,0,10*ROW('Hygiene Data'!F71))="","",OFFSET('Hygiene Data'!$F$12,0,10*ROW('Hygiene Data'!F71)))</f>
        <v/>
      </c>
      <c r="DW77" s="398" t="str">
        <f ca="1">+IF(OFFSET('Hygiene Data'!$F$13,0,10*ROW('Hygiene Data'!F71))="","",OFFSET('Hygiene Data'!$F$13,0,10*ROW('Hygiene Data'!F71)))</f>
        <v/>
      </c>
      <c r="DX77" s="398" t="str">
        <f ca="1">+IF(OFFSET('Hygiene Data'!$G$11,0,10*ROW('Hygiene Data'!G71))="","",OFFSET('Hygiene Data'!$G$11,0,10*ROW('Hygiene Data'!G71)))</f>
        <v/>
      </c>
      <c r="DY77" s="398" t="str">
        <f ca="1">+IF(OFFSET('Hygiene Data'!$G$12,0,10*ROW('Hygiene Data'!G71))="","",OFFSET('Hygiene Data'!$G$12,0,10*ROW('Hygiene Data'!G71)))</f>
        <v/>
      </c>
      <c r="DZ77" s="398" t="str">
        <f ca="1">+IF(OFFSET('Hygiene Data'!$G$13,0,10*ROW('Hygiene Data'!G71))="","",OFFSET('Hygiene Data'!$G$13,0,10*ROW('Hygiene Data'!G71)))</f>
        <v/>
      </c>
      <c r="EA77" s="398" t="str">
        <f ca="1">+IF(OFFSET('Hygiene Data'!$H$11,0,10*ROW('Hygiene Data'!H71))="","",OFFSET('Hygiene Data'!$H$11,0,10*ROW('Hygiene Data'!H71)))</f>
        <v/>
      </c>
      <c r="EB77" s="398" t="str">
        <f ca="1">+IF(OFFSET('Hygiene Data'!$H$12,0,10*ROW('Hygiene Data'!H71))="","",OFFSET('Hygiene Data'!$H$12,0,10*ROW('Hygiene Data'!H71)))</f>
        <v/>
      </c>
      <c r="EC77" s="398" t="str">
        <f ca="1">+IF(OFFSET('Hygiene Data'!$H$13,0,10*ROW('Hygiene Data'!H71))="","",OFFSET('Hygiene Data'!$H$13,0,10*ROW('Hygiene Data'!H71)))</f>
        <v/>
      </c>
      <c r="ED77" s="398" t="str">
        <f ca="1">+IF(OFFSET('Hygiene Data'!$I$11,0,10*ROW('Hygiene Data'!I71))="","",OFFSET('Hygiene Data'!$I$11,0,10*ROW('Hygiene Data'!I71)))</f>
        <v/>
      </c>
      <c r="EE77" s="398" t="str">
        <f ca="1">+IF(OFFSET('Hygiene Data'!$I$12,0,10*ROW('Hygiene Data'!I71))="","",OFFSET('Hygiene Data'!$I$12,0,10*ROW('Hygiene Data'!I71)))</f>
        <v/>
      </c>
      <c r="EF77" s="398" t="str">
        <f ca="1">+IF(OFFSET('Hygiene Data'!$I$13,0,10*ROW('Hygiene Data'!I71))="","",OFFSET('Hygiene Data'!$I$13,0,10*ROW('Hygiene Data'!I71)))</f>
        <v/>
      </c>
    </row>
    <row r="78" spans="1:136" x14ac:dyDescent="0.25">
      <c r="A78" s="507" t="str">
        <f ca="1">+IF(OFFSET('Water Data'!$B$2,0,10*ROW('Water Data'!E72))="","",OFFSET('Water Data'!$B$2,0,10*ROW('Water Data'!E72)))</f>
        <v/>
      </c>
      <c r="B78" s="507"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34" t="str">
        <f t="shared" ca="1" si="1"/>
        <v/>
      </c>
      <c r="D78" s="535"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35"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35"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35"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35"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35"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35"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35"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35"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35"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35"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35"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35"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35"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35"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35"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35"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35"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36"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36"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36"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36"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36"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36"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36"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36"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36"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36"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36"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36"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36"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36"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36"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36"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36"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36"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36"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36"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36"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36"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36"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36"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36"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36"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36"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36"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36"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36"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37"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613"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37"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37"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37"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37"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37"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37"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37"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37"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37"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37"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37"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37"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37"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37"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37"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37"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98" t="str">
        <f ca="1">+IF(OFFSET('Water Data'!$D$27,0,10*ROW('Water Data'!D72))="","",OFFSET('Water Data'!$D$27,0,10*ROW('Water Data'!D72)))</f>
        <v/>
      </c>
      <c r="BT78" s="398" t="str">
        <f ca="1">+IF(OFFSET('Water Data'!$D$28,0,10*ROW('Water Data'!D72))="","",OFFSET('Water Data'!$D$28,0,10*ROW('Water Data'!D72)))</f>
        <v/>
      </c>
      <c r="BU78" s="398" t="str">
        <f ca="1">+IF(OFFSET('Water Data'!$D$29,0,10*ROW('Water Data'!D72))="","",OFFSET('Water Data'!$D$29,0,10*ROW('Water Data'!D72)))</f>
        <v/>
      </c>
      <c r="BV78" s="398" t="str">
        <f ca="1">+IF(OFFSET('Water Data'!$E$27,0,10*ROW('Water Data'!E72))="","",OFFSET('Water Data'!$E$27,0,10*ROW('Water Data'!E72)))</f>
        <v/>
      </c>
      <c r="BW78" s="398" t="str">
        <f ca="1">+IF(OFFSET('Water Data'!$E$28,0,10*ROW('Water Data'!E72))="","",OFFSET('Water Data'!$E$28,0,10*ROW('Water Data'!E72)))</f>
        <v/>
      </c>
      <c r="BX78" s="398" t="str">
        <f ca="1">+IF(OFFSET('Water Data'!$E$29,0,10*ROW('Water Data'!E72))="","",OFFSET('Water Data'!$E$29,0,10*ROW('Water Data'!E72)))</f>
        <v/>
      </c>
      <c r="BY78" s="398" t="str">
        <f ca="1">+IF(OFFSET('Water Data'!$F$27,0,10*ROW('Water Data'!F72))="","",OFFSET('Water Data'!$F$27,0,10*ROW('Water Data'!F72)))</f>
        <v/>
      </c>
      <c r="BZ78" s="398" t="str">
        <f ca="1">+IF(OFFSET('Water Data'!$F$28,0,10*ROW('Water Data'!F72))="","",OFFSET('Water Data'!$F$28,0,10*ROW('Water Data'!F72)))</f>
        <v/>
      </c>
      <c r="CA78" s="398" t="str">
        <f ca="1">+IF(OFFSET('Water Data'!$F$29,0,10*ROW('Water Data'!F72))="","",OFFSET('Water Data'!$F$29,0,10*ROW('Water Data'!F72)))</f>
        <v/>
      </c>
      <c r="CB78" s="398" t="str">
        <f ca="1">+IF(OFFSET('Water Data'!$G$27,0,10*ROW('Water Data'!G72))="","",OFFSET('Water Data'!$G$27,0,10*ROW('Water Data'!G72)))</f>
        <v/>
      </c>
      <c r="CC78" s="398" t="str">
        <f ca="1">+IF(OFFSET('Water Data'!$G$28,0,10*ROW('Water Data'!G72))="","",OFFSET('Water Data'!$G$28,0,10*ROW('Water Data'!G72)))</f>
        <v/>
      </c>
      <c r="CD78" s="398" t="str">
        <f ca="1">+IF(OFFSET('Water Data'!$G$29,0,10*ROW('Water Data'!G72))="","",OFFSET('Water Data'!$G$29,0,10*ROW('Water Data'!G72)))</f>
        <v/>
      </c>
      <c r="CE78" s="398" t="str">
        <f ca="1">+IF(OFFSET('Water Data'!$H$27,0,10*ROW('Water Data'!H72))="","",OFFSET('Water Data'!$H$27,0,10*ROW('Water Data'!H72)))</f>
        <v/>
      </c>
      <c r="CF78" s="398" t="str">
        <f ca="1">+IF(OFFSET('Water Data'!$H$28,0,10*ROW('Water Data'!H72))="","",OFFSET('Water Data'!$H$28,0,10*ROW('Water Data'!H72)))</f>
        <v/>
      </c>
      <c r="CG78" s="398" t="str">
        <f ca="1">+IF(OFFSET('Water Data'!$H$29,0,10*ROW('Water Data'!H72))="","",OFFSET('Water Data'!$H$29,0,10*ROW('Water Data'!H72)))</f>
        <v/>
      </c>
      <c r="CH78" s="398" t="str">
        <f ca="1">+IF(OFFSET('Water Data'!$I$27,0,10*ROW('Water Data'!I72))="","",OFFSET('Water Data'!$I$27,0,10*ROW('Water Data'!I72)))</f>
        <v/>
      </c>
      <c r="CI78" s="398" t="str">
        <f ca="1">+IF(OFFSET('Water Data'!$I$28,0,10*ROW('Water Data'!I72))="","",OFFSET('Water Data'!$I$28,0,10*ROW('Water Data'!I72)))</f>
        <v/>
      </c>
      <c r="CJ78" s="398" t="str">
        <f ca="1">+IF(OFFSET('Water Data'!$I$29,0,10*ROW('Water Data'!I72))="","",OFFSET('Water Data'!$I$29,0,10*ROW('Water Data'!I72)))</f>
        <v/>
      </c>
      <c r="CK78" s="398" t="str">
        <f ca="1">+IF(OFFSET('Sanitation Data'!$D$28,0,10*ROW('Sanitation Data'!D72))="","",OFFSET('Sanitation Data'!$D$28,0,10*ROW('Sanitation Data'!D72)))</f>
        <v/>
      </c>
      <c r="CL78" s="398" t="str">
        <f ca="1">+IF(OFFSET('Sanitation Data'!$D$29,0,10*ROW('Sanitation Data'!D72))="","",OFFSET('Sanitation Data'!$D$29,0,10*ROW('Sanitation Data'!D72)))</f>
        <v/>
      </c>
      <c r="CM78" s="398" t="str">
        <f ca="1">+IF(OFFSET('Sanitation Data'!$D$30,0,10*ROW('Sanitation Data'!D72))="","",OFFSET('Sanitation Data'!$D$30,0,10*ROW('Sanitation Data'!D72)))</f>
        <v/>
      </c>
      <c r="CN78" s="398" t="str">
        <f ca="1">+IF(OFFSET('Sanitation Data'!$D$31,0,10*ROW('Sanitation Data'!D72))="","",OFFSET('Sanitation Data'!$D$31,0,10*ROW('Sanitation Data'!D72)))</f>
        <v/>
      </c>
      <c r="CO78" s="398" t="str">
        <f ca="1">+IF(OFFSET('Sanitation Data'!$D$32,0,10*ROW('Sanitation Data'!D72))="","",OFFSET('Sanitation Data'!$D$32,0,10*ROW('Sanitation Data'!D72)))</f>
        <v/>
      </c>
      <c r="CP78" s="398" t="str">
        <f ca="1">+IF(OFFSET('Sanitation Data'!$E$28,0,10*ROW('Sanitation Data'!E72))="","",OFFSET('Sanitation Data'!$E$28,0,10*ROW('Sanitation Data'!E72)))</f>
        <v/>
      </c>
      <c r="CQ78" s="398" t="str">
        <f ca="1">+IF(OFFSET('Sanitation Data'!$E$29,0,10*ROW('Sanitation Data'!E72))="","",OFFSET('Sanitation Data'!$E$29,0,10*ROW('Sanitation Data'!E72)))</f>
        <v/>
      </c>
      <c r="CR78" s="398" t="str">
        <f ca="1">+IF(OFFSET('Sanitation Data'!$E$30,0,10*ROW('Sanitation Data'!E72))="","",OFFSET('Sanitation Data'!$E$30,0,10*ROW('Sanitation Data'!E72)))</f>
        <v/>
      </c>
      <c r="CS78" s="398" t="str">
        <f ca="1">+IF(OFFSET('Sanitation Data'!$E$31,0,10*ROW('Sanitation Data'!E72))="","",OFFSET('Sanitation Data'!$E$31,0,10*ROW('Sanitation Data'!E72)))</f>
        <v/>
      </c>
      <c r="CT78" s="398" t="str">
        <f ca="1">+IF(OFFSET('Sanitation Data'!$E$32,0,10*ROW('Sanitation Data'!E72))="","",OFFSET('Sanitation Data'!$E$32,0,10*ROW('Sanitation Data'!E72)))</f>
        <v/>
      </c>
      <c r="CU78" s="398" t="str">
        <f ca="1">+IF(OFFSET('Sanitation Data'!$F$28,0,10*ROW('Sanitation Data'!F72))="","",OFFSET('Sanitation Data'!$F$28,0,10*ROW('Sanitation Data'!F72)))</f>
        <v/>
      </c>
      <c r="CV78" s="398" t="str">
        <f ca="1">+IF(OFFSET('Sanitation Data'!$F$29,0,10*ROW('Sanitation Data'!F72))="","",OFFSET('Sanitation Data'!$F$29,0,10*ROW('Sanitation Data'!F72)))</f>
        <v/>
      </c>
      <c r="CW78" s="398" t="str">
        <f ca="1">+IF(OFFSET('Sanitation Data'!$F$30,0,10*ROW('Sanitation Data'!F72))="","",OFFSET('Sanitation Data'!$F$30,0,10*ROW('Sanitation Data'!F72)))</f>
        <v/>
      </c>
      <c r="CX78" s="398" t="str">
        <f ca="1">+IF(OFFSET('Sanitation Data'!$F$31,0,10*ROW('Sanitation Data'!F72))="","",OFFSET('Sanitation Data'!$F$31,0,10*ROW('Sanitation Data'!F72)))</f>
        <v/>
      </c>
      <c r="CY78" s="398" t="str">
        <f ca="1">+IF(OFFSET('Sanitation Data'!$F$32,0,10*ROW('Sanitation Data'!F72))="","",OFFSET('Sanitation Data'!$F$32,0,10*ROW('Sanitation Data'!F72)))</f>
        <v/>
      </c>
      <c r="CZ78" s="398" t="str">
        <f ca="1">+IF(OFFSET('Sanitation Data'!$G$28,0,10*ROW('Sanitation Data'!G72))="","",OFFSET('Sanitation Data'!$G$28,0,10*ROW('Sanitation Data'!G72)))</f>
        <v/>
      </c>
      <c r="DA78" s="398" t="str">
        <f ca="1">+IF(OFFSET('Sanitation Data'!$G$29,0,10*ROW('Sanitation Data'!G72))="","",OFFSET('Sanitation Data'!$G$29,0,10*ROW('Sanitation Data'!G72)))</f>
        <v/>
      </c>
      <c r="DB78" s="398" t="str">
        <f ca="1">+IF(OFFSET('Sanitation Data'!$G$30,0,10*ROW('Sanitation Data'!G72))="","",OFFSET('Sanitation Data'!$G$30,0,10*ROW('Sanitation Data'!G72)))</f>
        <v/>
      </c>
      <c r="DC78" s="398" t="str">
        <f ca="1">+IF(OFFSET('Sanitation Data'!$G$31,0,10*ROW('Sanitation Data'!G72))="","",OFFSET('Sanitation Data'!$G$31,0,10*ROW('Sanitation Data'!G72)))</f>
        <v/>
      </c>
      <c r="DD78" s="398" t="str">
        <f ca="1">+IF(OFFSET('Sanitation Data'!$G$32,0,10*ROW('Sanitation Data'!G72))="","",OFFSET('Sanitation Data'!$G$32,0,10*ROW('Sanitation Data'!G72)))</f>
        <v/>
      </c>
      <c r="DE78" s="398" t="str">
        <f ca="1">+IF(OFFSET('Sanitation Data'!$H$28,0,10*ROW('Sanitation Data'!H72))="","",OFFSET('Sanitation Data'!$H$28,0,10*ROW('Sanitation Data'!H72)))</f>
        <v/>
      </c>
      <c r="DF78" s="398" t="str">
        <f ca="1">+IF(OFFSET('Sanitation Data'!$H$29,0,10*ROW('Sanitation Data'!H72))="","",OFFSET('Sanitation Data'!$H$29,0,10*ROW('Sanitation Data'!H72)))</f>
        <v/>
      </c>
      <c r="DG78" s="398" t="str">
        <f ca="1">+IF(OFFSET('Sanitation Data'!$H$30,0,10*ROW('Sanitation Data'!H72))="","",OFFSET('Sanitation Data'!$H$30,0,10*ROW('Sanitation Data'!H72)))</f>
        <v/>
      </c>
      <c r="DH78" s="398" t="str">
        <f ca="1">+IF(OFFSET('Sanitation Data'!$H$31,0,10*ROW('Sanitation Data'!H72))="","",OFFSET('Sanitation Data'!$H$31,0,10*ROW('Sanitation Data'!H72)))</f>
        <v/>
      </c>
      <c r="DI78" s="398" t="str">
        <f ca="1">+IF(OFFSET('Sanitation Data'!$H$32,0,10*ROW('Sanitation Data'!H72))="","",OFFSET('Sanitation Data'!$H$32,0,10*ROW('Sanitation Data'!H72)))</f>
        <v/>
      </c>
      <c r="DJ78" s="398" t="str">
        <f ca="1">+IF(OFFSET('Sanitation Data'!$I$28,0,10*ROW('Sanitation Data'!I72))="","",OFFSET('Sanitation Data'!$I$28,0,10*ROW('Sanitation Data'!I72)))</f>
        <v/>
      </c>
      <c r="DK78" s="398" t="str">
        <f ca="1">+IF(OFFSET('Sanitation Data'!$I$29,0,10*ROW('Sanitation Data'!I72))="","",OFFSET('Sanitation Data'!$I$29,0,10*ROW('Sanitation Data'!I72)))</f>
        <v/>
      </c>
      <c r="DL78" s="398" t="str">
        <f ca="1">+IF(OFFSET('Sanitation Data'!$I$30,0,10*ROW('Sanitation Data'!I72))="","",OFFSET('Sanitation Data'!$I$30,0,10*ROW('Sanitation Data'!I72)))</f>
        <v/>
      </c>
      <c r="DM78" s="398" t="str">
        <f ca="1">+IF(OFFSET('Sanitation Data'!$I$31,0,10*ROW('Sanitation Data'!I72))="","",OFFSET('Sanitation Data'!$I$31,0,10*ROW('Sanitation Data'!I72)))</f>
        <v/>
      </c>
      <c r="DN78" s="398" t="str">
        <f ca="1">+IF(OFFSET('Sanitation Data'!$I$32,0,10*ROW('Sanitation Data'!I72))="","",OFFSET('Sanitation Data'!$I$32,0,10*ROW('Sanitation Data'!I72)))</f>
        <v/>
      </c>
      <c r="DO78" s="398" t="str">
        <f ca="1">+IF(OFFSET('Hygiene Data'!$D$11,0,10*ROW('Hygiene Data'!D72))="","",OFFSET('Hygiene Data'!$D$11,0,10*ROW('Hygiene Data'!D72)))</f>
        <v/>
      </c>
      <c r="DP78" s="398" t="str">
        <f ca="1">+IF(OFFSET('Hygiene Data'!$D$12,0,10*ROW('Hygiene Data'!D72))="","",OFFSET('Hygiene Data'!$D$12,0,10*ROW('Hygiene Data'!D72)))</f>
        <v/>
      </c>
      <c r="DQ78" s="398" t="str">
        <f ca="1">+IF(OFFSET('Hygiene Data'!$D$13,0,10*ROW('Hygiene Data'!D72))="","",OFFSET('Hygiene Data'!$D$13,0,10*ROW('Hygiene Data'!D72)))</f>
        <v/>
      </c>
      <c r="DR78" s="398" t="str">
        <f ca="1">+IF(OFFSET('Hygiene Data'!$E$11,0,10*ROW('Hygiene Data'!E72))="","",OFFSET('Hygiene Data'!$E$11,0,10*ROW('Hygiene Data'!E72)))</f>
        <v/>
      </c>
      <c r="DS78" s="398" t="str">
        <f ca="1">+IF(OFFSET('Hygiene Data'!$E$12,0,10*ROW('Hygiene Data'!E72))="","",OFFSET('Hygiene Data'!$E$12,0,10*ROW('Hygiene Data'!E72)))</f>
        <v/>
      </c>
      <c r="DT78" s="398" t="str">
        <f ca="1">+IF(OFFSET('Hygiene Data'!$E$13,0,10*ROW('Hygiene Data'!E72))="","",OFFSET('Hygiene Data'!$E$13,0,10*ROW('Hygiene Data'!E72)))</f>
        <v/>
      </c>
      <c r="DU78" s="398" t="str">
        <f ca="1">+IF(OFFSET('Hygiene Data'!$F$11,0,10*ROW('Hygiene Data'!F72))="","",OFFSET('Hygiene Data'!$F$11,0,10*ROW('Hygiene Data'!F72)))</f>
        <v/>
      </c>
      <c r="DV78" s="398" t="str">
        <f ca="1">+IF(OFFSET('Hygiene Data'!$F$12,0,10*ROW('Hygiene Data'!F72))="","",OFFSET('Hygiene Data'!$F$12,0,10*ROW('Hygiene Data'!F72)))</f>
        <v/>
      </c>
      <c r="DW78" s="398" t="str">
        <f ca="1">+IF(OFFSET('Hygiene Data'!$F$13,0,10*ROW('Hygiene Data'!F72))="","",OFFSET('Hygiene Data'!$F$13,0,10*ROW('Hygiene Data'!F72)))</f>
        <v/>
      </c>
      <c r="DX78" s="398" t="str">
        <f ca="1">+IF(OFFSET('Hygiene Data'!$G$11,0,10*ROW('Hygiene Data'!G72))="","",OFFSET('Hygiene Data'!$G$11,0,10*ROW('Hygiene Data'!G72)))</f>
        <v/>
      </c>
      <c r="DY78" s="398" t="str">
        <f ca="1">+IF(OFFSET('Hygiene Data'!$G$12,0,10*ROW('Hygiene Data'!G72))="","",OFFSET('Hygiene Data'!$G$12,0,10*ROW('Hygiene Data'!G72)))</f>
        <v/>
      </c>
      <c r="DZ78" s="398" t="str">
        <f ca="1">+IF(OFFSET('Hygiene Data'!$G$13,0,10*ROW('Hygiene Data'!G72))="","",OFFSET('Hygiene Data'!$G$13,0,10*ROW('Hygiene Data'!G72)))</f>
        <v/>
      </c>
      <c r="EA78" s="398" t="str">
        <f ca="1">+IF(OFFSET('Hygiene Data'!$H$11,0,10*ROW('Hygiene Data'!H72))="","",OFFSET('Hygiene Data'!$H$11,0,10*ROW('Hygiene Data'!H72)))</f>
        <v/>
      </c>
      <c r="EB78" s="398" t="str">
        <f ca="1">+IF(OFFSET('Hygiene Data'!$H$12,0,10*ROW('Hygiene Data'!H72))="","",OFFSET('Hygiene Data'!$H$12,0,10*ROW('Hygiene Data'!H72)))</f>
        <v/>
      </c>
      <c r="EC78" s="398" t="str">
        <f ca="1">+IF(OFFSET('Hygiene Data'!$H$13,0,10*ROW('Hygiene Data'!H72))="","",OFFSET('Hygiene Data'!$H$13,0,10*ROW('Hygiene Data'!H72)))</f>
        <v/>
      </c>
      <c r="ED78" s="398" t="str">
        <f ca="1">+IF(OFFSET('Hygiene Data'!$I$11,0,10*ROW('Hygiene Data'!I72))="","",OFFSET('Hygiene Data'!$I$11,0,10*ROW('Hygiene Data'!I72)))</f>
        <v/>
      </c>
      <c r="EE78" s="398" t="str">
        <f ca="1">+IF(OFFSET('Hygiene Data'!$I$12,0,10*ROW('Hygiene Data'!I72))="","",OFFSET('Hygiene Data'!$I$12,0,10*ROW('Hygiene Data'!I72)))</f>
        <v/>
      </c>
      <c r="EF78" s="398" t="str">
        <f ca="1">+IF(OFFSET('Hygiene Data'!$I$13,0,10*ROW('Hygiene Data'!I72))="","",OFFSET('Hygiene Data'!$I$13,0,10*ROW('Hygiene Data'!I72)))</f>
        <v/>
      </c>
    </row>
    <row r="79" spans="1:136" x14ac:dyDescent="0.25">
      <c r="A79" s="507" t="str">
        <f ca="1">+IF(OFFSET('Water Data'!$B$2,0,10*ROW('Water Data'!E73))="","",OFFSET('Water Data'!$B$2,0,10*ROW('Water Data'!E73)))</f>
        <v/>
      </c>
      <c r="B79" s="507"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34" t="str">
        <f t="shared" ca="1" si="1"/>
        <v/>
      </c>
      <c r="D79" s="535"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35"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35"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35"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35"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35"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35"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35"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35"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35"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35"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35"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35"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35"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35"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35"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35"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35"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36"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36"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36"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36"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36"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36"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36"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36"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36"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36"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36"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36"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36"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36"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36"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36"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36"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36"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36"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36"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36"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36"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36"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36"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36"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36"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36"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36"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36"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36"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37"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613"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37"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37"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37"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37"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37"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37"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37"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37"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37"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37"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37"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37"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37"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37"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37"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37"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98" t="str">
        <f ca="1">+IF(OFFSET('Water Data'!$D$27,0,10*ROW('Water Data'!D73))="","",OFFSET('Water Data'!$D$27,0,10*ROW('Water Data'!D73)))</f>
        <v/>
      </c>
      <c r="BT79" s="398" t="str">
        <f ca="1">+IF(OFFSET('Water Data'!$D$28,0,10*ROW('Water Data'!D73))="","",OFFSET('Water Data'!$D$28,0,10*ROW('Water Data'!D73)))</f>
        <v/>
      </c>
      <c r="BU79" s="398" t="str">
        <f ca="1">+IF(OFFSET('Water Data'!$D$29,0,10*ROW('Water Data'!D73))="","",OFFSET('Water Data'!$D$29,0,10*ROW('Water Data'!D73)))</f>
        <v/>
      </c>
      <c r="BV79" s="398" t="str">
        <f ca="1">+IF(OFFSET('Water Data'!$E$27,0,10*ROW('Water Data'!E73))="","",OFFSET('Water Data'!$E$27,0,10*ROW('Water Data'!E73)))</f>
        <v/>
      </c>
      <c r="BW79" s="398" t="str">
        <f ca="1">+IF(OFFSET('Water Data'!$E$28,0,10*ROW('Water Data'!E73))="","",OFFSET('Water Data'!$E$28,0,10*ROW('Water Data'!E73)))</f>
        <v/>
      </c>
      <c r="BX79" s="398" t="str">
        <f ca="1">+IF(OFFSET('Water Data'!$E$29,0,10*ROW('Water Data'!E73))="","",OFFSET('Water Data'!$E$29,0,10*ROW('Water Data'!E73)))</f>
        <v/>
      </c>
      <c r="BY79" s="398" t="str">
        <f ca="1">+IF(OFFSET('Water Data'!$F$27,0,10*ROW('Water Data'!F73))="","",OFFSET('Water Data'!$F$27,0,10*ROW('Water Data'!F73)))</f>
        <v/>
      </c>
      <c r="BZ79" s="398" t="str">
        <f ca="1">+IF(OFFSET('Water Data'!$F$28,0,10*ROW('Water Data'!F73))="","",OFFSET('Water Data'!$F$28,0,10*ROW('Water Data'!F73)))</f>
        <v/>
      </c>
      <c r="CA79" s="398" t="str">
        <f ca="1">+IF(OFFSET('Water Data'!$F$29,0,10*ROW('Water Data'!F73))="","",OFFSET('Water Data'!$F$29,0,10*ROW('Water Data'!F73)))</f>
        <v/>
      </c>
      <c r="CB79" s="398" t="str">
        <f ca="1">+IF(OFFSET('Water Data'!$G$27,0,10*ROW('Water Data'!G73))="","",OFFSET('Water Data'!$G$27,0,10*ROW('Water Data'!G73)))</f>
        <v/>
      </c>
      <c r="CC79" s="398" t="str">
        <f ca="1">+IF(OFFSET('Water Data'!$G$28,0,10*ROW('Water Data'!G73))="","",OFFSET('Water Data'!$G$28,0,10*ROW('Water Data'!G73)))</f>
        <v/>
      </c>
      <c r="CD79" s="398" t="str">
        <f ca="1">+IF(OFFSET('Water Data'!$G$29,0,10*ROW('Water Data'!G73))="","",OFFSET('Water Data'!$G$29,0,10*ROW('Water Data'!G73)))</f>
        <v/>
      </c>
      <c r="CE79" s="398" t="str">
        <f ca="1">+IF(OFFSET('Water Data'!$H$27,0,10*ROW('Water Data'!H73))="","",OFFSET('Water Data'!$H$27,0,10*ROW('Water Data'!H73)))</f>
        <v/>
      </c>
      <c r="CF79" s="398" t="str">
        <f ca="1">+IF(OFFSET('Water Data'!$H$28,0,10*ROW('Water Data'!H73))="","",OFFSET('Water Data'!$H$28,0,10*ROW('Water Data'!H73)))</f>
        <v/>
      </c>
      <c r="CG79" s="398" t="str">
        <f ca="1">+IF(OFFSET('Water Data'!$H$29,0,10*ROW('Water Data'!H73))="","",OFFSET('Water Data'!$H$29,0,10*ROW('Water Data'!H73)))</f>
        <v/>
      </c>
      <c r="CH79" s="398" t="str">
        <f ca="1">+IF(OFFSET('Water Data'!$I$27,0,10*ROW('Water Data'!I73))="","",OFFSET('Water Data'!$I$27,0,10*ROW('Water Data'!I73)))</f>
        <v/>
      </c>
      <c r="CI79" s="398" t="str">
        <f ca="1">+IF(OFFSET('Water Data'!$I$28,0,10*ROW('Water Data'!I73))="","",OFFSET('Water Data'!$I$28,0,10*ROW('Water Data'!I73)))</f>
        <v/>
      </c>
      <c r="CJ79" s="398" t="str">
        <f ca="1">+IF(OFFSET('Water Data'!$I$29,0,10*ROW('Water Data'!I73))="","",OFFSET('Water Data'!$I$29,0,10*ROW('Water Data'!I73)))</f>
        <v/>
      </c>
      <c r="CK79" s="398" t="str">
        <f ca="1">+IF(OFFSET('Sanitation Data'!$D$28,0,10*ROW('Sanitation Data'!D73))="","",OFFSET('Sanitation Data'!$D$28,0,10*ROW('Sanitation Data'!D73)))</f>
        <v/>
      </c>
      <c r="CL79" s="398" t="str">
        <f ca="1">+IF(OFFSET('Sanitation Data'!$D$29,0,10*ROW('Sanitation Data'!D73))="","",OFFSET('Sanitation Data'!$D$29,0,10*ROW('Sanitation Data'!D73)))</f>
        <v/>
      </c>
      <c r="CM79" s="398" t="str">
        <f ca="1">+IF(OFFSET('Sanitation Data'!$D$30,0,10*ROW('Sanitation Data'!D73))="","",OFFSET('Sanitation Data'!$D$30,0,10*ROW('Sanitation Data'!D73)))</f>
        <v/>
      </c>
      <c r="CN79" s="398" t="str">
        <f ca="1">+IF(OFFSET('Sanitation Data'!$D$31,0,10*ROW('Sanitation Data'!D73))="","",OFFSET('Sanitation Data'!$D$31,0,10*ROW('Sanitation Data'!D73)))</f>
        <v/>
      </c>
      <c r="CO79" s="398" t="str">
        <f ca="1">+IF(OFFSET('Sanitation Data'!$D$32,0,10*ROW('Sanitation Data'!D73))="","",OFFSET('Sanitation Data'!$D$32,0,10*ROW('Sanitation Data'!D73)))</f>
        <v/>
      </c>
      <c r="CP79" s="398" t="str">
        <f ca="1">+IF(OFFSET('Sanitation Data'!$E$28,0,10*ROW('Sanitation Data'!E73))="","",OFFSET('Sanitation Data'!$E$28,0,10*ROW('Sanitation Data'!E73)))</f>
        <v/>
      </c>
      <c r="CQ79" s="398" t="str">
        <f ca="1">+IF(OFFSET('Sanitation Data'!$E$29,0,10*ROW('Sanitation Data'!E73))="","",OFFSET('Sanitation Data'!$E$29,0,10*ROW('Sanitation Data'!E73)))</f>
        <v/>
      </c>
      <c r="CR79" s="398" t="str">
        <f ca="1">+IF(OFFSET('Sanitation Data'!$E$30,0,10*ROW('Sanitation Data'!E73))="","",OFFSET('Sanitation Data'!$E$30,0,10*ROW('Sanitation Data'!E73)))</f>
        <v/>
      </c>
      <c r="CS79" s="398" t="str">
        <f ca="1">+IF(OFFSET('Sanitation Data'!$E$31,0,10*ROW('Sanitation Data'!E73))="","",OFFSET('Sanitation Data'!$E$31,0,10*ROW('Sanitation Data'!E73)))</f>
        <v/>
      </c>
      <c r="CT79" s="398" t="str">
        <f ca="1">+IF(OFFSET('Sanitation Data'!$E$32,0,10*ROW('Sanitation Data'!E73))="","",OFFSET('Sanitation Data'!$E$32,0,10*ROW('Sanitation Data'!E73)))</f>
        <v/>
      </c>
      <c r="CU79" s="398" t="str">
        <f ca="1">+IF(OFFSET('Sanitation Data'!$F$28,0,10*ROW('Sanitation Data'!F73))="","",OFFSET('Sanitation Data'!$F$28,0,10*ROW('Sanitation Data'!F73)))</f>
        <v/>
      </c>
      <c r="CV79" s="398" t="str">
        <f ca="1">+IF(OFFSET('Sanitation Data'!$F$29,0,10*ROW('Sanitation Data'!F73))="","",OFFSET('Sanitation Data'!$F$29,0,10*ROW('Sanitation Data'!F73)))</f>
        <v/>
      </c>
      <c r="CW79" s="398" t="str">
        <f ca="1">+IF(OFFSET('Sanitation Data'!$F$30,0,10*ROW('Sanitation Data'!F73))="","",OFFSET('Sanitation Data'!$F$30,0,10*ROW('Sanitation Data'!F73)))</f>
        <v/>
      </c>
      <c r="CX79" s="398" t="str">
        <f ca="1">+IF(OFFSET('Sanitation Data'!$F$31,0,10*ROW('Sanitation Data'!F73))="","",OFFSET('Sanitation Data'!$F$31,0,10*ROW('Sanitation Data'!F73)))</f>
        <v/>
      </c>
      <c r="CY79" s="398" t="str">
        <f ca="1">+IF(OFFSET('Sanitation Data'!$F$32,0,10*ROW('Sanitation Data'!F73))="","",OFFSET('Sanitation Data'!$F$32,0,10*ROW('Sanitation Data'!F73)))</f>
        <v/>
      </c>
      <c r="CZ79" s="398" t="str">
        <f ca="1">+IF(OFFSET('Sanitation Data'!$G$28,0,10*ROW('Sanitation Data'!G73))="","",OFFSET('Sanitation Data'!$G$28,0,10*ROW('Sanitation Data'!G73)))</f>
        <v/>
      </c>
      <c r="DA79" s="398" t="str">
        <f ca="1">+IF(OFFSET('Sanitation Data'!$G$29,0,10*ROW('Sanitation Data'!G73))="","",OFFSET('Sanitation Data'!$G$29,0,10*ROW('Sanitation Data'!G73)))</f>
        <v/>
      </c>
      <c r="DB79" s="398" t="str">
        <f ca="1">+IF(OFFSET('Sanitation Data'!$G$30,0,10*ROW('Sanitation Data'!G73))="","",OFFSET('Sanitation Data'!$G$30,0,10*ROW('Sanitation Data'!G73)))</f>
        <v/>
      </c>
      <c r="DC79" s="398" t="str">
        <f ca="1">+IF(OFFSET('Sanitation Data'!$G$31,0,10*ROW('Sanitation Data'!G73))="","",OFFSET('Sanitation Data'!$G$31,0,10*ROW('Sanitation Data'!G73)))</f>
        <v/>
      </c>
      <c r="DD79" s="398" t="str">
        <f ca="1">+IF(OFFSET('Sanitation Data'!$G$32,0,10*ROW('Sanitation Data'!G73))="","",OFFSET('Sanitation Data'!$G$32,0,10*ROW('Sanitation Data'!G73)))</f>
        <v/>
      </c>
      <c r="DE79" s="398" t="str">
        <f ca="1">+IF(OFFSET('Sanitation Data'!$H$28,0,10*ROW('Sanitation Data'!H73))="","",OFFSET('Sanitation Data'!$H$28,0,10*ROW('Sanitation Data'!H73)))</f>
        <v/>
      </c>
      <c r="DF79" s="398" t="str">
        <f ca="1">+IF(OFFSET('Sanitation Data'!$H$29,0,10*ROW('Sanitation Data'!H73))="","",OFFSET('Sanitation Data'!$H$29,0,10*ROW('Sanitation Data'!H73)))</f>
        <v/>
      </c>
      <c r="DG79" s="398" t="str">
        <f ca="1">+IF(OFFSET('Sanitation Data'!$H$30,0,10*ROW('Sanitation Data'!H73))="","",OFFSET('Sanitation Data'!$H$30,0,10*ROW('Sanitation Data'!H73)))</f>
        <v/>
      </c>
      <c r="DH79" s="398" t="str">
        <f ca="1">+IF(OFFSET('Sanitation Data'!$H$31,0,10*ROW('Sanitation Data'!H73))="","",OFFSET('Sanitation Data'!$H$31,0,10*ROW('Sanitation Data'!H73)))</f>
        <v/>
      </c>
      <c r="DI79" s="398" t="str">
        <f ca="1">+IF(OFFSET('Sanitation Data'!$H$32,0,10*ROW('Sanitation Data'!H73))="","",OFFSET('Sanitation Data'!$H$32,0,10*ROW('Sanitation Data'!H73)))</f>
        <v/>
      </c>
      <c r="DJ79" s="398" t="str">
        <f ca="1">+IF(OFFSET('Sanitation Data'!$I$28,0,10*ROW('Sanitation Data'!I73))="","",OFFSET('Sanitation Data'!$I$28,0,10*ROW('Sanitation Data'!I73)))</f>
        <v/>
      </c>
      <c r="DK79" s="398" t="str">
        <f ca="1">+IF(OFFSET('Sanitation Data'!$I$29,0,10*ROW('Sanitation Data'!I73))="","",OFFSET('Sanitation Data'!$I$29,0,10*ROW('Sanitation Data'!I73)))</f>
        <v/>
      </c>
      <c r="DL79" s="398" t="str">
        <f ca="1">+IF(OFFSET('Sanitation Data'!$I$30,0,10*ROW('Sanitation Data'!I73))="","",OFFSET('Sanitation Data'!$I$30,0,10*ROW('Sanitation Data'!I73)))</f>
        <v/>
      </c>
      <c r="DM79" s="398" t="str">
        <f ca="1">+IF(OFFSET('Sanitation Data'!$I$31,0,10*ROW('Sanitation Data'!I73))="","",OFFSET('Sanitation Data'!$I$31,0,10*ROW('Sanitation Data'!I73)))</f>
        <v/>
      </c>
      <c r="DN79" s="398" t="str">
        <f ca="1">+IF(OFFSET('Sanitation Data'!$I$32,0,10*ROW('Sanitation Data'!I73))="","",OFFSET('Sanitation Data'!$I$32,0,10*ROW('Sanitation Data'!I73)))</f>
        <v/>
      </c>
      <c r="DO79" s="398" t="str">
        <f ca="1">+IF(OFFSET('Hygiene Data'!$D$11,0,10*ROW('Hygiene Data'!D73))="","",OFFSET('Hygiene Data'!$D$11,0,10*ROW('Hygiene Data'!D73)))</f>
        <v/>
      </c>
      <c r="DP79" s="398" t="str">
        <f ca="1">+IF(OFFSET('Hygiene Data'!$D$12,0,10*ROW('Hygiene Data'!D73))="","",OFFSET('Hygiene Data'!$D$12,0,10*ROW('Hygiene Data'!D73)))</f>
        <v/>
      </c>
      <c r="DQ79" s="398" t="str">
        <f ca="1">+IF(OFFSET('Hygiene Data'!$D$13,0,10*ROW('Hygiene Data'!D73))="","",OFFSET('Hygiene Data'!$D$13,0,10*ROW('Hygiene Data'!D73)))</f>
        <v/>
      </c>
      <c r="DR79" s="398" t="str">
        <f ca="1">+IF(OFFSET('Hygiene Data'!$E$11,0,10*ROW('Hygiene Data'!E73))="","",OFFSET('Hygiene Data'!$E$11,0,10*ROW('Hygiene Data'!E73)))</f>
        <v/>
      </c>
      <c r="DS79" s="398" t="str">
        <f ca="1">+IF(OFFSET('Hygiene Data'!$E$12,0,10*ROW('Hygiene Data'!E73))="","",OFFSET('Hygiene Data'!$E$12,0,10*ROW('Hygiene Data'!E73)))</f>
        <v/>
      </c>
      <c r="DT79" s="398" t="str">
        <f ca="1">+IF(OFFSET('Hygiene Data'!$E$13,0,10*ROW('Hygiene Data'!E73))="","",OFFSET('Hygiene Data'!$E$13,0,10*ROW('Hygiene Data'!E73)))</f>
        <v/>
      </c>
      <c r="DU79" s="398" t="str">
        <f ca="1">+IF(OFFSET('Hygiene Data'!$F$11,0,10*ROW('Hygiene Data'!F73))="","",OFFSET('Hygiene Data'!$F$11,0,10*ROW('Hygiene Data'!F73)))</f>
        <v/>
      </c>
      <c r="DV79" s="398" t="str">
        <f ca="1">+IF(OFFSET('Hygiene Data'!$F$12,0,10*ROW('Hygiene Data'!F73))="","",OFFSET('Hygiene Data'!$F$12,0,10*ROW('Hygiene Data'!F73)))</f>
        <v/>
      </c>
      <c r="DW79" s="398" t="str">
        <f ca="1">+IF(OFFSET('Hygiene Data'!$F$13,0,10*ROW('Hygiene Data'!F73))="","",OFFSET('Hygiene Data'!$F$13,0,10*ROW('Hygiene Data'!F73)))</f>
        <v/>
      </c>
      <c r="DX79" s="398" t="str">
        <f ca="1">+IF(OFFSET('Hygiene Data'!$G$11,0,10*ROW('Hygiene Data'!G73))="","",OFFSET('Hygiene Data'!$G$11,0,10*ROW('Hygiene Data'!G73)))</f>
        <v/>
      </c>
      <c r="DY79" s="398" t="str">
        <f ca="1">+IF(OFFSET('Hygiene Data'!$G$12,0,10*ROW('Hygiene Data'!G73))="","",OFFSET('Hygiene Data'!$G$12,0,10*ROW('Hygiene Data'!G73)))</f>
        <v/>
      </c>
      <c r="DZ79" s="398" t="str">
        <f ca="1">+IF(OFFSET('Hygiene Data'!$G$13,0,10*ROW('Hygiene Data'!G73))="","",OFFSET('Hygiene Data'!$G$13,0,10*ROW('Hygiene Data'!G73)))</f>
        <v/>
      </c>
      <c r="EA79" s="398" t="str">
        <f ca="1">+IF(OFFSET('Hygiene Data'!$H$11,0,10*ROW('Hygiene Data'!H73))="","",OFFSET('Hygiene Data'!$H$11,0,10*ROW('Hygiene Data'!H73)))</f>
        <v/>
      </c>
      <c r="EB79" s="398" t="str">
        <f ca="1">+IF(OFFSET('Hygiene Data'!$H$12,0,10*ROW('Hygiene Data'!H73))="","",OFFSET('Hygiene Data'!$H$12,0,10*ROW('Hygiene Data'!H73)))</f>
        <v/>
      </c>
      <c r="EC79" s="398" t="str">
        <f ca="1">+IF(OFFSET('Hygiene Data'!$H$13,0,10*ROW('Hygiene Data'!H73))="","",OFFSET('Hygiene Data'!$H$13,0,10*ROW('Hygiene Data'!H73)))</f>
        <v/>
      </c>
      <c r="ED79" s="398" t="str">
        <f ca="1">+IF(OFFSET('Hygiene Data'!$I$11,0,10*ROW('Hygiene Data'!I73))="","",OFFSET('Hygiene Data'!$I$11,0,10*ROW('Hygiene Data'!I73)))</f>
        <v/>
      </c>
      <c r="EE79" s="398" t="str">
        <f ca="1">+IF(OFFSET('Hygiene Data'!$I$12,0,10*ROW('Hygiene Data'!I73))="","",OFFSET('Hygiene Data'!$I$12,0,10*ROW('Hygiene Data'!I73)))</f>
        <v/>
      </c>
      <c r="EF79" s="398" t="str">
        <f ca="1">+IF(OFFSET('Hygiene Data'!$I$13,0,10*ROW('Hygiene Data'!I73))="","",OFFSET('Hygiene Data'!$I$13,0,10*ROW('Hygiene Data'!I73)))</f>
        <v/>
      </c>
    </row>
    <row r="80" spans="1:136" x14ac:dyDescent="0.25">
      <c r="A80" s="507" t="str">
        <f ca="1">+IF(OFFSET('Water Data'!$B$2,0,10*ROW('Water Data'!E74))="","",OFFSET('Water Data'!$B$2,0,10*ROW('Water Data'!E74)))</f>
        <v/>
      </c>
      <c r="B80" s="507"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34" t="str">
        <f t="shared" ca="1" si="1"/>
        <v/>
      </c>
      <c r="D80" s="535"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35"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35"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35"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35"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35"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35"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35"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35"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35"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35"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35"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35"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35"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35"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35"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35"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35"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36"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36"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36"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36"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36"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36"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36"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36"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36"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36"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36"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36"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36"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36"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36"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36"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36"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36"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36"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36"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36"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36"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36"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36"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36"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36"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36"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36"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36"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36"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37"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613"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37"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37"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37"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37"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37"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37"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37"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37"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37"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37"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37"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37"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37"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37"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37"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37"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98" t="str">
        <f ca="1">+IF(OFFSET('Water Data'!$D$27,0,10*ROW('Water Data'!D74))="","",OFFSET('Water Data'!$D$27,0,10*ROW('Water Data'!D74)))</f>
        <v/>
      </c>
      <c r="BT80" s="398" t="str">
        <f ca="1">+IF(OFFSET('Water Data'!$D$28,0,10*ROW('Water Data'!D74))="","",OFFSET('Water Data'!$D$28,0,10*ROW('Water Data'!D74)))</f>
        <v/>
      </c>
      <c r="BU80" s="398" t="str">
        <f ca="1">+IF(OFFSET('Water Data'!$D$29,0,10*ROW('Water Data'!D74))="","",OFFSET('Water Data'!$D$29,0,10*ROW('Water Data'!D74)))</f>
        <v/>
      </c>
      <c r="BV80" s="398" t="str">
        <f ca="1">+IF(OFFSET('Water Data'!$E$27,0,10*ROW('Water Data'!E74))="","",OFFSET('Water Data'!$E$27,0,10*ROW('Water Data'!E74)))</f>
        <v/>
      </c>
      <c r="BW80" s="398" t="str">
        <f ca="1">+IF(OFFSET('Water Data'!$E$28,0,10*ROW('Water Data'!E74))="","",OFFSET('Water Data'!$E$28,0,10*ROW('Water Data'!E74)))</f>
        <v/>
      </c>
      <c r="BX80" s="398" t="str">
        <f ca="1">+IF(OFFSET('Water Data'!$E$29,0,10*ROW('Water Data'!E74))="","",OFFSET('Water Data'!$E$29,0,10*ROW('Water Data'!E74)))</f>
        <v/>
      </c>
      <c r="BY80" s="398" t="str">
        <f ca="1">+IF(OFFSET('Water Data'!$F$27,0,10*ROW('Water Data'!F74))="","",OFFSET('Water Data'!$F$27,0,10*ROW('Water Data'!F74)))</f>
        <v/>
      </c>
      <c r="BZ80" s="398" t="str">
        <f ca="1">+IF(OFFSET('Water Data'!$F$28,0,10*ROW('Water Data'!F74))="","",OFFSET('Water Data'!$F$28,0,10*ROW('Water Data'!F74)))</f>
        <v/>
      </c>
      <c r="CA80" s="398" t="str">
        <f ca="1">+IF(OFFSET('Water Data'!$F$29,0,10*ROW('Water Data'!F74))="","",OFFSET('Water Data'!$F$29,0,10*ROW('Water Data'!F74)))</f>
        <v/>
      </c>
      <c r="CB80" s="398" t="str">
        <f ca="1">+IF(OFFSET('Water Data'!$G$27,0,10*ROW('Water Data'!G74))="","",OFFSET('Water Data'!$G$27,0,10*ROW('Water Data'!G74)))</f>
        <v/>
      </c>
      <c r="CC80" s="398" t="str">
        <f ca="1">+IF(OFFSET('Water Data'!$G$28,0,10*ROW('Water Data'!G74))="","",OFFSET('Water Data'!$G$28,0,10*ROW('Water Data'!G74)))</f>
        <v/>
      </c>
      <c r="CD80" s="398" t="str">
        <f ca="1">+IF(OFFSET('Water Data'!$G$29,0,10*ROW('Water Data'!G74))="","",OFFSET('Water Data'!$G$29,0,10*ROW('Water Data'!G74)))</f>
        <v/>
      </c>
      <c r="CE80" s="398" t="str">
        <f ca="1">+IF(OFFSET('Water Data'!$H$27,0,10*ROW('Water Data'!H74))="","",OFFSET('Water Data'!$H$27,0,10*ROW('Water Data'!H74)))</f>
        <v/>
      </c>
      <c r="CF80" s="398" t="str">
        <f ca="1">+IF(OFFSET('Water Data'!$H$28,0,10*ROW('Water Data'!H74))="","",OFFSET('Water Data'!$H$28,0,10*ROW('Water Data'!H74)))</f>
        <v/>
      </c>
      <c r="CG80" s="398" t="str">
        <f ca="1">+IF(OFFSET('Water Data'!$H$29,0,10*ROW('Water Data'!H74))="","",OFFSET('Water Data'!$H$29,0,10*ROW('Water Data'!H74)))</f>
        <v/>
      </c>
      <c r="CH80" s="398" t="str">
        <f ca="1">+IF(OFFSET('Water Data'!$I$27,0,10*ROW('Water Data'!I74))="","",OFFSET('Water Data'!$I$27,0,10*ROW('Water Data'!I74)))</f>
        <v/>
      </c>
      <c r="CI80" s="398" t="str">
        <f ca="1">+IF(OFFSET('Water Data'!$I$28,0,10*ROW('Water Data'!I74))="","",OFFSET('Water Data'!$I$28,0,10*ROW('Water Data'!I74)))</f>
        <v/>
      </c>
      <c r="CJ80" s="398" t="str">
        <f ca="1">+IF(OFFSET('Water Data'!$I$29,0,10*ROW('Water Data'!I74))="","",OFFSET('Water Data'!$I$29,0,10*ROW('Water Data'!I74)))</f>
        <v/>
      </c>
      <c r="CK80" s="398" t="str">
        <f ca="1">+IF(OFFSET('Sanitation Data'!$D$28,0,10*ROW('Sanitation Data'!D74))="","",OFFSET('Sanitation Data'!$D$28,0,10*ROW('Sanitation Data'!D74)))</f>
        <v/>
      </c>
      <c r="CL80" s="398" t="str">
        <f ca="1">+IF(OFFSET('Sanitation Data'!$D$29,0,10*ROW('Sanitation Data'!D74))="","",OFFSET('Sanitation Data'!$D$29,0,10*ROW('Sanitation Data'!D74)))</f>
        <v/>
      </c>
      <c r="CM80" s="398" t="str">
        <f ca="1">+IF(OFFSET('Sanitation Data'!$D$30,0,10*ROW('Sanitation Data'!D74))="","",OFFSET('Sanitation Data'!$D$30,0,10*ROW('Sanitation Data'!D74)))</f>
        <v/>
      </c>
      <c r="CN80" s="398" t="str">
        <f ca="1">+IF(OFFSET('Sanitation Data'!$D$31,0,10*ROW('Sanitation Data'!D74))="","",OFFSET('Sanitation Data'!$D$31,0,10*ROW('Sanitation Data'!D74)))</f>
        <v/>
      </c>
      <c r="CO80" s="398" t="str">
        <f ca="1">+IF(OFFSET('Sanitation Data'!$D$32,0,10*ROW('Sanitation Data'!D74))="","",OFFSET('Sanitation Data'!$D$32,0,10*ROW('Sanitation Data'!D74)))</f>
        <v/>
      </c>
      <c r="CP80" s="398" t="str">
        <f ca="1">+IF(OFFSET('Sanitation Data'!$E$28,0,10*ROW('Sanitation Data'!E74))="","",OFFSET('Sanitation Data'!$E$28,0,10*ROW('Sanitation Data'!E74)))</f>
        <v/>
      </c>
      <c r="CQ80" s="398" t="str">
        <f ca="1">+IF(OFFSET('Sanitation Data'!$E$29,0,10*ROW('Sanitation Data'!E74))="","",OFFSET('Sanitation Data'!$E$29,0,10*ROW('Sanitation Data'!E74)))</f>
        <v/>
      </c>
      <c r="CR80" s="398" t="str">
        <f ca="1">+IF(OFFSET('Sanitation Data'!$E$30,0,10*ROW('Sanitation Data'!E74))="","",OFFSET('Sanitation Data'!$E$30,0,10*ROW('Sanitation Data'!E74)))</f>
        <v/>
      </c>
      <c r="CS80" s="398" t="str">
        <f ca="1">+IF(OFFSET('Sanitation Data'!$E$31,0,10*ROW('Sanitation Data'!E74))="","",OFFSET('Sanitation Data'!$E$31,0,10*ROW('Sanitation Data'!E74)))</f>
        <v/>
      </c>
      <c r="CT80" s="398" t="str">
        <f ca="1">+IF(OFFSET('Sanitation Data'!$E$32,0,10*ROW('Sanitation Data'!E74))="","",OFFSET('Sanitation Data'!$E$32,0,10*ROW('Sanitation Data'!E74)))</f>
        <v/>
      </c>
      <c r="CU80" s="398" t="str">
        <f ca="1">+IF(OFFSET('Sanitation Data'!$F$28,0,10*ROW('Sanitation Data'!F74))="","",OFFSET('Sanitation Data'!$F$28,0,10*ROW('Sanitation Data'!F74)))</f>
        <v/>
      </c>
      <c r="CV80" s="398" t="str">
        <f ca="1">+IF(OFFSET('Sanitation Data'!$F$29,0,10*ROW('Sanitation Data'!F74))="","",OFFSET('Sanitation Data'!$F$29,0,10*ROW('Sanitation Data'!F74)))</f>
        <v/>
      </c>
      <c r="CW80" s="398" t="str">
        <f ca="1">+IF(OFFSET('Sanitation Data'!$F$30,0,10*ROW('Sanitation Data'!F74))="","",OFFSET('Sanitation Data'!$F$30,0,10*ROW('Sanitation Data'!F74)))</f>
        <v/>
      </c>
      <c r="CX80" s="398" t="str">
        <f ca="1">+IF(OFFSET('Sanitation Data'!$F$31,0,10*ROW('Sanitation Data'!F74))="","",OFFSET('Sanitation Data'!$F$31,0,10*ROW('Sanitation Data'!F74)))</f>
        <v/>
      </c>
      <c r="CY80" s="398" t="str">
        <f ca="1">+IF(OFFSET('Sanitation Data'!$F$32,0,10*ROW('Sanitation Data'!F74))="","",OFFSET('Sanitation Data'!$F$32,0,10*ROW('Sanitation Data'!F74)))</f>
        <v/>
      </c>
      <c r="CZ80" s="398" t="str">
        <f ca="1">+IF(OFFSET('Sanitation Data'!$G$28,0,10*ROW('Sanitation Data'!G74))="","",OFFSET('Sanitation Data'!$G$28,0,10*ROW('Sanitation Data'!G74)))</f>
        <v/>
      </c>
      <c r="DA80" s="398" t="str">
        <f ca="1">+IF(OFFSET('Sanitation Data'!$G$29,0,10*ROW('Sanitation Data'!G74))="","",OFFSET('Sanitation Data'!$G$29,0,10*ROW('Sanitation Data'!G74)))</f>
        <v/>
      </c>
      <c r="DB80" s="398" t="str">
        <f ca="1">+IF(OFFSET('Sanitation Data'!$G$30,0,10*ROW('Sanitation Data'!G74))="","",OFFSET('Sanitation Data'!$G$30,0,10*ROW('Sanitation Data'!G74)))</f>
        <v/>
      </c>
      <c r="DC80" s="398" t="str">
        <f ca="1">+IF(OFFSET('Sanitation Data'!$G$31,0,10*ROW('Sanitation Data'!G74))="","",OFFSET('Sanitation Data'!$G$31,0,10*ROW('Sanitation Data'!G74)))</f>
        <v/>
      </c>
      <c r="DD80" s="398" t="str">
        <f ca="1">+IF(OFFSET('Sanitation Data'!$G$32,0,10*ROW('Sanitation Data'!G74))="","",OFFSET('Sanitation Data'!$G$32,0,10*ROW('Sanitation Data'!G74)))</f>
        <v/>
      </c>
      <c r="DE80" s="398" t="str">
        <f ca="1">+IF(OFFSET('Sanitation Data'!$H$28,0,10*ROW('Sanitation Data'!H74))="","",OFFSET('Sanitation Data'!$H$28,0,10*ROW('Sanitation Data'!H74)))</f>
        <v/>
      </c>
      <c r="DF80" s="398" t="str">
        <f ca="1">+IF(OFFSET('Sanitation Data'!$H$29,0,10*ROW('Sanitation Data'!H74))="","",OFFSET('Sanitation Data'!$H$29,0,10*ROW('Sanitation Data'!H74)))</f>
        <v/>
      </c>
      <c r="DG80" s="398" t="str">
        <f ca="1">+IF(OFFSET('Sanitation Data'!$H$30,0,10*ROW('Sanitation Data'!H74))="","",OFFSET('Sanitation Data'!$H$30,0,10*ROW('Sanitation Data'!H74)))</f>
        <v/>
      </c>
      <c r="DH80" s="398" t="str">
        <f ca="1">+IF(OFFSET('Sanitation Data'!$H$31,0,10*ROW('Sanitation Data'!H74))="","",OFFSET('Sanitation Data'!$H$31,0,10*ROW('Sanitation Data'!H74)))</f>
        <v/>
      </c>
      <c r="DI80" s="398" t="str">
        <f ca="1">+IF(OFFSET('Sanitation Data'!$H$32,0,10*ROW('Sanitation Data'!H74))="","",OFFSET('Sanitation Data'!$H$32,0,10*ROW('Sanitation Data'!H74)))</f>
        <v/>
      </c>
      <c r="DJ80" s="398" t="str">
        <f ca="1">+IF(OFFSET('Sanitation Data'!$I$28,0,10*ROW('Sanitation Data'!I74))="","",OFFSET('Sanitation Data'!$I$28,0,10*ROW('Sanitation Data'!I74)))</f>
        <v/>
      </c>
      <c r="DK80" s="398" t="str">
        <f ca="1">+IF(OFFSET('Sanitation Data'!$I$29,0,10*ROW('Sanitation Data'!I74))="","",OFFSET('Sanitation Data'!$I$29,0,10*ROW('Sanitation Data'!I74)))</f>
        <v/>
      </c>
      <c r="DL80" s="398" t="str">
        <f ca="1">+IF(OFFSET('Sanitation Data'!$I$30,0,10*ROW('Sanitation Data'!I74))="","",OFFSET('Sanitation Data'!$I$30,0,10*ROW('Sanitation Data'!I74)))</f>
        <v/>
      </c>
      <c r="DM80" s="398" t="str">
        <f ca="1">+IF(OFFSET('Sanitation Data'!$I$31,0,10*ROW('Sanitation Data'!I74))="","",OFFSET('Sanitation Data'!$I$31,0,10*ROW('Sanitation Data'!I74)))</f>
        <v/>
      </c>
      <c r="DN80" s="398" t="str">
        <f ca="1">+IF(OFFSET('Sanitation Data'!$I$32,0,10*ROW('Sanitation Data'!I74))="","",OFFSET('Sanitation Data'!$I$32,0,10*ROW('Sanitation Data'!I74)))</f>
        <v/>
      </c>
      <c r="DO80" s="398" t="str">
        <f ca="1">+IF(OFFSET('Hygiene Data'!$D$11,0,10*ROW('Hygiene Data'!D74))="","",OFFSET('Hygiene Data'!$D$11,0,10*ROW('Hygiene Data'!D74)))</f>
        <v/>
      </c>
      <c r="DP80" s="398" t="str">
        <f ca="1">+IF(OFFSET('Hygiene Data'!$D$12,0,10*ROW('Hygiene Data'!D74))="","",OFFSET('Hygiene Data'!$D$12,0,10*ROW('Hygiene Data'!D74)))</f>
        <v/>
      </c>
      <c r="DQ80" s="398" t="str">
        <f ca="1">+IF(OFFSET('Hygiene Data'!$D$13,0,10*ROW('Hygiene Data'!D74))="","",OFFSET('Hygiene Data'!$D$13,0,10*ROW('Hygiene Data'!D74)))</f>
        <v/>
      </c>
      <c r="DR80" s="398" t="str">
        <f ca="1">+IF(OFFSET('Hygiene Data'!$E$11,0,10*ROW('Hygiene Data'!E74))="","",OFFSET('Hygiene Data'!$E$11,0,10*ROW('Hygiene Data'!E74)))</f>
        <v/>
      </c>
      <c r="DS80" s="398" t="str">
        <f ca="1">+IF(OFFSET('Hygiene Data'!$E$12,0,10*ROW('Hygiene Data'!E74))="","",OFFSET('Hygiene Data'!$E$12,0,10*ROW('Hygiene Data'!E74)))</f>
        <v/>
      </c>
      <c r="DT80" s="398" t="str">
        <f ca="1">+IF(OFFSET('Hygiene Data'!$E$13,0,10*ROW('Hygiene Data'!E74))="","",OFFSET('Hygiene Data'!$E$13,0,10*ROW('Hygiene Data'!E74)))</f>
        <v/>
      </c>
      <c r="DU80" s="398" t="str">
        <f ca="1">+IF(OFFSET('Hygiene Data'!$F$11,0,10*ROW('Hygiene Data'!F74))="","",OFFSET('Hygiene Data'!$F$11,0,10*ROW('Hygiene Data'!F74)))</f>
        <v/>
      </c>
      <c r="DV80" s="398" t="str">
        <f ca="1">+IF(OFFSET('Hygiene Data'!$F$12,0,10*ROW('Hygiene Data'!F74))="","",OFFSET('Hygiene Data'!$F$12,0,10*ROW('Hygiene Data'!F74)))</f>
        <v/>
      </c>
      <c r="DW80" s="398" t="str">
        <f ca="1">+IF(OFFSET('Hygiene Data'!$F$13,0,10*ROW('Hygiene Data'!F74))="","",OFFSET('Hygiene Data'!$F$13,0,10*ROW('Hygiene Data'!F74)))</f>
        <v/>
      </c>
      <c r="DX80" s="398" t="str">
        <f ca="1">+IF(OFFSET('Hygiene Data'!$G$11,0,10*ROW('Hygiene Data'!G74))="","",OFFSET('Hygiene Data'!$G$11,0,10*ROW('Hygiene Data'!G74)))</f>
        <v/>
      </c>
      <c r="DY80" s="398" t="str">
        <f ca="1">+IF(OFFSET('Hygiene Data'!$G$12,0,10*ROW('Hygiene Data'!G74))="","",OFFSET('Hygiene Data'!$G$12,0,10*ROW('Hygiene Data'!G74)))</f>
        <v/>
      </c>
      <c r="DZ80" s="398" t="str">
        <f ca="1">+IF(OFFSET('Hygiene Data'!$G$13,0,10*ROW('Hygiene Data'!G74))="","",OFFSET('Hygiene Data'!$G$13,0,10*ROW('Hygiene Data'!G74)))</f>
        <v/>
      </c>
      <c r="EA80" s="398" t="str">
        <f ca="1">+IF(OFFSET('Hygiene Data'!$H$11,0,10*ROW('Hygiene Data'!H74))="","",OFFSET('Hygiene Data'!$H$11,0,10*ROW('Hygiene Data'!H74)))</f>
        <v/>
      </c>
      <c r="EB80" s="398" t="str">
        <f ca="1">+IF(OFFSET('Hygiene Data'!$H$12,0,10*ROW('Hygiene Data'!H74))="","",OFFSET('Hygiene Data'!$H$12,0,10*ROW('Hygiene Data'!H74)))</f>
        <v/>
      </c>
      <c r="EC80" s="398" t="str">
        <f ca="1">+IF(OFFSET('Hygiene Data'!$H$13,0,10*ROW('Hygiene Data'!H74))="","",OFFSET('Hygiene Data'!$H$13,0,10*ROW('Hygiene Data'!H74)))</f>
        <v/>
      </c>
      <c r="ED80" s="398" t="str">
        <f ca="1">+IF(OFFSET('Hygiene Data'!$I$11,0,10*ROW('Hygiene Data'!I74))="","",OFFSET('Hygiene Data'!$I$11,0,10*ROW('Hygiene Data'!I74)))</f>
        <v/>
      </c>
      <c r="EE80" s="398" t="str">
        <f ca="1">+IF(OFFSET('Hygiene Data'!$I$12,0,10*ROW('Hygiene Data'!I74))="","",OFFSET('Hygiene Data'!$I$12,0,10*ROW('Hygiene Data'!I74)))</f>
        <v/>
      </c>
      <c r="EF80" s="398" t="str">
        <f ca="1">+IF(OFFSET('Hygiene Data'!$I$13,0,10*ROW('Hygiene Data'!I74))="","",OFFSET('Hygiene Data'!$I$13,0,10*ROW('Hygiene Data'!I74)))</f>
        <v/>
      </c>
    </row>
    <row r="81" spans="1:136" x14ac:dyDescent="0.25">
      <c r="A81" s="507" t="str">
        <f ca="1">+IF(OFFSET('Water Data'!$B$2,0,10*ROW('Water Data'!E75))="","",OFFSET('Water Data'!$B$2,0,10*ROW('Water Data'!E75)))</f>
        <v/>
      </c>
      <c r="B81" s="507"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34" t="str">
        <f t="shared" ca="1" si="1"/>
        <v/>
      </c>
      <c r="D81" s="535"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35"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35"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35"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35"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35"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35"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35"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35"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35"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35"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35"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35"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35"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35"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35"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35"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35"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36"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36"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36"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36"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36"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36"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36"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36"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36"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36"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36"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36"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36"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36"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36"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36"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36"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36"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36"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36"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36"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36"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36"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36"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36"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36"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36"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36"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36"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36"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37"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613"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37"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37"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37"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37"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37"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37"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37"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37"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37"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37"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37"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37"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37"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37"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37"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37"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98" t="str">
        <f ca="1">+IF(OFFSET('Water Data'!$D$27,0,10*ROW('Water Data'!D75))="","",OFFSET('Water Data'!$D$27,0,10*ROW('Water Data'!D75)))</f>
        <v/>
      </c>
      <c r="BT81" s="398" t="str">
        <f ca="1">+IF(OFFSET('Water Data'!$D$28,0,10*ROW('Water Data'!D75))="","",OFFSET('Water Data'!$D$28,0,10*ROW('Water Data'!D75)))</f>
        <v/>
      </c>
      <c r="BU81" s="398" t="str">
        <f ca="1">+IF(OFFSET('Water Data'!$D$29,0,10*ROW('Water Data'!D75))="","",OFFSET('Water Data'!$D$29,0,10*ROW('Water Data'!D75)))</f>
        <v/>
      </c>
      <c r="BV81" s="398" t="str">
        <f ca="1">+IF(OFFSET('Water Data'!$E$27,0,10*ROW('Water Data'!E75))="","",OFFSET('Water Data'!$E$27,0,10*ROW('Water Data'!E75)))</f>
        <v/>
      </c>
      <c r="BW81" s="398" t="str">
        <f ca="1">+IF(OFFSET('Water Data'!$E$28,0,10*ROW('Water Data'!E75))="","",OFFSET('Water Data'!$E$28,0,10*ROW('Water Data'!E75)))</f>
        <v/>
      </c>
      <c r="BX81" s="398" t="str">
        <f ca="1">+IF(OFFSET('Water Data'!$E$29,0,10*ROW('Water Data'!E75))="","",OFFSET('Water Data'!$E$29,0,10*ROW('Water Data'!E75)))</f>
        <v/>
      </c>
      <c r="BY81" s="398" t="str">
        <f ca="1">+IF(OFFSET('Water Data'!$F$27,0,10*ROW('Water Data'!F75))="","",OFFSET('Water Data'!$F$27,0,10*ROW('Water Data'!F75)))</f>
        <v/>
      </c>
      <c r="BZ81" s="398" t="str">
        <f ca="1">+IF(OFFSET('Water Data'!$F$28,0,10*ROW('Water Data'!F75))="","",OFFSET('Water Data'!$F$28,0,10*ROW('Water Data'!F75)))</f>
        <v/>
      </c>
      <c r="CA81" s="398" t="str">
        <f ca="1">+IF(OFFSET('Water Data'!$F$29,0,10*ROW('Water Data'!F75))="","",OFFSET('Water Data'!$F$29,0,10*ROW('Water Data'!F75)))</f>
        <v/>
      </c>
      <c r="CB81" s="398" t="str">
        <f ca="1">+IF(OFFSET('Water Data'!$G$27,0,10*ROW('Water Data'!G75))="","",OFFSET('Water Data'!$G$27,0,10*ROW('Water Data'!G75)))</f>
        <v/>
      </c>
      <c r="CC81" s="398" t="str">
        <f ca="1">+IF(OFFSET('Water Data'!$G$28,0,10*ROW('Water Data'!G75))="","",OFFSET('Water Data'!$G$28,0,10*ROW('Water Data'!G75)))</f>
        <v/>
      </c>
      <c r="CD81" s="398" t="str">
        <f ca="1">+IF(OFFSET('Water Data'!$G$29,0,10*ROW('Water Data'!G75))="","",OFFSET('Water Data'!$G$29,0,10*ROW('Water Data'!G75)))</f>
        <v/>
      </c>
      <c r="CE81" s="398" t="str">
        <f ca="1">+IF(OFFSET('Water Data'!$H$27,0,10*ROW('Water Data'!H75))="","",OFFSET('Water Data'!$H$27,0,10*ROW('Water Data'!H75)))</f>
        <v/>
      </c>
      <c r="CF81" s="398" t="str">
        <f ca="1">+IF(OFFSET('Water Data'!$H$28,0,10*ROW('Water Data'!H75))="","",OFFSET('Water Data'!$H$28,0,10*ROW('Water Data'!H75)))</f>
        <v/>
      </c>
      <c r="CG81" s="398" t="str">
        <f ca="1">+IF(OFFSET('Water Data'!$H$29,0,10*ROW('Water Data'!H75))="","",OFFSET('Water Data'!$H$29,0,10*ROW('Water Data'!H75)))</f>
        <v/>
      </c>
      <c r="CH81" s="398" t="str">
        <f ca="1">+IF(OFFSET('Water Data'!$I$27,0,10*ROW('Water Data'!I75))="","",OFFSET('Water Data'!$I$27,0,10*ROW('Water Data'!I75)))</f>
        <v/>
      </c>
      <c r="CI81" s="398" t="str">
        <f ca="1">+IF(OFFSET('Water Data'!$I$28,0,10*ROW('Water Data'!I75))="","",OFFSET('Water Data'!$I$28,0,10*ROW('Water Data'!I75)))</f>
        <v/>
      </c>
      <c r="CJ81" s="398" t="str">
        <f ca="1">+IF(OFFSET('Water Data'!$I$29,0,10*ROW('Water Data'!I75))="","",OFFSET('Water Data'!$I$29,0,10*ROW('Water Data'!I75)))</f>
        <v/>
      </c>
      <c r="CK81" s="398" t="str">
        <f ca="1">+IF(OFFSET('Sanitation Data'!$D$28,0,10*ROW('Sanitation Data'!D75))="","",OFFSET('Sanitation Data'!$D$28,0,10*ROW('Sanitation Data'!D75)))</f>
        <v/>
      </c>
      <c r="CL81" s="398" t="str">
        <f ca="1">+IF(OFFSET('Sanitation Data'!$D$29,0,10*ROW('Sanitation Data'!D75))="","",OFFSET('Sanitation Data'!$D$29,0,10*ROW('Sanitation Data'!D75)))</f>
        <v/>
      </c>
      <c r="CM81" s="398" t="str">
        <f ca="1">+IF(OFFSET('Sanitation Data'!$D$30,0,10*ROW('Sanitation Data'!D75))="","",OFFSET('Sanitation Data'!$D$30,0,10*ROW('Sanitation Data'!D75)))</f>
        <v/>
      </c>
      <c r="CN81" s="398" t="str">
        <f ca="1">+IF(OFFSET('Sanitation Data'!$D$31,0,10*ROW('Sanitation Data'!D75))="","",OFFSET('Sanitation Data'!$D$31,0,10*ROW('Sanitation Data'!D75)))</f>
        <v/>
      </c>
      <c r="CO81" s="398" t="str">
        <f ca="1">+IF(OFFSET('Sanitation Data'!$D$32,0,10*ROW('Sanitation Data'!D75))="","",OFFSET('Sanitation Data'!$D$32,0,10*ROW('Sanitation Data'!D75)))</f>
        <v/>
      </c>
      <c r="CP81" s="398" t="str">
        <f ca="1">+IF(OFFSET('Sanitation Data'!$E$28,0,10*ROW('Sanitation Data'!E75))="","",OFFSET('Sanitation Data'!$E$28,0,10*ROW('Sanitation Data'!E75)))</f>
        <v/>
      </c>
      <c r="CQ81" s="398" t="str">
        <f ca="1">+IF(OFFSET('Sanitation Data'!$E$29,0,10*ROW('Sanitation Data'!E75))="","",OFFSET('Sanitation Data'!$E$29,0,10*ROW('Sanitation Data'!E75)))</f>
        <v/>
      </c>
      <c r="CR81" s="398" t="str">
        <f ca="1">+IF(OFFSET('Sanitation Data'!$E$30,0,10*ROW('Sanitation Data'!E75))="","",OFFSET('Sanitation Data'!$E$30,0,10*ROW('Sanitation Data'!E75)))</f>
        <v/>
      </c>
      <c r="CS81" s="398" t="str">
        <f ca="1">+IF(OFFSET('Sanitation Data'!$E$31,0,10*ROW('Sanitation Data'!E75))="","",OFFSET('Sanitation Data'!$E$31,0,10*ROW('Sanitation Data'!E75)))</f>
        <v/>
      </c>
      <c r="CT81" s="398" t="str">
        <f ca="1">+IF(OFFSET('Sanitation Data'!$E$32,0,10*ROW('Sanitation Data'!E75))="","",OFFSET('Sanitation Data'!$E$32,0,10*ROW('Sanitation Data'!E75)))</f>
        <v/>
      </c>
      <c r="CU81" s="398" t="str">
        <f ca="1">+IF(OFFSET('Sanitation Data'!$F$28,0,10*ROW('Sanitation Data'!F75))="","",OFFSET('Sanitation Data'!$F$28,0,10*ROW('Sanitation Data'!F75)))</f>
        <v/>
      </c>
      <c r="CV81" s="398" t="str">
        <f ca="1">+IF(OFFSET('Sanitation Data'!$F$29,0,10*ROW('Sanitation Data'!F75))="","",OFFSET('Sanitation Data'!$F$29,0,10*ROW('Sanitation Data'!F75)))</f>
        <v/>
      </c>
      <c r="CW81" s="398" t="str">
        <f ca="1">+IF(OFFSET('Sanitation Data'!$F$30,0,10*ROW('Sanitation Data'!F75))="","",OFFSET('Sanitation Data'!$F$30,0,10*ROW('Sanitation Data'!F75)))</f>
        <v/>
      </c>
      <c r="CX81" s="398" t="str">
        <f ca="1">+IF(OFFSET('Sanitation Data'!$F$31,0,10*ROW('Sanitation Data'!F75))="","",OFFSET('Sanitation Data'!$F$31,0,10*ROW('Sanitation Data'!F75)))</f>
        <v/>
      </c>
      <c r="CY81" s="398" t="str">
        <f ca="1">+IF(OFFSET('Sanitation Data'!$F$32,0,10*ROW('Sanitation Data'!F75))="","",OFFSET('Sanitation Data'!$F$32,0,10*ROW('Sanitation Data'!F75)))</f>
        <v/>
      </c>
      <c r="CZ81" s="398" t="str">
        <f ca="1">+IF(OFFSET('Sanitation Data'!$G$28,0,10*ROW('Sanitation Data'!G75))="","",OFFSET('Sanitation Data'!$G$28,0,10*ROW('Sanitation Data'!G75)))</f>
        <v/>
      </c>
      <c r="DA81" s="398" t="str">
        <f ca="1">+IF(OFFSET('Sanitation Data'!$G$29,0,10*ROW('Sanitation Data'!G75))="","",OFFSET('Sanitation Data'!$G$29,0,10*ROW('Sanitation Data'!G75)))</f>
        <v/>
      </c>
      <c r="DB81" s="398" t="str">
        <f ca="1">+IF(OFFSET('Sanitation Data'!$G$30,0,10*ROW('Sanitation Data'!G75))="","",OFFSET('Sanitation Data'!$G$30,0,10*ROW('Sanitation Data'!G75)))</f>
        <v/>
      </c>
      <c r="DC81" s="398" t="str">
        <f ca="1">+IF(OFFSET('Sanitation Data'!$G$31,0,10*ROW('Sanitation Data'!G75))="","",OFFSET('Sanitation Data'!$G$31,0,10*ROW('Sanitation Data'!G75)))</f>
        <v/>
      </c>
      <c r="DD81" s="398" t="str">
        <f ca="1">+IF(OFFSET('Sanitation Data'!$G$32,0,10*ROW('Sanitation Data'!G75))="","",OFFSET('Sanitation Data'!$G$32,0,10*ROW('Sanitation Data'!G75)))</f>
        <v/>
      </c>
      <c r="DE81" s="398" t="str">
        <f ca="1">+IF(OFFSET('Sanitation Data'!$H$28,0,10*ROW('Sanitation Data'!H75))="","",OFFSET('Sanitation Data'!$H$28,0,10*ROW('Sanitation Data'!H75)))</f>
        <v/>
      </c>
      <c r="DF81" s="398" t="str">
        <f ca="1">+IF(OFFSET('Sanitation Data'!$H$29,0,10*ROW('Sanitation Data'!H75))="","",OFFSET('Sanitation Data'!$H$29,0,10*ROW('Sanitation Data'!H75)))</f>
        <v/>
      </c>
      <c r="DG81" s="398" t="str">
        <f ca="1">+IF(OFFSET('Sanitation Data'!$H$30,0,10*ROW('Sanitation Data'!H75))="","",OFFSET('Sanitation Data'!$H$30,0,10*ROW('Sanitation Data'!H75)))</f>
        <v/>
      </c>
      <c r="DH81" s="398" t="str">
        <f ca="1">+IF(OFFSET('Sanitation Data'!$H$31,0,10*ROW('Sanitation Data'!H75))="","",OFFSET('Sanitation Data'!$H$31,0,10*ROW('Sanitation Data'!H75)))</f>
        <v/>
      </c>
      <c r="DI81" s="398" t="str">
        <f ca="1">+IF(OFFSET('Sanitation Data'!$H$32,0,10*ROW('Sanitation Data'!H75))="","",OFFSET('Sanitation Data'!$H$32,0,10*ROW('Sanitation Data'!H75)))</f>
        <v/>
      </c>
      <c r="DJ81" s="398" t="str">
        <f ca="1">+IF(OFFSET('Sanitation Data'!$I$28,0,10*ROW('Sanitation Data'!I75))="","",OFFSET('Sanitation Data'!$I$28,0,10*ROW('Sanitation Data'!I75)))</f>
        <v/>
      </c>
      <c r="DK81" s="398" t="str">
        <f ca="1">+IF(OFFSET('Sanitation Data'!$I$29,0,10*ROW('Sanitation Data'!I75))="","",OFFSET('Sanitation Data'!$I$29,0,10*ROW('Sanitation Data'!I75)))</f>
        <v/>
      </c>
      <c r="DL81" s="398" t="str">
        <f ca="1">+IF(OFFSET('Sanitation Data'!$I$30,0,10*ROW('Sanitation Data'!I75))="","",OFFSET('Sanitation Data'!$I$30,0,10*ROW('Sanitation Data'!I75)))</f>
        <v/>
      </c>
      <c r="DM81" s="398" t="str">
        <f ca="1">+IF(OFFSET('Sanitation Data'!$I$31,0,10*ROW('Sanitation Data'!I75))="","",OFFSET('Sanitation Data'!$I$31,0,10*ROW('Sanitation Data'!I75)))</f>
        <v/>
      </c>
      <c r="DN81" s="398" t="str">
        <f ca="1">+IF(OFFSET('Sanitation Data'!$I$32,0,10*ROW('Sanitation Data'!I75))="","",OFFSET('Sanitation Data'!$I$32,0,10*ROW('Sanitation Data'!I75)))</f>
        <v/>
      </c>
      <c r="DO81" s="398" t="str">
        <f ca="1">+IF(OFFSET('Hygiene Data'!$D$11,0,10*ROW('Hygiene Data'!D75))="","",OFFSET('Hygiene Data'!$D$11,0,10*ROW('Hygiene Data'!D75)))</f>
        <v/>
      </c>
      <c r="DP81" s="398" t="str">
        <f ca="1">+IF(OFFSET('Hygiene Data'!$D$12,0,10*ROW('Hygiene Data'!D75))="","",OFFSET('Hygiene Data'!$D$12,0,10*ROW('Hygiene Data'!D75)))</f>
        <v/>
      </c>
      <c r="DQ81" s="398" t="str">
        <f ca="1">+IF(OFFSET('Hygiene Data'!$D$13,0,10*ROW('Hygiene Data'!D75))="","",OFFSET('Hygiene Data'!$D$13,0,10*ROW('Hygiene Data'!D75)))</f>
        <v/>
      </c>
      <c r="DR81" s="398" t="str">
        <f ca="1">+IF(OFFSET('Hygiene Data'!$E$11,0,10*ROW('Hygiene Data'!E75))="","",OFFSET('Hygiene Data'!$E$11,0,10*ROW('Hygiene Data'!E75)))</f>
        <v/>
      </c>
      <c r="DS81" s="398" t="str">
        <f ca="1">+IF(OFFSET('Hygiene Data'!$E$12,0,10*ROW('Hygiene Data'!E75))="","",OFFSET('Hygiene Data'!$E$12,0,10*ROW('Hygiene Data'!E75)))</f>
        <v/>
      </c>
      <c r="DT81" s="398" t="str">
        <f ca="1">+IF(OFFSET('Hygiene Data'!$E$13,0,10*ROW('Hygiene Data'!E75))="","",OFFSET('Hygiene Data'!$E$13,0,10*ROW('Hygiene Data'!E75)))</f>
        <v/>
      </c>
      <c r="DU81" s="398" t="str">
        <f ca="1">+IF(OFFSET('Hygiene Data'!$F$11,0,10*ROW('Hygiene Data'!F75))="","",OFFSET('Hygiene Data'!$F$11,0,10*ROW('Hygiene Data'!F75)))</f>
        <v/>
      </c>
      <c r="DV81" s="398" t="str">
        <f ca="1">+IF(OFFSET('Hygiene Data'!$F$12,0,10*ROW('Hygiene Data'!F75))="","",OFFSET('Hygiene Data'!$F$12,0,10*ROW('Hygiene Data'!F75)))</f>
        <v/>
      </c>
      <c r="DW81" s="398" t="str">
        <f ca="1">+IF(OFFSET('Hygiene Data'!$F$13,0,10*ROW('Hygiene Data'!F75))="","",OFFSET('Hygiene Data'!$F$13,0,10*ROW('Hygiene Data'!F75)))</f>
        <v/>
      </c>
      <c r="DX81" s="398" t="str">
        <f ca="1">+IF(OFFSET('Hygiene Data'!$G$11,0,10*ROW('Hygiene Data'!G75))="","",OFFSET('Hygiene Data'!$G$11,0,10*ROW('Hygiene Data'!G75)))</f>
        <v/>
      </c>
      <c r="DY81" s="398" t="str">
        <f ca="1">+IF(OFFSET('Hygiene Data'!$G$12,0,10*ROW('Hygiene Data'!G75))="","",OFFSET('Hygiene Data'!$G$12,0,10*ROW('Hygiene Data'!G75)))</f>
        <v/>
      </c>
      <c r="DZ81" s="398" t="str">
        <f ca="1">+IF(OFFSET('Hygiene Data'!$G$13,0,10*ROW('Hygiene Data'!G75))="","",OFFSET('Hygiene Data'!$G$13,0,10*ROW('Hygiene Data'!G75)))</f>
        <v/>
      </c>
      <c r="EA81" s="398" t="str">
        <f ca="1">+IF(OFFSET('Hygiene Data'!$H$11,0,10*ROW('Hygiene Data'!H75))="","",OFFSET('Hygiene Data'!$H$11,0,10*ROW('Hygiene Data'!H75)))</f>
        <v/>
      </c>
      <c r="EB81" s="398" t="str">
        <f ca="1">+IF(OFFSET('Hygiene Data'!$H$12,0,10*ROW('Hygiene Data'!H75))="","",OFFSET('Hygiene Data'!$H$12,0,10*ROW('Hygiene Data'!H75)))</f>
        <v/>
      </c>
      <c r="EC81" s="398" t="str">
        <f ca="1">+IF(OFFSET('Hygiene Data'!$H$13,0,10*ROW('Hygiene Data'!H75))="","",OFFSET('Hygiene Data'!$H$13,0,10*ROW('Hygiene Data'!H75)))</f>
        <v/>
      </c>
      <c r="ED81" s="398" t="str">
        <f ca="1">+IF(OFFSET('Hygiene Data'!$I$11,0,10*ROW('Hygiene Data'!I75))="","",OFFSET('Hygiene Data'!$I$11,0,10*ROW('Hygiene Data'!I75)))</f>
        <v/>
      </c>
      <c r="EE81" s="398" t="str">
        <f ca="1">+IF(OFFSET('Hygiene Data'!$I$12,0,10*ROW('Hygiene Data'!I75))="","",OFFSET('Hygiene Data'!$I$12,0,10*ROW('Hygiene Data'!I75)))</f>
        <v/>
      </c>
      <c r="EF81" s="398" t="str">
        <f ca="1">+IF(OFFSET('Hygiene Data'!$I$13,0,10*ROW('Hygiene Data'!I75))="","",OFFSET('Hygiene Data'!$I$13,0,10*ROW('Hygiene Data'!I75)))</f>
        <v/>
      </c>
    </row>
    <row r="82" spans="1:136" x14ac:dyDescent="0.25">
      <c r="A82" s="507" t="str">
        <f ca="1">+IF(OFFSET('Water Data'!$B$2,0,10*ROW('Water Data'!E76))="","",OFFSET('Water Data'!$B$2,0,10*ROW('Water Data'!E76)))</f>
        <v/>
      </c>
      <c r="B82" s="507"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34" t="str">
        <f t="shared" ca="1" si="1"/>
        <v/>
      </c>
      <c r="D82" s="535"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35"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35"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35"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35"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35"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35"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35"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35"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35"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35"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35"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35"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35"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35"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35"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35"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35"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36"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36"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36"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36"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36"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36"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36"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36"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36"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36"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36"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36"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36"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36"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36"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36"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36"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36"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36"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36"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36"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36"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36"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36"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36"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36"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36"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36"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36"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36"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37"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613"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37"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37"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37"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37"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37"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37"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37"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37"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37"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37"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37"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37"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37"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37"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37"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37"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98" t="str">
        <f ca="1">+IF(OFFSET('Water Data'!$D$27,0,10*ROW('Water Data'!D76))="","",OFFSET('Water Data'!$D$27,0,10*ROW('Water Data'!D76)))</f>
        <v/>
      </c>
      <c r="BT82" s="398" t="str">
        <f ca="1">+IF(OFFSET('Water Data'!$D$28,0,10*ROW('Water Data'!D76))="","",OFFSET('Water Data'!$D$28,0,10*ROW('Water Data'!D76)))</f>
        <v/>
      </c>
      <c r="BU82" s="398" t="str">
        <f ca="1">+IF(OFFSET('Water Data'!$D$29,0,10*ROW('Water Data'!D76))="","",OFFSET('Water Data'!$D$29,0,10*ROW('Water Data'!D76)))</f>
        <v/>
      </c>
      <c r="BV82" s="398" t="str">
        <f ca="1">+IF(OFFSET('Water Data'!$E$27,0,10*ROW('Water Data'!E76))="","",OFFSET('Water Data'!$E$27,0,10*ROW('Water Data'!E76)))</f>
        <v/>
      </c>
      <c r="BW82" s="398" t="str">
        <f ca="1">+IF(OFFSET('Water Data'!$E$28,0,10*ROW('Water Data'!E76))="","",OFFSET('Water Data'!$E$28,0,10*ROW('Water Data'!E76)))</f>
        <v/>
      </c>
      <c r="BX82" s="398" t="str">
        <f ca="1">+IF(OFFSET('Water Data'!$E$29,0,10*ROW('Water Data'!E76))="","",OFFSET('Water Data'!$E$29,0,10*ROW('Water Data'!E76)))</f>
        <v/>
      </c>
      <c r="BY82" s="398" t="str">
        <f ca="1">+IF(OFFSET('Water Data'!$F$27,0,10*ROW('Water Data'!F76))="","",OFFSET('Water Data'!$F$27,0,10*ROW('Water Data'!F76)))</f>
        <v/>
      </c>
      <c r="BZ82" s="398" t="str">
        <f ca="1">+IF(OFFSET('Water Data'!$F$28,0,10*ROW('Water Data'!F76))="","",OFFSET('Water Data'!$F$28,0,10*ROW('Water Data'!F76)))</f>
        <v/>
      </c>
      <c r="CA82" s="398" t="str">
        <f ca="1">+IF(OFFSET('Water Data'!$F$29,0,10*ROW('Water Data'!F76))="","",OFFSET('Water Data'!$F$29,0,10*ROW('Water Data'!F76)))</f>
        <v/>
      </c>
      <c r="CB82" s="398" t="str">
        <f ca="1">+IF(OFFSET('Water Data'!$G$27,0,10*ROW('Water Data'!G76))="","",OFFSET('Water Data'!$G$27,0,10*ROW('Water Data'!G76)))</f>
        <v/>
      </c>
      <c r="CC82" s="398" t="str">
        <f ca="1">+IF(OFFSET('Water Data'!$G$28,0,10*ROW('Water Data'!G76))="","",OFFSET('Water Data'!$G$28,0,10*ROW('Water Data'!G76)))</f>
        <v/>
      </c>
      <c r="CD82" s="398" t="str">
        <f ca="1">+IF(OFFSET('Water Data'!$G$29,0,10*ROW('Water Data'!G76))="","",OFFSET('Water Data'!$G$29,0,10*ROW('Water Data'!G76)))</f>
        <v/>
      </c>
      <c r="CE82" s="398" t="str">
        <f ca="1">+IF(OFFSET('Water Data'!$H$27,0,10*ROW('Water Data'!H76))="","",OFFSET('Water Data'!$H$27,0,10*ROW('Water Data'!H76)))</f>
        <v/>
      </c>
      <c r="CF82" s="398" t="str">
        <f ca="1">+IF(OFFSET('Water Data'!$H$28,0,10*ROW('Water Data'!H76))="","",OFFSET('Water Data'!$H$28,0,10*ROW('Water Data'!H76)))</f>
        <v/>
      </c>
      <c r="CG82" s="398" t="str">
        <f ca="1">+IF(OFFSET('Water Data'!$H$29,0,10*ROW('Water Data'!H76))="","",OFFSET('Water Data'!$H$29,0,10*ROW('Water Data'!H76)))</f>
        <v/>
      </c>
      <c r="CH82" s="398" t="str">
        <f ca="1">+IF(OFFSET('Water Data'!$I$27,0,10*ROW('Water Data'!I76))="","",OFFSET('Water Data'!$I$27,0,10*ROW('Water Data'!I76)))</f>
        <v/>
      </c>
      <c r="CI82" s="398" t="str">
        <f ca="1">+IF(OFFSET('Water Data'!$I$28,0,10*ROW('Water Data'!I76))="","",OFFSET('Water Data'!$I$28,0,10*ROW('Water Data'!I76)))</f>
        <v/>
      </c>
      <c r="CJ82" s="398" t="str">
        <f ca="1">+IF(OFFSET('Water Data'!$I$29,0,10*ROW('Water Data'!I76))="","",OFFSET('Water Data'!$I$29,0,10*ROW('Water Data'!I76)))</f>
        <v/>
      </c>
      <c r="CK82" s="398" t="str">
        <f ca="1">+IF(OFFSET('Sanitation Data'!$D$28,0,10*ROW('Sanitation Data'!D76))="","",OFFSET('Sanitation Data'!$D$28,0,10*ROW('Sanitation Data'!D76)))</f>
        <v/>
      </c>
      <c r="CL82" s="398" t="str">
        <f ca="1">+IF(OFFSET('Sanitation Data'!$D$29,0,10*ROW('Sanitation Data'!D76))="","",OFFSET('Sanitation Data'!$D$29,0,10*ROW('Sanitation Data'!D76)))</f>
        <v/>
      </c>
      <c r="CM82" s="398" t="str">
        <f ca="1">+IF(OFFSET('Sanitation Data'!$D$30,0,10*ROW('Sanitation Data'!D76))="","",OFFSET('Sanitation Data'!$D$30,0,10*ROW('Sanitation Data'!D76)))</f>
        <v/>
      </c>
      <c r="CN82" s="398" t="str">
        <f ca="1">+IF(OFFSET('Sanitation Data'!$D$31,0,10*ROW('Sanitation Data'!D76))="","",OFFSET('Sanitation Data'!$D$31,0,10*ROW('Sanitation Data'!D76)))</f>
        <v/>
      </c>
      <c r="CO82" s="398" t="str">
        <f ca="1">+IF(OFFSET('Sanitation Data'!$D$32,0,10*ROW('Sanitation Data'!D76))="","",OFFSET('Sanitation Data'!$D$32,0,10*ROW('Sanitation Data'!D76)))</f>
        <v/>
      </c>
      <c r="CP82" s="398" t="str">
        <f ca="1">+IF(OFFSET('Sanitation Data'!$E$28,0,10*ROW('Sanitation Data'!E76))="","",OFFSET('Sanitation Data'!$E$28,0,10*ROW('Sanitation Data'!E76)))</f>
        <v/>
      </c>
      <c r="CQ82" s="398" t="str">
        <f ca="1">+IF(OFFSET('Sanitation Data'!$E$29,0,10*ROW('Sanitation Data'!E76))="","",OFFSET('Sanitation Data'!$E$29,0,10*ROW('Sanitation Data'!E76)))</f>
        <v/>
      </c>
      <c r="CR82" s="398" t="str">
        <f ca="1">+IF(OFFSET('Sanitation Data'!$E$30,0,10*ROW('Sanitation Data'!E76))="","",OFFSET('Sanitation Data'!$E$30,0,10*ROW('Sanitation Data'!E76)))</f>
        <v/>
      </c>
      <c r="CS82" s="398" t="str">
        <f ca="1">+IF(OFFSET('Sanitation Data'!$E$31,0,10*ROW('Sanitation Data'!E76))="","",OFFSET('Sanitation Data'!$E$31,0,10*ROW('Sanitation Data'!E76)))</f>
        <v/>
      </c>
      <c r="CT82" s="398" t="str">
        <f ca="1">+IF(OFFSET('Sanitation Data'!$E$32,0,10*ROW('Sanitation Data'!E76))="","",OFFSET('Sanitation Data'!$E$32,0,10*ROW('Sanitation Data'!E76)))</f>
        <v/>
      </c>
      <c r="CU82" s="398" t="str">
        <f ca="1">+IF(OFFSET('Sanitation Data'!$F$28,0,10*ROW('Sanitation Data'!F76))="","",OFFSET('Sanitation Data'!$F$28,0,10*ROW('Sanitation Data'!F76)))</f>
        <v/>
      </c>
      <c r="CV82" s="398" t="str">
        <f ca="1">+IF(OFFSET('Sanitation Data'!$F$29,0,10*ROW('Sanitation Data'!F76))="","",OFFSET('Sanitation Data'!$F$29,0,10*ROW('Sanitation Data'!F76)))</f>
        <v/>
      </c>
      <c r="CW82" s="398" t="str">
        <f ca="1">+IF(OFFSET('Sanitation Data'!$F$30,0,10*ROW('Sanitation Data'!F76))="","",OFFSET('Sanitation Data'!$F$30,0,10*ROW('Sanitation Data'!F76)))</f>
        <v/>
      </c>
      <c r="CX82" s="398" t="str">
        <f ca="1">+IF(OFFSET('Sanitation Data'!$F$31,0,10*ROW('Sanitation Data'!F76))="","",OFFSET('Sanitation Data'!$F$31,0,10*ROW('Sanitation Data'!F76)))</f>
        <v/>
      </c>
      <c r="CY82" s="398" t="str">
        <f ca="1">+IF(OFFSET('Sanitation Data'!$F$32,0,10*ROW('Sanitation Data'!F76))="","",OFFSET('Sanitation Data'!$F$32,0,10*ROW('Sanitation Data'!F76)))</f>
        <v/>
      </c>
      <c r="CZ82" s="398" t="str">
        <f ca="1">+IF(OFFSET('Sanitation Data'!$G$28,0,10*ROW('Sanitation Data'!G76))="","",OFFSET('Sanitation Data'!$G$28,0,10*ROW('Sanitation Data'!G76)))</f>
        <v/>
      </c>
      <c r="DA82" s="398" t="str">
        <f ca="1">+IF(OFFSET('Sanitation Data'!$G$29,0,10*ROW('Sanitation Data'!G76))="","",OFFSET('Sanitation Data'!$G$29,0,10*ROW('Sanitation Data'!G76)))</f>
        <v/>
      </c>
      <c r="DB82" s="398" t="str">
        <f ca="1">+IF(OFFSET('Sanitation Data'!$G$30,0,10*ROW('Sanitation Data'!G76))="","",OFFSET('Sanitation Data'!$G$30,0,10*ROW('Sanitation Data'!G76)))</f>
        <v/>
      </c>
      <c r="DC82" s="398" t="str">
        <f ca="1">+IF(OFFSET('Sanitation Data'!$G$31,0,10*ROW('Sanitation Data'!G76))="","",OFFSET('Sanitation Data'!$G$31,0,10*ROW('Sanitation Data'!G76)))</f>
        <v/>
      </c>
      <c r="DD82" s="398" t="str">
        <f ca="1">+IF(OFFSET('Sanitation Data'!$G$32,0,10*ROW('Sanitation Data'!G76))="","",OFFSET('Sanitation Data'!$G$32,0,10*ROW('Sanitation Data'!G76)))</f>
        <v/>
      </c>
      <c r="DE82" s="398" t="str">
        <f ca="1">+IF(OFFSET('Sanitation Data'!$H$28,0,10*ROW('Sanitation Data'!H76))="","",OFFSET('Sanitation Data'!$H$28,0,10*ROW('Sanitation Data'!H76)))</f>
        <v/>
      </c>
      <c r="DF82" s="398" t="str">
        <f ca="1">+IF(OFFSET('Sanitation Data'!$H$29,0,10*ROW('Sanitation Data'!H76))="","",OFFSET('Sanitation Data'!$H$29,0,10*ROW('Sanitation Data'!H76)))</f>
        <v/>
      </c>
      <c r="DG82" s="398" t="str">
        <f ca="1">+IF(OFFSET('Sanitation Data'!$H$30,0,10*ROW('Sanitation Data'!H76))="","",OFFSET('Sanitation Data'!$H$30,0,10*ROW('Sanitation Data'!H76)))</f>
        <v/>
      </c>
      <c r="DH82" s="398" t="str">
        <f ca="1">+IF(OFFSET('Sanitation Data'!$H$31,0,10*ROW('Sanitation Data'!H76))="","",OFFSET('Sanitation Data'!$H$31,0,10*ROW('Sanitation Data'!H76)))</f>
        <v/>
      </c>
      <c r="DI82" s="398" t="str">
        <f ca="1">+IF(OFFSET('Sanitation Data'!$H$32,0,10*ROW('Sanitation Data'!H76))="","",OFFSET('Sanitation Data'!$H$32,0,10*ROW('Sanitation Data'!H76)))</f>
        <v/>
      </c>
      <c r="DJ82" s="398" t="str">
        <f ca="1">+IF(OFFSET('Sanitation Data'!$I$28,0,10*ROW('Sanitation Data'!I76))="","",OFFSET('Sanitation Data'!$I$28,0,10*ROW('Sanitation Data'!I76)))</f>
        <v/>
      </c>
      <c r="DK82" s="398" t="str">
        <f ca="1">+IF(OFFSET('Sanitation Data'!$I$29,0,10*ROW('Sanitation Data'!I76))="","",OFFSET('Sanitation Data'!$I$29,0,10*ROW('Sanitation Data'!I76)))</f>
        <v/>
      </c>
      <c r="DL82" s="398" t="str">
        <f ca="1">+IF(OFFSET('Sanitation Data'!$I$30,0,10*ROW('Sanitation Data'!I76))="","",OFFSET('Sanitation Data'!$I$30,0,10*ROW('Sanitation Data'!I76)))</f>
        <v/>
      </c>
      <c r="DM82" s="398" t="str">
        <f ca="1">+IF(OFFSET('Sanitation Data'!$I$31,0,10*ROW('Sanitation Data'!I76))="","",OFFSET('Sanitation Data'!$I$31,0,10*ROW('Sanitation Data'!I76)))</f>
        <v/>
      </c>
      <c r="DN82" s="398" t="str">
        <f ca="1">+IF(OFFSET('Sanitation Data'!$I$32,0,10*ROW('Sanitation Data'!I76))="","",OFFSET('Sanitation Data'!$I$32,0,10*ROW('Sanitation Data'!I76)))</f>
        <v/>
      </c>
      <c r="DO82" s="398" t="str">
        <f ca="1">+IF(OFFSET('Hygiene Data'!$D$11,0,10*ROW('Hygiene Data'!D76))="","",OFFSET('Hygiene Data'!$D$11,0,10*ROW('Hygiene Data'!D76)))</f>
        <v/>
      </c>
      <c r="DP82" s="398" t="str">
        <f ca="1">+IF(OFFSET('Hygiene Data'!$D$12,0,10*ROW('Hygiene Data'!D76))="","",OFFSET('Hygiene Data'!$D$12,0,10*ROW('Hygiene Data'!D76)))</f>
        <v/>
      </c>
      <c r="DQ82" s="398" t="str">
        <f ca="1">+IF(OFFSET('Hygiene Data'!$D$13,0,10*ROW('Hygiene Data'!D76))="","",OFFSET('Hygiene Data'!$D$13,0,10*ROW('Hygiene Data'!D76)))</f>
        <v/>
      </c>
      <c r="DR82" s="398" t="str">
        <f ca="1">+IF(OFFSET('Hygiene Data'!$E$11,0,10*ROW('Hygiene Data'!E76))="","",OFFSET('Hygiene Data'!$E$11,0,10*ROW('Hygiene Data'!E76)))</f>
        <v/>
      </c>
      <c r="DS82" s="398" t="str">
        <f ca="1">+IF(OFFSET('Hygiene Data'!$E$12,0,10*ROW('Hygiene Data'!E76))="","",OFFSET('Hygiene Data'!$E$12,0,10*ROW('Hygiene Data'!E76)))</f>
        <v/>
      </c>
      <c r="DT82" s="398" t="str">
        <f ca="1">+IF(OFFSET('Hygiene Data'!$E$13,0,10*ROW('Hygiene Data'!E76))="","",OFFSET('Hygiene Data'!$E$13,0,10*ROW('Hygiene Data'!E76)))</f>
        <v/>
      </c>
      <c r="DU82" s="398" t="str">
        <f ca="1">+IF(OFFSET('Hygiene Data'!$F$11,0,10*ROW('Hygiene Data'!F76))="","",OFFSET('Hygiene Data'!$F$11,0,10*ROW('Hygiene Data'!F76)))</f>
        <v/>
      </c>
      <c r="DV82" s="398" t="str">
        <f ca="1">+IF(OFFSET('Hygiene Data'!$F$12,0,10*ROW('Hygiene Data'!F76))="","",OFFSET('Hygiene Data'!$F$12,0,10*ROW('Hygiene Data'!F76)))</f>
        <v/>
      </c>
      <c r="DW82" s="398" t="str">
        <f ca="1">+IF(OFFSET('Hygiene Data'!$F$13,0,10*ROW('Hygiene Data'!F76))="","",OFFSET('Hygiene Data'!$F$13,0,10*ROW('Hygiene Data'!F76)))</f>
        <v/>
      </c>
      <c r="DX82" s="398" t="str">
        <f ca="1">+IF(OFFSET('Hygiene Data'!$G$11,0,10*ROW('Hygiene Data'!G76))="","",OFFSET('Hygiene Data'!$G$11,0,10*ROW('Hygiene Data'!G76)))</f>
        <v/>
      </c>
      <c r="DY82" s="398" t="str">
        <f ca="1">+IF(OFFSET('Hygiene Data'!$G$12,0,10*ROW('Hygiene Data'!G76))="","",OFFSET('Hygiene Data'!$G$12,0,10*ROW('Hygiene Data'!G76)))</f>
        <v/>
      </c>
      <c r="DZ82" s="398" t="str">
        <f ca="1">+IF(OFFSET('Hygiene Data'!$G$13,0,10*ROW('Hygiene Data'!G76))="","",OFFSET('Hygiene Data'!$G$13,0,10*ROW('Hygiene Data'!G76)))</f>
        <v/>
      </c>
      <c r="EA82" s="398" t="str">
        <f ca="1">+IF(OFFSET('Hygiene Data'!$H$11,0,10*ROW('Hygiene Data'!H76))="","",OFFSET('Hygiene Data'!$H$11,0,10*ROW('Hygiene Data'!H76)))</f>
        <v/>
      </c>
      <c r="EB82" s="398" t="str">
        <f ca="1">+IF(OFFSET('Hygiene Data'!$H$12,0,10*ROW('Hygiene Data'!H76))="","",OFFSET('Hygiene Data'!$H$12,0,10*ROW('Hygiene Data'!H76)))</f>
        <v/>
      </c>
      <c r="EC82" s="398" t="str">
        <f ca="1">+IF(OFFSET('Hygiene Data'!$H$13,0,10*ROW('Hygiene Data'!H76))="","",OFFSET('Hygiene Data'!$H$13,0,10*ROW('Hygiene Data'!H76)))</f>
        <v/>
      </c>
      <c r="ED82" s="398" t="str">
        <f ca="1">+IF(OFFSET('Hygiene Data'!$I$11,0,10*ROW('Hygiene Data'!I76))="","",OFFSET('Hygiene Data'!$I$11,0,10*ROW('Hygiene Data'!I76)))</f>
        <v/>
      </c>
      <c r="EE82" s="398" t="str">
        <f ca="1">+IF(OFFSET('Hygiene Data'!$I$12,0,10*ROW('Hygiene Data'!I76))="","",OFFSET('Hygiene Data'!$I$12,0,10*ROW('Hygiene Data'!I76)))</f>
        <v/>
      </c>
      <c r="EF82" s="398" t="str">
        <f ca="1">+IF(OFFSET('Hygiene Data'!$I$13,0,10*ROW('Hygiene Data'!I76))="","",OFFSET('Hygiene Data'!$I$13,0,10*ROW('Hygiene Data'!I76)))</f>
        <v/>
      </c>
    </row>
    <row r="83" spans="1:136" x14ac:dyDescent="0.25">
      <c r="A83" s="507" t="str">
        <f ca="1">+IF(OFFSET('Water Data'!$B$2,0,10*ROW('Water Data'!E77))="","",OFFSET('Water Data'!$B$2,0,10*ROW('Water Data'!E77)))</f>
        <v/>
      </c>
      <c r="B83" s="507"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34" t="str">
        <f t="shared" ca="1" si="1"/>
        <v/>
      </c>
      <c r="D83" s="535"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35"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35"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35"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35"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35"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35"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35"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35"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35"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35"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35"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35"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35"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35"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35"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35"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35"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36"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36"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36"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36"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36"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36"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36"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36"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36"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36"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36"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36"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36"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36"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36"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36"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36"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36"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36"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36"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36"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36"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36"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36"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36"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36"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36"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36"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36"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36"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37"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613"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37"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37"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37"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37"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37"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37"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37"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37"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37"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37"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37"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37"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37"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37"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37"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37"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98" t="str">
        <f ca="1">+IF(OFFSET('Water Data'!$D$27,0,10*ROW('Water Data'!D77))="","",OFFSET('Water Data'!$D$27,0,10*ROW('Water Data'!D77)))</f>
        <v/>
      </c>
      <c r="BT83" s="398" t="str">
        <f ca="1">+IF(OFFSET('Water Data'!$D$28,0,10*ROW('Water Data'!D77))="","",OFFSET('Water Data'!$D$28,0,10*ROW('Water Data'!D77)))</f>
        <v/>
      </c>
      <c r="BU83" s="398" t="str">
        <f ca="1">+IF(OFFSET('Water Data'!$D$29,0,10*ROW('Water Data'!D77))="","",OFFSET('Water Data'!$D$29,0,10*ROW('Water Data'!D77)))</f>
        <v/>
      </c>
      <c r="BV83" s="398" t="str">
        <f ca="1">+IF(OFFSET('Water Data'!$E$27,0,10*ROW('Water Data'!E77))="","",OFFSET('Water Data'!$E$27,0,10*ROW('Water Data'!E77)))</f>
        <v/>
      </c>
      <c r="BW83" s="398" t="str">
        <f ca="1">+IF(OFFSET('Water Data'!$E$28,0,10*ROW('Water Data'!E77))="","",OFFSET('Water Data'!$E$28,0,10*ROW('Water Data'!E77)))</f>
        <v/>
      </c>
      <c r="BX83" s="398" t="str">
        <f ca="1">+IF(OFFSET('Water Data'!$E$29,0,10*ROW('Water Data'!E77))="","",OFFSET('Water Data'!$E$29,0,10*ROW('Water Data'!E77)))</f>
        <v/>
      </c>
      <c r="BY83" s="398" t="str">
        <f ca="1">+IF(OFFSET('Water Data'!$F$27,0,10*ROW('Water Data'!F77))="","",OFFSET('Water Data'!$F$27,0,10*ROW('Water Data'!F77)))</f>
        <v/>
      </c>
      <c r="BZ83" s="398" t="str">
        <f ca="1">+IF(OFFSET('Water Data'!$F$28,0,10*ROW('Water Data'!F77))="","",OFFSET('Water Data'!$F$28,0,10*ROW('Water Data'!F77)))</f>
        <v/>
      </c>
      <c r="CA83" s="398" t="str">
        <f ca="1">+IF(OFFSET('Water Data'!$F$29,0,10*ROW('Water Data'!F77))="","",OFFSET('Water Data'!$F$29,0,10*ROW('Water Data'!F77)))</f>
        <v/>
      </c>
      <c r="CB83" s="398" t="str">
        <f ca="1">+IF(OFFSET('Water Data'!$G$27,0,10*ROW('Water Data'!G77))="","",OFFSET('Water Data'!$G$27,0,10*ROW('Water Data'!G77)))</f>
        <v/>
      </c>
      <c r="CC83" s="398" t="str">
        <f ca="1">+IF(OFFSET('Water Data'!$G$28,0,10*ROW('Water Data'!G77))="","",OFFSET('Water Data'!$G$28,0,10*ROW('Water Data'!G77)))</f>
        <v/>
      </c>
      <c r="CD83" s="398" t="str">
        <f ca="1">+IF(OFFSET('Water Data'!$G$29,0,10*ROW('Water Data'!G77))="","",OFFSET('Water Data'!$G$29,0,10*ROW('Water Data'!G77)))</f>
        <v/>
      </c>
      <c r="CE83" s="398" t="str">
        <f ca="1">+IF(OFFSET('Water Data'!$H$27,0,10*ROW('Water Data'!H77))="","",OFFSET('Water Data'!$H$27,0,10*ROW('Water Data'!H77)))</f>
        <v/>
      </c>
      <c r="CF83" s="398" t="str">
        <f ca="1">+IF(OFFSET('Water Data'!$H$28,0,10*ROW('Water Data'!H77))="","",OFFSET('Water Data'!$H$28,0,10*ROW('Water Data'!H77)))</f>
        <v/>
      </c>
      <c r="CG83" s="398" t="str">
        <f ca="1">+IF(OFFSET('Water Data'!$H$29,0,10*ROW('Water Data'!H77))="","",OFFSET('Water Data'!$H$29,0,10*ROW('Water Data'!H77)))</f>
        <v/>
      </c>
      <c r="CH83" s="398" t="str">
        <f ca="1">+IF(OFFSET('Water Data'!$I$27,0,10*ROW('Water Data'!I77))="","",OFFSET('Water Data'!$I$27,0,10*ROW('Water Data'!I77)))</f>
        <v/>
      </c>
      <c r="CI83" s="398" t="str">
        <f ca="1">+IF(OFFSET('Water Data'!$I$28,0,10*ROW('Water Data'!I77))="","",OFFSET('Water Data'!$I$28,0,10*ROW('Water Data'!I77)))</f>
        <v/>
      </c>
      <c r="CJ83" s="398" t="str">
        <f ca="1">+IF(OFFSET('Water Data'!$I$29,0,10*ROW('Water Data'!I77))="","",OFFSET('Water Data'!$I$29,0,10*ROW('Water Data'!I77)))</f>
        <v/>
      </c>
      <c r="CK83" s="398" t="str">
        <f ca="1">+IF(OFFSET('Sanitation Data'!$D$28,0,10*ROW('Sanitation Data'!D77))="","",OFFSET('Sanitation Data'!$D$28,0,10*ROW('Sanitation Data'!D77)))</f>
        <v/>
      </c>
      <c r="CL83" s="398" t="str">
        <f ca="1">+IF(OFFSET('Sanitation Data'!$D$29,0,10*ROW('Sanitation Data'!D77))="","",OFFSET('Sanitation Data'!$D$29,0,10*ROW('Sanitation Data'!D77)))</f>
        <v/>
      </c>
      <c r="CM83" s="398" t="str">
        <f ca="1">+IF(OFFSET('Sanitation Data'!$D$30,0,10*ROW('Sanitation Data'!D77))="","",OFFSET('Sanitation Data'!$D$30,0,10*ROW('Sanitation Data'!D77)))</f>
        <v/>
      </c>
      <c r="CN83" s="398" t="str">
        <f ca="1">+IF(OFFSET('Sanitation Data'!$D$31,0,10*ROW('Sanitation Data'!D77))="","",OFFSET('Sanitation Data'!$D$31,0,10*ROW('Sanitation Data'!D77)))</f>
        <v/>
      </c>
      <c r="CO83" s="398" t="str">
        <f ca="1">+IF(OFFSET('Sanitation Data'!$D$32,0,10*ROW('Sanitation Data'!D77))="","",OFFSET('Sanitation Data'!$D$32,0,10*ROW('Sanitation Data'!D77)))</f>
        <v/>
      </c>
      <c r="CP83" s="398" t="str">
        <f ca="1">+IF(OFFSET('Sanitation Data'!$E$28,0,10*ROW('Sanitation Data'!E77))="","",OFFSET('Sanitation Data'!$E$28,0,10*ROW('Sanitation Data'!E77)))</f>
        <v/>
      </c>
      <c r="CQ83" s="398" t="str">
        <f ca="1">+IF(OFFSET('Sanitation Data'!$E$29,0,10*ROW('Sanitation Data'!E77))="","",OFFSET('Sanitation Data'!$E$29,0,10*ROW('Sanitation Data'!E77)))</f>
        <v/>
      </c>
      <c r="CR83" s="398" t="str">
        <f ca="1">+IF(OFFSET('Sanitation Data'!$E$30,0,10*ROW('Sanitation Data'!E77))="","",OFFSET('Sanitation Data'!$E$30,0,10*ROW('Sanitation Data'!E77)))</f>
        <v/>
      </c>
      <c r="CS83" s="398" t="str">
        <f ca="1">+IF(OFFSET('Sanitation Data'!$E$31,0,10*ROW('Sanitation Data'!E77))="","",OFFSET('Sanitation Data'!$E$31,0,10*ROW('Sanitation Data'!E77)))</f>
        <v/>
      </c>
      <c r="CT83" s="398" t="str">
        <f ca="1">+IF(OFFSET('Sanitation Data'!$E$32,0,10*ROW('Sanitation Data'!E77))="","",OFFSET('Sanitation Data'!$E$32,0,10*ROW('Sanitation Data'!E77)))</f>
        <v/>
      </c>
      <c r="CU83" s="398" t="str">
        <f ca="1">+IF(OFFSET('Sanitation Data'!$F$28,0,10*ROW('Sanitation Data'!F77))="","",OFFSET('Sanitation Data'!$F$28,0,10*ROW('Sanitation Data'!F77)))</f>
        <v/>
      </c>
      <c r="CV83" s="398" t="str">
        <f ca="1">+IF(OFFSET('Sanitation Data'!$F$29,0,10*ROW('Sanitation Data'!F77))="","",OFFSET('Sanitation Data'!$F$29,0,10*ROW('Sanitation Data'!F77)))</f>
        <v/>
      </c>
      <c r="CW83" s="398" t="str">
        <f ca="1">+IF(OFFSET('Sanitation Data'!$F$30,0,10*ROW('Sanitation Data'!F77))="","",OFFSET('Sanitation Data'!$F$30,0,10*ROW('Sanitation Data'!F77)))</f>
        <v/>
      </c>
      <c r="CX83" s="398" t="str">
        <f ca="1">+IF(OFFSET('Sanitation Data'!$F$31,0,10*ROW('Sanitation Data'!F77))="","",OFFSET('Sanitation Data'!$F$31,0,10*ROW('Sanitation Data'!F77)))</f>
        <v/>
      </c>
      <c r="CY83" s="398" t="str">
        <f ca="1">+IF(OFFSET('Sanitation Data'!$F$32,0,10*ROW('Sanitation Data'!F77))="","",OFFSET('Sanitation Data'!$F$32,0,10*ROW('Sanitation Data'!F77)))</f>
        <v/>
      </c>
      <c r="CZ83" s="398" t="str">
        <f ca="1">+IF(OFFSET('Sanitation Data'!$G$28,0,10*ROW('Sanitation Data'!G77))="","",OFFSET('Sanitation Data'!$G$28,0,10*ROW('Sanitation Data'!G77)))</f>
        <v/>
      </c>
      <c r="DA83" s="398" t="str">
        <f ca="1">+IF(OFFSET('Sanitation Data'!$G$29,0,10*ROW('Sanitation Data'!G77))="","",OFFSET('Sanitation Data'!$G$29,0,10*ROW('Sanitation Data'!G77)))</f>
        <v/>
      </c>
      <c r="DB83" s="398" t="str">
        <f ca="1">+IF(OFFSET('Sanitation Data'!$G$30,0,10*ROW('Sanitation Data'!G77))="","",OFFSET('Sanitation Data'!$G$30,0,10*ROW('Sanitation Data'!G77)))</f>
        <v/>
      </c>
      <c r="DC83" s="398" t="str">
        <f ca="1">+IF(OFFSET('Sanitation Data'!$G$31,0,10*ROW('Sanitation Data'!G77))="","",OFFSET('Sanitation Data'!$G$31,0,10*ROW('Sanitation Data'!G77)))</f>
        <v/>
      </c>
      <c r="DD83" s="398" t="str">
        <f ca="1">+IF(OFFSET('Sanitation Data'!$G$32,0,10*ROW('Sanitation Data'!G77))="","",OFFSET('Sanitation Data'!$G$32,0,10*ROW('Sanitation Data'!G77)))</f>
        <v/>
      </c>
      <c r="DE83" s="398" t="str">
        <f ca="1">+IF(OFFSET('Sanitation Data'!$H$28,0,10*ROW('Sanitation Data'!H77))="","",OFFSET('Sanitation Data'!$H$28,0,10*ROW('Sanitation Data'!H77)))</f>
        <v/>
      </c>
      <c r="DF83" s="398" t="str">
        <f ca="1">+IF(OFFSET('Sanitation Data'!$H$29,0,10*ROW('Sanitation Data'!H77))="","",OFFSET('Sanitation Data'!$H$29,0,10*ROW('Sanitation Data'!H77)))</f>
        <v/>
      </c>
      <c r="DG83" s="398" t="str">
        <f ca="1">+IF(OFFSET('Sanitation Data'!$H$30,0,10*ROW('Sanitation Data'!H77))="","",OFFSET('Sanitation Data'!$H$30,0,10*ROW('Sanitation Data'!H77)))</f>
        <v/>
      </c>
      <c r="DH83" s="398" t="str">
        <f ca="1">+IF(OFFSET('Sanitation Data'!$H$31,0,10*ROW('Sanitation Data'!H77))="","",OFFSET('Sanitation Data'!$H$31,0,10*ROW('Sanitation Data'!H77)))</f>
        <v/>
      </c>
      <c r="DI83" s="398" t="str">
        <f ca="1">+IF(OFFSET('Sanitation Data'!$H$32,0,10*ROW('Sanitation Data'!H77))="","",OFFSET('Sanitation Data'!$H$32,0,10*ROW('Sanitation Data'!H77)))</f>
        <v/>
      </c>
      <c r="DJ83" s="398" t="str">
        <f ca="1">+IF(OFFSET('Sanitation Data'!$I$28,0,10*ROW('Sanitation Data'!I77))="","",OFFSET('Sanitation Data'!$I$28,0,10*ROW('Sanitation Data'!I77)))</f>
        <v/>
      </c>
      <c r="DK83" s="398" t="str">
        <f ca="1">+IF(OFFSET('Sanitation Data'!$I$29,0,10*ROW('Sanitation Data'!I77))="","",OFFSET('Sanitation Data'!$I$29,0,10*ROW('Sanitation Data'!I77)))</f>
        <v/>
      </c>
      <c r="DL83" s="398" t="str">
        <f ca="1">+IF(OFFSET('Sanitation Data'!$I$30,0,10*ROW('Sanitation Data'!I77))="","",OFFSET('Sanitation Data'!$I$30,0,10*ROW('Sanitation Data'!I77)))</f>
        <v/>
      </c>
      <c r="DM83" s="398" t="str">
        <f ca="1">+IF(OFFSET('Sanitation Data'!$I$31,0,10*ROW('Sanitation Data'!I77))="","",OFFSET('Sanitation Data'!$I$31,0,10*ROW('Sanitation Data'!I77)))</f>
        <v/>
      </c>
      <c r="DN83" s="398" t="str">
        <f ca="1">+IF(OFFSET('Sanitation Data'!$I$32,0,10*ROW('Sanitation Data'!I77))="","",OFFSET('Sanitation Data'!$I$32,0,10*ROW('Sanitation Data'!I77)))</f>
        <v/>
      </c>
      <c r="DO83" s="398" t="str">
        <f ca="1">+IF(OFFSET('Hygiene Data'!$D$11,0,10*ROW('Hygiene Data'!D77))="","",OFFSET('Hygiene Data'!$D$11,0,10*ROW('Hygiene Data'!D77)))</f>
        <v/>
      </c>
      <c r="DP83" s="398" t="str">
        <f ca="1">+IF(OFFSET('Hygiene Data'!$D$12,0,10*ROW('Hygiene Data'!D77))="","",OFFSET('Hygiene Data'!$D$12,0,10*ROW('Hygiene Data'!D77)))</f>
        <v/>
      </c>
      <c r="DQ83" s="398" t="str">
        <f ca="1">+IF(OFFSET('Hygiene Data'!$D$13,0,10*ROW('Hygiene Data'!D77))="","",OFFSET('Hygiene Data'!$D$13,0,10*ROW('Hygiene Data'!D77)))</f>
        <v/>
      </c>
      <c r="DR83" s="398" t="str">
        <f ca="1">+IF(OFFSET('Hygiene Data'!$E$11,0,10*ROW('Hygiene Data'!E77))="","",OFFSET('Hygiene Data'!$E$11,0,10*ROW('Hygiene Data'!E77)))</f>
        <v/>
      </c>
      <c r="DS83" s="398" t="str">
        <f ca="1">+IF(OFFSET('Hygiene Data'!$E$12,0,10*ROW('Hygiene Data'!E77))="","",OFFSET('Hygiene Data'!$E$12,0,10*ROW('Hygiene Data'!E77)))</f>
        <v/>
      </c>
      <c r="DT83" s="398" t="str">
        <f ca="1">+IF(OFFSET('Hygiene Data'!$E$13,0,10*ROW('Hygiene Data'!E77))="","",OFFSET('Hygiene Data'!$E$13,0,10*ROW('Hygiene Data'!E77)))</f>
        <v/>
      </c>
      <c r="DU83" s="398" t="str">
        <f ca="1">+IF(OFFSET('Hygiene Data'!$F$11,0,10*ROW('Hygiene Data'!F77))="","",OFFSET('Hygiene Data'!$F$11,0,10*ROW('Hygiene Data'!F77)))</f>
        <v/>
      </c>
      <c r="DV83" s="398" t="str">
        <f ca="1">+IF(OFFSET('Hygiene Data'!$F$12,0,10*ROW('Hygiene Data'!F77))="","",OFFSET('Hygiene Data'!$F$12,0,10*ROW('Hygiene Data'!F77)))</f>
        <v/>
      </c>
      <c r="DW83" s="398" t="str">
        <f ca="1">+IF(OFFSET('Hygiene Data'!$F$13,0,10*ROW('Hygiene Data'!F77))="","",OFFSET('Hygiene Data'!$F$13,0,10*ROW('Hygiene Data'!F77)))</f>
        <v/>
      </c>
      <c r="DX83" s="398" t="str">
        <f ca="1">+IF(OFFSET('Hygiene Data'!$G$11,0,10*ROW('Hygiene Data'!G77))="","",OFFSET('Hygiene Data'!$G$11,0,10*ROW('Hygiene Data'!G77)))</f>
        <v/>
      </c>
      <c r="DY83" s="398" t="str">
        <f ca="1">+IF(OFFSET('Hygiene Data'!$G$12,0,10*ROW('Hygiene Data'!G77))="","",OFFSET('Hygiene Data'!$G$12,0,10*ROW('Hygiene Data'!G77)))</f>
        <v/>
      </c>
      <c r="DZ83" s="398" t="str">
        <f ca="1">+IF(OFFSET('Hygiene Data'!$G$13,0,10*ROW('Hygiene Data'!G77))="","",OFFSET('Hygiene Data'!$G$13,0,10*ROW('Hygiene Data'!G77)))</f>
        <v/>
      </c>
      <c r="EA83" s="398" t="str">
        <f ca="1">+IF(OFFSET('Hygiene Data'!$H$11,0,10*ROW('Hygiene Data'!H77))="","",OFFSET('Hygiene Data'!$H$11,0,10*ROW('Hygiene Data'!H77)))</f>
        <v/>
      </c>
      <c r="EB83" s="398" t="str">
        <f ca="1">+IF(OFFSET('Hygiene Data'!$H$12,0,10*ROW('Hygiene Data'!H77))="","",OFFSET('Hygiene Data'!$H$12,0,10*ROW('Hygiene Data'!H77)))</f>
        <v/>
      </c>
      <c r="EC83" s="398" t="str">
        <f ca="1">+IF(OFFSET('Hygiene Data'!$H$13,0,10*ROW('Hygiene Data'!H77))="","",OFFSET('Hygiene Data'!$H$13,0,10*ROW('Hygiene Data'!H77)))</f>
        <v/>
      </c>
      <c r="ED83" s="398" t="str">
        <f ca="1">+IF(OFFSET('Hygiene Data'!$I$11,0,10*ROW('Hygiene Data'!I77))="","",OFFSET('Hygiene Data'!$I$11,0,10*ROW('Hygiene Data'!I77)))</f>
        <v/>
      </c>
      <c r="EE83" s="398" t="str">
        <f ca="1">+IF(OFFSET('Hygiene Data'!$I$12,0,10*ROW('Hygiene Data'!I77))="","",OFFSET('Hygiene Data'!$I$12,0,10*ROW('Hygiene Data'!I77)))</f>
        <v/>
      </c>
      <c r="EF83" s="398" t="str">
        <f ca="1">+IF(OFFSET('Hygiene Data'!$I$13,0,10*ROW('Hygiene Data'!I77))="","",OFFSET('Hygiene Data'!$I$13,0,10*ROW('Hygiene Data'!I77)))</f>
        <v/>
      </c>
    </row>
    <row r="84" spans="1:136" x14ac:dyDescent="0.25">
      <c r="A84" s="507" t="str">
        <f ca="1">+IF(OFFSET('Water Data'!$B$2,0,10*ROW('Water Data'!E78))="","",OFFSET('Water Data'!$B$2,0,10*ROW('Water Data'!E78)))</f>
        <v/>
      </c>
      <c r="B84" s="507"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34" t="str">
        <f t="shared" ca="1" si="1"/>
        <v/>
      </c>
      <c r="D84" s="535"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35"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35"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35"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35"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35"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35"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35"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35"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35"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35"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35"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35"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35"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35"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35"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35"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35"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36"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36"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36"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36"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36"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36"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36"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36"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36"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36"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36"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36"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36"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36"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36"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36"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36"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36"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36"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36"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36"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36"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36"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36"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36"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36"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36"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36"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36"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36"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37"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613"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37"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37"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37"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37"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37"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37"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37"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37"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37"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37"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37"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37"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37"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37"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37"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37"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98" t="str">
        <f ca="1">+IF(OFFSET('Water Data'!$D$27,0,10*ROW('Water Data'!D78))="","",OFFSET('Water Data'!$D$27,0,10*ROW('Water Data'!D78)))</f>
        <v/>
      </c>
      <c r="BT84" s="398" t="str">
        <f ca="1">+IF(OFFSET('Water Data'!$D$28,0,10*ROW('Water Data'!D78))="","",OFFSET('Water Data'!$D$28,0,10*ROW('Water Data'!D78)))</f>
        <v/>
      </c>
      <c r="BU84" s="398" t="str">
        <f ca="1">+IF(OFFSET('Water Data'!$D$29,0,10*ROW('Water Data'!D78))="","",OFFSET('Water Data'!$D$29,0,10*ROW('Water Data'!D78)))</f>
        <v/>
      </c>
      <c r="BV84" s="398" t="str">
        <f ca="1">+IF(OFFSET('Water Data'!$E$27,0,10*ROW('Water Data'!E78))="","",OFFSET('Water Data'!$E$27,0,10*ROW('Water Data'!E78)))</f>
        <v/>
      </c>
      <c r="BW84" s="398" t="str">
        <f ca="1">+IF(OFFSET('Water Data'!$E$28,0,10*ROW('Water Data'!E78))="","",OFFSET('Water Data'!$E$28,0,10*ROW('Water Data'!E78)))</f>
        <v/>
      </c>
      <c r="BX84" s="398" t="str">
        <f ca="1">+IF(OFFSET('Water Data'!$E$29,0,10*ROW('Water Data'!E78))="","",OFFSET('Water Data'!$E$29,0,10*ROW('Water Data'!E78)))</f>
        <v/>
      </c>
      <c r="BY84" s="398" t="str">
        <f ca="1">+IF(OFFSET('Water Data'!$F$27,0,10*ROW('Water Data'!F78))="","",OFFSET('Water Data'!$F$27,0,10*ROW('Water Data'!F78)))</f>
        <v/>
      </c>
      <c r="BZ84" s="398" t="str">
        <f ca="1">+IF(OFFSET('Water Data'!$F$28,0,10*ROW('Water Data'!F78))="","",OFFSET('Water Data'!$F$28,0,10*ROW('Water Data'!F78)))</f>
        <v/>
      </c>
      <c r="CA84" s="398" t="str">
        <f ca="1">+IF(OFFSET('Water Data'!$F$29,0,10*ROW('Water Data'!F78))="","",OFFSET('Water Data'!$F$29,0,10*ROW('Water Data'!F78)))</f>
        <v/>
      </c>
      <c r="CB84" s="398" t="str">
        <f ca="1">+IF(OFFSET('Water Data'!$G$27,0,10*ROW('Water Data'!G78))="","",OFFSET('Water Data'!$G$27,0,10*ROW('Water Data'!G78)))</f>
        <v/>
      </c>
      <c r="CC84" s="398" t="str">
        <f ca="1">+IF(OFFSET('Water Data'!$G$28,0,10*ROW('Water Data'!G78))="","",OFFSET('Water Data'!$G$28,0,10*ROW('Water Data'!G78)))</f>
        <v/>
      </c>
      <c r="CD84" s="398" t="str">
        <f ca="1">+IF(OFFSET('Water Data'!$G$29,0,10*ROW('Water Data'!G78))="","",OFFSET('Water Data'!$G$29,0,10*ROW('Water Data'!G78)))</f>
        <v/>
      </c>
      <c r="CE84" s="398" t="str">
        <f ca="1">+IF(OFFSET('Water Data'!$H$27,0,10*ROW('Water Data'!H78))="","",OFFSET('Water Data'!$H$27,0,10*ROW('Water Data'!H78)))</f>
        <v/>
      </c>
      <c r="CF84" s="398" t="str">
        <f ca="1">+IF(OFFSET('Water Data'!$H$28,0,10*ROW('Water Data'!H78))="","",OFFSET('Water Data'!$H$28,0,10*ROW('Water Data'!H78)))</f>
        <v/>
      </c>
      <c r="CG84" s="398" t="str">
        <f ca="1">+IF(OFFSET('Water Data'!$H$29,0,10*ROW('Water Data'!H78))="","",OFFSET('Water Data'!$H$29,0,10*ROW('Water Data'!H78)))</f>
        <v/>
      </c>
      <c r="CH84" s="398" t="str">
        <f ca="1">+IF(OFFSET('Water Data'!$I$27,0,10*ROW('Water Data'!I78))="","",OFFSET('Water Data'!$I$27,0,10*ROW('Water Data'!I78)))</f>
        <v/>
      </c>
      <c r="CI84" s="398" t="str">
        <f ca="1">+IF(OFFSET('Water Data'!$I$28,0,10*ROW('Water Data'!I78))="","",OFFSET('Water Data'!$I$28,0,10*ROW('Water Data'!I78)))</f>
        <v/>
      </c>
      <c r="CJ84" s="398" t="str">
        <f ca="1">+IF(OFFSET('Water Data'!$I$29,0,10*ROW('Water Data'!I78))="","",OFFSET('Water Data'!$I$29,0,10*ROW('Water Data'!I78)))</f>
        <v/>
      </c>
      <c r="CK84" s="398" t="str">
        <f ca="1">+IF(OFFSET('Sanitation Data'!$D$28,0,10*ROW('Sanitation Data'!D78))="","",OFFSET('Sanitation Data'!$D$28,0,10*ROW('Sanitation Data'!D78)))</f>
        <v/>
      </c>
      <c r="CL84" s="398" t="str">
        <f ca="1">+IF(OFFSET('Sanitation Data'!$D$29,0,10*ROW('Sanitation Data'!D78))="","",OFFSET('Sanitation Data'!$D$29,0,10*ROW('Sanitation Data'!D78)))</f>
        <v/>
      </c>
      <c r="CM84" s="398" t="str">
        <f ca="1">+IF(OFFSET('Sanitation Data'!$D$30,0,10*ROW('Sanitation Data'!D78))="","",OFFSET('Sanitation Data'!$D$30,0,10*ROW('Sanitation Data'!D78)))</f>
        <v/>
      </c>
      <c r="CN84" s="398" t="str">
        <f ca="1">+IF(OFFSET('Sanitation Data'!$D$31,0,10*ROW('Sanitation Data'!D78))="","",OFFSET('Sanitation Data'!$D$31,0,10*ROW('Sanitation Data'!D78)))</f>
        <v/>
      </c>
      <c r="CO84" s="398" t="str">
        <f ca="1">+IF(OFFSET('Sanitation Data'!$D$32,0,10*ROW('Sanitation Data'!D78))="","",OFFSET('Sanitation Data'!$D$32,0,10*ROW('Sanitation Data'!D78)))</f>
        <v/>
      </c>
      <c r="CP84" s="398" t="str">
        <f ca="1">+IF(OFFSET('Sanitation Data'!$E$28,0,10*ROW('Sanitation Data'!E78))="","",OFFSET('Sanitation Data'!$E$28,0,10*ROW('Sanitation Data'!E78)))</f>
        <v/>
      </c>
      <c r="CQ84" s="398" t="str">
        <f ca="1">+IF(OFFSET('Sanitation Data'!$E$29,0,10*ROW('Sanitation Data'!E78))="","",OFFSET('Sanitation Data'!$E$29,0,10*ROW('Sanitation Data'!E78)))</f>
        <v/>
      </c>
      <c r="CR84" s="398" t="str">
        <f ca="1">+IF(OFFSET('Sanitation Data'!$E$30,0,10*ROW('Sanitation Data'!E78))="","",OFFSET('Sanitation Data'!$E$30,0,10*ROW('Sanitation Data'!E78)))</f>
        <v/>
      </c>
      <c r="CS84" s="398" t="str">
        <f ca="1">+IF(OFFSET('Sanitation Data'!$E$31,0,10*ROW('Sanitation Data'!E78))="","",OFFSET('Sanitation Data'!$E$31,0,10*ROW('Sanitation Data'!E78)))</f>
        <v/>
      </c>
      <c r="CT84" s="398" t="str">
        <f ca="1">+IF(OFFSET('Sanitation Data'!$E$32,0,10*ROW('Sanitation Data'!E78))="","",OFFSET('Sanitation Data'!$E$32,0,10*ROW('Sanitation Data'!E78)))</f>
        <v/>
      </c>
      <c r="CU84" s="398" t="str">
        <f ca="1">+IF(OFFSET('Sanitation Data'!$F$28,0,10*ROW('Sanitation Data'!F78))="","",OFFSET('Sanitation Data'!$F$28,0,10*ROW('Sanitation Data'!F78)))</f>
        <v/>
      </c>
      <c r="CV84" s="398" t="str">
        <f ca="1">+IF(OFFSET('Sanitation Data'!$F$29,0,10*ROW('Sanitation Data'!F78))="","",OFFSET('Sanitation Data'!$F$29,0,10*ROW('Sanitation Data'!F78)))</f>
        <v/>
      </c>
      <c r="CW84" s="398" t="str">
        <f ca="1">+IF(OFFSET('Sanitation Data'!$F$30,0,10*ROW('Sanitation Data'!F78))="","",OFFSET('Sanitation Data'!$F$30,0,10*ROW('Sanitation Data'!F78)))</f>
        <v/>
      </c>
      <c r="CX84" s="398" t="str">
        <f ca="1">+IF(OFFSET('Sanitation Data'!$F$31,0,10*ROW('Sanitation Data'!F78))="","",OFFSET('Sanitation Data'!$F$31,0,10*ROW('Sanitation Data'!F78)))</f>
        <v/>
      </c>
      <c r="CY84" s="398" t="str">
        <f ca="1">+IF(OFFSET('Sanitation Data'!$F$32,0,10*ROW('Sanitation Data'!F78))="","",OFFSET('Sanitation Data'!$F$32,0,10*ROW('Sanitation Data'!F78)))</f>
        <v/>
      </c>
      <c r="CZ84" s="398" t="str">
        <f ca="1">+IF(OFFSET('Sanitation Data'!$G$28,0,10*ROW('Sanitation Data'!G78))="","",OFFSET('Sanitation Data'!$G$28,0,10*ROW('Sanitation Data'!G78)))</f>
        <v/>
      </c>
      <c r="DA84" s="398" t="str">
        <f ca="1">+IF(OFFSET('Sanitation Data'!$G$29,0,10*ROW('Sanitation Data'!G78))="","",OFFSET('Sanitation Data'!$G$29,0,10*ROW('Sanitation Data'!G78)))</f>
        <v/>
      </c>
      <c r="DB84" s="398" t="str">
        <f ca="1">+IF(OFFSET('Sanitation Data'!$G$30,0,10*ROW('Sanitation Data'!G78))="","",OFFSET('Sanitation Data'!$G$30,0,10*ROW('Sanitation Data'!G78)))</f>
        <v/>
      </c>
      <c r="DC84" s="398" t="str">
        <f ca="1">+IF(OFFSET('Sanitation Data'!$G$31,0,10*ROW('Sanitation Data'!G78))="","",OFFSET('Sanitation Data'!$G$31,0,10*ROW('Sanitation Data'!G78)))</f>
        <v/>
      </c>
      <c r="DD84" s="398" t="str">
        <f ca="1">+IF(OFFSET('Sanitation Data'!$G$32,0,10*ROW('Sanitation Data'!G78))="","",OFFSET('Sanitation Data'!$G$32,0,10*ROW('Sanitation Data'!G78)))</f>
        <v/>
      </c>
      <c r="DE84" s="398" t="str">
        <f ca="1">+IF(OFFSET('Sanitation Data'!$H$28,0,10*ROW('Sanitation Data'!H78))="","",OFFSET('Sanitation Data'!$H$28,0,10*ROW('Sanitation Data'!H78)))</f>
        <v/>
      </c>
      <c r="DF84" s="398" t="str">
        <f ca="1">+IF(OFFSET('Sanitation Data'!$H$29,0,10*ROW('Sanitation Data'!H78))="","",OFFSET('Sanitation Data'!$H$29,0,10*ROW('Sanitation Data'!H78)))</f>
        <v/>
      </c>
      <c r="DG84" s="398" t="str">
        <f ca="1">+IF(OFFSET('Sanitation Data'!$H$30,0,10*ROW('Sanitation Data'!H78))="","",OFFSET('Sanitation Data'!$H$30,0,10*ROW('Sanitation Data'!H78)))</f>
        <v/>
      </c>
      <c r="DH84" s="398" t="str">
        <f ca="1">+IF(OFFSET('Sanitation Data'!$H$31,0,10*ROW('Sanitation Data'!H78))="","",OFFSET('Sanitation Data'!$H$31,0,10*ROW('Sanitation Data'!H78)))</f>
        <v/>
      </c>
      <c r="DI84" s="398" t="str">
        <f ca="1">+IF(OFFSET('Sanitation Data'!$H$32,0,10*ROW('Sanitation Data'!H78))="","",OFFSET('Sanitation Data'!$H$32,0,10*ROW('Sanitation Data'!H78)))</f>
        <v/>
      </c>
      <c r="DJ84" s="398" t="str">
        <f ca="1">+IF(OFFSET('Sanitation Data'!$I$28,0,10*ROW('Sanitation Data'!I78))="","",OFFSET('Sanitation Data'!$I$28,0,10*ROW('Sanitation Data'!I78)))</f>
        <v/>
      </c>
      <c r="DK84" s="398" t="str">
        <f ca="1">+IF(OFFSET('Sanitation Data'!$I$29,0,10*ROW('Sanitation Data'!I78))="","",OFFSET('Sanitation Data'!$I$29,0,10*ROW('Sanitation Data'!I78)))</f>
        <v/>
      </c>
      <c r="DL84" s="398" t="str">
        <f ca="1">+IF(OFFSET('Sanitation Data'!$I$30,0,10*ROW('Sanitation Data'!I78))="","",OFFSET('Sanitation Data'!$I$30,0,10*ROW('Sanitation Data'!I78)))</f>
        <v/>
      </c>
      <c r="DM84" s="398" t="str">
        <f ca="1">+IF(OFFSET('Sanitation Data'!$I$31,0,10*ROW('Sanitation Data'!I78))="","",OFFSET('Sanitation Data'!$I$31,0,10*ROW('Sanitation Data'!I78)))</f>
        <v/>
      </c>
      <c r="DN84" s="398" t="str">
        <f ca="1">+IF(OFFSET('Sanitation Data'!$I$32,0,10*ROW('Sanitation Data'!I78))="","",OFFSET('Sanitation Data'!$I$32,0,10*ROW('Sanitation Data'!I78)))</f>
        <v/>
      </c>
      <c r="DO84" s="398" t="str">
        <f ca="1">+IF(OFFSET('Hygiene Data'!$D$11,0,10*ROW('Hygiene Data'!D78))="","",OFFSET('Hygiene Data'!$D$11,0,10*ROW('Hygiene Data'!D78)))</f>
        <v/>
      </c>
      <c r="DP84" s="398" t="str">
        <f ca="1">+IF(OFFSET('Hygiene Data'!$D$12,0,10*ROW('Hygiene Data'!D78))="","",OFFSET('Hygiene Data'!$D$12,0,10*ROW('Hygiene Data'!D78)))</f>
        <v/>
      </c>
      <c r="DQ84" s="398" t="str">
        <f ca="1">+IF(OFFSET('Hygiene Data'!$D$13,0,10*ROW('Hygiene Data'!D78))="","",OFFSET('Hygiene Data'!$D$13,0,10*ROW('Hygiene Data'!D78)))</f>
        <v/>
      </c>
      <c r="DR84" s="398" t="str">
        <f ca="1">+IF(OFFSET('Hygiene Data'!$E$11,0,10*ROW('Hygiene Data'!E78))="","",OFFSET('Hygiene Data'!$E$11,0,10*ROW('Hygiene Data'!E78)))</f>
        <v/>
      </c>
      <c r="DS84" s="398" t="str">
        <f ca="1">+IF(OFFSET('Hygiene Data'!$E$12,0,10*ROW('Hygiene Data'!E78))="","",OFFSET('Hygiene Data'!$E$12,0,10*ROW('Hygiene Data'!E78)))</f>
        <v/>
      </c>
      <c r="DT84" s="398" t="str">
        <f ca="1">+IF(OFFSET('Hygiene Data'!$E$13,0,10*ROW('Hygiene Data'!E78))="","",OFFSET('Hygiene Data'!$E$13,0,10*ROW('Hygiene Data'!E78)))</f>
        <v/>
      </c>
      <c r="DU84" s="398" t="str">
        <f ca="1">+IF(OFFSET('Hygiene Data'!$F$11,0,10*ROW('Hygiene Data'!F78))="","",OFFSET('Hygiene Data'!$F$11,0,10*ROW('Hygiene Data'!F78)))</f>
        <v/>
      </c>
      <c r="DV84" s="398" t="str">
        <f ca="1">+IF(OFFSET('Hygiene Data'!$F$12,0,10*ROW('Hygiene Data'!F78))="","",OFFSET('Hygiene Data'!$F$12,0,10*ROW('Hygiene Data'!F78)))</f>
        <v/>
      </c>
      <c r="DW84" s="398" t="str">
        <f ca="1">+IF(OFFSET('Hygiene Data'!$F$13,0,10*ROW('Hygiene Data'!F78))="","",OFFSET('Hygiene Data'!$F$13,0,10*ROW('Hygiene Data'!F78)))</f>
        <v/>
      </c>
      <c r="DX84" s="398" t="str">
        <f ca="1">+IF(OFFSET('Hygiene Data'!$G$11,0,10*ROW('Hygiene Data'!G78))="","",OFFSET('Hygiene Data'!$G$11,0,10*ROW('Hygiene Data'!G78)))</f>
        <v/>
      </c>
      <c r="DY84" s="398" t="str">
        <f ca="1">+IF(OFFSET('Hygiene Data'!$G$12,0,10*ROW('Hygiene Data'!G78))="","",OFFSET('Hygiene Data'!$G$12,0,10*ROW('Hygiene Data'!G78)))</f>
        <v/>
      </c>
      <c r="DZ84" s="398" t="str">
        <f ca="1">+IF(OFFSET('Hygiene Data'!$G$13,0,10*ROW('Hygiene Data'!G78))="","",OFFSET('Hygiene Data'!$G$13,0,10*ROW('Hygiene Data'!G78)))</f>
        <v/>
      </c>
      <c r="EA84" s="398" t="str">
        <f ca="1">+IF(OFFSET('Hygiene Data'!$H$11,0,10*ROW('Hygiene Data'!H78))="","",OFFSET('Hygiene Data'!$H$11,0,10*ROW('Hygiene Data'!H78)))</f>
        <v/>
      </c>
      <c r="EB84" s="398" t="str">
        <f ca="1">+IF(OFFSET('Hygiene Data'!$H$12,0,10*ROW('Hygiene Data'!H78))="","",OFFSET('Hygiene Data'!$H$12,0,10*ROW('Hygiene Data'!H78)))</f>
        <v/>
      </c>
      <c r="EC84" s="398" t="str">
        <f ca="1">+IF(OFFSET('Hygiene Data'!$H$13,0,10*ROW('Hygiene Data'!H78))="","",OFFSET('Hygiene Data'!$H$13,0,10*ROW('Hygiene Data'!H78)))</f>
        <v/>
      </c>
      <c r="ED84" s="398" t="str">
        <f ca="1">+IF(OFFSET('Hygiene Data'!$I$11,0,10*ROW('Hygiene Data'!I78))="","",OFFSET('Hygiene Data'!$I$11,0,10*ROW('Hygiene Data'!I78)))</f>
        <v/>
      </c>
      <c r="EE84" s="398" t="str">
        <f ca="1">+IF(OFFSET('Hygiene Data'!$I$12,0,10*ROW('Hygiene Data'!I78))="","",OFFSET('Hygiene Data'!$I$12,0,10*ROW('Hygiene Data'!I78)))</f>
        <v/>
      </c>
      <c r="EF84" s="398" t="str">
        <f ca="1">+IF(OFFSET('Hygiene Data'!$I$13,0,10*ROW('Hygiene Data'!I78))="","",OFFSET('Hygiene Data'!$I$13,0,10*ROW('Hygiene Data'!I78)))</f>
        <v/>
      </c>
    </row>
    <row r="85" spans="1:136" x14ac:dyDescent="0.25">
      <c r="A85" s="507" t="str">
        <f ca="1">+IF(OFFSET('Water Data'!$B$2,0,10*ROW('Water Data'!E79))="","",OFFSET('Water Data'!$B$2,0,10*ROW('Water Data'!E79)))</f>
        <v/>
      </c>
      <c r="B85" s="507"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34" t="str">
        <f t="shared" ca="1" si="1"/>
        <v/>
      </c>
      <c r="D85" s="535"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35"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35"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35"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35"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35"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35"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35"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35"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35"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35"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35"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35"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35"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35"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35"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35"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35"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36"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36"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36"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36"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36"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36"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36"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36"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36"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36"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36"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36"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36"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36"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36"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36"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36"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36"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36"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36"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36"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36"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36"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36"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36"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36"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36"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36"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36"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36"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37"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613"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37"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37"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37"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37"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37"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37"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37"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37"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37"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37"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37"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37"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37"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37"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37"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37"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98" t="str">
        <f ca="1">+IF(OFFSET('Water Data'!$D$27,0,10*ROW('Water Data'!D79))="","",OFFSET('Water Data'!$D$27,0,10*ROW('Water Data'!D79)))</f>
        <v/>
      </c>
      <c r="BT85" s="398" t="str">
        <f ca="1">+IF(OFFSET('Water Data'!$D$28,0,10*ROW('Water Data'!D79))="","",OFFSET('Water Data'!$D$28,0,10*ROW('Water Data'!D79)))</f>
        <v/>
      </c>
      <c r="BU85" s="398" t="str">
        <f ca="1">+IF(OFFSET('Water Data'!$D$29,0,10*ROW('Water Data'!D79))="","",OFFSET('Water Data'!$D$29,0,10*ROW('Water Data'!D79)))</f>
        <v/>
      </c>
      <c r="BV85" s="398" t="str">
        <f ca="1">+IF(OFFSET('Water Data'!$E$27,0,10*ROW('Water Data'!E79))="","",OFFSET('Water Data'!$E$27,0,10*ROW('Water Data'!E79)))</f>
        <v/>
      </c>
      <c r="BW85" s="398" t="str">
        <f ca="1">+IF(OFFSET('Water Data'!$E$28,0,10*ROW('Water Data'!E79))="","",OFFSET('Water Data'!$E$28,0,10*ROW('Water Data'!E79)))</f>
        <v/>
      </c>
      <c r="BX85" s="398" t="str">
        <f ca="1">+IF(OFFSET('Water Data'!$E$29,0,10*ROW('Water Data'!E79))="","",OFFSET('Water Data'!$E$29,0,10*ROW('Water Data'!E79)))</f>
        <v/>
      </c>
      <c r="BY85" s="398" t="str">
        <f ca="1">+IF(OFFSET('Water Data'!$F$27,0,10*ROW('Water Data'!F79))="","",OFFSET('Water Data'!$F$27,0,10*ROW('Water Data'!F79)))</f>
        <v/>
      </c>
      <c r="BZ85" s="398" t="str">
        <f ca="1">+IF(OFFSET('Water Data'!$F$28,0,10*ROW('Water Data'!F79))="","",OFFSET('Water Data'!$F$28,0,10*ROW('Water Data'!F79)))</f>
        <v/>
      </c>
      <c r="CA85" s="398" t="str">
        <f ca="1">+IF(OFFSET('Water Data'!$F$29,0,10*ROW('Water Data'!F79))="","",OFFSET('Water Data'!$F$29,0,10*ROW('Water Data'!F79)))</f>
        <v/>
      </c>
      <c r="CB85" s="398" t="str">
        <f ca="1">+IF(OFFSET('Water Data'!$G$27,0,10*ROW('Water Data'!G79))="","",OFFSET('Water Data'!$G$27,0,10*ROW('Water Data'!G79)))</f>
        <v/>
      </c>
      <c r="CC85" s="398" t="str">
        <f ca="1">+IF(OFFSET('Water Data'!$G$28,0,10*ROW('Water Data'!G79))="","",OFFSET('Water Data'!$G$28,0,10*ROW('Water Data'!G79)))</f>
        <v/>
      </c>
      <c r="CD85" s="398" t="str">
        <f ca="1">+IF(OFFSET('Water Data'!$G$29,0,10*ROW('Water Data'!G79))="","",OFFSET('Water Data'!$G$29,0,10*ROW('Water Data'!G79)))</f>
        <v/>
      </c>
      <c r="CE85" s="398" t="str">
        <f ca="1">+IF(OFFSET('Water Data'!$H$27,0,10*ROW('Water Data'!H79))="","",OFFSET('Water Data'!$H$27,0,10*ROW('Water Data'!H79)))</f>
        <v/>
      </c>
      <c r="CF85" s="398" t="str">
        <f ca="1">+IF(OFFSET('Water Data'!$H$28,0,10*ROW('Water Data'!H79))="","",OFFSET('Water Data'!$H$28,0,10*ROW('Water Data'!H79)))</f>
        <v/>
      </c>
      <c r="CG85" s="398" t="str">
        <f ca="1">+IF(OFFSET('Water Data'!$H$29,0,10*ROW('Water Data'!H79))="","",OFFSET('Water Data'!$H$29,0,10*ROW('Water Data'!H79)))</f>
        <v/>
      </c>
      <c r="CH85" s="398" t="str">
        <f ca="1">+IF(OFFSET('Water Data'!$I$27,0,10*ROW('Water Data'!I79))="","",OFFSET('Water Data'!$I$27,0,10*ROW('Water Data'!I79)))</f>
        <v/>
      </c>
      <c r="CI85" s="398" t="str">
        <f ca="1">+IF(OFFSET('Water Data'!$I$28,0,10*ROW('Water Data'!I79))="","",OFFSET('Water Data'!$I$28,0,10*ROW('Water Data'!I79)))</f>
        <v/>
      </c>
      <c r="CJ85" s="398" t="str">
        <f ca="1">+IF(OFFSET('Water Data'!$I$29,0,10*ROW('Water Data'!I79))="","",OFFSET('Water Data'!$I$29,0,10*ROW('Water Data'!I79)))</f>
        <v/>
      </c>
      <c r="CK85" s="398" t="str">
        <f ca="1">+IF(OFFSET('Sanitation Data'!$D$28,0,10*ROW('Sanitation Data'!D79))="","",OFFSET('Sanitation Data'!$D$28,0,10*ROW('Sanitation Data'!D79)))</f>
        <v/>
      </c>
      <c r="CL85" s="398" t="str">
        <f ca="1">+IF(OFFSET('Sanitation Data'!$D$29,0,10*ROW('Sanitation Data'!D79))="","",OFFSET('Sanitation Data'!$D$29,0,10*ROW('Sanitation Data'!D79)))</f>
        <v/>
      </c>
      <c r="CM85" s="398" t="str">
        <f ca="1">+IF(OFFSET('Sanitation Data'!$D$30,0,10*ROW('Sanitation Data'!D79))="","",OFFSET('Sanitation Data'!$D$30,0,10*ROW('Sanitation Data'!D79)))</f>
        <v/>
      </c>
      <c r="CN85" s="398" t="str">
        <f ca="1">+IF(OFFSET('Sanitation Data'!$D$31,0,10*ROW('Sanitation Data'!D79))="","",OFFSET('Sanitation Data'!$D$31,0,10*ROW('Sanitation Data'!D79)))</f>
        <v/>
      </c>
      <c r="CO85" s="398" t="str">
        <f ca="1">+IF(OFFSET('Sanitation Data'!$D$32,0,10*ROW('Sanitation Data'!D79))="","",OFFSET('Sanitation Data'!$D$32,0,10*ROW('Sanitation Data'!D79)))</f>
        <v/>
      </c>
      <c r="CP85" s="398" t="str">
        <f ca="1">+IF(OFFSET('Sanitation Data'!$E$28,0,10*ROW('Sanitation Data'!E79))="","",OFFSET('Sanitation Data'!$E$28,0,10*ROW('Sanitation Data'!E79)))</f>
        <v/>
      </c>
      <c r="CQ85" s="398" t="str">
        <f ca="1">+IF(OFFSET('Sanitation Data'!$E$29,0,10*ROW('Sanitation Data'!E79))="","",OFFSET('Sanitation Data'!$E$29,0,10*ROW('Sanitation Data'!E79)))</f>
        <v/>
      </c>
      <c r="CR85" s="398" t="str">
        <f ca="1">+IF(OFFSET('Sanitation Data'!$E$30,0,10*ROW('Sanitation Data'!E79))="","",OFFSET('Sanitation Data'!$E$30,0,10*ROW('Sanitation Data'!E79)))</f>
        <v/>
      </c>
      <c r="CS85" s="398" t="str">
        <f ca="1">+IF(OFFSET('Sanitation Data'!$E$31,0,10*ROW('Sanitation Data'!E79))="","",OFFSET('Sanitation Data'!$E$31,0,10*ROW('Sanitation Data'!E79)))</f>
        <v/>
      </c>
      <c r="CT85" s="398" t="str">
        <f ca="1">+IF(OFFSET('Sanitation Data'!$E$32,0,10*ROW('Sanitation Data'!E79))="","",OFFSET('Sanitation Data'!$E$32,0,10*ROW('Sanitation Data'!E79)))</f>
        <v/>
      </c>
      <c r="CU85" s="398" t="str">
        <f ca="1">+IF(OFFSET('Sanitation Data'!$F$28,0,10*ROW('Sanitation Data'!F79))="","",OFFSET('Sanitation Data'!$F$28,0,10*ROW('Sanitation Data'!F79)))</f>
        <v/>
      </c>
      <c r="CV85" s="398" t="str">
        <f ca="1">+IF(OFFSET('Sanitation Data'!$F$29,0,10*ROW('Sanitation Data'!F79))="","",OFFSET('Sanitation Data'!$F$29,0,10*ROW('Sanitation Data'!F79)))</f>
        <v/>
      </c>
      <c r="CW85" s="398" t="str">
        <f ca="1">+IF(OFFSET('Sanitation Data'!$F$30,0,10*ROW('Sanitation Data'!F79))="","",OFFSET('Sanitation Data'!$F$30,0,10*ROW('Sanitation Data'!F79)))</f>
        <v/>
      </c>
      <c r="CX85" s="398" t="str">
        <f ca="1">+IF(OFFSET('Sanitation Data'!$F$31,0,10*ROW('Sanitation Data'!F79))="","",OFFSET('Sanitation Data'!$F$31,0,10*ROW('Sanitation Data'!F79)))</f>
        <v/>
      </c>
      <c r="CY85" s="398" t="str">
        <f ca="1">+IF(OFFSET('Sanitation Data'!$F$32,0,10*ROW('Sanitation Data'!F79))="","",OFFSET('Sanitation Data'!$F$32,0,10*ROW('Sanitation Data'!F79)))</f>
        <v/>
      </c>
      <c r="CZ85" s="398" t="str">
        <f ca="1">+IF(OFFSET('Sanitation Data'!$G$28,0,10*ROW('Sanitation Data'!G79))="","",OFFSET('Sanitation Data'!$G$28,0,10*ROW('Sanitation Data'!G79)))</f>
        <v/>
      </c>
      <c r="DA85" s="398" t="str">
        <f ca="1">+IF(OFFSET('Sanitation Data'!$G$29,0,10*ROW('Sanitation Data'!G79))="","",OFFSET('Sanitation Data'!$G$29,0,10*ROW('Sanitation Data'!G79)))</f>
        <v/>
      </c>
      <c r="DB85" s="398" t="str">
        <f ca="1">+IF(OFFSET('Sanitation Data'!$G$30,0,10*ROW('Sanitation Data'!G79))="","",OFFSET('Sanitation Data'!$G$30,0,10*ROW('Sanitation Data'!G79)))</f>
        <v/>
      </c>
      <c r="DC85" s="398" t="str">
        <f ca="1">+IF(OFFSET('Sanitation Data'!$G$31,0,10*ROW('Sanitation Data'!G79))="","",OFFSET('Sanitation Data'!$G$31,0,10*ROW('Sanitation Data'!G79)))</f>
        <v/>
      </c>
      <c r="DD85" s="398" t="str">
        <f ca="1">+IF(OFFSET('Sanitation Data'!$G$32,0,10*ROW('Sanitation Data'!G79))="","",OFFSET('Sanitation Data'!$G$32,0,10*ROW('Sanitation Data'!G79)))</f>
        <v/>
      </c>
      <c r="DE85" s="398" t="str">
        <f ca="1">+IF(OFFSET('Sanitation Data'!$H$28,0,10*ROW('Sanitation Data'!H79))="","",OFFSET('Sanitation Data'!$H$28,0,10*ROW('Sanitation Data'!H79)))</f>
        <v/>
      </c>
      <c r="DF85" s="398" t="str">
        <f ca="1">+IF(OFFSET('Sanitation Data'!$H$29,0,10*ROW('Sanitation Data'!H79))="","",OFFSET('Sanitation Data'!$H$29,0,10*ROW('Sanitation Data'!H79)))</f>
        <v/>
      </c>
      <c r="DG85" s="398" t="str">
        <f ca="1">+IF(OFFSET('Sanitation Data'!$H$30,0,10*ROW('Sanitation Data'!H79))="","",OFFSET('Sanitation Data'!$H$30,0,10*ROW('Sanitation Data'!H79)))</f>
        <v/>
      </c>
      <c r="DH85" s="398" t="str">
        <f ca="1">+IF(OFFSET('Sanitation Data'!$H$31,0,10*ROW('Sanitation Data'!H79))="","",OFFSET('Sanitation Data'!$H$31,0,10*ROW('Sanitation Data'!H79)))</f>
        <v/>
      </c>
      <c r="DI85" s="398" t="str">
        <f ca="1">+IF(OFFSET('Sanitation Data'!$H$32,0,10*ROW('Sanitation Data'!H79))="","",OFFSET('Sanitation Data'!$H$32,0,10*ROW('Sanitation Data'!H79)))</f>
        <v/>
      </c>
      <c r="DJ85" s="398" t="str">
        <f ca="1">+IF(OFFSET('Sanitation Data'!$I$28,0,10*ROW('Sanitation Data'!I79))="","",OFFSET('Sanitation Data'!$I$28,0,10*ROW('Sanitation Data'!I79)))</f>
        <v/>
      </c>
      <c r="DK85" s="398" t="str">
        <f ca="1">+IF(OFFSET('Sanitation Data'!$I$29,0,10*ROW('Sanitation Data'!I79))="","",OFFSET('Sanitation Data'!$I$29,0,10*ROW('Sanitation Data'!I79)))</f>
        <v/>
      </c>
      <c r="DL85" s="398" t="str">
        <f ca="1">+IF(OFFSET('Sanitation Data'!$I$30,0,10*ROW('Sanitation Data'!I79))="","",OFFSET('Sanitation Data'!$I$30,0,10*ROW('Sanitation Data'!I79)))</f>
        <v/>
      </c>
      <c r="DM85" s="398" t="str">
        <f ca="1">+IF(OFFSET('Sanitation Data'!$I$31,0,10*ROW('Sanitation Data'!I79))="","",OFFSET('Sanitation Data'!$I$31,0,10*ROW('Sanitation Data'!I79)))</f>
        <v/>
      </c>
      <c r="DN85" s="398" t="str">
        <f ca="1">+IF(OFFSET('Sanitation Data'!$I$32,0,10*ROW('Sanitation Data'!I79))="","",OFFSET('Sanitation Data'!$I$32,0,10*ROW('Sanitation Data'!I79)))</f>
        <v/>
      </c>
      <c r="DO85" s="398" t="str">
        <f ca="1">+IF(OFFSET('Hygiene Data'!$D$11,0,10*ROW('Hygiene Data'!D79))="","",OFFSET('Hygiene Data'!$D$11,0,10*ROW('Hygiene Data'!D79)))</f>
        <v/>
      </c>
      <c r="DP85" s="398" t="str">
        <f ca="1">+IF(OFFSET('Hygiene Data'!$D$12,0,10*ROW('Hygiene Data'!D79))="","",OFFSET('Hygiene Data'!$D$12,0,10*ROW('Hygiene Data'!D79)))</f>
        <v/>
      </c>
      <c r="DQ85" s="398" t="str">
        <f ca="1">+IF(OFFSET('Hygiene Data'!$D$13,0,10*ROW('Hygiene Data'!D79))="","",OFFSET('Hygiene Data'!$D$13,0,10*ROW('Hygiene Data'!D79)))</f>
        <v/>
      </c>
      <c r="DR85" s="398" t="str">
        <f ca="1">+IF(OFFSET('Hygiene Data'!$E$11,0,10*ROW('Hygiene Data'!E79))="","",OFFSET('Hygiene Data'!$E$11,0,10*ROW('Hygiene Data'!E79)))</f>
        <v/>
      </c>
      <c r="DS85" s="398" t="str">
        <f ca="1">+IF(OFFSET('Hygiene Data'!$E$12,0,10*ROW('Hygiene Data'!E79))="","",OFFSET('Hygiene Data'!$E$12,0,10*ROW('Hygiene Data'!E79)))</f>
        <v/>
      </c>
      <c r="DT85" s="398" t="str">
        <f ca="1">+IF(OFFSET('Hygiene Data'!$E$13,0,10*ROW('Hygiene Data'!E79))="","",OFFSET('Hygiene Data'!$E$13,0,10*ROW('Hygiene Data'!E79)))</f>
        <v/>
      </c>
      <c r="DU85" s="398" t="str">
        <f ca="1">+IF(OFFSET('Hygiene Data'!$F$11,0,10*ROW('Hygiene Data'!F79))="","",OFFSET('Hygiene Data'!$F$11,0,10*ROW('Hygiene Data'!F79)))</f>
        <v/>
      </c>
      <c r="DV85" s="398" t="str">
        <f ca="1">+IF(OFFSET('Hygiene Data'!$F$12,0,10*ROW('Hygiene Data'!F79))="","",OFFSET('Hygiene Data'!$F$12,0,10*ROW('Hygiene Data'!F79)))</f>
        <v/>
      </c>
      <c r="DW85" s="398" t="str">
        <f ca="1">+IF(OFFSET('Hygiene Data'!$F$13,0,10*ROW('Hygiene Data'!F79))="","",OFFSET('Hygiene Data'!$F$13,0,10*ROW('Hygiene Data'!F79)))</f>
        <v/>
      </c>
      <c r="DX85" s="398" t="str">
        <f ca="1">+IF(OFFSET('Hygiene Data'!$G$11,0,10*ROW('Hygiene Data'!G79))="","",OFFSET('Hygiene Data'!$G$11,0,10*ROW('Hygiene Data'!G79)))</f>
        <v/>
      </c>
      <c r="DY85" s="398" t="str">
        <f ca="1">+IF(OFFSET('Hygiene Data'!$G$12,0,10*ROW('Hygiene Data'!G79))="","",OFFSET('Hygiene Data'!$G$12,0,10*ROW('Hygiene Data'!G79)))</f>
        <v/>
      </c>
      <c r="DZ85" s="398" t="str">
        <f ca="1">+IF(OFFSET('Hygiene Data'!$G$13,0,10*ROW('Hygiene Data'!G79))="","",OFFSET('Hygiene Data'!$G$13,0,10*ROW('Hygiene Data'!G79)))</f>
        <v/>
      </c>
      <c r="EA85" s="398" t="str">
        <f ca="1">+IF(OFFSET('Hygiene Data'!$H$11,0,10*ROW('Hygiene Data'!H79))="","",OFFSET('Hygiene Data'!$H$11,0,10*ROW('Hygiene Data'!H79)))</f>
        <v/>
      </c>
      <c r="EB85" s="398" t="str">
        <f ca="1">+IF(OFFSET('Hygiene Data'!$H$12,0,10*ROW('Hygiene Data'!H79))="","",OFFSET('Hygiene Data'!$H$12,0,10*ROW('Hygiene Data'!H79)))</f>
        <v/>
      </c>
      <c r="EC85" s="398" t="str">
        <f ca="1">+IF(OFFSET('Hygiene Data'!$H$13,0,10*ROW('Hygiene Data'!H79))="","",OFFSET('Hygiene Data'!$H$13,0,10*ROW('Hygiene Data'!H79)))</f>
        <v/>
      </c>
      <c r="ED85" s="398" t="str">
        <f ca="1">+IF(OFFSET('Hygiene Data'!$I$11,0,10*ROW('Hygiene Data'!I79))="","",OFFSET('Hygiene Data'!$I$11,0,10*ROW('Hygiene Data'!I79)))</f>
        <v/>
      </c>
      <c r="EE85" s="398" t="str">
        <f ca="1">+IF(OFFSET('Hygiene Data'!$I$12,0,10*ROW('Hygiene Data'!I79))="","",OFFSET('Hygiene Data'!$I$12,0,10*ROW('Hygiene Data'!I79)))</f>
        <v/>
      </c>
      <c r="EF85" s="398" t="str">
        <f ca="1">+IF(OFFSET('Hygiene Data'!$I$13,0,10*ROW('Hygiene Data'!I79))="","",OFFSET('Hygiene Data'!$I$13,0,10*ROW('Hygiene Data'!I79)))</f>
        <v/>
      </c>
    </row>
    <row r="86" spans="1:136" x14ac:dyDescent="0.25">
      <c r="A86" s="507" t="str">
        <f ca="1">+IF(OFFSET('Water Data'!$B$2,0,10*ROW('Water Data'!E80))="","",OFFSET('Water Data'!$B$2,0,10*ROW('Water Data'!E80)))</f>
        <v/>
      </c>
      <c r="B86" s="507"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34" t="str">
        <f t="shared" ca="1" si="1"/>
        <v/>
      </c>
      <c r="D86" s="535"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35"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35"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35"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35"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35"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35"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35"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35"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35"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35"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35"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35"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35"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35"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35"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35"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35"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36"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36"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36"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36"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36"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36"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36"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36"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36"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36"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36"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36"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36"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36"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36"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36"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36"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36"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36"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36"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36"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36"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36"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36"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36"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36"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36"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36"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36"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36"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37"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613"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37"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37"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37"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37"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37"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37"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37"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37"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37"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37"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37"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37"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37"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37"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37"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37"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98" t="str">
        <f ca="1">+IF(OFFSET('Water Data'!$D$27,0,10*ROW('Water Data'!D80))="","",OFFSET('Water Data'!$D$27,0,10*ROW('Water Data'!D80)))</f>
        <v/>
      </c>
      <c r="BT86" s="398" t="str">
        <f ca="1">+IF(OFFSET('Water Data'!$D$28,0,10*ROW('Water Data'!D80))="","",OFFSET('Water Data'!$D$28,0,10*ROW('Water Data'!D80)))</f>
        <v/>
      </c>
      <c r="BU86" s="398" t="str">
        <f ca="1">+IF(OFFSET('Water Data'!$D$29,0,10*ROW('Water Data'!D80))="","",OFFSET('Water Data'!$D$29,0,10*ROW('Water Data'!D80)))</f>
        <v/>
      </c>
      <c r="BV86" s="398" t="str">
        <f ca="1">+IF(OFFSET('Water Data'!$E$27,0,10*ROW('Water Data'!E80))="","",OFFSET('Water Data'!$E$27,0,10*ROW('Water Data'!E80)))</f>
        <v/>
      </c>
      <c r="BW86" s="398" t="str">
        <f ca="1">+IF(OFFSET('Water Data'!$E$28,0,10*ROW('Water Data'!E80))="","",OFFSET('Water Data'!$E$28,0,10*ROW('Water Data'!E80)))</f>
        <v/>
      </c>
      <c r="BX86" s="398" t="str">
        <f ca="1">+IF(OFFSET('Water Data'!$E$29,0,10*ROW('Water Data'!E80))="","",OFFSET('Water Data'!$E$29,0,10*ROW('Water Data'!E80)))</f>
        <v/>
      </c>
      <c r="BY86" s="398" t="str">
        <f ca="1">+IF(OFFSET('Water Data'!$F$27,0,10*ROW('Water Data'!F80))="","",OFFSET('Water Data'!$F$27,0,10*ROW('Water Data'!F80)))</f>
        <v/>
      </c>
      <c r="BZ86" s="398" t="str">
        <f ca="1">+IF(OFFSET('Water Data'!$F$28,0,10*ROW('Water Data'!F80))="","",OFFSET('Water Data'!$F$28,0,10*ROW('Water Data'!F80)))</f>
        <v/>
      </c>
      <c r="CA86" s="398" t="str">
        <f ca="1">+IF(OFFSET('Water Data'!$F$29,0,10*ROW('Water Data'!F80))="","",OFFSET('Water Data'!$F$29,0,10*ROW('Water Data'!F80)))</f>
        <v/>
      </c>
      <c r="CB86" s="398" t="str">
        <f ca="1">+IF(OFFSET('Water Data'!$G$27,0,10*ROW('Water Data'!G80))="","",OFFSET('Water Data'!$G$27,0,10*ROW('Water Data'!G80)))</f>
        <v/>
      </c>
      <c r="CC86" s="398" t="str">
        <f ca="1">+IF(OFFSET('Water Data'!$G$28,0,10*ROW('Water Data'!G80))="","",OFFSET('Water Data'!$G$28,0,10*ROW('Water Data'!G80)))</f>
        <v/>
      </c>
      <c r="CD86" s="398" t="str">
        <f ca="1">+IF(OFFSET('Water Data'!$G$29,0,10*ROW('Water Data'!G80))="","",OFFSET('Water Data'!$G$29,0,10*ROW('Water Data'!G80)))</f>
        <v/>
      </c>
      <c r="CE86" s="398" t="str">
        <f ca="1">+IF(OFFSET('Water Data'!$H$27,0,10*ROW('Water Data'!H80))="","",OFFSET('Water Data'!$H$27,0,10*ROW('Water Data'!H80)))</f>
        <v/>
      </c>
      <c r="CF86" s="398" t="str">
        <f ca="1">+IF(OFFSET('Water Data'!$H$28,0,10*ROW('Water Data'!H80))="","",OFFSET('Water Data'!$H$28,0,10*ROW('Water Data'!H80)))</f>
        <v/>
      </c>
      <c r="CG86" s="398" t="str">
        <f ca="1">+IF(OFFSET('Water Data'!$H$29,0,10*ROW('Water Data'!H80))="","",OFFSET('Water Data'!$H$29,0,10*ROW('Water Data'!H80)))</f>
        <v/>
      </c>
      <c r="CH86" s="398" t="str">
        <f ca="1">+IF(OFFSET('Water Data'!$I$27,0,10*ROW('Water Data'!I80))="","",OFFSET('Water Data'!$I$27,0,10*ROW('Water Data'!I80)))</f>
        <v/>
      </c>
      <c r="CI86" s="398" t="str">
        <f ca="1">+IF(OFFSET('Water Data'!$I$28,0,10*ROW('Water Data'!I80))="","",OFFSET('Water Data'!$I$28,0,10*ROW('Water Data'!I80)))</f>
        <v/>
      </c>
      <c r="CJ86" s="398" t="str">
        <f ca="1">+IF(OFFSET('Water Data'!$I$29,0,10*ROW('Water Data'!I80))="","",OFFSET('Water Data'!$I$29,0,10*ROW('Water Data'!I80)))</f>
        <v/>
      </c>
      <c r="CK86" s="398" t="str">
        <f ca="1">+IF(OFFSET('Sanitation Data'!$D$28,0,10*ROW('Sanitation Data'!D80))="","",OFFSET('Sanitation Data'!$D$28,0,10*ROW('Sanitation Data'!D80)))</f>
        <v/>
      </c>
      <c r="CL86" s="398" t="str">
        <f ca="1">+IF(OFFSET('Sanitation Data'!$D$29,0,10*ROW('Sanitation Data'!D80))="","",OFFSET('Sanitation Data'!$D$29,0,10*ROW('Sanitation Data'!D80)))</f>
        <v/>
      </c>
      <c r="CM86" s="398" t="str">
        <f ca="1">+IF(OFFSET('Sanitation Data'!$D$30,0,10*ROW('Sanitation Data'!D80))="","",OFFSET('Sanitation Data'!$D$30,0,10*ROW('Sanitation Data'!D80)))</f>
        <v/>
      </c>
      <c r="CN86" s="398" t="str">
        <f ca="1">+IF(OFFSET('Sanitation Data'!$D$31,0,10*ROW('Sanitation Data'!D80))="","",OFFSET('Sanitation Data'!$D$31,0,10*ROW('Sanitation Data'!D80)))</f>
        <v/>
      </c>
      <c r="CO86" s="398" t="str">
        <f ca="1">+IF(OFFSET('Sanitation Data'!$D$32,0,10*ROW('Sanitation Data'!D80))="","",OFFSET('Sanitation Data'!$D$32,0,10*ROW('Sanitation Data'!D80)))</f>
        <v/>
      </c>
      <c r="CP86" s="398" t="str">
        <f ca="1">+IF(OFFSET('Sanitation Data'!$E$28,0,10*ROW('Sanitation Data'!E80))="","",OFFSET('Sanitation Data'!$E$28,0,10*ROW('Sanitation Data'!E80)))</f>
        <v/>
      </c>
      <c r="CQ86" s="398" t="str">
        <f ca="1">+IF(OFFSET('Sanitation Data'!$E$29,0,10*ROW('Sanitation Data'!E80))="","",OFFSET('Sanitation Data'!$E$29,0,10*ROW('Sanitation Data'!E80)))</f>
        <v/>
      </c>
      <c r="CR86" s="398" t="str">
        <f ca="1">+IF(OFFSET('Sanitation Data'!$E$30,0,10*ROW('Sanitation Data'!E80))="","",OFFSET('Sanitation Data'!$E$30,0,10*ROW('Sanitation Data'!E80)))</f>
        <v/>
      </c>
      <c r="CS86" s="398" t="str">
        <f ca="1">+IF(OFFSET('Sanitation Data'!$E$31,0,10*ROW('Sanitation Data'!E80))="","",OFFSET('Sanitation Data'!$E$31,0,10*ROW('Sanitation Data'!E80)))</f>
        <v/>
      </c>
      <c r="CT86" s="398" t="str">
        <f ca="1">+IF(OFFSET('Sanitation Data'!$E$32,0,10*ROW('Sanitation Data'!E80))="","",OFFSET('Sanitation Data'!$E$32,0,10*ROW('Sanitation Data'!E80)))</f>
        <v/>
      </c>
      <c r="CU86" s="398" t="str">
        <f ca="1">+IF(OFFSET('Sanitation Data'!$F$28,0,10*ROW('Sanitation Data'!F80))="","",OFFSET('Sanitation Data'!$F$28,0,10*ROW('Sanitation Data'!F80)))</f>
        <v/>
      </c>
      <c r="CV86" s="398" t="str">
        <f ca="1">+IF(OFFSET('Sanitation Data'!$F$29,0,10*ROW('Sanitation Data'!F80))="","",OFFSET('Sanitation Data'!$F$29,0,10*ROW('Sanitation Data'!F80)))</f>
        <v/>
      </c>
      <c r="CW86" s="398" t="str">
        <f ca="1">+IF(OFFSET('Sanitation Data'!$F$30,0,10*ROW('Sanitation Data'!F80))="","",OFFSET('Sanitation Data'!$F$30,0,10*ROW('Sanitation Data'!F80)))</f>
        <v/>
      </c>
      <c r="CX86" s="398" t="str">
        <f ca="1">+IF(OFFSET('Sanitation Data'!$F$31,0,10*ROW('Sanitation Data'!F80))="","",OFFSET('Sanitation Data'!$F$31,0,10*ROW('Sanitation Data'!F80)))</f>
        <v/>
      </c>
      <c r="CY86" s="398" t="str">
        <f ca="1">+IF(OFFSET('Sanitation Data'!$F$32,0,10*ROW('Sanitation Data'!F80))="","",OFFSET('Sanitation Data'!$F$32,0,10*ROW('Sanitation Data'!F80)))</f>
        <v/>
      </c>
      <c r="CZ86" s="398" t="str">
        <f ca="1">+IF(OFFSET('Sanitation Data'!$G$28,0,10*ROW('Sanitation Data'!G80))="","",OFFSET('Sanitation Data'!$G$28,0,10*ROW('Sanitation Data'!G80)))</f>
        <v/>
      </c>
      <c r="DA86" s="398" t="str">
        <f ca="1">+IF(OFFSET('Sanitation Data'!$G$29,0,10*ROW('Sanitation Data'!G80))="","",OFFSET('Sanitation Data'!$G$29,0,10*ROW('Sanitation Data'!G80)))</f>
        <v/>
      </c>
      <c r="DB86" s="398" t="str">
        <f ca="1">+IF(OFFSET('Sanitation Data'!$G$30,0,10*ROW('Sanitation Data'!G80))="","",OFFSET('Sanitation Data'!$G$30,0,10*ROW('Sanitation Data'!G80)))</f>
        <v/>
      </c>
      <c r="DC86" s="398" t="str">
        <f ca="1">+IF(OFFSET('Sanitation Data'!$G$31,0,10*ROW('Sanitation Data'!G80))="","",OFFSET('Sanitation Data'!$G$31,0,10*ROW('Sanitation Data'!G80)))</f>
        <v/>
      </c>
      <c r="DD86" s="398" t="str">
        <f ca="1">+IF(OFFSET('Sanitation Data'!$G$32,0,10*ROW('Sanitation Data'!G80))="","",OFFSET('Sanitation Data'!$G$32,0,10*ROW('Sanitation Data'!G80)))</f>
        <v/>
      </c>
      <c r="DE86" s="398" t="str">
        <f ca="1">+IF(OFFSET('Sanitation Data'!$H$28,0,10*ROW('Sanitation Data'!H80))="","",OFFSET('Sanitation Data'!$H$28,0,10*ROW('Sanitation Data'!H80)))</f>
        <v/>
      </c>
      <c r="DF86" s="398" t="str">
        <f ca="1">+IF(OFFSET('Sanitation Data'!$H$29,0,10*ROW('Sanitation Data'!H80))="","",OFFSET('Sanitation Data'!$H$29,0,10*ROW('Sanitation Data'!H80)))</f>
        <v/>
      </c>
      <c r="DG86" s="398" t="str">
        <f ca="1">+IF(OFFSET('Sanitation Data'!$H$30,0,10*ROW('Sanitation Data'!H80))="","",OFFSET('Sanitation Data'!$H$30,0,10*ROW('Sanitation Data'!H80)))</f>
        <v/>
      </c>
      <c r="DH86" s="398" t="str">
        <f ca="1">+IF(OFFSET('Sanitation Data'!$H$31,0,10*ROW('Sanitation Data'!H80))="","",OFFSET('Sanitation Data'!$H$31,0,10*ROW('Sanitation Data'!H80)))</f>
        <v/>
      </c>
      <c r="DI86" s="398" t="str">
        <f ca="1">+IF(OFFSET('Sanitation Data'!$H$32,0,10*ROW('Sanitation Data'!H80))="","",OFFSET('Sanitation Data'!$H$32,0,10*ROW('Sanitation Data'!H80)))</f>
        <v/>
      </c>
      <c r="DJ86" s="398" t="str">
        <f ca="1">+IF(OFFSET('Sanitation Data'!$I$28,0,10*ROW('Sanitation Data'!I80))="","",OFFSET('Sanitation Data'!$I$28,0,10*ROW('Sanitation Data'!I80)))</f>
        <v/>
      </c>
      <c r="DK86" s="398" t="str">
        <f ca="1">+IF(OFFSET('Sanitation Data'!$I$29,0,10*ROW('Sanitation Data'!I80))="","",OFFSET('Sanitation Data'!$I$29,0,10*ROW('Sanitation Data'!I80)))</f>
        <v/>
      </c>
      <c r="DL86" s="398" t="str">
        <f ca="1">+IF(OFFSET('Sanitation Data'!$I$30,0,10*ROW('Sanitation Data'!I80))="","",OFFSET('Sanitation Data'!$I$30,0,10*ROW('Sanitation Data'!I80)))</f>
        <v/>
      </c>
      <c r="DM86" s="398" t="str">
        <f ca="1">+IF(OFFSET('Sanitation Data'!$I$31,0,10*ROW('Sanitation Data'!I80))="","",OFFSET('Sanitation Data'!$I$31,0,10*ROW('Sanitation Data'!I80)))</f>
        <v/>
      </c>
      <c r="DN86" s="398" t="str">
        <f ca="1">+IF(OFFSET('Sanitation Data'!$I$32,0,10*ROW('Sanitation Data'!I80))="","",OFFSET('Sanitation Data'!$I$32,0,10*ROW('Sanitation Data'!I80)))</f>
        <v/>
      </c>
      <c r="DO86" s="398" t="str">
        <f ca="1">+IF(OFFSET('Hygiene Data'!$D$11,0,10*ROW('Hygiene Data'!D80))="","",OFFSET('Hygiene Data'!$D$11,0,10*ROW('Hygiene Data'!D80)))</f>
        <v/>
      </c>
      <c r="DP86" s="398" t="str">
        <f ca="1">+IF(OFFSET('Hygiene Data'!$D$12,0,10*ROW('Hygiene Data'!D80))="","",OFFSET('Hygiene Data'!$D$12,0,10*ROW('Hygiene Data'!D80)))</f>
        <v/>
      </c>
      <c r="DQ86" s="398" t="str">
        <f ca="1">+IF(OFFSET('Hygiene Data'!$D$13,0,10*ROW('Hygiene Data'!D80))="","",OFFSET('Hygiene Data'!$D$13,0,10*ROW('Hygiene Data'!D80)))</f>
        <v/>
      </c>
      <c r="DR86" s="398" t="str">
        <f ca="1">+IF(OFFSET('Hygiene Data'!$E$11,0,10*ROW('Hygiene Data'!E80))="","",OFFSET('Hygiene Data'!$E$11,0,10*ROW('Hygiene Data'!E80)))</f>
        <v/>
      </c>
      <c r="DS86" s="398" t="str">
        <f ca="1">+IF(OFFSET('Hygiene Data'!$E$12,0,10*ROW('Hygiene Data'!E80))="","",OFFSET('Hygiene Data'!$E$12,0,10*ROW('Hygiene Data'!E80)))</f>
        <v/>
      </c>
      <c r="DT86" s="398" t="str">
        <f ca="1">+IF(OFFSET('Hygiene Data'!$E$13,0,10*ROW('Hygiene Data'!E80))="","",OFFSET('Hygiene Data'!$E$13,0,10*ROW('Hygiene Data'!E80)))</f>
        <v/>
      </c>
      <c r="DU86" s="398" t="str">
        <f ca="1">+IF(OFFSET('Hygiene Data'!$F$11,0,10*ROW('Hygiene Data'!F80))="","",OFFSET('Hygiene Data'!$F$11,0,10*ROW('Hygiene Data'!F80)))</f>
        <v/>
      </c>
      <c r="DV86" s="398" t="str">
        <f ca="1">+IF(OFFSET('Hygiene Data'!$F$12,0,10*ROW('Hygiene Data'!F80))="","",OFFSET('Hygiene Data'!$F$12,0,10*ROW('Hygiene Data'!F80)))</f>
        <v/>
      </c>
      <c r="DW86" s="398" t="str">
        <f ca="1">+IF(OFFSET('Hygiene Data'!$F$13,0,10*ROW('Hygiene Data'!F80))="","",OFFSET('Hygiene Data'!$F$13,0,10*ROW('Hygiene Data'!F80)))</f>
        <v/>
      </c>
      <c r="DX86" s="398" t="str">
        <f ca="1">+IF(OFFSET('Hygiene Data'!$G$11,0,10*ROW('Hygiene Data'!G80))="","",OFFSET('Hygiene Data'!$G$11,0,10*ROW('Hygiene Data'!G80)))</f>
        <v/>
      </c>
      <c r="DY86" s="398" t="str">
        <f ca="1">+IF(OFFSET('Hygiene Data'!$G$12,0,10*ROW('Hygiene Data'!G80))="","",OFFSET('Hygiene Data'!$G$12,0,10*ROW('Hygiene Data'!G80)))</f>
        <v/>
      </c>
      <c r="DZ86" s="398" t="str">
        <f ca="1">+IF(OFFSET('Hygiene Data'!$G$13,0,10*ROW('Hygiene Data'!G80))="","",OFFSET('Hygiene Data'!$G$13,0,10*ROW('Hygiene Data'!G80)))</f>
        <v/>
      </c>
      <c r="EA86" s="398" t="str">
        <f ca="1">+IF(OFFSET('Hygiene Data'!$H$11,0,10*ROW('Hygiene Data'!H80))="","",OFFSET('Hygiene Data'!$H$11,0,10*ROW('Hygiene Data'!H80)))</f>
        <v/>
      </c>
      <c r="EB86" s="398" t="str">
        <f ca="1">+IF(OFFSET('Hygiene Data'!$H$12,0,10*ROW('Hygiene Data'!H80))="","",OFFSET('Hygiene Data'!$H$12,0,10*ROW('Hygiene Data'!H80)))</f>
        <v/>
      </c>
      <c r="EC86" s="398" t="str">
        <f ca="1">+IF(OFFSET('Hygiene Data'!$H$13,0,10*ROW('Hygiene Data'!H80))="","",OFFSET('Hygiene Data'!$H$13,0,10*ROW('Hygiene Data'!H80)))</f>
        <v/>
      </c>
      <c r="ED86" s="398" t="str">
        <f ca="1">+IF(OFFSET('Hygiene Data'!$I$11,0,10*ROW('Hygiene Data'!I80))="","",OFFSET('Hygiene Data'!$I$11,0,10*ROW('Hygiene Data'!I80)))</f>
        <v/>
      </c>
      <c r="EE86" s="398" t="str">
        <f ca="1">+IF(OFFSET('Hygiene Data'!$I$12,0,10*ROW('Hygiene Data'!I80))="","",OFFSET('Hygiene Data'!$I$12,0,10*ROW('Hygiene Data'!I80)))</f>
        <v/>
      </c>
      <c r="EF86" s="398" t="str">
        <f ca="1">+IF(OFFSET('Hygiene Data'!$I$13,0,10*ROW('Hygiene Data'!I80))="","",OFFSET('Hygiene Data'!$I$13,0,10*ROW('Hygiene Data'!I80)))</f>
        <v/>
      </c>
    </row>
    <row r="87" spans="1:136" x14ac:dyDescent="0.25">
      <c r="A87" s="507" t="str">
        <f ca="1">+IF(OFFSET('Water Data'!$B$2,0,10*ROW('Water Data'!E81))="","",OFFSET('Water Data'!$B$2,0,10*ROW('Water Data'!E81)))</f>
        <v/>
      </c>
      <c r="B87" s="507"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34" t="str">
        <f t="shared" ca="1" si="1"/>
        <v/>
      </c>
      <c r="D87" s="535"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35"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35"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35"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35"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35"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35"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35"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35"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35"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35"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35"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35"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35"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35"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35"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35"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35"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36"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36"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36"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36"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36"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36"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36"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36"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36"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36"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36"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36"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36"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36"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36"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36"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36"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36"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36"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36"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36"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36"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36"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36"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36"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36"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36"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36"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36"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36"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37"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613"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37"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37"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37"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37"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37"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37"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37"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37"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37"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37"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37"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37"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37"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37"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37"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37"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98" t="str">
        <f ca="1">+IF(OFFSET('Water Data'!$D$27,0,10*ROW('Water Data'!D81))="","",OFFSET('Water Data'!$D$27,0,10*ROW('Water Data'!D81)))</f>
        <v/>
      </c>
      <c r="BT87" s="398" t="str">
        <f ca="1">+IF(OFFSET('Water Data'!$D$28,0,10*ROW('Water Data'!D81))="","",OFFSET('Water Data'!$D$28,0,10*ROW('Water Data'!D81)))</f>
        <v/>
      </c>
      <c r="BU87" s="398" t="str">
        <f ca="1">+IF(OFFSET('Water Data'!$D$29,0,10*ROW('Water Data'!D81))="","",OFFSET('Water Data'!$D$29,0,10*ROW('Water Data'!D81)))</f>
        <v/>
      </c>
      <c r="BV87" s="398" t="str">
        <f ca="1">+IF(OFFSET('Water Data'!$E$27,0,10*ROW('Water Data'!E81))="","",OFFSET('Water Data'!$E$27,0,10*ROW('Water Data'!E81)))</f>
        <v/>
      </c>
      <c r="BW87" s="398" t="str">
        <f ca="1">+IF(OFFSET('Water Data'!$E$28,0,10*ROW('Water Data'!E81))="","",OFFSET('Water Data'!$E$28,0,10*ROW('Water Data'!E81)))</f>
        <v/>
      </c>
      <c r="BX87" s="398" t="str">
        <f ca="1">+IF(OFFSET('Water Data'!$E$29,0,10*ROW('Water Data'!E81))="","",OFFSET('Water Data'!$E$29,0,10*ROW('Water Data'!E81)))</f>
        <v/>
      </c>
      <c r="BY87" s="398" t="str">
        <f ca="1">+IF(OFFSET('Water Data'!$F$27,0,10*ROW('Water Data'!F81))="","",OFFSET('Water Data'!$F$27,0,10*ROW('Water Data'!F81)))</f>
        <v/>
      </c>
      <c r="BZ87" s="398" t="str">
        <f ca="1">+IF(OFFSET('Water Data'!$F$28,0,10*ROW('Water Data'!F81))="","",OFFSET('Water Data'!$F$28,0,10*ROW('Water Data'!F81)))</f>
        <v/>
      </c>
      <c r="CA87" s="398" t="str">
        <f ca="1">+IF(OFFSET('Water Data'!$F$29,0,10*ROW('Water Data'!F81))="","",OFFSET('Water Data'!$F$29,0,10*ROW('Water Data'!F81)))</f>
        <v/>
      </c>
      <c r="CB87" s="398" t="str">
        <f ca="1">+IF(OFFSET('Water Data'!$G$27,0,10*ROW('Water Data'!G81))="","",OFFSET('Water Data'!$G$27,0,10*ROW('Water Data'!G81)))</f>
        <v/>
      </c>
      <c r="CC87" s="398" t="str">
        <f ca="1">+IF(OFFSET('Water Data'!$G$28,0,10*ROW('Water Data'!G81))="","",OFFSET('Water Data'!$G$28,0,10*ROW('Water Data'!G81)))</f>
        <v/>
      </c>
      <c r="CD87" s="398" t="str">
        <f ca="1">+IF(OFFSET('Water Data'!$G$29,0,10*ROW('Water Data'!G81))="","",OFFSET('Water Data'!$G$29,0,10*ROW('Water Data'!G81)))</f>
        <v/>
      </c>
      <c r="CE87" s="398" t="str">
        <f ca="1">+IF(OFFSET('Water Data'!$H$27,0,10*ROW('Water Data'!H81))="","",OFFSET('Water Data'!$H$27,0,10*ROW('Water Data'!H81)))</f>
        <v/>
      </c>
      <c r="CF87" s="398" t="str">
        <f ca="1">+IF(OFFSET('Water Data'!$H$28,0,10*ROW('Water Data'!H81))="","",OFFSET('Water Data'!$H$28,0,10*ROW('Water Data'!H81)))</f>
        <v/>
      </c>
      <c r="CG87" s="398" t="str">
        <f ca="1">+IF(OFFSET('Water Data'!$H$29,0,10*ROW('Water Data'!H81))="","",OFFSET('Water Data'!$H$29,0,10*ROW('Water Data'!H81)))</f>
        <v/>
      </c>
      <c r="CH87" s="398" t="str">
        <f ca="1">+IF(OFFSET('Water Data'!$I$27,0,10*ROW('Water Data'!I81))="","",OFFSET('Water Data'!$I$27,0,10*ROW('Water Data'!I81)))</f>
        <v/>
      </c>
      <c r="CI87" s="398" t="str">
        <f ca="1">+IF(OFFSET('Water Data'!$I$28,0,10*ROW('Water Data'!I81))="","",OFFSET('Water Data'!$I$28,0,10*ROW('Water Data'!I81)))</f>
        <v/>
      </c>
      <c r="CJ87" s="398" t="str">
        <f ca="1">+IF(OFFSET('Water Data'!$I$29,0,10*ROW('Water Data'!I81))="","",OFFSET('Water Data'!$I$29,0,10*ROW('Water Data'!I81)))</f>
        <v/>
      </c>
      <c r="CK87" s="398" t="str">
        <f ca="1">+IF(OFFSET('Sanitation Data'!$D$28,0,10*ROW('Sanitation Data'!D81))="","",OFFSET('Sanitation Data'!$D$28,0,10*ROW('Sanitation Data'!D81)))</f>
        <v/>
      </c>
      <c r="CL87" s="398" t="str">
        <f ca="1">+IF(OFFSET('Sanitation Data'!$D$29,0,10*ROW('Sanitation Data'!D81))="","",OFFSET('Sanitation Data'!$D$29,0,10*ROW('Sanitation Data'!D81)))</f>
        <v/>
      </c>
      <c r="CM87" s="398" t="str">
        <f ca="1">+IF(OFFSET('Sanitation Data'!$D$30,0,10*ROW('Sanitation Data'!D81))="","",OFFSET('Sanitation Data'!$D$30,0,10*ROW('Sanitation Data'!D81)))</f>
        <v/>
      </c>
      <c r="CN87" s="398" t="str">
        <f ca="1">+IF(OFFSET('Sanitation Data'!$D$31,0,10*ROW('Sanitation Data'!D81))="","",OFFSET('Sanitation Data'!$D$31,0,10*ROW('Sanitation Data'!D81)))</f>
        <v/>
      </c>
      <c r="CO87" s="398" t="str">
        <f ca="1">+IF(OFFSET('Sanitation Data'!$D$32,0,10*ROW('Sanitation Data'!D81))="","",OFFSET('Sanitation Data'!$D$32,0,10*ROW('Sanitation Data'!D81)))</f>
        <v/>
      </c>
      <c r="CP87" s="398" t="str">
        <f ca="1">+IF(OFFSET('Sanitation Data'!$E$28,0,10*ROW('Sanitation Data'!E81))="","",OFFSET('Sanitation Data'!$E$28,0,10*ROW('Sanitation Data'!E81)))</f>
        <v/>
      </c>
      <c r="CQ87" s="398" t="str">
        <f ca="1">+IF(OFFSET('Sanitation Data'!$E$29,0,10*ROW('Sanitation Data'!E81))="","",OFFSET('Sanitation Data'!$E$29,0,10*ROW('Sanitation Data'!E81)))</f>
        <v/>
      </c>
      <c r="CR87" s="398" t="str">
        <f ca="1">+IF(OFFSET('Sanitation Data'!$E$30,0,10*ROW('Sanitation Data'!E81))="","",OFFSET('Sanitation Data'!$E$30,0,10*ROW('Sanitation Data'!E81)))</f>
        <v/>
      </c>
      <c r="CS87" s="398" t="str">
        <f ca="1">+IF(OFFSET('Sanitation Data'!$E$31,0,10*ROW('Sanitation Data'!E81))="","",OFFSET('Sanitation Data'!$E$31,0,10*ROW('Sanitation Data'!E81)))</f>
        <v/>
      </c>
      <c r="CT87" s="398" t="str">
        <f ca="1">+IF(OFFSET('Sanitation Data'!$E$32,0,10*ROW('Sanitation Data'!E81))="","",OFFSET('Sanitation Data'!$E$32,0,10*ROW('Sanitation Data'!E81)))</f>
        <v/>
      </c>
      <c r="CU87" s="398" t="str">
        <f ca="1">+IF(OFFSET('Sanitation Data'!$F$28,0,10*ROW('Sanitation Data'!F81))="","",OFFSET('Sanitation Data'!$F$28,0,10*ROW('Sanitation Data'!F81)))</f>
        <v/>
      </c>
      <c r="CV87" s="398" t="str">
        <f ca="1">+IF(OFFSET('Sanitation Data'!$F$29,0,10*ROW('Sanitation Data'!F81))="","",OFFSET('Sanitation Data'!$F$29,0,10*ROW('Sanitation Data'!F81)))</f>
        <v/>
      </c>
      <c r="CW87" s="398" t="str">
        <f ca="1">+IF(OFFSET('Sanitation Data'!$F$30,0,10*ROW('Sanitation Data'!F81))="","",OFFSET('Sanitation Data'!$F$30,0,10*ROW('Sanitation Data'!F81)))</f>
        <v/>
      </c>
      <c r="CX87" s="398" t="str">
        <f ca="1">+IF(OFFSET('Sanitation Data'!$F$31,0,10*ROW('Sanitation Data'!F81))="","",OFFSET('Sanitation Data'!$F$31,0,10*ROW('Sanitation Data'!F81)))</f>
        <v/>
      </c>
      <c r="CY87" s="398" t="str">
        <f ca="1">+IF(OFFSET('Sanitation Data'!$F$32,0,10*ROW('Sanitation Data'!F81))="","",OFFSET('Sanitation Data'!$F$32,0,10*ROW('Sanitation Data'!F81)))</f>
        <v/>
      </c>
      <c r="CZ87" s="398" t="str">
        <f ca="1">+IF(OFFSET('Sanitation Data'!$G$28,0,10*ROW('Sanitation Data'!G81))="","",OFFSET('Sanitation Data'!$G$28,0,10*ROW('Sanitation Data'!G81)))</f>
        <v/>
      </c>
      <c r="DA87" s="398" t="str">
        <f ca="1">+IF(OFFSET('Sanitation Data'!$G$29,0,10*ROW('Sanitation Data'!G81))="","",OFFSET('Sanitation Data'!$G$29,0,10*ROW('Sanitation Data'!G81)))</f>
        <v/>
      </c>
      <c r="DB87" s="398" t="str">
        <f ca="1">+IF(OFFSET('Sanitation Data'!$G$30,0,10*ROW('Sanitation Data'!G81))="","",OFFSET('Sanitation Data'!$G$30,0,10*ROW('Sanitation Data'!G81)))</f>
        <v/>
      </c>
      <c r="DC87" s="398" t="str">
        <f ca="1">+IF(OFFSET('Sanitation Data'!$G$31,0,10*ROW('Sanitation Data'!G81))="","",OFFSET('Sanitation Data'!$G$31,0,10*ROW('Sanitation Data'!G81)))</f>
        <v/>
      </c>
      <c r="DD87" s="398" t="str">
        <f ca="1">+IF(OFFSET('Sanitation Data'!$G$32,0,10*ROW('Sanitation Data'!G81))="","",OFFSET('Sanitation Data'!$G$32,0,10*ROW('Sanitation Data'!G81)))</f>
        <v/>
      </c>
      <c r="DE87" s="398" t="str">
        <f ca="1">+IF(OFFSET('Sanitation Data'!$H$28,0,10*ROW('Sanitation Data'!H81))="","",OFFSET('Sanitation Data'!$H$28,0,10*ROW('Sanitation Data'!H81)))</f>
        <v/>
      </c>
      <c r="DF87" s="398" t="str">
        <f ca="1">+IF(OFFSET('Sanitation Data'!$H$29,0,10*ROW('Sanitation Data'!H81))="","",OFFSET('Sanitation Data'!$H$29,0,10*ROW('Sanitation Data'!H81)))</f>
        <v/>
      </c>
      <c r="DG87" s="398" t="str">
        <f ca="1">+IF(OFFSET('Sanitation Data'!$H$30,0,10*ROW('Sanitation Data'!H81))="","",OFFSET('Sanitation Data'!$H$30,0,10*ROW('Sanitation Data'!H81)))</f>
        <v/>
      </c>
      <c r="DH87" s="398" t="str">
        <f ca="1">+IF(OFFSET('Sanitation Data'!$H$31,0,10*ROW('Sanitation Data'!H81))="","",OFFSET('Sanitation Data'!$H$31,0,10*ROW('Sanitation Data'!H81)))</f>
        <v/>
      </c>
      <c r="DI87" s="398" t="str">
        <f ca="1">+IF(OFFSET('Sanitation Data'!$H$32,0,10*ROW('Sanitation Data'!H81))="","",OFFSET('Sanitation Data'!$H$32,0,10*ROW('Sanitation Data'!H81)))</f>
        <v/>
      </c>
      <c r="DJ87" s="398" t="str">
        <f ca="1">+IF(OFFSET('Sanitation Data'!$I$28,0,10*ROW('Sanitation Data'!I81))="","",OFFSET('Sanitation Data'!$I$28,0,10*ROW('Sanitation Data'!I81)))</f>
        <v/>
      </c>
      <c r="DK87" s="398" t="str">
        <f ca="1">+IF(OFFSET('Sanitation Data'!$I$29,0,10*ROW('Sanitation Data'!I81))="","",OFFSET('Sanitation Data'!$I$29,0,10*ROW('Sanitation Data'!I81)))</f>
        <v/>
      </c>
      <c r="DL87" s="398" t="str">
        <f ca="1">+IF(OFFSET('Sanitation Data'!$I$30,0,10*ROW('Sanitation Data'!I81))="","",OFFSET('Sanitation Data'!$I$30,0,10*ROW('Sanitation Data'!I81)))</f>
        <v/>
      </c>
      <c r="DM87" s="398" t="str">
        <f ca="1">+IF(OFFSET('Sanitation Data'!$I$31,0,10*ROW('Sanitation Data'!I81))="","",OFFSET('Sanitation Data'!$I$31,0,10*ROW('Sanitation Data'!I81)))</f>
        <v/>
      </c>
      <c r="DN87" s="398" t="str">
        <f ca="1">+IF(OFFSET('Sanitation Data'!$I$32,0,10*ROW('Sanitation Data'!I81))="","",OFFSET('Sanitation Data'!$I$32,0,10*ROW('Sanitation Data'!I81)))</f>
        <v/>
      </c>
      <c r="DO87" s="398" t="str">
        <f ca="1">+IF(OFFSET('Hygiene Data'!$D$11,0,10*ROW('Hygiene Data'!D81))="","",OFFSET('Hygiene Data'!$D$11,0,10*ROW('Hygiene Data'!D81)))</f>
        <v/>
      </c>
      <c r="DP87" s="398" t="str">
        <f ca="1">+IF(OFFSET('Hygiene Data'!$D$12,0,10*ROW('Hygiene Data'!D81))="","",OFFSET('Hygiene Data'!$D$12,0,10*ROW('Hygiene Data'!D81)))</f>
        <v/>
      </c>
      <c r="DQ87" s="398" t="str">
        <f ca="1">+IF(OFFSET('Hygiene Data'!$D$13,0,10*ROW('Hygiene Data'!D81))="","",OFFSET('Hygiene Data'!$D$13,0,10*ROW('Hygiene Data'!D81)))</f>
        <v/>
      </c>
      <c r="DR87" s="398" t="str">
        <f ca="1">+IF(OFFSET('Hygiene Data'!$E$11,0,10*ROW('Hygiene Data'!E81))="","",OFFSET('Hygiene Data'!$E$11,0,10*ROW('Hygiene Data'!E81)))</f>
        <v/>
      </c>
      <c r="DS87" s="398" t="str">
        <f ca="1">+IF(OFFSET('Hygiene Data'!$E$12,0,10*ROW('Hygiene Data'!E81))="","",OFFSET('Hygiene Data'!$E$12,0,10*ROW('Hygiene Data'!E81)))</f>
        <v/>
      </c>
      <c r="DT87" s="398" t="str">
        <f ca="1">+IF(OFFSET('Hygiene Data'!$E$13,0,10*ROW('Hygiene Data'!E81))="","",OFFSET('Hygiene Data'!$E$13,0,10*ROW('Hygiene Data'!E81)))</f>
        <v/>
      </c>
      <c r="DU87" s="398" t="str">
        <f ca="1">+IF(OFFSET('Hygiene Data'!$F$11,0,10*ROW('Hygiene Data'!F81))="","",OFFSET('Hygiene Data'!$F$11,0,10*ROW('Hygiene Data'!F81)))</f>
        <v/>
      </c>
      <c r="DV87" s="398" t="str">
        <f ca="1">+IF(OFFSET('Hygiene Data'!$F$12,0,10*ROW('Hygiene Data'!F81))="","",OFFSET('Hygiene Data'!$F$12,0,10*ROW('Hygiene Data'!F81)))</f>
        <v/>
      </c>
      <c r="DW87" s="398" t="str">
        <f ca="1">+IF(OFFSET('Hygiene Data'!$F$13,0,10*ROW('Hygiene Data'!F81))="","",OFFSET('Hygiene Data'!$F$13,0,10*ROW('Hygiene Data'!F81)))</f>
        <v/>
      </c>
      <c r="DX87" s="398" t="str">
        <f ca="1">+IF(OFFSET('Hygiene Data'!$G$11,0,10*ROW('Hygiene Data'!G81))="","",OFFSET('Hygiene Data'!$G$11,0,10*ROW('Hygiene Data'!G81)))</f>
        <v/>
      </c>
      <c r="DY87" s="398" t="str">
        <f ca="1">+IF(OFFSET('Hygiene Data'!$G$12,0,10*ROW('Hygiene Data'!G81))="","",OFFSET('Hygiene Data'!$G$12,0,10*ROW('Hygiene Data'!G81)))</f>
        <v/>
      </c>
      <c r="DZ87" s="398" t="str">
        <f ca="1">+IF(OFFSET('Hygiene Data'!$G$13,0,10*ROW('Hygiene Data'!G81))="","",OFFSET('Hygiene Data'!$G$13,0,10*ROW('Hygiene Data'!G81)))</f>
        <v/>
      </c>
      <c r="EA87" s="398" t="str">
        <f ca="1">+IF(OFFSET('Hygiene Data'!$H$11,0,10*ROW('Hygiene Data'!H81))="","",OFFSET('Hygiene Data'!$H$11,0,10*ROW('Hygiene Data'!H81)))</f>
        <v/>
      </c>
      <c r="EB87" s="398" t="str">
        <f ca="1">+IF(OFFSET('Hygiene Data'!$H$12,0,10*ROW('Hygiene Data'!H81))="","",OFFSET('Hygiene Data'!$H$12,0,10*ROW('Hygiene Data'!H81)))</f>
        <v/>
      </c>
      <c r="EC87" s="398" t="str">
        <f ca="1">+IF(OFFSET('Hygiene Data'!$H$13,0,10*ROW('Hygiene Data'!H81))="","",OFFSET('Hygiene Data'!$H$13,0,10*ROW('Hygiene Data'!H81)))</f>
        <v/>
      </c>
      <c r="ED87" s="398" t="str">
        <f ca="1">+IF(OFFSET('Hygiene Data'!$I$11,0,10*ROW('Hygiene Data'!I81))="","",OFFSET('Hygiene Data'!$I$11,0,10*ROW('Hygiene Data'!I81)))</f>
        <v/>
      </c>
      <c r="EE87" s="398" t="str">
        <f ca="1">+IF(OFFSET('Hygiene Data'!$I$12,0,10*ROW('Hygiene Data'!I81))="","",OFFSET('Hygiene Data'!$I$12,0,10*ROW('Hygiene Data'!I81)))</f>
        <v/>
      </c>
      <c r="EF87" s="398" t="str">
        <f ca="1">+IF(OFFSET('Hygiene Data'!$I$13,0,10*ROW('Hygiene Data'!I81))="","",OFFSET('Hygiene Data'!$I$13,0,10*ROW('Hygiene Data'!I81)))</f>
        <v/>
      </c>
    </row>
    <row r="88" spans="1:136" x14ac:dyDescent="0.25">
      <c r="A88" s="507" t="str">
        <f ca="1">+IF(OFFSET('Water Data'!$B$2,0,10*ROW('Water Data'!E82))="","",OFFSET('Water Data'!$B$2,0,10*ROW('Water Data'!E82)))</f>
        <v/>
      </c>
      <c r="B88" s="507"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34" t="str">
        <f t="shared" ca="1" si="1"/>
        <v/>
      </c>
      <c r="D88" s="535"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35"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35"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35"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35"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35"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35"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35"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35"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35"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35"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35"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35"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35"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35"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35"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35"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35"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36"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36"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36"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36"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36"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36"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36"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36"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36"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36"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36"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36"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36"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36"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36"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36"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36"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36"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36"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36"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36"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36"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36"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36"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36"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36"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36"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36"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36"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36"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37"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613"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37"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37"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37"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37"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37"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37"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37"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37"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37"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37"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37"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37"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37"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37"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37"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37"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98" t="str">
        <f ca="1">+IF(OFFSET('Water Data'!$D$27,0,10*ROW('Water Data'!D82))="","",OFFSET('Water Data'!$D$27,0,10*ROW('Water Data'!D82)))</f>
        <v/>
      </c>
      <c r="BT88" s="398" t="str">
        <f ca="1">+IF(OFFSET('Water Data'!$D$28,0,10*ROW('Water Data'!D82))="","",OFFSET('Water Data'!$D$28,0,10*ROW('Water Data'!D82)))</f>
        <v/>
      </c>
      <c r="BU88" s="398" t="str">
        <f ca="1">+IF(OFFSET('Water Data'!$D$29,0,10*ROW('Water Data'!D82))="","",OFFSET('Water Data'!$D$29,0,10*ROW('Water Data'!D82)))</f>
        <v/>
      </c>
      <c r="BV88" s="398" t="str">
        <f ca="1">+IF(OFFSET('Water Data'!$E$27,0,10*ROW('Water Data'!E82))="","",OFFSET('Water Data'!$E$27,0,10*ROW('Water Data'!E82)))</f>
        <v/>
      </c>
      <c r="BW88" s="398" t="str">
        <f ca="1">+IF(OFFSET('Water Data'!$E$28,0,10*ROW('Water Data'!E82))="","",OFFSET('Water Data'!$E$28,0,10*ROW('Water Data'!E82)))</f>
        <v/>
      </c>
      <c r="BX88" s="398" t="str">
        <f ca="1">+IF(OFFSET('Water Data'!$E$29,0,10*ROW('Water Data'!E82))="","",OFFSET('Water Data'!$E$29,0,10*ROW('Water Data'!E82)))</f>
        <v/>
      </c>
      <c r="BY88" s="398" t="str">
        <f ca="1">+IF(OFFSET('Water Data'!$F$27,0,10*ROW('Water Data'!F82))="","",OFFSET('Water Data'!$F$27,0,10*ROW('Water Data'!F82)))</f>
        <v/>
      </c>
      <c r="BZ88" s="398" t="str">
        <f ca="1">+IF(OFFSET('Water Data'!$F$28,0,10*ROW('Water Data'!F82))="","",OFFSET('Water Data'!$F$28,0,10*ROW('Water Data'!F82)))</f>
        <v/>
      </c>
      <c r="CA88" s="398" t="str">
        <f ca="1">+IF(OFFSET('Water Data'!$F$29,0,10*ROW('Water Data'!F82))="","",OFFSET('Water Data'!$F$29,0,10*ROW('Water Data'!F82)))</f>
        <v/>
      </c>
      <c r="CB88" s="398" t="str">
        <f ca="1">+IF(OFFSET('Water Data'!$G$27,0,10*ROW('Water Data'!G82))="","",OFFSET('Water Data'!$G$27,0,10*ROW('Water Data'!G82)))</f>
        <v/>
      </c>
      <c r="CC88" s="398" t="str">
        <f ca="1">+IF(OFFSET('Water Data'!$G$28,0,10*ROW('Water Data'!G82))="","",OFFSET('Water Data'!$G$28,0,10*ROW('Water Data'!G82)))</f>
        <v/>
      </c>
      <c r="CD88" s="398" t="str">
        <f ca="1">+IF(OFFSET('Water Data'!$G$29,0,10*ROW('Water Data'!G82))="","",OFFSET('Water Data'!$G$29,0,10*ROW('Water Data'!G82)))</f>
        <v/>
      </c>
      <c r="CE88" s="398" t="str">
        <f ca="1">+IF(OFFSET('Water Data'!$H$27,0,10*ROW('Water Data'!H82))="","",OFFSET('Water Data'!$H$27,0,10*ROW('Water Data'!H82)))</f>
        <v/>
      </c>
      <c r="CF88" s="398" t="str">
        <f ca="1">+IF(OFFSET('Water Data'!$H$28,0,10*ROW('Water Data'!H82))="","",OFFSET('Water Data'!$H$28,0,10*ROW('Water Data'!H82)))</f>
        <v/>
      </c>
      <c r="CG88" s="398" t="str">
        <f ca="1">+IF(OFFSET('Water Data'!$H$29,0,10*ROW('Water Data'!H82))="","",OFFSET('Water Data'!$H$29,0,10*ROW('Water Data'!H82)))</f>
        <v/>
      </c>
      <c r="CH88" s="398" t="str">
        <f ca="1">+IF(OFFSET('Water Data'!$I$27,0,10*ROW('Water Data'!I82))="","",OFFSET('Water Data'!$I$27,0,10*ROW('Water Data'!I82)))</f>
        <v/>
      </c>
      <c r="CI88" s="398" t="str">
        <f ca="1">+IF(OFFSET('Water Data'!$I$28,0,10*ROW('Water Data'!I82))="","",OFFSET('Water Data'!$I$28,0,10*ROW('Water Data'!I82)))</f>
        <v/>
      </c>
      <c r="CJ88" s="398" t="str">
        <f ca="1">+IF(OFFSET('Water Data'!$I$29,0,10*ROW('Water Data'!I82))="","",OFFSET('Water Data'!$I$29,0,10*ROW('Water Data'!I82)))</f>
        <v/>
      </c>
      <c r="CK88" s="398" t="str">
        <f ca="1">+IF(OFFSET('Sanitation Data'!$D$28,0,10*ROW('Sanitation Data'!D82))="","",OFFSET('Sanitation Data'!$D$28,0,10*ROW('Sanitation Data'!D82)))</f>
        <v/>
      </c>
      <c r="CL88" s="398" t="str">
        <f ca="1">+IF(OFFSET('Sanitation Data'!$D$29,0,10*ROW('Sanitation Data'!D82))="","",OFFSET('Sanitation Data'!$D$29,0,10*ROW('Sanitation Data'!D82)))</f>
        <v/>
      </c>
      <c r="CM88" s="398" t="str">
        <f ca="1">+IF(OFFSET('Sanitation Data'!$D$30,0,10*ROW('Sanitation Data'!D82))="","",OFFSET('Sanitation Data'!$D$30,0,10*ROW('Sanitation Data'!D82)))</f>
        <v/>
      </c>
      <c r="CN88" s="398" t="str">
        <f ca="1">+IF(OFFSET('Sanitation Data'!$D$31,0,10*ROW('Sanitation Data'!D82))="","",OFFSET('Sanitation Data'!$D$31,0,10*ROW('Sanitation Data'!D82)))</f>
        <v/>
      </c>
      <c r="CO88" s="398" t="str">
        <f ca="1">+IF(OFFSET('Sanitation Data'!$D$32,0,10*ROW('Sanitation Data'!D82))="","",OFFSET('Sanitation Data'!$D$32,0,10*ROW('Sanitation Data'!D82)))</f>
        <v/>
      </c>
      <c r="CP88" s="398" t="str">
        <f ca="1">+IF(OFFSET('Sanitation Data'!$E$28,0,10*ROW('Sanitation Data'!E82))="","",OFFSET('Sanitation Data'!$E$28,0,10*ROW('Sanitation Data'!E82)))</f>
        <v/>
      </c>
      <c r="CQ88" s="398" t="str">
        <f ca="1">+IF(OFFSET('Sanitation Data'!$E$29,0,10*ROW('Sanitation Data'!E82))="","",OFFSET('Sanitation Data'!$E$29,0,10*ROW('Sanitation Data'!E82)))</f>
        <v/>
      </c>
      <c r="CR88" s="398" t="str">
        <f ca="1">+IF(OFFSET('Sanitation Data'!$E$30,0,10*ROW('Sanitation Data'!E82))="","",OFFSET('Sanitation Data'!$E$30,0,10*ROW('Sanitation Data'!E82)))</f>
        <v/>
      </c>
      <c r="CS88" s="398" t="str">
        <f ca="1">+IF(OFFSET('Sanitation Data'!$E$31,0,10*ROW('Sanitation Data'!E82))="","",OFFSET('Sanitation Data'!$E$31,0,10*ROW('Sanitation Data'!E82)))</f>
        <v/>
      </c>
      <c r="CT88" s="398" t="str">
        <f ca="1">+IF(OFFSET('Sanitation Data'!$E$32,0,10*ROW('Sanitation Data'!E82))="","",OFFSET('Sanitation Data'!$E$32,0,10*ROW('Sanitation Data'!E82)))</f>
        <v/>
      </c>
      <c r="CU88" s="398" t="str">
        <f ca="1">+IF(OFFSET('Sanitation Data'!$F$28,0,10*ROW('Sanitation Data'!F82))="","",OFFSET('Sanitation Data'!$F$28,0,10*ROW('Sanitation Data'!F82)))</f>
        <v/>
      </c>
      <c r="CV88" s="398" t="str">
        <f ca="1">+IF(OFFSET('Sanitation Data'!$F$29,0,10*ROW('Sanitation Data'!F82))="","",OFFSET('Sanitation Data'!$F$29,0,10*ROW('Sanitation Data'!F82)))</f>
        <v/>
      </c>
      <c r="CW88" s="398" t="str">
        <f ca="1">+IF(OFFSET('Sanitation Data'!$F$30,0,10*ROW('Sanitation Data'!F82))="","",OFFSET('Sanitation Data'!$F$30,0,10*ROW('Sanitation Data'!F82)))</f>
        <v/>
      </c>
      <c r="CX88" s="398" t="str">
        <f ca="1">+IF(OFFSET('Sanitation Data'!$F$31,0,10*ROW('Sanitation Data'!F82))="","",OFFSET('Sanitation Data'!$F$31,0,10*ROW('Sanitation Data'!F82)))</f>
        <v/>
      </c>
      <c r="CY88" s="398" t="str">
        <f ca="1">+IF(OFFSET('Sanitation Data'!$F$32,0,10*ROW('Sanitation Data'!F82))="","",OFFSET('Sanitation Data'!$F$32,0,10*ROW('Sanitation Data'!F82)))</f>
        <v/>
      </c>
      <c r="CZ88" s="398" t="str">
        <f ca="1">+IF(OFFSET('Sanitation Data'!$G$28,0,10*ROW('Sanitation Data'!G82))="","",OFFSET('Sanitation Data'!$G$28,0,10*ROW('Sanitation Data'!G82)))</f>
        <v/>
      </c>
      <c r="DA88" s="398" t="str">
        <f ca="1">+IF(OFFSET('Sanitation Data'!$G$29,0,10*ROW('Sanitation Data'!G82))="","",OFFSET('Sanitation Data'!$G$29,0,10*ROW('Sanitation Data'!G82)))</f>
        <v/>
      </c>
      <c r="DB88" s="398" t="str">
        <f ca="1">+IF(OFFSET('Sanitation Data'!$G$30,0,10*ROW('Sanitation Data'!G82))="","",OFFSET('Sanitation Data'!$G$30,0,10*ROW('Sanitation Data'!G82)))</f>
        <v/>
      </c>
      <c r="DC88" s="398" t="str">
        <f ca="1">+IF(OFFSET('Sanitation Data'!$G$31,0,10*ROW('Sanitation Data'!G82))="","",OFFSET('Sanitation Data'!$G$31,0,10*ROW('Sanitation Data'!G82)))</f>
        <v/>
      </c>
      <c r="DD88" s="398" t="str">
        <f ca="1">+IF(OFFSET('Sanitation Data'!$G$32,0,10*ROW('Sanitation Data'!G82))="","",OFFSET('Sanitation Data'!$G$32,0,10*ROW('Sanitation Data'!G82)))</f>
        <v/>
      </c>
      <c r="DE88" s="398" t="str">
        <f ca="1">+IF(OFFSET('Sanitation Data'!$H$28,0,10*ROW('Sanitation Data'!H82))="","",OFFSET('Sanitation Data'!$H$28,0,10*ROW('Sanitation Data'!H82)))</f>
        <v/>
      </c>
      <c r="DF88" s="398" t="str">
        <f ca="1">+IF(OFFSET('Sanitation Data'!$H$29,0,10*ROW('Sanitation Data'!H82))="","",OFFSET('Sanitation Data'!$H$29,0,10*ROW('Sanitation Data'!H82)))</f>
        <v/>
      </c>
      <c r="DG88" s="398" t="str">
        <f ca="1">+IF(OFFSET('Sanitation Data'!$H$30,0,10*ROW('Sanitation Data'!H82))="","",OFFSET('Sanitation Data'!$H$30,0,10*ROW('Sanitation Data'!H82)))</f>
        <v/>
      </c>
      <c r="DH88" s="398" t="str">
        <f ca="1">+IF(OFFSET('Sanitation Data'!$H$31,0,10*ROW('Sanitation Data'!H82))="","",OFFSET('Sanitation Data'!$H$31,0,10*ROW('Sanitation Data'!H82)))</f>
        <v/>
      </c>
      <c r="DI88" s="398" t="str">
        <f ca="1">+IF(OFFSET('Sanitation Data'!$H$32,0,10*ROW('Sanitation Data'!H82))="","",OFFSET('Sanitation Data'!$H$32,0,10*ROW('Sanitation Data'!H82)))</f>
        <v/>
      </c>
      <c r="DJ88" s="398" t="str">
        <f ca="1">+IF(OFFSET('Sanitation Data'!$I$28,0,10*ROW('Sanitation Data'!I82))="","",OFFSET('Sanitation Data'!$I$28,0,10*ROW('Sanitation Data'!I82)))</f>
        <v/>
      </c>
      <c r="DK88" s="398" t="str">
        <f ca="1">+IF(OFFSET('Sanitation Data'!$I$29,0,10*ROW('Sanitation Data'!I82))="","",OFFSET('Sanitation Data'!$I$29,0,10*ROW('Sanitation Data'!I82)))</f>
        <v/>
      </c>
      <c r="DL88" s="398" t="str">
        <f ca="1">+IF(OFFSET('Sanitation Data'!$I$30,0,10*ROW('Sanitation Data'!I82))="","",OFFSET('Sanitation Data'!$I$30,0,10*ROW('Sanitation Data'!I82)))</f>
        <v/>
      </c>
      <c r="DM88" s="398" t="str">
        <f ca="1">+IF(OFFSET('Sanitation Data'!$I$31,0,10*ROW('Sanitation Data'!I82))="","",OFFSET('Sanitation Data'!$I$31,0,10*ROW('Sanitation Data'!I82)))</f>
        <v/>
      </c>
      <c r="DN88" s="398" t="str">
        <f ca="1">+IF(OFFSET('Sanitation Data'!$I$32,0,10*ROW('Sanitation Data'!I82))="","",OFFSET('Sanitation Data'!$I$32,0,10*ROW('Sanitation Data'!I82)))</f>
        <v/>
      </c>
      <c r="DO88" s="398" t="str">
        <f ca="1">+IF(OFFSET('Hygiene Data'!$D$11,0,10*ROW('Hygiene Data'!D82))="","",OFFSET('Hygiene Data'!$D$11,0,10*ROW('Hygiene Data'!D82)))</f>
        <v/>
      </c>
      <c r="DP88" s="398" t="str">
        <f ca="1">+IF(OFFSET('Hygiene Data'!$D$12,0,10*ROW('Hygiene Data'!D82))="","",OFFSET('Hygiene Data'!$D$12,0,10*ROW('Hygiene Data'!D82)))</f>
        <v/>
      </c>
      <c r="DQ88" s="398" t="str">
        <f ca="1">+IF(OFFSET('Hygiene Data'!$D$13,0,10*ROW('Hygiene Data'!D82))="","",OFFSET('Hygiene Data'!$D$13,0,10*ROW('Hygiene Data'!D82)))</f>
        <v/>
      </c>
      <c r="DR88" s="398" t="str">
        <f ca="1">+IF(OFFSET('Hygiene Data'!$E$11,0,10*ROW('Hygiene Data'!E82))="","",OFFSET('Hygiene Data'!$E$11,0,10*ROW('Hygiene Data'!E82)))</f>
        <v/>
      </c>
      <c r="DS88" s="398" t="str">
        <f ca="1">+IF(OFFSET('Hygiene Data'!$E$12,0,10*ROW('Hygiene Data'!E82))="","",OFFSET('Hygiene Data'!$E$12,0,10*ROW('Hygiene Data'!E82)))</f>
        <v/>
      </c>
      <c r="DT88" s="398" t="str">
        <f ca="1">+IF(OFFSET('Hygiene Data'!$E$13,0,10*ROW('Hygiene Data'!E82))="","",OFFSET('Hygiene Data'!$E$13,0,10*ROW('Hygiene Data'!E82)))</f>
        <v/>
      </c>
      <c r="DU88" s="398" t="str">
        <f ca="1">+IF(OFFSET('Hygiene Data'!$F$11,0,10*ROW('Hygiene Data'!F82))="","",OFFSET('Hygiene Data'!$F$11,0,10*ROW('Hygiene Data'!F82)))</f>
        <v/>
      </c>
      <c r="DV88" s="398" t="str">
        <f ca="1">+IF(OFFSET('Hygiene Data'!$F$12,0,10*ROW('Hygiene Data'!F82))="","",OFFSET('Hygiene Data'!$F$12,0,10*ROW('Hygiene Data'!F82)))</f>
        <v/>
      </c>
      <c r="DW88" s="398" t="str">
        <f ca="1">+IF(OFFSET('Hygiene Data'!$F$13,0,10*ROW('Hygiene Data'!F82))="","",OFFSET('Hygiene Data'!$F$13,0,10*ROW('Hygiene Data'!F82)))</f>
        <v/>
      </c>
      <c r="DX88" s="398" t="str">
        <f ca="1">+IF(OFFSET('Hygiene Data'!$G$11,0,10*ROW('Hygiene Data'!G82))="","",OFFSET('Hygiene Data'!$G$11,0,10*ROW('Hygiene Data'!G82)))</f>
        <v/>
      </c>
      <c r="DY88" s="398" t="str">
        <f ca="1">+IF(OFFSET('Hygiene Data'!$G$12,0,10*ROW('Hygiene Data'!G82))="","",OFFSET('Hygiene Data'!$G$12,0,10*ROW('Hygiene Data'!G82)))</f>
        <v/>
      </c>
      <c r="DZ88" s="398" t="str">
        <f ca="1">+IF(OFFSET('Hygiene Data'!$G$13,0,10*ROW('Hygiene Data'!G82))="","",OFFSET('Hygiene Data'!$G$13,0,10*ROW('Hygiene Data'!G82)))</f>
        <v/>
      </c>
      <c r="EA88" s="398" t="str">
        <f ca="1">+IF(OFFSET('Hygiene Data'!$H$11,0,10*ROW('Hygiene Data'!H82))="","",OFFSET('Hygiene Data'!$H$11,0,10*ROW('Hygiene Data'!H82)))</f>
        <v/>
      </c>
      <c r="EB88" s="398" t="str">
        <f ca="1">+IF(OFFSET('Hygiene Data'!$H$12,0,10*ROW('Hygiene Data'!H82))="","",OFFSET('Hygiene Data'!$H$12,0,10*ROW('Hygiene Data'!H82)))</f>
        <v/>
      </c>
      <c r="EC88" s="398" t="str">
        <f ca="1">+IF(OFFSET('Hygiene Data'!$H$13,0,10*ROW('Hygiene Data'!H82))="","",OFFSET('Hygiene Data'!$H$13,0,10*ROW('Hygiene Data'!H82)))</f>
        <v/>
      </c>
      <c r="ED88" s="398" t="str">
        <f ca="1">+IF(OFFSET('Hygiene Data'!$I$11,0,10*ROW('Hygiene Data'!I82))="","",OFFSET('Hygiene Data'!$I$11,0,10*ROW('Hygiene Data'!I82)))</f>
        <v/>
      </c>
      <c r="EE88" s="398" t="str">
        <f ca="1">+IF(OFFSET('Hygiene Data'!$I$12,0,10*ROW('Hygiene Data'!I82))="","",OFFSET('Hygiene Data'!$I$12,0,10*ROW('Hygiene Data'!I82)))</f>
        <v/>
      </c>
      <c r="EF88" s="398" t="str">
        <f ca="1">+IF(OFFSET('Hygiene Data'!$I$13,0,10*ROW('Hygiene Data'!I82))="","",OFFSET('Hygiene Data'!$I$13,0,10*ROW('Hygiene Data'!I82)))</f>
        <v/>
      </c>
    </row>
    <row r="89" spans="1:136" x14ac:dyDescent="0.25">
      <c r="A89" s="507" t="str">
        <f ca="1">+IF(OFFSET('Water Data'!$B$2,0,10*ROW('Water Data'!E83))="","",OFFSET('Water Data'!$B$2,0,10*ROW('Water Data'!E83)))</f>
        <v/>
      </c>
      <c r="B89" s="507"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34" t="str">
        <f t="shared" ca="1" si="1"/>
        <v/>
      </c>
      <c r="D89" s="535"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35"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35"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35"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35"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35"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35"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35"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35"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35"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35"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35"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35"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35"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35"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35"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35"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35"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36"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36"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36"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36"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36"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36"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36"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36"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36"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36"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36"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36"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36"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36"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36"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36"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36"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36"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36"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36"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36"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36"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36"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36"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36"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36"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36"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36"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36"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36"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37"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613"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37"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37"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37"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37"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37"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37"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37"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37"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37"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37"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37"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37"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37"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37"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37"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37"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98" t="str">
        <f ca="1">+IF(OFFSET('Water Data'!$D$27,0,10*ROW('Water Data'!D83))="","",OFFSET('Water Data'!$D$27,0,10*ROW('Water Data'!D83)))</f>
        <v/>
      </c>
      <c r="BT89" s="398" t="str">
        <f ca="1">+IF(OFFSET('Water Data'!$D$28,0,10*ROW('Water Data'!D83))="","",OFFSET('Water Data'!$D$28,0,10*ROW('Water Data'!D83)))</f>
        <v/>
      </c>
      <c r="BU89" s="398" t="str">
        <f ca="1">+IF(OFFSET('Water Data'!$D$29,0,10*ROW('Water Data'!D83))="","",OFFSET('Water Data'!$D$29,0,10*ROW('Water Data'!D83)))</f>
        <v/>
      </c>
      <c r="BV89" s="398" t="str">
        <f ca="1">+IF(OFFSET('Water Data'!$E$27,0,10*ROW('Water Data'!E83))="","",OFFSET('Water Data'!$E$27,0,10*ROW('Water Data'!E83)))</f>
        <v/>
      </c>
      <c r="BW89" s="398" t="str">
        <f ca="1">+IF(OFFSET('Water Data'!$E$28,0,10*ROW('Water Data'!E83))="","",OFFSET('Water Data'!$E$28,0,10*ROW('Water Data'!E83)))</f>
        <v/>
      </c>
      <c r="BX89" s="398" t="str">
        <f ca="1">+IF(OFFSET('Water Data'!$E$29,0,10*ROW('Water Data'!E83))="","",OFFSET('Water Data'!$E$29,0,10*ROW('Water Data'!E83)))</f>
        <v/>
      </c>
      <c r="BY89" s="398" t="str">
        <f ca="1">+IF(OFFSET('Water Data'!$F$27,0,10*ROW('Water Data'!F83))="","",OFFSET('Water Data'!$F$27,0,10*ROW('Water Data'!F83)))</f>
        <v/>
      </c>
      <c r="BZ89" s="398" t="str">
        <f ca="1">+IF(OFFSET('Water Data'!$F$28,0,10*ROW('Water Data'!F83))="","",OFFSET('Water Data'!$F$28,0,10*ROW('Water Data'!F83)))</f>
        <v/>
      </c>
      <c r="CA89" s="398" t="str">
        <f ca="1">+IF(OFFSET('Water Data'!$F$29,0,10*ROW('Water Data'!F83))="","",OFFSET('Water Data'!$F$29,0,10*ROW('Water Data'!F83)))</f>
        <v/>
      </c>
      <c r="CB89" s="398" t="str">
        <f ca="1">+IF(OFFSET('Water Data'!$G$27,0,10*ROW('Water Data'!G83))="","",OFFSET('Water Data'!$G$27,0,10*ROW('Water Data'!G83)))</f>
        <v/>
      </c>
      <c r="CC89" s="398" t="str">
        <f ca="1">+IF(OFFSET('Water Data'!$G$28,0,10*ROW('Water Data'!G83))="","",OFFSET('Water Data'!$G$28,0,10*ROW('Water Data'!G83)))</f>
        <v/>
      </c>
      <c r="CD89" s="398" t="str">
        <f ca="1">+IF(OFFSET('Water Data'!$G$29,0,10*ROW('Water Data'!G83))="","",OFFSET('Water Data'!$G$29,0,10*ROW('Water Data'!G83)))</f>
        <v/>
      </c>
      <c r="CE89" s="398" t="str">
        <f ca="1">+IF(OFFSET('Water Data'!$H$27,0,10*ROW('Water Data'!H83))="","",OFFSET('Water Data'!$H$27,0,10*ROW('Water Data'!H83)))</f>
        <v/>
      </c>
      <c r="CF89" s="398" t="str">
        <f ca="1">+IF(OFFSET('Water Data'!$H$28,0,10*ROW('Water Data'!H83))="","",OFFSET('Water Data'!$H$28,0,10*ROW('Water Data'!H83)))</f>
        <v/>
      </c>
      <c r="CG89" s="398" t="str">
        <f ca="1">+IF(OFFSET('Water Data'!$H$29,0,10*ROW('Water Data'!H83))="","",OFFSET('Water Data'!$H$29,0,10*ROW('Water Data'!H83)))</f>
        <v/>
      </c>
      <c r="CH89" s="398" t="str">
        <f ca="1">+IF(OFFSET('Water Data'!$I$27,0,10*ROW('Water Data'!I83))="","",OFFSET('Water Data'!$I$27,0,10*ROW('Water Data'!I83)))</f>
        <v/>
      </c>
      <c r="CI89" s="398" t="str">
        <f ca="1">+IF(OFFSET('Water Data'!$I$28,0,10*ROW('Water Data'!I83))="","",OFFSET('Water Data'!$I$28,0,10*ROW('Water Data'!I83)))</f>
        <v/>
      </c>
      <c r="CJ89" s="398" t="str">
        <f ca="1">+IF(OFFSET('Water Data'!$I$29,0,10*ROW('Water Data'!I83))="","",OFFSET('Water Data'!$I$29,0,10*ROW('Water Data'!I83)))</f>
        <v/>
      </c>
      <c r="CK89" s="398" t="str">
        <f ca="1">+IF(OFFSET('Sanitation Data'!$D$28,0,10*ROW('Sanitation Data'!D83))="","",OFFSET('Sanitation Data'!$D$28,0,10*ROW('Sanitation Data'!D83)))</f>
        <v/>
      </c>
      <c r="CL89" s="398" t="str">
        <f ca="1">+IF(OFFSET('Sanitation Data'!$D$29,0,10*ROW('Sanitation Data'!D83))="","",OFFSET('Sanitation Data'!$D$29,0,10*ROW('Sanitation Data'!D83)))</f>
        <v/>
      </c>
      <c r="CM89" s="398" t="str">
        <f ca="1">+IF(OFFSET('Sanitation Data'!$D$30,0,10*ROW('Sanitation Data'!D83))="","",OFFSET('Sanitation Data'!$D$30,0,10*ROW('Sanitation Data'!D83)))</f>
        <v/>
      </c>
      <c r="CN89" s="398" t="str">
        <f ca="1">+IF(OFFSET('Sanitation Data'!$D$31,0,10*ROW('Sanitation Data'!D83))="","",OFFSET('Sanitation Data'!$D$31,0,10*ROW('Sanitation Data'!D83)))</f>
        <v/>
      </c>
      <c r="CO89" s="398" t="str">
        <f ca="1">+IF(OFFSET('Sanitation Data'!$D$32,0,10*ROW('Sanitation Data'!D83))="","",OFFSET('Sanitation Data'!$D$32,0,10*ROW('Sanitation Data'!D83)))</f>
        <v/>
      </c>
      <c r="CP89" s="398" t="str">
        <f ca="1">+IF(OFFSET('Sanitation Data'!$E$28,0,10*ROW('Sanitation Data'!E83))="","",OFFSET('Sanitation Data'!$E$28,0,10*ROW('Sanitation Data'!E83)))</f>
        <v/>
      </c>
      <c r="CQ89" s="398" t="str">
        <f ca="1">+IF(OFFSET('Sanitation Data'!$E$29,0,10*ROW('Sanitation Data'!E83))="","",OFFSET('Sanitation Data'!$E$29,0,10*ROW('Sanitation Data'!E83)))</f>
        <v/>
      </c>
      <c r="CR89" s="398" t="str">
        <f ca="1">+IF(OFFSET('Sanitation Data'!$E$30,0,10*ROW('Sanitation Data'!E83))="","",OFFSET('Sanitation Data'!$E$30,0,10*ROW('Sanitation Data'!E83)))</f>
        <v/>
      </c>
      <c r="CS89" s="398" t="str">
        <f ca="1">+IF(OFFSET('Sanitation Data'!$E$31,0,10*ROW('Sanitation Data'!E83))="","",OFFSET('Sanitation Data'!$E$31,0,10*ROW('Sanitation Data'!E83)))</f>
        <v/>
      </c>
      <c r="CT89" s="398" t="str">
        <f ca="1">+IF(OFFSET('Sanitation Data'!$E$32,0,10*ROW('Sanitation Data'!E83))="","",OFFSET('Sanitation Data'!$E$32,0,10*ROW('Sanitation Data'!E83)))</f>
        <v/>
      </c>
      <c r="CU89" s="398" t="str">
        <f ca="1">+IF(OFFSET('Sanitation Data'!$F$28,0,10*ROW('Sanitation Data'!F83))="","",OFFSET('Sanitation Data'!$F$28,0,10*ROW('Sanitation Data'!F83)))</f>
        <v/>
      </c>
      <c r="CV89" s="398" t="str">
        <f ca="1">+IF(OFFSET('Sanitation Data'!$F$29,0,10*ROW('Sanitation Data'!F83))="","",OFFSET('Sanitation Data'!$F$29,0,10*ROW('Sanitation Data'!F83)))</f>
        <v/>
      </c>
      <c r="CW89" s="398" t="str">
        <f ca="1">+IF(OFFSET('Sanitation Data'!$F$30,0,10*ROW('Sanitation Data'!F83))="","",OFFSET('Sanitation Data'!$F$30,0,10*ROW('Sanitation Data'!F83)))</f>
        <v/>
      </c>
      <c r="CX89" s="398" t="str">
        <f ca="1">+IF(OFFSET('Sanitation Data'!$F$31,0,10*ROW('Sanitation Data'!F83))="","",OFFSET('Sanitation Data'!$F$31,0,10*ROW('Sanitation Data'!F83)))</f>
        <v/>
      </c>
      <c r="CY89" s="398" t="str">
        <f ca="1">+IF(OFFSET('Sanitation Data'!$F$32,0,10*ROW('Sanitation Data'!F83))="","",OFFSET('Sanitation Data'!$F$32,0,10*ROW('Sanitation Data'!F83)))</f>
        <v/>
      </c>
      <c r="CZ89" s="398" t="str">
        <f ca="1">+IF(OFFSET('Sanitation Data'!$G$28,0,10*ROW('Sanitation Data'!G83))="","",OFFSET('Sanitation Data'!$G$28,0,10*ROW('Sanitation Data'!G83)))</f>
        <v/>
      </c>
      <c r="DA89" s="398" t="str">
        <f ca="1">+IF(OFFSET('Sanitation Data'!$G$29,0,10*ROW('Sanitation Data'!G83))="","",OFFSET('Sanitation Data'!$G$29,0,10*ROW('Sanitation Data'!G83)))</f>
        <v/>
      </c>
      <c r="DB89" s="398" t="str">
        <f ca="1">+IF(OFFSET('Sanitation Data'!$G$30,0,10*ROW('Sanitation Data'!G83))="","",OFFSET('Sanitation Data'!$G$30,0,10*ROW('Sanitation Data'!G83)))</f>
        <v/>
      </c>
      <c r="DC89" s="398" t="str">
        <f ca="1">+IF(OFFSET('Sanitation Data'!$G$31,0,10*ROW('Sanitation Data'!G83))="","",OFFSET('Sanitation Data'!$G$31,0,10*ROW('Sanitation Data'!G83)))</f>
        <v/>
      </c>
      <c r="DD89" s="398" t="str">
        <f ca="1">+IF(OFFSET('Sanitation Data'!$G$32,0,10*ROW('Sanitation Data'!G83))="","",OFFSET('Sanitation Data'!$G$32,0,10*ROW('Sanitation Data'!G83)))</f>
        <v/>
      </c>
      <c r="DE89" s="398" t="str">
        <f ca="1">+IF(OFFSET('Sanitation Data'!$H$28,0,10*ROW('Sanitation Data'!H83))="","",OFFSET('Sanitation Data'!$H$28,0,10*ROW('Sanitation Data'!H83)))</f>
        <v/>
      </c>
      <c r="DF89" s="398" t="str">
        <f ca="1">+IF(OFFSET('Sanitation Data'!$H$29,0,10*ROW('Sanitation Data'!H83))="","",OFFSET('Sanitation Data'!$H$29,0,10*ROW('Sanitation Data'!H83)))</f>
        <v/>
      </c>
      <c r="DG89" s="398" t="str">
        <f ca="1">+IF(OFFSET('Sanitation Data'!$H$30,0,10*ROW('Sanitation Data'!H83))="","",OFFSET('Sanitation Data'!$H$30,0,10*ROW('Sanitation Data'!H83)))</f>
        <v/>
      </c>
      <c r="DH89" s="398" t="str">
        <f ca="1">+IF(OFFSET('Sanitation Data'!$H$31,0,10*ROW('Sanitation Data'!H83))="","",OFFSET('Sanitation Data'!$H$31,0,10*ROW('Sanitation Data'!H83)))</f>
        <v/>
      </c>
      <c r="DI89" s="398" t="str">
        <f ca="1">+IF(OFFSET('Sanitation Data'!$H$32,0,10*ROW('Sanitation Data'!H83))="","",OFFSET('Sanitation Data'!$H$32,0,10*ROW('Sanitation Data'!H83)))</f>
        <v/>
      </c>
      <c r="DJ89" s="398" t="str">
        <f ca="1">+IF(OFFSET('Sanitation Data'!$I$28,0,10*ROW('Sanitation Data'!I83))="","",OFFSET('Sanitation Data'!$I$28,0,10*ROW('Sanitation Data'!I83)))</f>
        <v/>
      </c>
      <c r="DK89" s="398" t="str">
        <f ca="1">+IF(OFFSET('Sanitation Data'!$I$29,0,10*ROW('Sanitation Data'!I83))="","",OFFSET('Sanitation Data'!$I$29,0,10*ROW('Sanitation Data'!I83)))</f>
        <v/>
      </c>
      <c r="DL89" s="398" t="str">
        <f ca="1">+IF(OFFSET('Sanitation Data'!$I$30,0,10*ROW('Sanitation Data'!I83))="","",OFFSET('Sanitation Data'!$I$30,0,10*ROW('Sanitation Data'!I83)))</f>
        <v/>
      </c>
      <c r="DM89" s="398" t="str">
        <f ca="1">+IF(OFFSET('Sanitation Data'!$I$31,0,10*ROW('Sanitation Data'!I83))="","",OFFSET('Sanitation Data'!$I$31,0,10*ROW('Sanitation Data'!I83)))</f>
        <v/>
      </c>
      <c r="DN89" s="398" t="str">
        <f ca="1">+IF(OFFSET('Sanitation Data'!$I$32,0,10*ROW('Sanitation Data'!I83))="","",OFFSET('Sanitation Data'!$I$32,0,10*ROW('Sanitation Data'!I83)))</f>
        <v/>
      </c>
      <c r="DO89" s="398" t="str">
        <f ca="1">+IF(OFFSET('Hygiene Data'!$D$11,0,10*ROW('Hygiene Data'!D83))="","",OFFSET('Hygiene Data'!$D$11,0,10*ROW('Hygiene Data'!D83)))</f>
        <v/>
      </c>
      <c r="DP89" s="398" t="str">
        <f ca="1">+IF(OFFSET('Hygiene Data'!$D$12,0,10*ROW('Hygiene Data'!D83))="","",OFFSET('Hygiene Data'!$D$12,0,10*ROW('Hygiene Data'!D83)))</f>
        <v/>
      </c>
      <c r="DQ89" s="398" t="str">
        <f ca="1">+IF(OFFSET('Hygiene Data'!$D$13,0,10*ROW('Hygiene Data'!D83))="","",OFFSET('Hygiene Data'!$D$13,0,10*ROW('Hygiene Data'!D83)))</f>
        <v/>
      </c>
      <c r="DR89" s="398" t="str">
        <f ca="1">+IF(OFFSET('Hygiene Data'!$E$11,0,10*ROW('Hygiene Data'!E83))="","",OFFSET('Hygiene Data'!$E$11,0,10*ROW('Hygiene Data'!E83)))</f>
        <v/>
      </c>
      <c r="DS89" s="398" t="str">
        <f ca="1">+IF(OFFSET('Hygiene Data'!$E$12,0,10*ROW('Hygiene Data'!E83))="","",OFFSET('Hygiene Data'!$E$12,0,10*ROW('Hygiene Data'!E83)))</f>
        <v/>
      </c>
      <c r="DT89" s="398" t="str">
        <f ca="1">+IF(OFFSET('Hygiene Data'!$E$13,0,10*ROW('Hygiene Data'!E83))="","",OFFSET('Hygiene Data'!$E$13,0,10*ROW('Hygiene Data'!E83)))</f>
        <v/>
      </c>
      <c r="DU89" s="398" t="str">
        <f ca="1">+IF(OFFSET('Hygiene Data'!$F$11,0,10*ROW('Hygiene Data'!F83))="","",OFFSET('Hygiene Data'!$F$11,0,10*ROW('Hygiene Data'!F83)))</f>
        <v/>
      </c>
      <c r="DV89" s="398" t="str">
        <f ca="1">+IF(OFFSET('Hygiene Data'!$F$12,0,10*ROW('Hygiene Data'!F83))="","",OFFSET('Hygiene Data'!$F$12,0,10*ROW('Hygiene Data'!F83)))</f>
        <v/>
      </c>
      <c r="DW89" s="398" t="str">
        <f ca="1">+IF(OFFSET('Hygiene Data'!$F$13,0,10*ROW('Hygiene Data'!F83))="","",OFFSET('Hygiene Data'!$F$13,0,10*ROW('Hygiene Data'!F83)))</f>
        <v/>
      </c>
      <c r="DX89" s="398" t="str">
        <f ca="1">+IF(OFFSET('Hygiene Data'!$G$11,0,10*ROW('Hygiene Data'!G83))="","",OFFSET('Hygiene Data'!$G$11,0,10*ROW('Hygiene Data'!G83)))</f>
        <v/>
      </c>
      <c r="DY89" s="398" t="str">
        <f ca="1">+IF(OFFSET('Hygiene Data'!$G$12,0,10*ROW('Hygiene Data'!G83))="","",OFFSET('Hygiene Data'!$G$12,0,10*ROW('Hygiene Data'!G83)))</f>
        <v/>
      </c>
      <c r="DZ89" s="398" t="str">
        <f ca="1">+IF(OFFSET('Hygiene Data'!$G$13,0,10*ROW('Hygiene Data'!G83))="","",OFFSET('Hygiene Data'!$G$13,0,10*ROW('Hygiene Data'!G83)))</f>
        <v/>
      </c>
      <c r="EA89" s="398" t="str">
        <f ca="1">+IF(OFFSET('Hygiene Data'!$H$11,0,10*ROW('Hygiene Data'!H83))="","",OFFSET('Hygiene Data'!$H$11,0,10*ROW('Hygiene Data'!H83)))</f>
        <v/>
      </c>
      <c r="EB89" s="398" t="str">
        <f ca="1">+IF(OFFSET('Hygiene Data'!$H$12,0,10*ROW('Hygiene Data'!H83))="","",OFFSET('Hygiene Data'!$H$12,0,10*ROW('Hygiene Data'!H83)))</f>
        <v/>
      </c>
      <c r="EC89" s="398" t="str">
        <f ca="1">+IF(OFFSET('Hygiene Data'!$H$13,0,10*ROW('Hygiene Data'!H83))="","",OFFSET('Hygiene Data'!$H$13,0,10*ROW('Hygiene Data'!H83)))</f>
        <v/>
      </c>
      <c r="ED89" s="398" t="str">
        <f ca="1">+IF(OFFSET('Hygiene Data'!$I$11,0,10*ROW('Hygiene Data'!I83))="","",OFFSET('Hygiene Data'!$I$11,0,10*ROW('Hygiene Data'!I83)))</f>
        <v/>
      </c>
      <c r="EE89" s="398" t="str">
        <f ca="1">+IF(OFFSET('Hygiene Data'!$I$12,0,10*ROW('Hygiene Data'!I83))="","",OFFSET('Hygiene Data'!$I$12,0,10*ROW('Hygiene Data'!I83)))</f>
        <v/>
      </c>
      <c r="EF89" s="398" t="str">
        <f ca="1">+IF(OFFSET('Hygiene Data'!$I$13,0,10*ROW('Hygiene Data'!I83))="","",OFFSET('Hygiene Data'!$I$13,0,10*ROW('Hygiene Data'!I83)))</f>
        <v/>
      </c>
    </row>
    <row r="90" spans="1:136" x14ac:dyDescent="0.25">
      <c r="A90" s="507" t="str">
        <f ca="1">+IF(OFFSET('Water Data'!$B$2,0,10*ROW('Water Data'!E84))="","",OFFSET('Water Data'!$B$2,0,10*ROW('Water Data'!E84)))</f>
        <v/>
      </c>
      <c r="B90" s="507"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34" t="str">
        <f t="shared" ca="1" si="1"/>
        <v/>
      </c>
      <c r="D90" s="535"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35"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35"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35"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35"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35"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35"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35"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35"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35"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35"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35"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35"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35"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35"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35"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35"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35"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36"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36"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36"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36"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36"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36"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36"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36"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36"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36"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36"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36"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36"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36"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36"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36"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36"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36"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36"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36"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36"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36"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36"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36"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36"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36"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36"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36"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36"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36"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37"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613"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37"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37"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37"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37"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37"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37"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37"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37"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37"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37"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37"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37"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37"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37"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37"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37"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98" t="str">
        <f ca="1">+IF(OFFSET('Water Data'!$D$27,0,10*ROW('Water Data'!D84))="","",OFFSET('Water Data'!$D$27,0,10*ROW('Water Data'!D84)))</f>
        <v/>
      </c>
      <c r="BT90" s="398" t="str">
        <f ca="1">+IF(OFFSET('Water Data'!$D$28,0,10*ROW('Water Data'!D84))="","",OFFSET('Water Data'!$D$28,0,10*ROW('Water Data'!D84)))</f>
        <v/>
      </c>
      <c r="BU90" s="398" t="str">
        <f ca="1">+IF(OFFSET('Water Data'!$D$29,0,10*ROW('Water Data'!D84))="","",OFFSET('Water Data'!$D$29,0,10*ROW('Water Data'!D84)))</f>
        <v/>
      </c>
      <c r="BV90" s="398" t="str">
        <f ca="1">+IF(OFFSET('Water Data'!$E$27,0,10*ROW('Water Data'!E84))="","",OFFSET('Water Data'!$E$27,0,10*ROW('Water Data'!E84)))</f>
        <v/>
      </c>
      <c r="BW90" s="398" t="str">
        <f ca="1">+IF(OFFSET('Water Data'!$E$28,0,10*ROW('Water Data'!E84))="","",OFFSET('Water Data'!$E$28,0,10*ROW('Water Data'!E84)))</f>
        <v/>
      </c>
      <c r="BX90" s="398" t="str">
        <f ca="1">+IF(OFFSET('Water Data'!$E$29,0,10*ROW('Water Data'!E84))="","",OFFSET('Water Data'!$E$29,0,10*ROW('Water Data'!E84)))</f>
        <v/>
      </c>
      <c r="BY90" s="398" t="str">
        <f ca="1">+IF(OFFSET('Water Data'!$F$27,0,10*ROW('Water Data'!F84))="","",OFFSET('Water Data'!$F$27,0,10*ROW('Water Data'!F84)))</f>
        <v/>
      </c>
      <c r="BZ90" s="398" t="str">
        <f ca="1">+IF(OFFSET('Water Data'!$F$28,0,10*ROW('Water Data'!F84))="","",OFFSET('Water Data'!$F$28,0,10*ROW('Water Data'!F84)))</f>
        <v/>
      </c>
      <c r="CA90" s="398" t="str">
        <f ca="1">+IF(OFFSET('Water Data'!$F$29,0,10*ROW('Water Data'!F84))="","",OFFSET('Water Data'!$F$29,0,10*ROW('Water Data'!F84)))</f>
        <v/>
      </c>
      <c r="CB90" s="398" t="str">
        <f ca="1">+IF(OFFSET('Water Data'!$G$27,0,10*ROW('Water Data'!G84))="","",OFFSET('Water Data'!$G$27,0,10*ROW('Water Data'!G84)))</f>
        <v/>
      </c>
      <c r="CC90" s="398" t="str">
        <f ca="1">+IF(OFFSET('Water Data'!$G$28,0,10*ROW('Water Data'!G84))="","",OFFSET('Water Data'!$G$28,0,10*ROW('Water Data'!G84)))</f>
        <v/>
      </c>
      <c r="CD90" s="398" t="str">
        <f ca="1">+IF(OFFSET('Water Data'!$G$29,0,10*ROW('Water Data'!G84))="","",OFFSET('Water Data'!$G$29,0,10*ROW('Water Data'!G84)))</f>
        <v/>
      </c>
      <c r="CE90" s="398" t="str">
        <f ca="1">+IF(OFFSET('Water Data'!$H$27,0,10*ROW('Water Data'!H84))="","",OFFSET('Water Data'!$H$27,0,10*ROW('Water Data'!H84)))</f>
        <v/>
      </c>
      <c r="CF90" s="398" t="str">
        <f ca="1">+IF(OFFSET('Water Data'!$H$28,0,10*ROW('Water Data'!H84))="","",OFFSET('Water Data'!$H$28,0,10*ROW('Water Data'!H84)))</f>
        <v/>
      </c>
      <c r="CG90" s="398" t="str">
        <f ca="1">+IF(OFFSET('Water Data'!$H$29,0,10*ROW('Water Data'!H84))="","",OFFSET('Water Data'!$H$29,0,10*ROW('Water Data'!H84)))</f>
        <v/>
      </c>
      <c r="CH90" s="398" t="str">
        <f ca="1">+IF(OFFSET('Water Data'!$I$27,0,10*ROW('Water Data'!I84))="","",OFFSET('Water Data'!$I$27,0,10*ROW('Water Data'!I84)))</f>
        <v/>
      </c>
      <c r="CI90" s="398" t="str">
        <f ca="1">+IF(OFFSET('Water Data'!$I$28,0,10*ROW('Water Data'!I84))="","",OFFSET('Water Data'!$I$28,0,10*ROW('Water Data'!I84)))</f>
        <v/>
      </c>
      <c r="CJ90" s="398" t="str">
        <f ca="1">+IF(OFFSET('Water Data'!$I$29,0,10*ROW('Water Data'!I84))="","",OFFSET('Water Data'!$I$29,0,10*ROW('Water Data'!I84)))</f>
        <v/>
      </c>
      <c r="CK90" s="398" t="str">
        <f ca="1">+IF(OFFSET('Sanitation Data'!$D$28,0,10*ROW('Sanitation Data'!D84))="","",OFFSET('Sanitation Data'!$D$28,0,10*ROW('Sanitation Data'!D84)))</f>
        <v/>
      </c>
      <c r="CL90" s="398" t="str">
        <f ca="1">+IF(OFFSET('Sanitation Data'!$D$29,0,10*ROW('Sanitation Data'!D84))="","",OFFSET('Sanitation Data'!$D$29,0,10*ROW('Sanitation Data'!D84)))</f>
        <v/>
      </c>
      <c r="CM90" s="398" t="str">
        <f ca="1">+IF(OFFSET('Sanitation Data'!$D$30,0,10*ROW('Sanitation Data'!D84))="","",OFFSET('Sanitation Data'!$D$30,0,10*ROW('Sanitation Data'!D84)))</f>
        <v/>
      </c>
      <c r="CN90" s="398" t="str">
        <f ca="1">+IF(OFFSET('Sanitation Data'!$D$31,0,10*ROW('Sanitation Data'!D84))="","",OFFSET('Sanitation Data'!$D$31,0,10*ROW('Sanitation Data'!D84)))</f>
        <v/>
      </c>
      <c r="CO90" s="398" t="str">
        <f ca="1">+IF(OFFSET('Sanitation Data'!$D$32,0,10*ROW('Sanitation Data'!D84))="","",OFFSET('Sanitation Data'!$D$32,0,10*ROW('Sanitation Data'!D84)))</f>
        <v/>
      </c>
      <c r="CP90" s="398" t="str">
        <f ca="1">+IF(OFFSET('Sanitation Data'!$E$28,0,10*ROW('Sanitation Data'!E84))="","",OFFSET('Sanitation Data'!$E$28,0,10*ROW('Sanitation Data'!E84)))</f>
        <v/>
      </c>
      <c r="CQ90" s="398" t="str">
        <f ca="1">+IF(OFFSET('Sanitation Data'!$E$29,0,10*ROW('Sanitation Data'!E84))="","",OFFSET('Sanitation Data'!$E$29,0,10*ROW('Sanitation Data'!E84)))</f>
        <v/>
      </c>
      <c r="CR90" s="398" t="str">
        <f ca="1">+IF(OFFSET('Sanitation Data'!$E$30,0,10*ROW('Sanitation Data'!E84))="","",OFFSET('Sanitation Data'!$E$30,0,10*ROW('Sanitation Data'!E84)))</f>
        <v/>
      </c>
      <c r="CS90" s="398" t="str">
        <f ca="1">+IF(OFFSET('Sanitation Data'!$E$31,0,10*ROW('Sanitation Data'!E84))="","",OFFSET('Sanitation Data'!$E$31,0,10*ROW('Sanitation Data'!E84)))</f>
        <v/>
      </c>
      <c r="CT90" s="398" t="str">
        <f ca="1">+IF(OFFSET('Sanitation Data'!$E$32,0,10*ROW('Sanitation Data'!E84))="","",OFFSET('Sanitation Data'!$E$32,0,10*ROW('Sanitation Data'!E84)))</f>
        <v/>
      </c>
      <c r="CU90" s="398" t="str">
        <f ca="1">+IF(OFFSET('Sanitation Data'!$F$28,0,10*ROW('Sanitation Data'!F84))="","",OFFSET('Sanitation Data'!$F$28,0,10*ROW('Sanitation Data'!F84)))</f>
        <v/>
      </c>
      <c r="CV90" s="398" t="str">
        <f ca="1">+IF(OFFSET('Sanitation Data'!$F$29,0,10*ROW('Sanitation Data'!F84))="","",OFFSET('Sanitation Data'!$F$29,0,10*ROW('Sanitation Data'!F84)))</f>
        <v/>
      </c>
      <c r="CW90" s="398" t="str">
        <f ca="1">+IF(OFFSET('Sanitation Data'!$F$30,0,10*ROW('Sanitation Data'!F84))="","",OFFSET('Sanitation Data'!$F$30,0,10*ROW('Sanitation Data'!F84)))</f>
        <v/>
      </c>
      <c r="CX90" s="398" t="str">
        <f ca="1">+IF(OFFSET('Sanitation Data'!$F$31,0,10*ROW('Sanitation Data'!F84))="","",OFFSET('Sanitation Data'!$F$31,0,10*ROW('Sanitation Data'!F84)))</f>
        <v/>
      </c>
      <c r="CY90" s="398" t="str">
        <f ca="1">+IF(OFFSET('Sanitation Data'!$F$32,0,10*ROW('Sanitation Data'!F84))="","",OFFSET('Sanitation Data'!$F$32,0,10*ROW('Sanitation Data'!F84)))</f>
        <v/>
      </c>
      <c r="CZ90" s="398" t="str">
        <f ca="1">+IF(OFFSET('Sanitation Data'!$G$28,0,10*ROW('Sanitation Data'!G84))="","",OFFSET('Sanitation Data'!$G$28,0,10*ROW('Sanitation Data'!G84)))</f>
        <v/>
      </c>
      <c r="DA90" s="398" t="str">
        <f ca="1">+IF(OFFSET('Sanitation Data'!$G$29,0,10*ROW('Sanitation Data'!G84))="","",OFFSET('Sanitation Data'!$G$29,0,10*ROW('Sanitation Data'!G84)))</f>
        <v/>
      </c>
      <c r="DB90" s="398" t="str">
        <f ca="1">+IF(OFFSET('Sanitation Data'!$G$30,0,10*ROW('Sanitation Data'!G84))="","",OFFSET('Sanitation Data'!$G$30,0,10*ROW('Sanitation Data'!G84)))</f>
        <v/>
      </c>
      <c r="DC90" s="398" t="str">
        <f ca="1">+IF(OFFSET('Sanitation Data'!$G$31,0,10*ROW('Sanitation Data'!G84))="","",OFFSET('Sanitation Data'!$G$31,0,10*ROW('Sanitation Data'!G84)))</f>
        <v/>
      </c>
      <c r="DD90" s="398" t="str">
        <f ca="1">+IF(OFFSET('Sanitation Data'!$G$32,0,10*ROW('Sanitation Data'!G84))="","",OFFSET('Sanitation Data'!$G$32,0,10*ROW('Sanitation Data'!G84)))</f>
        <v/>
      </c>
      <c r="DE90" s="398" t="str">
        <f ca="1">+IF(OFFSET('Sanitation Data'!$H$28,0,10*ROW('Sanitation Data'!H84))="","",OFFSET('Sanitation Data'!$H$28,0,10*ROW('Sanitation Data'!H84)))</f>
        <v/>
      </c>
      <c r="DF90" s="398" t="str">
        <f ca="1">+IF(OFFSET('Sanitation Data'!$H$29,0,10*ROW('Sanitation Data'!H84))="","",OFFSET('Sanitation Data'!$H$29,0,10*ROW('Sanitation Data'!H84)))</f>
        <v/>
      </c>
      <c r="DG90" s="398" t="str">
        <f ca="1">+IF(OFFSET('Sanitation Data'!$H$30,0,10*ROW('Sanitation Data'!H84))="","",OFFSET('Sanitation Data'!$H$30,0,10*ROW('Sanitation Data'!H84)))</f>
        <v/>
      </c>
      <c r="DH90" s="398" t="str">
        <f ca="1">+IF(OFFSET('Sanitation Data'!$H$31,0,10*ROW('Sanitation Data'!H84))="","",OFFSET('Sanitation Data'!$H$31,0,10*ROW('Sanitation Data'!H84)))</f>
        <v/>
      </c>
      <c r="DI90" s="398" t="str">
        <f ca="1">+IF(OFFSET('Sanitation Data'!$H$32,0,10*ROW('Sanitation Data'!H84))="","",OFFSET('Sanitation Data'!$H$32,0,10*ROW('Sanitation Data'!H84)))</f>
        <v/>
      </c>
      <c r="DJ90" s="398" t="str">
        <f ca="1">+IF(OFFSET('Sanitation Data'!$I$28,0,10*ROW('Sanitation Data'!I84))="","",OFFSET('Sanitation Data'!$I$28,0,10*ROW('Sanitation Data'!I84)))</f>
        <v/>
      </c>
      <c r="DK90" s="398" t="str">
        <f ca="1">+IF(OFFSET('Sanitation Data'!$I$29,0,10*ROW('Sanitation Data'!I84))="","",OFFSET('Sanitation Data'!$I$29,0,10*ROW('Sanitation Data'!I84)))</f>
        <v/>
      </c>
      <c r="DL90" s="398" t="str">
        <f ca="1">+IF(OFFSET('Sanitation Data'!$I$30,0,10*ROW('Sanitation Data'!I84))="","",OFFSET('Sanitation Data'!$I$30,0,10*ROW('Sanitation Data'!I84)))</f>
        <v/>
      </c>
      <c r="DM90" s="398" t="str">
        <f ca="1">+IF(OFFSET('Sanitation Data'!$I$31,0,10*ROW('Sanitation Data'!I84))="","",OFFSET('Sanitation Data'!$I$31,0,10*ROW('Sanitation Data'!I84)))</f>
        <v/>
      </c>
      <c r="DN90" s="398" t="str">
        <f ca="1">+IF(OFFSET('Sanitation Data'!$I$32,0,10*ROW('Sanitation Data'!I84))="","",OFFSET('Sanitation Data'!$I$32,0,10*ROW('Sanitation Data'!I84)))</f>
        <v/>
      </c>
      <c r="DO90" s="398" t="str">
        <f ca="1">+IF(OFFSET('Hygiene Data'!$D$11,0,10*ROW('Hygiene Data'!D84))="","",OFFSET('Hygiene Data'!$D$11,0,10*ROW('Hygiene Data'!D84)))</f>
        <v/>
      </c>
      <c r="DP90" s="398" t="str">
        <f ca="1">+IF(OFFSET('Hygiene Data'!$D$12,0,10*ROW('Hygiene Data'!D84))="","",OFFSET('Hygiene Data'!$D$12,0,10*ROW('Hygiene Data'!D84)))</f>
        <v/>
      </c>
      <c r="DQ90" s="398" t="str">
        <f ca="1">+IF(OFFSET('Hygiene Data'!$D$13,0,10*ROW('Hygiene Data'!D84))="","",OFFSET('Hygiene Data'!$D$13,0,10*ROW('Hygiene Data'!D84)))</f>
        <v/>
      </c>
      <c r="DR90" s="398" t="str">
        <f ca="1">+IF(OFFSET('Hygiene Data'!$E$11,0,10*ROW('Hygiene Data'!E84))="","",OFFSET('Hygiene Data'!$E$11,0,10*ROW('Hygiene Data'!E84)))</f>
        <v/>
      </c>
      <c r="DS90" s="398" t="str">
        <f ca="1">+IF(OFFSET('Hygiene Data'!$E$12,0,10*ROW('Hygiene Data'!E84))="","",OFFSET('Hygiene Data'!$E$12,0,10*ROW('Hygiene Data'!E84)))</f>
        <v/>
      </c>
      <c r="DT90" s="398" t="str">
        <f ca="1">+IF(OFFSET('Hygiene Data'!$E$13,0,10*ROW('Hygiene Data'!E84))="","",OFFSET('Hygiene Data'!$E$13,0,10*ROW('Hygiene Data'!E84)))</f>
        <v/>
      </c>
      <c r="DU90" s="398" t="str">
        <f ca="1">+IF(OFFSET('Hygiene Data'!$F$11,0,10*ROW('Hygiene Data'!F84))="","",OFFSET('Hygiene Data'!$F$11,0,10*ROW('Hygiene Data'!F84)))</f>
        <v/>
      </c>
      <c r="DV90" s="398" t="str">
        <f ca="1">+IF(OFFSET('Hygiene Data'!$F$12,0,10*ROW('Hygiene Data'!F84))="","",OFFSET('Hygiene Data'!$F$12,0,10*ROW('Hygiene Data'!F84)))</f>
        <v/>
      </c>
      <c r="DW90" s="398" t="str">
        <f ca="1">+IF(OFFSET('Hygiene Data'!$F$13,0,10*ROW('Hygiene Data'!F84))="","",OFFSET('Hygiene Data'!$F$13,0,10*ROW('Hygiene Data'!F84)))</f>
        <v/>
      </c>
      <c r="DX90" s="398" t="str">
        <f ca="1">+IF(OFFSET('Hygiene Data'!$G$11,0,10*ROW('Hygiene Data'!G84))="","",OFFSET('Hygiene Data'!$G$11,0,10*ROW('Hygiene Data'!G84)))</f>
        <v/>
      </c>
      <c r="DY90" s="398" t="str">
        <f ca="1">+IF(OFFSET('Hygiene Data'!$G$12,0,10*ROW('Hygiene Data'!G84))="","",OFFSET('Hygiene Data'!$G$12,0,10*ROW('Hygiene Data'!G84)))</f>
        <v/>
      </c>
      <c r="DZ90" s="398" t="str">
        <f ca="1">+IF(OFFSET('Hygiene Data'!$G$13,0,10*ROW('Hygiene Data'!G84))="","",OFFSET('Hygiene Data'!$G$13,0,10*ROW('Hygiene Data'!G84)))</f>
        <v/>
      </c>
      <c r="EA90" s="398" t="str">
        <f ca="1">+IF(OFFSET('Hygiene Data'!$H$11,0,10*ROW('Hygiene Data'!H84))="","",OFFSET('Hygiene Data'!$H$11,0,10*ROW('Hygiene Data'!H84)))</f>
        <v/>
      </c>
      <c r="EB90" s="398" t="str">
        <f ca="1">+IF(OFFSET('Hygiene Data'!$H$12,0,10*ROW('Hygiene Data'!H84))="","",OFFSET('Hygiene Data'!$H$12,0,10*ROW('Hygiene Data'!H84)))</f>
        <v/>
      </c>
      <c r="EC90" s="398" t="str">
        <f ca="1">+IF(OFFSET('Hygiene Data'!$H$13,0,10*ROW('Hygiene Data'!H84))="","",OFFSET('Hygiene Data'!$H$13,0,10*ROW('Hygiene Data'!H84)))</f>
        <v/>
      </c>
      <c r="ED90" s="398" t="str">
        <f ca="1">+IF(OFFSET('Hygiene Data'!$I$11,0,10*ROW('Hygiene Data'!I84))="","",OFFSET('Hygiene Data'!$I$11,0,10*ROW('Hygiene Data'!I84)))</f>
        <v/>
      </c>
      <c r="EE90" s="398" t="str">
        <f ca="1">+IF(OFFSET('Hygiene Data'!$I$12,0,10*ROW('Hygiene Data'!I84))="","",OFFSET('Hygiene Data'!$I$12,0,10*ROW('Hygiene Data'!I84)))</f>
        <v/>
      </c>
      <c r="EF90" s="398" t="str">
        <f ca="1">+IF(OFFSET('Hygiene Data'!$I$13,0,10*ROW('Hygiene Data'!I84))="","",OFFSET('Hygiene Data'!$I$13,0,10*ROW('Hygiene Data'!I84)))</f>
        <v/>
      </c>
    </row>
    <row r="91" spans="1:136" x14ac:dyDescent="0.25">
      <c r="A91" s="507" t="str">
        <f ca="1">+IF(OFFSET('Water Data'!$B$2,0,10*ROW('Water Data'!E85))="","",OFFSET('Water Data'!$B$2,0,10*ROW('Water Data'!E85)))</f>
        <v/>
      </c>
      <c r="B91" s="507"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34" t="str">
        <f t="shared" ca="1" si="1"/>
        <v/>
      </c>
      <c r="D91" s="535"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35"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35"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35"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35"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35"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35"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35"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35"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35"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35"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35"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35"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35"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35"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35"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35"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35"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36"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36"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36"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36"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36"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36"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36"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36"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36"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36"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36"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36"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36"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36"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36"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36"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36"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36"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36"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36"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36"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36"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36"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36"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36"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36"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36"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36"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36"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36"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37"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613"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37"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37"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37"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37"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37"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37"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37"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37"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37"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37"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37"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37"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37"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37"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37"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37"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98" t="str">
        <f ca="1">+IF(OFFSET('Water Data'!$D$27,0,10*ROW('Water Data'!D85))="","",OFFSET('Water Data'!$D$27,0,10*ROW('Water Data'!D85)))</f>
        <v/>
      </c>
      <c r="BT91" s="398" t="str">
        <f ca="1">+IF(OFFSET('Water Data'!$D$28,0,10*ROW('Water Data'!D85))="","",OFFSET('Water Data'!$D$28,0,10*ROW('Water Data'!D85)))</f>
        <v/>
      </c>
      <c r="BU91" s="398" t="str">
        <f ca="1">+IF(OFFSET('Water Data'!$D$29,0,10*ROW('Water Data'!D85))="","",OFFSET('Water Data'!$D$29,0,10*ROW('Water Data'!D85)))</f>
        <v/>
      </c>
      <c r="BV91" s="398" t="str">
        <f ca="1">+IF(OFFSET('Water Data'!$E$27,0,10*ROW('Water Data'!E85))="","",OFFSET('Water Data'!$E$27,0,10*ROW('Water Data'!E85)))</f>
        <v/>
      </c>
      <c r="BW91" s="398" t="str">
        <f ca="1">+IF(OFFSET('Water Data'!$E$28,0,10*ROW('Water Data'!E85))="","",OFFSET('Water Data'!$E$28,0,10*ROW('Water Data'!E85)))</f>
        <v/>
      </c>
      <c r="BX91" s="398" t="str">
        <f ca="1">+IF(OFFSET('Water Data'!$E$29,0,10*ROW('Water Data'!E85))="","",OFFSET('Water Data'!$E$29,0,10*ROW('Water Data'!E85)))</f>
        <v/>
      </c>
      <c r="BY91" s="398" t="str">
        <f ca="1">+IF(OFFSET('Water Data'!$F$27,0,10*ROW('Water Data'!F85))="","",OFFSET('Water Data'!$F$27,0,10*ROW('Water Data'!F85)))</f>
        <v/>
      </c>
      <c r="BZ91" s="398" t="str">
        <f ca="1">+IF(OFFSET('Water Data'!$F$28,0,10*ROW('Water Data'!F85))="","",OFFSET('Water Data'!$F$28,0,10*ROW('Water Data'!F85)))</f>
        <v/>
      </c>
      <c r="CA91" s="398" t="str">
        <f ca="1">+IF(OFFSET('Water Data'!$F$29,0,10*ROW('Water Data'!F85))="","",OFFSET('Water Data'!$F$29,0,10*ROW('Water Data'!F85)))</f>
        <v/>
      </c>
      <c r="CB91" s="398" t="str">
        <f ca="1">+IF(OFFSET('Water Data'!$G$27,0,10*ROW('Water Data'!G85))="","",OFFSET('Water Data'!$G$27,0,10*ROW('Water Data'!G85)))</f>
        <v/>
      </c>
      <c r="CC91" s="398" t="str">
        <f ca="1">+IF(OFFSET('Water Data'!$G$28,0,10*ROW('Water Data'!G85))="","",OFFSET('Water Data'!$G$28,0,10*ROW('Water Data'!G85)))</f>
        <v/>
      </c>
      <c r="CD91" s="398" t="str">
        <f ca="1">+IF(OFFSET('Water Data'!$G$29,0,10*ROW('Water Data'!G85))="","",OFFSET('Water Data'!$G$29,0,10*ROW('Water Data'!G85)))</f>
        <v/>
      </c>
      <c r="CE91" s="398" t="str">
        <f ca="1">+IF(OFFSET('Water Data'!$H$27,0,10*ROW('Water Data'!H85))="","",OFFSET('Water Data'!$H$27,0,10*ROW('Water Data'!H85)))</f>
        <v/>
      </c>
      <c r="CF91" s="398" t="str">
        <f ca="1">+IF(OFFSET('Water Data'!$H$28,0,10*ROW('Water Data'!H85))="","",OFFSET('Water Data'!$H$28,0,10*ROW('Water Data'!H85)))</f>
        <v/>
      </c>
      <c r="CG91" s="398" t="str">
        <f ca="1">+IF(OFFSET('Water Data'!$H$29,0,10*ROW('Water Data'!H85))="","",OFFSET('Water Data'!$H$29,0,10*ROW('Water Data'!H85)))</f>
        <v/>
      </c>
      <c r="CH91" s="398" t="str">
        <f ca="1">+IF(OFFSET('Water Data'!$I$27,0,10*ROW('Water Data'!I85))="","",OFFSET('Water Data'!$I$27,0,10*ROW('Water Data'!I85)))</f>
        <v/>
      </c>
      <c r="CI91" s="398" t="str">
        <f ca="1">+IF(OFFSET('Water Data'!$I$28,0,10*ROW('Water Data'!I85))="","",OFFSET('Water Data'!$I$28,0,10*ROW('Water Data'!I85)))</f>
        <v/>
      </c>
      <c r="CJ91" s="398" t="str">
        <f ca="1">+IF(OFFSET('Water Data'!$I$29,0,10*ROW('Water Data'!I85))="","",OFFSET('Water Data'!$I$29,0,10*ROW('Water Data'!I85)))</f>
        <v/>
      </c>
      <c r="CK91" s="398" t="str">
        <f ca="1">+IF(OFFSET('Sanitation Data'!$D$28,0,10*ROW('Sanitation Data'!D85))="","",OFFSET('Sanitation Data'!$D$28,0,10*ROW('Sanitation Data'!D85)))</f>
        <v/>
      </c>
      <c r="CL91" s="398" t="str">
        <f ca="1">+IF(OFFSET('Sanitation Data'!$D$29,0,10*ROW('Sanitation Data'!D85))="","",OFFSET('Sanitation Data'!$D$29,0,10*ROW('Sanitation Data'!D85)))</f>
        <v/>
      </c>
      <c r="CM91" s="398" t="str">
        <f ca="1">+IF(OFFSET('Sanitation Data'!$D$30,0,10*ROW('Sanitation Data'!D85))="","",OFFSET('Sanitation Data'!$D$30,0,10*ROW('Sanitation Data'!D85)))</f>
        <v/>
      </c>
      <c r="CN91" s="398" t="str">
        <f ca="1">+IF(OFFSET('Sanitation Data'!$D$31,0,10*ROW('Sanitation Data'!D85))="","",OFFSET('Sanitation Data'!$D$31,0,10*ROW('Sanitation Data'!D85)))</f>
        <v/>
      </c>
      <c r="CO91" s="398" t="str">
        <f ca="1">+IF(OFFSET('Sanitation Data'!$D$32,0,10*ROW('Sanitation Data'!D85))="","",OFFSET('Sanitation Data'!$D$32,0,10*ROW('Sanitation Data'!D85)))</f>
        <v/>
      </c>
      <c r="CP91" s="398" t="str">
        <f ca="1">+IF(OFFSET('Sanitation Data'!$E$28,0,10*ROW('Sanitation Data'!E85))="","",OFFSET('Sanitation Data'!$E$28,0,10*ROW('Sanitation Data'!E85)))</f>
        <v/>
      </c>
      <c r="CQ91" s="398" t="str">
        <f ca="1">+IF(OFFSET('Sanitation Data'!$E$29,0,10*ROW('Sanitation Data'!E85))="","",OFFSET('Sanitation Data'!$E$29,0,10*ROW('Sanitation Data'!E85)))</f>
        <v/>
      </c>
      <c r="CR91" s="398" t="str">
        <f ca="1">+IF(OFFSET('Sanitation Data'!$E$30,0,10*ROW('Sanitation Data'!E85))="","",OFFSET('Sanitation Data'!$E$30,0,10*ROW('Sanitation Data'!E85)))</f>
        <v/>
      </c>
      <c r="CS91" s="398" t="str">
        <f ca="1">+IF(OFFSET('Sanitation Data'!$E$31,0,10*ROW('Sanitation Data'!E85))="","",OFFSET('Sanitation Data'!$E$31,0,10*ROW('Sanitation Data'!E85)))</f>
        <v/>
      </c>
      <c r="CT91" s="398" t="str">
        <f ca="1">+IF(OFFSET('Sanitation Data'!$E$32,0,10*ROW('Sanitation Data'!E85))="","",OFFSET('Sanitation Data'!$E$32,0,10*ROW('Sanitation Data'!E85)))</f>
        <v/>
      </c>
      <c r="CU91" s="398" t="str">
        <f ca="1">+IF(OFFSET('Sanitation Data'!$F$28,0,10*ROW('Sanitation Data'!F85))="","",OFFSET('Sanitation Data'!$F$28,0,10*ROW('Sanitation Data'!F85)))</f>
        <v/>
      </c>
      <c r="CV91" s="398" t="str">
        <f ca="1">+IF(OFFSET('Sanitation Data'!$F$29,0,10*ROW('Sanitation Data'!F85))="","",OFFSET('Sanitation Data'!$F$29,0,10*ROW('Sanitation Data'!F85)))</f>
        <v/>
      </c>
      <c r="CW91" s="398" t="str">
        <f ca="1">+IF(OFFSET('Sanitation Data'!$F$30,0,10*ROW('Sanitation Data'!F85))="","",OFFSET('Sanitation Data'!$F$30,0,10*ROW('Sanitation Data'!F85)))</f>
        <v/>
      </c>
      <c r="CX91" s="398" t="str">
        <f ca="1">+IF(OFFSET('Sanitation Data'!$F$31,0,10*ROW('Sanitation Data'!F85))="","",OFFSET('Sanitation Data'!$F$31,0,10*ROW('Sanitation Data'!F85)))</f>
        <v/>
      </c>
      <c r="CY91" s="398" t="str">
        <f ca="1">+IF(OFFSET('Sanitation Data'!$F$32,0,10*ROW('Sanitation Data'!F85))="","",OFFSET('Sanitation Data'!$F$32,0,10*ROW('Sanitation Data'!F85)))</f>
        <v/>
      </c>
      <c r="CZ91" s="398" t="str">
        <f ca="1">+IF(OFFSET('Sanitation Data'!$G$28,0,10*ROW('Sanitation Data'!G85))="","",OFFSET('Sanitation Data'!$G$28,0,10*ROW('Sanitation Data'!G85)))</f>
        <v/>
      </c>
      <c r="DA91" s="398" t="str">
        <f ca="1">+IF(OFFSET('Sanitation Data'!$G$29,0,10*ROW('Sanitation Data'!G85))="","",OFFSET('Sanitation Data'!$G$29,0,10*ROW('Sanitation Data'!G85)))</f>
        <v/>
      </c>
      <c r="DB91" s="398" t="str">
        <f ca="1">+IF(OFFSET('Sanitation Data'!$G$30,0,10*ROW('Sanitation Data'!G85))="","",OFFSET('Sanitation Data'!$G$30,0,10*ROW('Sanitation Data'!G85)))</f>
        <v/>
      </c>
      <c r="DC91" s="398" t="str">
        <f ca="1">+IF(OFFSET('Sanitation Data'!$G$31,0,10*ROW('Sanitation Data'!G85))="","",OFFSET('Sanitation Data'!$G$31,0,10*ROW('Sanitation Data'!G85)))</f>
        <v/>
      </c>
      <c r="DD91" s="398" t="str">
        <f ca="1">+IF(OFFSET('Sanitation Data'!$G$32,0,10*ROW('Sanitation Data'!G85))="","",OFFSET('Sanitation Data'!$G$32,0,10*ROW('Sanitation Data'!G85)))</f>
        <v/>
      </c>
      <c r="DE91" s="398" t="str">
        <f ca="1">+IF(OFFSET('Sanitation Data'!$H$28,0,10*ROW('Sanitation Data'!H85))="","",OFFSET('Sanitation Data'!$H$28,0,10*ROW('Sanitation Data'!H85)))</f>
        <v/>
      </c>
      <c r="DF91" s="398" t="str">
        <f ca="1">+IF(OFFSET('Sanitation Data'!$H$29,0,10*ROW('Sanitation Data'!H85))="","",OFFSET('Sanitation Data'!$H$29,0,10*ROW('Sanitation Data'!H85)))</f>
        <v/>
      </c>
      <c r="DG91" s="398" t="str">
        <f ca="1">+IF(OFFSET('Sanitation Data'!$H$30,0,10*ROW('Sanitation Data'!H85))="","",OFFSET('Sanitation Data'!$H$30,0,10*ROW('Sanitation Data'!H85)))</f>
        <v/>
      </c>
      <c r="DH91" s="398" t="str">
        <f ca="1">+IF(OFFSET('Sanitation Data'!$H$31,0,10*ROW('Sanitation Data'!H85))="","",OFFSET('Sanitation Data'!$H$31,0,10*ROW('Sanitation Data'!H85)))</f>
        <v/>
      </c>
      <c r="DI91" s="398" t="str">
        <f ca="1">+IF(OFFSET('Sanitation Data'!$H$32,0,10*ROW('Sanitation Data'!H85))="","",OFFSET('Sanitation Data'!$H$32,0,10*ROW('Sanitation Data'!H85)))</f>
        <v/>
      </c>
      <c r="DJ91" s="398" t="str">
        <f ca="1">+IF(OFFSET('Sanitation Data'!$I$28,0,10*ROW('Sanitation Data'!I85))="","",OFFSET('Sanitation Data'!$I$28,0,10*ROW('Sanitation Data'!I85)))</f>
        <v/>
      </c>
      <c r="DK91" s="398" t="str">
        <f ca="1">+IF(OFFSET('Sanitation Data'!$I$29,0,10*ROW('Sanitation Data'!I85))="","",OFFSET('Sanitation Data'!$I$29,0,10*ROW('Sanitation Data'!I85)))</f>
        <v/>
      </c>
      <c r="DL91" s="398" t="str">
        <f ca="1">+IF(OFFSET('Sanitation Data'!$I$30,0,10*ROW('Sanitation Data'!I85))="","",OFFSET('Sanitation Data'!$I$30,0,10*ROW('Sanitation Data'!I85)))</f>
        <v/>
      </c>
      <c r="DM91" s="398" t="str">
        <f ca="1">+IF(OFFSET('Sanitation Data'!$I$31,0,10*ROW('Sanitation Data'!I85))="","",OFFSET('Sanitation Data'!$I$31,0,10*ROW('Sanitation Data'!I85)))</f>
        <v/>
      </c>
      <c r="DN91" s="398" t="str">
        <f ca="1">+IF(OFFSET('Sanitation Data'!$I$32,0,10*ROW('Sanitation Data'!I85))="","",OFFSET('Sanitation Data'!$I$32,0,10*ROW('Sanitation Data'!I85)))</f>
        <v/>
      </c>
      <c r="DO91" s="398" t="str">
        <f ca="1">+IF(OFFSET('Hygiene Data'!$D$11,0,10*ROW('Hygiene Data'!D85))="","",OFFSET('Hygiene Data'!$D$11,0,10*ROW('Hygiene Data'!D85)))</f>
        <v/>
      </c>
      <c r="DP91" s="398" t="str">
        <f ca="1">+IF(OFFSET('Hygiene Data'!$D$12,0,10*ROW('Hygiene Data'!D85))="","",OFFSET('Hygiene Data'!$D$12,0,10*ROW('Hygiene Data'!D85)))</f>
        <v/>
      </c>
      <c r="DQ91" s="398" t="str">
        <f ca="1">+IF(OFFSET('Hygiene Data'!$D$13,0,10*ROW('Hygiene Data'!D85))="","",OFFSET('Hygiene Data'!$D$13,0,10*ROW('Hygiene Data'!D85)))</f>
        <v/>
      </c>
      <c r="DR91" s="398" t="str">
        <f ca="1">+IF(OFFSET('Hygiene Data'!$E$11,0,10*ROW('Hygiene Data'!E85))="","",OFFSET('Hygiene Data'!$E$11,0,10*ROW('Hygiene Data'!E85)))</f>
        <v/>
      </c>
      <c r="DS91" s="398" t="str">
        <f ca="1">+IF(OFFSET('Hygiene Data'!$E$12,0,10*ROW('Hygiene Data'!E85))="","",OFFSET('Hygiene Data'!$E$12,0,10*ROW('Hygiene Data'!E85)))</f>
        <v/>
      </c>
      <c r="DT91" s="398" t="str">
        <f ca="1">+IF(OFFSET('Hygiene Data'!$E$13,0,10*ROW('Hygiene Data'!E85))="","",OFFSET('Hygiene Data'!$E$13,0,10*ROW('Hygiene Data'!E85)))</f>
        <v/>
      </c>
      <c r="DU91" s="398" t="str">
        <f ca="1">+IF(OFFSET('Hygiene Data'!$F$11,0,10*ROW('Hygiene Data'!F85))="","",OFFSET('Hygiene Data'!$F$11,0,10*ROW('Hygiene Data'!F85)))</f>
        <v/>
      </c>
      <c r="DV91" s="398" t="str">
        <f ca="1">+IF(OFFSET('Hygiene Data'!$F$12,0,10*ROW('Hygiene Data'!F85))="","",OFFSET('Hygiene Data'!$F$12,0,10*ROW('Hygiene Data'!F85)))</f>
        <v/>
      </c>
      <c r="DW91" s="398" t="str">
        <f ca="1">+IF(OFFSET('Hygiene Data'!$F$13,0,10*ROW('Hygiene Data'!F85))="","",OFFSET('Hygiene Data'!$F$13,0,10*ROW('Hygiene Data'!F85)))</f>
        <v/>
      </c>
      <c r="DX91" s="398" t="str">
        <f ca="1">+IF(OFFSET('Hygiene Data'!$G$11,0,10*ROW('Hygiene Data'!G85))="","",OFFSET('Hygiene Data'!$G$11,0,10*ROW('Hygiene Data'!G85)))</f>
        <v/>
      </c>
      <c r="DY91" s="398" t="str">
        <f ca="1">+IF(OFFSET('Hygiene Data'!$G$12,0,10*ROW('Hygiene Data'!G85))="","",OFFSET('Hygiene Data'!$G$12,0,10*ROW('Hygiene Data'!G85)))</f>
        <v/>
      </c>
      <c r="DZ91" s="398" t="str">
        <f ca="1">+IF(OFFSET('Hygiene Data'!$G$13,0,10*ROW('Hygiene Data'!G85))="","",OFFSET('Hygiene Data'!$G$13,0,10*ROW('Hygiene Data'!G85)))</f>
        <v/>
      </c>
      <c r="EA91" s="398" t="str">
        <f ca="1">+IF(OFFSET('Hygiene Data'!$H$11,0,10*ROW('Hygiene Data'!H85))="","",OFFSET('Hygiene Data'!$H$11,0,10*ROW('Hygiene Data'!H85)))</f>
        <v/>
      </c>
      <c r="EB91" s="398" t="str">
        <f ca="1">+IF(OFFSET('Hygiene Data'!$H$12,0,10*ROW('Hygiene Data'!H85))="","",OFFSET('Hygiene Data'!$H$12,0,10*ROW('Hygiene Data'!H85)))</f>
        <v/>
      </c>
      <c r="EC91" s="398" t="str">
        <f ca="1">+IF(OFFSET('Hygiene Data'!$H$13,0,10*ROW('Hygiene Data'!H85))="","",OFFSET('Hygiene Data'!$H$13,0,10*ROW('Hygiene Data'!H85)))</f>
        <v/>
      </c>
      <c r="ED91" s="398" t="str">
        <f ca="1">+IF(OFFSET('Hygiene Data'!$I$11,0,10*ROW('Hygiene Data'!I85))="","",OFFSET('Hygiene Data'!$I$11,0,10*ROW('Hygiene Data'!I85)))</f>
        <v/>
      </c>
      <c r="EE91" s="398" t="str">
        <f ca="1">+IF(OFFSET('Hygiene Data'!$I$12,0,10*ROW('Hygiene Data'!I85))="","",OFFSET('Hygiene Data'!$I$12,0,10*ROW('Hygiene Data'!I85)))</f>
        <v/>
      </c>
      <c r="EF91" s="398" t="str">
        <f ca="1">+IF(OFFSET('Hygiene Data'!$I$13,0,10*ROW('Hygiene Data'!I85))="","",OFFSET('Hygiene Data'!$I$13,0,10*ROW('Hygiene Data'!I85)))</f>
        <v/>
      </c>
    </row>
    <row r="92" spans="1:136" x14ac:dyDescent="0.25">
      <c r="A92" s="507" t="str">
        <f ca="1">+IF(OFFSET('Water Data'!$B$2,0,10*ROW('Water Data'!E86))="","",OFFSET('Water Data'!$B$2,0,10*ROW('Water Data'!E86)))</f>
        <v/>
      </c>
      <c r="B92" s="507"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34" t="str">
        <f t="shared" ca="1" si="1"/>
        <v/>
      </c>
      <c r="D92" s="535"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35"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35"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35"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35"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35"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35"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35"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35"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35"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35"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35"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35"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35"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35"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35"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35"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35"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36"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36"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36"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36"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36"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36"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36"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36"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36"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36"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36"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36"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36"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36"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36"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36"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36"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36"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36"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36"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36"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36"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36"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36"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36"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36"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36"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36"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36"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36"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37"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613"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37"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37"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37"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37"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37"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37"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37"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37"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37"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37"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37"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37"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37"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37"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37"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37"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98" t="str">
        <f ca="1">+IF(OFFSET('Water Data'!$D$27,0,10*ROW('Water Data'!D86))="","",OFFSET('Water Data'!$D$27,0,10*ROW('Water Data'!D86)))</f>
        <v/>
      </c>
      <c r="BT92" s="398" t="str">
        <f ca="1">+IF(OFFSET('Water Data'!$D$28,0,10*ROW('Water Data'!D86))="","",OFFSET('Water Data'!$D$28,0,10*ROW('Water Data'!D86)))</f>
        <v/>
      </c>
      <c r="BU92" s="398" t="str">
        <f ca="1">+IF(OFFSET('Water Data'!$D$29,0,10*ROW('Water Data'!D86))="","",OFFSET('Water Data'!$D$29,0,10*ROW('Water Data'!D86)))</f>
        <v/>
      </c>
      <c r="BV92" s="398" t="str">
        <f ca="1">+IF(OFFSET('Water Data'!$E$27,0,10*ROW('Water Data'!E86))="","",OFFSET('Water Data'!$E$27,0,10*ROW('Water Data'!E86)))</f>
        <v/>
      </c>
      <c r="BW92" s="398" t="str">
        <f ca="1">+IF(OFFSET('Water Data'!$E$28,0,10*ROW('Water Data'!E86))="","",OFFSET('Water Data'!$E$28,0,10*ROW('Water Data'!E86)))</f>
        <v/>
      </c>
      <c r="BX92" s="398" t="str">
        <f ca="1">+IF(OFFSET('Water Data'!$E$29,0,10*ROW('Water Data'!E86))="","",OFFSET('Water Data'!$E$29,0,10*ROW('Water Data'!E86)))</f>
        <v/>
      </c>
      <c r="BY92" s="398" t="str">
        <f ca="1">+IF(OFFSET('Water Data'!$F$27,0,10*ROW('Water Data'!F86))="","",OFFSET('Water Data'!$F$27,0,10*ROW('Water Data'!F86)))</f>
        <v/>
      </c>
      <c r="BZ92" s="398" t="str">
        <f ca="1">+IF(OFFSET('Water Data'!$F$28,0,10*ROW('Water Data'!F86))="","",OFFSET('Water Data'!$F$28,0,10*ROW('Water Data'!F86)))</f>
        <v/>
      </c>
      <c r="CA92" s="398" t="str">
        <f ca="1">+IF(OFFSET('Water Data'!$F$29,0,10*ROW('Water Data'!F86))="","",OFFSET('Water Data'!$F$29,0,10*ROW('Water Data'!F86)))</f>
        <v/>
      </c>
      <c r="CB92" s="398" t="str">
        <f ca="1">+IF(OFFSET('Water Data'!$G$27,0,10*ROW('Water Data'!G86))="","",OFFSET('Water Data'!$G$27,0,10*ROW('Water Data'!G86)))</f>
        <v/>
      </c>
      <c r="CC92" s="398" t="str">
        <f ca="1">+IF(OFFSET('Water Data'!$G$28,0,10*ROW('Water Data'!G86))="","",OFFSET('Water Data'!$G$28,0,10*ROW('Water Data'!G86)))</f>
        <v/>
      </c>
      <c r="CD92" s="398" t="str">
        <f ca="1">+IF(OFFSET('Water Data'!$G$29,0,10*ROW('Water Data'!G86))="","",OFFSET('Water Data'!$G$29,0,10*ROW('Water Data'!G86)))</f>
        <v/>
      </c>
      <c r="CE92" s="398" t="str">
        <f ca="1">+IF(OFFSET('Water Data'!$H$27,0,10*ROW('Water Data'!H86))="","",OFFSET('Water Data'!$H$27,0,10*ROW('Water Data'!H86)))</f>
        <v/>
      </c>
      <c r="CF92" s="398" t="str">
        <f ca="1">+IF(OFFSET('Water Data'!$H$28,0,10*ROW('Water Data'!H86))="","",OFFSET('Water Data'!$H$28,0,10*ROW('Water Data'!H86)))</f>
        <v/>
      </c>
      <c r="CG92" s="398" t="str">
        <f ca="1">+IF(OFFSET('Water Data'!$H$29,0,10*ROW('Water Data'!H86))="","",OFFSET('Water Data'!$H$29,0,10*ROW('Water Data'!H86)))</f>
        <v/>
      </c>
      <c r="CH92" s="398" t="str">
        <f ca="1">+IF(OFFSET('Water Data'!$I$27,0,10*ROW('Water Data'!I86))="","",OFFSET('Water Data'!$I$27,0,10*ROW('Water Data'!I86)))</f>
        <v/>
      </c>
      <c r="CI92" s="398" t="str">
        <f ca="1">+IF(OFFSET('Water Data'!$I$28,0,10*ROW('Water Data'!I86))="","",OFFSET('Water Data'!$I$28,0,10*ROW('Water Data'!I86)))</f>
        <v/>
      </c>
      <c r="CJ92" s="398" t="str">
        <f ca="1">+IF(OFFSET('Water Data'!$I$29,0,10*ROW('Water Data'!I86))="","",OFFSET('Water Data'!$I$29,0,10*ROW('Water Data'!I86)))</f>
        <v/>
      </c>
      <c r="CK92" s="398" t="str">
        <f ca="1">+IF(OFFSET('Sanitation Data'!$D$28,0,10*ROW('Sanitation Data'!D86))="","",OFFSET('Sanitation Data'!$D$28,0,10*ROW('Sanitation Data'!D86)))</f>
        <v/>
      </c>
      <c r="CL92" s="398" t="str">
        <f ca="1">+IF(OFFSET('Sanitation Data'!$D$29,0,10*ROW('Sanitation Data'!D86))="","",OFFSET('Sanitation Data'!$D$29,0,10*ROW('Sanitation Data'!D86)))</f>
        <v/>
      </c>
      <c r="CM92" s="398" t="str">
        <f ca="1">+IF(OFFSET('Sanitation Data'!$D$30,0,10*ROW('Sanitation Data'!D86))="","",OFFSET('Sanitation Data'!$D$30,0,10*ROW('Sanitation Data'!D86)))</f>
        <v/>
      </c>
      <c r="CN92" s="398" t="str">
        <f ca="1">+IF(OFFSET('Sanitation Data'!$D$31,0,10*ROW('Sanitation Data'!D86))="","",OFFSET('Sanitation Data'!$D$31,0,10*ROW('Sanitation Data'!D86)))</f>
        <v/>
      </c>
      <c r="CO92" s="398" t="str">
        <f ca="1">+IF(OFFSET('Sanitation Data'!$D$32,0,10*ROW('Sanitation Data'!D86))="","",OFFSET('Sanitation Data'!$D$32,0,10*ROW('Sanitation Data'!D86)))</f>
        <v/>
      </c>
      <c r="CP92" s="398" t="str">
        <f ca="1">+IF(OFFSET('Sanitation Data'!$E$28,0,10*ROW('Sanitation Data'!E86))="","",OFFSET('Sanitation Data'!$E$28,0,10*ROW('Sanitation Data'!E86)))</f>
        <v/>
      </c>
      <c r="CQ92" s="398" t="str">
        <f ca="1">+IF(OFFSET('Sanitation Data'!$E$29,0,10*ROW('Sanitation Data'!E86))="","",OFFSET('Sanitation Data'!$E$29,0,10*ROW('Sanitation Data'!E86)))</f>
        <v/>
      </c>
      <c r="CR92" s="398" t="str">
        <f ca="1">+IF(OFFSET('Sanitation Data'!$E$30,0,10*ROW('Sanitation Data'!E86))="","",OFFSET('Sanitation Data'!$E$30,0,10*ROW('Sanitation Data'!E86)))</f>
        <v/>
      </c>
      <c r="CS92" s="398" t="str">
        <f ca="1">+IF(OFFSET('Sanitation Data'!$E$31,0,10*ROW('Sanitation Data'!E86))="","",OFFSET('Sanitation Data'!$E$31,0,10*ROW('Sanitation Data'!E86)))</f>
        <v/>
      </c>
      <c r="CT92" s="398" t="str">
        <f ca="1">+IF(OFFSET('Sanitation Data'!$E$32,0,10*ROW('Sanitation Data'!E86))="","",OFFSET('Sanitation Data'!$E$32,0,10*ROW('Sanitation Data'!E86)))</f>
        <v/>
      </c>
      <c r="CU92" s="398" t="str">
        <f ca="1">+IF(OFFSET('Sanitation Data'!$F$28,0,10*ROW('Sanitation Data'!F86))="","",OFFSET('Sanitation Data'!$F$28,0,10*ROW('Sanitation Data'!F86)))</f>
        <v/>
      </c>
      <c r="CV92" s="398" t="str">
        <f ca="1">+IF(OFFSET('Sanitation Data'!$F$29,0,10*ROW('Sanitation Data'!F86))="","",OFFSET('Sanitation Data'!$F$29,0,10*ROW('Sanitation Data'!F86)))</f>
        <v/>
      </c>
      <c r="CW92" s="398" t="str">
        <f ca="1">+IF(OFFSET('Sanitation Data'!$F$30,0,10*ROW('Sanitation Data'!F86))="","",OFFSET('Sanitation Data'!$F$30,0,10*ROW('Sanitation Data'!F86)))</f>
        <v/>
      </c>
      <c r="CX92" s="398" t="str">
        <f ca="1">+IF(OFFSET('Sanitation Data'!$F$31,0,10*ROW('Sanitation Data'!F86))="","",OFFSET('Sanitation Data'!$F$31,0,10*ROW('Sanitation Data'!F86)))</f>
        <v/>
      </c>
      <c r="CY92" s="398" t="str">
        <f ca="1">+IF(OFFSET('Sanitation Data'!$F$32,0,10*ROW('Sanitation Data'!F86))="","",OFFSET('Sanitation Data'!$F$32,0,10*ROW('Sanitation Data'!F86)))</f>
        <v/>
      </c>
      <c r="CZ92" s="398" t="str">
        <f ca="1">+IF(OFFSET('Sanitation Data'!$G$28,0,10*ROW('Sanitation Data'!G86))="","",OFFSET('Sanitation Data'!$G$28,0,10*ROW('Sanitation Data'!G86)))</f>
        <v/>
      </c>
      <c r="DA92" s="398" t="str">
        <f ca="1">+IF(OFFSET('Sanitation Data'!$G$29,0,10*ROW('Sanitation Data'!G86))="","",OFFSET('Sanitation Data'!$G$29,0,10*ROW('Sanitation Data'!G86)))</f>
        <v/>
      </c>
      <c r="DB92" s="398" t="str">
        <f ca="1">+IF(OFFSET('Sanitation Data'!$G$30,0,10*ROW('Sanitation Data'!G86))="","",OFFSET('Sanitation Data'!$G$30,0,10*ROW('Sanitation Data'!G86)))</f>
        <v/>
      </c>
      <c r="DC92" s="398" t="str">
        <f ca="1">+IF(OFFSET('Sanitation Data'!$G$31,0,10*ROW('Sanitation Data'!G86))="","",OFFSET('Sanitation Data'!$G$31,0,10*ROW('Sanitation Data'!G86)))</f>
        <v/>
      </c>
      <c r="DD92" s="398" t="str">
        <f ca="1">+IF(OFFSET('Sanitation Data'!$G$32,0,10*ROW('Sanitation Data'!G86))="","",OFFSET('Sanitation Data'!$G$32,0,10*ROW('Sanitation Data'!G86)))</f>
        <v/>
      </c>
      <c r="DE92" s="398" t="str">
        <f ca="1">+IF(OFFSET('Sanitation Data'!$H$28,0,10*ROW('Sanitation Data'!H86))="","",OFFSET('Sanitation Data'!$H$28,0,10*ROW('Sanitation Data'!H86)))</f>
        <v/>
      </c>
      <c r="DF92" s="398" t="str">
        <f ca="1">+IF(OFFSET('Sanitation Data'!$H$29,0,10*ROW('Sanitation Data'!H86))="","",OFFSET('Sanitation Data'!$H$29,0,10*ROW('Sanitation Data'!H86)))</f>
        <v/>
      </c>
      <c r="DG92" s="398" t="str">
        <f ca="1">+IF(OFFSET('Sanitation Data'!$H$30,0,10*ROW('Sanitation Data'!H86))="","",OFFSET('Sanitation Data'!$H$30,0,10*ROW('Sanitation Data'!H86)))</f>
        <v/>
      </c>
      <c r="DH92" s="398" t="str">
        <f ca="1">+IF(OFFSET('Sanitation Data'!$H$31,0,10*ROW('Sanitation Data'!H86))="","",OFFSET('Sanitation Data'!$H$31,0,10*ROW('Sanitation Data'!H86)))</f>
        <v/>
      </c>
      <c r="DI92" s="398" t="str">
        <f ca="1">+IF(OFFSET('Sanitation Data'!$H$32,0,10*ROW('Sanitation Data'!H86))="","",OFFSET('Sanitation Data'!$H$32,0,10*ROW('Sanitation Data'!H86)))</f>
        <v/>
      </c>
      <c r="DJ92" s="398" t="str">
        <f ca="1">+IF(OFFSET('Sanitation Data'!$I$28,0,10*ROW('Sanitation Data'!I86))="","",OFFSET('Sanitation Data'!$I$28,0,10*ROW('Sanitation Data'!I86)))</f>
        <v/>
      </c>
      <c r="DK92" s="398" t="str">
        <f ca="1">+IF(OFFSET('Sanitation Data'!$I$29,0,10*ROW('Sanitation Data'!I86))="","",OFFSET('Sanitation Data'!$I$29,0,10*ROW('Sanitation Data'!I86)))</f>
        <v/>
      </c>
      <c r="DL92" s="398" t="str">
        <f ca="1">+IF(OFFSET('Sanitation Data'!$I$30,0,10*ROW('Sanitation Data'!I86))="","",OFFSET('Sanitation Data'!$I$30,0,10*ROW('Sanitation Data'!I86)))</f>
        <v/>
      </c>
      <c r="DM92" s="398" t="str">
        <f ca="1">+IF(OFFSET('Sanitation Data'!$I$31,0,10*ROW('Sanitation Data'!I86))="","",OFFSET('Sanitation Data'!$I$31,0,10*ROW('Sanitation Data'!I86)))</f>
        <v/>
      </c>
      <c r="DN92" s="398" t="str">
        <f ca="1">+IF(OFFSET('Sanitation Data'!$I$32,0,10*ROW('Sanitation Data'!I86))="","",OFFSET('Sanitation Data'!$I$32,0,10*ROW('Sanitation Data'!I86)))</f>
        <v/>
      </c>
      <c r="DO92" s="398" t="str">
        <f ca="1">+IF(OFFSET('Hygiene Data'!$D$11,0,10*ROW('Hygiene Data'!D86))="","",OFFSET('Hygiene Data'!$D$11,0,10*ROW('Hygiene Data'!D86)))</f>
        <v/>
      </c>
      <c r="DP92" s="398" t="str">
        <f ca="1">+IF(OFFSET('Hygiene Data'!$D$12,0,10*ROW('Hygiene Data'!D86))="","",OFFSET('Hygiene Data'!$D$12,0,10*ROW('Hygiene Data'!D86)))</f>
        <v/>
      </c>
      <c r="DQ92" s="398" t="str">
        <f ca="1">+IF(OFFSET('Hygiene Data'!$D$13,0,10*ROW('Hygiene Data'!D86))="","",OFFSET('Hygiene Data'!$D$13,0,10*ROW('Hygiene Data'!D86)))</f>
        <v/>
      </c>
      <c r="DR92" s="398" t="str">
        <f ca="1">+IF(OFFSET('Hygiene Data'!$E$11,0,10*ROW('Hygiene Data'!E86))="","",OFFSET('Hygiene Data'!$E$11,0,10*ROW('Hygiene Data'!E86)))</f>
        <v/>
      </c>
      <c r="DS92" s="398" t="str">
        <f ca="1">+IF(OFFSET('Hygiene Data'!$E$12,0,10*ROW('Hygiene Data'!E86))="","",OFFSET('Hygiene Data'!$E$12,0,10*ROW('Hygiene Data'!E86)))</f>
        <v/>
      </c>
      <c r="DT92" s="398" t="str">
        <f ca="1">+IF(OFFSET('Hygiene Data'!$E$13,0,10*ROW('Hygiene Data'!E86))="","",OFFSET('Hygiene Data'!$E$13,0,10*ROW('Hygiene Data'!E86)))</f>
        <v/>
      </c>
      <c r="DU92" s="398" t="str">
        <f ca="1">+IF(OFFSET('Hygiene Data'!$F$11,0,10*ROW('Hygiene Data'!F86))="","",OFFSET('Hygiene Data'!$F$11,0,10*ROW('Hygiene Data'!F86)))</f>
        <v/>
      </c>
      <c r="DV92" s="398" t="str">
        <f ca="1">+IF(OFFSET('Hygiene Data'!$F$12,0,10*ROW('Hygiene Data'!F86))="","",OFFSET('Hygiene Data'!$F$12,0,10*ROW('Hygiene Data'!F86)))</f>
        <v/>
      </c>
      <c r="DW92" s="398" t="str">
        <f ca="1">+IF(OFFSET('Hygiene Data'!$F$13,0,10*ROW('Hygiene Data'!F86))="","",OFFSET('Hygiene Data'!$F$13,0,10*ROW('Hygiene Data'!F86)))</f>
        <v/>
      </c>
      <c r="DX92" s="398" t="str">
        <f ca="1">+IF(OFFSET('Hygiene Data'!$G$11,0,10*ROW('Hygiene Data'!G86))="","",OFFSET('Hygiene Data'!$G$11,0,10*ROW('Hygiene Data'!G86)))</f>
        <v/>
      </c>
      <c r="DY92" s="398" t="str">
        <f ca="1">+IF(OFFSET('Hygiene Data'!$G$12,0,10*ROW('Hygiene Data'!G86))="","",OFFSET('Hygiene Data'!$G$12,0,10*ROW('Hygiene Data'!G86)))</f>
        <v/>
      </c>
      <c r="DZ92" s="398" t="str">
        <f ca="1">+IF(OFFSET('Hygiene Data'!$G$13,0,10*ROW('Hygiene Data'!G86))="","",OFFSET('Hygiene Data'!$G$13,0,10*ROW('Hygiene Data'!G86)))</f>
        <v/>
      </c>
      <c r="EA92" s="398" t="str">
        <f ca="1">+IF(OFFSET('Hygiene Data'!$H$11,0,10*ROW('Hygiene Data'!H86))="","",OFFSET('Hygiene Data'!$H$11,0,10*ROW('Hygiene Data'!H86)))</f>
        <v/>
      </c>
      <c r="EB92" s="398" t="str">
        <f ca="1">+IF(OFFSET('Hygiene Data'!$H$12,0,10*ROW('Hygiene Data'!H86))="","",OFFSET('Hygiene Data'!$H$12,0,10*ROW('Hygiene Data'!H86)))</f>
        <v/>
      </c>
      <c r="EC92" s="398" t="str">
        <f ca="1">+IF(OFFSET('Hygiene Data'!$H$13,0,10*ROW('Hygiene Data'!H86))="","",OFFSET('Hygiene Data'!$H$13,0,10*ROW('Hygiene Data'!H86)))</f>
        <v/>
      </c>
      <c r="ED92" s="398" t="str">
        <f ca="1">+IF(OFFSET('Hygiene Data'!$I$11,0,10*ROW('Hygiene Data'!I86))="","",OFFSET('Hygiene Data'!$I$11,0,10*ROW('Hygiene Data'!I86)))</f>
        <v/>
      </c>
      <c r="EE92" s="398" t="str">
        <f ca="1">+IF(OFFSET('Hygiene Data'!$I$12,0,10*ROW('Hygiene Data'!I86))="","",OFFSET('Hygiene Data'!$I$12,0,10*ROW('Hygiene Data'!I86)))</f>
        <v/>
      </c>
      <c r="EF92" s="398" t="str">
        <f ca="1">+IF(OFFSET('Hygiene Data'!$I$13,0,10*ROW('Hygiene Data'!I86))="","",OFFSET('Hygiene Data'!$I$13,0,10*ROW('Hygiene Data'!I86)))</f>
        <v/>
      </c>
    </row>
    <row r="93" spans="1:136" x14ac:dyDescent="0.25">
      <c r="A93" s="507" t="str">
        <f ca="1">+IF(OFFSET('Water Data'!$B$2,0,10*ROW('Water Data'!E87))="","",OFFSET('Water Data'!$B$2,0,10*ROW('Water Data'!E87)))</f>
        <v/>
      </c>
      <c r="B93" s="507"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34" t="str">
        <f t="shared" ca="1" si="1"/>
        <v/>
      </c>
      <c r="D93" s="535"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35"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35"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35"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35"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35"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35"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35"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35"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35"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35"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35"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35"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35"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35"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35"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35"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35"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36"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36"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36"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36"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36"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36"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36"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36"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36"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36"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36"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36"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36"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36"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36"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36"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36"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36"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36"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36"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36"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36"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36"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36"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36"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36"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36"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36"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36"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36"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37"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613"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37"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37"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37"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37"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37"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37"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37"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37"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37"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37"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37"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37"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37"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37"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37"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37"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98" t="str">
        <f ca="1">+IF(OFFSET('Water Data'!$D$27,0,10*ROW('Water Data'!D87))="","",OFFSET('Water Data'!$D$27,0,10*ROW('Water Data'!D87)))</f>
        <v/>
      </c>
      <c r="BT93" s="398" t="str">
        <f ca="1">+IF(OFFSET('Water Data'!$D$28,0,10*ROW('Water Data'!D87))="","",OFFSET('Water Data'!$D$28,0,10*ROW('Water Data'!D87)))</f>
        <v/>
      </c>
      <c r="BU93" s="398" t="str">
        <f ca="1">+IF(OFFSET('Water Data'!$D$29,0,10*ROW('Water Data'!D87))="","",OFFSET('Water Data'!$D$29,0,10*ROW('Water Data'!D87)))</f>
        <v/>
      </c>
      <c r="BV93" s="398" t="str">
        <f ca="1">+IF(OFFSET('Water Data'!$E$27,0,10*ROW('Water Data'!E87))="","",OFFSET('Water Data'!$E$27,0,10*ROW('Water Data'!E87)))</f>
        <v/>
      </c>
      <c r="BW93" s="398" t="str">
        <f ca="1">+IF(OFFSET('Water Data'!$E$28,0,10*ROW('Water Data'!E87))="","",OFFSET('Water Data'!$E$28,0,10*ROW('Water Data'!E87)))</f>
        <v/>
      </c>
      <c r="BX93" s="398" t="str">
        <f ca="1">+IF(OFFSET('Water Data'!$E$29,0,10*ROW('Water Data'!E87))="","",OFFSET('Water Data'!$E$29,0,10*ROW('Water Data'!E87)))</f>
        <v/>
      </c>
      <c r="BY93" s="398" t="str">
        <f ca="1">+IF(OFFSET('Water Data'!$F$27,0,10*ROW('Water Data'!F87))="","",OFFSET('Water Data'!$F$27,0,10*ROW('Water Data'!F87)))</f>
        <v/>
      </c>
      <c r="BZ93" s="398" t="str">
        <f ca="1">+IF(OFFSET('Water Data'!$F$28,0,10*ROW('Water Data'!F87))="","",OFFSET('Water Data'!$F$28,0,10*ROW('Water Data'!F87)))</f>
        <v/>
      </c>
      <c r="CA93" s="398" t="str">
        <f ca="1">+IF(OFFSET('Water Data'!$F$29,0,10*ROW('Water Data'!F87))="","",OFFSET('Water Data'!$F$29,0,10*ROW('Water Data'!F87)))</f>
        <v/>
      </c>
      <c r="CB93" s="398" t="str">
        <f ca="1">+IF(OFFSET('Water Data'!$G$27,0,10*ROW('Water Data'!G87))="","",OFFSET('Water Data'!$G$27,0,10*ROW('Water Data'!G87)))</f>
        <v/>
      </c>
      <c r="CC93" s="398" t="str">
        <f ca="1">+IF(OFFSET('Water Data'!$G$28,0,10*ROW('Water Data'!G87))="","",OFFSET('Water Data'!$G$28,0,10*ROW('Water Data'!G87)))</f>
        <v/>
      </c>
      <c r="CD93" s="398" t="str">
        <f ca="1">+IF(OFFSET('Water Data'!$G$29,0,10*ROW('Water Data'!G87))="","",OFFSET('Water Data'!$G$29,0,10*ROW('Water Data'!G87)))</f>
        <v/>
      </c>
      <c r="CE93" s="398" t="str">
        <f ca="1">+IF(OFFSET('Water Data'!$H$27,0,10*ROW('Water Data'!H87))="","",OFFSET('Water Data'!$H$27,0,10*ROW('Water Data'!H87)))</f>
        <v/>
      </c>
      <c r="CF93" s="398" t="str">
        <f ca="1">+IF(OFFSET('Water Data'!$H$28,0,10*ROW('Water Data'!H87))="","",OFFSET('Water Data'!$H$28,0,10*ROW('Water Data'!H87)))</f>
        <v/>
      </c>
      <c r="CG93" s="398" t="str">
        <f ca="1">+IF(OFFSET('Water Data'!$H$29,0,10*ROW('Water Data'!H87))="","",OFFSET('Water Data'!$H$29,0,10*ROW('Water Data'!H87)))</f>
        <v/>
      </c>
      <c r="CH93" s="398" t="str">
        <f ca="1">+IF(OFFSET('Water Data'!$I$27,0,10*ROW('Water Data'!I87))="","",OFFSET('Water Data'!$I$27,0,10*ROW('Water Data'!I87)))</f>
        <v/>
      </c>
      <c r="CI93" s="398" t="str">
        <f ca="1">+IF(OFFSET('Water Data'!$I$28,0,10*ROW('Water Data'!I87))="","",OFFSET('Water Data'!$I$28,0,10*ROW('Water Data'!I87)))</f>
        <v/>
      </c>
      <c r="CJ93" s="398" t="str">
        <f ca="1">+IF(OFFSET('Water Data'!$I$29,0,10*ROW('Water Data'!I87))="","",OFFSET('Water Data'!$I$29,0,10*ROW('Water Data'!I87)))</f>
        <v/>
      </c>
      <c r="CK93" s="398" t="str">
        <f ca="1">+IF(OFFSET('Sanitation Data'!$D$28,0,10*ROW('Sanitation Data'!D87))="","",OFFSET('Sanitation Data'!$D$28,0,10*ROW('Sanitation Data'!D87)))</f>
        <v/>
      </c>
      <c r="CL93" s="398" t="str">
        <f ca="1">+IF(OFFSET('Sanitation Data'!$D$29,0,10*ROW('Sanitation Data'!D87))="","",OFFSET('Sanitation Data'!$D$29,0,10*ROW('Sanitation Data'!D87)))</f>
        <v/>
      </c>
      <c r="CM93" s="398" t="str">
        <f ca="1">+IF(OFFSET('Sanitation Data'!$D$30,0,10*ROW('Sanitation Data'!D87))="","",OFFSET('Sanitation Data'!$D$30,0,10*ROW('Sanitation Data'!D87)))</f>
        <v/>
      </c>
      <c r="CN93" s="398" t="str">
        <f ca="1">+IF(OFFSET('Sanitation Data'!$D$31,0,10*ROW('Sanitation Data'!D87))="","",OFFSET('Sanitation Data'!$D$31,0,10*ROW('Sanitation Data'!D87)))</f>
        <v/>
      </c>
      <c r="CO93" s="398" t="str">
        <f ca="1">+IF(OFFSET('Sanitation Data'!$D$32,0,10*ROW('Sanitation Data'!D87))="","",OFFSET('Sanitation Data'!$D$32,0,10*ROW('Sanitation Data'!D87)))</f>
        <v/>
      </c>
      <c r="CP93" s="398" t="str">
        <f ca="1">+IF(OFFSET('Sanitation Data'!$E$28,0,10*ROW('Sanitation Data'!E87))="","",OFFSET('Sanitation Data'!$E$28,0,10*ROW('Sanitation Data'!E87)))</f>
        <v/>
      </c>
      <c r="CQ93" s="398" t="str">
        <f ca="1">+IF(OFFSET('Sanitation Data'!$E$29,0,10*ROW('Sanitation Data'!E87))="","",OFFSET('Sanitation Data'!$E$29,0,10*ROW('Sanitation Data'!E87)))</f>
        <v/>
      </c>
      <c r="CR93" s="398" t="str">
        <f ca="1">+IF(OFFSET('Sanitation Data'!$E$30,0,10*ROW('Sanitation Data'!E87))="","",OFFSET('Sanitation Data'!$E$30,0,10*ROW('Sanitation Data'!E87)))</f>
        <v/>
      </c>
      <c r="CS93" s="398" t="str">
        <f ca="1">+IF(OFFSET('Sanitation Data'!$E$31,0,10*ROW('Sanitation Data'!E87))="","",OFFSET('Sanitation Data'!$E$31,0,10*ROW('Sanitation Data'!E87)))</f>
        <v/>
      </c>
      <c r="CT93" s="398" t="str">
        <f ca="1">+IF(OFFSET('Sanitation Data'!$E$32,0,10*ROW('Sanitation Data'!E87))="","",OFFSET('Sanitation Data'!$E$32,0,10*ROW('Sanitation Data'!E87)))</f>
        <v/>
      </c>
      <c r="CU93" s="398" t="str">
        <f ca="1">+IF(OFFSET('Sanitation Data'!$F$28,0,10*ROW('Sanitation Data'!F87))="","",OFFSET('Sanitation Data'!$F$28,0,10*ROW('Sanitation Data'!F87)))</f>
        <v/>
      </c>
      <c r="CV93" s="398" t="str">
        <f ca="1">+IF(OFFSET('Sanitation Data'!$F$29,0,10*ROW('Sanitation Data'!F87))="","",OFFSET('Sanitation Data'!$F$29,0,10*ROW('Sanitation Data'!F87)))</f>
        <v/>
      </c>
      <c r="CW93" s="398" t="str">
        <f ca="1">+IF(OFFSET('Sanitation Data'!$F$30,0,10*ROW('Sanitation Data'!F87))="","",OFFSET('Sanitation Data'!$F$30,0,10*ROW('Sanitation Data'!F87)))</f>
        <v/>
      </c>
      <c r="CX93" s="398" t="str">
        <f ca="1">+IF(OFFSET('Sanitation Data'!$F$31,0,10*ROW('Sanitation Data'!F87))="","",OFFSET('Sanitation Data'!$F$31,0,10*ROW('Sanitation Data'!F87)))</f>
        <v/>
      </c>
      <c r="CY93" s="398" t="str">
        <f ca="1">+IF(OFFSET('Sanitation Data'!$F$32,0,10*ROW('Sanitation Data'!F87))="","",OFFSET('Sanitation Data'!$F$32,0,10*ROW('Sanitation Data'!F87)))</f>
        <v/>
      </c>
      <c r="CZ93" s="398" t="str">
        <f ca="1">+IF(OFFSET('Sanitation Data'!$G$28,0,10*ROW('Sanitation Data'!G87))="","",OFFSET('Sanitation Data'!$G$28,0,10*ROW('Sanitation Data'!G87)))</f>
        <v/>
      </c>
      <c r="DA93" s="398" t="str">
        <f ca="1">+IF(OFFSET('Sanitation Data'!$G$29,0,10*ROW('Sanitation Data'!G87))="","",OFFSET('Sanitation Data'!$G$29,0,10*ROW('Sanitation Data'!G87)))</f>
        <v/>
      </c>
      <c r="DB93" s="398" t="str">
        <f ca="1">+IF(OFFSET('Sanitation Data'!$G$30,0,10*ROW('Sanitation Data'!G87))="","",OFFSET('Sanitation Data'!$G$30,0,10*ROW('Sanitation Data'!G87)))</f>
        <v/>
      </c>
      <c r="DC93" s="398" t="str">
        <f ca="1">+IF(OFFSET('Sanitation Data'!$G$31,0,10*ROW('Sanitation Data'!G87))="","",OFFSET('Sanitation Data'!$G$31,0,10*ROW('Sanitation Data'!G87)))</f>
        <v/>
      </c>
      <c r="DD93" s="398" t="str">
        <f ca="1">+IF(OFFSET('Sanitation Data'!$G$32,0,10*ROW('Sanitation Data'!G87))="","",OFFSET('Sanitation Data'!$G$32,0,10*ROW('Sanitation Data'!G87)))</f>
        <v/>
      </c>
      <c r="DE93" s="398" t="str">
        <f ca="1">+IF(OFFSET('Sanitation Data'!$H$28,0,10*ROW('Sanitation Data'!H87))="","",OFFSET('Sanitation Data'!$H$28,0,10*ROW('Sanitation Data'!H87)))</f>
        <v/>
      </c>
      <c r="DF93" s="398" t="str">
        <f ca="1">+IF(OFFSET('Sanitation Data'!$H$29,0,10*ROW('Sanitation Data'!H87))="","",OFFSET('Sanitation Data'!$H$29,0,10*ROW('Sanitation Data'!H87)))</f>
        <v/>
      </c>
      <c r="DG93" s="398" t="str">
        <f ca="1">+IF(OFFSET('Sanitation Data'!$H$30,0,10*ROW('Sanitation Data'!H87))="","",OFFSET('Sanitation Data'!$H$30,0,10*ROW('Sanitation Data'!H87)))</f>
        <v/>
      </c>
      <c r="DH93" s="398" t="str">
        <f ca="1">+IF(OFFSET('Sanitation Data'!$H$31,0,10*ROW('Sanitation Data'!H87))="","",OFFSET('Sanitation Data'!$H$31,0,10*ROW('Sanitation Data'!H87)))</f>
        <v/>
      </c>
      <c r="DI93" s="398" t="str">
        <f ca="1">+IF(OFFSET('Sanitation Data'!$H$32,0,10*ROW('Sanitation Data'!H87))="","",OFFSET('Sanitation Data'!$H$32,0,10*ROW('Sanitation Data'!H87)))</f>
        <v/>
      </c>
      <c r="DJ93" s="398" t="str">
        <f ca="1">+IF(OFFSET('Sanitation Data'!$I$28,0,10*ROW('Sanitation Data'!I87))="","",OFFSET('Sanitation Data'!$I$28,0,10*ROW('Sanitation Data'!I87)))</f>
        <v/>
      </c>
      <c r="DK93" s="398" t="str">
        <f ca="1">+IF(OFFSET('Sanitation Data'!$I$29,0,10*ROW('Sanitation Data'!I87))="","",OFFSET('Sanitation Data'!$I$29,0,10*ROW('Sanitation Data'!I87)))</f>
        <v/>
      </c>
      <c r="DL93" s="398" t="str">
        <f ca="1">+IF(OFFSET('Sanitation Data'!$I$30,0,10*ROW('Sanitation Data'!I87))="","",OFFSET('Sanitation Data'!$I$30,0,10*ROW('Sanitation Data'!I87)))</f>
        <v/>
      </c>
      <c r="DM93" s="398" t="str">
        <f ca="1">+IF(OFFSET('Sanitation Data'!$I$31,0,10*ROW('Sanitation Data'!I87))="","",OFFSET('Sanitation Data'!$I$31,0,10*ROW('Sanitation Data'!I87)))</f>
        <v/>
      </c>
      <c r="DN93" s="398" t="str">
        <f ca="1">+IF(OFFSET('Sanitation Data'!$I$32,0,10*ROW('Sanitation Data'!I87))="","",OFFSET('Sanitation Data'!$I$32,0,10*ROW('Sanitation Data'!I87)))</f>
        <v/>
      </c>
      <c r="DO93" s="398" t="str">
        <f ca="1">+IF(OFFSET('Hygiene Data'!$D$11,0,10*ROW('Hygiene Data'!D87))="","",OFFSET('Hygiene Data'!$D$11,0,10*ROW('Hygiene Data'!D87)))</f>
        <v/>
      </c>
      <c r="DP93" s="398" t="str">
        <f ca="1">+IF(OFFSET('Hygiene Data'!$D$12,0,10*ROW('Hygiene Data'!D87))="","",OFFSET('Hygiene Data'!$D$12,0,10*ROW('Hygiene Data'!D87)))</f>
        <v/>
      </c>
      <c r="DQ93" s="398" t="str">
        <f ca="1">+IF(OFFSET('Hygiene Data'!$D$13,0,10*ROW('Hygiene Data'!D87))="","",OFFSET('Hygiene Data'!$D$13,0,10*ROW('Hygiene Data'!D87)))</f>
        <v/>
      </c>
      <c r="DR93" s="398" t="str">
        <f ca="1">+IF(OFFSET('Hygiene Data'!$E$11,0,10*ROW('Hygiene Data'!E87))="","",OFFSET('Hygiene Data'!$E$11,0,10*ROW('Hygiene Data'!E87)))</f>
        <v/>
      </c>
      <c r="DS93" s="398" t="str">
        <f ca="1">+IF(OFFSET('Hygiene Data'!$E$12,0,10*ROW('Hygiene Data'!E87))="","",OFFSET('Hygiene Data'!$E$12,0,10*ROW('Hygiene Data'!E87)))</f>
        <v/>
      </c>
      <c r="DT93" s="398" t="str">
        <f ca="1">+IF(OFFSET('Hygiene Data'!$E$13,0,10*ROW('Hygiene Data'!E87))="","",OFFSET('Hygiene Data'!$E$13,0,10*ROW('Hygiene Data'!E87)))</f>
        <v/>
      </c>
      <c r="DU93" s="398" t="str">
        <f ca="1">+IF(OFFSET('Hygiene Data'!$F$11,0,10*ROW('Hygiene Data'!F87))="","",OFFSET('Hygiene Data'!$F$11,0,10*ROW('Hygiene Data'!F87)))</f>
        <v/>
      </c>
      <c r="DV93" s="398" t="str">
        <f ca="1">+IF(OFFSET('Hygiene Data'!$F$12,0,10*ROW('Hygiene Data'!F87))="","",OFFSET('Hygiene Data'!$F$12,0,10*ROW('Hygiene Data'!F87)))</f>
        <v/>
      </c>
      <c r="DW93" s="398" t="str">
        <f ca="1">+IF(OFFSET('Hygiene Data'!$F$13,0,10*ROW('Hygiene Data'!F87))="","",OFFSET('Hygiene Data'!$F$13,0,10*ROW('Hygiene Data'!F87)))</f>
        <v/>
      </c>
      <c r="DX93" s="398" t="str">
        <f ca="1">+IF(OFFSET('Hygiene Data'!$G$11,0,10*ROW('Hygiene Data'!G87))="","",OFFSET('Hygiene Data'!$G$11,0,10*ROW('Hygiene Data'!G87)))</f>
        <v/>
      </c>
      <c r="DY93" s="398" t="str">
        <f ca="1">+IF(OFFSET('Hygiene Data'!$G$12,0,10*ROW('Hygiene Data'!G87))="","",OFFSET('Hygiene Data'!$G$12,0,10*ROW('Hygiene Data'!G87)))</f>
        <v/>
      </c>
      <c r="DZ93" s="398" t="str">
        <f ca="1">+IF(OFFSET('Hygiene Data'!$G$13,0,10*ROW('Hygiene Data'!G87))="","",OFFSET('Hygiene Data'!$G$13,0,10*ROW('Hygiene Data'!G87)))</f>
        <v/>
      </c>
      <c r="EA93" s="398" t="str">
        <f ca="1">+IF(OFFSET('Hygiene Data'!$H$11,0,10*ROW('Hygiene Data'!H87))="","",OFFSET('Hygiene Data'!$H$11,0,10*ROW('Hygiene Data'!H87)))</f>
        <v/>
      </c>
      <c r="EB93" s="398" t="str">
        <f ca="1">+IF(OFFSET('Hygiene Data'!$H$12,0,10*ROW('Hygiene Data'!H87))="","",OFFSET('Hygiene Data'!$H$12,0,10*ROW('Hygiene Data'!H87)))</f>
        <v/>
      </c>
      <c r="EC93" s="398" t="str">
        <f ca="1">+IF(OFFSET('Hygiene Data'!$H$13,0,10*ROW('Hygiene Data'!H87))="","",OFFSET('Hygiene Data'!$H$13,0,10*ROW('Hygiene Data'!H87)))</f>
        <v/>
      </c>
      <c r="ED93" s="398" t="str">
        <f ca="1">+IF(OFFSET('Hygiene Data'!$I$11,0,10*ROW('Hygiene Data'!I87))="","",OFFSET('Hygiene Data'!$I$11,0,10*ROW('Hygiene Data'!I87)))</f>
        <v/>
      </c>
      <c r="EE93" s="398" t="str">
        <f ca="1">+IF(OFFSET('Hygiene Data'!$I$12,0,10*ROW('Hygiene Data'!I87))="","",OFFSET('Hygiene Data'!$I$12,0,10*ROW('Hygiene Data'!I87)))</f>
        <v/>
      </c>
      <c r="EF93" s="398" t="str">
        <f ca="1">+IF(OFFSET('Hygiene Data'!$I$13,0,10*ROW('Hygiene Data'!I87))="","",OFFSET('Hygiene Data'!$I$13,0,10*ROW('Hygiene Data'!I87)))</f>
        <v/>
      </c>
    </row>
    <row r="94" spans="1:136" x14ac:dyDescent="0.25">
      <c r="A94" s="507" t="str">
        <f ca="1">+IF(OFFSET('Water Data'!$B$2,0,10*ROW('Water Data'!E88))="","",OFFSET('Water Data'!$B$2,0,10*ROW('Water Data'!E88)))</f>
        <v/>
      </c>
      <c r="B94" s="507"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34" t="str">
        <f t="shared" ca="1" si="1"/>
        <v/>
      </c>
      <c r="D94" s="535"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35"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35"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35"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35"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35"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35"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35"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35"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35"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35"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35"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35"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35"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35"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35"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35"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35"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36"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36"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36"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36"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36"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36"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36"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36"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36"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36"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36"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36"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36"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36"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36"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36"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36"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36"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36"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36"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36"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36"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36"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36"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36"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36"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36"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36"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36"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36"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37"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613"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37"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37"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37"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37"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37"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37"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37"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37"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37"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37"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37"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37"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37"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37"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37"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37"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98" t="str">
        <f ca="1">+IF(OFFSET('Water Data'!$D$27,0,10*ROW('Water Data'!D88))="","",OFFSET('Water Data'!$D$27,0,10*ROW('Water Data'!D88)))</f>
        <v/>
      </c>
      <c r="BT94" s="398" t="str">
        <f ca="1">+IF(OFFSET('Water Data'!$D$28,0,10*ROW('Water Data'!D88))="","",OFFSET('Water Data'!$D$28,0,10*ROW('Water Data'!D88)))</f>
        <v/>
      </c>
      <c r="BU94" s="398" t="str">
        <f ca="1">+IF(OFFSET('Water Data'!$D$29,0,10*ROW('Water Data'!D88))="","",OFFSET('Water Data'!$D$29,0,10*ROW('Water Data'!D88)))</f>
        <v/>
      </c>
      <c r="BV94" s="398" t="str">
        <f ca="1">+IF(OFFSET('Water Data'!$E$27,0,10*ROW('Water Data'!E88))="","",OFFSET('Water Data'!$E$27,0,10*ROW('Water Data'!E88)))</f>
        <v/>
      </c>
      <c r="BW94" s="398" t="str">
        <f ca="1">+IF(OFFSET('Water Data'!$E$28,0,10*ROW('Water Data'!E88))="","",OFFSET('Water Data'!$E$28,0,10*ROW('Water Data'!E88)))</f>
        <v/>
      </c>
      <c r="BX94" s="398" t="str">
        <f ca="1">+IF(OFFSET('Water Data'!$E$29,0,10*ROW('Water Data'!E88))="","",OFFSET('Water Data'!$E$29,0,10*ROW('Water Data'!E88)))</f>
        <v/>
      </c>
      <c r="BY94" s="398" t="str">
        <f ca="1">+IF(OFFSET('Water Data'!$F$27,0,10*ROW('Water Data'!F88))="","",OFFSET('Water Data'!$F$27,0,10*ROW('Water Data'!F88)))</f>
        <v/>
      </c>
      <c r="BZ94" s="398" t="str">
        <f ca="1">+IF(OFFSET('Water Data'!$F$28,0,10*ROW('Water Data'!F88))="","",OFFSET('Water Data'!$F$28,0,10*ROW('Water Data'!F88)))</f>
        <v/>
      </c>
      <c r="CA94" s="398" t="str">
        <f ca="1">+IF(OFFSET('Water Data'!$F$29,0,10*ROW('Water Data'!F88))="","",OFFSET('Water Data'!$F$29,0,10*ROW('Water Data'!F88)))</f>
        <v/>
      </c>
      <c r="CB94" s="398" t="str">
        <f ca="1">+IF(OFFSET('Water Data'!$G$27,0,10*ROW('Water Data'!G88))="","",OFFSET('Water Data'!$G$27,0,10*ROW('Water Data'!G88)))</f>
        <v/>
      </c>
      <c r="CC94" s="398" t="str">
        <f ca="1">+IF(OFFSET('Water Data'!$G$28,0,10*ROW('Water Data'!G88))="","",OFFSET('Water Data'!$G$28,0,10*ROW('Water Data'!G88)))</f>
        <v/>
      </c>
      <c r="CD94" s="398" t="str">
        <f ca="1">+IF(OFFSET('Water Data'!$G$29,0,10*ROW('Water Data'!G88))="","",OFFSET('Water Data'!$G$29,0,10*ROW('Water Data'!G88)))</f>
        <v/>
      </c>
      <c r="CE94" s="398" t="str">
        <f ca="1">+IF(OFFSET('Water Data'!$H$27,0,10*ROW('Water Data'!H88))="","",OFFSET('Water Data'!$H$27,0,10*ROW('Water Data'!H88)))</f>
        <v/>
      </c>
      <c r="CF94" s="398" t="str">
        <f ca="1">+IF(OFFSET('Water Data'!$H$28,0,10*ROW('Water Data'!H88))="","",OFFSET('Water Data'!$H$28,0,10*ROW('Water Data'!H88)))</f>
        <v/>
      </c>
      <c r="CG94" s="398" t="str">
        <f ca="1">+IF(OFFSET('Water Data'!$H$29,0,10*ROW('Water Data'!H88))="","",OFFSET('Water Data'!$H$29,0,10*ROW('Water Data'!H88)))</f>
        <v/>
      </c>
      <c r="CH94" s="398" t="str">
        <f ca="1">+IF(OFFSET('Water Data'!$I$27,0,10*ROW('Water Data'!I88))="","",OFFSET('Water Data'!$I$27,0,10*ROW('Water Data'!I88)))</f>
        <v/>
      </c>
      <c r="CI94" s="398" t="str">
        <f ca="1">+IF(OFFSET('Water Data'!$I$28,0,10*ROW('Water Data'!I88))="","",OFFSET('Water Data'!$I$28,0,10*ROW('Water Data'!I88)))</f>
        <v/>
      </c>
      <c r="CJ94" s="398" t="str">
        <f ca="1">+IF(OFFSET('Water Data'!$I$29,0,10*ROW('Water Data'!I88))="","",OFFSET('Water Data'!$I$29,0,10*ROW('Water Data'!I88)))</f>
        <v/>
      </c>
      <c r="CK94" s="398" t="str">
        <f ca="1">+IF(OFFSET('Sanitation Data'!$D$28,0,10*ROW('Sanitation Data'!D88))="","",OFFSET('Sanitation Data'!$D$28,0,10*ROW('Sanitation Data'!D88)))</f>
        <v/>
      </c>
      <c r="CL94" s="398" t="str">
        <f ca="1">+IF(OFFSET('Sanitation Data'!$D$29,0,10*ROW('Sanitation Data'!D88))="","",OFFSET('Sanitation Data'!$D$29,0,10*ROW('Sanitation Data'!D88)))</f>
        <v/>
      </c>
      <c r="CM94" s="398" t="str">
        <f ca="1">+IF(OFFSET('Sanitation Data'!$D$30,0,10*ROW('Sanitation Data'!D88))="","",OFFSET('Sanitation Data'!$D$30,0,10*ROW('Sanitation Data'!D88)))</f>
        <v/>
      </c>
      <c r="CN94" s="398" t="str">
        <f ca="1">+IF(OFFSET('Sanitation Data'!$D$31,0,10*ROW('Sanitation Data'!D88))="","",OFFSET('Sanitation Data'!$D$31,0,10*ROW('Sanitation Data'!D88)))</f>
        <v/>
      </c>
      <c r="CO94" s="398" t="str">
        <f ca="1">+IF(OFFSET('Sanitation Data'!$D$32,0,10*ROW('Sanitation Data'!D88))="","",OFFSET('Sanitation Data'!$D$32,0,10*ROW('Sanitation Data'!D88)))</f>
        <v/>
      </c>
      <c r="CP94" s="398" t="str">
        <f ca="1">+IF(OFFSET('Sanitation Data'!$E$28,0,10*ROW('Sanitation Data'!E88))="","",OFFSET('Sanitation Data'!$E$28,0,10*ROW('Sanitation Data'!E88)))</f>
        <v/>
      </c>
      <c r="CQ94" s="398" t="str">
        <f ca="1">+IF(OFFSET('Sanitation Data'!$E$29,0,10*ROW('Sanitation Data'!E88))="","",OFFSET('Sanitation Data'!$E$29,0,10*ROW('Sanitation Data'!E88)))</f>
        <v/>
      </c>
      <c r="CR94" s="398" t="str">
        <f ca="1">+IF(OFFSET('Sanitation Data'!$E$30,0,10*ROW('Sanitation Data'!E88))="","",OFFSET('Sanitation Data'!$E$30,0,10*ROW('Sanitation Data'!E88)))</f>
        <v/>
      </c>
      <c r="CS94" s="398" t="str">
        <f ca="1">+IF(OFFSET('Sanitation Data'!$E$31,0,10*ROW('Sanitation Data'!E88))="","",OFFSET('Sanitation Data'!$E$31,0,10*ROW('Sanitation Data'!E88)))</f>
        <v/>
      </c>
      <c r="CT94" s="398" t="str">
        <f ca="1">+IF(OFFSET('Sanitation Data'!$E$32,0,10*ROW('Sanitation Data'!E88))="","",OFFSET('Sanitation Data'!$E$32,0,10*ROW('Sanitation Data'!E88)))</f>
        <v/>
      </c>
      <c r="CU94" s="398" t="str">
        <f ca="1">+IF(OFFSET('Sanitation Data'!$F$28,0,10*ROW('Sanitation Data'!F88))="","",OFFSET('Sanitation Data'!$F$28,0,10*ROW('Sanitation Data'!F88)))</f>
        <v/>
      </c>
      <c r="CV94" s="398" t="str">
        <f ca="1">+IF(OFFSET('Sanitation Data'!$F$29,0,10*ROW('Sanitation Data'!F88))="","",OFFSET('Sanitation Data'!$F$29,0,10*ROW('Sanitation Data'!F88)))</f>
        <v/>
      </c>
      <c r="CW94" s="398" t="str">
        <f ca="1">+IF(OFFSET('Sanitation Data'!$F$30,0,10*ROW('Sanitation Data'!F88))="","",OFFSET('Sanitation Data'!$F$30,0,10*ROW('Sanitation Data'!F88)))</f>
        <v/>
      </c>
      <c r="CX94" s="398" t="str">
        <f ca="1">+IF(OFFSET('Sanitation Data'!$F$31,0,10*ROW('Sanitation Data'!F88))="","",OFFSET('Sanitation Data'!$F$31,0,10*ROW('Sanitation Data'!F88)))</f>
        <v/>
      </c>
      <c r="CY94" s="398" t="str">
        <f ca="1">+IF(OFFSET('Sanitation Data'!$F$32,0,10*ROW('Sanitation Data'!F88))="","",OFFSET('Sanitation Data'!$F$32,0,10*ROW('Sanitation Data'!F88)))</f>
        <v/>
      </c>
      <c r="CZ94" s="398" t="str">
        <f ca="1">+IF(OFFSET('Sanitation Data'!$G$28,0,10*ROW('Sanitation Data'!G88))="","",OFFSET('Sanitation Data'!$G$28,0,10*ROW('Sanitation Data'!G88)))</f>
        <v/>
      </c>
      <c r="DA94" s="398" t="str">
        <f ca="1">+IF(OFFSET('Sanitation Data'!$G$29,0,10*ROW('Sanitation Data'!G88))="","",OFFSET('Sanitation Data'!$G$29,0,10*ROW('Sanitation Data'!G88)))</f>
        <v/>
      </c>
      <c r="DB94" s="398" t="str">
        <f ca="1">+IF(OFFSET('Sanitation Data'!$G$30,0,10*ROW('Sanitation Data'!G88))="","",OFFSET('Sanitation Data'!$G$30,0,10*ROW('Sanitation Data'!G88)))</f>
        <v/>
      </c>
      <c r="DC94" s="398" t="str">
        <f ca="1">+IF(OFFSET('Sanitation Data'!$G$31,0,10*ROW('Sanitation Data'!G88))="","",OFFSET('Sanitation Data'!$G$31,0,10*ROW('Sanitation Data'!G88)))</f>
        <v/>
      </c>
      <c r="DD94" s="398" t="str">
        <f ca="1">+IF(OFFSET('Sanitation Data'!$G$32,0,10*ROW('Sanitation Data'!G88))="","",OFFSET('Sanitation Data'!$G$32,0,10*ROW('Sanitation Data'!G88)))</f>
        <v/>
      </c>
      <c r="DE94" s="398" t="str">
        <f ca="1">+IF(OFFSET('Sanitation Data'!$H$28,0,10*ROW('Sanitation Data'!H88))="","",OFFSET('Sanitation Data'!$H$28,0,10*ROW('Sanitation Data'!H88)))</f>
        <v/>
      </c>
      <c r="DF94" s="398" t="str">
        <f ca="1">+IF(OFFSET('Sanitation Data'!$H$29,0,10*ROW('Sanitation Data'!H88))="","",OFFSET('Sanitation Data'!$H$29,0,10*ROW('Sanitation Data'!H88)))</f>
        <v/>
      </c>
      <c r="DG94" s="398" t="str">
        <f ca="1">+IF(OFFSET('Sanitation Data'!$H$30,0,10*ROW('Sanitation Data'!H88))="","",OFFSET('Sanitation Data'!$H$30,0,10*ROW('Sanitation Data'!H88)))</f>
        <v/>
      </c>
      <c r="DH94" s="398" t="str">
        <f ca="1">+IF(OFFSET('Sanitation Data'!$H$31,0,10*ROW('Sanitation Data'!H88))="","",OFFSET('Sanitation Data'!$H$31,0,10*ROW('Sanitation Data'!H88)))</f>
        <v/>
      </c>
      <c r="DI94" s="398" t="str">
        <f ca="1">+IF(OFFSET('Sanitation Data'!$H$32,0,10*ROW('Sanitation Data'!H88))="","",OFFSET('Sanitation Data'!$H$32,0,10*ROW('Sanitation Data'!H88)))</f>
        <v/>
      </c>
      <c r="DJ94" s="398" t="str">
        <f ca="1">+IF(OFFSET('Sanitation Data'!$I$28,0,10*ROW('Sanitation Data'!I88))="","",OFFSET('Sanitation Data'!$I$28,0,10*ROW('Sanitation Data'!I88)))</f>
        <v/>
      </c>
      <c r="DK94" s="398" t="str">
        <f ca="1">+IF(OFFSET('Sanitation Data'!$I$29,0,10*ROW('Sanitation Data'!I88))="","",OFFSET('Sanitation Data'!$I$29,0,10*ROW('Sanitation Data'!I88)))</f>
        <v/>
      </c>
      <c r="DL94" s="398" t="str">
        <f ca="1">+IF(OFFSET('Sanitation Data'!$I$30,0,10*ROW('Sanitation Data'!I88))="","",OFFSET('Sanitation Data'!$I$30,0,10*ROW('Sanitation Data'!I88)))</f>
        <v/>
      </c>
      <c r="DM94" s="398" t="str">
        <f ca="1">+IF(OFFSET('Sanitation Data'!$I$31,0,10*ROW('Sanitation Data'!I88))="","",OFFSET('Sanitation Data'!$I$31,0,10*ROW('Sanitation Data'!I88)))</f>
        <v/>
      </c>
      <c r="DN94" s="398" t="str">
        <f ca="1">+IF(OFFSET('Sanitation Data'!$I$32,0,10*ROW('Sanitation Data'!I88))="","",OFFSET('Sanitation Data'!$I$32,0,10*ROW('Sanitation Data'!I88)))</f>
        <v/>
      </c>
      <c r="DO94" s="398" t="str">
        <f ca="1">+IF(OFFSET('Hygiene Data'!$D$11,0,10*ROW('Hygiene Data'!D88))="","",OFFSET('Hygiene Data'!$D$11,0,10*ROW('Hygiene Data'!D88)))</f>
        <v/>
      </c>
      <c r="DP94" s="398" t="str">
        <f ca="1">+IF(OFFSET('Hygiene Data'!$D$12,0,10*ROW('Hygiene Data'!D88))="","",OFFSET('Hygiene Data'!$D$12,0,10*ROW('Hygiene Data'!D88)))</f>
        <v/>
      </c>
      <c r="DQ94" s="398" t="str">
        <f ca="1">+IF(OFFSET('Hygiene Data'!$D$13,0,10*ROW('Hygiene Data'!D88))="","",OFFSET('Hygiene Data'!$D$13,0,10*ROW('Hygiene Data'!D88)))</f>
        <v/>
      </c>
      <c r="DR94" s="398" t="str">
        <f ca="1">+IF(OFFSET('Hygiene Data'!$E$11,0,10*ROW('Hygiene Data'!E88))="","",OFFSET('Hygiene Data'!$E$11,0,10*ROW('Hygiene Data'!E88)))</f>
        <v/>
      </c>
      <c r="DS94" s="398" t="str">
        <f ca="1">+IF(OFFSET('Hygiene Data'!$E$12,0,10*ROW('Hygiene Data'!E88))="","",OFFSET('Hygiene Data'!$E$12,0,10*ROW('Hygiene Data'!E88)))</f>
        <v/>
      </c>
      <c r="DT94" s="398" t="str">
        <f ca="1">+IF(OFFSET('Hygiene Data'!$E$13,0,10*ROW('Hygiene Data'!E88))="","",OFFSET('Hygiene Data'!$E$13,0,10*ROW('Hygiene Data'!E88)))</f>
        <v/>
      </c>
      <c r="DU94" s="398" t="str">
        <f ca="1">+IF(OFFSET('Hygiene Data'!$F$11,0,10*ROW('Hygiene Data'!F88))="","",OFFSET('Hygiene Data'!$F$11,0,10*ROW('Hygiene Data'!F88)))</f>
        <v/>
      </c>
      <c r="DV94" s="398" t="str">
        <f ca="1">+IF(OFFSET('Hygiene Data'!$F$12,0,10*ROW('Hygiene Data'!F88))="","",OFFSET('Hygiene Data'!$F$12,0,10*ROW('Hygiene Data'!F88)))</f>
        <v/>
      </c>
      <c r="DW94" s="398" t="str">
        <f ca="1">+IF(OFFSET('Hygiene Data'!$F$13,0,10*ROW('Hygiene Data'!F88))="","",OFFSET('Hygiene Data'!$F$13,0,10*ROW('Hygiene Data'!F88)))</f>
        <v/>
      </c>
      <c r="DX94" s="398" t="str">
        <f ca="1">+IF(OFFSET('Hygiene Data'!$G$11,0,10*ROW('Hygiene Data'!G88))="","",OFFSET('Hygiene Data'!$G$11,0,10*ROW('Hygiene Data'!G88)))</f>
        <v/>
      </c>
      <c r="DY94" s="398" t="str">
        <f ca="1">+IF(OFFSET('Hygiene Data'!$G$12,0,10*ROW('Hygiene Data'!G88))="","",OFFSET('Hygiene Data'!$G$12,0,10*ROW('Hygiene Data'!G88)))</f>
        <v/>
      </c>
      <c r="DZ94" s="398" t="str">
        <f ca="1">+IF(OFFSET('Hygiene Data'!$G$13,0,10*ROW('Hygiene Data'!G88))="","",OFFSET('Hygiene Data'!$G$13,0,10*ROW('Hygiene Data'!G88)))</f>
        <v/>
      </c>
      <c r="EA94" s="398" t="str">
        <f ca="1">+IF(OFFSET('Hygiene Data'!$H$11,0,10*ROW('Hygiene Data'!H88))="","",OFFSET('Hygiene Data'!$H$11,0,10*ROW('Hygiene Data'!H88)))</f>
        <v/>
      </c>
      <c r="EB94" s="398" t="str">
        <f ca="1">+IF(OFFSET('Hygiene Data'!$H$12,0,10*ROW('Hygiene Data'!H88))="","",OFFSET('Hygiene Data'!$H$12,0,10*ROW('Hygiene Data'!H88)))</f>
        <v/>
      </c>
      <c r="EC94" s="398" t="str">
        <f ca="1">+IF(OFFSET('Hygiene Data'!$H$13,0,10*ROW('Hygiene Data'!H88))="","",OFFSET('Hygiene Data'!$H$13,0,10*ROW('Hygiene Data'!H88)))</f>
        <v/>
      </c>
      <c r="ED94" s="398" t="str">
        <f ca="1">+IF(OFFSET('Hygiene Data'!$I$11,0,10*ROW('Hygiene Data'!I88))="","",OFFSET('Hygiene Data'!$I$11,0,10*ROW('Hygiene Data'!I88)))</f>
        <v/>
      </c>
      <c r="EE94" s="398" t="str">
        <f ca="1">+IF(OFFSET('Hygiene Data'!$I$12,0,10*ROW('Hygiene Data'!I88))="","",OFFSET('Hygiene Data'!$I$12,0,10*ROW('Hygiene Data'!I88)))</f>
        <v/>
      </c>
      <c r="EF94" s="398" t="str">
        <f ca="1">+IF(OFFSET('Hygiene Data'!$I$13,0,10*ROW('Hygiene Data'!I88))="","",OFFSET('Hygiene Data'!$I$13,0,10*ROW('Hygiene Data'!I88)))</f>
        <v/>
      </c>
    </row>
    <row r="95" spans="1:136" x14ac:dyDescent="0.25">
      <c r="A95" s="507" t="str">
        <f ca="1">+IF(OFFSET('Water Data'!$B$2,0,10*ROW('Water Data'!E89))="","",OFFSET('Water Data'!$B$2,0,10*ROW('Water Data'!E89)))</f>
        <v/>
      </c>
      <c r="B95" s="507"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34" t="str">
        <f t="shared" ca="1" si="1"/>
        <v/>
      </c>
      <c r="D95" s="535"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35"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35"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35"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35"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35"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35"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35"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35"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35"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35"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35"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35"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35"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35"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35"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35"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35"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36"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36"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36"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36"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36"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36"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36"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36"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36"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36"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36"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36"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36"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36"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36"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36"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36"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36"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36"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36"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36"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36"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36"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36"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36"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36"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36"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36"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36"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36"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37"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613"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37"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37"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37"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37"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37"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37"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37"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37"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37"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37"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37"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37"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37"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37"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37"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37"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98" t="str">
        <f ca="1">+IF(OFFSET('Water Data'!$D$27,0,10*ROW('Water Data'!D89))="","",OFFSET('Water Data'!$D$27,0,10*ROW('Water Data'!D89)))</f>
        <v/>
      </c>
      <c r="BT95" s="398" t="str">
        <f ca="1">+IF(OFFSET('Water Data'!$D$28,0,10*ROW('Water Data'!D89))="","",OFFSET('Water Data'!$D$28,0,10*ROW('Water Data'!D89)))</f>
        <v/>
      </c>
      <c r="BU95" s="398" t="str">
        <f ca="1">+IF(OFFSET('Water Data'!$D$29,0,10*ROW('Water Data'!D89))="","",OFFSET('Water Data'!$D$29,0,10*ROW('Water Data'!D89)))</f>
        <v/>
      </c>
      <c r="BV95" s="398" t="str">
        <f ca="1">+IF(OFFSET('Water Data'!$E$27,0,10*ROW('Water Data'!E89))="","",OFFSET('Water Data'!$E$27,0,10*ROW('Water Data'!E89)))</f>
        <v/>
      </c>
      <c r="BW95" s="398" t="str">
        <f ca="1">+IF(OFFSET('Water Data'!$E$28,0,10*ROW('Water Data'!E89))="","",OFFSET('Water Data'!$E$28,0,10*ROW('Water Data'!E89)))</f>
        <v/>
      </c>
      <c r="BX95" s="398" t="str">
        <f ca="1">+IF(OFFSET('Water Data'!$E$29,0,10*ROW('Water Data'!E89))="","",OFFSET('Water Data'!$E$29,0,10*ROW('Water Data'!E89)))</f>
        <v/>
      </c>
      <c r="BY95" s="398" t="str">
        <f ca="1">+IF(OFFSET('Water Data'!$F$27,0,10*ROW('Water Data'!F89))="","",OFFSET('Water Data'!$F$27,0,10*ROW('Water Data'!F89)))</f>
        <v/>
      </c>
      <c r="BZ95" s="398" t="str">
        <f ca="1">+IF(OFFSET('Water Data'!$F$28,0,10*ROW('Water Data'!F89))="","",OFFSET('Water Data'!$F$28,0,10*ROW('Water Data'!F89)))</f>
        <v/>
      </c>
      <c r="CA95" s="398" t="str">
        <f ca="1">+IF(OFFSET('Water Data'!$F$29,0,10*ROW('Water Data'!F89))="","",OFFSET('Water Data'!$F$29,0,10*ROW('Water Data'!F89)))</f>
        <v/>
      </c>
      <c r="CB95" s="398" t="str">
        <f ca="1">+IF(OFFSET('Water Data'!$G$27,0,10*ROW('Water Data'!G89))="","",OFFSET('Water Data'!$G$27,0,10*ROW('Water Data'!G89)))</f>
        <v/>
      </c>
      <c r="CC95" s="398" t="str">
        <f ca="1">+IF(OFFSET('Water Data'!$G$28,0,10*ROW('Water Data'!G89))="","",OFFSET('Water Data'!$G$28,0,10*ROW('Water Data'!G89)))</f>
        <v/>
      </c>
      <c r="CD95" s="398" t="str">
        <f ca="1">+IF(OFFSET('Water Data'!$G$29,0,10*ROW('Water Data'!G89))="","",OFFSET('Water Data'!$G$29,0,10*ROW('Water Data'!G89)))</f>
        <v/>
      </c>
      <c r="CE95" s="398" t="str">
        <f ca="1">+IF(OFFSET('Water Data'!$H$27,0,10*ROW('Water Data'!H89))="","",OFFSET('Water Data'!$H$27,0,10*ROW('Water Data'!H89)))</f>
        <v/>
      </c>
      <c r="CF95" s="398" t="str">
        <f ca="1">+IF(OFFSET('Water Data'!$H$28,0,10*ROW('Water Data'!H89))="","",OFFSET('Water Data'!$H$28,0,10*ROW('Water Data'!H89)))</f>
        <v/>
      </c>
      <c r="CG95" s="398" t="str">
        <f ca="1">+IF(OFFSET('Water Data'!$H$29,0,10*ROW('Water Data'!H89))="","",OFFSET('Water Data'!$H$29,0,10*ROW('Water Data'!H89)))</f>
        <v/>
      </c>
      <c r="CH95" s="398" t="str">
        <f ca="1">+IF(OFFSET('Water Data'!$I$27,0,10*ROW('Water Data'!I89))="","",OFFSET('Water Data'!$I$27,0,10*ROW('Water Data'!I89)))</f>
        <v/>
      </c>
      <c r="CI95" s="398" t="str">
        <f ca="1">+IF(OFFSET('Water Data'!$I$28,0,10*ROW('Water Data'!I89))="","",OFFSET('Water Data'!$I$28,0,10*ROW('Water Data'!I89)))</f>
        <v/>
      </c>
      <c r="CJ95" s="398" t="str">
        <f ca="1">+IF(OFFSET('Water Data'!$I$29,0,10*ROW('Water Data'!I89))="","",OFFSET('Water Data'!$I$29,0,10*ROW('Water Data'!I89)))</f>
        <v/>
      </c>
      <c r="CK95" s="398" t="str">
        <f ca="1">+IF(OFFSET('Sanitation Data'!$D$28,0,10*ROW('Sanitation Data'!D89))="","",OFFSET('Sanitation Data'!$D$28,0,10*ROW('Sanitation Data'!D89)))</f>
        <v/>
      </c>
      <c r="CL95" s="398" t="str">
        <f ca="1">+IF(OFFSET('Sanitation Data'!$D$29,0,10*ROW('Sanitation Data'!D89))="","",OFFSET('Sanitation Data'!$D$29,0,10*ROW('Sanitation Data'!D89)))</f>
        <v/>
      </c>
      <c r="CM95" s="398" t="str">
        <f ca="1">+IF(OFFSET('Sanitation Data'!$D$30,0,10*ROW('Sanitation Data'!D89))="","",OFFSET('Sanitation Data'!$D$30,0,10*ROW('Sanitation Data'!D89)))</f>
        <v/>
      </c>
      <c r="CN95" s="398" t="str">
        <f ca="1">+IF(OFFSET('Sanitation Data'!$D$31,0,10*ROW('Sanitation Data'!D89))="","",OFFSET('Sanitation Data'!$D$31,0,10*ROW('Sanitation Data'!D89)))</f>
        <v/>
      </c>
      <c r="CO95" s="398" t="str">
        <f ca="1">+IF(OFFSET('Sanitation Data'!$D$32,0,10*ROW('Sanitation Data'!D89))="","",OFFSET('Sanitation Data'!$D$32,0,10*ROW('Sanitation Data'!D89)))</f>
        <v/>
      </c>
      <c r="CP95" s="398" t="str">
        <f ca="1">+IF(OFFSET('Sanitation Data'!$E$28,0,10*ROW('Sanitation Data'!E89))="","",OFFSET('Sanitation Data'!$E$28,0,10*ROW('Sanitation Data'!E89)))</f>
        <v/>
      </c>
      <c r="CQ95" s="398" t="str">
        <f ca="1">+IF(OFFSET('Sanitation Data'!$E$29,0,10*ROW('Sanitation Data'!E89))="","",OFFSET('Sanitation Data'!$E$29,0,10*ROW('Sanitation Data'!E89)))</f>
        <v/>
      </c>
      <c r="CR95" s="398" t="str">
        <f ca="1">+IF(OFFSET('Sanitation Data'!$E$30,0,10*ROW('Sanitation Data'!E89))="","",OFFSET('Sanitation Data'!$E$30,0,10*ROW('Sanitation Data'!E89)))</f>
        <v/>
      </c>
      <c r="CS95" s="398" t="str">
        <f ca="1">+IF(OFFSET('Sanitation Data'!$E$31,0,10*ROW('Sanitation Data'!E89))="","",OFFSET('Sanitation Data'!$E$31,0,10*ROW('Sanitation Data'!E89)))</f>
        <v/>
      </c>
      <c r="CT95" s="398" t="str">
        <f ca="1">+IF(OFFSET('Sanitation Data'!$E$32,0,10*ROW('Sanitation Data'!E89))="","",OFFSET('Sanitation Data'!$E$32,0,10*ROW('Sanitation Data'!E89)))</f>
        <v/>
      </c>
      <c r="CU95" s="398" t="str">
        <f ca="1">+IF(OFFSET('Sanitation Data'!$F$28,0,10*ROW('Sanitation Data'!F89))="","",OFFSET('Sanitation Data'!$F$28,0,10*ROW('Sanitation Data'!F89)))</f>
        <v/>
      </c>
      <c r="CV95" s="398" t="str">
        <f ca="1">+IF(OFFSET('Sanitation Data'!$F$29,0,10*ROW('Sanitation Data'!F89))="","",OFFSET('Sanitation Data'!$F$29,0,10*ROW('Sanitation Data'!F89)))</f>
        <v/>
      </c>
      <c r="CW95" s="398" t="str">
        <f ca="1">+IF(OFFSET('Sanitation Data'!$F$30,0,10*ROW('Sanitation Data'!F89))="","",OFFSET('Sanitation Data'!$F$30,0,10*ROW('Sanitation Data'!F89)))</f>
        <v/>
      </c>
      <c r="CX95" s="398" t="str">
        <f ca="1">+IF(OFFSET('Sanitation Data'!$F$31,0,10*ROW('Sanitation Data'!F89))="","",OFFSET('Sanitation Data'!$F$31,0,10*ROW('Sanitation Data'!F89)))</f>
        <v/>
      </c>
      <c r="CY95" s="398" t="str">
        <f ca="1">+IF(OFFSET('Sanitation Data'!$F$32,0,10*ROW('Sanitation Data'!F89))="","",OFFSET('Sanitation Data'!$F$32,0,10*ROW('Sanitation Data'!F89)))</f>
        <v/>
      </c>
      <c r="CZ95" s="398" t="str">
        <f ca="1">+IF(OFFSET('Sanitation Data'!$G$28,0,10*ROW('Sanitation Data'!G89))="","",OFFSET('Sanitation Data'!$G$28,0,10*ROW('Sanitation Data'!G89)))</f>
        <v/>
      </c>
      <c r="DA95" s="398" t="str">
        <f ca="1">+IF(OFFSET('Sanitation Data'!$G$29,0,10*ROW('Sanitation Data'!G89))="","",OFFSET('Sanitation Data'!$G$29,0,10*ROW('Sanitation Data'!G89)))</f>
        <v/>
      </c>
      <c r="DB95" s="398" t="str">
        <f ca="1">+IF(OFFSET('Sanitation Data'!$G$30,0,10*ROW('Sanitation Data'!G89))="","",OFFSET('Sanitation Data'!$G$30,0,10*ROW('Sanitation Data'!G89)))</f>
        <v/>
      </c>
      <c r="DC95" s="398" t="str">
        <f ca="1">+IF(OFFSET('Sanitation Data'!$G$31,0,10*ROW('Sanitation Data'!G89))="","",OFFSET('Sanitation Data'!$G$31,0,10*ROW('Sanitation Data'!G89)))</f>
        <v/>
      </c>
      <c r="DD95" s="398" t="str">
        <f ca="1">+IF(OFFSET('Sanitation Data'!$G$32,0,10*ROW('Sanitation Data'!G89))="","",OFFSET('Sanitation Data'!$G$32,0,10*ROW('Sanitation Data'!G89)))</f>
        <v/>
      </c>
      <c r="DE95" s="398" t="str">
        <f ca="1">+IF(OFFSET('Sanitation Data'!$H$28,0,10*ROW('Sanitation Data'!H89))="","",OFFSET('Sanitation Data'!$H$28,0,10*ROW('Sanitation Data'!H89)))</f>
        <v/>
      </c>
      <c r="DF95" s="398" t="str">
        <f ca="1">+IF(OFFSET('Sanitation Data'!$H$29,0,10*ROW('Sanitation Data'!H89))="","",OFFSET('Sanitation Data'!$H$29,0,10*ROW('Sanitation Data'!H89)))</f>
        <v/>
      </c>
      <c r="DG95" s="398" t="str">
        <f ca="1">+IF(OFFSET('Sanitation Data'!$H$30,0,10*ROW('Sanitation Data'!H89))="","",OFFSET('Sanitation Data'!$H$30,0,10*ROW('Sanitation Data'!H89)))</f>
        <v/>
      </c>
      <c r="DH95" s="398" t="str">
        <f ca="1">+IF(OFFSET('Sanitation Data'!$H$31,0,10*ROW('Sanitation Data'!H89))="","",OFFSET('Sanitation Data'!$H$31,0,10*ROW('Sanitation Data'!H89)))</f>
        <v/>
      </c>
      <c r="DI95" s="398" t="str">
        <f ca="1">+IF(OFFSET('Sanitation Data'!$H$32,0,10*ROW('Sanitation Data'!H89))="","",OFFSET('Sanitation Data'!$H$32,0,10*ROW('Sanitation Data'!H89)))</f>
        <v/>
      </c>
      <c r="DJ95" s="398" t="str">
        <f ca="1">+IF(OFFSET('Sanitation Data'!$I$28,0,10*ROW('Sanitation Data'!I89))="","",OFFSET('Sanitation Data'!$I$28,0,10*ROW('Sanitation Data'!I89)))</f>
        <v/>
      </c>
      <c r="DK95" s="398" t="str">
        <f ca="1">+IF(OFFSET('Sanitation Data'!$I$29,0,10*ROW('Sanitation Data'!I89))="","",OFFSET('Sanitation Data'!$I$29,0,10*ROW('Sanitation Data'!I89)))</f>
        <v/>
      </c>
      <c r="DL95" s="398" t="str">
        <f ca="1">+IF(OFFSET('Sanitation Data'!$I$30,0,10*ROW('Sanitation Data'!I89))="","",OFFSET('Sanitation Data'!$I$30,0,10*ROW('Sanitation Data'!I89)))</f>
        <v/>
      </c>
      <c r="DM95" s="398" t="str">
        <f ca="1">+IF(OFFSET('Sanitation Data'!$I$31,0,10*ROW('Sanitation Data'!I89))="","",OFFSET('Sanitation Data'!$I$31,0,10*ROW('Sanitation Data'!I89)))</f>
        <v/>
      </c>
      <c r="DN95" s="398" t="str">
        <f ca="1">+IF(OFFSET('Sanitation Data'!$I$32,0,10*ROW('Sanitation Data'!I89))="","",OFFSET('Sanitation Data'!$I$32,0,10*ROW('Sanitation Data'!I89)))</f>
        <v/>
      </c>
      <c r="DO95" s="398" t="str">
        <f ca="1">+IF(OFFSET('Hygiene Data'!$D$11,0,10*ROW('Hygiene Data'!D89))="","",OFFSET('Hygiene Data'!$D$11,0,10*ROW('Hygiene Data'!D89)))</f>
        <v/>
      </c>
      <c r="DP95" s="398" t="str">
        <f ca="1">+IF(OFFSET('Hygiene Data'!$D$12,0,10*ROW('Hygiene Data'!D89))="","",OFFSET('Hygiene Data'!$D$12,0,10*ROW('Hygiene Data'!D89)))</f>
        <v/>
      </c>
      <c r="DQ95" s="398" t="str">
        <f ca="1">+IF(OFFSET('Hygiene Data'!$D$13,0,10*ROW('Hygiene Data'!D89))="","",OFFSET('Hygiene Data'!$D$13,0,10*ROW('Hygiene Data'!D89)))</f>
        <v/>
      </c>
      <c r="DR95" s="398" t="str">
        <f ca="1">+IF(OFFSET('Hygiene Data'!$E$11,0,10*ROW('Hygiene Data'!E89))="","",OFFSET('Hygiene Data'!$E$11,0,10*ROW('Hygiene Data'!E89)))</f>
        <v/>
      </c>
      <c r="DS95" s="398" t="str">
        <f ca="1">+IF(OFFSET('Hygiene Data'!$E$12,0,10*ROW('Hygiene Data'!E89))="","",OFFSET('Hygiene Data'!$E$12,0,10*ROW('Hygiene Data'!E89)))</f>
        <v/>
      </c>
      <c r="DT95" s="398" t="str">
        <f ca="1">+IF(OFFSET('Hygiene Data'!$E$13,0,10*ROW('Hygiene Data'!E89))="","",OFFSET('Hygiene Data'!$E$13,0,10*ROW('Hygiene Data'!E89)))</f>
        <v/>
      </c>
      <c r="DU95" s="398" t="str">
        <f ca="1">+IF(OFFSET('Hygiene Data'!$F$11,0,10*ROW('Hygiene Data'!F89))="","",OFFSET('Hygiene Data'!$F$11,0,10*ROW('Hygiene Data'!F89)))</f>
        <v/>
      </c>
      <c r="DV95" s="398" t="str">
        <f ca="1">+IF(OFFSET('Hygiene Data'!$F$12,0,10*ROW('Hygiene Data'!F89))="","",OFFSET('Hygiene Data'!$F$12,0,10*ROW('Hygiene Data'!F89)))</f>
        <v/>
      </c>
      <c r="DW95" s="398" t="str">
        <f ca="1">+IF(OFFSET('Hygiene Data'!$F$13,0,10*ROW('Hygiene Data'!F89))="","",OFFSET('Hygiene Data'!$F$13,0,10*ROW('Hygiene Data'!F89)))</f>
        <v/>
      </c>
      <c r="DX95" s="398" t="str">
        <f ca="1">+IF(OFFSET('Hygiene Data'!$G$11,0,10*ROW('Hygiene Data'!G89))="","",OFFSET('Hygiene Data'!$G$11,0,10*ROW('Hygiene Data'!G89)))</f>
        <v/>
      </c>
      <c r="DY95" s="398" t="str">
        <f ca="1">+IF(OFFSET('Hygiene Data'!$G$12,0,10*ROW('Hygiene Data'!G89))="","",OFFSET('Hygiene Data'!$G$12,0,10*ROW('Hygiene Data'!G89)))</f>
        <v/>
      </c>
      <c r="DZ95" s="398" t="str">
        <f ca="1">+IF(OFFSET('Hygiene Data'!$G$13,0,10*ROW('Hygiene Data'!G89))="","",OFFSET('Hygiene Data'!$G$13,0,10*ROW('Hygiene Data'!G89)))</f>
        <v/>
      </c>
      <c r="EA95" s="398" t="str">
        <f ca="1">+IF(OFFSET('Hygiene Data'!$H$11,0,10*ROW('Hygiene Data'!H89))="","",OFFSET('Hygiene Data'!$H$11,0,10*ROW('Hygiene Data'!H89)))</f>
        <v/>
      </c>
      <c r="EB95" s="398" t="str">
        <f ca="1">+IF(OFFSET('Hygiene Data'!$H$12,0,10*ROW('Hygiene Data'!H89))="","",OFFSET('Hygiene Data'!$H$12,0,10*ROW('Hygiene Data'!H89)))</f>
        <v/>
      </c>
      <c r="EC95" s="398" t="str">
        <f ca="1">+IF(OFFSET('Hygiene Data'!$H$13,0,10*ROW('Hygiene Data'!H89))="","",OFFSET('Hygiene Data'!$H$13,0,10*ROW('Hygiene Data'!H89)))</f>
        <v/>
      </c>
      <c r="ED95" s="398" t="str">
        <f ca="1">+IF(OFFSET('Hygiene Data'!$I$11,0,10*ROW('Hygiene Data'!I89))="","",OFFSET('Hygiene Data'!$I$11,0,10*ROW('Hygiene Data'!I89)))</f>
        <v/>
      </c>
      <c r="EE95" s="398" t="str">
        <f ca="1">+IF(OFFSET('Hygiene Data'!$I$12,0,10*ROW('Hygiene Data'!I89))="","",OFFSET('Hygiene Data'!$I$12,0,10*ROW('Hygiene Data'!I89)))</f>
        <v/>
      </c>
      <c r="EF95" s="398" t="str">
        <f ca="1">+IF(OFFSET('Hygiene Data'!$I$13,0,10*ROW('Hygiene Data'!I89))="","",OFFSET('Hygiene Data'!$I$13,0,10*ROW('Hygiene Data'!I89)))</f>
        <v/>
      </c>
    </row>
    <row r="96" spans="1:136" x14ac:dyDescent="0.25">
      <c r="A96" s="507" t="str">
        <f ca="1">+IF(OFFSET('Water Data'!$B$2,0,10*ROW('Water Data'!E90))="","",OFFSET('Water Data'!$B$2,0,10*ROW('Water Data'!E90)))</f>
        <v/>
      </c>
      <c r="B96" s="507"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34" t="str">
        <f t="shared" ca="1" si="1"/>
        <v/>
      </c>
      <c r="D96" s="535"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35"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35"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35"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35"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35"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35"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35"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35"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35"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35"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35"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35"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35"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35"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35"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35"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35"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36"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36"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36"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36"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36"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36"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36"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36"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36"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36"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36"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36"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36"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36"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36"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36"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36"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36"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36"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36"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36"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36"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36"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36"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36"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36"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36"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36"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36"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36"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37"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613"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37"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37"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37"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37"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37"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37"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37"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37"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37"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37"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37"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37"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37"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37"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37"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37"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98" t="str">
        <f ca="1">+IF(OFFSET('Water Data'!$D$27,0,10*ROW('Water Data'!D90))="","",OFFSET('Water Data'!$D$27,0,10*ROW('Water Data'!D90)))</f>
        <v/>
      </c>
      <c r="BT96" s="398" t="str">
        <f ca="1">+IF(OFFSET('Water Data'!$D$28,0,10*ROW('Water Data'!D90))="","",OFFSET('Water Data'!$D$28,0,10*ROW('Water Data'!D90)))</f>
        <v/>
      </c>
      <c r="BU96" s="398" t="str">
        <f ca="1">+IF(OFFSET('Water Data'!$D$29,0,10*ROW('Water Data'!D90))="","",OFFSET('Water Data'!$D$29,0,10*ROW('Water Data'!D90)))</f>
        <v/>
      </c>
      <c r="BV96" s="398" t="str">
        <f ca="1">+IF(OFFSET('Water Data'!$E$27,0,10*ROW('Water Data'!E90))="","",OFFSET('Water Data'!$E$27,0,10*ROW('Water Data'!E90)))</f>
        <v/>
      </c>
      <c r="BW96" s="398" t="str">
        <f ca="1">+IF(OFFSET('Water Data'!$E$28,0,10*ROW('Water Data'!E90))="","",OFFSET('Water Data'!$E$28,0,10*ROW('Water Data'!E90)))</f>
        <v/>
      </c>
      <c r="BX96" s="398" t="str">
        <f ca="1">+IF(OFFSET('Water Data'!$E$29,0,10*ROW('Water Data'!E90))="","",OFFSET('Water Data'!$E$29,0,10*ROW('Water Data'!E90)))</f>
        <v/>
      </c>
      <c r="BY96" s="398" t="str">
        <f ca="1">+IF(OFFSET('Water Data'!$F$27,0,10*ROW('Water Data'!F90))="","",OFFSET('Water Data'!$F$27,0,10*ROW('Water Data'!F90)))</f>
        <v/>
      </c>
      <c r="BZ96" s="398" t="str">
        <f ca="1">+IF(OFFSET('Water Data'!$F$28,0,10*ROW('Water Data'!F90))="","",OFFSET('Water Data'!$F$28,0,10*ROW('Water Data'!F90)))</f>
        <v/>
      </c>
      <c r="CA96" s="398" t="str">
        <f ca="1">+IF(OFFSET('Water Data'!$F$29,0,10*ROW('Water Data'!F90))="","",OFFSET('Water Data'!$F$29,0,10*ROW('Water Data'!F90)))</f>
        <v/>
      </c>
      <c r="CB96" s="398" t="str">
        <f ca="1">+IF(OFFSET('Water Data'!$G$27,0,10*ROW('Water Data'!G90))="","",OFFSET('Water Data'!$G$27,0,10*ROW('Water Data'!G90)))</f>
        <v/>
      </c>
      <c r="CC96" s="398" t="str">
        <f ca="1">+IF(OFFSET('Water Data'!$G$28,0,10*ROW('Water Data'!G90))="","",OFFSET('Water Data'!$G$28,0,10*ROW('Water Data'!G90)))</f>
        <v/>
      </c>
      <c r="CD96" s="398" t="str">
        <f ca="1">+IF(OFFSET('Water Data'!$G$29,0,10*ROW('Water Data'!G90))="","",OFFSET('Water Data'!$G$29,0,10*ROW('Water Data'!G90)))</f>
        <v/>
      </c>
      <c r="CE96" s="398" t="str">
        <f ca="1">+IF(OFFSET('Water Data'!$H$27,0,10*ROW('Water Data'!H90))="","",OFFSET('Water Data'!$H$27,0,10*ROW('Water Data'!H90)))</f>
        <v/>
      </c>
      <c r="CF96" s="398" t="str">
        <f ca="1">+IF(OFFSET('Water Data'!$H$28,0,10*ROW('Water Data'!H90))="","",OFFSET('Water Data'!$H$28,0,10*ROW('Water Data'!H90)))</f>
        <v/>
      </c>
      <c r="CG96" s="398" t="str">
        <f ca="1">+IF(OFFSET('Water Data'!$H$29,0,10*ROW('Water Data'!H90))="","",OFFSET('Water Data'!$H$29,0,10*ROW('Water Data'!H90)))</f>
        <v/>
      </c>
      <c r="CH96" s="398" t="str">
        <f ca="1">+IF(OFFSET('Water Data'!$I$27,0,10*ROW('Water Data'!I90))="","",OFFSET('Water Data'!$I$27,0,10*ROW('Water Data'!I90)))</f>
        <v/>
      </c>
      <c r="CI96" s="398" t="str">
        <f ca="1">+IF(OFFSET('Water Data'!$I$28,0,10*ROW('Water Data'!I90))="","",OFFSET('Water Data'!$I$28,0,10*ROW('Water Data'!I90)))</f>
        <v/>
      </c>
      <c r="CJ96" s="398" t="str">
        <f ca="1">+IF(OFFSET('Water Data'!$I$29,0,10*ROW('Water Data'!I90))="","",OFFSET('Water Data'!$I$29,0,10*ROW('Water Data'!I90)))</f>
        <v/>
      </c>
      <c r="CK96" s="398" t="str">
        <f ca="1">+IF(OFFSET('Sanitation Data'!$D$28,0,10*ROW('Sanitation Data'!D90))="","",OFFSET('Sanitation Data'!$D$28,0,10*ROW('Sanitation Data'!D90)))</f>
        <v/>
      </c>
      <c r="CL96" s="398" t="str">
        <f ca="1">+IF(OFFSET('Sanitation Data'!$D$29,0,10*ROW('Sanitation Data'!D90))="","",OFFSET('Sanitation Data'!$D$29,0,10*ROW('Sanitation Data'!D90)))</f>
        <v/>
      </c>
      <c r="CM96" s="398" t="str">
        <f ca="1">+IF(OFFSET('Sanitation Data'!$D$30,0,10*ROW('Sanitation Data'!D90))="","",OFFSET('Sanitation Data'!$D$30,0,10*ROW('Sanitation Data'!D90)))</f>
        <v/>
      </c>
      <c r="CN96" s="398" t="str">
        <f ca="1">+IF(OFFSET('Sanitation Data'!$D$31,0,10*ROW('Sanitation Data'!D90))="","",OFFSET('Sanitation Data'!$D$31,0,10*ROW('Sanitation Data'!D90)))</f>
        <v/>
      </c>
      <c r="CO96" s="398" t="str">
        <f ca="1">+IF(OFFSET('Sanitation Data'!$D$32,0,10*ROW('Sanitation Data'!D90))="","",OFFSET('Sanitation Data'!$D$32,0,10*ROW('Sanitation Data'!D90)))</f>
        <v/>
      </c>
      <c r="CP96" s="398" t="str">
        <f ca="1">+IF(OFFSET('Sanitation Data'!$E$28,0,10*ROW('Sanitation Data'!E90))="","",OFFSET('Sanitation Data'!$E$28,0,10*ROW('Sanitation Data'!E90)))</f>
        <v/>
      </c>
      <c r="CQ96" s="398" t="str">
        <f ca="1">+IF(OFFSET('Sanitation Data'!$E$29,0,10*ROW('Sanitation Data'!E90))="","",OFFSET('Sanitation Data'!$E$29,0,10*ROW('Sanitation Data'!E90)))</f>
        <v/>
      </c>
      <c r="CR96" s="398" t="str">
        <f ca="1">+IF(OFFSET('Sanitation Data'!$E$30,0,10*ROW('Sanitation Data'!E90))="","",OFFSET('Sanitation Data'!$E$30,0,10*ROW('Sanitation Data'!E90)))</f>
        <v/>
      </c>
      <c r="CS96" s="398" t="str">
        <f ca="1">+IF(OFFSET('Sanitation Data'!$E$31,0,10*ROW('Sanitation Data'!E90))="","",OFFSET('Sanitation Data'!$E$31,0,10*ROW('Sanitation Data'!E90)))</f>
        <v/>
      </c>
      <c r="CT96" s="398" t="str">
        <f ca="1">+IF(OFFSET('Sanitation Data'!$E$32,0,10*ROW('Sanitation Data'!E90))="","",OFFSET('Sanitation Data'!$E$32,0,10*ROW('Sanitation Data'!E90)))</f>
        <v/>
      </c>
      <c r="CU96" s="398" t="str">
        <f ca="1">+IF(OFFSET('Sanitation Data'!$F$28,0,10*ROW('Sanitation Data'!F90))="","",OFFSET('Sanitation Data'!$F$28,0,10*ROW('Sanitation Data'!F90)))</f>
        <v/>
      </c>
      <c r="CV96" s="398" t="str">
        <f ca="1">+IF(OFFSET('Sanitation Data'!$F$29,0,10*ROW('Sanitation Data'!F90))="","",OFFSET('Sanitation Data'!$F$29,0,10*ROW('Sanitation Data'!F90)))</f>
        <v/>
      </c>
      <c r="CW96" s="398" t="str">
        <f ca="1">+IF(OFFSET('Sanitation Data'!$F$30,0,10*ROW('Sanitation Data'!F90))="","",OFFSET('Sanitation Data'!$F$30,0,10*ROW('Sanitation Data'!F90)))</f>
        <v/>
      </c>
      <c r="CX96" s="398" t="str">
        <f ca="1">+IF(OFFSET('Sanitation Data'!$F$31,0,10*ROW('Sanitation Data'!F90))="","",OFFSET('Sanitation Data'!$F$31,0,10*ROW('Sanitation Data'!F90)))</f>
        <v/>
      </c>
      <c r="CY96" s="398" t="str">
        <f ca="1">+IF(OFFSET('Sanitation Data'!$F$32,0,10*ROW('Sanitation Data'!F90))="","",OFFSET('Sanitation Data'!$F$32,0,10*ROW('Sanitation Data'!F90)))</f>
        <v/>
      </c>
      <c r="CZ96" s="398" t="str">
        <f ca="1">+IF(OFFSET('Sanitation Data'!$G$28,0,10*ROW('Sanitation Data'!G90))="","",OFFSET('Sanitation Data'!$G$28,0,10*ROW('Sanitation Data'!G90)))</f>
        <v/>
      </c>
      <c r="DA96" s="398" t="str">
        <f ca="1">+IF(OFFSET('Sanitation Data'!$G$29,0,10*ROW('Sanitation Data'!G90))="","",OFFSET('Sanitation Data'!$G$29,0,10*ROW('Sanitation Data'!G90)))</f>
        <v/>
      </c>
      <c r="DB96" s="398" t="str">
        <f ca="1">+IF(OFFSET('Sanitation Data'!$G$30,0,10*ROW('Sanitation Data'!G90))="","",OFFSET('Sanitation Data'!$G$30,0,10*ROW('Sanitation Data'!G90)))</f>
        <v/>
      </c>
      <c r="DC96" s="398" t="str">
        <f ca="1">+IF(OFFSET('Sanitation Data'!$G$31,0,10*ROW('Sanitation Data'!G90))="","",OFFSET('Sanitation Data'!$G$31,0,10*ROW('Sanitation Data'!G90)))</f>
        <v/>
      </c>
      <c r="DD96" s="398" t="str">
        <f ca="1">+IF(OFFSET('Sanitation Data'!$G$32,0,10*ROW('Sanitation Data'!G90))="","",OFFSET('Sanitation Data'!$G$32,0,10*ROW('Sanitation Data'!G90)))</f>
        <v/>
      </c>
      <c r="DE96" s="398" t="str">
        <f ca="1">+IF(OFFSET('Sanitation Data'!$H$28,0,10*ROW('Sanitation Data'!H90))="","",OFFSET('Sanitation Data'!$H$28,0,10*ROW('Sanitation Data'!H90)))</f>
        <v/>
      </c>
      <c r="DF96" s="398" t="str">
        <f ca="1">+IF(OFFSET('Sanitation Data'!$H$29,0,10*ROW('Sanitation Data'!H90))="","",OFFSET('Sanitation Data'!$H$29,0,10*ROW('Sanitation Data'!H90)))</f>
        <v/>
      </c>
      <c r="DG96" s="398" t="str">
        <f ca="1">+IF(OFFSET('Sanitation Data'!$H$30,0,10*ROW('Sanitation Data'!H90))="","",OFFSET('Sanitation Data'!$H$30,0,10*ROW('Sanitation Data'!H90)))</f>
        <v/>
      </c>
      <c r="DH96" s="398" t="str">
        <f ca="1">+IF(OFFSET('Sanitation Data'!$H$31,0,10*ROW('Sanitation Data'!H90))="","",OFFSET('Sanitation Data'!$H$31,0,10*ROW('Sanitation Data'!H90)))</f>
        <v/>
      </c>
      <c r="DI96" s="398" t="str">
        <f ca="1">+IF(OFFSET('Sanitation Data'!$H$32,0,10*ROW('Sanitation Data'!H90))="","",OFFSET('Sanitation Data'!$H$32,0,10*ROW('Sanitation Data'!H90)))</f>
        <v/>
      </c>
      <c r="DJ96" s="398" t="str">
        <f ca="1">+IF(OFFSET('Sanitation Data'!$I$28,0,10*ROW('Sanitation Data'!I90))="","",OFFSET('Sanitation Data'!$I$28,0,10*ROW('Sanitation Data'!I90)))</f>
        <v/>
      </c>
      <c r="DK96" s="398" t="str">
        <f ca="1">+IF(OFFSET('Sanitation Data'!$I$29,0,10*ROW('Sanitation Data'!I90))="","",OFFSET('Sanitation Data'!$I$29,0,10*ROW('Sanitation Data'!I90)))</f>
        <v/>
      </c>
      <c r="DL96" s="398" t="str">
        <f ca="1">+IF(OFFSET('Sanitation Data'!$I$30,0,10*ROW('Sanitation Data'!I90))="","",OFFSET('Sanitation Data'!$I$30,0,10*ROW('Sanitation Data'!I90)))</f>
        <v/>
      </c>
      <c r="DM96" s="398" t="str">
        <f ca="1">+IF(OFFSET('Sanitation Data'!$I$31,0,10*ROW('Sanitation Data'!I90))="","",OFFSET('Sanitation Data'!$I$31,0,10*ROW('Sanitation Data'!I90)))</f>
        <v/>
      </c>
      <c r="DN96" s="398" t="str">
        <f ca="1">+IF(OFFSET('Sanitation Data'!$I$32,0,10*ROW('Sanitation Data'!I90))="","",OFFSET('Sanitation Data'!$I$32,0,10*ROW('Sanitation Data'!I90)))</f>
        <v/>
      </c>
      <c r="DO96" s="398" t="str">
        <f ca="1">+IF(OFFSET('Hygiene Data'!$D$11,0,10*ROW('Hygiene Data'!D90))="","",OFFSET('Hygiene Data'!$D$11,0,10*ROW('Hygiene Data'!D90)))</f>
        <v/>
      </c>
      <c r="DP96" s="398" t="str">
        <f ca="1">+IF(OFFSET('Hygiene Data'!$D$12,0,10*ROW('Hygiene Data'!D90))="","",OFFSET('Hygiene Data'!$D$12,0,10*ROW('Hygiene Data'!D90)))</f>
        <v/>
      </c>
      <c r="DQ96" s="398" t="str">
        <f ca="1">+IF(OFFSET('Hygiene Data'!$D$13,0,10*ROW('Hygiene Data'!D90))="","",OFFSET('Hygiene Data'!$D$13,0,10*ROW('Hygiene Data'!D90)))</f>
        <v/>
      </c>
      <c r="DR96" s="398" t="str">
        <f ca="1">+IF(OFFSET('Hygiene Data'!$E$11,0,10*ROW('Hygiene Data'!E90))="","",OFFSET('Hygiene Data'!$E$11,0,10*ROW('Hygiene Data'!E90)))</f>
        <v/>
      </c>
      <c r="DS96" s="398" t="str">
        <f ca="1">+IF(OFFSET('Hygiene Data'!$E$12,0,10*ROW('Hygiene Data'!E90))="","",OFFSET('Hygiene Data'!$E$12,0,10*ROW('Hygiene Data'!E90)))</f>
        <v/>
      </c>
      <c r="DT96" s="398" t="str">
        <f ca="1">+IF(OFFSET('Hygiene Data'!$E$13,0,10*ROW('Hygiene Data'!E90))="","",OFFSET('Hygiene Data'!$E$13,0,10*ROW('Hygiene Data'!E90)))</f>
        <v/>
      </c>
      <c r="DU96" s="398" t="str">
        <f ca="1">+IF(OFFSET('Hygiene Data'!$F$11,0,10*ROW('Hygiene Data'!F90))="","",OFFSET('Hygiene Data'!$F$11,0,10*ROW('Hygiene Data'!F90)))</f>
        <v/>
      </c>
      <c r="DV96" s="398" t="str">
        <f ca="1">+IF(OFFSET('Hygiene Data'!$F$12,0,10*ROW('Hygiene Data'!F90))="","",OFFSET('Hygiene Data'!$F$12,0,10*ROW('Hygiene Data'!F90)))</f>
        <v/>
      </c>
      <c r="DW96" s="398" t="str">
        <f ca="1">+IF(OFFSET('Hygiene Data'!$F$13,0,10*ROW('Hygiene Data'!F90))="","",OFFSET('Hygiene Data'!$F$13,0,10*ROW('Hygiene Data'!F90)))</f>
        <v/>
      </c>
      <c r="DX96" s="398" t="str">
        <f ca="1">+IF(OFFSET('Hygiene Data'!$G$11,0,10*ROW('Hygiene Data'!G90))="","",OFFSET('Hygiene Data'!$G$11,0,10*ROW('Hygiene Data'!G90)))</f>
        <v/>
      </c>
      <c r="DY96" s="398" t="str">
        <f ca="1">+IF(OFFSET('Hygiene Data'!$G$12,0,10*ROW('Hygiene Data'!G90))="","",OFFSET('Hygiene Data'!$G$12,0,10*ROW('Hygiene Data'!G90)))</f>
        <v/>
      </c>
      <c r="DZ96" s="398" t="str">
        <f ca="1">+IF(OFFSET('Hygiene Data'!$G$13,0,10*ROW('Hygiene Data'!G90))="","",OFFSET('Hygiene Data'!$G$13,0,10*ROW('Hygiene Data'!G90)))</f>
        <v/>
      </c>
      <c r="EA96" s="398" t="str">
        <f ca="1">+IF(OFFSET('Hygiene Data'!$H$11,0,10*ROW('Hygiene Data'!H90))="","",OFFSET('Hygiene Data'!$H$11,0,10*ROW('Hygiene Data'!H90)))</f>
        <v/>
      </c>
      <c r="EB96" s="398" t="str">
        <f ca="1">+IF(OFFSET('Hygiene Data'!$H$12,0,10*ROW('Hygiene Data'!H90))="","",OFFSET('Hygiene Data'!$H$12,0,10*ROW('Hygiene Data'!H90)))</f>
        <v/>
      </c>
      <c r="EC96" s="398" t="str">
        <f ca="1">+IF(OFFSET('Hygiene Data'!$H$13,0,10*ROW('Hygiene Data'!H90))="","",OFFSET('Hygiene Data'!$H$13,0,10*ROW('Hygiene Data'!H90)))</f>
        <v/>
      </c>
      <c r="ED96" s="398" t="str">
        <f ca="1">+IF(OFFSET('Hygiene Data'!$I$11,0,10*ROW('Hygiene Data'!I90))="","",OFFSET('Hygiene Data'!$I$11,0,10*ROW('Hygiene Data'!I90)))</f>
        <v/>
      </c>
      <c r="EE96" s="398" t="str">
        <f ca="1">+IF(OFFSET('Hygiene Data'!$I$12,0,10*ROW('Hygiene Data'!I90))="","",OFFSET('Hygiene Data'!$I$12,0,10*ROW('Hygiene Data'!I90)))</f>
        <v/>
      </c>
      <c r="EF96" s="398" t="str">
        <f ca="1">+IF(OFFSET('Hygiene Data'!$I$13,0,10*ROW('Hygiene Data'!I90))="","",OFFSET('Hygiene Data'!$I$13,0,10*ROW('Hygiene Data'!I90)))</f>
        <v/>
      </c>
    </row>
    <row r="97" spans="1:136" x14ac:dyDescent="0.25">
      <c r="A97" s="507" t="str">
        <f ca="1">+IF(OFFSET('Water Data'!$B$2,0,10*ROW('Water Data'!E91))="","",OFFSET('Water Data'!$B$2,0,10*ROW('Water Data'!E91)))</f>
        <v/>
      </c>
      <c r="B97" s="507"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34" t="str">
        <f t="shared" ca="1" si="1"/>
        <v/>
      </c>
      <c r="D97" s="535"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35"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35"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35"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35"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35"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35"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35"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35"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35"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35"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35"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35"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35"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35"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35"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35"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35"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36"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36"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36"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36"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36"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36"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36"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36"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36"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36"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36"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36"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36"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36"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36"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36"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36"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36"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36"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36"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36"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36"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36"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36"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36"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36"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36"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36"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36"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36"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37"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613"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37"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37"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37"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37"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37"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37"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37"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37"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37"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37"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37"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37"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37"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37"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37"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37"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98" t="str">
        <f ca="1">+IF(OFFSET('Water Data'!$D$27,0,10*ROW('Water Data'!D91))="","",OFFSET('Water Data'!$D$27,0,10*ROW('Water Data'!D91)))</f>
        <v/>
      </c>
      <c r="BT97" s="398" t="str">
        <f ca="1">+IF(OFFSET('Water Data'!$D$28,0,10*ROW('Water Data'!D91))="","",OFFSET('Water Data'!$D$28,0,10*ROW('Water Data'!D91)))</f>
        <v/>
      </c>
      <c r="BU97" s="398" t="str">
        <f ca="1">+IF(OFFSET('Water Data'!$D$29,0,10*ROW('Water Data'!D91))="","",OFFSET('Water Data'!$D$29,0,10*ROW('Water Data'!D91)))</f>
        <v/>
      </c>
      <c r="BV97" s="398" t="str">
        <f ca="1">+IF(OFFSET('Water Data'!$E$27,0,10*ROW('Water Data'!E91))="","",OFFSET('Water Data'!$E$27,0,10*ROW('Water Data'!E91)))</f>
        <v/>
      </c>
      <c r="BW97" s="398" t="str">
        <f ca="1">+IF(OFFSET('Water Data'!$E$28,0,10*ROW('Water Data'!E91))="","",OFFSET('Water Data'!$E$28,0,10*ROW('Water Data'!E91)))</f>
        <v/>
      </c>
      <c r="BX97" s="398" t="str">
        <f ca="1">+IF(OFFSET('Water Data'!$E$29,0,10*ROW('Water Data'!E91))="","",OFFSET('Water Data'!$E$29,0,10*ROW('Water Data'!E91)))</f>
        <v/>
      </c>
      <c r="BY97" s="398" t="str">
        <f ca="1">+IF(OFFSET('Water Data'!$F$27,0,10*ROW('Water Data'!F91))="","",OFFSET('Water Data'!$F$27,0,10*ROW('Water Data'!F91)))</f>
        <v/>
      </c>
      <c r="BZ97" s="398" t="str">
        <f ca="1">+IF(OFFSET('Water Data'!$F$28,0,10*ROW('Water Data'!F91))="","",OFFSET('Water Data'!$F$28,0,10*ROW('Water Data'!F91)))</f>
        <v/>
      </c>
      <c r="CA97" s="398" t="str">
        <f ca="1">+IF(OFFSET('Water Data'!$F$29,0,10*ROW('Water Data'!F91))="","",OFFSET('Water Data'!$F$29,0,10*ROW('Water Data'!F91)))</f>
        <v/>
      </c>
      <c r="CB97" s="398" t="str">
        <f ca="1">+IF(OFFSET('Water Data'!$G$27,0,10*ROW('Water Data'!G91))="","",OFFSET('Water Data'!$G$27,0,10*ROW('Water Data'!G91)))</f>
        <v/>
      </c>
      <c r="CC97" s="398" t="str">
        <f ca="1">+IF(OFFSET('Water Data'!$G$28,0,10*ROW('Water Data'!G91))="","",OFFSET('Water Data'!$G$28,0,10*ROW('Water Data'!G91)))</f>
        <v/>
      </c>
      <c r="CD97" s="398" t="str">
        <f ca="1">+IF(OFFSET('Water Data'!$G$29,0,10*ROW('Water Data'!G91))="","",OFFSET('Water Data'!$G$29,0,10*ROW('Water Data'!G91)))</f>
        <v/>
      </c>
      <c r="CE97" s="398" t="str">
        <f ca="1">+IF(OFFSET('Water Data'!$H$27,0,10*ROW('Water Data'!H91))="","",OFFSET('Water Data'!$H$27,0,10*ROW('Water Data'!H91)))</f>
        <v/>
      </c>
      <c r="CF97" s="398" t="str">
        <f ca="1">+IF(OFFSET('Water Data'!$H$28,0,10*ROW('Water Data'!H91))="","",OFFSET('Water Data'!$H$28,0,10*ROW('Water Data'!H91)))</f>
        <v/>
      </c>
      <c r="CG97" s="398" t="str">
        <f ca="1">+IF(OFFSET('Water Data'!$H$29,0,10*ROW('Water Data'!H91))="","",OFFSET('Water Data'!$H$29,0,10*ROW('Water Data'!H91)))</f>
        <v/>
      </c>
      <c r="CH97" s="398" t="str">
        <f ca="1">+IF(OFFSET('Water Data'!$I$27,0,10*ROW('Water Data'!I91))="","",OFFSET('Water Data'!$I$27,0,10*ROW('Water Data'!I91)))</f>
        <v/>
      </c>
      <c r="CI97" s="398" t="str">
        <f ca="1">+IF(OFFSET('Water Data'!$I$28,0,10*ROW('Water Data'!I91))="","",OFFSET('Water Data'!$I$28,0,10*ROW('Water Data'!I91)))</f>
        <v/>
      </c>
      <c r="CJ97" s="398" t="str">
        <f ca="1">+IF(OFFSET('Water Data'!$I$29,0,10*ROW('Water Data'!I91))="","",OFFSET('Water Data'!$I$29,0,10*ROW('Water Data'!I91)))</f>
        <v/>
      </c>
      <c r="CK97" s="398" t="str">
        <f ca="1">+IF(OFFSET('Sanitation Data'!$D$28,0,10*ROW('Sanitation Data'!D91))="","",OFFSET('Sanitation Data'!$D$28,0,10*ROW('Sanitation Data'!D91)))</f>
        <v/>
      </c>
      <c r="CL97" s="398" t="str">
        <f ca="1">+IF(OFFSET('Sanitation Data'!$D$29,0,10*ROW('Sanitation Data'!D91))="","",OFFSET('Sanitation Data'!$D$29,0,10*ROW('Sanitation Data'!D91)))</f>
        <v/>
      </c>
      <c r="CM97" s="398" t="str">
        <f ca="1">+IF(OFFSET('Sanitation Data'!$D$30,0,10*ROW('Sanitation Data'!D91))="","",OFFSET('Sanitation Data'!$D$30,0,10*ROW('Sanitation Data'!D91)))</f>
        <v/>
      </c>
      <c r="CN97" s="398" t="str">
        <f ca="1">+IF(OFFSET('Sanitation Data'!$D$31,0,10*ROW('Sanitation Data'!D91))="","",OFFSET('Sanitation Data'!$D$31,0,10*ROW('Sanitation Data'!D91)))</f>
        <v/>
      </c>
      <c r="CO97" s="398" t="str">
        <f ca="1">+IF(OFFSET('Sanitation Data'!$D$32,0,10*ROW('Sanitation Data'!D91))="","",OFFSET('Sanitation Data'!$D$32,0,10*ROW('Sanitation Data'!D91)))</f>
        <v/>
      </c>
      <c r="CP97" s="398" t="str">
        <f ca="1">+IF(OFFSET('Sanitation Data'!$E$28,0,10*ROW('Sanitation Data'!E91))="","",OFFSET('Sanitation Data'!$E$28,0,10*ROW('Sanitation Data'!E91)))</f>
        <v/>
      </c>
      <c r="CQ97" s="398" t="str">
        <f ca="1">+IF(OFFSET('Sanitation Data'!$E$29,0,10*ROW('Sanitation Data'!E91))="","",OFFSET('Sanitation Data'!$E$29,0,10*ROW('Sanitation Data'!E91)))</f>
        <v/>
      </c>
      <c r="CR97" s="398" t="str">
        <f ca="1">+IF(OFFSET('Sanitation Data'!$E$30,0,10*ROW('Sanitation Data'!E91))="","",OFFSET('Sanitation Data'!$E$30,0,10*ROW('Sanitation Data'!E91)))</f>
        <v/>
      </c>
      <c r="CS97" s="398" t="str">
        <f ca="1">+IF(OFFSET('Sanitation Data'!$E$31,0,10*ROW('Sanitation Data'!E91))="","",OFFSET('Sanitation Data'!$E$31,0,10*ROW('Sanitation Data'!E91)))</f>
        <v/>
      </c>
      <c r="CT97" s="398" t="str">
        <f ca="1">+IF(OFFSET('Sanitation Data'!$E$32,0,10*ROW('Sanitation Data'!E91))="","",OFFSET('Sanitation Data'!$E$32,0,10*ROW('Sanitation Data'!E91)))</f>
        <v/>
      </c>
      <c r="CU97" s="398" t="str">
        <f ca="1">+IF(OFFSET('Sanitation Data'!$F$28,0,10*ROW('Sanitation Data'!F91))="","",OFFSET('Sanitation Data'!$F$28,0,10*ROW('Sanitation Data'!F91)))</f>
        <v/>
      </c>
      <c r="CV97" s="398" t="str">
        <f ca="1">+IF(OFFSET('Sanitation Data'!$F$29,0,10*ROW('Sanitation Data'!F91))="","",OFFSET('Sanitation Data'!$F$29,0,10*ROW('Sanitation Data'!F91)))</f>
        <v/>
      </c>
      <c r="CW97" s="398" t="str">
        <f ca="1">+IF(OFFSET('Sanitation Data'!$F$30,0,10*ROW('Sanitation Data'!F91))="","",OFFSET('Sanitation Data'!$F$30,0,10*ROW('Sanitation Data'!F91)))</f>
        <v/>
      </c>
      <c r="CX97" s="398" t="str">
        <f ca="1">+IF(OFFSET('Sanitation Data'!$F$31,0,10*ROW('Sanitation Data'!F91))="","",OFFSET('Sanitation Data'!$F$31,0,10*ROW('Sanitation Data'!F91)))</f>
        <v/>
      </c>
      <c r="CY97" s="398" t="str">
        <f ca="1">+IF(OFFSET('Sanitation Data'!$F$32,0,10*ROW('Sanitation Data'!F91))="","",OFFSET('Sanitation Data'!$F$32,0,10*ROW('Sanitation Data'!F91)))</f>
        <v/>
      </c>
      <c r="CZ97" s="398" t="str">
        <f ca="1">+IF(OFFSET('Sanitation Data'!$G$28,0,10*ROW('Sanitation Data'!G91))="","",OFFSET('Sanitation Data'!$G$28,0,10*ROW('Sanitation Data'!G91)))</f>
        <v/>
      </c>
      <c r="DA97" s="398" t="str">
        <f ca="1">+IF(OFFSET('Sanitation Data'!$G$29,0,10*ROW('Sanitation Data'!G91))="","",OFFSET('Sanitation Data'!$G$29,0,10*ROW('Sanitation Data'!G91)))</f>
        <v/>
      </c>
      <c r="DB97" s="398" t="str">
        <f ca="1">+IF(OFFSET('Sanitation Data'!$G$30,0,10*ROW('Sanitation Data'!G91))="","",OFFSET('Sanitation Data'!$G$30,0,10*ROW('Sanitation Data'!G91)))</f>
        <v/>
      </c>
      <c r="DC97" s="398" t="str">
        <f ca="1">+IF(OFFSET('Sanitation Data'!$G$31,0,10*ROW('Sanitation Data'!G91))="","",OFFSET('Sanitation Data'!$G$31,0,10*ROW('Sanitation Data'!G91)))</f>
        <v/>
      </c>
      <c r="DD97" s="398" t="str">
        <f ca="1">+IF(OFFSET('Sanitation Data'!$G$32,0,10*ROW('Sanitation Data'!G91))="","",OFFSET('Sanitation Data'!$G$32,0,10*ROW('Sanitation Data'!G91)))</f>
        <v/>
      </c>
      <c r="DE97" s="398" t="str">
        <f ca="1">+IF(OFFSET('Sanitation Data'!$H$28,0,10*ROW('Sanitation Data'!H91))="","",OFFSET('Sanitation Data'!$H$28,0,10*ROW('Sanitation Data'!H91)))</f>
        <v/>
      </c>
      <c r="DF97" s="398" t="str">
        <f ca="1">+IF(OFFSET('Sanitation Data'!$H$29,0,10*ROW('Sanitation Data'!H91))="","",OFFSET('Sanitation Data'!$H$29,0,10*ROW('Sanitation Data'!H91)))</f>
        <v/>
      </c>
      <c r="DG97" s="398" t="str">
        <f ca="1">+IF(OFFSET('Sanitation Data'!$H$30,0,10*ROW('Sanitation Data'!H91))="","",OFFSET('Sanitation Data'!$H$30,0,10*ROW('Sanitation Data'!H91)))</f>
        <v/>
      </c>
      <c r="DH97" s="398" t="str">
        <f ca="1">+IF(OFFSET('Sanitation Data'!$H$31,0,10*ROW('Sanitation Data'!H91))="","",OFFSET('Sanitation Data'!$H$31,0,10*ROW('Sanitation Data'!H91)))</f>
        <v/>
      </c>
      <c r="DI97" s="398" t="str">
        <f ca="1">+IF(OFFSET('Sanitation Data'!$H$32,0,10*ROW('Sanitation Data'!H91))="","",OFFSET('Sanitation Data'!$H$32,0,10*ROW('Sanitation Data'!H91)))</f>
        <v/>
      </c>
      <c r="DJ97" s="398" t="str">
        <f ca="1">+IF(OFFSET('Sanitation Data'!$I$28,0,10*ROW('Sanitation Data'!I91))="","",OFFSET('Sanitation Data'!$I$28,0,10*ROW('Sanitation Data'!I91)))</f>
        <v/>
      </c>
      <c r="DK97" s="398" t="str">
        <f ca="1">+IF(OFFSET('Sanitation Data'!$I$29,0,10*ROW('Sanitation Data'!I91))="","",OFFSET('Sanitation Data'!$I$29,0,10*ROW('Sanitation Data'!I91)))</f>
        <v/>
      </c>
      <c r="DL97" s="398" t="str">
        <f ca="1">+IF(OFFSET('Sanitation Data'!$I$30,0,10*ROW('Sanitation Data'!I91))="","",OFFSET('Sanitation Data'!$I$30,0,10*ROW('Sanitation Data'!I91)))</f>
        <v/>
      </c>
      <c r="DM97" s="398" t="str">
        <f ca="1">+IF(OFFSET('Sanitation Data'!$I$31,0,10*ROW('Sanitation Data'!I91))="","",OFFSET('Sanitation Data'!$I$31,0,10*ROW('Sanitation Data'!I91)))</f>
        <v/>
      </c>
      <c r="DN97" s="398" t="str">
        <f ca="1">+IF(OFFSET('Sanitation Data'!$I$32,0,10*ROW('Sanitation Data'!I91))="","",OFFSET('Sanitation Data'!$I$32,0,10*ROW('Sanitation Data'!I91)))</f>
        <v/>
      </c>
      <c r="DO97" s="398" t="str">
        <f ca="1">+IF(OFFSET('Hygiene Data'!$D$11,0,10*ROW('Hygiene Data'!D91))="","",OFFSET('Hygiene Data'!$D$11,0,10*ROW('Hygiene Data'!D91)))</f>
        <v/>
      </c>
      <c r="DP97" s="398" t="str">
        <f ca="1">+IF(OFFSET('Hygiene Data'!$D$12,0,10*ROW('Hygiene Data'!D91))="","",OFFSET('Hygiene Data'!$D$12,0,10*ROW('Hygiene Data'!D91)))</f>
        <v/>
      </c>
      <c r="DQ97" s="398" t="str">
        <f ca="1">+IF(OFFSET('Hygiene Data'!$D$13,0,10*ROW('Hygiene Data'!D91))="","",OFFSET('Hygiene Data'!$D$13,0,10*ROW('Hygiene Data'!D91)))</f>
        <v/>
      </c>
      <c r="DR97" s="398" t="str">
        <f ca="1">+IF(OFFSET('Hygiene Data'!$E$11,0,10*ROW('Hygiene Data'!E91))="","",OFFSET('Hygiene Data'!$E$11,0,10*ROW('Hygiene Data'!E91)))</f>
        <v/>
      </c>
      <c r="DS97" s="398" t="str">
        <f ca="1">+IF(OFFSET('Hygiene Data'!$E$12,0,10*ROW('Hygiene Data'!E91))="","",OFFSET('Hygiene Data'!$E$12,0,10*ROW('Hygiene Data'!E91)))</f>
        <v/>
      </c>
      <c r="DT97" s="398" t="str">
        <f ca="1">+IF(OFFSET('Hygiene Data'!$E$13,0,10*ROW('Hygiene Data'!E91))="","",OFFSET('Hygiene Data'!$E$13,0,10*ROW('Hygiene Data'!E91)))</f>
        <v/>
      </c>
      <c r="DU97" s="398" t="str">
        <f ca="1">+IF(OFFSET('Hygiene Data'!$F$11,0,10*ROW('Hygiene Data'!F91))="","",OFFSET('Hygiene Data'!$F$11,0,10*ROW('Hygiene Data'!F91)))</f>
        <v/>
      </c>
      <c r="DV97" s="398" t="str">
        <f ca="1">+IF(OFFSET('Hygiene Data'!$F$12,0,10*ROW('Hygiene Data'!F91))="","",OFFSET('Hygiene Data'!$F$12,0,10*ROW('Hygiene Data'!F91)))</f>
        <v/>
      </c>
      <c r="DW97" s="398" t="str">
        <f ca="1">+IF(OFFSET('Hygiene Data'!$F$13,0,10*ROW('Hygiene Data'!F91))="","",OFFSET('Hygiene Data'!$F$13,0,10*ROW('Hygiene Data'!F91)))</f>
        <v/>
      </c>
      <c r="DX97" s="398" t="str">
        <f ca="1">+IF(OFFSET('Hygiene Data'!$G$11,0,10*ROW('Hygiene Data'!G91))="","",OFFSET('Hygiene Data'!$G$11,0,10*ROW('Hygiene Data'!G91)))</f>
        <v/>
      </c>
      <c r="DY97" s="398" t="str">
        <f ca="1">+IF(OFFSET('Hygiene Data'!$G$12,0,10*ROW('Hygiene Data'!G91))="","",OFFSET('Hygiene Data'!$G$12,0,10*ROW('Hygiene Data'!G91)))</f>
        <v/>
      </c>
      <c r="DZ97" s="398" t="str">
        <f ca="1">+IF(OFFSET('Hygiene Data'!$G$13,0,10*ROW('Hygiene Data'!G91))="","",OFFSET('Hygiene Data'!$G$13,0,10*ROW('Hygiene Data'!G91)))</f>
        <v/>
      </c>
      <c r="EA97" s="398" t="str">
        <f ca="1">+IF(OFFSET('Hygiene Data'!$H$11,0,10*ROW('Hygiene Data'!H91))="","",OFFSET('Hygiene Data'!$H$11,0,10*ROW('Hygiene Data'!H91)))</f>
        <v/>
      </c>
      <c r="EB97" s="398" t="str">
        <f ca="1">+IF(OFFSET('Hygiene Data'!$H$12,0,10*ROW('Hygiene Data'!H91))="","",OFFSET('Hygiene Data'!$H$12,0,10*ROW('Hygiene Data'!H91)))</f>
        <v/>
      </c>
      <c r="EC97" s="398" t="str">
        <f ca="1">+IF(OFFSET('Hygiene Data'!$H$13,0,10*ROW('Hygiene Data'!H91))="","",OFFSET('Hygiene Data'!$H$13,0,10*ROW('Hygiene Data'!H91)))</f>
        <v/>
      </c>
      <c r="ED97" s="398" t="str">
        <f ca="1">+IF(OFFSET('Hygiene Data'!$I$11,0,10*ROW('Hygiene Data'!I91))="","",OFFSET('Hygiene Data'!$I$11,0,10*ROW('Hygiene Data'!I91)))</f>
        <v/>
      </c>
      <c r="EE97" s="398" t="str">
        <f ca="1">+IF(OFFSET('Hygiene Data'!$I$12,0,10*ROW('Hygiene Data'!I91))="","",OFFSET('Hygiene Data'!$I$12,0,10*ROW('Hygiene Data'!I91)))</f>
        <v/>
      </c>
      <c r="EF97" s="398" t="str">
        <f ca="1">+IF(OFFSET('Hygiene Data'!$I$13,0,10*ROW('Hygiene Data'!I91))="","",OFFSET('Hygiene Data'!$I$13,0,10*ROW('Hygiene Data'!I91)))</f>
        <v/>
      </c>
    </row>
    <row r="98" spans="1:136" x14ac:dyDescent="0.25">
      <c r="A98" s="507" t="str">
        <f ca="1">+IF(OFFSET('Water Data'!$B$2,0,10*ROW('Water Data'!E92))="","",OFFSET('Water Data'!$B$2,0,10*ROW('Water Data'!E92)))</f>
        <v/>
      </c>
      <c r="B98" s="507"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34" t="str">
        <f t="shared" ca="1" si="1"/>
        <v/>
      </c>
      <c r="D98" s="535"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35"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35"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35"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35"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35"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35"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35"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35"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35"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35"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35"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35"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35"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35"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35"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35"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35"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36"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36"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36"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36"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36"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36"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36"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36"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36"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36"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36"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36"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36"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36"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36"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36"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36"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36"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36"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36"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36"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36"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36"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36"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36"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36"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36"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36"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36"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36"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37"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613"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37"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37"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37"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37"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37"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37"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37"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37"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37"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37"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37"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37"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37"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37"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37"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37"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98" t="str">
        <f ca="1">+IF(OFFSET('Water Data'!$D$27,0,10*ROW('Water Data'!D92))="","",OFFSET('Water Data'!$D$27,0,10*ROW('Water Data'!D92)))</f>
        <v/>
      </c>
      <c r="BT98" s="398" t="str">
        <f ca="1">+IF(OFFSET('Water Data'!$D$28,0,10*ROW('Water Data'!D92))="","",OFFSET('Water Data'!$D$28,0,10*ROW('Water Data'!D92)))</f>
        <v/>
      </c>
      <c r="BU98" s="398" t="str">
        <f ca="1">+IF(OFFSET('Water Data'!$D$29,0,10*ROW('Water Data'!D92))="","",OFFSET('Water Data'!$D$29,0,10*ROW('Water Data'!D92)))</f>
        <v/>
      </c>
      <c r="BV98" s="398" t="str">
        <f ca="1">+IF(OFFSET('Water Data'!$E$27,0,10*ROW('Water Data'!E92))="","",OFFSET('Water Data'!$E$27,0,10*ROW('Water Data'!E92)))</f>
        <v/>
      </c>
      <c r="BW98" s="398" t="str">
        <f ca="1">+IF(OFFSET('Water Data'!$E$28,0,10*ROW('Water Data'!E92))="","",OFFSET('Water Data'!$E$28,0,10*ROW('Water Data'!E92)))</f>
        <v/>
      </c>
      <c r="BX98" s="398" t="str">
        <f ca="1">+IF(OFFSET('Water Data'!$E$29,0,10*ROW('Water Data'!E92))="","",OFFSET('Water Data'!$E$29,0,10*ROW('Water Data'!E92)))</f>
        <v/>
      </c>
      <c r="BY98" s="398" t="str">
        <f ca="1">+IF(OFFSET('Water Data'!$F$27,0,10*ROW('Water Data'!F92))="","",OFFSET('Water Data'!$F$27,0,10*ROW('Water Data'!F92)))</f>
        <v/>
      </c>
      <c r="BZ98" s="398" t="str">
        <f ca="1">+IF(OFFSET('Water Data'!$F$28,0,10*ROW('Water Data'!F92))="","",OFFSET('Water Data'!$F$28,0,10*ROW('Water Data'!F92)))</f>
        <v/>
      </c>
      <c r="CA98" s="398" t="str">
        <f ca="1">+IF(OFFSET('Water Data'!$F$29,0,10*ROW('Water Data'!F92))="","",OFFSET('Water Data'!$F$29,0,10*ROW('Water Data'!F92)))</f>
        <v/>
      </c>
      <c r="CB98" s="398" t="str">
        <f ca="1">+IF(OFFSET('Water Data'!$G$27,0,10*ROW('Water Data'!G92))="","",OFFSET('Water Data'!$G$27,0,10*ROW('Water Data'!G92)))</f>
        <v/>
      </c>
      <c r="CC98" s="398" t="str">
        <f ca="1">+IF(OFFSET('Water Data'!$G$28,0,10*ROW('Water Data'!G92))="","",OFFSET('Water Data'!$G$28,0,10*ROW('Water Data'!G92)))</f>
        <v/>
      </c>
      <c r="CD98" s="398" t="str">
        <f ca="1">+IF(OFFSET('Water Data'!$G$29,0,10*ROW('Water Data'!G92))="","",OFFSET('Water Data'!$G$29,0,10*ROW('Water Data'!G92)))</f>
        <v/>
      </c>
      <c r="CE98" s="398" t="str">
        <f ca="1">+IF(OFFSET('Water Data'!$H$27,0,10*ROW('Water Data'!H92))="","",OFFSET('Water Data'!$H$27,0,10*ROW('Water Data'!H92)))</f>
        <v/>
      </c>
      <c r="CF98" s="398" t="str">
        <f ca="1">+IF(OFFSET('Water Data'!$H$28,0,10*ROW('Water Data'!H92))="","",OFFSET('Water Data'!$H$28,0,10*ROW('Water Data'!H92)))</f>
        <v/>
      </c>
      <c r="CG98" s="398" t="str">
        <f ca="1">+IF(OFFSET('Water Data'!$H$29,0,10*ROW('Water Data'!H92))="","",OFFSET('Water Data'!$H$29,0,10*ROW('Water Data'!H92)))</f>
        <v/>
      </c>
      <c r="CH98" s="398" t="str">
        <f ca="1">+IF(OFFSET('Water Data'!$I$27,0,10*ROW('Water Data'!I92))="","",OFFSET('Water Data'!$I$27,0,10*ROW('Water Data'!I92)))</f>
        <v/>
      </c>
      <c r="CI98" s="398" t="str">
        <f ca="1">+IF(OFFSET('Water Data'!$I$28,0,10*ROW('Water Data'!I92))="","",OFFSET('Water Data'!$I$28,0,10*ROW('Water Data'!I92)))</f>
        <v/>
      </c>
      <c r="CJ98" s="398" t="str">
        <f ca="1">+IF(OFFSET('Water Data'!$I$29,0,10*ROW('Water Data'!I92))="","",OFFSET('Water Data'!$I$29,0,10*ROW('Water Data'!I92)))</f>
        <v/>
      </c>
      <c r="CK98" s="398" t="str">
        <f ca="1">+IF(OFFSET('Sanitation Data'!$D$28,0,10*ROW('Sanitation Data'!D92))="","",OFFSET('Sanitation Data'!$D$28,0,10*ROW('Sanitation Data'!D92)))</f>
        <v/>
      </c>
      <c r="CL98" s="398" t="str">
        <f ca="1">+IF(OFFSET('Sanitation Data'!$D$29,0,10*ROW('Sanitation Data'!D92))="","",OFFSET('Sanitation Data'!$D$29,0,10*ROW('Sanitation Data'!D92)))</f>
        <v/>
      </c>
      <c r="CM98" s="398" t="str">
        <f ca="1">+IF(OFFSET('Sanitation Data'!$D$30,0,10*ROW('Sanitation Data'!D92))="","",OFFSET('Sanitation Data'!$D$30,0,10*ROW('Sanitation Data'!D92)))</f>
        <v/>
      </c>
      <c r="CN98" s="398" t="str">
        <f ca="1">+IF(OFFSET('Sanitation Data'!$D$31,0,10*ROW('Sanitation Data'!D92))="","",OFFSET('Sanitation Data'!$D$31,0,10*ROW('Sanitation Data'!D92)))</f>
        <v/>
      </c>
      <c r="CO98" s="398" t="str">
        <f ca="1">+IF(OFFSET('Sanitation Data'!$D$32,0,10*ROW('Sanitation Data'!D92))="","",OFFSET('Sanitation Data'!$D$32,0,10*ROW('Sanitation Data'!D92)))</f>
        <v/>
      </c>
      <c r="CP98" s="398" t="str">
        <f ca="1">+IF(OFFSET('Sanitation Data'!$E$28,0,10*ROW('Sanitation Data'!E92))="","",OFFSET('Sanitation Data'!$E$28,0,10*ROW('Sanitation Data'!E92)))</f>
        <v/>
      </c>
      <c r="CQ98" s="398" t="str">
        <f ca="1">+IF(OFFSET('Sanitation Data'!$E$29,0,10*ROW('Sanitation Data'!E92))="","",OFFSET('Sanitation Data'!$E$29,0,10*ROW('Sanitation Data'!E92)))</f>
        <v/>
      </c>
      <c r="CR98" s="398" t="str">
        <f ca="1">+IF(OFFSET('Sanitation Data'!$E$30,0,10*ROW('Sanitation Data'!E92))="","",OFFSET('Sanitation Data'!$E$30,0,10*ROW('Sanitation Data'!E92)))</f>
        <v/>
      </c>
      <c r="CS98" s="398" t="str">
        <f ca="1">+IF(OFFSET('Sanitation Data'!$E$31,0,10*ROW('Sanitation Data'!E92))="","",OFFSET('Sanitation Data'!$E$31,0,10*ROW('Sanitation Data'!E92)))</f>
        <v/>
      </c>
      <c r="CT98" s="398" t="str">
        <f ca="1">+IF(OFFSET('Sanitation Data'!$E$32,0,10*ROW('Sanitation Data'!E92))="","",OFFSET('Sanitation Data'!$E$32,0,10*ROW('Sanitation Data'!E92)))</f>
        <v/>
      </c>
      <c r="CU98" s="398" t="str">
        <f ca="1">+IF(OFFSET('Sanitation Data'!$F$28,0,10*ROW('Sanitation Data'!F92))="","",OFFSET('Sanitation Data'!$F$28,0,10*ROW('Sanitation Data'!F92)))</f>
        <v/>
      </c>
      <c r="CV98" s="398" t="str">
        <f ca="1">+IF(OFFSET('Sanitation Data'!$F$29,0,10*ROW('Sanitation Data'!F92))="","",OFFSET('Sanitation Data'!$F$29,0,10*ROW('Sanitation Data'!F92)))</f>
        <v/>
      </c>
      <c r="CW98" s="398" t="str">
        <f ca="1">+IF(OFFSET('Sanitation Data'!$F$30,0,10*ROW('Sanitation Data'!F92))="","",OFFSET('Sanitation Data'!$F$30,0,10*ROW('Sanitation Data'!F92)))</f>
        <v/>
      </c>
      <c r="CX98" s="398" t="str">
        <f ca="1">+IF(OFFSET('Sanitation Data'!$F$31,0,10*ROW('Sanitation Data'!F92))="","",OFFSET('Sanitation Data'!$F$31,0,10*ROW('Sanitation Data'!F92)))</f>
        <v/>
      </c>
      <c r="CY98" s="398" t="str">
        <f ca="1">+IF(OFFSET('Sanitation Data'!$F$32,0,10*ROW('Sanitation Data'!F92))="","",OFFSET('Sanitation Data'!$F$32,0,10*ROW('Sanitation Data'!F92)))</f>
        <v/>
      </c>
      <c r="CZ98" s="398" t="str">
        <f ca="1">+IF(OFFSET('Sanitation Data'!$G$28,0,10*ROW('Sanitation Data'!G92))="","",OFFSET('Sanitation Data'!$G$28,0,10*ROW('Sanitation Data'!G92)))</f>
        <v/>
      </c>
      <c r="DA98" s="398" t="str">
        <f ca="1">+IF(OFFSET('Sanitation Data'!$G$29,0,10*ROW('Sanitation Data'!G92))="","",OFFSET('Sanitation Data'!$G$29,0,10*ROW('Sanitation Data'!G92)))</f>
        <v/>
      </c>
      <c r="DB98" s="398" t="str">
        <f ca="1">+IF(OFFSET('Sanitation Data'!$G$30,0,10*ROW('Sanitation Data'!G92))="","",OFFSET('Sanitation Data'!$G$30,0,10*ROW('Sanitation Data'!G92)))</f>
        <v/>
      </c>
      <c r="DC98" s="398" t="str">
        <f ca="1">+IF(OFFSET('Sanitation Data'!$G$31,0,10*ROW('Sanitation Data'!G92))="","",OFFSET('Sanitation Data'!$G$31,0,10*ROW('Sanitation Data'!G92)))</f>
        <v/>
      </c>
      <c r="DD98" s="398" t="str">
        <f ca="1">+IF(OFFSET('Sanitation Data'!$G$32,0,10*ROW('Sanitation Data'!G92))="","",OFFSET('Sanitation Data'!$G$32,0,10*ROW('Sanitation Data'!G92)))</f>
        <v/>
      </c>
      <c r="DE98" s="398" t="str">
        <f ca="1">+IF(OFFSET('Sanitation Data'!$H$28,0,10*ROW('Sanitation Data'!H92))="","",OFFSET('Sanitation Data'!$H$28,0,10*ROW('Sanitation Data'!H92)))</f>
        <v/>
      </c>
      <c r="DF98" s="398" t="str">
        <f ca="1">+IF(OFFSET('Sanitation Data'!$H$29,0,10*ROW('Sanitation Data'!H92))="","",OFFSET('Sanitation Data'!$H$29,0,10*ROW('Sanitation Data'!H92)))</f>
        <v/>
      </c>
      <c r="DG98" s="398" t="str">
        <f ca="1">+IF(OFFSET('Sanitation Data'!$H$30,0,10*ROW('Sanitation Data'!H92))="","",OFFSET('Sanitation Data'!$H$30,0,10*ROW('Sanitation Data'!H92)))</f>
        <v/>
      </c>
      <c r="DH98" s="398" t="str">
        <f ca="1">+IF(OFFSET('Sanitation Data'!$H$31,0,10*ROW('Sanitation Data'!H92))="","",OFFSET('Sanitation Data'!$H$31,0,10*ROW('Sanitation Data'!H92)))</f>
        <v/>
      </c>
      <c r="DI98" s="398" t="str">
        <f ca="1">+IF(OFFSET('Sanitation Data'!$H$32,0,10*ROW('Sanitation Data'!H92))="","",OFFSET('Sanitation Data'!$H$32,0,10*ROW('Sanitation Data'!H92)))</f>
        <v/>
      </c>
      <c r="DJ98" s="398" t="str">
        <f ca="1">+IF(OFFSET('Sanitation Data'!$I$28,0,10*ROW('Sanitation Data'!I92))="","",OFFSET('Sanitation Data'!$I$28,0,10*ROW('Sanitation Data'!I92)))</f>
        <v/>
      </c>
      <c r="DK98" s="398" t="str">
        <f ca="1">+IF(OFFSET('Sanitation Data'!$I$29,0,10*ROW('Sanitation Data'!I92))="","",OFFSET('Sanitation Data'!$I$29,0,10*ROW('Sanitation Data'!I92)))</f>
        <v/>
      </c>
      <c r="DL98" s="398" t="str">
        <f ca="1">+IF(OFFSET('Sanitation Data'!$I$30,0,10*ROW('Sanitation Data'!I92))="","",OFFSET('Sanitation Data'!$I$30,0,10*ROW('Sanitation Data'!I92)))</f>
        <v/>
      </c>
      <c r="DM98" s="398" t="str">
        <f ca="1">+IF(OFFSET('Sanitation Data'!$I$31,0,10*ROW('Sanitation Data'!I92))="","",OFFSET('Sanitation Data'!$I$31,0,10*ROW('Sanitation Data'!I92)))</f>
        <v/>
      </c>
      <c r="DN98" s="398" t="str">
        <f ca="1">+IF(OFFSET('Sanitation Data'!$I$32,0,10*ROW('Sanitation Data'!I92))="","",OFFSET('Sanitation Data'!$I$32,0,10*ROW('Sanitation Data'!I92)))</f>
        <v/>
      </c>
      <c r="DO98" s="398" t="str">
        <f ca="1">+IF(OFFSET('Hygiene Data'!$D$11,0,10*ROW('Hygiene Data'!D92))="","",OFFSET('Hygiene Data'!$D$11,0,10*ROW('Hygiene Data'!D92)))</f>
        <v/>
      </c>
      <c r="DP98" s="398" t="str">
        <f ca="1">+IF(OFFSET('Hygiene Data'!$D$12,0,10*ROW('Hygiene Data'!D92))="","",OFFSET('Hygiene Data'!$D$12,0,10*ROW('Hygiene Data'!D92)))</f>
        <v/>
      </c>
      <c r="DQ98" s="398" t="str">
        <f ca="1">+IF(OFFSET('Hygiene Data'!$D$13,0,10*ROW('Hygiene Data'!D92))="","",OFFSET('Hygiene Data'!$D$13,0,10*ROW('Hygiene Data'!D92)))</f>
        <v/>
      </c>
      <c r="DR98" s="398" t="str">
        <f ca="1">+IF(OFFSET('Hygiene Data'!$E$11,0,10*ROW('Hygiene Data'!E92))="","",OFFSET('Hygiene Data'!$E$11,0,10*ROW('Hygiene Data'!E92)))</f>
        <v/>
      </c>
      <c r="DS98" s="398" t="str">
        <f ca="1">+IF(OFFSET('Hygiene Data'!$E$12,0,10*ROW('Hygiene Data'!E92))="","",OFFSET('Hygiene Data'!$E$12,0,10*ROW('Hygiene Data'!E92)))</f>
        <v/>
      </c>
      <c r="DT98" s="398" t="str">
        <f ca="1">+IF(OFFSET('Hygiene Data'!$E$13,0,10*ROW('Hygiene Data'!E92))="","",OFFSET('Hygiene Data'!$E$13,0,10*ROW('Hygiene Data'!E92)))</f>
        <v/>
      </c>
      <c r="DU98" s="398" t="str">
        <f ca="1">+IF(OFFSET('Hygiene Data'!$F$11,0,10*ROW('Hygiene Data'!F92))="","",OFFSET('Hygiene Data'!$F$11,0,10*ROW('Hygiene Data'!F92)))</f>
        <v/>
      </c>
      <c r="DV98" s="398" t="str">
        <f ca="1">+IF(OFFSET('Hygiene Data'!$F$12,0,10*ROW('Hygiene Data'!F92))="","",OFFSET('Hygiene Data'!$F$12,0,10*ROW('Hygiene Data'!F92)))</f>
        <v/>
      </c>
      <c r="DW98" s="398" t="str">
        <f ca="1">+IF(OFFSET('Hygiene Data'!$F$13,0,10*ROW('Hygiene Data'!F92))="","",OFFSET('Hygiene Data'!$F$13,0,10*ROW('Hygiene Data'!F92)))</f>
        <v/>
      </c>
      <c r="DX98" s="398" t="str">
        <f ca="1">+IF(OFFSET('Hygiene Data'!$G$11,0,10*ROW('Hygiene Data'!G92))="","",OFFSET('Hygiene Data'!$G$11,0,10*ROW('Hygiene Data'!G92)))</f>
        <v/>
      </c>
      <c r="DY98" s="398" t="str">
        <f ca="1">+IF(OFFSET('Hygiene Data'!$G$12,0,10*ROW('Hygiene Data'!G92))="","",OFFSET('Hygiene Data'!$G$12,0,10*ROW('Hygiene Data'!G92)))</f>
        <v/>
      </c>
      <c r="DZ98" s="398" t="str">
        <f ca="1">+IF(OFFSET('Hygiene Data'!$G$13,0,10*ROW('Hygiene Data'!G92))="","",OFFSET('Hygiene Data'!$G$13,0,10*ROW('Hygiene Data'!G92)))</f>
        <v/>
      </c>
      <c r="EA98" s="398" t="str">
        <f ca="1">+IF(OFFSET('Hygiene Data'!$H$11,0,10*ROW('Hygiene Data'!H92))="","",OFFSET('Hygiene Data'!$H$11,0,10*ROW('Hygiene Data'!H92)))</f>
        <v/>
      </c>
      <c r="EB98" s="398" t="str">
        <f ca="1">+IF(OFFSET('Hygiene Data'!$H$12,0,10*ROW('Hygiene Data'!H92))="","",OFFSET('Hygiene Data'!$H$12,0,10*ROW('Hygiene Data'!H92)))</f>
        <v/>
      </c>
      <c r="EC98" s="398" t="str">
        <f ca="1">+IF(OFFSET('Hygiene Data'!$H$13,0,10*ROW('Hygiene Data'!H92))="","",OFFSET('Hygiene Data'!$H$13,0,10*ROW('Hygiene Data'!H92)))</f>
        <v/>
      </c>
      <c r="ED98" s="398" t="str">
        <f ca="1">+IF(OFFSET('Hygiene Data'!$I$11,0,10*ROW('Hygiene Data'!I92))="","",OFFSET('Hygiene Data'!$I$11,0,10*ROW('Hygiene Data'!I92)))</f>
        <v/>
      </c>
      <c r="EE98" s="398" t="str">
        <f ca="1">+IF(OFFSET('Hygiene Data'!$I$12,0,10*ROW('Hygiene Data'!I92))="","",OFFSET('Hygiene Data'!$I$12,0,10*ROW('Hygiene Data'!I92)))</f>
        <v/>
      </c>
      <c r="EF98" s="398" t="str">
        <f ca="1">+IF(OFFSET('Hygiene Data'!$I$13,0,10*ROW('Hygiene Data'!I92))="","",OFFSET('Hygiene Data'!$I$13,0,10*ROW('Hygiene Data'!I92)))</f>
        <v/>
      </c>
    </row>
    <row r="99" spans="1:136" x14ac:dyDescent="0.25">
      <c r="A99" s="507" t="str">
        <f ca="1">+IF(OFFSET('Water Data'!$B$2,0,10*ROW('Water Data'!E93))="","",OFFSET('Water Data'!$B$2,0,10*ROW('Water Data'!E93)))</f>
        <v/>
      </c>
      <c r="B99" s="507"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34" t="str">
        <f t="shared" ca="1" si="1"/>
        <v/>
      </c>
      <c r="D99" s="535"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35"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35"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35"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35"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35"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35"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35"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35"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35"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35"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35"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35"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35"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35"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35"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35"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35"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36"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36"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36"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36"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36"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36"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36"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36"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36"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36"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36"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36"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36"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36"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36"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36"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36"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36"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36"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36"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36"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36"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36"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36"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36"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36"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36"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36"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36"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36"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37"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613"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37"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37"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37"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37"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37"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37"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37"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37"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37"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37"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37"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37"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37"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37"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37"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37"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98" t="str">
        <f ca="1">+IF(OFFSET('Water Data'!$D$27,0,10*ROW('Water Data'!D93))="","",OFFSET('Water Data'!$D$27,0,10*ROW('Water Data'!D93)))</f>
        <v/>
      </c>
      <c r="BT99" s="398" t="str">
        <f ca="1">+IF(OFFSET('Water Data'!$D$28,0,10*ROW('Water Data'!D93))="","",OFFSET('Water Data'!$D$28,0,10*ROW('Water Data'!D93)))</f>
        <v/>
      </c>
      <c r="BU99" s="398" t="str">
        <f ca="1">+IF(OFFSET('Water Data'!$D$29,0,10*ROW('Water Data'!D93))="","",OFFSET('Water Data'!$D$29,0,10*ROW('Water Data'!D93)))</f>
        <v/>
      </c>
      <c r="BV99" s="398" t="str">
        <f ca="1">+IF(OFFSET('Water Data'!$E$27,0,10*ROW('Water Data'!E93))="","",OFFSET('Water Data'!$E$27,0,10*ROW('Water Data'!E93)))</f>
        <v/>
      </c>
      <c r="BW99" s="398" t="str">
        <f ca="1">+IF(OFFSET('Water Data'!$E$28,0,10*ROW('Water Data'!E93))="","",OFFSET('Water Data'!$E$28,0,10*ROW('Water Data'!E93)))</f>
        <v/>
      </c>
      <c r="BX99" s="398" t="str">
        <f ca="1">+IF(OFFSET('Water Data'!$E$29,0,10*ROW('Water Data'!E93))="","",OFFSET('Water Data'!$E$29,0,10*ROW('Water Data'!E93)))</f>
        <v/>
      </c>
      <c r="BY99" s="398" t="str">
        <f ca="1">+IF(OFFSET('Water Data'!$F$27,0,10*ROW('Water Data'!F93))="","",OFFSET('Water Data'!$F$27,0,10*ROW('Water Data'!F93)))</f>
        <v/>
      </c>
      <c r="BZ99" s="398" t="str">
        <f ca="1">+IF(OFFSET('Water Data'!$F$28,0,10*ROW('Water Data'!F93))="","",OFFSET('Water Data'!$F$28,0,10*ROW('Water Data'!F93)))</f>
        <v/>
      </c>
      <c r="CA99" s="398" t="str">
        <f ca="1">+IF(OFFSET('Water Data'!$F$29,0,10*ROW('Water Data'!F93))="","",OFFSET('Water Data'!$F$29,0,10*ROW('Water Data'!F93)))</f>
        <v/>
      </c>
      <c r="CB99" s="398" t="str">
        <f ca="1">+IF(OFFSET('Water Data'!$G$27,0,10*ROW('Water Data'!G93))="","",OFFSET('Water Data'!$G$27,0,10*ROW('Water Data'!G93)))</f>
        <v/>
      </c>
      <c r="CC99" s="398" t="str">
        <f ca="1">+IF(OFFSET('Water Data'!$G$28,0,10*ROW('Water Data'!G93))="","",OFFSET('Water Data'!$G$28,0,10*ROW('Water Data'!G93)))</f>
        <v/>
      </c>
      <c r="CD99" s="398" t="str">
        <f ca="1">+IF(OFFSET('Water Data'!$G$29,0,10*ROW('Water Data'!G93))="","",OFFSET('Water Data'!$G$29,0,10*ROW('Water Data'!G93)))</f>
        <v/>
      </c>
      <c r="CE99" s="398" t="str">
        <f ca="1">+IF(OFFSET('Water Data'!$H$27,0,10*ROW('Water Data'!H93))="","",OFFSET('Water Data'!$H$27,0,10*ROW('Water Data'!H93)))</f>
        <v/>
      </c>
      <c r="CF99" s="398" t="str">
        <f ca="1">+IF(OFFSET('Water Data'!$H$28,0,10*ROW('Water Data'!H93))="","",OFFSET('Water Data'!$H$28,0,10*ROW('Water Data'!H93)))</f>
        <v/>
      </c>
      <c r="CG99" s="398" t="str">
        <f ca="1">+IF(OFFSET('Water Data'!$H$29,0,10*ROW('Water Data'!H93))="","",OFFSET('Water Data'!$H$29,0,10*ROW('Water Data'!H93)))</f>
        <v/>
      </c>
      <c r="CH99" s="398" t="str">
        <f ca="1">+IF(OFFSET('Water Data'!$I$27,0,10*ROW('Water Data'!I93))="","",OFFSET('Water Data'!$I$27,0,10*ROW('Water Data'!I93)))</f>
        <v/>
      </c>
      <c r="CI99" s="398" t="str">
        <f ca="1">+IF(OFFSET('Water Data'!$I$28,0,10*ROW('Water Data'!I93))="","",OFFSET('Water Data'!$I$28,0,10*ROW('Water Data'!I93)))</f>
        <v/>
      </c>
      <c r="CJ99" s="398" t="str">
        <f ca="1">+IF(OFFSET('Water Data'!$I$29,0,10*ROW('Water Data'!I93))="","",OFFSET('Water Data'!$I$29,0,10*ROW('Water Data'!I93)))</f>
        <v/>
      </c>
      <c r="CK99" s="398" t="str">
        <f ca="1">+IF(OFFSET('Sanitation Data'!$D$28,0,10*ROW('Sanitation Data'!D93))="","",OFFSET('Sanitation Data'!$D$28,0,10*ROW('Sanitation Data'!D93)))</f>
        <v/>
      </c>
      <c r="CL99" s="398" t="str">
        <f ca="1">+IF(OFFSET('Sanitation Data'!$D$29,0,10*ROW('Sanitation Data'!D93))="","",OFFSET('Sanitation Data'!$D$29,0,10*ROW('Sanitation Data'!D93)))</f>
        <v/>
      </c>
      <c r="CM99" s="398" t="str">
        <f ca="1">+IF(OFFSET('Sanitation Data'!$D$30,0,10*ROW('Sanitation Data'!D93))="","",OFFSET('Sanitation Data'!$D$30,0,10*ROW('Sanitation Data'!D93)))</f>
        <v/>
      </c>
      <c r="CN99" s="398" t="str">
        <f ca="1">+IF(OFFSET('Sanitation Data'!$D$31,0,10*ROW('Sanitation Data'!D93))="","",OFFSET('Sanitation Data'!$D$31,0,10*ROW('Sanitation Data'!D93)))</f>
        <v/>
      </c>
      <c r="CO99" s="398" t="str">
        <f ca="1">+IF(OFFSET('Sanitation Data'!$D$32,0,10*ROW('Sanitation Data'!D93))="","",OFFSET('Sanitation Data'!$D$32,0,10*ROW('Sanitation Data'!D93)))</f>
        <v/>
      </c>
      <c r="CP99" s="398" t="str">
        <f ca="1">+IF(OFFSET('Sanitation Data'!$E$28,0,10*ROW('Sanitation Data'!E93))="","",OFFSET('Sanitation Data'!$E$28,0,10*ROW('Sanitation Data'!E93)))</f>
        <v/>
      </c>
      <c r="CQ99" s="398" t="str">
        <f ca="1">+IF(OFFSET('Sanitation Data'!$E$29,0,10*ROW('Sanitation Data'!E93))="","",OFFSET('Sanitation Data'!$E$29,0,10*ROW('Sanitation Data'!E93)))</f>
        <v/>
      </c>
      <c r="CR99" s="398" t="str">
        <f ca="1">+IF(OFFSET('Sanitation Data'!$E$30,0,10*ROW('Sanitation Data'!E93))="","",OFFSET('Sanitation Data'!$E$30,0,10*ROW('Sanitation Data'!E93)))</f>
        <v/>
      </c>
      <c r="CS99" s="398" t="str">
        <f ca="1">+IF(OFFSET('Sanitation Data'!$E$31,0,10*ROW('Sanitation Data'!E93))="","",OFFSET('Sanitation Data'!$E$31,0,10*ROW('Sanitation Data'!E93)))</f>
        <v/>
      </c>
      <c r="CT99" s="398" t="str">
        <f ca="1">+IF(OFFSET('Sanitation Data'!$E$32,0,10*ROW('Sanitation Data'!E93))="","",OFFSET('Sanitation Data'!$E$32,0,10*ROW('Sanitation Data'!E93)))</f>
        <v/>
      </c>
      <c r="CU99" s="398" t="str">
        <f ca="1">+IF(OFFSET('Sanitation Data'!$F$28,0,10*ROW('Sanitation Data'!F93))="","",OFFSET('Sanitation Data'!$F$28,0,10*ROW('Sanitation Data'!F93)))</f>
        <v/>
      </c>
      <c r="CV99" s="398" t="str">
        <f ca="1">+IF(OFFSET('Sanitation Data'!$F$29,0,10*ROW('Sanitation Data'!F93))="","",OFFSET('Sanitation Data'!$F$29,0,10*ROW('Sanitation Data'!F93)))</f>
        <v/>
      </c>
      <c r="CW99" s="398" t="str">
        <f ca="1">+IF(OFFSET('Sanitation Data'!$F$30,0,10*ROW('Sanitation Data'!F93))="","",OFFSET('Sanitation Data'!$F$30,0,10*ROW('Sanitation Data'!F93)))</f>
        <v/>
      </c>
      <c r="CX99" s="398" t="str">
        <f ca="1">+IF(OFFSET('Sanitation Data'!$F$31,0,10*ROW('Sanitation Data'!F93))="","",OFFSET('Sanitation Data'!$F$31,0,10*ROW('Sanitation Data'!F93)))</f>
        <v/>
      </c>
      <c r="CY99" s="398" t="str">
        <f ca="1">+IF(OFFSET('Sanitation Data'!$F$32,0,10*ROW('Sanitation Data'!F93))="","",OFFSET('Sanitation Data'!$F$32,0,10*ROW('Sanitation Data'!F93)))</f>
        <v/>
      </c>
      <c r="CZ99" s="398" t="str">
        <f ca="1">+IF(OFFSET('Sanitation Data'!$G$28,0,10*ROW('Sanitation Data'!G93))="","",OFFSET('Sanitation Data'!$G$28,0,10*ROW('Sanitation Data'!G93)))</f>
        <v/>
      </c>
      <c r="DA99" s="398" t="str">
        <f ca="1">+IF(OFFSET('Sanitation Data'!$G$29,0,10*ROW('Sanitation Data'!G93))="","",OFFSET('Sanitation Data'!$G$29,0,10*ROW('Sanitation Data'!G93)))</f>
        <v/>
      </c>
      <c r="DB99" s="398" t="str">
        <f ca="1">+IF(OFFSET('Sanitation Data'!$G$30,0,10*ROW('Sanitation Data'!G93))="","",OFFSET('Sanitation Data'!$G$30,0,10*ROW('Sanitation Data'!G93)))</f>
        <v/>
      </c>
      <c r="DC99" s="398" t="str">
        <f ca="1">+IF(OFFSET('Sanitation Data'!$G$31,0,10*ROW('Sanitation Data'!G93))="","",OFFSET('Sanitation Data'!$G$31,0,10*ROW('Sanitation Data'!G93)))</f>
        <v/>
      </c>
      <c r="DD99" s="398" t="str">
        <f ca="1">+IF(OFFSET('Sanitation Data'!$G$32,0,10*ROW('Sanitation Data'!G93))="","",OFFSET('Sanitation Data'!$G$32,0,10*ROW('Sanitation Data'!G93)))</f>
        <v/>
      </c>
      <c r="DE99" s="398" t="str">
        <f ca="1">+IF(OFFSET('Sanitation Data'!$H$28,0,10*ROW('Sanitation Data'!H93))="","",OFFSET('Sanitation Data'!$H$28,0,10*ROW('Sanitation Data'!H93)))</f>
        <v/>
      </c>
      <c r="DF99" s="398" t="str">
        <f ca="1">+IF(OFFSET('Sanitation Data'!$H$29,0,10*ROW('Sanitation Data'!H93))="","",OFFSET('Sanitation Data'!$H$29,0,10*ROW('Sanitation Data'!H93)))</f>
        <v/>
      </c>
      <c r="DG99" s="398" t="str">
        <f ca="1">+IF(OFFSET('Sanitation Data'!$H$30,0,10*ROW('Sanitation Data'!H93))="","",OFFSET('Sanitation Data'!$H$30,0,10*ROW('Sanitation Data'!H93)))</f>
        <v/>
      </c>
      <c r="DH99" s="398" t="str">
        <f ca="1">+IF(OFFSET('Sanitation Data'!$H$31,0,10*ROW('Sanitation Data'!H93))="","",OFFSET('Sanitation Data'!$H$31,0,10*ROW('Sanitation Data'!H93)))</f>
        <v/>
      </c>
      <c r="DI99" s="398" t="str">
        <f ca="1">+IF(OFFSET('Sanitation Data'!$H$32,0,10*ROW('Sanitation Data'!H93))="","",OFFSET('Sanitation Data'!$H$32,0,10*ROW('Sanitation Data'!H93)))</f>
        <v/>
      </c>
      <c r="DJ99" s="398" t="str">
        <f ca="1">+IF(OFFSET('Sanitation Data'!$I$28,0,10*ROW('Sanitation Data'!I93))="","",OFFSET('Sanitation Data'!$I$28,0,10*ROW('Sanitation Data'!I93)))</f>
        <v/>
      </c>
      <c r="DK99" s="398" t="str">
        <f ca="1">+IF(OFFSET('Sanitation Data'!$I$29,0,10*ROW('Sanitation Data'!I93))="","",OFFSET('Sanitation Data'!$I$29,0,10*ROW('Sanitation Data'!I93)))</f>
        <v/>
      </c>
      <c r="DL99" s="398" t="str">
        <f ca="1">+IF(OFFSET('Sanitation Data'!$I$30,0,10*ROW('Sanitation Data'!I93))="","",OFFSET('Sanitation Data'!$I$30,0,10*ROW('Sanitation Data'!I93)))</f>
        <v/>
      </c>
      <c r="DM99" s="398" t="str">
        <f ca="1">+IF(OFFSET('Sanitation Data'!$I$31,0,10*ROW('Sanitation Data'!I93))="","",OFFSET('Sanitation Data'!$I$31,0,10*ROW('Sanitation Data'!I93)))</f>
        <v/>
      </c>
      <c r="DN99" s="398" t="str">
        <f ca="1">+IF(OFFSET('Sanitation Data'!$I$32,0,10*ROW('Sanitation Data'!I93))="","",OFFSET('Sanitation Data'!$I$32,0,10*ROW('Sanitation Data'!I93)))</f>
        <v/>
      </c>
      <c r="DO99" s="398" t="str">
        <f ca="1">+IF(OFFSET('Hygiene Data'!$D$11,0,10*ROW('Hygiene Data'!D93))="","",OFFSET('Hygiene Data'!$D$11,0,10*ROW('Hygiene Data'!D93)))</f>
        <v/>
      </c>
      <c r="DP99" s="398" t="str">
        <f ca="1">+IF(OFFSET('Hygiene Data'!$D$12,0,10*ROW('Hygiene Data'!D93))="","",OFFSET('Hygiene Data'!$D$12,0,10*ROW('Hygiene Data'!D93)))</f>
        <v/>
      </c>
      <c r="DQ99" s="398" t="str">
        <f ca="1">+IF(OFFSET('Hygiene Data'!$D$13,0,10*ROW('Hygiene Data'!D93))="","",OFFSET('Hygiene Data'!$D$13,0,10*ROW('Hygiene Data'!D93)))</f>
        <v/>
      </c>
      <c r="DR99" s="398" t="str">
        <f ca="1">+IF(OFFSET('Hygiene Data'!$E$11,0,10*ROW('Hygiene Data'!E93))="","",OFFSET('Hygiene Data'!$E$11,0,10*ROW('Hygiene Data'!E93)))</f>
        <v/>
      </c>
      <c r="DS99" s="398" t="str">
        <f ca="1">+IF(OFFSET('Hygiene Data'!$E$12,0,10*ROW('Hygiene Data'!E93))="","",OFFSET('Hygiene Data'!$E$12,0,10*ROW('Hygiene Data'!E93)))</f>
        <v/>
      </c>
      <c r="DT99" s="398" t="str">
        <f ca="1">+IF(OFFSET('Hygiene Data'!$E$13,0,10*ROW('Hygiene Data'!E93))="","",OFFSET('Hygiene Data'!$E$13,0,10*ROW('Hygiene Data'!E93)))</f>
        <v/>
      </c>
      <c r="DU99" s="398" t="str">
        <f ca="1">+IF(OFFSET('Hygiene Data'!$F$11,0,10*ROW('Hygiene Data'!F93))="","",OFFSET('Hygiene Data'!$F$11,0,10*ROW('Hygiene Data'!F93)))</f>
        <v/>
      </c>
      <c r="DV99" s="398" t="str">
        <f ca="1">+IF(OFFSET('Hygiene Data'!$F$12,0,10*ROW('Hygiene Data'!F93))="","",OFFSET('Hygiene Data'!$F$12,0,10*ROW('Hygiene Data'!F93)))</f>
        <v/>
      </c>
      <c r="DW99" s="398" t="str">
        <f ca="1">+IF(OFFSET('Hygiene Data'!$F$13,0,10*ROW('Hygiene Data'!F93))="","",OFFSET('Hygiene Data'!$F$13,0,10*ROW('Hygiene Data'!F93)))</f>
        <v/>
      </c>
      <c r="DX99" s="398" t="str">
        <f ca="1">+IF(OFFSET('Hygiene Data'!$G$11,0,10*ROW('Hygiene Data'!G93))="","",OFFSET('Hygiene Data'!$G$11,0,10*ROW('Hygiene Data'!G93)))</f>
        <v/>
      </c>
      <c r="DY99" s="398" t="str">
        <f ca="1">+IF(OFFSET('Hygiene Data'!$G$12,0,10*ROW('Hygiene Data'!G93))="","",OFFSET('Hygiene Data'!$G$12,0,10*ROW('Hygiene Data'!G93)))</f>
        <v/>
      </c>
      <c r="DZ99" s="398" t="str">
        <f ca="1">+IF(OFFSET('Hygiene Data'!$G$13,0,10*ROW('Hygiene Data'!G93))="","",OFFSET('Hygiene Data'!$G$13,0,10*ROW('Hygiene Data'!G93)))</f>
        <v/>
      </c>
      <c r="EA99" s="398" t="str">
        <f ca="1">+IF(OFFSET('Hygiene Data'!$H$11,0,10*ROW('Hygiene Data'!H93))="","",OFFSET('Hygiene Data'!$H$11,0,10*ROW('Hygiene Data'!H93)))</f>
        <v/>
      </c>
      <c r="EB99" s="398" t="str">
        <f ca="1">+IF(OFFSET('Hygiene Data'!$H$12,0,10*ROW('Hygiene Data'!H93))="","",OFFSET('Hygiene Data'!$H$12,0,10*ROW('Hygiene Data'!H93)))</f>
        <v/>
      </c>
      <c r="EC99" s="398" t="str">
        <f ca="1">+IF(OFFSET('Hygiene Data'!$H$13,0,10*ROW('Hygiene Data'!H93))="","",OFFSET('Hygiene Data'!$H$13,0,10*ROW('Hygiene Data'!H93)))</f>
        <v/>
      </c>
      <c r="ED99" s="398" t="str">
        <f ca="1">+IF(OFFSET('Hygiene Data'!$I$11,0,10*ROW('Hygiene Data'!I93))="","",OFFSET('Hygiene Data'!$I$11,0,10*ROW('Hygiene Data'!I93)))</f>
        <v/>
      </c>
      <c r="EE99" s="398" t="str">
        <f ca="1">+IF(OFFSET('Hygiene Data'!$I$12,0,10*ROW('Hygiene Data'!I93))="","",OFFSET('Hygiene Data'!$I$12,0,10*ROW('Hygiene Data'!I93)))</f>
        <v/>
      </c>
      <c r="EF99" s="398" t="str">
        <f ca="1">+IF(OFFSET('Hygiene Data'!$I$13,0,10*ROW('Hygiene Data'!I93))="","",OFFSET('Hygiene Data'!$I$13,0,10*ROW('Hygiene Data'!I93)))</f>
        <v/>
      </c>
    </row>
    <row r="100" spans="1:136" x14ac:dyDescent="0.25">
      <c r="A100" s="507" t="str">
        <f ca="1">+IF(OFFSET('Water Data'!$B$2,0,10*ROW('Water Data'!E94))="","",OFFSET('Water Data'!$B$2,0,10*ROW('Water Data'!E94)))</f>
        <v/>
      </c>
      <c r="B100" s="507"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34" t="str">
        <f t="shared" ca="1" si="1"/>
        <v/>
      </c>
      <c r="D100" s="535"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35"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35"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35"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35"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35"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35"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35"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35"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35"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35"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35"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35"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35"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35"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35"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35"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35"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36"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36"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36"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36"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36"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36"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36"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36"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36"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36"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36"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36"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36"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36"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36"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36"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36"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36"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36"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36"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36"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36"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36"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36"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36"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36"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36"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36"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36"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36"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37"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613"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37"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37"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37"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37"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37"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37"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37"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37"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37"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37"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37"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37"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37"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37"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37"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37"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98" t="str">
        <f ca="1">+IF(OFFSET('Water Data'!$D$27,0,10*ROW('Water Data'!D94))="","",OFFSET('Water Data'!$D$27,0,10*ROW('Water Data'!D94)))</f>
        <v/>
      </c>
      <c r="BT100" s="398" t="str">
        <f ca="1">+IF(OFFSET('Water Data'!$D$28,0,10*ROW('Water Data'!D94))="","",OFFSET('Water Data'!$D$28,0,10*ROW('Water Data'!D94)))</f>
        <v/>
      </c>
      <c r="BU100" s="398" t="str">
        <f ca="1">+IF(OFFSET('Water Data'!$D$29,0,10*ROW('Water Data'!D94))="","",OFFSET('Water Data'!$D$29,0,10*ROW('Water Data'!D94)))</f>
        <v/>
      </c>
      <c r="BV100" s="398" t="str">
        <f ca="1">+IF(OFFSET('Water Data'!$E$27,0,10*ROW('Water Data'!E94))="","",OFFSET('Water Data'!$E$27,0,10*ROW('Water Data'!E94)))</f>
        <v/>
      </c>
      <c r="BW100" s="398" t="str">
        <f ca="1">+IF(OFFSET('Water Data'!$E$28,0,10*ROW('Water Data'!E94))="","",OFFSET('Water Data'!$E$28,0,10*ROW('Water Data'!E94)))</f>
        <v/>
      </c>
      <c r="BX100" s="398" t="str">
        <f ca="1">+IF(OFFSET('Water Data'!$E$29,0,10*ROW('Water Data'!E94))="","",OFFSET('Water Data'!$E$29,0,10*ROW('Water Data'!E94)))</f>
        <v/>
      </c>
      <c r="BY100" s="398" t="str">
        <f ca="1">+IF(OFFSET('Water Data'!$F$27,0,10*ROW('Water Data'!F94))="","",OFFSET('Water Data'!$F$27,0,10*ROW('Water Data'!F94)))</f>
        <v/>
      </c>
      <c r="BZ100" s="398" t="str">
        <f ca="1">+IF(OFFSET('Water Data'!$F$28,0,10*ROW('Water Data'!F94))="","",OFFSET('Water Data'!$F$28,0,10*ROW('Water Data'!F94)))</f>
        <v/>
      </c>
      <c r="CA100" s="398" t="str">
        <f ca="1">+IF(OFFSET('Water Data'!$F$29,0,10*ROW('Water Data'!F94))="","",OFFSET('Water Data'!$F$29,0,10*ROW('Water Data'!F94)))</f>
        <v/>
      </c>
      <c r="CB100" s="398" t="str">
        <f ca="1">+IF(OFFSET('Water Data'!$G$27,0,10*ROW('Water Data'!G94))="","",OFFSET('Water Data'!$G$27,0,10*ROW('Water Data'!G94)))</f>
        <v/>
      </c>
      <c r="CC100" s="398" t="str">
        <f ca="1">+IF(OFFSET('Water Data'!$G$28,0,10*ROW('Water Data'!G94))="","",OFFSET('Water Data'!$G$28,0,10*ROW('Water Data'!G94)))</f>
        <v/>
      </c>
      <c r="CD100" s="398" t="str">
        <f ca="1">+IF(OFFSET('Water Data'!$G$29,0,10*ROW('Water Data'!G94))="","",OFFSET('Water Data'!$G$29,0,10*ROW('Water Data'!G94)))</f>
        <v/>
      </c>
      <c r="CE100" s="398" t="str">
        <f ca="1">+IF(OFFSET('Water Data'!$H$27,0,10*ROW('Water Data'!H94))="","",OFFSET('Water Data'!$H$27,0,10*ROW('Water Data'!H94)))</f>
        <v/>
      </c>
      <c r="CF100" s="398" t="str">
        <f ca="1">+IF(OFFSET('Water Data'!$H$28,0,10*ROW('Water Data'!H94))="","",OFFSET('Water Data'!$H$28,0,10*ROW('Water Data'!H94)))</f>
        <v/>
      </c>
      <c r="CG100" s="398" t="str">
        <f ca="1">+IF(OFFSET('Water Data'!$H$29,0,10*ROW('Water Data'!H94))="","",OFFSET('Water Data'!$H$29,0,10*ROW('Water Data'!H94)))</f>
        <v/>
      </c>
      <c r="CH100" s="398" t="str">
        <f ca="1">+IF(OFFSET('Water Data'!$I$27,0,10*ROW('Water Data'!I94))="","",OFFSET('Water Data'!$I$27,0,10*ROW('Water Data'!I94)))</f>
        <v/>
      </c>
      <c r="CI100" s="398" t="str">
        <f ca="1">+IF(OFFSET('Water Data'!$I$28,0,10*ROW('Water Data'!I94))="","",OFFSET('Water Data'!$I$28,0,10*ROW('Water Data'!I94)))</f>
        <v/>
      </c>
      <c r="CJ100" s="398" t="str">
        <f ca="1">+IF(OFFSET('Water Data'!$I$29,0,10*ROW('Water Data'!I94))="","",OFFSET('Water Data'!$I$29,0,10*ROW('Water Data'!I94)))</f>
        <v/>
      </c>
      <c r="CK100" s="398" t="str">
        <f ca="1">+IF(OFFSET('Sanitation Data'!$D$28,0,10*ROW('Sanitation Data'!D94))="","",OFFSET('Sanitation Data'!$D$28,0,10*ROW('Sanitation Data'!D94)))</f>
        <v/>
      </c>
      <c r="CL100" s="398" t="str">
        <f ca="1">+IF(OFFSET('Sanitation Data'!$D$29,0,10*ROW('Sanitation Data'!D94))="","",OFFSET('Sanitation Data'!$D$29,0,10*ROW('Sanitation Data'!D94)))</f>
        <v/>
      </c>
      <c r="CM100" s="398" t="str">
        <f ca="1">+IF(OFFSET('Sanitation Data'!$D$30,0,10*ROW('Sanitation Data'!D94))="","",OFFSET('Sanitation Data'!$D$30,0,10*ROW('Sanitation Data'!D94)))</f>
        <v/>
      </c>
      <c r="CN100" s="398" t="str">
        <f ca="1">+IF(OFFSET('Sanitation Data'!$D$31,0,10*ROW('Sanitation Data'!D94))="","",OFFSET('Sanitation Data'!$D$31,0,10*ROW('Sanitation Data'!D94)))</f>
        <v/>
      </c>
      <c r="CO100" s="398" t="str">
        <f ca="1">+IF(OFFSET('Sanitation Data'!$D$32,0,10*ROW('Sanitation Data'!D94))="","",OFFSET('Sanitation Data'!$D$32,0,10*ROW('Sanitation Data'!D94)))</f>
        <v/>
      </c>
      <c r="CP100" s="398" t="str">
        <f ca="1">+IF(OFFSET('Sanitation Data'!$E$28,0,10*ROW('Sanitation Data'!E94))="","",OFFSET('Sanitation Data'!$E$28,0,10*ROW('Sanitation Data'!E94)))</f>
        <v/>
      </c>
      <c r="CQ100" s="398" t="str">
        <f ca="1">+IF(OFFSET('Sanitation Data'!$E$29,0,10*ROW('Sanitation Data'!E94))="","",OFFSET('Sanitation Data'!$E$29,0,10*ROW('Sanitation Data'!E94)))</f>
        <v/>
      </c>
      <c r="CR100" s="398" t="str">
        <f ca="1">+IF(OFFSET('Sanitation Data'!$E$30,0,10*ROW('Sanitation Data'!E94))="","",OFFSET('Sanitation Data'!$E$30,0,10*ROW('Sanitation Data'!E94)))</f>
        <v/>
      </c>
      <c r="CS100" s="398" t="str">
        <f ca="1">+IF(OFFSET('Sanitation Data'!$E$31,0,10*ROW('Sanitation Data'!E94))="","",OFFSET('Sanitation Data'!$E$31,0,10*ROW('Sanitation Data'!E94)))</f>
        <v/>
      </c>
      <c r="CT100" s="398" t="str">
        <f ca="1">+IF(OFFSET('Sanitation Data'!$E$32,0,10*ROW('Sanitation Data'!E94))="","",OFFSET('Sanitation Data'!$E$32,0,10*ROW('Sanitation Data'!E94)))</f>
        <v/>
      </c>
      <c r="CU100" s="398" t="str">
        <f ca="1">+IF(OFFSET('Sanitation Data'!$F$28,0,10*ROW('Sanitation Data'!F94))="","",OFFSET('Sanitation Data'!$F$28,0,10*ROW('Sanitation Data'!F94)))</f>
        <v/>
      </c>
      <c r="CV100" s="398" t="str">
        <f ca="1">+IF(OFFSET('Sanitation Data'!$F$29,0,10*ROW('Sanitation Data'!F94))="","",OFFSET('Sanitation Data'!$F$29,0,10*ROW('Sanitation Data'!F94)))</f>
        <v/>
      </c>
      <c r="CW100" s="398" t="str">
        <f ca="1">+IF(OFFSET('Sanitation Data'!$F$30,0,10*ROW('Sanitation Data'!F94))="","",OFFSET('Sanitation Data'!$F$30,0,10*ROW('Sanitation Data'!F94)))</f>
        <v/>
      </c>
      <c r="CX100" s="398" t="str">
        <f ca="1">+IF(OFFSET('Sanitation Data'!$F$31,0,10*ROW('Sanitation Data'!F94))="","",OFFSET('Sanitation Data'!$F$31,0,10*ROW('Sanitation Data'!F94)))</f>
        <v/>
      </c>
      <c r="CY100" s="398" t="str">
        <f ca="1">+IF(OFFSET('Sanitation Data'!$F$32,0,10*ROW('Sanitation Data'!F94))="","",OFFSET('Sanitation Data'!$F$32,0,10*ROW('Sanitation Data'!F94)))</f>
        <v/>
      </c>
      <c r="CZ100" s="398" t="str">
        <f ca="1">+IF(OFFSET('Sanitation Data'!$G$28,0,10*ROW('Sanitation Data'!G94))="","",OFFSET('Sanitation Data'!$G$28,0,10*ROW('Sanitation Data'!G94)))</f>
        <v/>
      </c>
      <c r="DA100" s="398" t="str">
        <f ca="1">+IF(OFFSET('Sanitation Data'!$G$29,0,10*ROW('Sanitation Data'!G94))="","",OFFSET('Sanitation Data'!$G$29,0,10*ROW('Sanitation Data'!G94)))</f>
        <v/>
      </c>
      <c r="DB100" s="398" t="str">
        <f ca="1">+IF(OFFSET('Sanitation Data'!$G$30,0,10*ROW('Sanitation Data'!G94))="","",OFFSET('Sanitation Data'!$G$30,0,10*ROW('Sanitation Data'!G94)))</f>
        <v/>
      </c>
      <c r="DC100" s="398" t="str">
        <f ca="1">+IF(OFFSET('Sanitation Data'!$G$31,0,10*ROW('Sanitation Data'!G94))="","",OFFSET('Sanitation Data'!$G$31,0,10*ROW('Sanitation Data'!G94)))</f>
        <v/>
      </c>
      <c r="DD100" s="398" t="str">
        <f ca="1">+IF(OFFSET('Sanitation Data'!$G$32,0,10*ROW('Sanitation Data'!G94))="","",OFFSET('Sanitation Data'!$G$32,0,10*ROW('Sanitation Data'!G94)))</f>
        <v/>
      </c>
      <c r="DE100" s="398" t="str">
        <f ca="1">+IF(OFFSET('Sanitation Data'!$H$28,0,10*ROW('Sanitation Data'!H94))="","",OFFSET('Sanitation Data'!$H$28,0,10*ROW('Sanitation Data'!H94)))</f>
        <v/>
      </c>
      <c r="DF100" s="398" t="str">
        <f ca="1">+IF(OFFSET('Sanitation Data'!$H$29,0,10*ROW('Sanitation Data'!H94))="","",OFFSET('Sanitation Data'!$H$29,0,10*ROW('Sanitation Data'!H94)))</f>
        <v/>
      </c>
      <c r="DG100" s="398" t="str">
        <f ca="1">+IF(OFFSET('Sanitation Data'!$H$30,0,10*ROW('Sanitation Data'!H94))="","",OFFSET('Sanitation Data'!$H$30,0,10*ROW('Sanitation Data'!H94)))</f>
        <v/>
      </c>
      <c r="DH100" s="398" t="str">
        <f ca="1">+IF(OFFSET('Sanitation Data'!$H$31,0,10*ROW('Sanitation Data'!H94))="","",OFFSET('Sanitation Data'!$H$31,0,10*ROW('Sanitation Data'!H94)))</f>
        <v/>
      </c>
      <c r="DI100" s="398" t="str">
        <f ca="1">+IF(OFFSET('Sanitation Data'!$H$32,0,10*ROW('Sanitation Data'!H94))="","",OFFSET('Sanitation Data'!$H$32,0,10*ROW('Sanitation Data'!H94)))</f>
        <v/>
      </c>
      <c r="DJ100" s="398" t="str">
        <f ca="1">+IF(OFFSET('Sanitation Data'!$I$28,0,10*ROW('Sanitation Data'!I94))="","",OFFSET('Sanitation Data'!$I$28,0,10*ROW('Sanitation Data'!I94)))</f>
        <v/>
      </c>
      <c r="DK100" s="398" t="str">
        <f ca="1">+IF(OFFSET('Sanitation Data'!$I$29,0,10*ROW('Sanitation Data'!I94))="","",OFFSET('Sanitation Data'!$I$29,0,10*ROW('Sanitation Data'!I94)))</f>
        <v/>
      </c>
      <c r="DL100" s="398" t="str">
        <f ca="1">+IF(OFFSET('Sanitation Data'!$I$30,0,10*ROW('Sanitation Data'!I94))="","",OFFSET('Sanitation Data'!$I$30,0,10*ROW('Sanitation Data'!I94)))</f>
        <v/>
      </c>
      <c r="DM100" s="398" t="str">
        <f ca="1">+IF(OFFSET('Sanitation Data'!$I$31,0,10*ROW('Sanitation Data'!I94))="","",OFFSET('Sanitation Data'!$I$31,0,10*ROW('Sanitation Data'!I94)))</f>
        <v/>
      </c>
      <c r="DN100" s="398" t="str">
        <f ca="1">+IF(OFFSET('Sanitation Data'!$I$32,0,10*ROW('Sanitation Data'!I94))="","",OFFSET('Sanitation Data'!$I$32,0,10*ROW('Sanitation Data'!I94)))</f>
        <v/>
      </c>
      <c r="DO100" s="398" t="str">
        <f ca="1">+IF(OFFSET('Hygiene Data'!$D$11,0,10*ROW('Hygiene Data'!D94))="","",OFFSET('Hygiene Data'!$D$11,0,10*ROW('Hygiene Data'!D94)))</f>
        <v/>
      </c>
      <c r="DP100" s="398" t="str">
        <f ca="1">+IF(OFFSET('Hygiene Data'!$D$12,0,10*ROW('Hygiene Data'!D94))="","",OFFSET('Hygiene Data'!$D$12,0,10*ROW('Hygiene Data'!D94)))</f>
        <v/>
      </c>
      <c r="DQ100" s="398" t="str">
        <f ca="1">+IF(OFFSET('Hygiene Data'!$D$13,0,10*ROW('Hygiene Data'!D94))="","",OFFSET('Hygiene Data'!$D$13,0,10*ROW('Hygiene Data'!D94)))</f>
        <v/>
      </c>
      <c r="DR100" s="398" t="str">
        <f ca="1">+IF(OFFSET('Hygiene Data'!$E$11,0,10*ROW('Hygiene Data'!E94))="","",OFFSET('Hygiene Data'!$E$11,0,10*ROW('Hygiene Data'!E94)))</f>
        <v/>
      </c>
      <c r="DS100" s="398" t="str">
        <f ca="1">+IF(OFFSET('Hygiene Data'!$E$12,0,10*ROW('Hygiene Data'!E94))="","",OFFSET('Hygiene Data'!$E$12,0,10*ROW('Hygiene Data'!E94)))</f>
        <v/>
      </c>
      <c r="DT100" s="398" t="str">
        <f ca="1">+IF(OFFSET('Hygiene Data'!$E$13,0,10*ROW('Hygiene Data'!E94))="","",OFFSET('Hygiene Data'!$E$13,0,10*ROW('Hygiene Data'!E94)))</f>
        <v/>
      </c>
      <c r="DU100" s="398" t="str">
        <f ca="1">+IF(OFFSET('Hygiene Data'!$F$11,0,10*ROW('Hygiene Data'!F94))="","",OFFSET('Hygiene Data'!$F$11,0,10*ROW('Hygiene Data'!F94)))</f>
        <v/>
      </c>
      <c r="DV100" s="398" t="str">
        <f ca="1">+IF(OFFSET('Hygiene Data'!$F$12,0,10*ROW('Hygiene Data'!F94))="","",OFFSET('Hygiene Data'!$F$12,0,10*ROW('Hygiene Data'!F94)))</f>
        <v/>
      </c>
      <c r="DW100" s="398" t="str">
        <f ca="1">+IF(OFFSET('Hygiene Data'!$F$13,0,10*ROW('Hygiene Data'!F94))="","",OFFSET('Hygiene Data'!$F$13,0,10*ROW('Hygiene Data'!F94)))</f>
        <v/>
      </c>
      <c r="DX100" s="398" t="str">
        <f ca="1">+IF(OFFSET('Hygiene Data'!$G$11,0,10*ROW('Hygiene Data'!G94))="","",OFFSET('Hygiene Data'!$G$11,0,10*ROW('Hygiene Data'!G94)))</f>
        <v/>
      </c>
      <c r="DY100" s="398" t="str">
        <f ca="1">+IF(OFFSET('Hygiene Data'!$G$12,0,10*ROW('Hygiene Data'!G94))="","",OFFSET('Hygiene Data'!$G$12,0,10*ROW('Hygiene Data'!G94)))</f>
        <v/>
      </c>
      <c r="DZ100" s="398" t="str">
        <f ca="1">+IF(OFFSET('Hygiene Data'!$G$13,0,10*ROW('Hygiene Data'!G94))="","",OFFSET('Hygiene Data'!$G$13,0,10*ROW('Hygiene Data'!G94)))</f>
        <v/>
      </c>
      <c r="EA100" s="398" t="str">
        <f ca="1">+IF(OFFSET('Hygiene Data'!$H$11,0,10*ROW('Hygiene Data'!H94))="","",OFFSET('Hygiene Data'!$H$11,0,10*ROW('Hygiene Data'!H94)))</f>
        <v/>
      </c>
      <c r="EB100" s="398" t="str">
        <f ca="1">+IF(OFFSET('Hygiene Data'!$H$12,0,10*ROW('Hygiene Data'!H94))="","",OFFSET('Hygiene Data'!$H$12,0,10*ROW('Hygiene Data'!H94)))</f>
        <v/>
      </c>
      <c r="EC100" s="398" t="str">
        <f ca="1">+IF(OFFSET('Hygiene Data'!$H$13,0,10*ROW('Hygiene Data'!H94))="","",OFFSET('Hygiene Data'!$H$13,0,10*ROW('Hygiene Data'!H94)))</f>
        <v/>
      </c>
      <c r="ED100" s="398" t="str">
        <f ca="1">+IF(OFFSET('Hygiene Data'!$I$11,0,10*ROW('Hygiene Data'!I94))="","",OFFSET('Hygiene Data'!$I$11,0,10*ROW('Hygiene Data'!I94)))</f>
        <v/>
      </c>
      <c r="EE100" s="398" t="str">
        <f ca="1">+IF(OFFSET('Hygiene Data'!$I$12,0,10*ROW('Hygiene Data'!I94))="","",OFFSET('Hygiene Data'!$I$12,0,10*ROW('Hygiene Data'!I94)))</f>
        <v/>
      </c>
      <c r="EF100" s="398" t="str">
        <f ca="1">+IF(OFFSET('Hygiene Data'!$I$13,0,10*ROW('Hygiene Data'!I94))="","",OFFSET('Hygiene Data'!$I$13,0,10*ROW('Hygiene Data'!I94)))</f>
        <v/>
      </c>
    </row>
    <row r="101" spans="1:136" x14ac:dyDescent="0.25">
      <c r="A101" s="507" t="str">
        <f ca="1">+IF(OFFSET('Water Data'!$B$2,0,10*ROW('Water Data'!E95))="","",OFFSET('Water Data'!$B$2,0,10*ROW('Water Data'!E95)))</f>
        <v/>
      </c>
      <c r="B101" s="507"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34" t="str">
        <f t="shared" ca="1" si="1"/>
        <v/>
      </c>
      <c r="D101" s="535"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35"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35"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35"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35"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35"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35"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35"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35"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35"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35"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35"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35"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35"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35"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35"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35"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35"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36"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36"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36"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36"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36"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36"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36"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36"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36"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36"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36"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36"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36"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36"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36"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36"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36"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36"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36"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36"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36"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36"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36"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36"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36"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36"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36"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36"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36"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36"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37"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613"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37"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37"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37"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37"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37"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37"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37"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37"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37"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37"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37"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37"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37"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37"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37"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37"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98" t="str">
        <f ca="1">+IF(OFFSET('Water Data'!$D$27,0,10*ROW('Water Data'!D95))="","",OFFSET('Water Data'!$D$27,0,10*ROW('Water Data'!D95)))</f>
        <v/>
      </c>
      <c r="BT101" s="398" t="str">
        <f ca="1">+IF(OFFSET('Water Data'!$D$28,0,10*ROW('Water Data'!D95))="","",OFFSET('Water Data'!$D$28,0,10*ROW('Water Data'!D95)))</f>
        <v/>
      </c>
      <c r="BU101" s="398" t="str">
        <f ca="1">+IF(OFFSET('Water Data'!$D$29,0,10*ROW('Water Data'!D95))="","",OFFSET('Water Data'!$D$29,0,10*ROW('Water Data'!D95)))</f>
        <v/>
      </c>
      <c r="BV101" s="398" t="str">
        <f ca="1">+IF(OFFSET('Water Data'!$E$27,0,10*ROW('Water Data'!E95))="","",OFFSET('Water Data'!$E$27,0,10*ROW('Water Data'!E95)))</f>
        <v/>
      </c>
      <c r="BW101" s="398" t="str">
        <f ca="1">+IF(OFFSET('Water Data'!$E$28,0,10*ROW('Water Data'!E95))="","",OFFSET('Water Data'!$E$28,0,10*ROW('Water Data'!E95)))</f>
        <v/>
      </c>
      <c r="BX101" s="398" t="str">
        <f ca="1">+IF(OFFSET('Water Data'!$E$29,0,10*ROW('Water Data'!E95))="","",OFFSET('Water Data'!$E$29,0,10*ROW('Water Data'!E95)))</f>
        <v/>
      </c>
      <c r="BY101" s="398" t="str">
        <f ca="1">+IF(OFFSET('Water Data'!$F$27,0,10*ROW('Water Data'!F95))="","",OFFSET('Water Data'!$F$27,0,10*ROW('Water Data'!F95)))</f>
        <v/>
      </c>
      <c r="BZ101" s="398" t="str">
        <f ca="1">+IF(OFFSET('Water Data'!$F$28,0,10*ROW('Water Data'!F95))="","",OFFSET('Water Data'!$F$28,0,10*ROW('Water Data'!F95)))</f>
        <v/>
      </c>
      <c r="CA101" s="398" t="str">
        <f ca="1">+IF(OFFSET('Water Data'!$F$29,0,10*ROW('Water Data'!F95))="","",OFFSET('Water Data'!$F$29,0,10*ROW('Water Data'!F95)))</f>
        <v/>
      </c>
      <c r="CB101" s="398" t="str">
        <f ca="1">+IF(OFFSET('Water Data'!$G$27,0,10*ROW('Water Data'!G95))="","",OFFSET('Water Data'!$G$27,0,10*ROW('Water Data'!G95)))</f>
        <v/>
      </c>
      <c r="CC101" s="398" t="str">
        <f ca="1">+IF(OFFSET('Water Data'!$G$28,0,10*ROW('Water Data'!G95))="","",OFFSET('Water Data'!$G$28,0,10*ROW('Water Data'!G95)))</f>
        <v/>
      </c>
      <c r="CD101" s="398" t="str">
        <f ca="1">+IF(OFFSET('Water Data'!$G$29,0,10*ROW('Water Data'!G95))="","",OFFSET('Water Data'!$G$29,0,10*ROW('Water Data'!G95)))</f>
        <v/>
      </c>
      <c r="CE101" s="398" t="str">
        <f ca="1">+IF(OFFSET('Water Data'!$H$27,0,10*ROW('Water Data'!H95))="","",OFFSET('Water Data'!$H$27,0,10*ROW('Water Data'!H95)))</f>
        <v/>
      </c>
      <c r="CF101" s="398" t="str">
        <f ca="1">+IF(OFFSET('Water Data'!$H$28,0,10*ROW('Water Data'!H95))="","",OFFSET('Water Data'!$H$28,0,10*ROW('Water Data'!H95)))</f>
        <v/>
      </c>
      <c r="CG101" s="398" t="str">
        <f ca="1">+IF(OFFSET('Water Data'!$H$29,0,10*ROW('Water Data'!H95))="","",OFFSET('Water Data'!$H$29,0,10*ROW('Water Data'!H95)))</f>
        <v/>
      </c>
      <c r="CH101" s="398" t="str">
        <f ca="1">+IF(OFFSET('Water Data'!$I$27,0,10*ROW('Water Data'!I95))="","",OFFSET('Water Data'!$I$27,0,10*ROW('Water Data'!I95)))</f>
        <v/>
      </c>
      <c r="CI101" s="398" t="str">
        <f ca="1">+IF(OFFSET('Water Data'!$I$28,0,10*ROW('Water Data'!I95))="","",OFFSET('Water Data'!$I$28,0,10*ROW('Water Data'!I95)))</f>
        <v/>
      </c>
      <c r="CJ101" s="398" t="str">
        <f ca="1">+IF(OFFSET('Water Data'!$I$29,0,10*ROW('Water Data'!I95))="","",OFFSET('Water Data'!$I$29,0,10*ROW('Water Data'!I95)))</f>
        <v/>
      </c>
      <c r="CK101" s="398" t="str">
        <f ca="1">+IF(OFFSET('Sanitation Data'!$D$28,0,10*ROW('Sanitation Data'!D95))="","",OFFSET('Sanitation Data'!$D$28,0,10*ROW('Sanitation Data'!D95)))</f>
        <v/>
      </c>
      <c r="CL101" s="398" t="str">
        <f ca="1">+IF(OFFSET('Sanitation Data'!$D$29,0,10*ROW('Sanitation Data'!D95))="","",OFFSET('Sanitation Data'!$D$29,0,10*ROW('Sanitation Data'!D95)))</f>
        <v/>
      </c>
      <c r="CM101" s="398" t="str">
        <f ca="1">+IF(OFFSET('Sanitation Data'!$D$30,0,10*ROW('Sanitation Data'!D95))="","",OFFSET('Sanitation Data'!$D$30,0,10*ROW('Sanitation Data'!D95)))</f>
        <v/>
      </c>
      <c r="CN101" s="398" t="str">
        <f ca="1">+IF(OFFSET('Sanitation Data'!$D$31,0,10*ROW('Sanitation Data'!D95))="","",OFFSET('Sanitation Data'!$D$31,0,10*ROW('Sanitation Data'!D95)))</f>
        <v/>
      </c>
      <c r="CO101" s="398" t="str">
        <f ca="1">+IF(OFFSET('Sanitation Data'!$D$32,0,10*ROW('Sanitation Data'!D95))="","",OFFSET('Sanitation Data'!$D$32,0,10*ROW('Sanitation Data'!D95)))</f>
        <v/>
      </c>
      <c r="CP101" s="398" t="str">
        <f ca="1">+IF(OFFSET('Sanitation Data'!$E$28,0,10*ROW('Sanitation Data'!E95))="","",OFFSET('Sanitation Data'!$E$28,0,10*ROW('Sanitation Data'!E95)))</f>
        <v/>
      </c>
      <c r="CQ101" s="398" t="str">
        <f ca="1">+IF(OFFSET('Sanitation Data'!$E$29,0,10*ROW('Sanitation Data'!E95))="","",OFFSET('Sanitation Data'!$E$29,0,10*ROW('Sanitation Data'!E95)))</f>
        <v/>
      </c>
      <c r="CR101" s="398" t="str">
        <f ca="1">+IF(OFFSET('Sanitation Data'!$E$30,0,10*ROW('Sanitation Data'!E95))="","",OFFSET('Sanitation Data'!$E$30,0,10*ROW('Sanitation Data'!E95)))</f>
        <v/>
      </c>
      <c r="CS101" s="398" t="str">
        <f ca="1">+IF(OFFSET('Sanitation Data'!$E$31,0,10*ROW('Sanitation Data'!E95))="","",OFFSET('Sanitation Data'!$E$31,0,10*ROW('Sanitation Data'!E95)))</f>
        <v/>
      </c>
      <c r="CT101" s="398" t="str">
        <f ca="1">+IF(OFFSET('Sanitation Data'!$E$32,0,10*ROW('Sanitation Data'!E95))="","",OFFSET('Sanitation Data'!$E$32,0,10*ROW('Sanitation Data'!E95)))</f>
        <v/>
      </c>
      <c r="CU101" s="398" t="str">
        <f ca="1">+IF(OFFSET('Sanitation Data'!$F$28,0,10*ROW('Sanitation Data'!F95))="","",OFFSET('Sanitation Data'!$F$28,0,10*ROW('Sanitation Data'!F95)))</f>
        <v/>
      </c>
      <c r="CV101" s="398" t="str">
        <f ca="1">+IF(OFFSET('Sanitation Data'!$F$29,0,10*ROW('Sanitation Data'!F95))="","",OFFSET('Sanitation Data'!$F$29,0,10*ROW('Sanitation Data'!F95)))</f>
        <v/>
      </c>
      <c r="CW101" s="398" t="str">
        <f ca="1">+IF(OFFSET('Sanitation Data'!$F$30,0,10*ROW('Sanitation Data'!F95))="","",OFFSET('Sanitation Data'!$F$30,0,10*ROW('Sanitation Data'!F95)))</f>
        <v/>
      </c>
      <c r="CX101" s="398" t="str">
        <f ca="1">+IF(OFFSET('Sanitation Data'!$F$31,0,10*ROW('Sanitation Data'!F95))="","",OFFSET('Sanitation Data'!$F$31,0,10*ROW('Sanitation Data'!F95)))</f>
        <v/>
      </c>
      <c r="CY101" s="398" t="str">
        <f ca="1">+IF(OFFSET('Sanitation Data'!$F$32,0,10*ROW('Sanitation Data'!F95))="","",OFFSET('Sanitation Data'!$F$32,0,10*ROW('Sanitation Data'!F95)))</f>
        <v/>
      </c>
      <c r="CZ101" s="398" t="str">
        <f ca="1">+IF(OFFSET('Sanitation Data'!$G$28,0,10*ROW('Sanitation Data'!G95))="","",OFFSET('Sanitation Data'!$G$28,0,10*ROW('Sanitation Data'!G95)))</f>
        <v/>
      </c>
      <c r="DA101" s="398" t="str">
        <f ca="1">+IF(OFFSET('Sanitation Data'!$G$29,0,10*ROW('Sanitation Data'!G95))="","",OFFSET('Sanitation Data'!$G$29,0,10*ROW('Sanitation Data'!G95)))</f>
        <v/>
      </c>
      <c r="DB101" s="398" t="str">
        <f ca="1">+IF(OFFSET('Sanitation Data'!$G$30,0,10*ROW('Sanitation Data'!G95))="","",OFFSET('Sanitation Data'!$G$30,0,10*ROW('Sanitation Data'!G95)))</f>
        <v/>
      </c>
      <c r="DC101" s="398" t="str">
        <f ca="1">+IF(OFFSET('Sanitation Data'!$G$31,0,10*ROW('Sanitation Data'!G95))="","",OFFSET('Sanitation Data'!$G$31,0,10*ROW('Sanitation Data'!G95)))</f>
        <v/>
      </c>
      <c r="DD101" s="398" t="str">
        <f ca="1">+IF(OFFSET('Sanitation Data'!$G$32,0,10*ROW('Sanitation Data'!G95))="","",OFFSET('Sanitation Data'!$G$32,0,10*ROW('Sanitation Data'!G95)))</f>
        <v/>
      </c>
      <c r="DE101" s="398" t="str">
        <f ca="1">+IF(OFFSET('Sanitation Data'!$H$28,0,10*ROW('Sanitation Data'!H95))="","",OFFSET('Sanitation Data'!$H$28,0,10*ROW('Sanitation Data'!H95)))</f>
        <v/>
      </c>
      <c r="DF101" s="398" t="str">
        <f ca="1">+IF(OFFSET('Sanitation Data'!$H$29,0,10*ROW('Sanitation Data'!H95))="","",OFFSET('Sanitation Data'!$H$29,0,10*ROW('Sanitation Data'!H95)))</f>
        <v/>
      </c>
      <c r="DG101" s="398" t="str">
        <f ca="1">+IF(OFFSET('Sanitation Data'!$H$30,0,10*ROW('Sanitation Data'!H95))="","",OFFSET('Sanitation Data'!$H$30,0,10*ROW('Sanitation Data'!H95)))</f>
        <v/>
      </c>
      <c r="DH101" s="398" t="str">
        <f ca="1">+IF(OFFSET('Sanitation Data'!$H$31,0,10*ROW('Sanitation Data'!H95))="","",OFFSET('Sanitation Data'!$H$31,0,10*ROW('Sanitation Data'!H95)))</f>
        <v/>
      </c>
      <c r="DI101" s="398" t="str">
        <f ca="1">+IF(OFFSET('Sanitation Data'!$H$32,0,10*ROW('Sanitation Data'!H95))="","",OFFSET('Sanitation Data'!$H$32,0,10*ROW('Sanitation Data'!H95)))</f>
        <v/>
      </c>
      <c r="DJ101" s="398" t="str">
        <f ca="1">+IF(OFFSET('Sanitation Data'!$I$28,0,10*ROW('Sanitation Data'!I95))="","",OFFSET('Sanitation Data'!$I$28,0,10*ROW('Sanitation Data'!I95)))</f>
        <v/>
      </c>
      <c r="DK101" s="398" t="str">
        <f ca="1">+IF(OFFSET('Sanitation Data'!$I$29,0,10*ROW('Sanitation Data'!I95))="","",OFFSET('Sanitation Data'!$I$29,0,10*ROW('Sanitation Data'!I95)))</f>
        <v/>
      </c>
      <c r="DL101" s="398" t="str">
        <f ca="1">+IF(OFFSET('Sanitation Data'!$I$30,0,10*ROW('Sanitation Data'!I95))="","",OFFSET('Sanitation Data'!$I$30,0,10*ROW('Sanitation Data'!I95)))</f>
        <v/>
      </c>
      <c r="DM101" s="398" t="str">
        <f ca="1">+IF(OFFSET('Sanitation Data'!$I$31,0,10*ROW('Sanitation Data'!I95))="","",OFFSET('Sanitation Data'!$I$31,0,10*ROW('Sanitation Data'!I95)))</f>
        <v/>
      </c>
      <c r="DN101" s="398" t="str">
        <f ca="1">+IF(OFFSET('Sanitation Data'!$I$32,0,10*ROW('Sanitation Data'!I95))="","",OFFSET('Sanitation Data'!$I$32,0,10*ROW('Sanitation Data'!I95)))</f>
        <v/>
      </c>
      <c r="DO101" s="398" t="str">
        <f ca="1">+IF(OFFSET('Hygiene Data'!$D$11,0,10*ROW('Hygiene Data'!D95))="","",OFFSET('Hygiene Data'!$D$11,0,10*ROW('Hygiene Data'!D95)))</f>
        <v/>
      </c>
      <c r="DP101" s="398" t="str">
        <f ca="1">+IF(OFFSET('Hygiene Data'!$D$12,0,10*ROW('Hygiene Data'!D95))="","",OFFSET('Hygiene Data'!$D$12,0,10*ROW('Hygiene Data'!D95)))</f>
        <v/>
      </c>
      <c r="DQ101" s="398" t="str">
        <f ca="1">+IF(OFFSET('Hygiene Data'!$D$13,0,10*ROW('Hygiene Data'!D95))="","",OFFSET('Hygiene Data'!$D$13,0,10*ROW('Hygiene Data'!D95)))</f>
        <v/>
      </c>
      <c r="DR101" s="398" t="str">
        <f ca="1">+IF(OFFSET('Hygiene Data'!$E$11,0,10*ROW('Hygiene Data'!E95))="","",OFFSET('Hygiene Data'!$E$11,0,10*ROW('Hygiene Data'!E95)))</f>
        <v/>
      </c>
      <c r="DS101" s="398" t="str">
        <f ca="1">+IF(OFFSET('Hygiene Data'!$E$12,0,10*ROW('Hygiene Data'!E95))="","",OFFSET('Hygiene Data'!$E$12,0,10*ROW('Hygiene Data'!E95)))</f>
        <v/>
      </c>
      <c r="DT101" s="398" t="str">
        <f ca="1">+IF(OFFSET('Hygiene Data'!$E$13,0,10*ROW('Hygiene Data'!E95))="","",OFFSET('Hygiene Data'!$E$13,0,10*ROW('Hygiene Data'!E95)))</f>
        <v/>
      </c>
      <c r="DU101" s="398" t="str">
        <f ca="1">+IF(OFFSET('Hygiene Data'!$F$11,0,10*ROW('Hygiene Data'!F95))="","",OFFSET('Hygiene Data'!$F$11,0,10*ROW('Hygiene Data'!F95)))</f>
        <v/>
      </c>
      <c r="DV101" s="398" t="str">
        <f ca="1">+IF(OFFSET('Hygiene Data'!$F$12,0,10*ROW('Hygiene Data'!F95))="","",OFFSET('Hygiene Data'!$F$12,0,10*ROW('Hygiene Data'!F95)))</f>
        <v/>
      </c>
      <c r="DW101" s="398" t="str">
        <f ca="1">+IF(OFFSET('Hygiene Data'!$F$13,0,10*ROW('Hygiene Data'!F95))="","",OFFSET('Hygiene Data'!$F$13,0,10*ROW('Hygiene Data'!F95)))</f>
        <v/>
      </c>
      <c r="DX101" s="398" t="str">
        <f ca="1">+IF(OFFSET('Hygiene Data'!$G$11,0,10*ROW('Hygiene Data'!G95))="","",OFFSET('Hygiene Data'!$G$11,0,10*ROW('Hygiene Data'!G95)))</f>
        <v/>
      </c>
      <c r="DY101" s="398" t="str">
        <f ca="1">+IF(OFFSET('Hygiene Data'!$G$12,0,10*ROW('Hygiene Data'!G95))="","",OFFSET('Hygiene Data'!$G$12,0,10*ROW('Hygiene Data'!G95)))</f>
        <v/>
      </c>
      <c r="DZ101" s="398" t="str">
        <f ca="1">+IF(OFFSET('Hygiene Data'!$G$13,0,10*ROW('Hygiene Data'!G95))="","",OFFSET('Hygiene Data'!$G$13,0,10*ROW('Hygiene Data'!G95)))</f>
        <v/>
      </c>
      <c r="EA101" s="398" t="str">
        <f ca="1">+IF(OFFSET('Hygiene Data'!$H$11,0,10*ROW('Hygiene Data'!H95))="","",OFFSET('Hygiene Data'!$H$11,0,10*ROW('Hygiene Data'!H95)))</f>
        <v/>
      </c>
      <c r="EB101" s="398" t="str">
        <f ca="1">+IF(OFFSET('Hygiene Data'!$H$12,0,10*ROW('Hygiene Data'!H95))="","",OFFSET('Hygiene Data'!$H$12,0,10*ROW('Hygiene Data'!H95)))</f>
        <v/>
      </c>
      <c r="EC101" s="398" t="str">
        <f ca="1">+IF(OFFSET('Hygiene Data'!$H$13,0,10*ROW('Hygiene Data'!H95))="","",OFFSET('Hygiene Data'!$H$13,0,10*ROW('Hygiene Data'!H95)))</f>
        <v/>
      </c>
      <c r="ED101" s="398" t="str">
        <f ca="1">+IF(OFFSET('Hygiene Data'!$I$11,0,10*ROW('Hygiene Data'!I95))="","",OFFSET('Hygiene Data'!$I$11,0,10*ROW('Hygiene Data'!I95)))</f>
        <v/>
      </c>
      <c r="EE101" s="398" t="str">
        <f ca="1">+IF(OFFSET('Hygiene Data'!$I$12,0,10*ROW('Hygiene Data'!I95))="","",OFFSET('Hygiene Data'!$I$12,0,10*ROW('Hygiene Data'!I95)))</f>
        <v/>
      </c>
      <c r="EF101" s="398" t="str">
        <f ca="1">+IF(OFFSET('Hygiene Data'!$I$13,0,10*ROW('Hygiene Data'!I95))="","",OFFSET('Hygiene Data'!$I$13,0,10*ROW('Hygiene Data'!I95)))</f>
        <v/>
      </c>
    </row>
    <row r="102" spans="1:136" x14ac:dyDescent="0.25">
      <c r="A102" s="507" t="str">
        <f ca="1">+IF(OFFSET('Water Data'!$B$2,0,10*ROW('Water Data'!E96))="","",OFFSET('Water Data'!$B$2,0,10*ROW('Water Data'!E96)))</f>
        <v/>
      </c>
      <c r="B102" s="507"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34" t="str">
        <f t="shared" ca="1" si="1"/>
        <v/>
      </c>
      <c r="D102" s="535"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35"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35"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35"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35"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35"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35"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35"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35"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35"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35"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35"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35"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35"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35"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35"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35"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35"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36"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36"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36"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36"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36"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36"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36"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36"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36"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36"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36"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36"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36"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36"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36"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36"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36"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36"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36"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36"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36"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36"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36"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36"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36"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36"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36"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36"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36"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36"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37"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613"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37"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37"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37"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37"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37"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37"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37"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37"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37"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37"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37"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37"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37"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37"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37"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37"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98" t="str">
        <f ca="1">+IF(OFFSET('Water Data'!$D$27,0,10*ROW('Water Data'!D96))="","",OFFSET('Water Data'!$D$27,0,10*ROW('Water Data'!D96)))</f>
        <v/>
      </c>
      <c r="BT102" s="398" t="str">
        <f ca="1">+IF(OFFSET('Water Data'!$D$28,0,10*ROW('Water Data'!D96))="","",OFFSET('Water Data'!$D$28,0,10*ROW('Water Data'!D96)))</f>
        <v/>
      </c>
      <c r="BU102" s="398" t="str">
        <f ca="1">+IF(OFFSET('Water Data'!$D$29,0,10*ROW('Water Data'!D96))="","",OFFSET('Water Data'!$D$29,0,10*ROW('Water Data'!D96)))</f>
        <v/>
      </c>
      <c r="BV102" s="398" t="str">
        <f ca="1">+IF(OFFSET('Water Data'!$E$27,0,10*ROW('Water Data'!E96))="","",OFFSET('Water Data'!$E$27,0,10*ROW('Water Data'!E96)))</f>
        <v/>
      </c>
      <c r="BW102" s="398" t="str">
        <f ca="1">+IF(OFFSET('Water Data'!$E$28,0,10*ROW('Water Data'!E96))="","",OFFSET('Water Data'!$E$28,0,10*ROW('Water Data'!E96)))</f>
        <v/>
      </c>
      <c r="BX102" s="398" t="str">
        <f ca="1">+IF(OFFSET('Water Data'!$E$29,0,10*ROW('Water Data'!E96))="","",OFFSET('Water Data'!$E$29,0,10*ROW('Water Data'!E96)))</f>
        <v/>
      </c>
      <c r="BY102" s="398" t="str">
        <f ca="1">+IF(OFFSET('Water Data'!$F$27,0,10*ROW('Water Data'!F96))="","",OFFSET('Water Data'!$F$27,0,10*ROW('Water Data'!F96)))</f>
        <v/>
      </c>
      <c r="BZ102" s="398" t="str">
        <f ca="1">+IF(OFFSET('Water Data'!$F$28,0,10*ROW('Water Data'!F96))="","",OFFSET('Water Data'!$F$28,0,10*ROW('Water Data'!F96)))</f>
        <v/>
      </c>
      <c r="CA102" s="398" t="str">
        <f ca="1">+IF(OFFSET('Water Data'!$F$29,0,10*ROW('Water Data'!F96))="","",OFFSET('Water Data'!$F$29,0,10*ROW('Water Data'!F96)))</f>
        <v/>
      </c>
      <c r="CB102" s="398" t="str">
        <f ca="1">+IF(OFFSET('Water Data'!$G$27,0,10*ROW('Water Data'!G96))="","",OFFSET('Water Data'!$G$27,0,10*ROW('Water Data'!G96)))</f>
        <v/>
      </c>
      <c r="CC102" s="398" t="str">
        <f ca="1">+IF(OFFSET('Water Data'!$G$28,0,10*ROW('Water Data'!G96))="","",OFFSET('Water Data'!$G$28,0,10*ROW('Water Data'!G96)))</f>
        <v/>
      </c>
      <c r="CD102" s="398" t="str">
        <f ca="1">+IF(OFFSET('Water Data'!$G$29,0,10*ROW('Water Data'!G96))="","",OFFSET('Water Data'!$G$29,0,10*ROW('Water Data'!G96)))</f>
        <v/>
      </c>
      <c r="CE102" s="398" t="str">
        <f ca="1">+IF(OFFSET('Water Data'!$H$27,0,10*ROW('Water Data'!H96))="","",OFFSET('Water Data'!$H$27,0,10*ROW('Water Data'!H96)))</f>
        <v/>
      </c>
      <c r="CF102" s="398" t="str">
        <f ca="1">+IF(OFFSET('Water Data'!$H$28,0,10*ROW('Water Data'!H96))="","",OFFSET('Water Data'!$H$28,0,10*ROW('Water Data'!H96)))</f>
        <v/>
      </c>
      <c r="CG102" s="398" t="str">
        <f ca="1">+IF(OFFSET('Water Data'!$H$29,0,10*ROW('Water Data'!H96))="","",OFFSET('Water Data'!$H$29,0,10*ROW('Water Data'!H96)))</f>
        <v/>
      </c>
      <c r="CH102" s="398" t="str">
        <f ca="1">+IF(OFFSET('Water Data'!$I$27,0,10*ROW('Water Data'!I96))="","",OFFSET('Water Data'!$I$27,0,10*ROW('Water Data'!I96)))</f>
        <v/>
      </c>
      <c r="CI102" s="398" t="str">
        <f ca="1">+IF(OFFSET('Water Data'!$I$28,0,10*ROW('Water Data'!I96))="","",OFFSET('Water Data'!$I$28,0,10*ROW('Water Data'!I96)))</f>
        <v/>
      </c>
      <c r="CJ102" s="398" t="str">
        <f ca="1">+IF(OFFSET('Water Data'!$I$29,0,10*ROW('Water Data'!I96))="","",OFFSET('Water Data'!$I$29,0,10*ROW('Water Data'!I96)))</f>
        <v/>
      </c>
      <c r="CK102" s="398" t="str">
        <f ca="1">+IF(OFFSET('Sanitation Data'!$D$28,0,10*ROW('Sanitation Data'!D96))="","",OFFSET('Sanitation Data'!$D$28,0,10*ROW('Sanitation Data'!D96)))</f>
        <v/>
      </c>
      <c r="CL102" s="398" t="str">
        <f ca="1">+IF(OFFSET('Sanitation Data'!$D$29,0,10*ROW('Sanitation Data'!D96))="","",OFFSET('Sanitation Data'!$D$29,0,10*ROW('Sanitation Data'!D96)))</f>
        <v/>
      </c>
      <c r="CM102" s="398" t="str">
        <f ca="1">+IF(OFFSET('Sanitation Data'!$D$30,0,10*ROW('Sanitation Data'!D96))="","",OFFSET('Sanitation Data'!$D$30,0,10*ROW('Sanitation Data'!D96)))</f>
        <v/>
      </c>
      <c r="CN102" s="398" t="str">
        <f ca="1">+IF(OFFSET('Sanitation Data'!$D$31,0,10*ROW('Sanitation Data'!D96))="","",OFFSET('Sanitation Data'!$D$31,0,10*ROW('Sanitation Data'!D96)))</f>
        <v/>
      </c>
      <c r="CO102" s="398" t="str">
        <f ca="1">+IF(OFFSET('Sanitation Data'!$D$32,0,10*ROW('Sanitation Data'!D96))="","",OFFSET('Sanitation Data'!$D$32,0,10*ROW('Sanitation Data'!D96)))</f>
        <v/>
      </c>
      <c r="CP102" s="398" t="str">
        <f ca="1">+IF(OFFSET('Sanitation Data'!$E$28,0,10*ROW('Sanitation Data'!E96))="","",OFFSET('Sanitation Data'!$E$28,0,10*ROW('Sanitation Data'!E96)))</f>
        <v/>
      </c>
      <c r="CQ102" s="398" t="str">
        <f ca="1">+IF(OFFSET('Sanitation Data'!$E$29,0,10*ROW('Sanitation Data'!E96))="","",OFFSET('Sanitation Data'!$E$29,0,10*ROW('Sanitation Data'!E96)))</f>
        <v/>
      </c>
      <c r="CR102" s="398" t="str">
        <f ca="1">+IF(OFFSET('Sanitation Data'!$E$30,0,10*ROW('Sanitation Data'!E96))="","",OFFSET('Sanitation Data'!$E$30,0,10*ROW('Sanitation Data'!E96)))</f>
        <v/>
      </c>
      <c r="CS102" s="398" t="str">
        <f ca="1">+IF(OFFSET('Sanitation Data'!$E$31,0,10*ROW('Sanitation Data'!E96))="","",OFFSET('Sanitation Data'!$E$31,0,10*ROW('Sanitation Data'!E96)))</f>
        <v/>
      </c>
      <c r="CT102" s="398" t="str">
        <f ca="1">+IF(OFFSET('Sanitation Data'!$E$32,0,10*ROW('Sanitation Data'!E96))="","",OFFSET('Sanitation Data'!$E$32,0,10*ROW('Sanitation Data'!E96)))</f>
        <v/>
      </c>
      <c r="CU102" s="398" t="str">
        <f ca="1">+IF(OFFSET('Sanitation Data'!$F$28,0,10*ROW('Sanitation Data'!F96))="","",OFFSET('Sanitation Data'!$F$28,0,10*ROW('Sanitation Data'!F96)))</f>
        <v/>
      </c>
      <c r="CV102" s="398" t="str">
        <f ca="1">+IF(OFFSET('Sanitation Data'!$F$29,0,10*ROW('Sanitation Data'!F96))="","",OFFSET('Sanitation Data'!$F$29,0,10*ROW('Sanitation Data'!F96)))</f>
        <v/>
      </c>
      <c r="CW102" s="398" t="str">
        <f ca="1">+IF(OFFSET('Sanitation Data'!$F$30,0,10*ROW('Sanitation Data'!F96))="","",OFFSET('Sanitation Data'!$F$30,0,10*ROW('Sanitation Data'!F96)))</f>
        <v/>
      </c>
      <c r="CX102" s="398" t="str">
        <f ca="1">+IF(OFFSET('Sanitation Data'!$F$31,0,10*ROW('Sanitation Data'!F96))="","",OFFSET('Sanitation Data'!$F$31,0,10*ROW('Sanitation Data'!F96)))</f>
        <v/>
      </c>
      <c r="CY102" s="398" t="str">
        <f ca="1">+IF(OFFSET('Sanitation Data'!$F$32,0,10*ROW('Sanitation Data'!F96))="","",OFFSET('Sanitation Data'!$F$32,0,10*ROW('Sanitation Data'!F96)))</f>
        <v/>
      </c>
      <c r="CZ102" s="398" t="str">
        <f ca="1">+IF(OFFSET('Sanitation Data'!$G$28,0,10*ROW('Sanitation Data'!G96))="","",OFFSET('Sanitation Data'!$G$28,0,10*ROW('Sanitation Data'!G96)))</f>
        <v/>
      </c>
      <c r="DA102" s="398" t="str">
        <f ca="1">+IF(OFFSET('Sanitation Data'!$G$29,0,10*ROW('Sanitation Data'!G96))="","",OFFSET('Sanitation Data'!$G$29,0,10*ROW('Sanitation Data'!G96)))</f>
        <v/>
      </c>
      <c r="DB102" s="398" t="str">
        <f ca="1">+IF(OFFSET('Sanitation Data'!$G$30,0,10*ROW('Sanitation Data'!G96))="","",OFFSET('Sanitation Data'!$G$30,0,10*ROW('Sanitation Data'!G96)))</f>
        <v/>
      </c>
      <c r="DC102" s="398" t="str">
        <f ca="1">+IF(OFFSET('Sanitation Data'!$G$31,0,10*ROW('Sanitation Data'!G96))="","",OFFSET('Sanitation Data'!$G$31,0,10*ROW('Sanitation Data'!G96)))</f>
        <v/>
      </c>
      <c r="DD102" s="398" t="str">
        <f ca="1">+IF(OFFSET('Sanitation Data'!$G$32,0,10*ROW('Sanitation Data'!G96))="","",OFFSET('Sanitation Data'!$G$32,0,10*ROW('Sanitation Data'!G96)))</f>
        <v/>
      </c>
      <c r="DE102" s="398" t="str">
        <f ca="1">+IF(OFFSET('Sanitation Data'!$H$28,0,10*ROW('Sanitation Data'!H96))="","",OFFSET('Sanitation Data'!$H$28,0,10*ROW('Sanitation Data'!H96)))</f>
        <v/>
      </c>
      <c r="DF102" s="398" t="str">
        <f ca="1">+IF(OFFSET('Sanitation Data'!$H$29,0,10*ROW('Sanitation Data'!H96))="","",OFFSET('Sanitation Data'!$H$29,0,10*ROW('Sanitation Data'!H96)))</f>
        <v/>
      </c>
      <c r="DG102" s="398" t="str">
        <f ca="1">+IF(OFFSET('Sanitation Data'!$H$30,0,10*ROW('Sanitation Data'!H96))="","",OFFSET('Sanitation Data'!$H$30,0,10*ROW('Sanitation Data'!H96)))</f>
        <v/>
      </c>
      <c r="DH102" s="398" t="str">
        <f ca="1">+IF(OFFSET('Sanitation Data'!$H$31,0,10*ROW('Sanitation Data'!H96))="","",OFFSET('Sanitation Data'!$H$31,0,10*ROW('Sanitation Data'!H96)))</f>
        <v/>
      </c>
      <c r="DI102" s="398" t="str">
        <f ca="1">+IF(OFFSET('Sanitation Data'!$H$32,0,10*ROW('Sanitation Data'!H96))="","",OFFSET('Sanitation Data'!$H$32,0,10*ROW('Sanitation Data'!H96)))</f>
        <v/>
      </c>
      <c r="DJ102" s="398" t="str">
        <f ca="1">+IF(OFFSET('Sanitation Data'!$I$28,0,10*ROW('Sanitation Data'!I96))="","",OFFSET('Sanitation Data'!$I$28,0,10*ROW('Sanitation Data'!I96)))</f>
        <v/>
      </c>
      <c r="DK102" s="398" t="str">
        <f ca="1">+IF(OFFSET('Sanitation Data'!$I$29,0,10*ROW('Sanitation Data'!I96))="","",OFFSET('Sanitation Data'!$I$29,0,10*ROW('Sanitation Data'!I96)))</f>
        <v/>
      </c>
      <c r="DL102" s="398" t="str">
        <f ca="1">+IF(OFFSET('Sanitation Data'!$I$30,0,10*ROW('Sanitation Data'!I96))="","",OFFSET('Sanitation Data'!$I$30,0,10*ROW('Sanitation Data'!I96)))</f>
        <v/>
      </c>
      <c r="DM102" s="398" t="str">
        <f ca="1">+IF(OFFSET('Sanitation Data'!$I$31,0,10*ROW('Sanitation Data'!I96))="","",OFFSET('Sanitation Data'!$I$31,0,10*ROW('Sanitation Data'!I96)))</f>
        <v/>
      </c>
      <c r="DN102" s="398" t="str">
        <f ca="1">+IF(OFFSET('Sanitation Data'!$I$32,0,10*ROW('Sanitation Data'!I96))="","",OFFSET('Sanitation Data'!$I$32,0,10*ROW('Sanitation Data'!I96)))</f>
        <v/>
      </c>
      <c r="DO102" s="398" t="str">
        <f ca="1">+IF(OFFSET('Hygiene Data'!$D$11,0,10*ROW('Hygiene Data'!D96))="","",OFFSET('Hygiene Data'!$D$11,0,10*ROW('Hygiene Data'!D96)))</f>
        <v/>
      </c>
      <c r="DP102" s="398" t="str">
        <f ca="1">+IF(OFFSET('Hygiene Data'!$D$12,0,10*ROW('Hygiene Data'!D96))="","",OFFSET('Hygiene Data'!$D$12,0,10*ROW('Hygiene Data'!D96)))</f>
        <v/>
      </c>
      <c r="DQ102" s="398" t="str">
        <f ca="1">+IF(OFFSET('Hygiene Data'!$D$13,0,10*ROW('Hygiene Data'!D96))="","",OFFSET('Hygiene Data'!$D$13,0,10*ROW('Hygiene Data'!D96)))</f>
        <v/>
      </c>
      <c r="DR102" s="398" t="str">
        <f ca="1">+IF(OFFSET('Hygiene Data'!$E$11,0,10*ROW('Hygiene Data'!E96))="","",OFFSET('Hygiene Data'!$E$11,0,10*ROW('Hygiene Data'!E96)))</f>
        <v/>
      </c>
      <c r="DS102" s="398" t="str">
        <f ca="1">+IF(OFFSET('Hygiene Data'!$E$12,0,10*ROW('Hygiene Data'!E96))="","",OFFSET('Hygiene Data'!$E$12,0,10*ROW('Hygiene Data'!E96)))</f>
        <v/>
      </c>
      <c r="DT102" s="398" t="str">
        <f ca="1">+IF(OFFSET('Hygiene Data'!$E$13,0,10*ROW('Hygiene Data'!E96))="","",OFFSET('Hygiene Data'!$E$13,0,10*ROW('Hygiene Data'!E96)))</f>
        <v/>
      </c>
      <c r="DU102" s="398" t="str">
        <f ca="1">+IF(OFFSET('Hygiene Data'!$F$11,0,10*ROW('Hygiene Data'!F96))="","",OFFSET('Hygiene Data'!$F$11,0,10*ROW('Hygiene Data'!F96)))</f>
        <v/>
      </c>
      <c r="DV102" s="398" t="str">
        <f ca="1">+IF(OFFSET('Hygiene Data'!$F$12,0,10*ROW('Hygiene Data'!F96))="","",OFFSET('Hygiene Data'!$F$12,0,10*ROW('Hygiene Data'!F96)))</f>
        <v/>
      </c>
      <c r="DW102" s="398" t="str">
        <f ca="1">+IF(OFFSET('Hygiene Data'!$F$13,0,10*ROW('Hygiene Data'!F96))="","",OFFSET('Hygiene Data'!$F$13,0,10*ROW('Hygiene Data'!F96)))</f>
        <v/>
      </c>
      <c r="DX102" s="398" t="str">
        <f ca="1">+IF(OFFSET('Hygiene Data'!$G$11,0,10*ROW('Hygiene Data'!G96))="","",OFFSET('Hygiene Data'!$G$11,0,10*ROW('Hygiene Data'!G96)))</f>
        <v/>
      </c>
      <c r="DY102" s="398" t="str">
        <f ca="1">+IF(OFFSET('Hygiene Data'!$G$12,0,10*ROW('Hygiene Data'!G96))="","",OFFSET('Hygiene Data'!$G$12,0,10*ROW('Hygiene Data'!G96)))</f>
        <v/>
      </c>
      <c r="DZ102" s="398" t="str">
        <f ca="1">+IF(OFFSET('Hygiene Data'!$G$13,0,10*ROW('Hygiene Data'!G96))="","",OFFSET('Hygiene Data'!$G$13,0,10*ROW('Hygiene Data'!G96)))</f>
        <v/>
      </c>
      <c r="EA102" s="398" t="str">
        <f ca="1">+IF(OFFSET('Hygiene Data'!$H$11,0,10*ROW('Hygiene Data'!H96))="","",OFFSET('Hygiene Data'!$H$11,0,10*ROW('Hygiene Data'!H96)))</f>
        <v/>
      </c>
      <c r="EB102" s="398" t="str">
        <f ca="1">+IF(OFFSET('Hygiene Data'!$H$12,0,10*ROW('Hygiene Data'!H96))="","",OFFSET('Hygiene Data'!$H$12,0,10*ROW('Hygiene Data'!H96)))</f>
        <v/>
      </c>
      <c r="EC102" s="398" t="str">
        <f ca="1">+IF(OFFSET('Hygiene Data'!$H$13,0,10*ROW('Hygiene Data'!H96))="","",OFFSET('Hygiene Data'!$H$13,0,10*ROW('Hygiene Data'!H96)))</f>
        <v/>
      </c>
      <c r="ED102" s="398" t="str">
        <f ca="1">+IF(OFFSET('Hygiene Data'!$I$11,0,10*ROW('Hygiene Data'!I96))="","",OFFSET('Hygiene Data'!$I$11,0,10*ROW('Hygiene Data'!I96)))</f>
        <v/>
      </c>
      <c r="EE102" s="398" t="str">
        <f ca="1">+IF(OFFSET('Hygiene Data'!$I$12,0,10*ROW('Hygiene Data'!I96))="","",OFFSET('Hygiene Data'!$I$12,0,10*ROW('Hygiene Data'!I96)))</f>
        <v/>
      </c>
      <c r="EF102" s="398" t="str">
        <f ca="1">+IF(OFFSET('Hygiene Data'!$I$13,0,10*ROW('Hygiene Data'!I96))="","",OFFSET('Hygiene Data'!$I$13,0,10*ROW('Hygiene Data'!I96)))</f>
        <v/>
      </c>
    </row>
    <row r="103" spans="1:136" x14ac:dyDescent="0.25">
      <c r="A103" s="507" t="str">
        <f ca="1">+IF(OFFSET('Water Data'!$B$2,0,10*ROW('Water Data'!E97))="","",OFFSET('Water Data'!$B$2,0,10*ROW('Water Data'!E97)))</f>
        <v/>
      </c>
      <c r="B103" s="507"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34" t="str">
        <f t="shared" ca="1" si="1"/>
        <v/>
      </c>
      <c r="D103" s="535"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35"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35"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35"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35"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35"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35"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35"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35"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35"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35"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35"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35"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35"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35"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35"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35"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35"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36"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36"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36"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36"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36"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36"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36"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36"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36"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36"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36"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36"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36"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36"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36"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36"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36"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36"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36"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36"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36"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36"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36"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36"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36"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36"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36"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36"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36"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36"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37"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613"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37"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37"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37"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37"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37"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37"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37"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37"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37"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37"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37"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37"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37"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37"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37"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37"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98" t="str">
        <f ca="1">+IF(OFFSET('Water Data'!$D$27,0,10*ROW('Water Data'!D97))="","",OFFSET('Water Data'!$D$27,0,10*ROW('Water Data'!D97)))</f>
        <v/>
      </c>
      <c r="BT103" s="398" t="str">
        <f ca="1">+IF(OFFSET('Water Data'!$D$28,0,10*ROW('Water Data'!D97))="","",OFFSET('Water Data'!$D$28,0,10*ROW('Water Data'!D97)))</f>
        <v/>
      </c>
      <c r="BU103" s="398" t="str">
        <f ca="1">+IF(OFFSET('Water Data'!$D$29,0,10*ROW('Water Data'!D97))="","",OFFSET('Water Data'!$D$29,0,10*ROW('Water Data'!D97)))</f>
        <v/>
      </c>
      <c r="BV103" s="398" t="str">
        <f ca="1">+IF(OFFSET('Water Data'!$E$27,0,10*ROW('Water Data'!E97))="","",OFFSET('Water Data'!$E$27,0,10*ROW('Water Data'!E97)))</f>
        <v/>
      </c>
      <c r="BW103" s="398" t="str">
        <f ca="1">+IF(OFFSET('Water Data'!$E$28,0,10*ROW('Water Data'!E97))="","",OFFSET('Water Data'!$E$28,0,10*ROW('Water Data'!E97)))</f>
        <v/>
      </c>
      <c r="BX103" s="398" t="str">
        <f ca="1">+IF(OFFSET('Water Data'!$E$29,0,10*ROW('Water Data'!E97))="","",OFFSET('Water Data'!$E$29,0,10*ROW('Water Data'!E97)))</f>
        <v/>
      </c>
      <c r="BY103" s="398" t="str">
        <f ca="1">+IF(OFFSET('Water Data'!$F$27,0,10*ROW('Water Data'!F97))="","",OFFSET('Water Data'!$F$27,0,10*ROW('Water Data'!F97)))</f>
        <v/>
      </c>
      <c r="BZ103" s="398" t="str">
        <f ca="1">+IF(OFFSET('Water Data'!$F$28,0,10*ROW('Water Data'!F97))="","",OFFSET('Water Data'!$F$28,0,10*ROW('Water Data'!F97)))</f>
        <v/>
      </c>
      <c r="CA103" s="398" t="str">
        <f ca="1">+IF(OFFSET('Water Data'!$F$29,0,10*ROW('Water Data'!F97))="","",OFFSET('Water Data'!$F$29,0,10*ROW('Water Data'!F97)))</f>
        <v/>
      </c>
      <c r="CB103" s="398" t="str">
        <f ca="1">+IF(OFFSET('Water Data'!$G$27,0,10*ROW('Water Data'!G97))="","",OFFSET('Water Data'!$G$27,0,10*ROW('Water Data'!G97)))</f>
        <v/>
      </c>
      <c r="CC103" s="398" t="str">
        <f ca="1">+IF(OFFSET('Water Data'!$G$28,0,10*ROW('Water Data'!G97))="","",OFFSET('Water Data'!$G$28,0,10*ROW('Water Data'!G97)))</f>
        <v/>
      </c>
      <c r="CD103" s="398" t="str">
        <f ca="1">+IF(OFFSET('Water Data'!$G$29,0,10*ROW('Water Data'!G97))="","",OFFSET('Water Data'!$G$29,0,10*ROW('Water Data'!G97)))</f>
        <v/>
      </c>
      <c r="CE103" s="398" t="str">
        <f ca="1">+IF(OFFSET('Water Data'!$H$27,0,10*ROW('Water Data'!H97))="","",OFFSET('Water Data'!$H$27,0,10*ROW('Water Data'!H97)))</f>
        <v/>
      </c>
      <c r="CF103" s="398" t="str">
        <f ca="1">+IF(OFFSET('Water Data'!$H$28,0,10*ROW('Water Data'!H97))="","",OFFSET('Water Data'!$H$28,0,10*ROW('Water Data'!H97)))</f>
        <v/>
      </c>
      <c r="CG103" s="398" t="str">
        <f ca="1">+IF(OFFSET('Water Data'!$H$29,0,10*ROW('Water Data'!H97))="","",OFFSET('Water Data'!$H$29,0,10*ROW('Water Data'!H97)))</f>
        <v/>
      </c>
      <c r="CH103" s="398" t="str">
        <f ca="1">+IF(OFFSET('Water Data'!$I$27,0,10*ROW('Water Data'!I97))="","",OFFSET('Water Data'!$I$27,0,10*ROW('Water Data'!I97)))</f>
        <v/>
      </c>
      <c r="CI103" s="398" t="str">
        <f ca="1">+IF(OFFSET('Water Data'!$I$28,0,10*ROW('Water Data'!I97))="","",OFFSET('Water Data'!$I$28,0,10*ROW('Water Data'!I97)))</f>
        <v/>
      </c>
      <c r="CJ103" s="398" t="str">
        <f ca="1">+IF(OFFSET('Water Data'!$I$29,0,10*ROW('Water Data'!I97))="","",OFFSET('Water Data'!$I$29,0,10*ROW('Water Data'!I97)))</f>
        <v/>
      </c>
      <c r="CK103" s="398" t="str">
        <f ca="1">+IF(OFFSET('Sanitation Data'!$D$28,0,10*ROW('Sanitation Data'!D97))="","",OFFSET('Sanitation Data'!$D$28,0,10*ROW('Sanitation Data'!D97)))</f>
        <v/>
      </c>
      <c r="CL103" s="398" t="str">
        <f ca="1">+IF(OFFSET('Sanitation Data'!$D$29,0,10*ROW('Sanitation Data'!D97))="","",OFFSET('Sanitation Data'!$D$29,0,10*ROW('Sanitation Data'!D97)))</f>
        <v/>
      </c>
      <c r="CM103" s="398" t="str">
        <f ca="1">+IF(OFFSET('Sanitation Data'!$D$30,0,10*ROW('Sanitation Data'!D97))="","",OFFSET('Sanitation Data'!$D$30,0,10*ROW('Sanitation Data'!D97)))</f>
        <v/>
      </c>
      <c r="CN103" s="398" t="str">
        <f ca="1">+IF(OFFSET('Sanitation Data'!$D$31,0,10*ROW('Sanitation Data'!D97))="","",OFFSET('Sanitation Data'!$D$31,0,10*ROW('Sanitation Data'!D97)))</f>
        <v/>
      </c>
      <c r="CO103" s="398" t="str">
        <f ca="1">+IF(OFFSET('Sanitation Data'!$D$32,0,10*ROW('Sanitation Data'!D97))="","",OFFSET('Sanitation Data'!$D$32,0,10*ROW('Sanitation Data'!D97)))</f>
        <v/>
      </c>
      <c r="CP103" s="398" t="str">
        <f ca="1">+IF(OFFSET('Sanitation Data'!$E$28,0,10*ROW('Sanitation Data'!E97))="","",OFFSET('Sanitation Data'!$E$28,0,10*ROW('Sanitation Data'!E97)))</f>
        <v/>
      </c>
      <c r="CQ103" s="398" t="str">
        <f ca="1">+IF(OFFSET('Sanitation Data'!$E$29,0,10*ROW('Sanitation Data'!E97))="","",OFFSET('Sanitation Data'!$E$29,0,10*ROW('Sanitation Data'!E97)))</f>
        <v/>
      </c>
      <c r="CR103" s="398" t="str">
        <f ca="1">+IF(OFFSET('Sanitation Data'!$E$30,0,10*ROW('Sanitation Data'!E97))="","",OFFSET('Sanitation Data'!$E$30,0,10*ROW('Sanitation Data'!E97)))</f>
        <v/>
      </c>
      <c r="CS103" s="398" t="str">
        <f ca="1">+IF(OFFSET('Sanitation Data'!$E$31,0,10*ROW('Sanitation Data'!E97))="","",OFFSET('Sanitation Data'!$E$31,0,10*ROW('Sanitation Data'!E97)))</f>
        <v/>
      </c>
      <c r="CT103" s="398" t="str">
        <f ca="1">+IF(OFFSET('Sanitation Data'!$E$32,0,10*ROW('Sanitation Data'!E97))="","",OFFSET('Sanitation Data'!$E$32,0,10*ROW('Sanitation Data'!E97)))</f>
        <v/>
      </c>
      <c r="CU103" s="398" t="str">
        <f ca="1">+IF(OFFSET('Sanitation Data'!$F$28,0,10*ROW('Sanitation Data'!F97))="","",OFFSET('Sanitation Data'!$F$28,0,10*ROW('Sanitation Data'!F97)))</f>
        <v/>
      </c>
      <c r="CV103" s="398" t="str">
        <f ca="1">+IF(OFFSET('Sanitation Data'!$F$29,0,10*ROW('Sanitation Data'!F97))="","",OFFSET('Sanitation Data'!$F$29,0,10*ROW('Sanitation Data'!F97)))</f>
        <v/>
      </c>
      <c r="CW103" s="398" t="str">
        <f ca="1">+IF(OFFSET('Sanitation Data'!$F$30,0,10*ROW('Sanitation Data'!F97))="","",OFFSET('Sanitation Data'!$F$30,0,10*ROW('Sanitation Data'!F97)))</f>
        <v/>
      </c>
      <c r="CX103" s="398" t="str">
        <f ca="1">+IF(OFFSET('Sanitation Data'!$F$31,0,10*ROW('Sanitation Data'!F97))="","",OFFSET('Sanitation Data'!$F$31,0,10*ROW('Sanitation Data'!F97)))</f>
        <v/>
      </c>
      <c r="CY103" s="398" t="str">
        <f ca="1">+IF(OFFSET('Sanitation Data'!$F$32,0,10*ROW('Sanitation Data'!F97))="","",OFFSET('Sanitation Data'!$F$32,0,10*ROW('Sanitation Data'!F97)))</f>
        <v/>
      </c>
      <c r="CZ103" s="398" t="str">
        <f ca="1">+IF(OFFSET('Sanitation Data'!$G$28,0,10*ROW('Sanitation Data'!G97))="","",OFFSET('Sanitation Data'!$G$28,0,10*ROW('Sanitation Data'!G97)))</f>
        <v/>
      </c>
      <c r="DA103" s="398" t="str">
        <f ca="1">+IF(OFFSET('Sanitation Data'!$G$29,0,10*ROW('Sanitation Data'!G97))="","",OFFSET('Sanitation Data'!$G$29,0,10*ROW('Sanitation Data'!G97)))</f>
        <v/>
      </c>
      <c r="DB103" s="398" t="str">
        <f ca="1">+IF(OFFSET('Sanitation Data'!$G$30,0,10*ROW('Sanitation Data'!G97))="","",OFFSET('Sanitation Data'!$G$30,0,10*ROW('Sanitation Data'!G97)))</f>
        <v/>
      </c>
      <c r="DC103" s="398" t="str">
        <f ca="1">+IF(OFFSET('Sanitation Data'!$G$31,0,10*ROW('Sanitation Data'!G97))="","",OFFSET('Sanitation Data'!$G$31,0,10*ROW('Sanitation Data'!G97)))</f>
        <v/>
      </c>
      <c r="DD103" s="398" t="str">
        <f ca="1">+IF(OFFSET('Sanitation Data'!$G$32,0,10*ROW('Sanitation Data'!G97))="","",OFFSET('Sanitation Data'!$G$32,0,10*ROW('Sanitation Data'!G97)))</f>
        <v/>
      </c>
      <c r="DE103" s="398" t="str">
        <f ca="1">+IF(OFFSET('Sanitation Data'!$H$28,0,10*ROW('Sanitation Data'!H97))="","",OFFSET('Sanitation Data'!$H$28,0,10*ROW('Sanitation Data'!H97)))</f>
        <v/>
      </c>
      <c r="DF103" s="398" t="str">
        <f ca="1">+IF(OFFSET('Sanitation Data'!$H$29,0,10*ROW('Sanitation Data'!H97))="","",OFFSET('Sanitation Data'!$H$29,0,10*ROW('Sanitation Data'!H97)))</f>
        <v/>
      </c>
      <c r="DG103" s="398" t="str">
        <f ca="1">+IF(OFFSET('Sanitation Data'!$H$30,0,10*ROW('Sanitation Data'!H97))="","",OFFSET('Sanitation Data'!$H$30,0,10*ROW('Sanitation Data'!H97)))</f>
        <v/>
      </c>
      <c r="DH103" s="398" t="str">
        <f ca="1">+IF(OFFSET('Sanitation Data'!$H$31,0,10*ROW('Sanitation Data'!H97))="","",OFFSET('Sanitation Data'!$H$31,0,10*ROW('Sanitation Data'!H97)))</f>
        <v/>
      </c>
      <c r="DI103" s="398" t="str">
        <f ca="1">+IF(OFFSET('Sanitation Data'!$H$32,0,10*ROW('Sanitation Data'!H97))="","",OFFSET('Sanitation Data'!$H$32,0,10*ROW('Sanitation Data'!H97)))</f>
        <v/>
      </c>
      <c r="DJ103" s="398" t="str">
        <f ca="1">+IF(OFFSET('Sanitation Data'!$I$28,0,10*ROW('Sanitation Data'!I97))="","",OFFSET('Sanitation Data'!$I$28,0,10*ROW('Sanitation Data'!I97)))</f>
        <v/>
      </c>
      <c r="DK103" s="398" t="str">
        <f ca="1">+IF(OFFSET('Sanitation Data'!$I$29,0,10*ROW('Sanitation Data'!I97))="","",OFFSET('Sanitation Data'!$I$29,0,10*ROW('Sanitation Data'!I97)))</f>
        <v/>
      </c>
      <c r="DL103" s="398" t="str">
        <f ca="1">+IF(OFFSET('Sanitation Data'!$I$30,0,10*ROW('Sanitation Data'!I97))="","",OFFSET('Sanitation Data'!$I$30,0,10*ROW('Sanitation Data'!I97)))</f>
        <v/>
      </c>
      <c r="DM103" s="398" t="str">
        <f ca="1">+IF(OFFSET('Sanitation Data'!$I$31,0,10*ROW('Sanitation Data'!I97))="","",OFFSET('Sanitation Data'!$I$31,0,10*ROW('Sanitation Data'!I97)))</f>
        <v/>
      </c>
      <c r="DN103" s="398" t="str">
        <f ca="1">+IF(OFFSET('Sanitation Data'!$I$32,0,10*ROW('Sanitation Data'!I97))="","",OFFSET('Sanitation Data'!$I$32,0,10*ROW('Sanitation Data'!I97)))</f>
        <v/>
      </c>
      <c r="DO103" s="398" t="str">
        <f ca="1">+IF(OFFSET('Hygiene Data'!$D$11,0,10*ROW('Hygiene Data'!D97))="","",OFFSET('Hygiene Data'!$D$11,0,10*ROW('Hygiene Data'!D97)))</f>
        <v/>
      </c>
      <c r="DP103" s="398" t="str">
        <f ca="1">+IF(OFFSET('Hygiene Data'!$D$12,0,10*ROW('Hygiene Data'!D97))="","",OFFSET('Hygiene Data'!$D$12,0,10*ROW('Hygiene Data'!D97)))</f>
        <v/>
      </c>
      <c r="DQ103" s="398" t="str">
        <f ca="1">+IF(OFFSET('Hygiene Data'!$D$13,0,10*ROW('Hygiene Data'!D97))="","",OFFSET('Hygiene Data'!$D$13,0,10*ROW('Hygiene Data'!D97)))</f>
        <v/>
      </c>
      <c r="DR103" s="398" t="str">
        <f ca="1">+IF(OFFSET('Hygiene Data'!$E$11,0,10*ROW('Hygiene Data'!E97))="","",OFFSET('Hygiene Data'!$E$11,0,10*ROW('Hygiene Data'!E97)))</f>
        <v/>
      </c>
      <c r="DS103" s="398" t="str">
        <f ca="1">+IF(OFFSET('Hygiene Data'!$E$12,0,10*ROW('Hygiene Data'!E97))="","",OFFSET('Hygiene Data'!$E$12,0,10*ROW('Hygiene Data'!E97)))</f>
        <v/>
      </c>
      <c r="DT103" s="398" t="str">
        <f ca="1">+IF(OFFSET('Hygiene Data'!$E$13,0,10*ROW('Hygiene Data'!E97))="","",OFFSET('Hygiene Data'!$E$13,0,10*ROW('Hygiene Data'!E97)))</f>
        <v/>
      </c>
      <c r="DU103" s="398" t="str">
        <f ca="1">+IF(OFFSET('Hygiene Data'!$F$11,0,10*ROW('Hygiene Data'!F97))="","",OFFSET('Hygiene Data'!$F$11,0,10*ROW('Hygiene Data'!F97)))</f>
        <v/>
      </c>
      <c r="DV103" s="398" t="str">
        <f ca="1">+IF(OFFSET('Hygiene Data'!$F$12,0,10*ROW('Hygiene Data'!F97))="","",OFFSET('Hygiene Data'!$F$12,0,10*ROW('Hygiene Data'!F97)))</f>
        <v/>
      </c>
      <c r="DW103" s="398" t="str">
        <f ca="1">+IF(OFFSET('Hygiene Data'!$F$13,0,10*ROW('Hygiene Data'!F97))="","",OFFSET('Hygiene Data'!$F$13,0,10*ROW('Hygiene Data'!F97)))</f>
        <v/>
      </c>
      <c r="DX103" s="398" t="str">
        <f ca="1">+IF(OFFSET('Hygiene Data'!$G$11,0,10*ROW('Hygiene Data'!G97))="","",OFFSET('Hygiene Data'!$G$11,0,10*ROW('Hygiene Data'!G97)))</f>
        <v/>
      </c>
      <c r="DY103" s="398" t="str">
        <f ca="1">+IF(OFFSET('Hygiene Data'!$G$12,0,10*ROW('Hygiene Data'!G97))="","",OFFSET('Hygiene Data'!$G$12,0,10*ROW('Hygiene Data'!G97)))</f>
        <v/>
      </c>
      <c r="DZ103" s="398" t="str">
        <f ca="1">+IF(OFFSET('Hygiene Data'!$G$13,0,10*ROW('Hygiene Data'!G97))="","",OFFSET('Hygiene Data'!$G$13,0,10*ROW('Hygiene Data'!G97)))</f>
        <v/>
      </c>
      <c r="EA103" s="398" t="str">
        <f ca="1">+IF(OFFSET('Hygiene Data'!$H$11,0,10*ROW('Hygiene Data'!H97))="","",OFFSET('Hygiene Data'!$H$11,0,10*ROW('Hygiene Data'!H97)))</f>
        <v/>
      </c>
      <c r="EB103" s="398" t="str">
        <f ca="1">+IF(OFFSET('Hygiene Data'!$H$12,0,10*ROW('Hygiene Data'!H97))="","",OFFSET('Hygiene Data'!$H$12,0,10*ROW('Hygiene Data'!H97)))</f>
        <v/>
      </c>
      <c r="EC103" s="398" t="str">
        <f ca="1">+IF(OFFSET('Hygiene Data'!$H$13,0,10*ROW('Hygiene Data'!H97))="","",OFFSET('Hygiene Data'!$H$13,0,10*ROW('Hygiene Data'!H97)))</f>
        <v/>
      </c>
      <c r="ED103" s="398" t="str">
        <f ca="1">+IF(OFFSET('Hygiene Data'!$I$11,0,10*ROW('Hygiene Data'!I97))="","",OFFSET('Hygiene Data'!$I$11,0,10*ROW('Hygiene Data'!I97)))</f>
        <v/>
      </c>
      <c r="EE103" s="398" t="str">
        <f ca="1">+IF(OFFSET('Hygiene Data'!$I$12,0,10*ROW('Hygiene Data'!I97))="","",OFFSET('Hygiene Data'!$I$12,0,10*ROW('Hygiene Data'!I97)))</f>
        <v/>
      </c>
      <c r="EF103" s="398" t="str">
        <f ca="1">+IF(OFFSET('Hygiene Data'!$I$13,0,10*ROW('Hygiene Data'!I97))="","",OFFSET('Hygiene Data'!$I$13,0,10*ROW('Hygiene Data'!I97)))</f>
        <v/>
      </c>
    </row>
    <row r="104" spans="1:136" x14ac:dyDescent="0.25">
      <c r="A104" s="507" t="str">
        <f ca="1">+IF(OFFSET('Water Data'!$B$2,0,10*ROW('Water Data'!E98))="","",OFFSET('Water Data'!$B$2,0,10*ROW('Water Data'!E98)))</f>
        <v/>
      </c>
      <c r="B104" s="507"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34" t="str">
        <f t="shared" ca="1" si="1"/>
        <v/>
      </c>
      <c r="D104" s="535"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35"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35"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35"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35"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35"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35"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35"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35"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35"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35"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35"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35"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35"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35"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35"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35"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35"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36"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36"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36"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36"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36"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36"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36"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36"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36"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36"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36"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36"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36"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36"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36"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36"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36"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36"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36"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36"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36"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36"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36"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36"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36"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36"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36"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36"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36"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36"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37"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613"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37"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37"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37"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37"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37"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37"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37"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37"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37"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37"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37"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37"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37"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37"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37"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37"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98" t="str">
        <f ca="1">+IF(OFFSET('Water Data'!$D$27,0,10*ROW('Water Data'!D98))="","",OFFSET('Water Data'!$D$27,0,10*ROW('Water Data'!D98)))</f>
        <v/>
      </c>
      <c r="BT104" s="398" t="str">
        <f ca="1">+IF(OFFSET('Water Data'!$D$28,0,10*ROW('Water Data'!D98))="","",OFFSET('Water Data'!$D$28,0,10*ROW('Water Data'!D98)))</f>
        <v/>
      </c>
      <c r="BU104" s="398" t="str">
        <f ca="1">+IF(OFFSET('Water Data'!$D$29,0,10*ROW('Water Data'!D98))="","",OFFSET('Water Data'!$D$29,0,10*ROW('Water Data'!D98)))</f>
        <v/>
      </c>
      <c r="BV104" s="398" t="str">
        <f ca="1">+IF(OFFSET('Water Data'!$E$27,0,10*ROW('Water Data'!E98))="","",OFFSET('Water Data'!$E$27,0,10*ROW('Water Data'!E98)))</f>
        <v/>
      </c>
      <c r="BW104" s="398" t="str">
        <f ca="1">+IF(OFFSET('Water Data'!$E$28,0,10*ROW('Water Data'!E98))="","",OFFSET('Water Data'!$E$28,0,10*ROW('Water Data'!E98)))</f>
        <v/>
      </c>
      <c r="BX104" s="398" t="str">
        <f ca="1">+IF(OFFSET('Water Data'!$E$29,0,10*ROW('Water Data'!E98))="","",OFFSET('Water Data'!$E$29,0,10*ROW('Water Data'!E98)))</f>
        <v/>
      </c>
      <c r="BY104" s="398" t="str">
        <f ca="1">+IF(OFFSET('Water Data'!$F$27,0,10*ROW('Water Data'!F98))="","",OFFSET('Water Data'!$F$27,0,10*ROW('Water Data'!F98)))</f>
        <v/>
      </c>
      <c r="BZ104" s="398" t="str">
        <f ca="1">+IF(OFFSET('Water Data'!$F$28,0,10*ROW('Water Data'!F98))="","",OFFSET('Water Data'!$F$28,0,10*ROW('Water Data'!F98)))</f>
        <v/>
      </c>
      <c r="CA104" s="398" t="str">
        <f ca="1">+IF(OFFSET('Water Data'!$F$29,0,10*ROW('Water Data'!F98))="","",OFFSET('Water Data'!$F$29,0,10*ROW('Water Data'!F98)))</f>
        <v/>
      </c>
      <c r="CB104" s="398" t="str">
        <f ca="1">+IF(OFFSET('Water Data'!$G$27,0,10*ROW('Water Data'!G98))="","",OFFSET('Water Data'!$G$27,0,10*ROW('Water Data'!G98)))</f>
        <v/>
      </c>
      <c r="CC104" s="398" t="str">
        <f ca="1">+IF(OFFSET('Water Data'!$G$28,0,10*ROW('Water Data'!G98))="","",OFFSET('Water Data'!$G$28,0,10*ROW('Water Data'!G98)))</f>
        <v/>
      </c>
      <c r="CD104" s="398" t="str">
        <f ca="1">+IF(OFFSET('Water Data'!$G$29,0,10*ROW('Water Data'!G98))="","",OFFSET('Water Data'!$G$29,0,10*ROW('Water Data'!G98)))</f>
        <v/>
      </c>
      <c r="CE104" s="398" t="str">
        <f ca="1">+IF(OFFSET('Water Data'!$H$27,0,10*ROW('Water Data'!H98))="","",OFFSET('Water Data'!$H$27,0,10*ROW('Water Data'!H98)))</f>
        <v/>
      </c>
      <c r="CF104" s="398" t="str">
        <f ca="1">+IF(OFFSET('Water Data'!$H$28,0,10*ROW('Water Data'!H98))="","",OFFSET('Water Data'!$H$28,0,10*ROW('Water Data'!H98)))</f>
        <v/>
      </c>
      <c r="CG104" s="398" t="str">
        <f ca="1">+IF(OFFSET('Water Data'!$H$29,0,10*ROW('Water Data'!H98))="","",OFFSET('Water Data'!$H$29,0,10*ROW('Water Data'!H98)))</f>
        <v/>
      </c>
      <c r="CH104" s="398" t="str">
        <f ca="1">+IF(OFFSET('Water Data'!$I$27,0,10*ROW('Water Data'!I98))="","",OFFSET('Water Data'!$I$27,0,10*ROW('Water Data'!I98)))</f>
        <v/>
      </c>
      <c r="CI104" s="398" t="str">
        <f ca="1">+IF(OFFSET('Water Data'!$I$28,0,10*ROW('Water Data'!I98))="","",OFFSET('Water Data'!$I$28,0,10*ROW('Water Data'!I98)))</f>
        <v/>
      </c>
      <c r="CJ104" s="398" t="str">
        <f ca="1">+IF(OFFSET('Water Data'!$I$29,0,10*ROW('Water Data'!I98))="","",OFFSET('Water Data'!$I$29,0,10*ROW('Water Data'!I98)))</f>
        <v/>
      </c>
      <c r="CK104" s="398" t="str">
        <f ca="1">+IF(OFFSET('Sanitation Data'!$D$28,0,10*ROW('Sanitation Data'!D98))="","",OFFSET('Sanitation Data'!$D$28,0,10*ROW('Sanitation Data'!D98)))</f>
        <v/>
      </c>
      <c r="CL104" s="398" t="str">
        <f ca="1">+IF(OFFSET('Sanitation Data'!$D$29,0,10*ROW('Sanitation Data'!D98))="","",OFFSET('Sanitation Data'!$D$29,0,10*ROW('Sanitation Data'!D98)))</f>
        <v/>
      </c>
      <c r="CM104" s="398" t="str">
        <f ca="1">+IF(OFFSET('Sanitation Data'!$D$30,0,10*ROW('Sanitation Data'!D98))="","",OFFSET('Sanitation Data'!$D$30,0,10*ROW('Sanitation Data'!D98)))</f>
        <v/>
      </c>
      <c r="CN104" s="398" t="str">
        <f ca="1">+IF(OFFSET('Sanitation Data'!$D$31,0,10*ROW('Sanitation Data'!D98))="","",OFFSET('Sanitation Data'!$D$31,0,10*ROW('Sanitation Data'!D98)))</f>
        <v/>
      </c>
      <c r="CO104" s="398" t="str">
        <f ca="1">+IF(OFFSET('Sanitation Data'!$D$32,0,10*ROW('Sanitation Data'!D98))="","",OFFSET('Sanitation Data'!$D$32,0,10*ROW('Sanitation Data'!D98)))</f>
        <v/>
      </c>
      <c r="CP104" s="398" t="str">
        <f ca="1">+IF(OFFSET('Sanitation Data'!$E$28,0,10*ROW('Sanitation Data'!E98))="","",OFFSET('Sanitation Data'!$E$28,0,10*ROW('Sanitation Data'!E98)))</f>
        <v/>
      </c>
      <c r="CQ104" s="398" t="str">
        <f ca="1">+IF(OFFSET('Sanitation Data'!$E$29,0,10*ROW('Sanitation Data'!E98))="","",OFFSET('Sanitation Data'!$E$29,0,10*ROW('Sanitation Data'!E98)))</f>
        <v/>
      </c>
      <c r="CR104" s="398" t="str">
        <f ca="1">+IF(OFFSET('Sanitation Data'!$E$30,0,10*ROW('Sanitation Data'!E98))="","",OFFSET('Sanitation Data'!$E$30,0,10*ROW('Sanitation Data'!E98)))</f>
        <v/>
      </c>
      <c r="CS104" s="398" t="str">
        <f ca="1">+IF(OFFSET('Sanitation Data'!$E$31,0,10*ROW('Sanitation Data'!E98))="","",OFFSET('Sanitation Data'!$E$31,0,10*ROW('Sanitation Data'!E98)))</f>
        <v/>
      </c>
      <c r="CT104" s="398" t="str">
        <f ca="1">+IF(OFFSET('Sanitation Data'!$E$32,0,10*ROW('Sanitation Data'!E98))="","",OFFSET('Sanitation Data'!$E$32,0,10*ROW('Sanitation Data'!E98)))</f>
        <v/>
      </c>
      <c r="CU104" s="398" t="str">
        <f ca="1">+IF(OFFSET('Sanitation Data'!$F$28,0,10*ROW('Sanitation Data'!F98))="","",OFFSET('Sanitation Data'!$F$28,0,10*ROW('Sanitation Data'!F98)))</f>
        <v/>
      </c>
      <c r="CV104" s="398" t="str">
        <f ca="1">+IF(OFFSET('Sanitation Data'!$F$29,0,10*ROW('Sanitation Data'!F98))="","",OFFSET('Sanitation Data'!$F$29,0,10*ROW('Sanitation Data'!F98)))</f>
        <v/>
      </c>
      <c r="CW104" s="398" t="str">
        <f ca="1">+IF(OFFSET('Sanitation Data'!$F$30,0,10*ROW('Sanitation Data'!F98))="","",OFFSET('Sanitation Data'!$F$30,0,10*ROW('Sanitation Data'!F98)))</f>
        <v/>
      </c>
      <c r="CX104" s="398" t="str">
        <f ca="1">+IF(OFFSET('Sanitation Data'!$F$31,0,10*ROW('Sanitation Data'!F98))="","",OFFSET('Sanitation Data'!$F$31,0,10*ROW('Sanitation Data'!F98)))</f>
        <v/>
      </c>
      <c r="CY104" s="398" t="str">
        <f ca="1">+IF(OFFSET('Sanitation Data'!$F$32,0,10*ROW('Sanitation Data'!F98))="","",OFFSET('Sanitation Data'!$F$32,0,10*ROW('Sanitation Data'!F98)))</f>
        <v/>
      </c>
      <c r="CZ104" s="398" t="str">
        <f ca="1">+IF(OFFSET('Sanitation Data'!$G$28,0,10*ROW('Sanitation Data'!G98))="","",OFFSET('Sanitation Data'!$G$28,0,10*ROW('Sanitation Data'!G98)))</f>
        <v/>
      </c>
      <c r="DA104" s="398" t="str">
        <f ca="1">+IF(OFFSET('Sanitation Data'!$G$29,0,10*ROW('Sanitation Data'!G98))="","",OFFSET('Sanitation Data'!$G$29,0,10*ROW('Sanitation Data'!G98)))</f>
        <v/>
      </c>
      <c r="DB104" s="398" t="str">
        <f ca="1">+IF(OFFSET('Sanitation Data'!$G$30,0,10*ROW('Sanitation Data'!G98))="","",OFFSET('Sanitation Data'!$G$30,0,10*ROW('Sanitation Data'!G98)))</f>
        <v/>
      </c>
      <c r="DC104" s="398" t="str">
        <f ca="1">+IF(OFFSET('Sanitation Data'!$G$31,0,10*ROW('Sanitation Data'!G98))="","",OFFSET('Sanitation Data'!$G$31,0,10*ROW('Sanitation Data'!G98)))</f>
        <v/>
      </c>
      <c r="DD104" s="398" t="str">
        <f ca="1">+IF(OFFSET('Sanitation Data'!$G$32,0,10*ROW('Sanitation Data'!G98))="","",OFFSET('Sanitation Data'!$G$32,0,10*ROW('Sanitation Data'!G98)))</f>
        <v/>
      </c>
      <c r="DE104" s="398" t="str">
        <f ca="1">+IF(OFFSET('Sanitation Data'!$H$28,0,10*ROW('Sanitation Data'!H98))="","",OFFSET('Sanitation Data'!$H$28,0,10*ROW('Sanitation Data'!H98)))</f>
        <v/>
      </c>
      <c r="DF104" s="398" t="str">
        <f ca="1">+IF(OFFSET('Sanitation Data'!$H$29,0,10*ROW('Sanitation Data'!H98))="","",OFFSET('Sanitation Data'!$H$29,0,10*ROW('Sanitation Data'!H98)))</f>
        <v/>
      </c>
      <c r="DG104" s="398" t="str">
        <f ca="1">+IF(OFFSET('Sanitation Data'!$H$30,0,10*ROW('Sanitation Data'!H98))="","",OFFSET('Sanitation Data'!$H$30,0,10*ROW('Sanitation Data'!H98)))</f>
        <v/>
      </c>
      <c r="DH104" s="398" t="str">
        <f ca="1">+IF(OFFSET('Sanitation Data'!$H$31,0,10*ROW('Sanitation Data'!H98))="","",OFFSET('Sanitation Data'!$H$31,0,10*ROW('Sanitation Data'!H98)))</f>
        <v/>
      </c>
      <c r="DI104" s="398" t="str">
        <f ca="1">+IF(OFFSET('Sanitation Data'!$H$32,0,10*ROW('Sanitation Data'!H98))="","",OFFSET('Sanitation Data'!$H$32,0,10*ROW('Sanitation Data'!H98)))</f>
        <v/>
      </c>
      <c r="DJ104" s="398" t="str">
        <f ca="1">+IF(OFFSET('Sanitation Data'!$I$28,0,10*ROW('Sanitation Data'!I98))="","",OFFSET('Sanitation Data'!$I$28,0,10*ROW('Sanitation Data'!I98)))</f>
        <v/>
      </c>
      <c r="DK104" s="398" t="str">
        <f ca="1">+IF(OFFSET('Sanitation Data'!$I$29,0,10*ROW('Sanitation Data'!I98))="","",OFFSET('Sanitation Data'!$I$29,0,10*ROW('Sanitation Data'!I98)))</f>
        <v/>
      </c>
      <c r="DL104" s="398" t="str">
        <f ca="1">+IF(OFFSET('Sanitation Data'!$I$30,0,10*ROW('Sanitation Data'!I98))="","",OFFSET('Sanitation Data'!$I$30,0,10*ROW('Sanitation Data'!I98)))</f>
        <v/>
      </c>
      <c r="DM104" s="398" t="str">
        <f ca="1">+IF(OFFSET('Sanitation Data'!$I$31,0,10*ROW('Sanitation Data'!I98))="","",OFFSET('Sanitation Data'!$I$31,0,10*ROW('Sanitation Data'!I98)))</f>
        <v/>
      </c>
      <c r="DN104" s="398" t="str">
        <f ca="1">+IF(OFFSET('Sanitation Data'!$I$32,0,10*ROW('Sanitation Data'!I98))="","",OFFSET('Sanitation Data'!$I$32,0,10*ROW('Sanitation Data'!I98)))</f>
        <v/>
      </c>
      <c r="DO104" s="398" t="str">
        <f ca="1">+IF(OFFSET('Hygiene Data'!$D$11,0,10*ROW('Hygiene Data'!D98))="","",OFFSET('Hygiene Data'!$D$11,0,10*ROW('Hygiene Data'!D98)))</f>
        <v/>
      </c>
      <c r="DP104" s="398" t="str">
        <f ca="1">+IF(OFFSET('Hygiene Data'!$D$12,0,10*ROW('Hygiene Data'!D98))="","",OFFSET('Hygiene Data'!$D$12,0,10*ROW('Hygiene Data'!D98)))</f>
        <v/>
      </c>
      <c r="DQ104" s="398" t="str">
        <f ca="1">+IF(OFFSET('Hygiene Data'!$D$13,0,10*ROW('Hygiene Data'!D98))="","",OFFSET('Hygiene Data'!$D$13,0,10*ROW('Hygiene Data'!D98)))</f>
        <v/>
      </c>
      <c r="DR104" s="398" t="str">
        <f ca="1">+IF(OFFSET('Hygiene Data'!$E$11,0,10*ROW('Hygiene Data'!E98))="","",OFFSET('Hygiene Data'!$E$11,0,10*ROW('Hygiene Data'!E98)))</f>
        <v/>
      </c>
      <c r="DS104" s="398" t="str">
        <f ca="1">+IF(OFFSET('Hygiene Data'!$E$12,0,10*ROW('Hygiene Data'!E98))="","",OFFSET('Hygiene Data'!$E$12,0,10*ROW('Hygiene Data'!E98)))</f>
        <v/>
      </c>
      <c r="DT104" s="398" t="str">
        <f ca="1">+IF(OFFSET('Hygiene Data'!$E$13,0,10*ROW('Hygiene Data'!E98))="","",OFFSET('Hygiene Data'!$E$13,0,10*ROW('Hygiene Data'!E98)))</f>
        <v/>
      </c>
      <c r="DU104" s="398" t="str">
        <f ca="1">+IF(OFFSET('Hygiene Data'!$F$11,0,10*ROW('Hygiene Data'!F98))="","",OFFSET('Hygiene Data'!$F$11,0,10*ROW('Hygiene Data'!F98)))</f>
        <v/>
      </c>
      <c r="DV104" s="398" t="str">
        <f ca="1">+IF(OFFSET('Hygiene Data'!$F$12,0,10*ROW('Hygiene Data'!F98))="","",OFFSET('Hygiene Data'!$F$12,0,10*ROW('Hygiene Data'!F98)))</f>
        <v/>
      </c>
      <c r="DW104" s="398" t="str">
        <f ca="1">+IF(OFFSET('Hygiene Data'!$F$13,0,10*ROW('Hygiene Data'!F98))="","",OFFSET('Hygiene Data'!$F$13,0,10*ROW('Hygiene Data'!F98)))</f>
        <v/>
      </c>
      <c r="DX104" s="398" t="str">
        <f ca="1">+IF(OFFSET('Hygiene Data'!$G$11,0,10*ROW('Hygiene Data'!G98))="","",OFFSET('Hygiene Data'!$G$11,0,10*ROW('Hygiene Data'!G98)))</f>
        <v/>
      </c>
      <c r="DY104" s="398" t="str">
        <f ca="1">+IF(OFFSET('Hygiene Data'!$G$12,0,10*ROW('Hygiene Data'!G98))="","",OFFSET('Hygiene Data'!$G$12,0,10*ROW('Hygiene Data'!G98)))</f>
        <v/>
      </c>
      <c r="DZ104" s="398" t="str">
        <f ca="1">+IF(OFFSET('Hygiene Data'!$G$13,0,10*ROW('Hygiene Data'!G98))="","",OFFSET('Hygiene Data'!$G$13,0,10*ROW('Hygiene Data'!G98)))</f>
        <v/>
      </c>
      <c r="EA104" s="398" t="str">
        <f ca="1">+IF(OFFSET('Hygiene Data'!$H$11,0,10*ROW('Hygiene Data'!H98))="","",OFFSET('Hygiene Data'!$H$11,0,10*ROW('Hygiene Data'!H98)))</f>
        <v/>
      </c>
      <c r="EB104" s="398" t="str">
        <f ca="1">+IF(OFFSET('Hygiene Data'!$H$12,0,10*ROW('Hygiene Data'!H98))="","",OFFSET('Hygiene Data'!$H$12,0,10*ROW('Hygiene Data'!H98)))</f>
        <v/>
      </c>
      <c r="EC104" s="398" t="str">
        <f ca="1">+IF(OFFSET('Hygiene Data'!$H$13,0,10*ROW('Hygiene Data'!H98))="","",OFFSET('Hygiene Data'!$H$13,0,10*ROW('Hygiene Data'!H98)))</f>
        <v/>
      </c>
      <c r="ED104" s="398" t="str">
        <f ca="1">+IF(OFFSET('Hygiene Data'!$I$11,0,10*ROW('Hygiene Data'!I98))="","",OFFSET('Hygiene Data'!$I$11,0,10*ROW('Hygiene Data'!I98)))</f>
        <v/>
      </c>
      <c r="EE104" s="398" t="str">
        <f ca="1">+IF(OFFSET('Hygiene Data'!$I$12,0,10*ROW('Hygiene Data'!I98))="","",OFFSET('Hygiene Data'!$I$12,0,10*ROW('Hygiene Data'!I98)))</f>
        <v/>
      </c>
      <c r="EF104" s="398" t="str">
        <f ca="1">+IF(OFFSET('Hygiene Data'!$I$13,0,10*ROW('Hygiene Data'!I98))="","",OFFSET('Hygiene Data'!$I$13,0,10*ROW('Hygiene Data'!I98)))</f>
        <v/>
      </c>
    </row>
    <row r="105" spans="1:136" x14ac:dyDescent="0.25">
      <c r="A105" s="507" t="str">
        <f ca="1">+IF(OFFSET('Water Data'!$B$2,0,10*ROW('Water Data'!E99))="","",OFFSET('Water Data'!$B$2,0,10*ROW('Water Data'!E99)))</f>
        <v/>
      </c>
      <c r="B105" s="507"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34" t="str">
        <f t="shared" ca="1" si="1"/>
        <v/>
      </c>
      <c r="D105" s="535"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35"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35"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35"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35"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35"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35"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35"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35"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35"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35"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35"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35"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35"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35"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35"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35"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35"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36"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36"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36"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36"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36"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36"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36"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36"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36"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36"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36"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36"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36"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36"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36"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36"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36"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36"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36"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36"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36"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36"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36"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36"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36"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36"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36"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36"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36"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36"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37"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613"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37"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37"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37"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37"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37"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37"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37"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37"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37"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37"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37"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37"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37"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37"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37"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37"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98" t="str">
        <f ca="1">+IF(OFFSET('Water Data'!$D$27,0,10*ROW('Water Data'!D99))="","",OFFSET('Water Data'!$D$27,0,10*ROW('Water Data'!D99)))</f>
        <v/>
      </c>
      <c r="BT105" s="398" t="str">
        <f ca="1">+IF(OFFSET('Water Data'!$D$28,0,10*ROW('Water Data'!D99))="","",OFFSET('Water Data'!$D$28,0,10*ROW('Water Data'!D99)))</f>
        <v/>
      </c>
      <c r="BU105" s="398" t="str">
        <f ca="1">+IF(OFFSET('Water Data'!$D$29,0,10*ROW('Water Data'!D99))="","",OFFSET('Water Data'!$D$29,0,10*ROW('Water Data'!D99)))</f>
        <v/>
      </c>
      <c r="BV105" s="398" t="str">
        <f ca="1">+IF(OFFSET('Water Data'!$E$27,0,10*ROW('Water Data'!E99))="","",OFFSET('Water Data'!$E$27,0,10*ROW('Water Data'!E99)))</f>
        <v/>
      </c>
      <c r="BW105" s="398" t="str">
        <f ca="1">+IF(OFFSET('Water Data'!$E$28,0,10*ROW('Water Data'!E99))="","",OFFSET('Water Data'!$E$28,0,10*ROW('Water Data'!E99)))</f>
        <v/>
      </c>
      <c r="BX105" s="398" t="str">
        <f ca="1">+IF(OFFSET('Water Data'!$E$29,0,10*ROW('Water Data'!E99))="","",OFFSET('Water Data'!$E$29,0,10*ROW('Water Data'!E99)))</f>
        <v/>
      </c>
      <c r="BY105" s="398" t="str">
        <f ca="1">+IF(OFFSET('Water Data'!$F$27,0,10*ROW('Water Data'!F99))="","",OFFSET('Water Data'!$F$27,0,10*ROW('Water Data'!F99)))</f>
        <v/>
      </c>
      <c r="BZ105" s="398" t="str">
        <f ca="1">+IF(OFFSET('Water Data'!$F$28,0,10*ROW('Water Data'!F99))="","",OFFSET('Water Data'!$F$28,0,10*ROW('Water Data'!F99)))</f>
        <v/>
      </c>
      <c r="CA105" s="398" t="str">
        <f ca="1">+IF(OFFSET('Water Data'!$F$29,0,10*ROW('Water Data'!F99))="","",OFFSET('Water Data'!$F$29,0,10*ROW('Water Data'!F99)))</f>
        <v/>
      </c>
      <c r="CB105" s="398" t="str">
        <f ca="1">+IF(OFFSET('Water Data'!$G$27,0,10*ROW('Water Data'!G99))="","",OFFSET('Water Data'!$G$27,0,10*ROW('Water Data'!G99)))</f>
        <v/>
      </c>
      <c r="CC105" s="398" t="str">
        <f ca="1">+IF(OFFSET('Water Data'!$G$28,0,10*ROW('Water Data'!G99))="","",OFFSET('Water Data'!$G$28,0,10*ROW('Water Data'!G99)))</f>
        <v/>
      </c>
      <c r="CD105" s="398" t="str">
        <f ca="1">+IF(OFFSET('Water Data'!$G$29,0,10*ROW('Water Data'!G99))="","",OFFSET('Water Data'!$G$29,0,10*ROW('Water Data'!G99)))</f>
        <v/>
      </c>
      <c r="CE105" s="398" t="str">
        <f ca="1">+IF(OFFSET('Water Data'!$H$27,0,10*ROW('Water Data'!H99))="","",OFFSET('Water Data'!$H$27,0,10*ROW('Water Data'!H99)))</f>
        <v/>
      </c>
      <c r="CF105" s="398" t="str">
        <f ca="1">+IF(OFFSET('Water Data'!$H$28,0,10*ROW('Water Data'!H99))="","",OFFSET('Water Data'!$H$28,0,10*ROW('Water Data'!H99)))</f>
        <v/>
      </c>
      <c r="CG105" s="398" t="str">
        <f ca="1">+IF(OFFSET('Water Data'!$H$29,0,10*ROW('Water Data'!H99))="","",OFFSET('Water Data'!$H$29,0,10*ROW('Water Data'!H99)))</f>
        <v/>
      </c>
      <c r="CH105" s="398" t="str">
        <f ca="1">+IF(OFFSET('Water Data'!$I$27,0,10*ROW('Water Data'!I99))="","",OFFSET('Water Data'!$I$27,0,10*ROW('Water Data'!I99)))</f>
        <v/>
      </c>
      <c r="CI105" s="398" t="str">
        <f ca="1">+IF(OFFSET('Water Data'!$I$28,0,10*ROW('Water Data'!I99))="","",OFFSET('Water Data'!$I$28,0,10*ROW('Water Data'!I99)))</f>
        <v/>
      </c>
      <c r="CJ105" s="398" t="str">
        <f ca="1">+IF(OFFSET('Water Data'!$I$29,0,10*ROW('Water Data'!I99))="","",OFFSET('Water Data'!$I$29,0,10*ROW('Water Data'!I99)))</f>
        <v/>
      </c>
      <c r="CK105" s="398" t="str">
        <f ca="1">+IF(OFFSET('Sanitation Data'!$D$28,0,10*ROW('Sanitation Data'!D99))="","",OFFSET('Sanitation Data'!$D$28,0,10*ROW('Sanitation Data'!D99)))</f>
        <v/>
      </c>
      <c r="CL105" s="398" t="str">
        <f ca="1">+IF(OFFSET('Sanitation Data'!$D$29,0,10*ROW('Sanitation Data'!D99))="","",OFFSET('Sanitation Data'!$D$29,0,10*ROW('Sanitation Data'!D99)))</f>
        <v/>
      </c>
      <c r="CM105" s="398" t="str">
        <f ca="1">+IF(OFFSET('Sanitation Data'!$D$30,0,10*ROW('Sanitation Data'!D99))="","",OFFSET('Sanitation Data'!$D$30,0,10*ROW('Sanitation Data'!D99)))</f>
        <v/>
      </c>
      <c r="CN105" s="398" t="str">
        <f ca="1">+IF(OFFSET('Sanitation Data'!$D$31,0,10*ROW('Sanitation Data'!D99))="","",OFFSET('Sanitation Data'!$D$31,0,10*ROW('Sanitation Data'!D99)))</f>
        <v/>
      </c>
      <c r="CO105" s="398" t="str">
        <f ca="1">+IF(OFFSET('Sanitation Data'!$D$32,0,10*ROW('Sanitation Data'!D99))="","",OFFSET('Sanitation Data'!$D$32,0,10*ROW('Sanitation Data'!D99)))</f>
        <v/>
      </c>
      <c r="CP105" s="398" t="str">
        <f ca="1">+IF(OFFSET('Sanitation Data'!$E$28,0,10*ROW('Sanitation Data'!E99))="","",OFFSET('Sanitation Data'!$E$28,0,10*ROW('Sanitation Data'!E99)))</f>
        <v/>
      </c>
      <c r="CQ105" s="398" t="str">
        <f ca="1">+IF(OFFSET('Sanitation Data'!$E$29,0,10*ROW('Sanitation Data'!E99))="","",OFFSET('Sanitation Data'!$E$29,0,10*ROW('Sanitation Data'!E99)))</f>
        <v/>
      </c>
      <c r="CR105" s="398" t="str">
        <f ca="1">+IF(OFFSET('Sanitation Data'!$E$30,0,10*ROW('Sanitation Data'!E99))="","",OFFSET('Sanitation Data'!$E$30,0,10*ROW('Sanitation Data'!E99)))</f>
        <v/>
      </c>
      <c r="CS105" s="398" t="str">
        <f ca="1">+IF(OFFSET('Sanitation Data'!$E$31,0,10*ROW('Sanitation Data'!E99))="","",OFFSET('Sanitation Data'!$E$31,0,10*ROW('Sanitation Data'!E99)))</f>
        <v/>
      </c>
      <c r="CT105" s="398" t="str">
        <f ca="1">+IF(OFFSET('Sanitation Data'!$E$32,0,10*ROW('Sanitation Data'!E99))="","",OFFSET('Sanitation Data'!$E$32,0,10*ROW('Sanitation Data'!E99)))</f>
        <v/>
      </c>
      <c r="CU105" s="398" t="str">
        <f ca="1">+IF(OFFSET('Sanitation Data'!$F$28,0,10*ROW('Sanitation Data'!F99))="","",OFFSET('Sanitation Data'!$F$28,0,10*ROW('Sanitation Data'!F99)))</f>
        <v/>
      </c>
      <c r="CV105" s="398" t="str">
        <f ca="1">+IF(OFFSET('Sanitation Data'!$F$29,0,10*ROW('Sanitation Data'!F99))="","",OFFSET('Sanitation Data'!$F$29,0,10*ROW('Sanitation Data'!F99)))</f>
        <v/>
      </c>
      <c r="CW105" s="398" t="str">
        <f ca="1">+IF(OFFSET('Sanitation Data'!$F$30,0,10*ROW('Sanitation Data'!F99))="","",OFFSET('Sanitation Data'!$F$30,0,10*ROW('Sanitation Data'!F99)))</f>
        <v/>
      </c>
      <c r="CX105" s="398" t="str">
        <f ca="1">+IF(OFFSET('Sanitation Data'!$F$31,0,10*ROW('Sanitation Data'!F99))="","",OFFSET('Sanitation Data'!$F$31,0,10*ROW('Sanitation Data'!F99)))</f>
        <v/>
      </c>
      <c r="CY105" s="398" t="str">
        <f ca="1">+IF(OFFSET('Sanitation Data'!$F$32,0,10*ROW('Sanitation Data'!F99))="","",OFFSET('Sanitation Data'!$F$32,0,10*ROW('Sanitation Data'!F99)))</f>
        <v/>
      </c>
      <c r="CZ105" s="398" t="str">
        <f ca="1">+IF(OFFSET('Sanitation Data'!$G$28,0,10*ROW('Sanitation Data'!G99))="","",OFFSET('Sanitation Data'!$G$28,0,10*ROW('Sanitation Data'!G99)))</f>
        <v/>
      </c>
      <c r="DA105" s="398" t="str">
        <f ca="1">+IF(OFFSET('Sanitation Data'!$G$29,0,10*ROW('Sanitation Data'!G99))="","",OFFSET('Sanitation Data'!$G$29,0,10*ROW('Sanitation Data'!G99)))</f>
        <v/>
      </c>
      <c r="DB105" s="398" t="str">
        <f ca="1">+IF(OFFSET('Sanitation Data'!$G$30,0,10*ROW('Sanitation Data'!G99))="","",OFFSET('Sanitation Data'!$G$30,0,10*ROW('Sanitation Data'!G99)))</f>
        <v/>
      </c>
      <c r="DC105" s="398" t="str">
        <f ca="1">+IF(OFFSET('Sanitation Data'!$G$31,0,10*ROW('Sanitation Data'!G99))="","",OFFSET('Sanitation Data'!$G$31,0,10*ROW('Sanitation Data'!G99)))</f>
        <v/>
      </c>
      <c r="DD105" s="398" t="str">
        <f ca="1">+IF(OFFSET('Sanitation Data'!$G$32,0,10*ROW('Sanitation Data'!G99))="","",OFFSET('Sanitation Data'!$G$32,0,10*ROW('Sanitation Data'!G99)))</f>
        <v/>
      </c>
      <c r="DE105" s="398" t="str">
        <f ca="1">+IF(OFFSET('Sanitation Data'!$H$28,0,10*ROW('Sanitation Data'!H99))="","",OFFSET('Sanitation Data'!$H$28,0,10*ROW('Sanitation Data'!H99)))</f>
        <v/>
      </c>
      <c r="DF105" s="398" t="str">
        <f ca="1">+IF(OFFSET('Sanitation Data'!$H$29,0,10*ROW('Sanitation Data'!H99))="","",OFFSET('Sanitation Data'!$H$29,0,10*ROW('Sanitation Data'!H99)))</f>
        <v/>
      </c>
      <c r="DG105" s="398" t="str">
        <f ca="1">+IF(OFFSET('Sanitation Data'!$H$30,0,10*ROW('Sanitation Data'!H99))="","",OFFSET('Sanitation Data'!$H$30,0,10*ROW('Sanitation Data'!H99)))</f>
        <v/>
      </c>
      <c r="DH105" s="398" t="str">
        <f ca="1">+IF(OFFSET('Sanitation Data'!$H$31,0,10*ROW('Sanitation Data'!H99))="","",OFFSET('Sanitation Data'!$H$31,0,10*ROW('Sanitation Data'!H99)))</f>
        <v/>
      </c>
      <c r="DI105" s="398" t="str">
        <f ca="1">+IF(OFFSET('Sanitation Data'!$H$32,0,10*ROW('Sanitation Data'!H99))="","",OFFSET('Sanitation Data'!$H$32,0,10*ROW('Sanitation Data'!H99)))</f>
        <v/>
      </c>
      <c r="DJ105" s="398" t="str">
        <f ca="1">+IF(OFFSET('Sanitation Data'!$I$28,0,10*ROW('Sanitation Data'!I99))="","",OFFSET('Sanitation Data'!$I$28,0,10*ROW('Sanitation Data'!I99)))</f>
        <v/>
      </c>
      <c r="DK105" s="398" t="str">
        <f ca="1">+IF(OFFSET('Sanitation Data'!$I$29,0,10*ROW('Sanitation Data'!I99))="","",OFFSET('Sanitation Data'!$I$29,0,10*ROW('Sanitation Data'!I99)))</f>
        <v/>
      </c>
      <c r="DL105" s="398" t="str">
        <f ca="1">+IF(OFFSET('Sanitation Data'!$I$30,0,10*ROW('Sanitation Data'!I99))="","",OFFSET('Sanitation Data'!$I$30,0,10*ROW('Sanitation Data'!I99)))</f>
        <v/>
      </c>
      <c r="DM105" s="398" t="str">
        <f ca="1">+IF(OFFSET('Sanitation Data'!$I$31,0,10*ROW('Sanitation Data'!I99))="","",OFFSET('Sanitation Data'!$I$31,0,10*ROW('Sanitation Data'!I99)))</f>
        <v/>
      </c>
      <c r="DN105" s="398" t="str">
        <f ca="1">+IF(OFFSET('Sanitation Data'!$I$32,0,10*ROW('Sanitation Data'!I99))="","",OFFSET('Sanitation Data'!$I$32,0,10*ROW('Sanitation Data'!I99)))</f>
        <v/>
      </c>
      <c r="DO105" s="398" t="str">
        <f ca="1">+IF(OFFSET('Hygiene Data'!$D$11,0,10*ROW('Hygiene Data'!D99))="","",OFFSET('Hygiene Data'!$D$11,0,10*ROW('Hygiene Data'!D99)))</f>
        <v/>
      </c>
      <c r="DP105" s="398" t="str">
        <f ca="1">+IF(OFFSET('Hygiene Data'!$D$12,0,10*ROW('Hygiene Data'!D99))="","",OFFSET('Hygiene Data'!$D$12,0,10*ROW('Hygiene Data'!D99)))</f>
        <v/>
      </c>
      <c r="DQ105" s="398" t="str">
        <f ca="1">+IF(OFFSET('Hygiene Data'!$D$13,0,10*ROW('Hygiene Data'!D99))="","",OFFSET('Hygiene Data'!$D$13,0,10*ROW('Hygiene Data'!D99)))</f>
        <v/>
      </c>
      <c r="DR105" s="398" t="str">
        <f ca="1">+IF(OFFSET('Hygiene Data'!$E$11,0,10*ROW('Hygiene Data'!E99))="","",OFFSET('Hygiene Data'!$E$11,0,10*ROW('Hygiene Data'!E99)))</f>
        <v/>
      </c>
      <c r="DS105" s="398" t="str">
        <f ca="1">+IF(OFFSET('Hygiene Data'!$E$12,0,10*ROW('Hygiene Data'!E99))="","",OFFSET('Hygiene Data'!$E$12,0,10*ROW('Hygiene Data'!E99)))</f>
        <v/>
      </c>
      <c r="DT105" s="398" t="str">
        <f ca="1">+IF(OFFSET('Hygiene Data'!$E$13,0,10*ROW('Hygiene Data'!E99))="","",OFFSET('Hygiene Data'!$E$13,0,10*ROW('Hygiene Data'!E99)))</f>
        <v/>
      </c>
      <c r="DU105" s="398" t="str">
        <f ca="1">+IF(OFFSET('Hygiene Data'!$F$11,0,10*ROW('Hygiene Data'!F99))="","",OFFSET('Hygiene Data'!$F$11,0,10*ROW('Hygiene Data'!F99)))</f>
        <v/>
      </c>
      <c r="DV105" s="398" t="str">
        <f ca="1">+IF(OFFSET('Hygiene Data'!$F$12,0,10*ROW('Hygiene Data'!F99))="","",OFFSET('Hygiene Data'!$F$12,0,10*ROW('Hygiene Data'!F99)))</f>
        <v/>
      </c>
      <c r="DW105" s="398" t="str">
        <f ca="1">+IF(OFFSET('Hygiene Data'!$F$13,0,10*ROW('Hygiene Data'!F99))="","",OFFSET('Hygiene Data'!$F$13,0,10*ROW('Hygiene Data'!F99)))</f>
        <v/>
      </c>
      <c r="DX105" s="398" t="str">
        <f ca="1">+IF(OFFSET('Hygiene Data'!$G$11,0,10*ROW('Hygiene Data'!G99))="","",OFFSET('Hygiene Data'!$G$11,0,10*ROW('Hygiene Data'!G99)))</f>
        <v/>
      </c>
      <c r="DY105" s="398" t="str">
        <f ca="1">+IF(OFFSET('Hygiene Data'!$G$12,0,10*ROW('Hygiene Data'!G99))="","",OFFSET('Hygiene Data'!$G$12,0,10*ROW('Hygiene Data'!G99)))</f>
        <v/>
      </c>
      <c r="DZ105" s="398" t="str">
        <f ca="1">+IF(OFFSET('Hygiene Data'!$G$13,0,10*ROW('Hygiene Data'!G99))="","",OFFSET('Hygiene Data'!$G$13,0,10*ROW('Hygiene Data'!G99)))</f>
        <v/>
      </c>
      <c r="EA105" s="398" t="str">
        <f ca="1">+IF(OFFSET('Hygiene Data'!$H$11,0,10*ROW('Hygiene Data'!H99))="","",OFFSET('Hygiene Data'!$H$11,0,10*ROW('Hygiene Data'!H99)))</f>
        <v/>
      </c>
      <c r="EB105" s="398" t="str">
        <f ca="1">+IF(OFFSET('Hygiene Data'!$H$12,0,10*ROW('Hygiene Data'!H99))="","",OFFSET('Hygiene Data'!$H$12,0,10*ROW('Hygiene Data'!H99)))</f>
        <v/>
      </c>
      <c r="EC105" s="398" t="str">
        <f ca="1">+IF(OFFSET('Hygiene Data'!$H$13,0,10*ROW('Hygiene Data'!H99))="","",OFFSET('Hygiene Data'!$H$13,0,10*ROW('Hygiene Data'!H99)))</f>
        <v/>
      </c>
      <c r="ED105" s="398" t="str">
        <f ca="1">+IF(OFFSET('Hygiene Data'!$I$11,0,10*ROW('Hygiene Data'!I99))="","",OFFSET('Hygiene Data'!$I$11,0,10*ROW('Hygiene Data'!I99)))</f>
        <v/>
      </c>
      <c r="EE105" s="398" t="str">
        <f ca="1">+IF(OFFSET('Hygiene Data'!$I$12,0,10*ROW('Hygiene Data'!I99))="","",OFFSET('Hygiene Data'!$I$12,0,10*ROW('Hygiene Data'!I99)))</f>
        <v/>
      </c>
      <c r="EF105" s="398" t="str">
        <f ca="1">+IF(OFFSET('Hygiene Data'!$I$13,0,10*ROW('Hygiene Data'!I99))="","",OFFSET('Hygiene Data'!$I$13,0,10*ROW('Hygiene Data'!I99)))</f>
        <v/>
      </c>
    </row>
    <row r="106" spans="1:136" x14ac:dyDescent="0.25">
      <c r="A106" s="507" t="str">
        <f ca="1">+IF(OFFSET('Water Data'!$B$2,0,10*ROW('Water Data'!E100))="","",OFFSET('Water Data'!$B$2,0,10*ROW('Water Data'!E100)))</f>
        <v/>
      </c>
      <c r="B106" s="507"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34" t="str">
        <f t="shared" ca="1" si="1"/>
        <v/>
      </c>
      <c r="D106" s="535"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35"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35"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35"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35"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35"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35"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35"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35"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35"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35"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35"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35"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35"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35"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35"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35"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35"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36"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36"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36"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36"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36"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36"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36"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36"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36"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36"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36"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36"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36"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36"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36"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36"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36"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36"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36"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36"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36"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36"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36"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36"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36"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36"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36"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36"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36"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36"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37"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613"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37"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37"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37"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37"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37"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37"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37"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37"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37"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37"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37"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37"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37"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37"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37"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37"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98" t="str">
        <f ca="1">+IF(OFFSET('Water Data'!$D$27,0,10*ROW('Water Data'!D100))="","",OFFSET('Water Data'!$D$27,0,10*ROW('Water Data'!D100)))</f>
        <v/>
      </c>
      <c r="BT106" s="398" t="str">
        <f ca="1">+IF(OFFSET('Water Data'!$D$28,0,10*ROW('Water Data'!D100))="","",OFFSET('Water Data'!$D$28,0,10*ROW('Water Data'!D100)))</f>
        <v/>
      </c>
      <c r="BU106" s="398" t="str">
        <f ca="1">+IF(OFFSET('Water Data'!$D$29,0,10*ROW('Water Data'!D100))="","",OFFSET('Water Data'!$D$29,0,10*ROW('Water Data'!D100)))</f>
        <v/>
      </c>
      <c r="BV106" s="398" t="str">
        <f ca="1">+IF(OFFSET('Water Data'!$E$27,0,10*ROW('Water Data'!E100))="","",OFFSET('Water Data'!$E$27,0,10*ROW('Water Data'!E100)))</f>
        <v/>
      </c>
      <c r="BW106" s="398" t="str">
        <f ca="1">+IF(OFFSET('Water Data'!$E$28,0,10*ROW('Water Data'!E100))="","",OFFSET('Water Data'!$E$28,0,10*ROW('Water Data'!E100)))</f>
        <v/>
      </c>
      <c r="BX106" s="398" t="str">
        <f ca="1">+IF(OFFSET('Water Data'!$E$29,0,10*ROW('Water Data'!E100))="","",OFFSET('Water Data'!$E$29,0,10*ROW('Water Data'!E100)))</f>
        <v/>
      </c>
      <c r="BY106" s="398" t="str">
        <f ca="1">+IF(OFFSET('Water Data'!$F$27,0,10*ROW('Water Data'!F100))="","",OFFSET('Water Data'!$F$27,0,10*ROW('Water Data'!F100)))</f>
        <v/>
      </c>
      <c r="BZ106" s="398" t="str">
        <f ca="1">+IF(OFFSET('Water Data'!$F$28,0,10*ROW('Water Data'!F100))="","",OFFSET('Water Data'!$F$28,0,10*ROW('Water Data'!F100)))</f>
        <v/>
      </c>
      <c r="CA106" s="398" t="str">
        <f ca="1">+IF(OFFSET('Water Data'!$F$29,0,10*ROW('Water Data'!F100))="","",OFFSET('Water Data'!$F$29,0,10*ROW('Water Data'!F100)))</f>
        <v/>
      </c>
      <c r="CB106" s="398" t="str">
        <f ca="1">+IF(OFFSET('Water Data'!$G$27,0,10*ROW('Water Data'!G100))="","",OFFSET('Water Data'!$G$27,0,10*ROW('Water Data'!G100)))</f>
        <v/>
      </c>
      <c r="CC106" s="398" t="str">
        <f ca="1">+IF(OFFSET('Water Data'!$G$28,0,10*ROW('Water Data'!G100))="","",OFFSET('Water Data'!$G$28,0,10*ROW('Water Data'!G100)))</f>
        <v/>
      </c>
      <c r="CD106" s="398" t="str">
        <f ca="1">+IF(OFFSET('Water Data'!$G$29,0,10*ROW('Water Data'!G100))="","",OFFSET('Water Data'!$G$29,0,10*ROW('Water Data'!G100)))</f>
        <v/>
      </c>
      <c r="CE106" s="398" t="str">
        <f ca="1">+IF(OFFSET('Water Data'!$H$27,0,10*ROW('Water Data'!H100))="","",OFFSET('Water Data'!$H$27,0,10*ROW('Water Data'!H100)))</f>
        <v/>
      </c>
      <c r="CF106" s="398" t="str">
        <f ca="1">+IF(OFFSET('Water Data'!$H$28,0,10*ROW('Water Data'!H100))="","",OFFSET('Water Data'!$H$28,0,10*ROW('Water Data'!H100)))</f>
        <v/>
      </c>
      <c r="CG106" s="398" t="str">
        <f ca="1">+IF(OFFSET('Water Data'!$H$29,0,10*ROW('Water Data'!H100))="","",OFFSET('Water Data'!$H$29,0,10*ROW('Water Data'!H100)))</f>
        <v/>
      </c>
      <c r="CH106" s="398" t="str">
        <f ca="1">+IF(OFFSET('Water Data'!$I$27,0,10*ROW('Water Data'!I100))="","",OFFSET('Water Data'!$I$27,0,10*ROW('Water Data'!I100)))</f>
        <v/>
      </c>
      <c r="CI106" s="398" t="str">
        <f ca="1">+IF(OFFSET('Water Data'!$I$28,0,10*ROW('Water Data'!I100))="","",OFFSET('Water Data'!$I$28,0,10*ROW('Water Data'!I100)))</f>
        <v/>
      </c>
      <c r="CJ106" s="398" t="str">
        <f ca="1">+IF(OFFSET('Water Data'!$I$29,0,10*ROW('Water Data'!I100))="","",OFFSET('Water Data'!$I$29,0,10*ROW('Water Data'!I100)))</f>
        <v/>
      </c>
      <c r="CK106" s="398" t="str">
        <f ca="1">+IF(OFFSET('Sanitation Data'!$D$28,0,10*ROW('Sanitation Data'!D100))="","",OFFSET('Sanitation Data'!$D$28,0,10*ROW('Sanitation Data'!D100)))</f>
        <v/>
      </c>
      <c r="CL106" s="398" t="str">
        <f ca="1">+IF(OFFSET('Sanitation Data'!$D$29,0,10*ROW('Sanitation Data'!D100))="","",OFFSET('Sanitation Data'!$D$29,0,10*ROW('Sanitation Data'!D100)))</f>
        <v/>
      </c>
      <c r="CM106" s="398" t="str">
        <f ca="1">+IF(OFFSET('Sanitation Data'!$D$30,0,10*ROW('Sanitation Data'!D100))="","",OFFSET('Sanitation Data'!$D$30,0,10*ROW('Sanitation Data'!D100)))</f>
        <v/>
      </c>
      <c r="CN106" s="398" t="str">
        <f ca="1">+IF(OFFSET('Sanitation Data'!$D$31,0,10*ROW('Sanitation Data'!D100))="","",OFFSET('Sanitation Data'!$D$31,0,10*ROW('Sanitation Data'!D100)))</f>
        <v/>
      </c>
      <c r="CO106" s="398" t="str">
        <f ca="1">+IF(OFFSET('Sanitation Data'!$D$32,0,10*ROW('Sanitation Data'!D100))="","",OFFSET('Sanitation Data'!$D$32,0,10*ROW('Sanitation Data'!D100)))</f>
        <v/>
      </c>
      <c r="CP106" s="398" t="str">
        <f ca="1">+IF(OFFSET('Sanitation Data'!$E$28,0,10*ROW('Sanitation Data'!E100))="","",OFFSET('Sanitation Data'!$E$28,0,10*ROW('Sanitation Data'!E100)))</f>
        <v/>
      </c>
      <c r="CQ106" s="398" t="str">
        <f ca="1">+IF(OFFSET('Sanitation Data'!$E$29,0,10*ROW('Sanitation Data'!E100))="","",OFFSET('Sanitation Data'!$E$29,0,10*ROW('Sanitation Data'!E100)))</f>
        <v/>
      </c>
      <c r="CR106" s="398" t="str">
        <f ca="1">+IF(OFFSET('Sanitation Data'!$E$30,0,10*ROW('Sanitation Data'!E100))="","",OFFSET('Sanitation Data'!$E$30,0,10*ROW('Sanitation Data'!E100)))</f>
        <v/>
      </c>
      <c r="CS106" s="398" t="str">
        <f ca="1">+IF(OFFSET('Sanitation Data'!$E$31,0,10*ROW('Sanitation Data'!E100))="","",OFFSET('Sanitation Data'!$E$31,0,10*ROW('Sanitation Data'!E100)))</f>
        <v/>
      </c>
      <c r="CT106" s="398" t="str">
        <f ca="1">+IF(OFFSET('Sanitation Data'!$E$32,0,10*ROW('Sanitation Data'!E100))="","",OFFSET('Sanitation Data'!$E$32,0,10*ROW('Sanitation Data'!E100)))</f>
        <v/>
      </c>
      <c r="CU106" s="398" t="str">
        <f ca="1">+IF(OFFSET('Sanitation Data'!$F$28,0,10*ROW('Sanitation Data'!F100))="","",OFFSET('Sanitation Data'!$F$28,0,10*ROW('Sanitation Data'!F100)))</f>
        <v/>
      </c>
      <c r="CV106" s="398" t="str">
        <f ca="1">+IF(OFFSET('Sanitation Data'!$F$29,0,10*ROW('Sanitation Data'!F100))="","",OFFSET('Sanitation Data'!$F$29,0,10*ROW('Sanitation Data'!F100)))</f>
        <v/>
      </c>
      <c r="CW106" s="398" t="str">
        <f ca="1">+IF(OFFSET('Sanitation Data'!$F$30,0,10*ROW('Sanitation Data'!F100))="","",OFFSET('Sanitation Data'!$F$30,0,10*ROW('Sanitation Data'!F100)))</f>
        <v/>
      </c>
      <c r="CX106" s="398" t="str">
        <f ca="1">+IF(OFFSET('Sanitation Data'!$F$31,0,10*ROW('Sanitation Data'!F100))="","",OFFSET('Sanitation Data'!$F$31,0,10*ROW('Sanitation Data'!F100)))</f>
        <v/>
      </c>
      <c r="CY106" s="398" t="str">
        <f ca="1">+IF(OFFSET('Sanitation Data'!$F$32,0,10*ROW('Sanitation Data'!F100))="","",OFFSET('Sanitation Data'!$F$32,0,10*ROW('Sanitation Data'!F100)))</f>
        <v/>
      </c>
      <c r="CZ106" s="398" t="str">
        <f ca="1">+IF(OFFSET('Sanitation Data'!$G$28,0,10*ROW('Sanitation Data'!G100))="","",OFFSET('Sanitation Data'!$G$28,0,10*ROW('Sanitation Data'!G100)))</f>
        <v/>
      </c>
      <c r="DA106" s="398" t="str">
        <f ca="1">+IF(OFFSET('Sanitation Data'!$G$29,0,10*ROW('Sanitation Data'!G100))="","",OFFSET('Sanitation Data'!$G$29,0,10*ROW('Sanitation Data'!G100)))</f>
        <v/>
      </c>
      <c r="DB106" s="398" t="str">
        <f ca="1">+IF(OFFSET('Sanitation Data'!$G$30,0,10*ROW('Sanitation Data'!G100))="","",OFFSET('Sanitation Data'!$G$30,0,10*ROW('Sanitation Data'!G100)))</f>
        <v/>
      </c>
      <c r="DC106" s="398" t="str">
        <f ca="1">+IF(OFFSET('Sanitation Data'!$G$31,0,10*ROW('Sanitation Data'!G100))="","",OFFSET('Sanitation Data'!$G$31,0,10*ROW('Sanitation Data'!G100)))</f>
        <v/>
      </c>
      <c r="DD106" s="398" t="str">
        <f ca="1">+IF(OFFSET('Sanitation Data'!$G$32,0,10*ROW('Sanitation Data'!G100))="","",OFFSET('Sanitation Data'!$G$32,0,10*ROW('Sanitation Data'!G100)))</f>
        <v/>
      </c>
      <c r="DE106" s="398" t="str">
        <f ca="1">+IF(OFFSET('Sanitation Data'!$H$28,0,10*ROW('Sanitation Data'!H100))="","",OFFSET('Sanitation Data'!$H$28,0,10*ROW('Sanitation Data'!H100)))</f>
        <v/>
      </c>
      <c r="DF106" s="398" t="str">
        <f ca="1">+IF(OFFSET('Sanitation Data'!$H$29,0,10*ROW('Sanitation Data'!H100))="","",OFFSET('Sanitation Data'!$H$29,0,10*ROW('Sanitation Data'!H100)))</f>
        <v/>
      </c>
      <c r="DG106" s="398" t="str">
        <f ca="1">+IF(OFFSET('Sanitation Data'!$H$30,0,10*ROW('Sanitation Data'!H100))="","",OFFSET('Sanitation Data'!$H$30,0,10*ROW('Sanitation Data'!H100)))</f>
        <v/>
      </c>
      <c r="DH106" s="398" t="str">
        <f ca="1">+IF(OFFSET('Sanitation Data'!$H$31,0,10*ROW('Sanitation Data'!H100))="","",OFFSET('Sanitation Data'!$H$31,0,10*ROW('Sanitation Data'!H100)))</f>
        <v/>
      </c>
      <c r="DI106" s="398" t="str">
        <f ca="1">+IF(OFFSET('Sanitation Data'!$H$32,0,10*ROW('Sanitation Data'!H100))="","",OFFSET('Sanitation Data'!$H$32,0,10*ROW('Sanitation Data'!H100)))</f>
        <v/>
      </c>
      <c r="DJ106" s="398" t="str">
        <f ca="1">+IF(OFFSET('Sanitation Data'!$I$28,0,10*ROW('Sanitation Data'!I100))="","",OFFSET('Sanitation Data'!$I$28,0,10*ROW('Sanitation Data'!I100)))</f>
        <v/>
      </c>
      <c r="DK106" s="398" t="str">
        <f ca="1">+IF(OFFSET('Sanitation Data'!$I$29,0,10*ROW('Sanitation Data'!I100))="","",OFFSET('Sanitation Data'!$I$29,0,10*ROW('Sanitation Data'!I100)))</f>
        <v/>
      </c>
      <c r="DL106" s="398" t="str">
        <f ca="1">+IF(OFFSET('Sanitation Data'!$I$30,0,10*ROW('Sanitation Data'!I100))="","",OFFSET('Sanitation Data'!$I$30,0,10*ROW('Sanitation Data'!I100)))</f>
        <v/>
      </c>
      <c r="DM106" s="398" t="str">
        <f ca="1">+IF(OFFSET('Sanitation Data'!$I$31,0,10*ROW('Sanitation Data'!I100))="","",OFFSET('Sanitation Data'!$I$31,0,10*ROW('Sanitation Data'!I100)))</f>
        <v/>
      </c>
      <c r="DN106" s="398" t="str">
        <f ca="1">+IF(OFFSET('Sanitation Data'!$I$32,0,10*ROW('Sanitation Data'!I100))="","",OFFSET('Sanitation Data'!$I$32,0,10*ROW('Sanitation Data'!I100)))</f>
        <v/>
      </c>
      <c r="DO106" s="398" t="str">
        <f ca="1">+IF(OFFSET('Hygiene Data'!$D$11,0,10*ROW('Hygiene Data'!D100))="","",OFFSET('Hygiene Data'!$D$11,0,10*ROW('Hygiene Data'!D100)))</f>
        <v/>
      </c>
      <c r="DP106" s="398" t="str">
        <f ca="1">+IF(OFFSET('Hygiene Data'!$D$12,0,10*ROW('Hygiene Data'!D100))="","",OFFSET('Hygiene Data'!$D$12,0,10*ROW('Hygiene Data'!D100)))</f>
        <v/>
      </c>
      <c r="DQ106" s="398" t="str">
        <f ca="1">+IF(OFFSET('Hygiene Data'!$D$13,0,10*ROW('Hygiene Data'!D100))="","",OFFSET('Hygiene Data'!$D$13,0,10*ROW('Hygiene Data'!D100)))</f>
        <v/>
      </c>
      <c r="DR106" s="398" t="str">
        <f ca="1">+IF(OFFSET('Hygiene Data'!$E$11,0,10*ROW('Hygiene Data'!E100))="","",OFFSET('Hygiene Data'!$E$11,0,10*ROW('Hygiene Data'!E100)))</f>
        <v/>
      </c>
      <c r="DS106" s="398" t="str">
        <f ca="1">+IF(OFFSET('Hygiene Data'!$E$12,0,10*ROW('Hygiene Data'!E100))="","",OFFSET('Hygiene Data'!$E$12,0,10*ROW('Hygiene Data'!E100)))</f>
        <v/>
      </c>
      <c r="DT106" s="398" t="str">
        <f ca="1">+IF(OFFSET('Hygiene Data'!$E$13,0,10*ROW('Hygiene Data'!E100))="","",OFFSET('Hygiene Data'!$E$13,0,10*ROW('Hygiene Data'!E100)))</f>
        <v/>
      </c>
      <c r="DU106" s="398" t="str">
        <f ca="1">+IF(OFFSET('Hygiene Data'!$F$11,0,10*ROW('Hygiene Data'!F100))="","",OFFSET('Hygiene Data'!$F$11,0,10*ROW('Hygiene Data'!F100)))</f>
        <v/>
      </c>
      <c r="DV106" s="398" t="str">
        <f ca="1">+IF(OFFSET('Hygiene Data'!$F$12,0,10*ROW('Hygiene Data'!F100))="","",OFFSET('Hygiene Data'!$F$12,0,10*ROW('Hygiene Data'!F100)))</f>
        <v/>
      </c>
      <c r="DW106" s="398" t="str">
        <f ca="1">+IF(OFFSET('Hygiene Data'!$F$13,0,10*ROW('Hygiene Data'!F100))="","",OFFSET('Hygiene Data'!$F$13,0,10*ROW('Hygiene Data'!F100)))</f>
        <v/>
      </c>
      <c r="DX106" s="398" t="str">
        <f ca="1">+IF(OFFSET('Hygiene Data'!$G$11,0,10*ROW('Hygiene Data'!G100))="","",OFFSET('Hygiene Data'!$G$11,0,10*ROW('Hygiene Data'!G100)))</f>
        <v/>
      </c>
      <c r="DY106" s="398" t="str">
        <f ca="1">+IF(OFFSET('Hygiene Data'!$G$12,0,10*ROW('Hygiene Data'!G100))="","",OFFSET('Hygiene Data'!$G$12,0,10*ROW('Hygiene Data'!G100)))</f>
        <v/>
      </c>
      <c r="DZ106" s="398" t="str">
        <f ca="1">+IF(OFFSET('Hygiene Data'!$G$13,0,10*ROW('Hygiene Data'!G100))="","",OFFSET('Hygiene Data'!$G$13,0,10*ROW('Hygiene Data'!G100)))</f>
        <v/>
      </c>
      <c r="EA106" s="398" t="str">
        <f ca="1">+IF(OFFSET('Hygiene Data'!$H$11,0,10*ROW('Hygiene Data'!H100))="","",OFFSET('Hygiene Data'!$H$11,0,10*ROW('Hygiene Data'!H100)))</f>
        <v/>
      </c>
      <c r="EB106" s="398" t="str">
        <f ca="1">+IF(OFFSET('Hygiene Data'!$H$12,0,10*ROW('Hygiene Data'!H100))="","",OFFSET('Hygiene Data'!$H$12,0,10*ROW('Hygiene Data'!H100)))</f>
        <v/>
      </c>
      <c r="EC106" s="398" t="str">
        <f ca="1">+IF(OFFSET('Hygiene Data'!$H$13,0,10*ROW('Hygiene Data'!H100))="","",OFFSET('Hygiene Data'!$H$13,0,10*ROW('Hygiene Data'!H100)))</f>
        <v/>
      </c>
      <c r="ED106" s="398" t="str">
        <f ca="1">+IF(OFFSET('Hygiene Data'!$I$11,0,10*ROW('Hygiene Data'!I100))="","",OFFSET('Hygiene Data'!$I$11,0,10*ROW('Hygiene Data'!I100)))</f>
        <v/>
      </c>
      <c r="EE106" s="398" t="str">
        <f ca="1">+IF(OFFSET('Hygiene Data'!$I$12,0,10*ROW('Hygiene Data'!I100))="","",OFFSET('Hygiene Data'!$I$12,0,10*ROW('Hygiene Data'!I100)))</f>
        <v/>
      </c>
      <c r="EF106" s="398" t="str">
        <f ca="1">+IF(OFFSET('Hygiene Data'!$I$13,0,10*ROW('Hygiene Data'!I100))="","",OFFSET('Hygiene Data'!$I$13,0,10*ROW('Hygiene Data'!I100)))</f>
        <v/>
      </c>
    </row>
    <row r="107" spans="1:136" x14ac:dyDescent="0.25">
      <c r="A107" s="507" t="str">
        <f ca="1">+IF(OFFSET('Water Data'!$B$2,0,10*ROW('Water Data'!E101))="","",OFFSET('Water Data'!$B$2,0,10*ROW('Water Data'!E101)))</f>
        <v/>
      </c>
      <c r="B107" s="507"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34" t="str">
        <f t="shared" ca="1" si="1"/>
        <v/>
      </c>
      <c r="D107" s="535"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35"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35"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35"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35"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35"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35"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35"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35"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35"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35"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35"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35"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35"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35"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35"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35"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35"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36"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36"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36"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36"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36"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36"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36"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36"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36"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36"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36"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36"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36"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36"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36"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36"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36"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36"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36"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36"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36"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36"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36"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36"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36"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36"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36"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36"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36"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36"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37"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613"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37"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37"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37"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37"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37"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37"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37"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37"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37"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37"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37"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37"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37"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37"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37"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37"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98" t="str">
        <f ca="1">+IF(OFFSET('Water Data'!$D$27,0,10*ROW('Water Data'!D101))="","",OFFSET('Water Data'!$D$27,0,10*ROW('Water Data'!D101)))</f>
        <v/>
      </c>
      <c r="BT107" s="398" t="str">
        <f ca="1">+IF(OFFSET('Water Data'!$D$28,0,10*ROW('Water Data'!D101))="","",OFFSET('Water Data'!$D$28,0,10*ROW('Water Data'!D101)))</f>
        <v/>
      </c>
      <c r="BU107" s="398" t="str">
        <f ca="1">+IF(OFFSET('Water Data'!$D$29,0,10*ROW('Water Data'!D101))="","",OFFSET('Water Data'!$D$29,0,10*ROW('Water Data'!D101)))</f>
        <v/>
      </c>
      <c r="BV107" s="398" t="str">
        <f ca="1">+IF(OFFSET('Water Data'!$E$27,0,10*ROW('Water Data'!E101))="","",OFFSET('Water Data'!$E$27,0,10*ROW('Water Data'!E101)))</f>
        <v/>
      </c>
      <c r="BW107" s="398" t="str">
        <f ca="1">+IF(OFFSET('Water Data'!$E$28,0,10*ROW('Water Data'!E101))="","",OFFSET('Water Data'!$E$28,0,10*ROW('Water Data'!E101)))</f>
        <v/>
      </c>
      <c r="BX107" s="398" t="str">
        <f ca="1">+IF(OFFSET('Water Data'!$E$29,0,10*ROW('Water Data'!E101))="","",OFFSET('Water Data'!$E$29,0,10*ROW('Water Data'!E101)))</f>
        <v/>
      </c>
      <c r="BY107" s="398" t="str">
        <f ca="1">+IF(OFFSET('Water Data'!$F$27,0,10*ROW('Water Data'!F101))="","",OFFSET('Water Data'!$F$27,0,10*ROW('Water Data'!F101)))</f>
        <v/>
      </c>
      <c r="BZ107" s="398" t="str">
        <f ca="1">+IF(OFFSET('Water Data'!$F$28,0,10*ROW('Water Data'!F101))="","",OFFSET('Water Data'!$F$28,0,10*ROW('Water Data'!F101)))</f>
        <v/>
      </c>
      <c r="CA107" s="398" t="str">
        <f ca="1">+IF(OFFSET('Water Data'!$F$29,0,10*ROW('Water Data'!F101))="","",OFFSET('Water Data'!$F$29,0,10*ROW('Water Data'!F101)))</f>
        <v/>
      </c>
      <c r="CB107" s="398" t="str">
        <f ca="1">+IF(OFFSET('Water Data'!$G$27,0,10*ROW('Water Data'!G101))="","",OFFSET('Water Data'!$G$27,0,10*ROW('Water Data'!G101)))</f>
        <v/>
      </c>
      <c r="CC107" s="398" t="str">
        <f ca="1">+IF(OFFSET('Water Data'!$G$28,0,10*ROW('Water Data'!G101))="","",OFFSET('Water Data'!$G$28,0,10*ROW('Water Data'!G101)))</f>
        <v/>
      </c>
      <c r="CD107" s="398" t="str">
        <f ca="1">+IF(OFFSET('Water Data'!$G$29,0,10*ROW('Water Data'!G101))="","",OFFSET('Water Data'!$G$29,0,10*ROW('Water Data'!G101)))</f>
        <v/>
      </c>
      <c r="CE107" s="398" t="str">
        <f ca="1">+IF(OFFSET('Water Data'!$H$27,0,10*ROW('Water Data'!H101))="","",OFFSET('Water Data'!$H$27,0,10*ROW('Water Data'!H101)))</f>
        <v/>
      </c>
      <c r="CF107" s="398" t="str">
        <f ca="1">+IF(OFFSET('Water Data'!$H$28,0,10*ROW('Water Data'!H101))="","",OFFSET('Water Data'!$H$28,0,10*ROW('Water Data'!H101)))</f>
        <v/>
      </c>
      <c r="CG107" s="398" t="str">
        <f ca="1">+IF(OFFSET('Water Data'!$H$29,0,10*ROW('Water Data'!H101))="","",OFFSET('Water Data'!$H$29,0,10*ROW('Water Data'!H101)))</f>
        <v/>
      </c>
      <c r="CH107" s="398" t="str">
        <f ca="1">+IF(OFFSET('Water Data'!$I$27,0,10*ROW('Water Data'!I101))="","",OFFSET('Water Data'!$I$27,0,10*ROW('Water Data'!I101)))</f>
        <v/>
      </c>
      <c r="CI107" s="398" t="str">
        <f ca="1">+IF(OFFSET('Water Data'!$I$28,0,10*ROW('Water Data'!I101))="","",OFFSET('Water Data'!$I$28,0,10*ROW('Water Data'!I101)))</f>
        <v/>
      </c>
      <c r="CJ107" s="398" t="str">
        <f ca="1">+IF(OFFSET('Water Data'!$I$29,0,10*ROW('Water Data'!I101))="","",OFFSET('Water Data'!$I$29,0,10*ROW('Water Data'!I101)))</f>
        <v/>
      </c>
      <c r="CK107" s="398" t="str">
        <f ca="1">+IF(OFFSET('Sanitation Data'!$D$28,0,10*ROW('Sanitation Data'!D101))="","",OFFSET('Sanitation Data'!$D$28,0,10*ROW('Sanitation Data'!D101)))</f>
        <v/>
      </c>
      <c r="CL107" s="398" t="str">
        <f ca="1">+IF(OFFSET('Sanitation Data'!$D$29,0,10*ROW('Sanitation Data'!D101))="","",OFFSET('Sanitation Data'!$D$29,0,10*ROW('Sanitation Data'!D101)))</f>
        <v/>
      </c>
      <c r="CM107" s="398" t="str">
        <f ca="1">+IF(OFFSET('Sanitation Data'!$D$30,0,10*ROW('Sanitation Data'!D101))="","",OFFSET('Sanitation Data'!$D$30,0,10*ROW('Sanitation Data'!D101)))</f>
        <v/>
      </c>
      <c r="CN107" s="398" t="str">
        <f ca="1">+IF(OFFSET('Sanitation Data'!$D$31,0,10*ROW('Sanitation Data'!D101))="","",OFFSET('Sanitation Data'!$D$31,0,10*ROW('Sanitation Data'!D101)))</f>
        <v/>
      </c>
      <c r="CO107" s="398" t="str">
        <f ca="1">+IF(OFFSET('Sanitation Data'!$D$32,0,10*ROW('Sanitation Data'!D101))="","",OFFSET('Sanitation Data'!$D$32,0,10*ROW('Sanitation Data'!D101)))</f>
        <v/>
      </c>
      <c r="CP107" s="398" t="str">
        <f ca="1">+IF(OFFSET('Sanitation Data'!$E$28,0,10*ROW('Sanitation Data'!E101))="","",OFFSET('Sanitation Data'!$E$28,0,10*ROW('Sanitation Data'!E101)))</f>
        <v/>
      </c>
      <c r="CQ107" s="398" t="str">
        <f ca="1">+IF(OFFSET('Sanitation Data'!$E$29,0,10*ROW('Sanitation Data'!E101))="","",OFFSET('Sanitation Data'!$E$29,0,10*ROW('Sanitation Data'!E101)))</f>
        <v/>
      </c>
      <c r="CR107" s="398" t="str">
        <f ca="1">+IF(OFFSET('Sanitation Data'!$E$30,0,10*ROW('Sanitation Data'!E101))="","",OFFSET('Sanitation Data'!$E$30,0,10*ROW('Sanitation Data'!E101)))</f>
        <v/>
      </c>
      <c r="CS107" s="398" t="str">
        <f ca="1">+IF(OFFSET('Sanitation Data'!$E$31,0,10*ROW('Sanitation Data'!E101))="","",OFFSET('Sanitation Data'!$E$31,0,10*ROW('Sanitation Data'!E101)))</f>
        <v/>
      </c>
      <c r="CT107" s="398" t="str">
        <f ca="1">+IF(OFFSET('Sanitation Data'!$E$32,0,10*ROW('Sanitation Data'!E101))="","",OFFSET('Sanitation Data'!$E$32,0,10*ROW('Sanitation Data'!E101)))</f>
        <v/>
      </c>
      <c r="CU107" s="398" t="str">
        <f ca="1">+IF(OFFSET('Sanitation Data'!$F$28,0,10*ROW('Sanitation Data'!F101))="","",OFFSET('Sanitation Data'!$F$28,0,10*ROW('Sanitation Data'!F101)))</f>
        <v/>
      </c>
      <c r="CV107" s="398" t="str">
        <f ca="1">+IF(OFFSET('Sanitation Data'!$F$29,0,10*ROW('Sanitation Data'!F101))="","",OFFSET('Sanitation Data'!$F$29,0,10*ROW('Sanitation Data'!F101)))</f>
        <v/>
      </c>
      <c r="CW107" s="398" t="str">
        <f ca="1">+IF(OFFSET('Sanitation Data'!$F$30,0,10*ROW('Sanitation Data'!F101))="","",OFFSET('Sanitation Data'!$F$30,0,10*ROW('Sanitation Data'!F101)))</f>
        <v/>
      </c>
      <c r="CX107" s="398" t="str">
        <f ca="1">+IF(OFFSET('Sanitation Data'!$F$31,0,10*ROW('Sanitation Data'!F101))="","",OFFSET('Sanitation Data'!$F$31,0,10*ROW('Sanitation Data'!F101)))</f>
        <v/>
      </c>
      <c r="CY107" s="398" t="str">
        <f ca="1">+IF(OFFSET('Sanitation Data'!$F$32,0,10*ROW('Sanitation Data'!F101))="","",OFFSET('Sanitation Data'!$F$32,0,10*ROW('Sanitation Data'!F101)))</f>
        <v/>
      </c>
      <c r="CZ107" s="398" t="str">
        <f ca="1">+IF(OFFSET('Sanitation Data'!$G$28,0,10*ROW('Sanitation Data'!G101))="","",OFFSET('Sanitation Data'!$G$28,0,10*ROW('Sanitation Data'!G101)))</f>
        <v/>
      </c>
      <c r="DA107" s="398" t="str">
        <f ca="1">+IF(OFFSET('Sanitation Data'!$G$29,0,10*ROW('Sanitation Data'!G101))="","",OFFSET('Sanitation Data'!$G$29,0,10*ROW('Sanitation Data'!G101)))</f>
        <v/>
      </c>
      <c r="DB107" s="398" t="str">
        <f ca="1">+IF(OFFSET('Sanitation Data'!$G$30,0,10*ROW('Sanitation Data'!G101))="","",OFFSET('Sanitation Data'!$G$30,0,10*ROW('Sanitation Data'!G101)))</f>
        <v/>
      </c>
      <c r="DC107" s="398" t="str">
        <f ca="1">+IF(OFFSET('Sanitation Data'!$G$31,0,10*ROW('Sanitation Data'!G101))="","",OFFSET('Sanitation Data'!$G$31,0,10*ROW('Sanitation Data'!G101)))</f>
        <v/>
      </c>
      <c r="DD107" s="398" t="str">
        <f ca="1">+IF(OFFSET('Sanitation Data'!$G$32,0,10*ROW('Sanitation Data'!G101))="","",OFFSET('Sanitation Data'!$G$32,0,10*ROW('Sanitation Data'!G101)))</f>
        <v/>
      </c>
      <c r="DE107" s="398" t="str">
        <f ca="1">+IF(OFFSET('Sanitation Data'!$H$28,0,10*ROW('Sanitation Data'!H101))="","",OFFSET('Sanitation Data'!$H$28,0,10*ROW('Sanitation Data'!H101)))</f>
        <v/>
      </c>
      <c r="DF107" s="398" t="str">
        <f ca="1">+IF(OFFSET('Sanitation Data'!$H$29,0,10*ROW('Sanitation Data'!H101))="","",OFFSET('Sanitation Data'!$H$29,0,10*ROW('Sanitation Data'!H101)))</f>
        <v/>
      </c>
      <c r="DG107" s="398" t="str">
        <f ca="1">+IF(OFFSET('Sanitation Data'!$H$30,0,10*ROW('Sanitation Data'!H101))="","",OFFSET('Sanitation Data'!$H$30,0,10*ROW('Sanitation Data'!H101)))</f>
        <v/>
      </c>
      <c r="DH107" s="398" t="str">
        <f ca="1">+IF(OFFSET('Sanitation Data'!$H$31,0,10*ROW('Sanitation Data'!H101))="","",OFFSET('Sanitation Data'!$H$31,0,10*ROW('Sanitation Data'!H101)))</f>
        <v/>
      </c>
      <c r="DI107" s="398" t="str">
        <f ca="1">+IF(OFFSET('Sanitation Data'!$H$32,0,10*ROW('Sanitation Data'!H101))="","",OFFSET('Sanitation Data'!$H$32,0,10*ROW('Sanitation Data'!H101)))</f>
        <v/>
      </c>
      <c r="DJ107" s="398" t="str">
        <f ca="1">+IF(OFFSET('Sanitation Data'!$I$28,0,10*ROW('Sanitation Data'!I101))="","",OFFSET('Sanitation Data'!$I$28,0,10*ROW('Sanitation Data'!I101)))</f>
        <v/>
      </c>
      <c r="DK107" s="398" t="str">
        <f ca="1">+IF(OFFSET('Sanitation Data'!$I$29,0,10*ROW('Sanitation Data'!I101))="","",OFFSET('Sanitation Data'!$I$29,0,10*ROW('Sanitation Data'!I101)))</f>
        <v/>
      </c>
      <c r="DL107" s="398" t="str">
        <f ca="1">+IF(OFFSET('Sanitation Data'!$I$30,0,10*ROW('Sanitation Data'!I101))="","",OFFSET('Sanitation Data'!$I$30,0,10*ROW('Sanitation Data'!I101)))</f>
        <v/>
      </c>
      <c r="DM107" s="398" t="str">
        <f ca="1">+IF(OFFSET('Sanitation Data'!$I$31,0,10*ROW('Sanitation Data'!I101))="","",OFFSET('Sanitation Data'!$I$31,0,10*ROW('Sanitation Data'!I101)))</f>
        <v/>
      </c>
      <c r="DN107" s="398" t="str">
        <f ca="1">+IF(OFFSET('Sanitation Data'!$I$32,0,10*ROW('Sanitation Data'!I101))="","",OFFSET('Sanitation Data'!$I$32,0,10*ROW('Sanitation Data'!I101)))</f>
        <v/>
      </c>
      <c r="DO107" s="398" t="str">
        <f ca="1">+IF(OFFSET('Hygiene Data'!$D$11,0,10*ROW('Hygiene Data'!D101))="","",OFFSET('Hygiene Data'!$D$11,0,10*ROW('Hygiene Data'!D101)))</f>
        <v/>
      </c>
      <c r="DP107" s="398" t="str">
        <f ca="1">+IF(OFFSET('Hygiene Data'!$D$12,0,10*ROW('Hygiene Data'!D101))="","",OFFSET('Hygiene Data'!$D$12,0,10*ROW('Hygiene Data'!D101)))</f>
        <v/>
      </c>
      <c r="DQ107" s="398" t="str">
        <f ca="1">+IF(OFFSET('Hygiene Data'!$D$13,0,10*ROW('Hygiene Data'!D101))="","",OFFSET('Hygiene Data'!$D$13,0,10*ROW('Hygiene Data'!D101)))</f>
        <v/>
      </c>
      <c r="DR107" s="398" t="str">
        <f ca="1">+IF(OFFSET('Hygiene Data'!$E$11,0,10*ROW('Hygiene Data'!E101))="","",OFFSET('Hygiene Data'!$E$11,0,10*ROW('Hygiene Data'!E101)))</f>
        <v/>
      </c>
      <c r="DS107" s="398" t="str">
        <f ca="1">+IF(OFFSET('Hygiene Data'!$E$12,0,10*ROW('Hygiene Data'!E101))="","",OFFSET('Hygiene Data'!$E$12,0,10*ROW('Hygiene Data'!E101)))</f>
        <v/>
      </c>
      <c r="DT107" s="398" t="str">
        <f ca="1">+IF(OFFSET('Hygiene Data'!$E$13,0,10*ROW('Hygiene Data'!E101))="","",OFFSET('Hygiene Data'!$E$13,0,10*ROW('Hygiene Data'!E101)))</f>
        <v/>
      </c>
      <c r="DU107" s="398" t="str">
        <f ca="1">+IF(OFFSET('Hygiene Data'!$F$11,0,10*ROW('Hygiene Data'!F101))="","",OFFSET('Hygiene Data'!$F$11,0,10*ROW('Hygiene Data'!F101)))</f>
        <v/>
      </c>
      <c r="DV107" s="398" t="str">
        <f ca="1">+IF(OFFSET('Hygiene Data'!$F$12,0,10*ROW('Hygiene Data'!F101))="","",OFFSET('Hygiene Data'!$F$12,0,10*ROW('Hygiene Data'!F101)))</f>
        <v/>
      </c>
      <c r="DW107" s="398" t="str">
        <f ca="1">+IF(OFFSET('Hygiene Data'!$F$13,0,10*ROW('Hygiene Data'!F101))="","",OFFSET('Hygiene Data'!$F$13,0,10*ROW('Hygiene Data'!F101)))</f>
        <v/>
      </c>
      <c r="DX107" s="398" t="str">
        <f ca="1">+IF(OFFSET('Hygiene Data'!$G$11,0,10*ROW('Hygiene Data'!G101))="","",OFFSET('Hygiene Data'!$G$11,0,10*ROW('Hygiene Data'!G101)))</f>
        <v/>
      </c>
      <c r="DY107" s="398" t="str">
        <f ca="1">+IF(OFFSET('Hygiene Data'!$G$12,0,10*ROW('Hygiene Data'!G101))="","",OFFSET('Hygiene Data'!$G$12,0,10*ROW('Hygiene Data'!G101)))</f>
        <v/>
      </c>
      <c r="DZ107" s="398" t="str">
        <f ca="1">+IF(OFFSET('Hygiene Data'!$G$13,0,10*ROW('Hygiene Data'!G101))="","",OFFSET('Hygiene Data'!$G$13,0,10*ROW('Hygiene Data'!G101)))</f>
        <v/>
      </c>
      <c r="EA107" s="398" t="str">
        <f ca="1">+IF(OFFSET('Hygiene Data'!$H$11,0,10*ROW('Hygiene Data'!H101))="","",OFFSET('Hygiene Data'!$H$11,0,10*ROW('Hygiene Data'!H101)))</f>
        <v/>
      </c>
      <c r="EB107" s="398" t="str">
        <f ca="1">+IF(OFFSET('Hygiene Data'!$H$12,0,10*ROW('Hygiene Data'!H101))="","",OFFSET('Hygiene Data'!$H$12,0,10*ROW('Hygiene Data'!H101)))</f>
        <v/>
      </c>
      <c r="EC107" s="398" t="str">
        <f ca="1">+IF(OFFSET('Hygiene Data'!$H$13,0,10*ROW('Hygiene Data'!H101))="","",OFFSET('Hygiene Data'!$H$13,0,10*ROW('Hygiene Data'!H101)))</f>
        <v/>
      </c>
      <c r="ED107" s="398" t="str">
        <f ca="1">+IF(OFFSET('Hygiene Data'!$I$11,0,10*ROW('Hygiene Data'!I101))="","",OFFSET('Hygiene Data'!$I$11,0,10*ROW('Hygiene Data'!I101)))</f>
        <v/>
      </c>
      <c r="EE107" s="398" t="str">
        <f ca="1">+IF(OFFSET('Hygiene Data'!$I$12,0,10*ROW('Hygiene Data'!I101))="","",OFFSET('Hygiene Data'!$I$12,0,10*ROW('Hygiene Data'!I101)))</f>
        <v/>
      </c>
      <c r="EF107" s="398" t="str">
        <f ca="1">+IF(OFFSET('Hygiene Data'!$I$13,0,10*ROW('Hygiene Data'!I101))="","",OFFSET('Hygiene Data'!$I$13,0,10*ROW('Hygiene Data'!I101)))</f>
        <v/>
      </c>
    </row>
    <row r="108" spans="1:136" x14ac:dyDescent="0.25">
      <c r="A108" s="507" t="str">
        <f ca="1">+IF(OFFSET('Water Data'!$B$2,0,10*ROW('Water Data'!E102))="","",OFFSET('Water Data'!$B$2,0,10*ROW('Water Data'!E102)))</f>
        <v/>
      </c>
      <c r="B108" s="507"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34" t="str">
        <f t="shared" ca="1" si="1"/>
        <v/>
      </c>
      <c r="D108" s="535"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35"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35"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35"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35"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35"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35"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35"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35"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35"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35"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35"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35"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35"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35"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35"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35"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35"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36"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36"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36"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36"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36"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36"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36"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36"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36"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36"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36"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36"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36"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36"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36"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36"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36"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36"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36"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36"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36"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36"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36"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36"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36"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36"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36"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36"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36"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36"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37"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613"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37"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37"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37"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37"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37"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37"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37"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37"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37"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37"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37"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37"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37"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37"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37"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37"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98" t="str">
        <f ca="1">+IF(OFFSET('Water Data'!$D$27,0,10*ROW('Water Data'!D102))="","",OFFSET('Water Data'!$D$27,0,10*ROW('Water Data'!D102)))</f>
        <v/>
      </c>
      <c r="BT108" s="398" t="str">
        <f ca="1">+IF(OFFSET('Water Data'!$D$28,0,10*ROW('Water Data'!D102))="","",OFFSET('Water Data'!$D$28,0,10*ROW('Water Data'!D102)))</f>
        <v/>
      </c>
      <c r="BU108" s="398" t="str">
        <f ca="1">+IF(OFFSET('Water Data'!$D$29,0,10*ROW('Water Data'!D102))="","",OFFSET('Water Data'!$D$29,0,10*ROW('Water Data'!D102)))</f>
        <v/>
      </c>
      <c r="BV108" s="398" t="str">
        <f ca="1">+IF(OFFSET('Water Data'!$E$27,0,10*ROW('Water Data'!E102))="","",OFFSET('Water Data'!$E$27,0,10*ROW('Water Data'!E102)))</f>
        <v/>
      </c>
      <c r="BW108" s="398" t="str">
        <f ca="1">+IF(OFFSET('Water Data'!$E$28,0,10*ROW('Water Data'!E102))="","",OFFSET('Water Data'!$E$28,0,10*ROW('Water Data'!E102)))</f>
        <v/>
      </c>
      <c r="BX108" s="398" t="str">
        <f ca="1">+IF(OFFSET('Water Data'!$E$29,0,10*ROW('Water Data'!E102))="","",OFFSET('Water Data'!$E$29,0,10*ROW('Water Data'!E102)))</f>
        <v/>
      </c>
      <c r="BY108" s="398" t="str">
        <f ca="1">+IF(OFFSET('Water Data'!$F$27,0,10*ROW('Water Data'!F102))="","",OFFSET('Water Data'!$F$27,0,10*ROW('Water Data'!F102)))</f>
        <v/>
      </c>
      <c r="BZ108" s="398" t="str">
        <f ca="1">+IF(OFFSET('Water Data'!$F$28,0,10*ROW('Water Data'!F102))="","",OFFSET('Water Data'!$F$28,0,10*ROW('Water Data'!F102)))</f>
        <v/>
      </c>
      <c r="CA108" s="398" t="str">
        <f ca="1">+IF(OFFSET('Water Data'!$F$29,0,10*ROW('Water Data'!F102))="","",OFFSET('Water Data'!$F$29,0,10*ROW('Water Data'!F102)))</f>
        <v/>
      </c>
      <c r="CB108" s="398" t="str">
        <f ca="1">+IF(OFFSET('Water Data'!$G$27,0,10*ROW('Water Data'!G102))="","",OFFSET('Water Data'!$G$27,0,10*ROW('Water Data'!G102)))</f>
        <v/>
      </c>
      <c r="CC108" s="398" t="str">
        <f ca="1">+IF(OFFSET('Water Data'!$G$28,0,10*ROW('Water Data'!G102))="","",OFFSET('Water Data'!$G$28,0,10*ROW('Water Data'!G102)))</f>
        <v/>
      </c>
      <c r="CD108" s="398" t="str">
        <f ca="1">+IF(OFFSET('Water Data'!$G$29,0,10*ROW('Water Data'!G102))="","",OFFSET('Water Data'!$G$29,0,10*ROW('Water Data'!G102)))</f>
        <v/>
      </c>
      <c r="CE108" s="398" t="str">
        <f ca="1">+IF(OFFSET('Water Data'!$H$27,0,10*ROW('Water Data'!H102))="","",OFFSET('Water Data'!$H$27,0,10*ROW('Water Data'!H102)))</f>
        <v/>
      </c>
      <c r="CF108" s="398" t="str">
        <f ca="1">+IF(OFFSET('Water Data'!$H$28,0,10*ROW('Water Data'!H102))="","",OFFSET('Water Data'!$H$28,0,10*ROW('Water Data'!H102)))</f>
        <v/>
      </c>
      <c r="CG108" s="398" t="str">
        <f ca="1">+IF(OFFSET('Water Data'!$H$29,0,10*ROW('Water Data'!H102))="","",OFFSET('Water Data'!$H$29,0,10*ROW('Water Data'!H102)))</f>
        <v/>
      </c>
      <c r="CH108" s="398" t="str">
        <f ca="1">+IF(OFFSET('Water Data'!$I$27,0,10*ROW('Water Data'!I102))="","",OFFSET('Water Data'!$I$27,0,10*ROW('Water Data'!I102)))</f>
        <v/>
      </c>
      <c r="CI108" s="398" t="str">
        <f ca="1">+IF(OFFSET('Water Data'!$I$28,0,10*ROW('Water Data'!I102))="","",OFFSET('Water Data'!$I$28,0,10*ROW('Water Data'!I102)))</f>
        <v/>
      </c>
      <c r="CJ108" s="398" t="str">
        <f ca="1">+IF(OFFSET('Water Data'!$I$29,0,10*ROW('Water Data'!I102))="","",OFFSET('Water Data'!$I$29,0,10*ROW('Water Data'!I102)))</f>
        <v/>
      </c>
      <c r="CK108" s="398" t="str">
        <f ca="1">+IF(OFFSET('Sanitation Data'!$D$28,0,10*ROW('Sanitation Data'!D102))="","",OFFSET('Sanitation Data'!$D$28,0,10*ROW('Sanitation Data'!D102)))</f>
        <v/>
      </c>
      <c r="CL108" s="398" t="str">
        <f ca="1">+IF(OFFSET('Sanitation Data'!$D$29,0,10*ROW('Sanitation Data'!D102))="","",OFFSET('Sanitation Data'!$D$29,0,10*ROW('Sanitation Data'!D102)))</f>
        <v/>
      </c>
      <c r="CM108" s="398" t="str">
        <f ca="1">+IF(OFFSET('Sanitation Data'!$D$30,0,10*ROW('Sanitation Data'!D102))="","",OFFSET('Sanitation Data'!$D$30,0,10*ROW('Sanitation Data'!D102)))</f>
        <v/>
      </c>
      <c r="CN108" s="398" t="str">
        <f ca="1">+IF(OFFSET('Sanitation Data'!$D$31,0,10*ROW('Sanitation Data'!D102))="","",OFFSET('Sanitation Data'!$D$31,0,10*ROW('Sanitation Data'!D102)))</f>
        <v/>
      </c>
      <c r="CO108" s="398" t="str">
        <f ca="1">+IF(OFFSET('Sanitation Data'!$D$32,0,10*ROW('Sanitation Data'!D102))="","",OFFSET('Sanitation Data'!$D$32,0,10*ROW('Sanitation Data'!D102)))</f>
        <v/>
      </c>
      <c r="CP108" s="398" t="str">
        <f ca="1">+IF(OFFSET('Sanitation Data'!$E$28,0,10*ROW('Sanitation Data'!E102))="","",OFFSET('Sanitation Data'!$E$28,0,10*ROW('Sanitation Data'!E102)))</f>
        <v/>
      </c>
      <c r="CQ108" s="398" t="str">
        <f ca="1">+IF(OFFSET('Sanitation Data'!$E$29,0,10*ROW('Sanitation Data'!E102))="","",OFFSET('Sanitation Data'!$E$29,0,10*ROW('Sanitation Data'!E102)))</f>
        <v/>
      </c>
      <c r="CR108" s="398" t="str">
        <f ca="1">+IF(OFFSET('Sanitation Data'!$E$30,0,10*ROW('Sanitation Data'!E102))="","",OFFSET('Sanitation Data'!$E$30,0,10*ROW('Sanitation Data'!E102)))</f>
        <v/>
      </c>
      <c r="CS108" s="398" t="str">
        <f ca="1">+IF(OFFSET('Sanitation Data'!$E$31,0,10*ROW('Sanitation Data'!E102))="","",OFFSET('Sanitation Data'!$E$31,0,10*ROW('Sanitation Data'!E102)))</f>
        <v/>
      </c>
      <c r="CT108" s="398" t="str">
        <f ca="1">+IF(OFFSET('Sanitation Data'!$E$32,0,10*ROW('Sanitation Data'!E102))="","",OFFSET('Sanitation Data'!$E$32,0,10*ROW('Sanitation Data'!E102)))</f>
        <v/>
      </c>
      <c r="CU108" s="398" t="str">
        <f ca="1">+IF(OFFSET('Sanitation Data'!$F$28,0,10*ROW('Sanitation Data'!F102))="","",OFFSET('Sanitation Data'!$F$28,0,10*ROW('Sanitation Data'!F102)))</f>
        <v/>
      </c>
      <c r="CV108" s="398" t="str">
        <f ca="1">+IF(OFFSET('Sanitation Data'!$F$29,0,10*ROW('Sanitation Data'!F102))="","",OFFSET('Sanitation Data'!$F$29,0,10*ROW('Sanitation Data'!F102)))</f>
        <v/>
      </c>
      <c r="CW108" s="398" t="str">
        <f ca="1">+IF(OFFSET('Sanitation Data'!$F$30,0,10*ROW('Sanitation Data'!F102))="","",OFFSET('Sanitation Data'!$F$30,0,10*ROW('Sanitation Data'!F102)))</f>
        <v/>
      </c>
      <c r="CX108" s="398" t="str">
        <f ca="1">+IF(OFFSET('Sanitation Data'!$F$31,0,10*ROW('Sanitation Data'!F102))="","",OFFSET('Sanitation Data'!$F$31,0,10*ROW('Sanitation Data'!F102)))</f>
        <v/>
      </c>
      <c r="CY108" s="398" t="str">
        <f ca="1">+IF(OFFSET('Sanitation Data'!$F$32,0,10*ROW('Sanitation Data'!F102))="","",OFFSET('Sanitation Data'!$F$32,0,10*ROW('Sanitation Data'!F102)))</f>
        <v/>
      </c>
      <c r="CZ108" s="398" t="str">
        <f ca="1">+IF(OFFSET('Sanitation Data'!$G$28,0,10*ROW('Sanitation Data'!G102))="","",OFFSET('Sanitation Data'!$G$28,0,10*ROW('Sanitation Data'!G102)))</f>
        <v/>
      </c>
      <c r="DA108" s="398" t="str">
        <f ca="1">+IF(OFFSET('Sanitation Data'!$G$29,0,10*ROW('Sanitation Data'!G102))="","",OFFSET('Sanitation Data'!$G$29,0,10*ROW('Sanitation Data'!G102)))</f>
        <v/>
      </c>
      <c r="DB108" s="398" t="str">
        <f ca="1">+IF(OFFSET('Sanitation Data'!$G$30,0,10*ROW('Sanitation Data'!G102))="","",OFFSET('Sanitation Data'!$G$30,0,10*ROW('Sanitation Data'!G102)))</f>
        <v/>
      </c>
      <c r="DC108" s="398" t="str">
        <f ca="1">+IF(OFFSET('Sanitation Data'!$G$31,0,10*ROW('Sanitation Data'!G102))="","",OFFSET('Sanitation Data'!$G$31,0,10*ROW('Sanitation Data'!G102)))</f>
        <v/>
      </c>
      <c r="DD108" s="398" t="str">
        <f ca="1">+IF(OFFSET('Sanitation Data'!$G$32,0,10*ROW('Sanitation Data'!G102))="","",OFFSET('Sanitation Data'!$G$32,0,10*ROW('Sanitation Data'!G102)))</f>
        <v/>
      </c>
      <c r="DE108" s="398" t="str">
        <f ca="1">+IF(OFFSET('Sanitation Data'!$H$28,0,10*ROW('Sanitation Data'!H102))="","",OFFSET('Sanitation Data'!$H$28,0,10*ROW('Sanitation Data'!H102)))</f>
        <v/>
      </c>
      <c r="DF108" s="398" t="str">
        <f ca="1">+IF(OFFSET('Sanitation Data'!$H$29,0,10*ROW('Sanitation Data'!H102))="","",OFFSET('Sanitation Data'!$H$29,0,10*ROW('Sanitation Data'!H102)))</f>
        <v/>
      </c>
      <c r="DG108" s="398" t="str">
        <f ca="1">+IF(OFFSET('Sanitation Data'!$H$30,0,10*ROW('Sanitation Data'!H102))="","",OFFSET('Sanitation Data'!$H$30,0,10*ROW('Sanitation Data'!H102)))</f>
        <v/>
      </c>
      <c r="DH108" s="398" t="str">
        <f ca="1">+IF(OFFSET('Sanitation Data'!$H$31,0,10*ROW('Sanitation Data'!H102))="","",OFFSET('Sanitation Data'!$H$31,0,10*ROW('Sanitation Data'!H102)))</f>
        <v/>
      </c>
      <c r="DI108" s="398" t="str">
        <f ca="1">+IF(OFFSET('Sanitation Data'!$H$32,0,10*ROW('Sanitation Data'!H102))="","",OFFSET('Sanitation Data'!$H$32,0,10*ROW('Sanitation Data'!H102)))</f>
        <v/>
      </c>
      <c r="DJ108" s="398" t="str">
        <f ca="1">+IF(OFFSET('Sanitation Data'!$I$28,0,10*ROW('Sanitation Data'!I102))="","",OFFSET('Sanitation Data'!$I$28,0,10*ROW('Sanitation Data'!I102)))</f>
        <v/>
      </c>
      <c r="DK108" s="398" t="str">
        <f ca="1">+IF(OFFSET('Sanitation Data'!$I$29,0,10*ROW('Sanitation Data'!I102))="","",OFFSET('Sanitation Data'!$I$29,0,10*ROW('Sanitation Data'!I102)))</f>
        <v/>
      </c>
      <c r="DL108" s="398" t="str">
        <f ca="1">+IF(OFFSET('Sanitation Data'!$I$30,0,10*ROW('Sanitation Data'!I102))="","",OFFSET('Sanitation Data'!$I$30,0,10*ROW('Sanitation Data'!I102)))</f>
        <v/>
      </c>
      <c r="DM108" s="398" t="str">
        <f ca="1">+IF(OFFSET('Sanitation Data'!$I$31,0,10*ROW('Sanitation Data'!I102))="","",OFFSET('Sanitation Data'!$I$31,0,10*ROW('Sanitation Data'!I102)))</f>
        <v/>
      </c>
      <c r="DN108" s="398" t="str">
        <f ca="1">+IF(OFFSET('Sanitation Data'!$I$32,0,10*ROW('Sanitation Data'!I102))="","",OFFSET('Sanitation Data'!$I$32,0,10*ROW('Sanitation Data'!I102)))</f>
        <v/>
      </c>
      <c r="DO108" s="398" t="str">
        <f ca="1">+IF(OFFSET('Hygiene Data'!$D$11,0,10*ROW('Hygiene Data'!D102))="","",OFFSET('Hygiene Data'!$D$11,0,10*ROW('Hygiene Data'!D102)))</f>
        <v/>
      </c>
      <c r="DP108" s="398" t="str">
        <f ca="1">+IF(OFFSET('Hygiene Data'!$D$12,0,10*ROW('Hygiene Data'!D102))="","",OFFSET('Hygiene Data'!$D$12,0,10*ROW('Hygiene Data'!D102)))</f>
        <v/>
      </c>
      <c r="DQ108" s="398" t="str">
        <f ca="1">+IF(OFFSET('Hygiene Data'!$D$13,0,10*ROW('Hygiene Data'!D102))="","",OFFSET('Hygiene Data'!$D$13,0,10*ROW('Hygiene Data'!D102)))</f>
        <v/>
      </c>
      <c r="DR108" s="398" t="str">
        <f ca="1">+IF(OFFSET('Hygiene Data'!$E$11,0,10*ROW('Hygiene Data'!E102))="","",OFFSET('Hygiene Data'!$E$11,0,10*ROW('Hygiene Data'!E102)))</f>
        <v/>
      </c>
      <c r="DS108" s="398" t="str">
        <f ca="1">+IF(OFFSET('Hygiene Data'!$E$12,0,10*ROW('Hygiene Data'!E102))="","",OFFSET('Hygiene Data'!$E$12,0,10*ROW('Hygiene Data'!E102)))</f>
        <v/>
      </c>
      <c r="DT108" s="398" t="str">
        <f ca="1">+IF(OFFSET('Hygiene Data'!$E$13,0,10*ROW('Hygiene Data'!E102))="","",OFFSET('Hygiene Data'!$E$13,0,10*ROW('Hygiene Data'!E102)))</f>
        <v/>
      </c>
      <c r="DU108" s="398" t="str">
        <f ca="1">+IF(OFFSET('Hygiene Data'!$F$11,0,10*ROW('Hygiene Data'!F102))="","",OFFSET('Hygiene Data'!$F$11,0,10*ROW('Hygiene Data'!F102)))</f>
        <v/>
      </c>
      <c r="DV108" s="398" t="str">
        <f ca="1">+IF(OFFSET('Hygiene Data'!$F$12,0,10*ROW('Hygiene Data'!F102))="","",OFFSET('Hygiene Data'!$F$12,0,10*ROW('Hygiene Data'!F102)))</f>
        <v/>
      </c>
      <c r="DW108" s="398" t="str">
        <f ca="1">+IF(OFFSET('Hygiene Data'!$F$13,0,10*ROW('Hygiene Data'!F102))="","",OFFSET('Hygiene Data'!$F$13,0,10*ROW('Hygiene Data'!F102)))</f>
        <v/>
      </c>
      <c r="DX108" s="398" t="str">
        <f ca="1">+IF(OFFSET('Hygiene Data'!$G$11,0,10*ROW('Hygiene Data'!G102))="","",OFFSET('Hygiene Data'!$G$11,0,10*ROW('Hygiene Data'!G102)))</f>
        <v/>
      </c>
      <c r="DY108" s="398" t="str">
        <f ca="1">+IF(OFFSET('Hygiene Data'!$G$12,0,10*ROW('Hygiene Data'!G102))="","",OFFSET('Hygiene Data'!$G$12,0,10*ROW('Hygiene Data'!G102)))</f>
        <v/>
      </c>
      <c r="DZ108" s="398" t="str">
        <f ca="1">+IF(OFFSET('Hygiene Data'!$G$13,0,10*ROW('Hygiene Data'!G102))="","",OFFSET('Hygiene Data'!$G$13,0,10*ROW('Hygiene Data'!G102)))</f>
        <v/>
      </c>
      <c r="EA108" s="398" t="str">
        <f ca="1">+IF(OFFSET('Hygiene Data'!$H$11,0,10*ROW('Hygiene Data'!H102))="","",OFFSET('Hygiene Data'!$H$11,0,10*ROW('Hygiene Data'!H102)))</f>
        <v/>
      </c>
      <c r="EB108" s="398" t="str">
        <f ca="1">+IF(OFFSET('Hygiene Data'!$H$12,0,10*ROW('Hygiene Data'!H102))="","",OFFSET('Hygiene Data'!$H$12,0,10*ROW('Hygiene Data'!H102)))</f>
        <v/>
      </c>
      <c r="EC108" s="398" t="str">
        <f ca="1">+IF(OFFSET('Hygiene Data'!$H$13,0,10*ROW('Hygiene Data'!H102))="","",OFFSET('Hygiene Data'!$H$13,0,10*ROW('Hygiene Data'!H102)))</f>
        <v/>
      </c>
      <c r="ED108" s="398" t="str">
        <f ca="1">+IF(OFFSET('Hygiene Data'!$I$11,0,10*ROW('Hygiene Data'!I102))="","",OFFSET('Hygiene Data'!$I$11,0,10*ROW('Hygiene Data'!I102)))</f>
        <v/>
      </c>
      <c r="EE108" s="398" t="str">
        <f ca="1">+IF(OFFSET('Hygiene Data'!$I$12,0,10*ROW('Hygiene Data'!I102))="","",OFFSET('Hygiene Data'!$I$12,0,10*ROW('Hygiene Data'!I102)))</f>
        <v/>
      </c>
      <c r="EF108" s="398" t="str">
        <f ca="1">+IF(OFFSET('Hygiene Data'!$I$13,0,10*ROW('Hygiene Data'!I102))="","",OFFSET('Hygiene Data'!$I$13,0,10*ROW('Hygiene Data'!I102)))</f>
        <v/>
      </c>
    </row>
    <row r="109" spans="1:136" x14ac:dyDescent="0.25">
      <c r="A109" s="507" t="str">
        <f ca="1">+IF(OFFSET('Water Data'!$B$2,0,10*ROW('Water Data'!E103))="","",OFFSET('Water Data'!$B$2,0,10*ROW('Water Data'!E103)))</f>
        <v/>
      </c>
      <c r="B109" s="507"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34" t="str">
        <f t="shared" ca="1" si="1"/>
        <v/>
      </c>
      <c r="D109" s="535"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35"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35"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35"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35"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35"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35"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35"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35"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35"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35"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35"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35"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35"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35"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35"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35"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35"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36"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36"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36"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36"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36"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36"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36"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36"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36"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36"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36"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36"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36"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36"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36"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36"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36"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36"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36"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36"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36"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36"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36"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36"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36"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36"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36"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36"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36"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36"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37"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613"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37"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37"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37"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37"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37"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37"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37"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37"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37"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37"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37"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37"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37"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37"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37"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37"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98" t="str">
        <f ca="1">+IF(OFFSET('Water Data'!$D$27,0,10*ROW('Water Data'!D103))="","",OFFSET('Water Data'!$D$27,0,10*ROW('Water Data'!D103)))</f>
        <v/>
      </c>
      <c r="BT109" s="398" t="str">
        <f ca="1">+IF(OFFSET('Water Data'!$D$28,0,10*ROW('Water Data'!D103))="","",OFFSET('Water Data'!$D$28,0,10*ROW('Water Data'!D103)))</f>
        <v/>
      </c>
      <c r="BU109" s="398" t="str">
        <f ca="1">+IF(OFFSET('Water Data'!$D$29,0,10*ROW('Water Data'!D103))="","",OFFSET('Water Data'!$D$29,0,10*ROW('Water Data'!D103)))</f>
        <v/>
      </c>
      <c r="BV109" s="398" t="str">
        <f ca="1">+IF(OFFSET('Water Data'!$E$27,0,10*ROW('Water Data'!E103))="","",OFFSET('Water Data'!$E$27,0,10*ROW('Water Data'!E103)))</f>
        <v/>
      </c>
      <c r="BW109" s="398" t="str">
        <f ca="1">+IF(OFFSET('Water Data'!$E$28,0,10*ROW('Water Data'!E103))="","",OFFSET('Water Data'!$E$28,0,10*ROW('Water Data'!E103)))</f>
        <v/>
      </c>
      <c r="BX109" s="398" t="str">
        <f ca="1">+IF(OFFSET('Water Data'!$E$29,0,10*ROW('Water Data'!E103))="","",OFFSET('Water Data'!$E$29,0,10*ROW('Water Data'!E103)))</f>
        <v/>
      </c>
      <c r="BY109" s="398" t="str">
        <f ca="1">+IF(OFFSET('Water Data'!$F$27,0,10*ROW('Water Data'!F103))="","",OFFSET('Water Data'!$F$27,0,10*ROW('Water Data'!F103)))</f>
        <v/>
      </c>
      <c r="BZ109" s="398" t="str">
        <f ca="1">+IF(OFFSET('Water Data'!$F$28,0,10*ROW('Water Data'!F103))="","",OFFSET('Water Data'!$F$28,0,10*ROW('Water Data'!F103)))</f>
        <v/>
      </c>
      <c r="CA109" s="398" t="str">
        <f ca="1">+IF(OFFSET('Water Data'!$F$29,0,10*ROW('Water Data'!F103))="","",OFFSET('Water Data'!$F$29,0,10*ROW('Water Data'!F103)))</f>
        <v/>
      </c>
      <c r="CB109" s="398" t="str">
        <f ca="1">+IF(OFFSET('Water Data'!$G$27,0,10*ROW('Water Data'!G103))="","",OFFSET('Water Data'!$G$27,0,10*ROW('Water Data'!G103)))</f>
        <v/>
      </c>
      <c r="CC109" s="398" t="str">
        <f ca="1">+IF(OFFSET('Water Data'!$G$28,0,10*ROW('Water Data'!G103))="","",OFFSET('Water Data'!$G$28,0,10*ROW('Water Data'!G103)))</f>
        <v/>
      </c>
      <c r="CD109" s="398" t="str">
        <f ca="1">+IF(OFFSET('Water Data'!$G$29,0,10*ROW('Water Data'!G103))="","",OFFSET('Water Data'!$G$29,0,10*ROW('Water Data'!G103)))</f>
        <v/>
      </c>
      <c r="CE109" s="398" t="str">
        <f ca="1">+IF(OFFSET('Water Data'!$H$27,0,10*ROW('Water Data'!H103))="","",OFFSET('Water Data'!$H$27,0,10*ROW('Water Data'!H103)))</f>
        <v/>
      </c>
      <c r="CF109" s="398" t="str">
        <f ca="1">+IF(OFFSET('Water Data'!$H$28,0,10*ROW('Water Data'!H103))="","",OFFSET('Water Data'!$H$28,0,10*ROW('Water Data'!H103)))</f>
        <v/>
      </c>
      <c r="CG109" s="398" t="str">
        <f ca="1">+IF(OFFSET('Water Data'!$H$29,0,10*ROW('Water Data'!H103))="","",OFFSET('Water Data'!$H$29,0,10*ROW('Water Data'!H103)))</f>
        <v/>
      </c>
      <c r="CH109" s="398" t="str">
        <f ca="1">+IF(OFFSET('Water Data'!$I$27,0,10*ROW('Water Data'!I103))="","",OFFSET('Water Data'!$I$27,0,10*ROW('Water Data'!I103)))</f>
        <v/>
      </c>
      <c r="CI109" s="398" t="str">
        <f ca="1">+IF(OFFSET('Water Data'!$I$28,0,10*ROW('Water Data'!I103))="","",OFFSET('Water Data'!$I$28,0,10*ROW('Water Data'!I103)))</f>
        <v/>
      </c>
      <c r="CJ109" s="398" t="str">
        <f ca="1">+IF(OFFSET('Water Data'!$I$29,0,10*ROW('Water Data'!I103))="","",OFFSET('Water Data'!$I$29,0,10*ROW('Water Data'!I103)))</f>
        <v/>
      </c>
      <c r="CK109" s="398" t="str">
        <f ca="1">+IF(OFFSET('Sanitation Data'!$D$28,0,10*ROW('Sanitation Data'!D103))="","",OFFSET('Sanitation Data'!$D$28,0,10*ROW('Sanitation Data'!D103)))</f>
        <v/>
      </c>
      <c r="CL109" s="398" t="str">
        <f ca="1">+IF(OFFSET('Sanitation Data'!$D$29,0,10*ROW('Sanitation Data'!D103))="","",OFFSET('Sanitation Data'!$D$29,0,10*ROW('Sanitation Data'!D103)))</f>
        <v/>
      </c>
      <c r="CM109" s="398" t="str">
        <f ca="1">+IF(OFFSET('Sanitation Data'!$D$30,0,10*ROW('Sanitation Data'!D103))="","",OFFSET('Sanitation Data'!$D$30,0,10*ROW('Sanitation Data'!D103)))</f>
        <v/>
      </c>
      <c r="CN109" s="398" t="str">
        <f ca="1">+IF(OFFSET('Sanitation Data'!$D$31,0,10*ROW('Sanitation Data'!D103))="","",OFFSET('Sanitation Data'!$D$31,0,10*ROW('Sanitation Data'!D103)))</f>
        <v/>
      </c>
      <c r="CO109" s="398" t="str">
        <f ca="1">+IF(OFFSET('Sanitation Data'!$D$32,0,10*ROW('Sanitation Data'!D103))="","",OFFSET('Sanitation Data'!$D$32,0,10*ROW('Sanitation Data'!D103)))</f>
        <v/>
      </c>
      <c r="CP109" s="398" t="str">
        <f ca="1">+IF(OFFSET('Sanitation Data'!$E$28,0,10*ROW('Sanitation Data'!E103))="","",OFFSET('Sanitation Data'!$E$28,0,10*ROW('Sanitation Data'!E103)))</f>
        <v/>
      </c>
      <c r="CQ109" s="398" t="str">
        <f ca="1">+IF(OFFSET('Sanitation Data'!$E$29,0,10*ROW('Sanitation Data'!E103))="","",OFFSET('Sanitation Data'!$E$29,0,10*ROW('Sanitation Data'!E103)))</f>
        <v/>
      </c>
      <c r="CR109" s="398" t="str">
        <f ca="1">+IF(OFFSET('Sanitation Data'!$E$30,0,10*ROW('Sanitation Data'!E103))="","",OFFSET('Sanitation Data'!$E$30,0,10*ROW('Sanitation Data'!E103)))</f>
        <v/>
      </c>
      <c r="CS109" s="398" t="str">
        <f ca="1">+IF(OFFSET('Sanitation Data'!$E$31,0,10*ROW('Sanitation Data'!E103))="","",OFFSET('Sanitation Data'!$E$31,0,10*ROW('Sanitation Data'!E103)))</f>
        <v/>
      </c>
      <c r="CT109" s="398" t="str">
        <f ca="1">+IF(OFFSET('Sanitation Data'!$E$32,0,10*ROW('Sanitation Data'!E103))="","",OFFSET('Sanitation Data'!$E$32,0,10*ROW('Sanitation Data'!E103)))</f>
        <v/>
      </c>
      <c r="CU109" s="398" t="str">
        <f ca="1">+IF(OFFSET('Sanitation Data'!$F$28,0,10*ROW('Sanitation Data'!F103))="","",OFFSET('Sanitation Data'!$F$28,0,10*ROW('Sanitation Data'!F103)))</f>
        <v/>
      </c>
      <c r="CV109" s="398" t="str">
        <f ca="1">+IF(OFFSET('Sanitation Data'!$F$29,0,10*ROW('Sanitation Data'!F103))="","",OFFSET('Sanitation Data'!$F$29,0,10*ROW('Sanitation Data'!F103)))</f>
        <v/>
      </c>
      <c r="CW109" s="398" t="str">
        <f ca="1">+IF(OFFSET('Sanitation Data'!$F$30,0,10*ROW('Sanitation Data'!F103))="","",OFFSET('Sanitation Data'!$F$30,0,10*ROW('Sanitation Data'!F103)))</f>
        <v/>
      </c>
      <c r="CX109" s="398" t="str">
        <f ca="1">+IF(OFFSET('Sanitation Data'!$F$31,0,10*ROW('Sanitation Data'!F103))="","",OFFSET('Sanitation Data'!$F$31,0,10*ROW('Sanitation Data'!F103)))</f>
        <v/>
      </c>
      <c r="CY109" s="398" t="str">
        <f ca="1">+IF(OFFSET('Sanitation Data'!$F$32,0,10*ROW('Sanitation Data'!F103))="","",OFFSET('Sanitation Data'!$F$32,0,10*ROW('Sanitation Data'!F103)))</f>
        <v/>
      </c>
      <c r="CZ109" s="398" t="str">
        <f ca="1">+IF(OFFSET('Sanitation Data'!$G$28,0,10*ROW('Sanitation Data'!G103))="","",OFFSET('Sanitation Data'!$G$28,0,10*ROW('Sanitation Data'!G103)))</f>
        <v/>
      </c>
      <c r="DA109" s="398" t="str">
        <f ca="1">+IF(OFFSET('Sanitation Data'!$G$29,0,10*ROW('Sanitation Data'!G103))="","",OFFSET('Sanitation Data'!$G$29,0,10*ROW('Sanitation Data'!G103)))</f>
        <v/>
      </c>
      <c r="DB109" s="398" t="str">
        <f ca="1">+IF(OFFSET('Sanitation Data'!$G$30,0,10*ROW('Sanitation Data'!G103))="","",OFFSET('Sanitation Data'!$G$30,0,10*ROW('Sanitation Data'!G103)))</f>
        <v/>
      </c>
      <c r="DC109" s="398" t="str">
        <f ca="1">+IF(OFFSET('Sanitation Data'!$G$31,0,10*ROW('Sanitation Data'!G103))="","",OFFSET('Sanitation Data'!$G$31,0,10*ROW('Sanitation Data'!G103)))</f>
        <v/>
      </c>
      <c r="DD109" s="398" t="str">
        <f ca="1">+IF(OFFSET('Sanitation Data'!$G$32,0,10*ROW('Sanitation Data'!G103))="","",OFFSET('Sanitation Data'!$G$32,0,10*ROW('Sanitation Data'!G103)))</f>
        <v/>
      </c>
      <c r="DE109" s="398" t="str">
        <f ca="1">+IF(OFFSET('Sanitation Data'!$H$28,0,10*ROW('Sanitation Data'!H103))="","",OFFSET('Sanitation Data'!$H$28,0,10*ROW('Sanitation Data'!H103)))</f>
        <v/>
      </c>
      <c r="DF109" s="398" t="str">
        <f ca="1">+IF(OFFSET('Sanitation Data'!$H$29,0,10*ROW('Sanitation Data'!H103))="","",OFFSET('Sanitation Data'!$H$29,0,10*ROW('Sanitation Data'!H103)))</f>
        <v/>
      </c>
      <c r="DG109" s="398" t="str">
        <f ca="1">+IF(OFFSET('Sanitation Data'!$H$30,0,10*ROW('Sanitation Data'!H103))="","",OFFSET('Sanitation Data'!$H$30,0,10*ROW('Sanitation Data'!H103)))</f>
        <v/>
      </c>
      <c r="DH109" s="398" t="str">
        <f ca="1">+IF(OFFSET('Sanitation Data'!$H$31,0,10*ROW('Sanitation Data'!H103))="","",OFFSET('Sanitation Data'!$H$31,0,10*ROW('Sanitation Data'!H103)))</f>
        <v/>
      </c>
      <c r="DI109" s="398" t="str">
        <f ca="1">+IF(OFFSET('Sanitation Data'!$H$32,0,10*ROW('Sanitation Data'!H103))="","",OFFSET('Sanitation Data'!$H$32,0,10*ROW('Sanitation Data'!H103)))</f>
        <v/>
      </c>
      <c r="DJ109" s="398" t="str">
        <f ca="1">+IF(OFFSET('Sanitation Data'!$I$28,0,10*ROW('Sanitation Data'!I103))="","",OFFSET('Sanitation Data'!$I$28,0,10*ROW('Sanitation Data'!I103)))</f>
        <v/>
      </c>
      <c r="DK109" s="398" t="str">
        <f ca="1">+IF(OFFSET('Sanitation Data'!$I$29,0,10*ROW('Sanitation Data'!I103))="","",OFFSET('Sanitation Data'!$I$29,0,10*ROW('Sanitation Data'!I103)))</f>
        <v/>
      </c>
      <c r="DL109" s="398" t="str">
        <f ca="1">+IF(OFFSET('Sanitation Data'!$I$30,0,10*ROW('Sanitation Data'!I103))="","",OFFSET('Sanitation Data'!$I$30,0,10*ROW('Sanitation Data'!I103)))</f>
        <v/>
      </c>
      <c r="DM109" s="398" t="str">
        <f ca="1">+IF(OFFSET('Sanitation Data'!$I$31,0,10*ROW('Sanitation Data'!I103))="","",OFFSET('Sanitation Data'!$I$31,0,10*ROW('Sanitation Data'!I103)))</f>
        <v/>
      </c>
      <c r="DN109" s="398" t="str">
        <f ca="1">+IF(OFFSET('Sanitation Data'!$I$32,0,10*ROW('Sanitation Data'!I103))="","",OFFSET('Sanitation Data'!$I$32,0,10*ROW('Sanitation Data'!I103)))</f>
        <v/>
      </c>
      <c r="DO109" s="398" t="str">
        <f ca="1">+IF(OFFSET('Hygiene Data'!$D$11,0,10*ROW('Hygiene Data'!D103))="","",OFFSET('Hygiene Data'!$D$11,0,10*ROW('Hygiene Data'!D103)))</f>
        <v/>
      </c>
      <c r="DP109" s="398" t="str">
        <f ca="1">+IF(OFFSET('Hygiene Data'!$D$12,0,10*ROW('Hygiene Data'!D103))="","",OFFSET('Hygiene Data'!$D$12,0,10*ROW('Hygiene Data'!D103)))</f>
        <v/>
      </c>
      <c r="DQ109" s="398" t="str">
        <f ca="1">+IF(OFFSET('Hygiene Data'!$D$13,0,10*ROW('Hygiene Data'!D103))="","",OFFSET('Hygiene Data'!$D$13,0,10*ROW('Hygiene Data'!D103)))</f>
        <v/>
      </c>
      <c r="DR109" s="398" t="str">
        <f ca="1">+IF(OFFSET('Hygiene Data'!$E$11,0,10*ROW('Hygiene Data'!E103))="","",OFFSET('Hygiene Data'!$E$11,0,10*ROW('Hygiene Data'!E103)))</f>
        <v/>
      </c>
      <c r="DS109" s="398" t="str">
        <f ca="1">+IF(OFFSET('Hygiene Data'!$E$12,0,10*ROW('Hygiene Data'!E103))="","",OFFSET('Hygiene Data'!$E$12,0,10*ROW('Hygiene Data'!E103)))</f>
        <v/>
      </c>
      <c r="DT109" s="398" t="str">
        <f ca="1">+IF(OFFSET('Hygiene Data'!$E$13,0,10*ROW('Hygiene Data'!E103))="","",OFFSET('Hygiene Data'!$E$13,0,10*ROW('Hygiene Data'!E103)))</f>
        <v/>
      </c>
      <c r="DU109" s="398" t="str">
        <f ca="1">+IF(OFFSET('Hygiene Data'!$F$11,0,10*ROW('Hygiene Data'!F103))="","",OFFSET('Hygiene Data'!$F$11,0,10*ROW('Hygiene Data'!F103)))</f>
        <v/>
      </c>
      <c r="DV109" s="398" t="str">
        <f ca="1">+IF(OFFSET('Hygiene Data'!$F$12,0,10*ROW('Hygiene Data'!F103))="","",OFFSET('Hygiene Data'!$F$12,0,10*ROW('Hygiene Data'!F103)))</f>
        <v/>
      </c>
      <c r="DW109" s="398" t="str">
        <f ca="1">+IF(OFFSET('Hygiene Data'!$F$13,0,10*ROW('Hygiene Data'!F103))="","",OFFSET('Hygiene Data'!$F$13,0,10*ROW('Hygiene Data'!F103)))</f>
        <v/>
      </c>
      <c r="DX109" s="398" t="str">
        <f ca="1">+IF(OFFSET('Hygiene Data'!$G$11,0,10*ROW('Hygiene Data'!G103))="","",OFFSET('Hygiene Data'!$G$11,0,10*ROW('Hygiene Data'!G103)))</f>
        <v/>
      </c>
      <c r="DY109" s="398" t="str">
        <f ca="1">+IF(OFFSET('Hygiene Data'!$G$12,0,10*ROW('Hygiene Data'!G103))="","",OFFSET('Hygiene Data'!$G$12,0,10*ROW('Hygiene Data'!G103)))</f>
        <v/>
      </c>
      <c r="DZ109" s="398" t="str">
        <f ca="1">+IF(OFFSET('Hygiene Data'!$G$13,0,10*ROW('Hygiene Data'!G103))="","",OFFSET('Hygiene Data'!$G$13,0,10*ROW('Hygiene Data'!G103)))</f>
        <v/>
      </c>
      <c r="EA109" s="398" t="str">
        <f ca="1">+IF(OFFSET('Hygiene Data'!$H$11,0,10*ROW('Hygiene Data'!H103))="","",OFFSET('Hygiene Data'!$H$11,0,10*ROW('Hygiene Data'!H103)))</f>
        <v/>
      </c>
      <c r="EB109" s="398" t="str">
        <f ca="1">+IF(OFFSET('Hygiene Data'!$H$12,0,10*ROW('Hygiene Data'!H103))="","",OFFSET('Hygiene Data'!$H$12,0,10*ROW('Hygiene Data'!H103)))</f>
        <v/>
      </c>
      <c r="EC109" s="398" t="str">
        <f ca="1">+IF(OFFSET('Hygiene Data'!$H$13,0,10*ROW('Hygiene Data'!H103))="","",OFFSET('Hygiene Data'!$H$13,0,10*ROW('Hygiene Data'!H103)))</f>
        <v/>
      </c>
      <c r="ED109" s="398" t="str">
        <f ca="1">+IF(OFFSET('Hygiene Data'!$I$11,0,10*ROW('Hygiene Data'!I103))="","",OFFSET('Hygiene Data'!$I$11,0,10*ROW('Hygiene Data'!I103)))</f>
        <v/>
      </c>
      <c r="EE109" s="398" t="str">
        <f ca="1">+IF(OFFSET('Hygiene Data'!$I$12,0,10*ROW('Hygiene Data'!I103))="","",OFFSET('Hygiene Data'!$I$12,0,10*ROW('Hygiene Data'!I103)))</f>
        <v/>
      </c>
      <c r="EF109" s="398" t="str">
        <f ca="1">+IF(OFFSET('Hygiene Data'!$I$13,0,10*ROW('Hygiene Data'!I103))="","",OFFSET('Hygiene Data'!$I$13,0,10*ROW('Hygiene Data'!I103)))</f>
        <v/>
      </c>
    </row>
    <row r="110" spans="1:136" x14ac:dyDescent="0.25">
      <c r="A110" s="507" t="str">
        <f ca="1">+IF(OFFSET('Water Data'!$B$2,0,10*ROW('Water Data'!E104))="","",OFFSET('Water Data'!$B$2,0,10*ROW('Water Data'!E104)))</f>
        <v/>
      </c>
      <c r="B110" s="507"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34" t="str">
        <f t="shared" ca="1" si="1"/>
        <v/>
      </c>
      <c r="D110" s="535"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35"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35"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35"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35"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35"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35"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35"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35"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35"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35"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35"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35"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35"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35"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35"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35"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35"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36"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36"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36"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36"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36"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36"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36"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36"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36"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36"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36"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36"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36"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36"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36"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36"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36"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36"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36"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36"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36"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36"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36"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36"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36"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36"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36"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36"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36"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36"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37"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613"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37"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37"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37"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37"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37"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37"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37"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37"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37"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37"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37"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37"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37"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37"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37"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37"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98" t="str">
        <f ca="1">+IF(OFFSET('Water Data'!$D$27,0,10*ROW('Water Data'!D104))="","",OFFSET('Water Data'!$D$27,0,10*ROW('Water Data'!D104)))</f>
        <v/>
      </c>
      <c r="BT110" s="398" t="str">
        <f ca="1">+IF(OFFSET('Water Data'!$D$28,0,10*ROW('Water Data'!D104))="","",OFFSET('Water Data'!$D$28,0,10*ROW('Water Data'!D104)))</f>
        <v/>
      </c>
      <c r="BU110" s="398" t="str">
        <f ca="1">+IF(OFFSET('Water Data'!$D$29,0,10*ROW('Water Data'!D104))="","",OFFSET('Water Data'!$D$29,0,10*ROW('Water Data'!D104)))</f>
        <v/>
      </c>
      <c r="BV110" s="398" t="str">
        <f ca="1">+IF(OFFSET('Water Data'!$E$27,0,10*ROW('Water Data'!E104))="","",OFFSET('Water Data'!$E$27,0,10*ROW('Water Data'!E104)))</f>
        <v/>
      </c>
      <c r="BW110" s="398" t="str">
        <f ca="1">+IF(OFFSET('Water Data'!$E$28,0,10*ROW('Water Data'!E104))="","",OFFSET('Water Data'!$E$28,0,10*ROW('Water Data'!E104)))</f>
        <v/>
      </c>
      <c r="BX110" s="398" t="str">
        <f ca="1">+IF(OFFSET('Water Data'!$E$29,0,10*ROW('Water Data'!E104))="","",OFFSET('Water Data'!$E$29,0,10*ROW('Water Data'!E104)))</f>
        <v/>
      </c>
      <c r="BY110" s="398" t="str">
        <f ca="1">+IF(OFFSET('Water Data'!$F$27,0,10*ROW('Water Data'!F104))="","",OFFSET('Water Data'!$F$27,0,10*ROW('Water Data'!F104)))</f>
        <v/>
      </c>
      <c r="BZ110" s="398" t="str">
        <f ca="1">+IF(OFFSET('Water Data'!$F$28,0,10*ROW('Water Data'!F104))="","",OFFSET('Water Data'!$F$28,0,10*ROW('Water Data'!F104)))</f>
        <v/>
      </c>
      <c r="CA110" s="398" t="str">
        <f ca="1">+IF(OFFSET('Water Data'!$F$29,0,10*ROW('Water Data'!F104))="","",OFFSET('Water Data'!$F$29,0,10*ROW('Water Data'!F104)))</f>
        <v/>
      </c>
      <c r="CB110" s="398" t="str">
        <f ca="1">+IF(OFFSET('Water Data'!$G$27,0,10*ROW('Water Data'!G104))="","",OFFSET('Water Data'!$G$27,0,10*ROW('Water Data'!G104)))</f>
        <v/>
      </c>
      <c r="CC110" s="398" t="str">
        <f ca="1">+IF(OFFSET('Water Data'!$G$28,0,10*ROW('Water Data'!G104))="","",OFFSET('Water Data'!$G$28,0,10*ROW('Water Data'!G104)))</f>
        <v/>
      </c>
      <c r="CD110" s="398" t="str">
        <f ca="1">+IF(OFFSET('Water Data'!$G$29,0,10*ROW('Water Data'!G104))="","",OFFSET('Water Data'!$G$29,0,10*ROW('Water Data'!G104)))</f>
        <v/>
      </c>
      <c r="CE110" s="398" t="str">
        <f ca="1">+IF(OFFSET('Water Data'!$H$27,0,10*ROW('Water Data'!H104))="","",OFFSET('Water Data'!$H$27,0,10*ROW('Water Data'!H104)))</f>
        <v/>
      </c>
      <c r="CF110" s="398" t="str">
        <f ca="1">+IF(OFFSET('Water Data'!$H$28,0,10*ROW('Water Data'!H104))="","",OFFSET('Water Data'!$H$28,0,10*ROW('Water Data'!H104)))</f>
        <v/>
      </c>
      <c r="CG110" s="398" t="str">
        <f ca="1">+IF(OFFSET('Water Data'!$H$29,0,10*ROW('Water Data'!H104))="","",OFFSET('Water Data'!$H$29,0,10*ROW('Water Data'!H104)))</f>
        <v/>
      </c>
      <c r="CH110" s="398" t="str">
        <f ca="1">+IF(OFFSET('Water Data'!$I$27,0,10*ROW('Water Data'!I104))="","",OFFSET('Water Data'!$I$27,0,10*ROW('Water Data'!I104)))</f>
        <v/>
      </c>
      <c r="CI110" s="398" t="str">
        <f ca="1">+IF(OFFSET('Water Data'!$I$28,0,10*ROW('Water Data'!I104))="","",OFFSET('Water Data'!$I$28,0,10*ROW('Water Data'!I104)))</f>
        <v/>
      </c>
      <c r="CJ110" s="398" t="str">
        <f ca="1">+IF(OFFSET('Water Data'!$I$29,0,10*ROW('Water Data'!I104))="","",OFFSET('Water Data'!$I$29,0,10*ROW('Water Data'!I104)))</f>
        <v/>
      </c>
      <c r="CK110" s="398" t="str">
        <f ca="1">+IF(OFFSET('Sanitation Data'!$D$28,0,10*ROW('Sanitation Data'!D104))="","",OFFSET('Sanitation Data'!$D$28,0,10*ROW('Sanitation Data'!D104)))</f>
        <v/>
      </c>
      <c r="CL110" s="398" t="str">
        <f ca="1">+IF(OFFSET('Sanitation Data'!$D$29,0,10*ROW('Sanitation Data'!D104))="","",OFFSET('Sanitation Data'!$D$29,0,10*ROW('Sanitation Data'!D104)))</f>
        <v/>
      </c>
      <c r="CM110" s="398" t="str">
        <f ca="1">+IF(OFFSET('Sanitation Data'!$D$30,0,10*ROW('Sanitation Data'!D104))="","",OFFSET('Sanitation Data'!$D$30,0,10*ROW('Sanitation Data'!D104)))</f>
        <v/>
      </c>
      <c r="CN110" s="398" t="str">
        <f ca="1">+IF(OFFSET('Sanitation Data'!$D$31,0,10*ROW('Sanitation Data'!D104))="","",OFFSET('Sanitation Data'!$D$31,0,10*ROW('Sanitation Data'!D104)))</f>
        <v/>
      </c>
      <c r="CO110" s="398" t="str">
        <f ca="1">+IF(OFFSET('Sanitation Data'!$D$32,0,10*ROW('Sanitation Data'!D104))="","",OFFSET('Sanitation Data'!$D$32,0,10*ROW('Sanitation Data'!D104)))</f>
        <v/>
      </c>
      <c r="CP110" s="398" t="str">
        <f ca="1">+IF(OFFSET('Sanitation Data'!$E$28,0,10*ROW('Sanitation Data'!E104))="","",OFFSET('Sanitation Data'!$E$28,0,10*ROW('Sanitation Data'!E104)))</f>
        <v/>
      </c>
      <c r="CQ110" s="398" t="str">
        <f ca="1">+IF(OFFSET('Sanitation Data'!$E$29,0,10*ROW('Sanitation Data'!E104))="","",OFFSET('Sanitation Data'!$E$29,0,10*ROW('Sanitation Data'!E104)))</f>
        <v/>
      </c>
      <c r="CR110" s="398" t="str">
        <f ca="1">+IF(OFFSET('Sanitation Data'!$E$30,0,10*ROW('Sanitation Data'!E104))="","",OFFSET('Sanitation Data'!$E$30,0,10*ROW('Sanitation Data'!E104)))</f>
        <v/>
      </c>
      <c r="CS110" s="398" t="str">
        <f ca="1">+IF(OFFSET('Sanitation Data'!$E$31,0,10*ROW('Sanitation Data'!E104))="","",OFFSET('Sanitation Data'!$E$31,0,10*ROW('Sanitation Data'!E104)))</f>
        <v/>
      </c>
      <c r="CT110" s="398" t="str">
        <f ca="1">+IF(OFFSET('Sanitation Data'!$E$32,0,10*ROW('Sanitation Data'!E104))="","",OFFSET('Sanitation Data'!$E$32,0,10*ROW('Sanitation Data'!E104)))</f>
        <v/>
      </c>
      <c r="CU110" s="398" t="str">
        <f ca="1">+IF(OFFSET('Sanitation Data'!$F$28,0,10*ROW('Sanitation Data'!F104))="","",OFFSET('Sanitation Data'!$F$28,0,10*ROW('Sanitation Data'!F104)))</f>
        <v/>
      </c>
      <c r="CV110" s="398" t="str">
        <f ca="1">+IF(OFFSET('Sanitation Data'!$F$29,0,10*ROW('Sanitation Data'!F104))="","",OFFSET('Sanitation Data'!$F$29,0,10*ROW('Sanitation Data'!F104)))</f>
        <v/>
      </c>
      <c r="CW110" s="398" t="str">
        <f ca="1">+IF(OFFSET('Sanitation Data'!$F$30,0,10*ROW('Sanitation Data'!F104))="","",OFFSET('Sanitation Data'!$F$30,0,10*ROW('Sanitation Data'!F104)))</f>
        <v/>
      </c>
      <c r="CX110" s="398" t="str">
        <f ca="1">+IF(OFFSET('Sanitation Data'!$F$31,0,10*ROW('Sanitation Data'!F104))="","",OFFSET('Sanitation Data'!$F$31,0,10*ROW('Sanitation Data'!F104)))</f>
        <v/>
      </c>
      <c r="CY110" s="398" t="str">
        <f ca="1">+IF(OFFSET('Sanitation Data'!$F$32,0,10*ROW('Sanitation Data'!F104))="","",OFFSET('Sanitation Data'!$F$32,0,10*ROW('Sanitation Data'!F104)))</f>
        <v/>
      </c>
      <c r="CZ110" s="398" t="str">
        <f ca="1">+IF(OFFSET('Sanitation Data'!$G$28,0,10*ROW('Sanitation Data'!G104))="","",OFFSET('Sanitation Data'!$G$28,0,10*ROW('Sanitation Data'!G104)))</f>
        <v/>
      </c>
      <c r="DA110" s="398" t="str">
        <f ca="1">+IF(OFFSET('Sanitation Data'!$G$29,0,10*ROW('Sanitation Data'!G104))="","",OFFSET('Sanitation Data'!$G$29,0,10*ROW('Sanitation Data'!G104)))</f>
        <v/>
      </c>
      <c r="DB110" s="398" t="str">
        <f ca="1">+IF(OFFSET('Sanitation Data'!$G$30,0,10*ROW('Sanitation Data'!G104))="","",OFFSET('Sanitation Data'!$G$30,0,10*ROW('Sanitation Data'!G104)))</f>
        <v/>
      </c>
      <c r="DC110" s="398" t="str">
        <f ca="1">+IF(OFFSET('Sanitation Data'!$G$31,0,10*ROW('Sanitation Data'!G104))="","",OFFSET('Sanitation Data'!$G$31,0,10*ROW('Sanitation Data'!G104)))</f>
        <v/>
      </c>
      <c r="DD110" s="398" t="str">
        <f ca="1">+IF(OFFSET('Sanitation Data'!$G$32,0,10*ROW('Sanitation Data'!G104))="","",OFFSET('Sanitation Data'!$G$32,0,10*ROW('Sanitation Data'!G104)))</f>
        <v/>
      </c>
      <c r="DE110" s="398" t="str">
        <f ca="1">+IF(OFFSET('Sanitation Data'!$H$28,0,10*ROW('Sanitation Data'!H104))="","",OFFSET('Sanitation Data'!$H$28,0,10*ROW('Sanitation Data'!H104)))</f>
        <v/>
      </c>
      <c r="DF110" s="398" t="str">
        <f ca="1">+IF(OFFSET('Sanitation Data'!$H$29,0,10*ROW('Sanitation Data'!H104))="","",OFFSET('Sanitation Data'!$H$29,0,10*ROW('Sanitation Data'!H104)))</f>
        <v/>
      </c>
      <c r="DG110" s="398" t="str">
        <f ca="1">+IF(OFFSET('Sanitation Data'!$H$30,0,10*ROW('Sanitation Data'!H104))="","",OFFSET('Sanitation Data'!$H$30,0,10*ROW('Sanitation Data'!H104)))</f>
        <v/>
      </c>
      <c r="DH110" s="398" t="str">
        <f ca="1">+IF(OFFSET('Sanitation Data'!$H$31,0,10*ROW('Sanitation Data'!H104))="","",OFFSET('Sanitation Data'!$H$31,0,10*ROW('Sanitation Data'!H104)))</f>
        <v/>
      </c>
      <c r="DI110" s="398" t="str">
        <f ca="1">+IF(OFFSET('Sanitation Data'!$H$32,0,10*ROW('Sanitation Data'!H104))="","",OFFSET('Sanitation Data'!$H$32,0,10*ROW('Sanitation Data'!H104)))</f>
        <v/>
      </c>
      <c r="DJ110" s="398" t="str">
        <f ca="1">+IF(OFFSET('Sanitation Data'!$I$28,0,10*ROW('Sanitation Data'!I104))="","",OFFSET('Sanitation Data'!$I$28,0,10*ROW('Sanitation Data'!I104)))</f>
        <v/>
      </c>
      <c r="DK110" s="398" t="str">
        <f ca="1">+IF(OFFSET('Sanitation Data'!$I$29,0,10*ROW('Sanitation Data'!I104))="","",OFFSET('Sanitation Data'!$I$29,0,10*ROW('Sanitation Data'!I104)))</f>
        <v/>
      </c>
      <c r="DL110" s="398" t="str">
        <f ca="1">+IF(OFFSET('Sanitation Data'!$I$30,0,10*ROW('Sanitation Data'!I104))="","",OFFSET('Sanitation Data'!$I$30,0,10*ROW('Sanitation Data'!I104)))</f>
        <v/>
      </c>
      <c r="DM110" s="398" t="str">
        <f ca="1">+IF(OFFSET('Sanitation Data'!$I$31,0,10*ROW('Sanitation Data'!I104))="","",OFFSET('Sanitation Data'!$I$31,0,10*ROW('Sanitation Data'!I104)))</f>
        <v/>
      </c>
      <c r="DN110" s="398" t="str">
        <f ca="1">+IF(OFFSET('Sanitation Data'!$I$32,0,10*ROW('Sanitation Data'!I104))="","",OFFSET('Sanitation Data'!$I$32,0,10*ROW('Sanitation Data'!I104)))</f>
        <v/>
      </c>
      <c r="DO110" s="398" t="str">
        <f ca="1">+IF(OFFSET('Hygiene Data'!$D$11,0,10*ROW('Hygiene Data'!D104))="","",OFFSET('Hygiene Data'!$D$11,0,10*ROW('Hygiene Data'!D104)))</f>
        <v/>
      </c>
      <c r="DP110" s="398" t="str">
        <f ca="1">+IF(OFFSET('Hygiene Data'!$D$12,0,10*ROW('Hygiene Data'!D104))="","",OFFSET('Hygiene Data'!$D$12,0,10*ROW('Hygiene Data'!D104)))</f>
        <v/>
      </c>
      <c r="DQ110" s="398" t="str">
        <f ca="1">+IF(OFFSET('Hygiene Data'!$D$13,0,10*ROW('Hygiene Data'!D104))="","",OFFSET('Hygiene Data'!$D$13,0,10*ROW('Hygiene Data'!D104)))</f>
        <v/>
      </c>
      <c r="DR110" s="398" t="str">
        <f ca="1">+IF(OFFSET('Hygiene Data'!$E$11,0,10*ROW('Hygiene Data'!E104))="","",OFFSET('Hygiene Data'!$E$11,0,10*ROW('Hygiene Data'!E104)))</f>
        <v/>
      </c>
      <c r="DS110" s="398" t="str">
        <f ca="1">+IF(OFFSET('Hygiene Data'!$E$12,0,10*ROW('Hygiene Data'!E104))="","",OFFSET('Hygiene Data'!$E$12,0,10*ROW('Hygiene Data'!E104)))</f>
        <v/>
      </c>
      <c r="DT110" s="398" t="str">
        <f ca="1">+IF(OFFSET('Hygiene Data'!$E$13,0,10*ROW('Hygiene Data'!E104))="","",OFFSET('Hygiene Data'!$E$13,0,10*ROW('Hygiene Data'!E104)))</f>
        <v/>
      </c>
      <c r="DU110" s="398" t="str">
        <f ca="1">+IF(OFFSET('Hygiene Data'!$F$11,0,10*ROW('Hygiene Data'!F104))="","",OFFSET('Hygiene Data'!$F$11,0,10*ROW('Hygiene Data'!F104)))</f>
        <v/>
      </c>
      <c r="DV110" s="398" t="str">
        <f ca="1">+IF(OFFSET('Hygiene Data'!$F$12,0,10*ROW('Hygiene Data'!F104))="","",OFFSET('Hygiene Data'!$F$12,0,10*ROW('Hygiene Data'!F104)))</f>
        <v/>
      </c>
      <c r="DW110" s="398" t="str">
        <f ca="1">+IF(OFFSET('Hygiene Data'!$F$13,0,10*ROW('Hygiene Data'!F104))="","",OFFSET('Hygiene Data'!$F$13,0,10*ROW('Hygiene Data'!F104)))</f>
        <v/>
      </c>
      <c r="DX110" s="398" t="str">
        <f ca="1">+IF(OFFSET('Hygiene Data'!$G$11,0,10*ROW('Hygiene Data'!G104))="","",OFFSET('Hygiene Data'!$G$11,0,10*ROW('Hygiene Data'!G104)))</f>
        <v/>
      </c>
      <c r="DY110" s="398" t="str">
        <f ca="1">+IF(OFFSET('Hygiene Data'!$G$12,0,10*ROW('Hygiene Data'!G104))="","",OFFSET('Hygiene Data'!$G$12,0,10*ROW('Hygiene Data'!G104)))</f>
        <v/>
      </c>
      <c r="DZ110" s="398" t="str">
        <f ca="1">+IF(OFFSET('Hygiene Data'!$G$13,0,10*ROW('Hygiene Data'!G104))="","",OFFSET('Hygiene Data'!$G$13,0,10*ROW('Hygiene Data'!G104)))</f>
        <v/>
      </c>
      <c r="EA110" s="398" t="str">
        <f ca="1">+IF(OFFSET('Hygiene Data'!$H$11,0,10*ROW('Hygiene Data'!H104))="","",OFFSET('Hygiene Data'!$H$11,0,10*ROW('Hygiene Data'!H104)))</f>
        <v/>
      </c>
      <c r="EB110" s="398" t="str">
        <f ca="1">+IF(OFFSET('Hygiene Data'!$H$12,0,10*ROW('Hygiene Data'!H104))="","",OFFSET('Hygiene Data'!$H$12,0,10*ROW('Hygiene Data'!H104)))</f>
        <v/>
      </c>
      <c r="EC110" s="398" t="str">
        <f ca="1">+IF(OFFSET('Hygiene Data'!$H$13,0,10*ROW('Hygiene Data'!H104))="","",OFFSET('Hygiene Data'!$H$13,0,10*ROW('Hygiene Data'!H104)))</f>
        <v/>
      </c>
      <c r="ED110" s="398" t="str">
        <f ca="1">+IF(OFFSET('Hygiene Data'!$I$11,0,10*ROW('Hygiene Data'!I104))="","",OFFSET('Hygiene Data'!$I$11,0,10*ROW('Hygiene Data'!I104)))</f>
        <v/>
      </c>
      <c r="EE110" s="398" t="str">
        <f ca="1">+IF(OFFSET('Hygiene Data'!$I$12,0,10*ROW('Hygiene Data'!I104))="","",OFFSET('Hygiene Data'!$I$12,0,10*ROW('Hygiene Data'!I104)))</f>
        <v/>
      </c>
      <c r="EF110" s="398" t="str">
        <f ca="1">+IF(OFFSET('Hygiene Data'!$I$13,0,10*ROW('Hygiene Data'!I104))="","",OFFSET('Hygiene Data'!$I$13,0,10*ROW('Hygiene Data'!I104)))</f>
        <v/>
      </c>
    </row>
    <row r="111" spans="1:136" x14ac:dyDescent="0.25">
      <c r="A111" s="507" t="str">
        <f ca="1">+IF(OFFSET('Water Data'!$B$2,0,10*ROW('Water Data'!E105))="","",OFFSET('Water Data'!$B$2,0,10*ROW('Water Data'!E105)))</f>
        <v/>
      </c>
      <c r="B111" s="507"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34" t="str">
        <f t="shared" ca="1" si="1"/>
        <v/>
      </c>
      <c r="D111" s="535"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35"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35"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35"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35"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35"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35"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35"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35"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35"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35"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35"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35"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35"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35"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35"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35"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35"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36"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36"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36"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36"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36"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36"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36"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36"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36"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36"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36"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36"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36"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36"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36"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36"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36"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36"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36"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36"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36"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36"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36"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36"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36"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36"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36"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36"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36"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36"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37"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613"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37"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37"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37"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37"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37"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37"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37"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37"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37"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37"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37"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37"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37"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37"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37"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37"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98" t="str">
        <f ca="1">+IF(OFFSET('Water Data'!$D$27,0,10*ROW('Water Data'!D105))="","",OFFSET('Water Data'!$D$27,0,10*ROW('Water Data'!D105)))</f>
        <v/>
      </c>
      <c r="BT111" s="398" t="str">
        <f ca="1">+IF(OFFSET('Water Data'!$D$28,0,10*ROW('Water Data'!D105))="","",OFFSET('Water Data'!$D$28,0,10*ROW('Water Data'!D105)))</f>
        <v/>
      </c>
      <c r="BU111" s="398" t="str">
        <f ca="1">+IF(OFFSET('Water Data'!$D$29,0,10*ROW('Water Data'!D105))="","",OFFSET('Water Data'!$D$29,0,10*ROW('Water Data'!D105)))</f>
        <v/>
      </c>
      <c r="BV111" s="398" t="str">
        <f ca="1">+IF(OFFSET('Water Data'!$E$27,0,10*ROW('Water Data'!E105))="","",OFFSET('Water Data'!$E$27,0,10*ROW('Water Data'!E105)))</f>
        <v/>
      </c>
      <c r="BW111" s="398" t="str">
        <f ca="1">+IF(OFFSET('Water Data'!$E$28,0,10*ROW('Water Data'!E105))="","",OFFSET('Water Data'!$E$28,0,10*ROW('Water Data'!E105)))</f>
        <v/>
      </c>
      <c r="BX111" s="398" t="str">
        <f ca="1">+IF(OFFSET('Water Data'!$E$29,0,10*ROW('Water Data'!E105))="","",OFFSET('Water Data'!$E$29,0,10*ROW('Water Data'!E105)))</f>
        <v/>
      </c>
      <c r="BY111" s="398" t="str">
        <f ca="1">+IF(OFFSET('Water Data'!$F$27,0,10*ROW('Water Data'!F105))="","",OFFSET('Water Data'!$F$27,0,10*ROW('Water Data'!F105)))</f>
        <v/>
      </c>
      <c r="BZ111" s="398" t="str">
        <f ca="1">+IF(OFFSET('Water Data'!$F$28,0,10*ROW('Water Data'!F105))="","",OFFSET('Water Data'!$F$28,0,10*ROW('Water Data'!F105)))</f>
        <v/>
      </c>
      <c r="CA111" s="398" t="str">
        <f ca="1">+IF(OFFSET('Water Data'!$F$29,0,10*ROW('Water Data'!F105))="","",OFFSET('Water Data'!$F$29,0,10*ROW('Water Data'!F105)))</f>
        <v/>
      </c>
      <c r="CB111" s="398" t="str">
        <f ca="1">+IF(OFFSET('Water Data'!$G$27,0,10*ROW('Water Data'!G105))="","",OFFSET('Water Data'!$G$27,0,10*ROW('Water Data'!G105)))</f>
        <v/>
      </c>
      <c r="CC111" s="398" t="str">
        <f ca="1">+IF(OFFSET('Water Data'!$G$28,0,10*ROW('Water Data'!G105))="","",OFFSET('Water Data'!$G$28,0,10*ROW('Water Data'!G105)))</f>
        <v/>
      </c>
      <c r="CD111" s="398" t="str">
        <f ca="1">+IF(OFFSET('Water Data'!$G$29,0,10*ROW('Water Data'!G105))="","",OFFSET('Water Data'!$G$29,0,10*ROW('Water Data'!G105)))</f>
        <v/>
      </c>
      <c r="CE111" s="398" t="str">
        <f ca="1">+IF(OFFSET('Water Data'!$H$27,0,10*ROW('Water Data'!H105))="","",OFFSET('Water Data'!$H$27,0,10*ROW('Water Data'!H105)))</f>
        <v/>
      </c>
      <c r="CF111" s="398" t="str">
        <f ca="1">+IF(OFFSET('Water Data'!$H$28,0,10*ROW('Water Data'!H105))="","",OFFSET('Water Data'!$H$28,0,10*ROW('Water Data'!H105)))</f>
        <v/>
      </c>
      <c r="CG111" s="398" t="str">
        <f ca="1">+IF(OFFSET('Water Data'!$H$29,0,10*ROW('Water Data'!H105))="","",OFFSET('Water Data'!$H$29,0,10*ROW('Water Data'!H105)))</f>
        <v/>
      </c>
      <c r="CH111" s="398" t="str">
        <f ca="1">+IF(OFFSET('Water Data'!$I$27,0,10*ROW('Water Data'!I105))="","",OFFSET('Water Data'!$I$27,0,10*ROW('Water Data'!I105)))</f>
        <v/>
      </c>
      <c r="CI111" s="398" t="str">
        <f ca="1">+IF(OFFSET('Water Data'!$I$28,0,10*ROW('Water Data'!I105))="","",OFFSET('Water Data'!$I$28,0,10*ROW('Water Data'!I105)))</f>
        <v/>
      </c>
      <c r="CJ111" s="398" t="str">
        <f ca="1">+IF(OFFSET('Water Data'!$I$29,0,10*ROW('Water Data'!I105))="","",OFFSET('Water Data'!$I$29,0,10*ROW('Water Data'!I105)))</f>
        <v/>
      </c>
      <c r="CK111" s="398" t="str">
        <f ca="1">+IF(OFFSET('Sanitation Data'!$D$28,0,10*ROW('Sanitation Data'!D105))="","",OFFSET('Sanitation Data'!$D$28,0,10*ROW('Sanitation Data'!D105)))</f>
        <v/>
      </c>
      <c r="CL111" s="398" t="str">
        <f ca="1">+IF(OFFSET('Sanitation Data'!$D$29,0,10*ROW('Sanitation Data'!D105))="","",OFFSET('Sanitation Data'!$D$29,0,10*ROW('Sanitation Data'!D105)))</f>
        <v/>
      </c>
      <c r="CM111" s="398" t="str">
        <f ca="1">+IF(OFFSET('Sanitation Data'!$D$30,0,10*ROW('Sanitation Data'!D105))="","",OFFSET('Sanitation Data'!$D$30,0,10*ROW('Sanitation Data'!D105)))</f>
        <v/>
      </c>
      <c r="CN111" s="398" t="str">
        <f ca="1">+IF(OFFSET('Sanitation Data'!$D$31,0,10*ROW('Sanitation Data'!D105))="","",OFFSET('Sanitation Data'!$D$31,0,10*ROW('Sanitation Data'!D105)))</f>
        <v/>
      </c>
      <c r="CO111" s="398" t="str">
        <f ca="1">+IF(OFFSET('Sanitation Data'!$D$32,0,10*ROW('Sanitation Data'!D105))="","",OFFSET('Sanitation Data'!$D$32,0,10*ROW('Sanitation Data'!D105)))</f>
        <v/>
      </c>
      <c r="CP111" s="398" t="str">
        <f ca="1">+IF(OFFSET('Sanitation Data'!$E$28,0,10*ROW('Sanitation Data'!E105))="","",OFFSET('Sanitation Data'!$E$28,0,10*ROW('Sanitation Data'!E105)))</f>
        <v/>
      </c>
      <c r="CQ111" s="398" t="str">
        <f ca="1">+IF(OFFSET('Sanitation Data'!$E$29,0,10*ROW('Sanitation Data'!E105))="","",OFFSET('Sanitation Data'!$E$29,0,10*ROW('Sanitation Data'!E105)))</f>
        <v/>
      </c>
      <c r="CR111" s="398" t="str">
        <f ca="1">+IF(OFFSET('Sanitation Data'!$E$30,0,10*ROW('Sanitation Data'!E105))="","",OFFSET('Sanitation Data'!$E$30,0,10*ROW('Sanitation Data'!E105)))</f>
        <v/>
      </c>
      <c r="CS111" s="398" t="str">
        <f ca="1">+IF(OFFSET('Sanitation Data'!$E$31,0,10*ROW('Sanitation Data'!E105))="","",OFFSET('Sanitation Data'!$E$31,0,10*ROW('Sanitation Data'!E105)))</f>
        <v/>
      </c>
      <c r="CT111" s="398" t="str">
        <f ca="1">+IF(OFFSET('Sanitation Data'!$E$32,0,10*ROW('Sanitation Data'!E105))="","",OFFSET('Sanitation Data'!$E$32,0,10*ROW('Sanitation Data'!E105)))</f>
        <v/>
      </c>
      <c r="CU111" s="398" t="str">
        <f ca="1">+IF(OFFSET('Sanitation Data'!$F$28,0,10*ROW('Sanitation Data'!F105))="","",OFFSET('Sanitation Data'!$F$28,0,10*ROW('Sanitation Data'!F105)))</f>
        <v/>
      </c>
      <c r="CV111" s="398" t="str">
        <f ca="1">+IF(OFFSET('Sanitation Data'!$F$29,0,10*ROW('Sanitation Data'!F105))="","",OFFSET('Sanitation Data'!$F$29,0,10*ROW('Sanitation Data'!F105)))</f>
        <v/>
      </c>
      <c r="CW111" s="398" t="str">
        <f ca="1">+IF(OFFSET('Sanitation Data'!$F$30,0,10*ROW('Sanitation Data'!F105))="","",OFFSET('Sanitation Data'!$F$30,0,10*ROW('Sanitation Data'!F105)))</f>
        <v/>
      </c>
      <c r="CX111" s="398" t="str">
        <f ca="1">+IF(OFFSET('Sanitation Data'!$F$31,0,10*ROW('Sanitation Data'!F105))="","",OFFSET('Sanitation Data'!$F$31,0,10*ROW('Sanitation Data'!F105)))</f>
        <v/>
      </c>
      <c r="CY111" s="398" t="str">
        <f ca="1">+IF(OFFSET('Sanitation Data'!$F$32,0,10*ROW('Sanitation Data'!F105))="","",OFFSET('Sanitation Data'!$F$32,0,10*ROW('Sanitation Data'!F105)))</f>
        <v/>
      </c>
      <c r="CZ111" s="398" t="str">
        <f ca="1">+IF(OFFSET('Sanitation Data'!$G$28,0,10*ROW('Sanitation Data'!G105))="","",OFFSET('Sanitation Data'!$G$28,0,10*ROW('Sanitation Data'!G105)))</f>
        <v/>
      </c>
      <c r="DA111" s="398" t="str">
        <f ca="1">+IF(OFFSET('Sanitation Data'!$G$29,0,10*ROW('Sanitation Data'!G105))="","",OFFSET('Sanitation Data'!$G$29,0,10*ROW('Sanitation Data'!G105)))</f>
        <v/>
      </c>
      <c r="DB111" s="398" t="str">
        <f ca="1">+IF(OFFSET('Sanitation Data'!$G$30,0,10*ROW('Sanitation Data'!G105))="","",OFFSET('Sanitation Data'!$G$30,0,10*ROW('Sanitation Data'!G105)))</f>
        <v/>
      </c>
      <c r="DC111" s="398" t="str">
        <f ca="1">+IF(OFFSET('Sanitation Data'!$G$31,0,10*ROW('Sanitation Data'!G105))="","",OFFSET('Sanitation Data'!$G$31,0,10*ROW('Sanitation Data'!G105)))</f>
        <v/>
      </c>
      <c r="DD111" s="398" t="str">
        <f ca="1">+IF(OFFSET('Sanitation Data'!$G$32,0,10*ROW('Sanitation Data'!G105))="","",OFFSET('Sanitation Data'!$G$32,0,10*ROW('Sanitation Data'!G105)))</f>
        <v/>
      </c>
      <c r="DE111" s="398" t="str">
        <f ca="1">+IF(OFFSET('Sanitation Data'!$H$28,0,10*ROW('Sanitation Data'!H105))="","",OFFSET('Sanitation Data'!$H$28,0,10*ROW('Sanitation Data'!H105)))</f>
        <v/>
      </c>
      <c r="DF111" s="398" t="str">
        <f ca="1">+IF(OFFSET('Sanitation Data'!$H$29,0,10*ROW('Sanitation Data'!H105))="","",OFFSET('Sanitation Data'!$H$29,0,10*ROW('Sanitation Data'!H105)))</f>
        <v/>
      </c>
      <c r="DG111" s="398" t="str">
        <f ca="1">+IF(OFFSET('Sanitation Data'!$H$30,0,10*ROW('Sanitation Data'!H105))="","",OFFSET('Sanitation Data'!$H$30,0,10*ROW('Sanitation Data'!H105)))</f>
        <v/>
      </c>
      <c r="DH111" s="398" t="str">
        <f ca="1">+IF(OFFSET('Sanitation Data'!$H$31,0,10*ROW('Sanitation Data'!H105))="","",OFFSET('Sanitation Data'!$H$31,0,10*ROW('Sanitation Data'!H105)))</f>
        <v/>
      </c>
      <c r="DI111" s="398" t="str">
        <f ca="1">+IF(OFFSET('Sanitation Data'!$H$32,0,10*ROW('Sanitation Data'!H105))="","",OFFSET('Sanitation Data'!$H$32,0,10*ROW('Sanitation Data'!H105)))</f>
        <v/>
      </c>
      <c r="DJ111" s="398" t="str">
        <f ca="1">+IF(OFFSET('Sanitation Data'!$I$28,0,10*ROW('Sanitation Data'!I105))="","",OFFSET('Sanitation Data'!$I$28,0,10*ROW('Sanitation Data'!I105)))</f>
        <v/>
      </c>
      <c r="DK111" s="398" t="str">
        <f ca="1">+IF(OFFSET('Sanitation Data'!$I$29,0,10*ROW('Sanitation Data'!I105))="","",OFFSET('Sanitation Data'!$I$29,0,10*ROW('Sanitation Data'!I105)))</f>
        <v/>
      </c>
      <c r="DL111" s="398" t="str">
        <f ca="1">+IF(OFFSET('Sanitation Data'!$I$30,0,10*ROW('Sanitation Data'!I105))="","",OFFSET('Sanitation Data'!$I$30,0,10*ROW('Sanitation Data'!I105)))</f>
        <v/>
      </c>
      <c r="DM111" s="398" t="str">
        <f ca="1">+IF(OFFSET('Sanitation Data'!$I$31,0,10*ROW('Sanitation Data'!I105))="","",OFFSET('Sanitation Data'!$I$31,0,10*ROW('Sanitation Data'!I105)))</f>
        <v/>
      </c>
      <c r="DN111" s="398" t="str">
        <f ca="1">+IF(OFFSET('Sanitation Data'!$I$32,0,10*ROW('Sanitation Data'!I105))="","",OFFSET('Sanitation Data'!$I$32,0,10*ROW('Sanitation Data'!I105)))</f>
        <v/>
      </c>
      <c r="DO111" s="398" t="str">
        <f ca="1">+IF(OFFSET('Hygiene Data'!$D$11,0,10*ROW('Hygiene Data'!D105))="","",OFFSET('Hygiene Data'!$D$11,0,10*ROW('Hygiene Data'!D105)))</f>
        <v/>
      </c>
      <c r="DP111" s="398" t="str">
        <f ca="1">+IF(OFFSET('Hygiene Data'!$D$12,0,10*ROW('Hygiene Data'!D105))="","",OFFSET('Hygiene Data'!$D$12,0,10*ROW('Hygiene Data'!D105)))</f>
        <v/>
      </c>
      <c r="DQ111" s="398" t="str">
        <f ca="1">+IF(OFFSET('Hygiene Data'!$D$13,0,10*ROW('Hygiene Data'!D105))="","",OFFSET('Hygiene Data'!$D$13,0,10*ROW('Hygiene Data'!D105)))</f>
        <v/>
      </c>
      <c r="DR111" s="398" t="str">
        <f ca="1">+IF(OFFSET('Hygiene Data'!$E$11,0,10*ROW('Hygiene Data'!E105))="","",OFFSET('Hygiene Data'!$E$11,0,10*ROW('Hygiene Data'!E105)))</f>
        <v/>
      </c>
      <c r="DS111" s="398" t="str">
        <f ca="1">+IF(OFFSET('Hygiene Data'!$E$12,0,10*ROW('Hygiene Data'!E105))="","",OFFSET('Hygiene Data'!$E$12,0,10*ROW('Hygiene Data'!E105)))</f>
        <v/>
      </c>
      <c r="DT111" s="398" t="str">
        <f ca="1">+IF(OFFSET('Hygiene Data'!$E$13,0,10*ROW('Hygiene Data'!E105))="","",OFFSET('Hygiene Data'!$E$13,0,10*ROW('Hygiene Data'!E105)))</f>
        <v/>
      </c>
      <c r="DU111" s="398" t="str">
        <f ca="1">+IF(OFFSET('Hygiene Data'!$F$11,0,10*ROW('Hygiene Data'!F105))="","",OFFSET('Hygiene Data'!$F$11,0,10*ROW('Hygiene Data'!F105)))</f>
        <v/>
      </c>
      <c r="DV111" s="398" t="str">
        <f ca="1">+IF(OFFSET('Hygiene Data'!$F$12,0,10*ROW('Hygiene Data'!F105))="","",OFFSET('Hygiene Data'!$F$12,0,10*ROW('Hygiene Data'!F105)))</f>
        <v/>
      </c>
      <c r="DW111" s="398" t="str">
        <f ca="1">+IF(OFFSET('Hygiene Data'!$F$13,0,10*ROW('Hygiene Data'!F105))="","",OFFSET('Hygiene Data'!$F$13,0,10*ROW('Hygiene Data'!F105)))</f>
        <v/>
      </c>
      <c r="DX111" s="398" t="str">
        <f ca="1">+IF(OFFSET('Hygiene Data'!$G$11,0,10*ROW('Hygiene Data'!G105))="","",OFFSET('Hygiene Data'!$G$11,0,10*ROW('Hygiene Data'!G105)))</f>
        <v/>
      </c>
      <c r="DY111" s="398" t="str">
        <f ca="1">+IF(OFFSET('Hygiene Data'!$G$12,0,10*ROW('Hygiene Data'!G105))="","",OFFSET('Hygiene Data'!$G$12,0,10*ROW('Hygiene Data'!G105)))</f>
        <v/>
      </c>
      <c r="DZ111" s="398" t="str">
        <f ca="1">+IF(OFFSET('Hygiene Data'!$G$13,0,10*ROW('Hygiene Data'!G105))="","",OFFSET('Hygiene Data'!$G$13,0,10*ROW('Hygiene Data'!G105)))</f>
        <v/>
      </c>
      <c r="EA111" s="398" t="str">
        <f ca="1">+IF(OFFSET('Hygiene Data'!$H$11,0,10*ROW('Hygiene Data'!H105))="","",OFFSET('Hygiene Data'!$H$11,0,10*ROW('Hygiene Data'!H105)))</f>
        <v/>
      </c>
      <c r="EB111" s="398" t="str">
        <f ca="1">+IF(OFFSET('Hygiene Data'!$H$12,0,10*ROW('Hygiene Data'!H105))="","",OFFSET('Hygiene Data'!$H$12,0,10*ROW('Hygiene Data'!H105)))</f>
        <v/>
      </c>
      <c r="EC111" s="398" t="str">
        <f ca="1">+IF(OFFSET('Hygiene Data'!$H$13,0,10*ROW('Hygiene Data'!H105))="","",OFFSET('Hygiene Data'!$H$13,0,10*ROW('Hygiene Data'!H105)))</f>
        <v/>
      </c>
      <c r="ED111" s="398" t="str">
        <f ca="1">+IF(OFFSET('Hygiene Data'!$I$11,0,10*ROW('Hygiene Data'!I105))="","",OFFSET('Hygiene Data'!$I$11,0,10*ROW('Hygiene Data'!I105)))</f>
        <v/>
      </c>
      <c r="EE111" s="398" t="str">
        <f ca="1">+IF(OFFSET('Hygiene Data'!$I$12,0,10*ROW('Hygiene Data'!I105))="","",OFFSET('Hygiene Data'!$I$12,0,10*ROW('Hygiene Data'!I105)))</f>
        <v/>
      </c>
      <c r="EF111" s="398" t="str">
        <f ca="1">+IF(OFFSET('Hygiene Data'!$I$13,0,10*ROW('Hygiene Data'!I105))="","",OFFSET('Hygiene Data'!$I$13,0,10*ROW('Hygiene Data'!I105)))</f>
        <v/>
      </c>
    </row>
    <row r="112" spans="1:136" x14ac:dyDescent="0.25">
      <c r="A112" s="507" t="str">
        <f ca="1">+IF(OFFSET('Water Data'!$B$2,0,10*ROW('Water Data'!E106))="","",OFFSET('Water Data'!$B$2,0,10*ROW('Water Data'!E106)))</f>
        <v/>
      </c>
      <c r="B112" s="507"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34" t="str">
        <f t="shared" ca="1" si="1"/>
        <v/>
      </c>
      <c r="D112" s="535"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35"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35"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35"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35"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35"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35"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35"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35"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35"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35"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35"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35"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35"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35"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35"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35"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35"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36"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36"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36"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36"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36"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36"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36"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36"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36"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36"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36"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36"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36"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36"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36"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36"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36"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36"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36"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36"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36"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36"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36"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36"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36"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36"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36"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36"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36"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36"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37"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613"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37"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37"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37"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37"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37"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37"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37"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37"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37"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37"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37"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37"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37"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37"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37"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37"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98" t="str">
        <f ca="1">+IF(OFFSET('Water Data'!$D$27,0,10*ROW('Water Data'!D106))="","",OFFSET('Water Data'!$D$27,0,10*ROW('Water Data'!D106)))</f>
        <v/>
      </c>
      <c r="BT112" s="398" t="str">
        <f ca="1">+IF(OFFSET('Water Data'!$D$28,0,10*ROW('Water Data'!D106))="","",OFFSET('Water Data'!$D$28,0,10*ROW('Water Data'!D106)))</f>
        <v/>
      </c>
      <c r="BU112" s="398" t="str">
        <f ca="1">+IF(OFFSET('Water Data'!$D$29,0,10*ROW('Water Data'!D106))="","",OFFSET('Water Data'!$D$29,0,10*ROW('Water Data'!D106)))</f>
        <v/>
      </c>
      <c r="BV112" s="398" t="str">
        <f ca="1">+IF(OFFSET('Water Data'!$E$27,0,10*ROW('Water Data'!E106))="","",OFFSET('Water Data'!$E$27,0,10*ROW('Water Data'!E106)))</f>
        <v/>
      </c>
      <c r="BW112" s="398" t="str">
        <f ca="1">+IF(OFFSET('Water Data'!$E$28,0,10*ROW('Water Data'!E106))="","",OFFSET('Water Data'!$E$28,0,10*ROW('Water Data'!E106)))</f>
        <v/>
      </c>
      <c r="BX112" s="398" t="str">
        <f ca="1">+IF(OFFSET('Water Data'!$E$29,0,10*ROW('Water Data'!E106))="","",OFFSET('Water Data'!$E$29,0,10*ROW('Water Data'!E106)))</f>
        <v/>
      </c>
      <c r="BY112" s="398" t="str">
        <f ca="1">+IF(OFFSET('Water Data'!$F$27,0,10*ROW('Water Data'!F106))="","",OFFSET('Water Data'!$F$27,0,10*ROW('Water Data'!F106)))</f>
        <v/>
      </c>
      <c r="BZ112" s="398" t="str">
        <f ca="1">+IF(OFFSET('Water Data'!$F$28,0,10*ROW('Water Data'!F106))="","",OFFSET('Water Data'!$F$28,0,10*ROW('Water Data'!F106)))</f>
        <v/>
      </c>
      <c r="CA112" s="398" t="str">
        <f ca="1">+IF(OFFSET('Water Data'!$F$29,0,10*ROW('Water Data'!F106))="","",OFFSET('Water Data'!$F$29,0,10*ROW('Water Data'!F106)))</f>
        <v/>
      </c>
      <c r="CB112" s="398" t="str">
        <f ca="1">+IF(OFFSET('Water Data'!$G$27,0,10*ROW('Water Data'!G106))="","",OFFSET('Water Data'!$G$27,0,10*ROW('Water Data'!G106)))</f>
        <v/>
      </c>
      <c r="CC112" s="398" t="str">
        <f ca="1">+IF(OFFSET('Water Data'!$G$28,0,10*ROW('Water Data'!G106))="","",OFFSET('Water Data'!$G$28,0,10*ROW('Water Data'!G106)))</f>
        <v/>
      </c>
      <c r="CD112" s="398" t="str">
        <f ca="1">+IF(OFFSET('Water Data'!$G$29,0,10*ROW('Water Data'!G106))="","",OFFSET('Water Data'!$G$29,0,10*ROW('Water Data'!G106)))</f>
        <v/>
      </c>
      <c r="CE112" s="398" t="str">
        <f ca="1">+IF(OFFSET('Water Data'!$H$27,0,10*ROW('Water Data'!H106))="","",OFFSET('Water Data'!$H$27,0,10*ROW('Water Data'!H106)))</f>
        <v/>
      </c>
      <c r="CF112" s="398" t="str">
        <f ca="1">+IF(OFFSET('Water Data'!$H$28,0,10*ROW('Water Data'!H106))="","",OFFSET('Water Data'!$H$28,0,10*ROW('Water Data'!H106)))</f>
        <v/>
      </c>
      <c r="CG112" s="398" t="str">
        <f ca="1">+IF(OFFSET('Water Data'!$H$29,0,10*ROW('Water Data'!H106))="","",OFFSET('Water Data'!$H$29,0,10*ROW('Water Data'!H106)))</f>
        <v/>
      </c>
      <c r="CH112" s="398" t="str">
        <f ca="1">+IF(OFFSET('Water Data'!$I$27,0,10*ROW('Water Data'!I106))="","",OFFSET('Water Data'!$I$27,0,10*ROW('Water Data'!I106)))</f>
        <v/>
      </c>
      <c r="CI112" s="398" t="str">
        <f ca="1">+IF(OFFSET('Water Data'!$I$28,0,10*ROW('Water Data'!I106))="","",OFFSET('Water Data'!$I$28,0,10*ROW('Water Data'!I106)))</f>
        <v/>
      </c>
      <c r="CJ112" s="398" t="str">
        <f ca="1">+IF(OFFSET('Water Data'!$I$29,0,10*ROW('Water Data'!I106))="","",OFFSET('Water Data'!$I$29,0,10*ROW('Water Data'!I106)))</f>
        <v/>
      </c>
      <c r="CK112" s="398" t="str">
        <f ca="1">+IF(OFFSET('Sanitation Data'!$D$28,0,10*ROW('Sanitation Data'!D106))="","",OFFSET('Sanitation Data'!$D$28,0,10*ROW('Sanitation Data'!D106)))</f>
        <v/>
      </c>
      <c r="CL112" s="398" t="str">
        <f ca="1">+IF(OFFSET('Sanitation Data'!$D$29,0,10*ROW('Sanitation Data'!D106))="","",OFFSET('Sanitation Data'!$D$29,0,10*ROW('Sanitation Data'!D106)))</f>
        <v/>
      </c>
      <c r="CM112" s="398" t="str">
        <f ca="1">+IF(OFFSET('Sanitation Data'!$D$30,0,10*ROW('Sanitation Data'!D106))="","",OFFSET('Sanitation Data'!$D$30,0,10*ROW('Sanitation Data'!D106)))</f>
        <v/>
      </c>
      <c r="CN112" s="398" t="str">
        <f ca="1">+IF(OFFSET('Sanitation Data'!$D$31,0,10*ROW('Sanitation Data'!D106))="","",OFFSET('Sanitation Data'!$D$31,0,10*ROW('Sanitation Data'!D106)))</f>
        <v/>
      </c>
      <c r="CO112" s="398" t="str">
        <f ca="1">+IF(OFFSET('Sanitation Data'!$D$32,0,10*ROW('Sanitation Data'!D106))="","",OFFSET('Sanitation Data'!$D$32,0,10*ROW('Sanitation Data'!D106)))</f>
        <v/>
      </c>
      <c r="CP112" s="398" t="str">
        <f ca="1">+IF(OFFSET('Sanitation Data'!$E$28,0,10*ROW('Sanitation Data'!E106))="","",OFFSET('Sanitation Data'!$E$28,0,10*ROW('Sanitation Data'!E106)))</f>
        <v/>
      </c>
      <c r="CQ112" s="398" t="str">
        <f ca="1">+IF(OFFSET('Sanitation Data'!$E$29,0,10*ROW('Sanitation Data'!E106))="","",OFFSET('Sanitation Data'!$E$29,0,10*ROW('Sanitation Data'!E106)))</f>
        <v/>
      </c>
      <c r="CR112" s="398" t="str">
        <f ca="1">+IF(OFFSET('Sanitation Data'!$E$30,0,10*ROW('Sanitation Data'!E106))="","",OFFSET('Sanitation Data'!$E$30,0,10*ROW('Sanitation Data'!E106)))</f>
        <v/>
      </c>
      <c r="CS112" s="398" t="str">
        <f ca="1">+IF(OFFSET('Sanitation Data'!$E$31,0,10*ROW('Sanitation Data'!E106))="","",OFFSET('Sanitation Data'!$E$31,0,10*ROW('Sanitation Data'!E106)))</f>
        <v/>
      </c>
      <c r="CT112" s="398" t="str">
        <f ca="1">+IF(OFFSET('Sanitation Data'!$E$32,0,10*ROW('Sanitation Data'!E106))="","",OFFSET('Sanitation Data'!$E$32,0,10*ROW('Sanitation Data'!E106)))</f>
        <v/>
      </c>
      <c r="CU112" s="398" t="str">
        <f ca="1">+IF(OFFSET('Sanitation Data'!$F$28,0,10*ROW('Sanitation Data'!F106))="","",OFFSET('Sanitation Data'!$F$28,0,10*ROW('Sanitation Data'!F106)))</f>
        <v/>
      </c>
      <c r="CV112" s="398" t="str">
        <f ca="1">+IF(OFFSET('Sanitation Data'!$F$29,0,10*ROW('Sanitation Data'!F106))="","",OFFSET('Sanitation Data'!$F$29,0,10*ROW('Sanitation Data'!F106)))</f>
        <v/>
      </c>
      <c r="CW112" s="398" t="str">
        <f ca="1">+IF(OFFSET('Sanitation Data'!$F$30,0,10*ROW('Sanitation Data'!F106))="","",OFFSET('Sanitation Data'!$F$30,0,10*ROW('Sanitation Data'!F106)))</f>
        <v/>
      </c>
      <c r="CX112" s="398" t="str">
        <f ca="1">+IF(OFFSET('Sanitation Data'!$F$31,0,10*ROW('Sanitation Data'!F106))="","",OFFSET('Sanitation Data'!$F$31,0,10*ROW('Sanitation Data'!F106)))</f>
        <v/>
      </c>
      <c r="CY112" s="398" t="str">
        <f ca="1">+IF(OFFSET('Sanitation Data'!$F$32,0,10*ROW('Sanitation Data'!F106))="","",OFFSET('Sanitation Data'!$F$32,0,10*ROW('Sanitation Data'!F106)))</f>
        <v/>
      </c>
      <c r="CZ112" s="398" t="str">
        <f ca="1">+IF(OFFSET('Sanitation Data'!$G$28,0,10*ROW('Sanitation Data'!G106))="","",OFFSET('Sanitation Data'!$G$28,0,10*ROW('Sanitation Data'!G106)))</f>
        <v/>
      </c>
      <c r="DA112" s="398" t="str">
        <f ca="1">+IF(OFFSET('Sanitation Data'!$G$29,0,10*ROW('Sanitation Data'!G106))="","",OFFSET('Sanitation Data'!$G$29,0,10*ROW('Sanitation Data'!G106)))</f>
        <v/>
      </c>
      <c r="DB112" s="398" t="str">
        <f ca="1">+IF(OFFSET('Sanitation Data'!$G$30,0,10*ROW('Sanitation Data'!G106))="","",OFFSET('Sanitation Data'!$G$30,0,10*ROW('Sanitation Data'!G106)))</f>
        <v/>
      </c>
      <c r="DC112" s="398" t="str">
        <f ca="1">+IF(OFFSET('Sanitation Data'!$G$31,0,10*ROW('Sanitation Data'!G106))="","",OFFSET('Sanitation Data'!$G$31,0,10*ROW('Sanitation Data'!G106)))</f>
        <v/>
      </c>
      <c r="DD112" s="398" t="str">
        <f ca="1">+IF(OFFSET('Sanitation Data'!$G$32,0,10*ROW('Sanitation Data'!G106))="","",OFFSET('Sanitation Data'!$G$32,0,10*ROW('Sanitation Data'!G106)))</f>
        <v/>
      </c>
      <c r="DE112" s="398" t="str">
        <f ca="1">+IF(OFFSET('Sanitation Data'!$H$28,0,10*ROW('Sanitation Data'!H106))="","",OFFSET('Sanitation Data'!$H$28,0,10*ROW('Sanitation Data'!H106)))</f>
        <v/>
      </c>
      <c r="DF112" s="398" t="str">
        <f ca="1">+IF(OFFSET('Sanitation Data'!$H$29,0,10*ROW('Sanitation Data'!H106))="","",OFFSET('Sanitation Data'!$H$29,0,10*ROW('Sanitation Data'!H106)))</f>
        <v/>
      </c>
      <c r="DG112" s="398" t="str">
        <f ca="1">+IF(OFFSET('Sanitation Data'!$H$30,0,10*ROW('Sanitation Data'!H106))="","",OFFSET('Sanitation Data'!$H$30,0,10*ROW('Sanitation Data'!H106)))</f>
        <v/>
      </c>
      <c r="DH112" s="398" t="str">
        <f ca="1">+IF(OFFSET('Sanitation Data'!$H$31,0,10*ROW('Sanitation Data'!H106))="","",OFFSET('Sanitation Data'!$H$31,0,10*ROW('Sanitation Data'!H106)))</f>
        <v/>
      </c>
      <c r="DI112" s="398" t="str">
        <f ca="1">+IF(OFFSET('Sanitation Data'!$H$32,0,10*ROW('Sanitation Data'!H106))="","",OFFSET('Sanitation Data'!$H$32,0,10*ROW('Sanitation Data'!H106)))</f>
        <v/>
      </c>
      <c r="DJ112" s="398" t="str">
        <f ca="1">+IF(OFFSET('Sanitation Data'!$I$28,0,10*ROW('Sanitation Data'!I106))="","",OFFSET('Sanitation Data'!$I$28,0,10*ROW('Sanitation Data'!I106)))</f>
        <v/>
      </c>
      <c r="DK112" s="398" t="str">
        <f ca="1">+IF(OFFSET('Sanitation Data'!$I$29,0,10*ROW('Sanitation Data'!I106))="","",OFFSET('Sanitation Data'!$I$29,0,10*ROW('Sanitation Data'!I106)))</f>
        <v/>
      </c>
      <c r="DL112" s="398" t="str">
        <f ca="1">+IF(OFFSET('Sanitation Data'!$I$30,0,10*ROW('Sanitation Data'!I106))="","",OFFSET('Sanitation Data'!$I$30,0,10*ROW('Sanitation Data'!I106)))</f>
        <v/>
      </c>
      <c r="DM112" s="398" t="str">
        <f ca="1">+IF(OFFSET('Sanitation Data'!$I$31,0,10*ROW('Sanitation Data'!I106))="","",OFFSET('Sanitation Data'!$I$31,0,10*ROW('Sanitation Data'!I106)))</f>
        <v/>
      </c>
      <c r="DN112" s="398" t="str">
        <f ca="1">+IF(OFFSET('Sanitation Data'!$I$32,0,10*ROW('Sanitation Data'!I106))="","",OFFSET('Sanitation Data'!$I$32,0,10*ROW('Sanitation Data'!I106)))</f>
        <v/>
      </c>
      <c r="DO112" s="398" t="str">
        <f ca="1">+IF(OFFSET('Hygiene Data'!$D$11,0,10*ROW('Hygiene Data'!D106))="","",OFFSET('Hygiene Data'!$D$11,0,10*ROW('Hygiene Data'!D106)))</f>
        <v/>
      </c>
      <c r="DP112" s="398" t="str">
        <f ca="1">+IF(OFFSET('Hygiene Data'!$D$12,0,10*ROW('Hygiene Data'!D106))="","",OFFSET('Hygiene Data'!$D$12,0,10*ROW('Hygiene Data'!D106)))</f>
        <v/>
      </c>
      <c r="DQ112" s="398" t="str">
        <f ca="1">+IF(OFFSET('Hygiene Data'!$D$13,0,10*ROW('Hygiene Data'!D106))="","",OFFSET('Hygiene Data'!$D$13,0,10*ROW('Hygiene Data'!D106)))</f>
        <v/>
      </c>
      <c r="DR112" s="398" t="str">
        <f ca="1">+IF(OFFSET('Hygiene Data'!$E$11,0,10*ROW('Hygiene Data'!E106))="","",OFFSET('Hygiene Data'!$E$11,0,10*ROW('Hygiene Data'!E106)))</f>
        <v/>
      </c>
      <c r="DS112" s="398" t="str">
        <f ca="1">+IF(OFFSET('Hygiene Data'!$E$12,0,10*ROW('Hygiene Data'!E106))="","",OFFSET('Hygiene Data'!$E$12,0,10*ROW('Hygiene Data'!E106)))</f>
        <v/>
      </c>
      <c r="DT112" s="398" t="str">
        <f ca="1">+IF(OFFSET('Hygiene Data'!$E$13,0,10*ROW('Hygiene Data'!E106))="","",OFFSET('Hygiene Data'!$E$13,0,10*ROW('Hygiene Data'!E106)))</f>
        <v/>
      </c>
      <c r="DU112" s="398" t="str">
        <f ca="1">+IF(OFFSET('Hygiene Data'!$F$11,0,10*ROW('Hygiene Data'!F106))="","",OFFSET('Hygiene Data'!$F$11,0,10*ROW('Hygiene Data'!F106)))</f>
        <v/>
      </c>
      <c r="DV112" s="398" t="str">
        <f ca="1">+IF(OFFSET('Hygiene Data'!$F$12,0,10*ROW('Hygiene Data'!F106))="","",OFFSET('Hygiene Data'!$F$12,0,10*ROW('Hygiene Data'!F106)))</f>
        <v/>
      </c>
      <c r="DW112" s="398" t="str">
        <f ca="1">+IF(OFFSET('Hygiene Data'!$F$13,0,10*ROW('Hygiene Data'!F106))="","",OFFSET('Hygiene Data'!$F$13,0,10*ROW('Hygiene Data'!F106)))</f>
        <v/>
      </c>
      <c r="DX112" s="398" t="str">
        <f ca="1">+IF(OFFSET('Hygiene Data'!$G$11,0,10*ROW('Hygiene Data'!G106))="","",OFFSET('Hygiene Data'!$G$11,0,10*ROW('Hygiene Data'!G106)))</f>
        <v/>
      </c>
      <c r="DY112" s="398" t="str">
        <f ca="1">+IF(OFFSET('Hygiene Data'!$G$12,0,10*ROW('Hygiene Data'!G106))="","",OFFSET('Hygiene Data'!$G$12,0,10*ROW('Hygiene Data'!G106)))</f>
        <v/>
      </c>
      <c r="DZ112" s="398" t="str">
        <f ca="1">+IF(OFFSET('Hygiene Data'!$G$13,0,10*ROW('Hygiene Data'!G106))="","",OFFSET('Hygiene Data'!$G$13,0,10*ROW('Hygiene Data'!G106)))</f>
        <v/>
      </c>
      <c r="EA112" s="398" t="str">
        <f ca="1">+IF(OFFSET('Hygiene Data'!$H$11,0,10*ROW('Hygiene Data'!H106))="","",OFFSET('Hygiene Data'!$H$11,0,10*ROW('Hygiene Data'!H106)))</f>
        <v/>
      </c>
      <c r="EB112" s="398" t="str">
        <f ca="1">+IF(OFFSET('Hygiene Data'!$H$12,0,10*ROW('Hygiene Data'!H106))="","",OFFSET('Hygiene Data'!$H$12,0,10*ROW('Hygiene Data'!H106)))</f>
        <v/>
      </c>
      <c r="EC112" s="398" t="str">
        <f ca="1">+IF(OFFSET('Hygiene Data'!$H$13,0,10*ROW('Hygiene Data'!H106))="","",OFFSET('Hygiene Data'!$H$13,0,10*ROW('Hygiene Data'!H106)))</f>
        <v/>
      </c>
      <c r="ED112" s="398" t="str">
        <f ca="1">+IF(OFFSET('Hygiene Data'!$I$11,0,10*ROW('Hygiene Data'!I106))="","",OFFSET('Hygiene Data'!$I$11,0,10*ROW('Hygiene Data'!I106)))</f>
        <v/>
      </c>
      <c r="EE112" s="398" t="str">
        <f ca="1">+IF(OFFSET('Hygiene Data'!$I$12,0,10*ROW('Hygiene Data'!I106))="","",OFFSET('Hygiene Data'!$I$12,0,10*ROW('Hygiene Data'!I106)))</f>
        <v/>
      </c>
      <c r="EF112" s="398" t="str">
        <f ca="1">+IF(OFFSET('Hygiene Data'!$I$13,0,10*ROW('Hygiene Data'!I106))="","",OFFSET('Hygiene Data'!$I$13,0,10*ROW('Hygiene Data'!I106)))</f>
        <v/>
      </c>
    </row>
    <row r="113" spans="1:136" x14ac:dyDescent="0.25">
      <c r="A113" s="507" t="str">
        <f ca="1">+IF(OFFSET('Water Data'!$B$2,0,10*ROW('Water Data'!E107))="","",OFFSET('Water Data'!$B$2,0,10*ROW('Water Data'!E107)))</f>
        <v/>
      </c>
      <c r="B113" s="507"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34" t="str">
        <f t="shared" ca="1" si="1"/>
        <v/>
      </c>
      <c r="D113" s="535"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35"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35"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35"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35"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35"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35"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35"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35"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35"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35"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35"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35"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35"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35"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35"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35"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35"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36"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36"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36"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36"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36"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36"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36"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36"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36"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36"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36"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36"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36"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36"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36"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36"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36"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36"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36"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36"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36"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36"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36"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36"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36"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36"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36"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36"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36"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36"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37"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613"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37"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37"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37"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37"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37"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37"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37"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37"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37"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37"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37"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37"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37"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37"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37"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37"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98" t="str">
        <f ca="1">+IF(OFFSET('Water Data'!$D$27,0,10*ROW('Water Data'!D107))="","",OFFSET('Water Data'!$D$27,0,10*ROW('Water Data'!D107)))</f>
        <v/>
      </c>
      <c r="BT113" s="398" t="str">
        <f ca="1">+IF(OFFSET('Water Data'!$D$28,0,10*ROW('Water Data'!D107))="","",OFFSET('Water Data'!$D$28,0,10*ROW('Water Data'!D107)))</f>
        <v/>
      </c>
      <c r="BU113" s="398" t="str">
        <f ca="1">+IF(OFFSET('Water Data'!$D$29,0,10*ROW('Water Data'!D107))="","",OFFSET('Water Data'!$D$29,0,10*ROW('Water Data'!D107)))</f>
        <v/>
      </c>
      <c r="BV113" s="398" t="str">
        <f ca="1">+IF(OFFSET('Water Data'!$E$27,0,10*ROW('Water Data'!E107))="","",OFFSET('Water Data'!$E$27,0,10*ROW('Water Data'!E107)))</f>
        <v/>
      </c>
      <c r="BW113" s="398" t="str">
        <f ca="1">+IF(OFFSET('Water Data'!$E$28,0,10*ROW('Water Data'!E107))="","",OFFSET('Water Data'!$E$28,0,10*ROW('Water Data'!E107)))</f>
        <v/>
      </c>
      <c r="BX113" s="398" t="str">
        <f ca="1">+IF(OFFSET('Water Data'!$E$29,0,10*ROW('Water Data'!E107))="","",OFFSET('Water Data'!$E$29,0,10*ROW('Water Data'!E107)))</f>
        <v/>
      </c>
      <c r="BY113" s="398" t="str">
        <f ca="1">+IF(OFFSET('Water Data'!$F$27,0,10*ROW('Water Data'!F107))="","",OFFSET('Water Data'!$F$27,0,10*ROW('Water Data'!F107)))</f>
        <v/>
      </c>
      <c r="BZ113" s="398" t="str">
        <f ca="1">+IF(OFFSET('Water Data'!$F$28,0,10*ROW('Water Data'!F107))="","",OFFSET('Water Data'!$F$28,0,10*ROW('Water Data'!F107)))</f>
        <v/>
      </c>
      <c r="CA113" s="398" t="str">
        <f ca="1">+IF(OFFSET('Water Data'!$F$29,0,10*ROW('Water Data'!F107))="","",OFFSET('Water Data'!$F$29,0,10*ROW('Water Data'!F107)))</f>
        <v/>
      </c>
      <c r="CB113" s="398" t="str">
        <f ca="1">+IF(OFFSET('Water Data'!$G$27,0,10*ROW('Water Data'!G107))="","",OFFSET('Water Data'!$G$27,0,10*ROW('Water Data'!G107)))</f>
        <v/>
      </c>
      <c r="CC113" s="398" t="str">
        <f ca="1">+IF(OFFSET('Water Data'!$G$28,0,10*ROW('Water Data'!G107))="","",OFFSET('Water Data'!$G$28,0,10*ROW('Water Data'!G107)))</f>
        <v/>
      </c>
      <c r="CD113" s="398" t="str">
        <f ca="1">+IF(OFFSET('Water Data'!$G$29,0,10*ROW('Water Data'!G107))="","",OFFSET('Water Data'!$G$29,0,10*ROW('Water Data'!G107)))</f>
        <v/>
      </c>
      <c r="CE113" s="398" t="str">
        <f ca="1">+IF(OFFSET('Water Data'!$H$27,0,10*ROW('Water Data'!H107))="","",OFFSET('Water Data'!$H$27,0,10*ROW('Water Data'!H107)))</f>
        <v/>
      </c>
      <c r="CF113" s="398" t="str">
        <f ca="1">+IF(OFFSET('Water Data'!$H$28,0,10*ROW('Water Data'!H107))="","",OFFSET('Water Data'!$H$28,0,10*ROW('Water Data'!H107)))</f>
        <v/>
      </c>
      <c r="CG113" s="398" t="str">
        <f ca="1">+IF(OFFSET('Water Data'!$H$29,0,10*ROW('Water Data'!H107))="","",OFFSET('Water Data'!$H$29,0,10*ROW('Water Data'!H107)))</f>
        <v/>
      </c>
      <c r="CH113" s="398" t="str">
        <f ca="1">+IF(OFFSET('Water Data'!$I$27,0,10*ROW('Water Data'!I107))="","",OFFSET('Water Data'!$I$27,0,10*ROW('Water Data'!I107)))</f>
        <v/>
      </c>
      <c r="CI113" s="398" t="str">
        <f ca="1">+IF(OFFSET('Water Data'!$I$28,0,10*ROW('Water Data'!I107))="","",OFFSET('Water Data'!$I$28,0,10*ROW('Water Data'!I107)))</f>
        <v/>
      </c>
      <c r="CJ113" s="398" t="str">
        <f ca="1">+IF(OFFSET('Water Data'!$I$29,0,10*ROW('Water Data'!I107))="","",OFFSET('Water Data'!$I$29,0,10*ROW('Water Data'!I107)))</f>
        <v/>
      </c>
      <c r="CK113" s="398" t="str">
        <f ca="1">+IF(OFFSET('Sanitation Data'!$D$28,0,10*ROW('Sanitation Data'!D107))="","",OFFSET('Sanitation Data'!$D$28,0,10*ROW('Sanitation Data'!D107)))</f>
        <v/>
      </c>
      <c r="CL113" s="398" t="str">
        <f ca="1">+IF(OFFSET('Sanitation Data'!$D$29,0,10*ROW('Sanitation Data'!D107))="","",OFFSET('Sanitation Data'!$D$29,0,10*ROW('Sanitation Data'!D107)))</f>
        <v/>
      </c>
      <c r="CM113" s="398" t="str">
        <f ca="1">+IF(OFFSET('Sanitation Data'!$D$30,0,10*ROW('Sanitation Data'!D107))="","",OFFSET('Sanitation Data'!$D$30,0,10*ROW('Sanitation Data'!D107)))</f>
        <v/>
      </c>
      <c r="CN113" s="398" t="str">
        <f ca="1">+IF(OFFSET('Sanitation Data'!$D$31,0,10*ROW('Sanitation Data'!D107))="","",OFFSET('Sanitation Data'!$D$31,0,10*ROW('Sanitation Data'!D107)))</f>
        <v/>
      </c>
      <c r="CO113" s="398" t="str">
        <f ca="1">+IF(OFFSET('Sanitation Data'!$D$32,0,10*ROW('Sanitation Data'!D107))="","",OFFSET('Sanitation Data'!$D$32,0,10*ROW('Sanitation Data'!D107)))</f>
        <v/>
      </c>
      <c r="CP113" s="398" t="str">
        <f ca="1">+IF(OFFSET('Sanitation Data'!$E$28,0,10*ROW('Sanitation Data'!E107))="","",OFFSET('Sanitation Data'!$E$28,0,10*ROW('Sanitation Data'!E107)))</f>
        <v/>
      </c>
      <c r="CQ113" s="398" t="str">
        <f ca="1">+IF(OFFSET('Sanitation Data'!$E$29,0,10*ROW('Sanitation Data'!E107))="","",OFFSET('Sanitation Data'!$E$29,0,10*ROW('Sanitation Data'!E107)))</f>
        <v/>
      </c>
      <c r="CR113" s="398" t="str">
        <f ca="1">+IF(OFFSET('Sanitation Data'!$E$30,0,10*ROW('Sanitation Data'!E107))="","",OFFSET('Sanitation Data'!$E$30,0,10*ROW('Sanitation Data'!E107)))</f>
        <v/>
      </c>
      <c r="CS113" s="398" t="str">
        <f ca="1">+IF(OFFSET('Sanitation Data'!$E$31,0,10*ROW('Sanitation Data'!E107))="","",OFFSET('Sanitation Data'!$E$31,0,10*ROW('Sanitation Data'!E107)))</f>
        <v/>
      </c>
      <c r="CT113" s="398" t="str">
        <f ca="1">+IF(OFFSET('Sanitation Data'!$E$32,0,10*ROW('Sanitation Data'!E107))="","",OFFSET('Sanitation Data'!$E$32,0,10*ROW('Sanitation Data'!E107)))</f>
        <v/>
      </c>
      <c r="CU113" s="398" t="str">
        <f ca="1">+IF(OFFSET('Sanitation Data'!$F$28,0,10*ROW('Sanitation Data'!F107))="","",OFFSET('Sanitation Data'!$F$28,0,10*ROW('Sanitation Data'!F107)))</f>
        <v/>
      </c>
      <c r="CV113" s="398" t="str">
        <f ca="1">+IF(OFFSET('Sanitation Data'!$F$29,0,10*ROW('Sanitation Data'!F107))="","",OFFSET('Sanitation Data'!$F$29,0,10*ROW('Sanitation Data'!F107)))</f>
        <v/>
      </c>
      <c r="CW113" s="398" t="str">
        <f ca="1">+IF(OFFSET('Sanitation Data'!$F$30,0,10*ROW('Sanitation Data'!F107))="","",OFFSET('Sanitation Data'!$F$30,0,10*ROW('Sanitation Data'!F107)))</f>
        <v/>
      </c>
      <c r="CX113" s="398" t="str">
        <f ca="1">+IF(OFFSET('Sanitation Data'!$F$31,0,10*ROW('Sanitation Data'!F107))="","",OFFSET('Sanitation Data'!$F$31,0,10*ROW('Sanitation Data'!F107)))</f>
        <v/>
      </c>
      <c r="CY113" s="398" t="str">
        <f ca="1">+IF(OFFSET('Sanitation Data'!$F$32,0,10*ROW('Sanitation Data'!F107))="","",OFFSET('Sanitation Data'!$F$32,0,10*ROW('Sanitation Data'!F107)))</f>
        <v/>
      </c>
      <c r="CZ113" s="398" t="str">
        <f ca="1">+IF(OFFSET('Sanitation Data'!$G$28,0,10*ROW('Sanitation Data'!G107))="","",OFFSET('Sanitation Data'!$G$28,0,10*ROW('Sanitation Data'!G107)))</f>
        <v/>
      </c>
      <c r="DA113" s="398" t="str">
        <f ca="1">+IF(OFFSET('Sanitation Data'!$G$29,0,10*ROW('Sanitation Data'!G107))="","",OFFSET('Sanitation Data'!$G$29,0,10*ROW('Sanitation Data'!G107)))</f>
        <v/>
      </c>
      <c r="DB113" s="398" t="str">
        <f ca="1">+IF(OFFSET('Sanitation Data'!$G$30,0,10*ROW('Sanitation Data'!G107))="","",OFFSET('Sanitation Data'!$G$30,0,10*ROW('Sanitation Data'!G107)))</f>
        <v/>
      </c>
      <c r="DC113" s="398" t="str">
        <f ca="1">+IF(OFFSET('Sanitation Data'!$G$31,0,10*ROW('Sanitation Data'!G107))="","",OFFSET('Sanitation Data'!$G$31,0,10*ROW('Sanitation Data'!G107)))</f>
        <v/>
      </c>
      <c r="DD113" s="398" t="str">
        <f ca="1">+IF(OFFSET('Sanitation Data'!$G$32,0,10*ROW('Sanitation Data'!G107))="","",OFFSET('Sanitation Data'!$G$32,0,10*ROW('Sanitation Data'!G107)))</f>
        <v/>
      </c>
      <c r="DE113" s="398" t="str">
        <f ca="1">+IF(OFFSET('Sanitation Data'!$H$28,0,10*ROW('Sanitation Data'!H107))="","",OFFSET('Sanitation Data'!$H$28,0,10*ROW('Sanitation Data'!H107)))</f>
        <v/>
      </c>
      <c r="DF113" s="398" t="str">
        <f ca="1">+IF(OFFSET('Sanitation Data'!$H$29,0,10*ROW('Sanitation Data'!H107))="","",OFFSET('Sanitation Data'!$H$29,0,10*ROW('Sanitation Data'!H107)))</f>
        <v/>
      </c>
      <c r="DG113" s="398" t="str">
        <f ca="1">+IF(OFFSET('Sanitation Data'!$H$30,0,10*ROW('Sanitation Data'!H107))="","",OFFSET('Sanitation Data'!$H$30,0,10*ROW('Sanitation Data'!H107)))</f>
        <v/>
      </c>
      <c r="DH113" s="398" t="str">
        <f ca="1">+IF(OFFSET('Sanitation Data'!$H$31,0,10*ROW('Sanitation Data'!H107))="","",OFFSET('Sanitation Data'!$H$31,0,10*ROW('Sanitation Data'!H107)))</f>
        <v/>
      </c>
      <c r="DI113" s="398" t="str">
        <f ca="1">+IF(OFFSET('Sanitation Data'!$H$32,0,10*ROW('Sanitation Data'!H107))="","",OFFSET('Sanitation Data'!$H$32,0,10*ROW('Sanitation Data'!H107)))</f>
        <v/>
      </c>
      <c r="DJ113" s="398" t="str">
        <f ca="1">+IF(OFFSET('Sanitation Data'!$I$28,0,10*ROW('Sanitation Data'!I107))="","",OFFSET('Sanitation Data'!$I$28,0,10*ROW('Sanitation Data'!I107)))</f>
        <v/>
      </c>
      <c r="DK113" s="398" t="str">
        <f ca="1">+IF(OFFSET('Sanitation Data'!$I$29,0,10*ROW('Sanitation Data'!I107))="","",OFFSET('Sanitation Data'!$I$29,0,10*ROW('Sanitation Data'!I107)))</f>
        <v/>
      </c>
      <c r="DL113" s="398" t="str">
        <f ca="1">+IF(OFFSET('Sanitation Data'!$I$30,0,10*ROW('Sanitation Data'!I107))="","",OFFSET('Sanitation Data'!$I$30,0,10*ROW('Sanitation Data'!I107)))</f>
        <v/>
      </c>
      <c r="DM113" s="398" t="str">
        <f ca="1">+IF(OFFSET('Sanitation Data'!$I$31,0,10*ROW('Sanitation Data'!I107))="","",OFFSET('Sanitation Data'!$I$31,0,10*ROW('Sanitation Data'!I107)))</f>
        <v/>
      </c>
      <c r="DN113" s="398" t="str">
        <f ca="1">+IF(OFFSET('Sanitation Data'!$I$32,0,10*ROW('Sanitation Data'!I107))="","",OFFSET('Sanitation Data'!$I$32,0,10*ROW('Sanitation Data'!I107)))</f>
        <v/>
      </c>
      <c r="DO113" s="398" t="str">
        <f ca="1">+IF(OFFSET('Hygiene Data'!$D$11,0,10*ROW('Hygiene Data'!D107))="","",OFFSET('Hygiene Data'!$D$11,0,10*ROW('Hygiene Data'!D107)))</f>
        <v/>
      </c>
      <c r="DP113" s="398" t="str">
        <f ca="1">+IF(OFFSET('Hygiene Data'!$D$12,0,10*ROW('Hygiene Data'!D107))="","",OFFSET('Hygiene Data'!$D$12,0,10*ROW('Hygiene Data'!D107)))</f>
        <v/>
      </c>
      <c r="DQ113" s="398" t="str">
        <f ca="1">+IF(OFFSET('Hygiene Data'!$D$13,0,10*ROW('Hygiene Data'!D107))="","",OFFSET('Hygiene Data'!$D$13,0,10*ROW('Hygiene Data'!D107)))</f>
        <v/>
      </c>
      <c r="DR113" s="398" t="str">
        <f ca="1">+IF(OFFSET('Hygiene Data'!$E$11,0,10*ROW('Hygiene Data'!E107))="","",OFFSET('Hygiene Data'!$E$11,0,10*ROW('Hygiene Data'!E107)))</f>
        <v/>
      </c>
      <c r="DS113" s="398" t="str">
        <f ca="1">+IF(OFFSET('Hygiene Data'!$E$12,0,10*ROW('Hygiene Data'!E107))="","",OFFSET('Hygiene Data'!$E$12,0,10*ROW('Hygiene Data'!E107)))</f>
        <v/>
      </c>
      <c r="DT113" s="398" t="str">
        <f ca="1">+IF(OFFSET('Hygiene Data'!$E$13,0,10*ROW('Hygiene Data'!E107))="","",OFFSET('Hygiene Data'!$E$13,0,10*ROW('Hygiene Data'!E107)))</f>
        <v/>
      </c>
      <c r="DU113" s="398" t="str">
        <f ca="1">+IF(OFFSET('Hygiene Data'!$F$11,0,10*ROW('Hygiene Data'!F107))="","",OFFSET('Hygiene Data'!$F$11,0,10*ROW('Hygiene Data'!F107)))</f>
        <v/>
      </c>
      <c r="DV113" s="398" t="str">
        <f ca="1">+IF(OFFSET('Hygiene Data'!$F$12,0,10*ROW('Hygiene Data'!F107))="","",OFFSET('Hygiene Data'!$F$12,0,10*ROW('Hygiene Data'!F107)))</f>
        <v/>
      </c>
      <c r="DW113" s="398" t="str">
        <f ca="1">+IF(OFFSET('Hygiene Data'!$F$13,0,10*ROW('Hygiene Data'!F107))="","",OFFSET('Hygiene Data'!$F$13,0,10*ROW('Hygiene Data'!F107)))</f>
        <v/>
      </c>
      <c r="DX113" s="398" t="str">
        <f ca="1">+IF(OFFSET('Hygiene Data'!$G$11,0,10*ROW('Hygiene Data'!G107))="","",OFFSET('Hygiene Data'!$G$11,0,10*ROW('Hygiene Data'!G107)))</f>
        <v/>
      </c>
      <c r="DY113" s="398" t="str">
        <f ca="1">+IF(OFFSET('Hygiene Data'!$G$12,0,10*ROW('Hygiene Data'!G107))="","",OFFSET('Hygiene Data'!$G$12,0,10*ROW('Hygiene Data'!G107)))</f>
        <v/>
      </c>
      <c r="DZ113" s="398" t="str">
        <f ca="1">+IF(OFFSET('Hygiene Data'!$G$13,0,10*ROW('Hygiene Data'!G107))="","",OFFSET('Hygiene Data'!$G$13,0,10*ROW('Hygiene Data'!G107)))</f>
        <v/>
      </c>
      <c r="EA113" s="398" t="str">
        <f ca="1">+IF(OFFSET('Hygiene Data'!$H$11,0,10*ROW('Hygiene Data'!H107))="","",OFFSET('Hygiene Data'!$H$11,0,10*ROW('Hygiene Data'!H107)))</f>
        <v/>
      </c>
      <c r="EB113" s="398" t="str">
        <f ca="1">+IF(OFFSET('Hygiene Data'!$H$12,0,10*ROW('Hygiene Data'!H107))="","",OFFSET('Hygiene Data'!$H$12,0,10*ROW('Hygiene Data'!H107)))</f>
        <v/>
      </c>
      <c r="EC113" s="398" t="str">
        <f ca="1">+IF(OFFSET('Hygiene Data'!$H$13,0,10*ROW('Hygiene Data'!H107))="","",OFFSET('Hygiene Data'!$H$13,0,10*ROW('Hygiene Data'!H107)))</f>
        <v/>
      </c>
      <c r="ED113" s="398" t="str">
        <f ca="1">+IF(OFFSET('Hygiene Data'!$I$11,0,10*ROW('Hygiene Data'!I107))="","",OFFSET('Hygiene Data'!$I$11,0,10*ROW('Hygiene Data'!I107)))</f>
        <v/>
      </c>
      <c r="EE113" s="398" t="str">
        <f ca="1">+IF(OFFSET('Hygiene Data'!$I$12,0,10*ROW('Hygiene Data'!I107))="","",OFFSET('Hygiene Data'!$I$12,0,10*ROW('Hygiene Data'!I107)))</f>
        <v/>
      </c>
      <c r="EF113" s="398" t="str">
        <f ca="1">+IF(OFFSET('Hygiene Data'!$I$13,0,10*ROW('Hygiene Data'!I107))="","",OFFSET('Hygiene Data'!$I$13,0,10*ROW('Hygiene Data'!I107)))</f>
        <v/>
      </c>
    </row>
    <row r="114" spans="1:136" x14ac:dyDescent="0.25">
      <c r="A114" s="507" t="str">
        <f ca="1">+IF(OFFSET('Water Data'!$B$2,0,10*ROW('Water Data'!E108))="","",OFFSET('Water Data'!$B$2,0,10*ROW('Water Data'!E108)))</f>
        <v/>
      </c>
      <c r="B114" s="507"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34" t="str">
        <f t="shared" ca="1" si="1"/>
        <v/>
      </c>
      <c r="D114" s="535"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35"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35"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35"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35"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35"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35"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35"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35"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35"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35"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35"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35"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35"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35"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35"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35"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35"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36"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36"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36"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36"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36"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36"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36"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36"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36"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36"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36"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36"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36"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36"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36"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36"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36"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36"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36"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36"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36"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36"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36"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36"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36"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36"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36"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36"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36"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36"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37"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613"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37"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37"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37"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37"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37"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37"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37"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37"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37"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37"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37"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37"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37"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37"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37"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37"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98" t="str">
        <f ca="1">+IF(OFFSET('Water Data'!$D$27,0,10*ROW('Water Data'!D108))="","",OFFSET('Water Data'!$D$27,0,10*ROW('Water Data'!D108)))</f>
        <v/>
      </c>
      <c r="BT114" s="398" t="str">
        <f ca="1">+IF(OFFSET('Water Data'!$D$28,0,10*ROW('Water Data'!D108))="","",OFFSET('Water Data'!$D$28,0,10*ROW('Water Data'!D108)))</f>
        <v/>
      </c>
      <c r="BU114" s="398" t="str">
        <f ca="1">+IF(OFFSET('Water Data'!$D$29,0,10*ROW('Water Data'!D108))="","",OFFSET('Water Data'!$D$29,0,10*ROW('Water Data'!D108)))</f>
        <v/>
      </c>
      <c r="BV114" s="398" t="str">
        <f ca="1">+IF(OFFSET('Water Data'!$E$27,0,10*ROW('Water Data'!E108))="","",OFFSET('Water Data'!$E$27,0,10*ROW('Water Data'!E108)))</f>
        <v/>
      </c>
      <c r="BW114" s="398" t="str">
        <f ca="1">+IF(OFFSET('Water Data'!$E$28,0,10*ROW('Water Data'!E108))="","",OFFSET('Water Data'!$E$28,0,10*ROW('Water Data'!E108)))</f>
        <v/>
      </c>
      <c r="BX114" s="398" t="str">
        <f ca="1">+IF(OFFSET('Water Data'!$E$29,0,10*ROW('Water Data'!E108))="","",OFFSET('Water Data'!$E$29,0,10*ROW('Water Data'!E108)))</f>
        <v/>
      </c>
      <c r="BY114" s="398" t="str">
        <f ca="1">+IF(OFFSET('Water Data'!$F$27,0,10*ROW('Water Data'!F108))="","",OFFSET('Water Data'!$F$27,0,10*ROW('Water Data'!F108)))</f>
        <v/>
      </c>
      <c r="BZ114" s="398" t="str">
        <f ca="1">+IF(OFFSET('Water Data'!$F$28,0,10*ROW('Water Data'!F108))="","",OFFSET('Water Data'!$F$28,0,10*ROW('Water Data'!F108)))</f>
        <v/>
      </c>
      <c r="CA114" s="398" t="str">
        <f ca="1">+IF(OFFSET('Water Data'!$F$29,0,10*ROW('Water Data'!F108))="","",OFFSET('Water Data'!$F$29,0,10*ROW('Water Data'!F108)))</f>
        <v/>
      </c>
      <c r="CB114" s="398" t="str">
        <f ca="1">+IF(OFFSET('Water Data'!$G$27,0,10*ROW('Water Data'!G108))="","",OFFSET('Water Data'!$G$27,0,10*ROW('Water Data'!G108)))</f>
        <v/>
      </c>
      <c r="CC114" s="398" t="str">
        <f ca="1">+IF(OFFSET('Water Data'!$G$28,0,10*ROW('Water Data'!G108))="","",OFFSET('Water Data'!$G$28,0,10*ROW('Water Data'!G108)))</f>
        <v/>
      </c>
      <c r="CD114" s="398" t="str">
        <f ca="1">+IF(OFFSET('Water Data'!$G$29,0,10*ROW('Water Data'!G108))="","",OFFSET('Water Data'!$G$29,0,10*ROW('Water Data'!G108)))</f>
        <v/>
      </c>
      <c r="CE114" s="398" t="str">
        <f ca="1">+IF(OFFSET('Water Data'!$H$27,0,10*ROW('Water Data'!H108))="","",OFFSET('Water Data'!$H$27,0,10*ROW('Water Data'!H108)))</f>
        <v/>
      </c>
      <c r="CF114" s="398" t="str">
        <f ca="1">+IF(OFFSET('Water Data'!$H$28,0,10*ROW('Water Data'!H108))="","",OFFSET('Water Data'!$H$28,0,10*ROW('Water Data'!H108)))</f>
        <v/>
      </c>
      <c r="CG114" s="398" t="str">
        <f ca="1">+IF(OFFSET('Water Data'!$H$29,0,10*ROW('Water Data'!H108))="","",OFFSET('Water Data'!$H$29,0,10*ROW('Water Data'!H108)))</f>
        <v/>
      </c>
      <c r="CH114" s="398" t="str">
        <f ca="1">+IF(OFFSET('Water Data'!$I$27,0,10*ROW('Water Data'!I108))="","",OFFSET('Water Data'!$I$27,0,10*ROW('Water Data'!I108)))</f>
        <v/>
      </c>
      <c r="CI114" s="398" t="str">
        <f ca="1">+IF(OFFSET('Water Data'!$I$28,0,10*ROW('Water Data'!I108))="","",OFFSET('Water Data'!$I$28,0,10*ROW('Water Data'!I108)))</f>
        <v/>
      </c>
      <c r="CJ114" s="398" t="str">
        <f ca="1">+IF(OFFSET('Water Data'!$I$29,0,10*ROW('Water Data'!I108))="","",OFFSET('Water Data'!$I$29,0,10*ROW('Water Data'!I108)))</f>
        <v/>
      </c>
      <c r="CK114" s="398" t="str">
        <f ca="1">+IF(OFFSET('Sanitation Data'!$D$28,0,10*ROW('Sanitation Data'!D108))="","",OFFSET('Sanitation Data'!$D$28,0,10*ROW('Sanitation Data'!D108)))</f>
        <v/>
      </c>
      <c r="CL114" s="398" t="str">
        <f ca="1">+IF(OFFSET('Sanitation Data'!$D$29,0,10*ROW('Sanitation Data'!D108))="","",OFFSET('Sanitation Data'!$D$29,0,10*ROW('Sanitation Data'!D108)))</f>
        <v/>
      </c>
      <c r="CM114" s="398" t="str">
        <f ca="1">+IF(OFFSET('Sanitation Data'!$D$30,0,10*ROW('Sanitation Data'!D108))="","",OFFSET('Sanitation Data'!$D$30,0,10*ROW('Sanitation Data'!D108)))</f>
        <v/>
      </c>
      <c r="CN114" s="398" t="str">
        <f ca="1">+IF(OFFSET('Sanitation Data'!$D$31,0,10*ROW('Sanitation Data'!D108))="","",OFFSET('Sanitation Data'!$D$31,0,10*ROW('Sanitation Data'!D108)))</f>
        <v/>
      </c>
      <c r="CO114" s="398" t="str">
        <f ca="1">+IF(OFFSET('Sanitation Data'!$D$32,0,10*ROW('Sanitation Data'!D108))="","",OFFSET('Sanitation Data'!$D$32,0,10*ROW('Sanitation Data'!D108)))</f>
        <v/>
      </c>
      <c r="CP114" s="398" t="str">
        <f ca="1">+IF(OFFSET('Sanitation Data'!$E$28,0,10*ROW('Sanitation Data'!E108))="","",OFFSET('Sanitation Data'!$E$28,0,10*ROW('Sanitation Data'!E108)))</f>
        <v/>
      </c>
      <c r="CQ114" s="398" t="str">
        <f ca="1">+IF(OFFSET('Sanitation Data'!$E$29,0,10*ROW('Sanitation Data'!E108))="","",OFFSET('Sanitation Data'!$E$29,0,10*ROW('Sanitation Data'!E108)))</f>
        <v/>
      </c>
      <c r="CR114" s="398" t="str">
        <f ca="1">+IF(OFFSET('Sanitation Data'!$E$30,0,10*ROW('Sanitation Data'!E108))="","",OFFSET('Sanitation Data'!$E$30,0,10*ROW('Sanitation Data'!E108)))</f>
        <v/>
      </c>
      <c r="CS114" s="398" t="str">
        <f ca="1">+IF(OFFSET('Sanitation Data'!$E$31,0,10*ROW('Sanitation Data'!E108))="","",OFFSET('Sanitation Data'!$E$31,0,10*ROW('Sanitation Data'!E108)))</f>
        <v/>
      </c>
      <c r="CT114" s="398" t="str">
        <f ca="1">+IF(OFFSET('Sanitation Data'!$E$32,0,10*ROW('Sanitation Data'!E108))="","",OFFSET('Sanitation Data'!$E$32,0,10*ROW('Sanitation Data'!E108)))</f>
        <v/>
      </c>
      <c r="CU114" s="398" t="str">
        <f ca="1">+IF(OFFSET('Sanitation Data'!$F$28,0,10*ROW('Sanitation Data'!F108))="","",OFFSET('Sanitation Data'!$F$28,0,10*ROW('Sanitation Data'!F108)))</f>
        <v/>
      </c>
      <c r="CV114" s="398" t="str">
        <f ca="1">+IF(OFFSET('Sanitation Data'!$F$29,0,10*ROW('Sanitation Data'!F108))="","",OFFSET('Sanitation Data'!$F$29,0,10*ROW('Sanitation Data'!F108)))</f>
        <v/>
      </c>
      <c r="CW114" s="398" t="str">
        <f ca="1">+IF(OFFSET('Sanitation Data'!$F$30,0,10*ROW('Sanitation Data'!F108))="","",OFFSET('Sanitation Data'!$F$30,0,10*ROW('Sanitation Data'!F108)))</f>
        <v/>
      </c>
      <c r="CX114" s="398" t="str">
        <f ca="1">+IF(OFFSET('Sanitation Data'!$F$31,0,10*ROW('Sanitation Data'!F108))="","",OFFSET('Sanitation Data'!$F$31,0,10*ROW('Sanitation Data'!F108)))</f>
        <v/>
      </c>
      <c r="CY114" s="398" t="str">
        <f ca="1">+IF(OFFSET('Sanitation Data'!$F$32,0,10*ROW('Sanitation Data'!F108))="","",OFFSET('Sanitation Data'!$F$32,0,10*ROW('Sanitation Data'!F108)))</f>
        <v/>
      </c>
      <c r="CZ114" s="398" t="str">
        <f ca="1">+IF(OFFSET('Sanitation Data'!$G$28,0,10*ROW('Sanitation Data'!G108))="","",OFFSET('Sanitation Data'!$G$28,0,10*ROW('Sanitation Data'!G108)))</f>
        <v/>
      </c>
      <c r="DA114" s="398" t="str">
        <f ca="1">+IF(OFFSET('Sanitation Data'!$G$29,0,10*ROW('Sanitation Data'!G108))="","",OFFSET('Sanitation Data'!$G$29,0,10*ROW('Sanitation Data'!G108)))</f>
        <v/>
      </c>
      <c r="DB114" s="398" t="str">
        <f ca="1">+IF(OFFSET('Sanitation Data'!$G$30,0,10*ROW('Sanitation Data'!G108))="","",OFFSET('Sanitation Data'!$G$30,0,10*ROW('Sanitation Data'!G108)))</f>
        <v/>
      </c>
      <c r="DC114" s="398" t="str">
        <f ca="1">+IF(OFFSET('Sanitation Data'!$G$31,0,10*ROW('Sanitation Data'!G108))="","",OFFSET('Sanitation Data'!$G$31,0,10*ROW('Sanitation Data'!G108)))</f>
        <v/>
      </c>
      <c r="DD114" s="398" t="str">
        <f ca="1">+IF(OFFSET('Sanitation Data'!$G$32,0,10*ROW('Sanitation Data'!G108))="","",OFFSET('Sanitation Data'!$G$32,0,10*ROW('Sanitation Data'!G108)))</f>
        <v/>
      </c>
      <c r="DE114" s="398" t="str">
        <f ca="1">+IF(OFFSET('Sanitation Data'!$H$28,0,10*ROW('Sanitation Data'!H108))="","",OFFSET('Sanitation Data'!$H$28,0,10*ROW('Sanitation Data'!H108)))</f>
        <v/>
      </c>
      <c r="DF114" s="398" t="str">
        <f ca="1">+IF(OFFSET('Sanitation Data'!$H$29,0,10*ROW('Sanitation Data'!H108))="","",OFFSET('Sanitation Data'!$H$29,0,10*ROW('Sanitation Data'!H108)))</f>
        <v/>
      </c>
      <c r="DG114" s="398" t="str">
        <f ca="1">+IF(OFFSET('Sanitation Data'!$H$30,0,10*ROW('Sanitation Data'!H108))="","",OFFSET('Sanitation Data'!$H$30,0,10*ROW('Sanitation Data'!H108)))</f>
        <v/>
      </c>
      <c r="DH114" s="398" t="str">
        <f ca="1">+IF(OFFSET('Sanitation Data'!$H$31,0,10*ROW('Sanitation Data'!H108))="","",OFFSET('Sanitation Data'!$H$31,0,10*ROW('Sanitation Data'!H108)))</f>
        <v/>
      </c>
      <c r="DI114" s="398" t="str">
        <f ca="1">+IF(OFFSET('Sanitation Data'!$H$32,0,10*ROW('Sanitation Data'!H108))="","",OFFSET('Sanitation Data'!$H$32,0,10*ROW('Sanitation Data'!H108)))</f>
        <v/>
      </c>
      <c r="DJ114" s="398" t="str">
        <f ca="1">+IF(OFFSET('Sanitation Data'!$I$28,0,10*ROW('Sanitation Data'!I108))="","",OFFSET('Sanitation Data'!$I$28,0,10*ROW('Sanitation Data'!I108)))</f>
        <v/>
      </c>
      <c r="DK114" s="398" t="str">
        <f ca="1">+IF(OFFSET('Sanitation Data'!$I$29,0,10*ROW('Sanitation Data'!I108))="","",OFFSET('Sanitation Data'!$I$29,0,10*ROW('Sanitation Data'!I108)))</f>
        <v/>
      </c>
      <c r="DL114" s="398" t="str">
        <f ca="1">+IF(OFFSET('Sanitation Data'!$I$30,0,10*ROW('Sanitation Data'!I108))="","",OFFSET('Sanitation Data'!$I$30,0,10*ROW('Sanitation Data'!I108)))</f>
        <v/>
      </c>
      <c r="DM114" s="398" t="str">
        <f ca="1">+IF(OFFSET('Sanitation Data'!$I$31,0,10*ROW('Sanitation Data'!I108))="","",OFFSET('Sanitation Data'!$I$31,0,10*ROW('Sanitation Data'!I108)))</f>
        <v/>
      </c>
      <c r="DN114" s="398" t="str">
        <f ca="1">+IF(OFFSET('Sanitation Data'!$I$32,0,10*ROW('Sanitation Data'!I108))="","",OFFSET('Sanitation Data'!$I$32,0,10*ROW('Sanitation Data'!I108)))</f>
        <v/>
      </c>
      <c r="DO114" s="398" t="str">
        <f ca="1">+IF(OFFSET('Hygiene Data'!$D$11,0,10*ROW('Hygiene Data'!D108))="","",OFFSET('Hygiene Data'!$D$11,0,10*ROW('Hygiene Data'!D108)))</f>
        <v/>
      </c>
      <c r="DP114" s="398" t="str">
        <f ca="1">+IF(OFFSET('Hygiene Data'!$D$12,0,10*ROW('Hygiene Data'!D108))="","",OFFSET('Hygiene Data'!$D$12,0,10*ROW('Hygiene Data'!D108)))</f>
        <v/>
      </c>
      <c r="DQ114" s="398" t="str">
        <f ca="1">+IF(OFFSET('Hygiene Data'!$D$13,0,10*ROW('Hygiene Data'!D108))="","",OFFSET('Hygiene Data'!$D$13,0,10*ROW('Hygiene Data'!D108)))</f>
        <v/>
      </c>
      <c r="DR114" s="398" t="str">
        <f ca="1">+IF(OFFSET('Hygiene Data'!$E$11,0,10*ROW('Hygiene Data'!E108))="","",OFFSET('Hygiene Data'!$E$11,0,10*ROW('Hygiene Data'!E108)))</f>
        <v/>
      </c>
      <c r="DS114" s="398" t="str">
        <f ca="1">+IF(OFFSET('Hygiene Data'!$E$12,0,10*ROW('Hygiene Data'!E108))="","",OFFSET('Hygiene Data'!$E$12,0,10*ROW('Hygiene Data'!E108)))</f>
        <v/>
      </c>
      <c r="DT114" s="398" t="str">
        <f ca="1">+IF(OFFSET('Hygiene Data'!$E$13,0,10*ROW('Hygiene Data'!E108))="","",OFFSET('Hygiene Data'!$E$13,0,10*ROW('Hygiene Data'!E108)))</f>
        <v/>
      </c>
      <c r="DU114" s="398" t="str">
        <f ca="1">+IF(OFFSET('Hygiene Data'!$F$11,0,10*ROW('Hygiene Data'!F108))="","",OFFSET('Hygiene Data'!$F$11,0,10*ROW('Hygiene Data'!F108)))</f>
        <v/>
      </c>
      <c r="DV114" s="398" t="str">
        <f ca="1">+IF(OFFSET('Hygiene Data'!$F$12,0,10*ROW('Hygiene Data'!F108))="","",OFFSET('Hygiene Data'!$F$12,0,10*ROW('Hygiene Data'!F108)))</f>
        <v/>
      </c>
      <c r="DW114" s="398" t="str">
        <f ca="1">+IF(OFFSET('Hygiene Data'!$F$13,0,10*ROW('Hygiene Data'!F108))="","",OFFSET('Hygiene Data'!$F$13,0,10*ROW('Hygiene Data'!F108)))</f>
        <v/>
      </c>
      <c r="DX114" s="398" t="str">
        <f ca="1">+IF(OFFSET('Hygiene Data'!$G$11,0,10*ROW('Hygiene Data'!G108))="","",OFFSET('Hygiene Data'!$G$11,0,10*ROW('Hygiene Data'!G108)))</f>
        <v/>
      </c>
      <c r="DY114" s="398" t="str">
        <f ca="1">+IF(OFFSET('Hygiene Data'!$G$12,0,10*ROW('Hygiene Data'!G108))="","",OFFSET('Hygiene Data'!$G$12,0,10*ROW('Hygiene Data'!G108)))</f>
        <v/>
      </c>
      <c r="DZ114" s="398" t="str">
        <f ca="1">+IF(OFFSET('Hygiene Data'!$G$13,0,10*ROW('Hygiene Data'!G108))="","",OFFSET('Hygiene Data'!$G$13,0,10*ROW('Hygiene Data'!G108)))</f>
        <v/>
      </c>
      <c r="EA114" s="398" t="str">
        <f ca="1">+IF(OFFSET('Hygiene Data'!$H$11,0,10*ROW('Hygiene Data'!H108))="","",OFFSET('Hygiene Data'!$H$11,0,10*ROW('Hygiene Data'!H108)))</f>
        <v/>
      </c>
      <c r="EB114" s="398" t="str">
        <f ca="1">+IF(OFFSET('Hygiene Data'!$H$12,0,10*ROW('Hygiene Data'!H108))="","",OFFSET('Hygiene Data'!$H$12,0,10*ROW('Hygiene Data'!H108)))</f>
        <v/>
      </c>
      <c r="EC114" s="398" t="str">
        <f ca="1">+IF(OFFSET('Hygiene Data'!$H$13,0,10*ROW('Hygiene Data'!H108))="","",OFFSET('Hygiene Data'!$H$13,0,10*ROW('Hygiene Data'!H108)))</f>
        <v/>
      </c>
      <c r="ED114" s="398" t="str">
        <f ca="1">+IF(OFFSET('Hygiene Data'!$I$11,0,10*ROW('Hygiene Data'!I108))="","",OFFSET('Hygiene Data'!$I$11,0,10*ROW('Hygiene Data'!I108)))</f>
        <v/>
      </c>
      <c r="EE114" s="398" t="str">
        <f ca="1">+IF(OFFSET('Hygiene Data'!$I$12,0,10*ROW('Hygiene Data'!I108))="","",OFFSET('Hygiene Data'!$I$12,0,10*ROW('Hygiene Data'!I108)))</f>
        <v/>
      </c>
      <c r="EF114" s="398" t="str">
        <f ca="1">+IF(OFFSET('Hygiene Data'!$I$13,0,10*ROW('Hygiene Data'!I108))="","",OFFSET('Hygiene Data'!$I$13,0,10*ROW('Hygiene Data'!I108)))</f>
        <v/>
      </c>
    </row>
    <row r="115" spans="1:136" x14ac:dyDescent="0.25">
      <c r="A115" s="507" t="str">
        <f ca="1">+IF(OFFSET('Water Data'!$B$2,0,10*ROW('Water Data'!E109))="","",OFFSET('Water Data'!$B$2,0,10*ROW('Water Data'!E109)))</f>
        <v/>
      </c>
      <c r="B115" s="507"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34" t="str">
        <f t="shared" ca="1" si="1"/>
        <v/>
      </c>
      <c r="D115" s="535"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35"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35"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35"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35"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35"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35"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35"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35"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35"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35"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35"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35"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35"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35"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35"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35"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35"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36"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36"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36"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36"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36"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36"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36"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36"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36"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36"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36"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36"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36"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36"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36"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36"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36"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36"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36"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36"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36"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36"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36"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36"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36"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36"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36"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36"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36"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36"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37"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613"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37"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37"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37"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37"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37"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37"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37"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37"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37"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37"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37"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37"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37"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37"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37"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37"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98" t="str">
        <f ca="1">+IF(OFFSET('Water Data'!$D$27,0,10*ROW('Water Data'!D109))="","",OFFSET('Water Data'!$D$27,0,10*ROW('Water Data'!D109)))</f>
        <v/>
      </c>
      <c r="BT115" s="398" t="str">
        <f ca="1">+IF(OFFSET('Water Data'!$D$28,0,10*ROW('Water Data'!D109))="","",OFFSET('Water Data'!$D$28,0,10*ROW('Water Data'!D109)))</f>
        <v/>
      </c>
      <c r="BU115" s="398" t="str">
        <f ca="1">+IF(OFFSET('Water Data'!$D$29,0,10*ROW('Water Data'!D109))="","",OFFSET('Water Data'!$D$29,0,10*ROW('Water Data'!D109)))</f>
        <v/>
      </c>
      <c r="BV115" s="398" t="str">
        <f ca="1">+IF(OFFSET('Water Data'!$E$27,0,10*ROW('Water Data'!E109))="","",OFFSET('Water Data'!$E$27,0,10*ROW('Water Data'!E109)))</f>
        <v/>
      </c>
      <c r="BW115" s="398" t="str">
        <f ca="1">+IF(OFFSET('Water Data'!$E$28,0,10*ROW('Water Data'!E109))="","",OFFSET('Water Data'!$E$28,0,10*ROW('Water Data'!E109)))</f>
        <v/>
      </c>
      <c r="BX115" s="398" t="str">
        <f ca="1">+IF(OFFSET('Water Data'!$E$29,0,10*ROW('Water Data'!E109))="","",OFFSET('Water Data'!$E$29,0,10*ROW('Water Data'!E109)))</f>
        <v/>
      </c>
      <c r="BY115" s="398" t="str">
        <f ca="1">+IF(OFFSET('Water Data'!$F$27,0,10*ROW('Water Data'!F109))="","",OFFSET('Water Data'!$F$27,0,10*ROW('Water Data'!F109)))</f>
        <v/>
      </c>
      <c r="BZ115" s="398" t="str">
        <f ca="1">+IF(OFFSET('Water Data'!$F$28,0,10*ROW('Water Data'!F109))="","",OFFSET('Water Data'!$F$28,0,10*ROW('Water Data'!F109)))</f>
        <v/>
      </c>
      <c r="CA115" s="398" t="str">
        <f ca="1">+IF(OFFSET('Water Data'!$F$29,0,10*ROW('Water Data'!F109))="","",OFFSET('Water Data'!$F$29,0,10*ROW('Water Data'!F109)))</f>
        <v/>
      </c>
      <c r="CB115" s="398" t="str">
        <f ca="1">+IF(OFFSET('Water Data'!$G$27,0,10*ROW('Water Data'!G109))="","",OFFSET('Water Data'!$G$27,0,10*ROW('Water Data'!G109)))</f>
        <v/>
      </c>
      <c r="CC115" s="398" t="str">
        <f ca="1">+IF(OFFSET('Water Data'!$G$28,0,10*ROW('Water Data'!G109))="","",OFFSET('Water Data'!$G$28,0,10*ROW('Water Data'!G109)))</f>
        <v/>
      </c>
      <c r="CD115" s="398" t="str">
        <f ca="1">+IF(OFFSET('Water Data'!$G$29,0,10*ROW('Water Data'!G109))="","",OFFSET('Water Data'!$G$29,0,10*ROW('Water Data'!G109)))</f>
        <v/>
      </c>
      <c r="CE115" s="398" t="str">
        <f ca="1">+IF(OFFSET('Water Data'!$H$27,0,10*ROW('Water Data'!H109))="","",OFFSET('Water Data'!$H$27,0,10*ROW('Water Data'!H109)))</f>
        <v/>
      </c>
      <c r="CF115" s="398" t="str">
        <f ca="1">+IF(OFFSET('Water Data'!$H$28,0,10*ROW('Water Data'!H109))="","",OFFSET('Water Data'!$H$28,0,10*ROW('Water Data'!H109)))</f>
        <v/>
      </c>
      <c r="CG115" s="398" t="str">
        <f ca="1">+IF(OFFSET('Water Data'!$H$29,0,10*ROW('Water Data'!H109))="","",OFFSET('Water Data'!$H$29,0,10*ROW('Water Data'!H109)))</f>
        <v/>
      </c>
      <c r="CH115" s="398" t="str">
        <f ca="1">+IF(OFFSET('Water Data'!$I$27,0,10*ROW('Water Data'!I109))="","",OFFSET('Water Data'!$I$27,0,10*ROW('Water Data'!I109)))</f>
        <v/>
      </c>
      <c r="CI115" s="398" t="str">
        <f ca="1">+IF(OFFSET('Water Data'!$I$28,0,10*ROW('Water Data'!I109))="","",OFFSET('Water Data'!$I$28,0,10*ROW('Water Data'!I109)))</f>
        <v/>
      </c>
      <c r="CJ115" s="398" t="str">
        <f ca="1">+IF(OFFSET('Water Data'!$I$29,0,10*ROW('Water Data'!I109))="","",OFFSET('Water Data'!$I$29,0,10*ROW('Water Data'!I109)))</f>
        <v/>
      </c>
      <c r="CK115" s="398" t="str">
        <f ca="1">+IF(OFFSET('Sanitation Data'!$D$28,0,10*ROW('Sanitation Data'!D109))="","",OFFSET('Sanitation Data'!$D$28,0,10*ROW('Sanitation Data'!D109)))</f>
        <v/>
      </c>
      <c r="CL115" s="398" t="str">
        <f ca="1">+IF(OFFSET('Sanitation Data'!$D$29,0,10*ROW('Sanitation Data'!D109))="","",OFFSET('Sanitation Data'!$D$29,0,10*ROW('Sanitation Data'!D109)))</f>
        <v/>
      </c>
      <c r="CM115" s="398" t="str">
        <f ca="1">+IF(OFFSET('Sanitation Data'!$D$30,0,10*ROW('Sanitation Data'!D109))="","",OFFSET('Sanitation Data'!$D$30,0,10*ROW('Sanitation Data'!D109)))</f>
        <v/>
      </c>
      <c r="CN115" s="398" t="str">
        <f ca="1">+IF(OFFSET('Sanitation Data'!$D$31,0,10*ROW('Sanitation Data'!D109))="","",OFFSET('Sanitation Data'!$D$31,0,10*ROW('Sanitation Data'!D109)))</f>
        <v/>
      </c>
      <c r="CO115" s="398" t="str">
        <f ca="1">+IF(OFFSET('Sanitation Data'!$D$32,0,10*ROW('Sanitation Data'!D109))="","",OFFSET('Sanitation Data'!$D$32,0,10*ROW('Sanitation Data'!D109)))</f>
        <v/>
      </c>
      <c r="CP115" s="398" t="str">
        <f ca="1">+IF(OFFSET('Sanitation Data'!$E$28,0,10*ROW('Sanitation Data'!E109))="","",OFFSET('Sanitation Data'!$E$28,0,10*ROW('Sanitation Data'!E109)))</f>
        <v/>
      </c>
      <c r="CQ115" s="398" t="str">
        <f ca="1">+IF(OFFSET('Sanitation Data'!$E$29,0,10*ROW('Sanitation Data'!E109))="","",OFFSET('Sanitation Data'!$E$29,0,10*ROW('Sanitation Data'!E109)))</f>
        <v/>
      </c>
      <c r="CR115" s="398" t="str">
        <f ca="1">+IF(OFFSET('Sanitation Data'!$E$30,0,10*ROW('Sanitation Data'!E109))="","",OFFSET('Sanitation Data'!$E$30,0,10*ROW('Sanitation Data'!E109)))</f>
        <v/>
      </c>
      <c r="CS115" s="398" t="str">
        <f ca="1">+IF(OFFSET('Sanitation Data'!$E$31,0,10*ROW('Sanitation Data'!E109))="","",OFFSET('Sanitation Data'!$E$31,0,10*ROW('Sanitation Data'!E109)))</f>
        <v/>
      </c>
      <c r="CT115" s="398" t="str">
        <f ca="1">+IF(OFFSET('Sanitation Data'!$E$32,0,10*ROW('Sanitation Data'!E109))="","",OFFSET('Sanitation Data'!$E$32,0,10*ROW('Sanitation Data'!E109)))</f>
        <v/>
      </c>
      <c r="CU115" s="398" t="str">
        <f ca="1">+IF(OFFSET('Sanitation Data'!$F$28,0,10*ROW('Sanitation Data'!F109))="","",OFFSET('Sanitation Data'!$F$28,0,10*ROW('Sanitation Data'!F109)))</f>
        <v/>
      </c>
      <c r="CV115" s="398" t="str">
        <f ca="1">+IF(OFFSET('Sanitation Data'!$F$29,0,10*ROW('Sanitation Data'!F109))="","",OFFSET('Sanitation Data'!$F$29,0,10*ROW('Sanitation Data'!F109)))</f>
        <v/>
      </c>
      <c r="CW115" s="398" t="str">
        <f ca="1">+IF(OFFSET('Sanitation Data'!$F$30,0,10*ROW('Sanitation Data'!F109))="","",OFFSET('Sanitation Data'!$F$30,0,10*ROW('Sanitation Data'!F109)))</f>
        <v/>
      </c>
      <c r="CX115" s="398" t="str">
        <f ca="1">+IF(OFFSET('Sanitation Data'!$F$31,0,10*ROW('Sanitation Data'!F109))="","",OFFSET('Sanitation Data'!$F$31,0,10*ROW('Sanitation Data'!F109)))</f>
        <v/>
      </c>
      <c r="CY115" s="398" t="str">
        <f ca="1">+IF(OFFSET('Sanitation Data'!$F$32,0,10*ROW('Sanitation Data'!F109))="","",OFFSET('Sanitation Data'!$F$32,0,10*ROW('Sanitation Data'!F109)))</f>
        <v/>
      </c>
      <c r="CZ115" s="398" t="str">
        <f ca="1">+IF(OFFSET('Sanitation Data'!$G$28,0,10*ROW('Sanitation Data'!G109))="","",OFFSET('Sanitation Data'!$G$28,0,10*ROW('Sanitation Data'!G109)))</f>
        <v/>
      </c>
      <c r="DA115" s="398" t="str">
        <f ca="1">+IF(OFFSET('Sanitation Data'!$G$29,0,10*ROW('Sanitation Data'!G109))="","",OFFSET('Sanitation Data'!$G$29,0,10*ROW('Sanitation Data'!G109)))</f>
        <v/>
      </c>
      <c r="DB115" s="398" t="str">
        <f ca="1">+IF(OFFSET('Sanitation Data'!$G$30,0,10*ROW('Sanitation Data'!G109))="","",OFFSET('Sanitation Data'!$G$30,0,10*ROW('Sanitation Data'!G109)))</f>
        <v/>
      </c>
      <c r="DC115" s="398" t="str">
        <f ca="1">+IF(OFFSET('Sanitation Data'!$G$31,0,10*ROW('Sanitation Data'!G109))="","",OFFSET('Sanitation Data'!$G$31,0,10*ROW('Sanitation Data'!G109)))</f>
        <v/>
      </c>
      <c r="DD115" s="398" t="str">
        <f ca="1">+IF(OFFSET('Sanitation Data'!$G$32,0,10*ROW('Sanitation Data'!G109))="","",OFFSET('Sanitation Data'!$G$32,0,10*ROW('Sanitation Data'!G109)))</f>
        <v/>
      </c>
      <c r="DE115" s="398" t="str">
        <f ca="1">+IF(OFFSET('Sanitation Data'!$H$28,0,10*ROW('Sanitation Data'!H109))="","",OFFSET('Sanitation Data'!$H$28,0,10*ROW('Sanitation Data'!H109)))</f>
        <v/>
      </c>
      <c r="DF115" s="398" t="str">
        <f ca="1">+IF(OFFSET('Sanitation Data'!$H$29,0,10*ROW('Sanitation Data'!H109))="","",OFFSET('Sanitation Data'!$H$29,0,10*ROW('Sanitation Data'!H109)))</f>
        <v/>
      </c>
      <c r="DG115" s="398" t="str">
        <f ca="1">+IF(OFFSET('Sanitation Data'!$H$30,0,10*ROW('Sanitation Data'!H109))="","",OFFSET('Sanitation Data'!$H$30,0,10*ROW('Sanitation Data'!H109)))</f>
        <v/>
      </c>
      <c r="DH115" s="398" t="str">
        <f ca="1">+IF(OFFSET('Sanitation Data'!$H$31,0,10*ROW('Sanitation Data'!H109))="","",OFFSET('Sanitation Data'!$H$31,0,10*ROW('Sanitation Data'!H109)))</f>
        <v/>
      </c>
      <c r="DI115" s="398" t="str">
        <f ca="1">+IF(OFFSET('Sanitation Data'!$H$32,0,10*ROW('Sanitation Data'!H109))="","",OFFSET('Sanitation Data'!$H$32,0,10*ROW('Sanitation Data'!H109)))</f>
        <v/>
      </c>
      <c r="DJ115" s="398" t="str">
        <f ca="1">+IF(OFFSET('Sanitation Data'!$I$28,0,10*ROW('Sanitation Data'!I109))="","",OFFSET('Sanitation Data'!$I$28,0,10*ROW('Sanitation Data'!I109)))</f>
        <v/>
      </c>
      <c r="DK115" s="398" t="str">
        <f ca="1">+IF(OFFSET('Sanitation Data'!$I$29,0,10*ROW('Sanitation Data'!I109))="","",OFFSET('Sanitation Data'!$I$29,0,10*ROW('Sanitation Data'!I109)))</f>
        <v/>
      </c>
      <c r="DL115" s="398" t="str">
        <f ca="1">+IF(OFFSET('Sanitation Data'!$I$30,0,10*ROW('Sanitation Data'!I109))="","",OFFSET('Sanitation Data'!$I$30,0,10*ROW('Sanitation Data'!I109)))</f>
        <v/>
      </c>
      <c r="DM115" s="398" t="str">
        <f ca="1">+IF(OFFSET('Sanitation Data'!$I$31,0,10*ROW('Sanitation Data'!I109))="","",OFFSET('Sanitation Data'!$I$31,0,10*ROW('Sanitation Data'!I109)))</f>
        <v/>
      </c>
      <c r="DN115" s="398" t="str">
        <f ca="1">+IF(OFFSET('Sanitation Data'!$I$32,0,10*ROW('Sanitation Data'!I109))="","",OFFSET('Sanitation Data'!$I$32,0,10*ROW('Sanitation Data'!I109)))</f>
        <v/>
      </c>
      <c r="DO115" s="398" t="str">
        <f ca="1">+IF(OFFSET('Hygiene Data'!$D$11,0,10*ROW('Hygiene Data'!D109))="","",OFFSET('Hygiene Data'!$D$11,0,10*ROW('Hygiene Data'!D109)))</f>
        <v/>
      </c>
      <c r="DP115" s="398" t="str">
        <f ca="1">+IF(OFFSET('Hygiene Data'!$D$12,0,10*ROW('Hygiene Data'!D109))="","",OFFSET('Hygiene Data'!$D$12,0,10*ROW('Hygiene Data'!D109)))</f>
        <v/>
      </c>
      <c r="DQ115" s="398" t="str">
        <f ca="1">+IF(OFFSET('Hygiene Data'!$D$13,0,10*ROW('Hygiene Data'!D109))="","",OFFSET('Hygiene Data'!$D$13,0,10*ROW('Hygiene Data'!D109)))</f>
        <v/>
      </c>
      <c r="DR115" s="398" t="str">
        <f ca="1">+IF(OFFSET('Hygiene Data'!$E$11,0,10*ROW('Hygiene Data'!E109))="","",OFFSET('Hygiene Data'!$E$11,0,10*ROW('Hygiene Data'!E109)))</f>
        <v/>
      </c>
      <c r="DS115" s="398" t="str">
        <f ca="1">+IF(OFFSET('Hygiene Data'!$E$12,0,10*ROW('Hygiene Data'!E109))="","",OFFSET('Hygiene Data'!$E$12,0,10*ROW('Hygiene Data'!E109)))</f>
        <v/>
      </c>
      <c r="DT115" s="398" t="str">
        <f ca="1">+IF(OFFSET('Hygiene Data'!$E$13,0,10*ROW('Hygiene Data'!E109))="","",OFFSET('Hygiene Data'!$E$13,0,10*ROW('Hygiene Data'!E109)))</f>
        <v/>
      </c>
      <c r="DU115" s="398" t="str">
        <f ca="1">+IF(OFFSET('Hygiene Data'!$F$11,0,10*ROW('Hygiene Data'!F109))="","",OFFSET('Hygiene Data'!$F$11,0,10*ROW('Hygiene Data'!F109)))</f>
        <v/>
      </c>
      <c r="DV115" s="398" t="str">
        <f ca="1">+IF(OFFSET('Hygiene Data'!$F$12,0,10*ROW('Hygiene Data'!F109))="","",OFFSET('Hygiene Data'!$F$12,0,10*ROW('Hygiene Data'!F109)))</f>
        <v/>
      </c>
      <c r="DW115" s="398" t="str">
        <f ca="1">+IF(OFFSET('Hygiene Data'!$F$13,0,10*ROW('Hygiene Data'!F109))="","",OFFSET('Hygiene Data'!$F$13,0,10*ROW('Hygiene Data'!F109)))</f>
        <v/>
      </c>
      <c r="DX115" s="398" t="str">
        <f ca="1">+IF(OFFSET('Hygiene Data'!$G$11,0,10*ROW('Hygiene Data'!G109))="","",OFFSET('Hygiene Data'!$G$11,0,10*ROW('Hygiene Data'!G109)))</f>
        <v/>
      </c>
      <c r="DY115" s="398" t="str">
        <f ca="1">+IF(OFFSET('Hygiene Data'!$G$12,0,10*ROW('Hygiene Data'!G109))="","",OFFSET('Hygiene Data'!$G$12,0,10*ROW('Hygiene Data'!G109)))</f>
        <v/>
      </c>
      <c r="DZ115" s="398" t="str">
        <f ca="1">+IF(OFFSET('Hygiene Data'!$G$13,0,10*ROW('Hygiene Data'!G109))="","",OFFSET('Hygiene Data'!$G$13,0,10*ROW('Hygiene Data'!G109)))</f>
        <v/>
      </c>
      <c r="EA115" s="398" t="str">
        <f ca="1">+IF(OFFSET('Hygiene Data'!$H$11,0,10*ROW('Hygiene Data'!H109))="","",OFFSET('Hygiene Data'!$H$11,0,10*ROW('Hygiene Data'!H109)))</f>
        <v/>
      </c>
      <c r="EB115" s="398" t="str">
        <f ca="1">+IF(OFFSET('Hygiene Data'!$H$12,0,10*ROW('Hygiene Data'!H109))="","",OFFSET('Hygiene Data'!$H$12,0,10*ROW('Hygiene Data'!H109)))</f>
        <v/>
      </c>
      <c r="EC115" s="398" t="str">
        <f ca="1">+IF(OFFSET('Hygiene Data'!$H$13,0,10*ROW('Hygiene Data'!H109))="","",OFFSET('Hygiene Data'!$H$13,0,10*ROW('Hygiene Data'!H109)))</f>
        <v/>
      </c>
      <c r="ED115" s="398" t="str">
        <f ca="1">+IF(OFFSET('Hygiene Data'!$I$11,0,10*ROW('Hygiene Data'!I109))="","",OFFSET('Hygiene Data'!$I$11,0,10*ROW('Hygiene Data'!I109)))</f>
        <v/>
      </c>
      <c r="EE115" s="398" t="str">
        <f ca="1">+IF(OFFSET('Hygiene Data'!$I$12,0,10*ROW('Hygiene Data'!I109))="","",OFFSET('Hygiene Data'!$I$12,0,10*ROW('Hygiene Data'!I109)))</f>
        <v/>
      </c>
      <c r="EF115" s="398" t="str">
        <f ca="1">+IF(OFFSET('Hygiene Data'!$I$13,0,10*ROW('Hygiene Data'!I109))="","",OFFSET('Hygiene Data'!$I$13,0,10*ROW('Hygiene Data'!I109)))</f>
        <v/>
      </c>
    </row>
    <row r="116" spans="1:136" x14ac:dyDescent="0.25">
      <c r="A116" s="507" t="str">
        <f ca="1">+IF(OFFSET('Water Data'!$B$2,0,10*ROW('Water Data'!E110))="","",OFFSET('Water Data'!$B$2,0,10*ROW('Water Data'!E110)))</f>
        <v/>
      </c>
      <c r="B116" s="507"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34" t="str">
        <f t="shared" ca="1" si="1"/>
        <v/>
      </c>
      <c r="D116" s="535"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35"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35"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35"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35"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35"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35"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35"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35"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35"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35"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35"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35"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35"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35"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35"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35"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35"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36"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36"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36"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36"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36"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36"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36"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36"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36"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36"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36"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36"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36"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36"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36"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36"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36"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36"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36"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36"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36"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36"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36"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36"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36"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36"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36"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36"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36"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36"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37"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613"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37"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37"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37"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37"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37"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37"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37"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37"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37"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37"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37"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37"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37"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37"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37"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37"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98" t="str">
        <f ca="1">+IF(OFFSET('Water Data'!$D$27,0,10*ROW('Water Data'!D110))="","",OFFSET('Water Data'!$D$27,0,10*ROW('Water Data'!D110)))</f>
        <v/>
      </c>
      <c r="BT116" s="398" t="str">
        <f ca="1">+IF(OFFSET('Water Data'!$D$28,0,10*ROW('Water Data'!D110))="","",OFFSET('Water Data'!$D$28,0,10*ROW('Water Data'!D110)))</f>
        <v/>
      </c>
      <c r="BU116" s="398" t="str">
        <f ca="1">+IF(OFFSET('Water Data'!$D$29,0,10*ROW('Water Data'!D110))="","",OFFSET('Water Data'!$D$29,0,10*ROW('Water Data'!D110)))</f>
        <v/>
      </c>
      <c r="BV116" s="398" t="str">
        <f ca="1">+IF(OFFSET('Water Data'!$E$27,0,10*ROW('Water Data'!E110))="","",OFFSET('Water Data'!$E$27,0,10*ROW('Water Data'!E110)))</f>
        <v/>
      </c>
      <c r="BW116" s="398" t="str">
        <f ca="1">+IF(OFFSET('Water Data'!$E$28,0,10*ROW('Water Data'!E110))="","",OFFSET('Water Data'!$E$28,0,10*ROW('Water Data'!E110)))</f>
        <v/>
      </c>
      <c r="BX116" s="398" t="str">
        <f ca="1">+IF(OFFSET('Water Data'!$E$29,0,10*ROW('Water Data'!E110))="","",OFFSET('Water Data'!$E$29,0,10*ROW('Water Data'!E110)))</f>
        <v/>
      </c>
      <c r="BY116" s="398" t="str">
        <f ca="1">+IF(OFFSET('Water Data'!$F$27,0,10*ROW('Water Data'!F110))="","",OFFSET('Water Data'!$F$27,0,10*ROW('Water Data'!F110)))</f>
        <v/>
      </c>
      <c r="BZ116" s="398" t="str">
        <f ca="1">+IF(OFFSET('Water Data'!$F$28,0,10*ROW('Water Data'!F110))="","",OFFSET('Water Data'!$F$28,0,10*ROW('Water Data'!F110)))</f>
        <v/>
      </c>
      <c r="CA116" s="398" t="str">
        <f ca="1">+IF(OFFSET('Water Data'!$F$29,0,10*ROW('Water Data'!F110))="","",OFFSET('Water Data'!$F$29,0,10*ROW('Water Data'!F110)))</f>
        <v/>
      </c>
      <c r="CB116" s="398" t="str">
        <f ca="1">+IF(OFFSET('Water Data'!$G$27,0,10*ROW('Water Data'!G110))="","",OFFSET('Water Data'!$G$27,0,10*ROW('Water Data'!G110)))</f>
        <v/>
      </c>
      <c r="CC116" s="398" t="str">
        <f ca="1">+IF(OFFSET('Water Data'!$G$28,0,10*ROW('Water Data'!G110))="","",OFFSET('Water Data'!$G$28,0,10*ROW('Water Data'!G110)))</f>
        <v/>
      </c>
      <c r="CD116" s="398" t="str">
        <f ca="1">+IF(OFFSET('Water Data'!$G$29,0,10*ROW('Water Data'!G110))="","",OFFSET('Water Data'!$G$29,0,10*ROW('Water Data'!G110)))</f>
        <v/>
      </c>
      <c r="CE116" s="398" t="str">
        <f ca="1">+IF(OFFSET('Water Data'!$H$27,0,10*ROW('Water Data'!H110))="","",OFFSET('Water Data'!$H$27,0,10*ROW('Water Data'!H110)))</f>
        <v/>
      </c>
      <c r="CF116" s="398" t="str">
        <f ca="1">+IF(OFFSET('Water Data'!$H$28,0,10*ROW('Water Data'!H110))="","",OFFSET('Water Data'!$H$28,0,10*ROW('Water Data'!H110)))</f>
        <v/>
      </c>
      <c r="CG116" s="398" t="str">
        <f ca="1">+IF(OFFSET('Water Data'!$H$29,0,10*ROW('Water Data'!H110))="","",OFFSET('Water Data'!$H$29,0,10*ROW('Water Data'!H110)))</f>
        <v/>
      </c>
      <c r="CH116" s="398" t="str">
        <f ca="1">+IF(OFFSET('Water Data'!$I$27,0,10*ROW('Water Data'!I110))="","",OFFSET('Water Data'!$I$27,0,10*ROW('Water Data'!I110)))</f>
        <v/>
      </c>
      <c r="CI116" s="398" t="str">
        <f ca="1">+IF(OFFSET('Water Data'!$I$28,0,10*ROW('Water Data'!I110))="","",OFFSET('Water Data'!$I$28,0,10*ROW('Water Data'!I110)))</f>
        <v/>
      </c>
      <c r="CJ116" s="398" t="str">
        <f ca="1">+IF(OFFSET('Water Data'!$I$29,0,10*ROW('Water Data'!I110))="","",OFFSET('Water Data'!$I$29,0,10*ROW('Water Data'!I110)))</f>
        <v/>
      </c>
      <c r="CK116" s="398" t="str">
        <f ca="1">+IF(OFFSET('Sanitation Data'!$D$28,0,10*ROW('Sanitation Data'!D110))="","",OFFSET('Sanitation Data'!$D$28,0,10*ROW('Sanitation Data'!D110)))</f>
        <v/>
      </c>
      <c r="CL116" s="398" t="str">
        <f ca="1">+IF(OFFSET('Sanitation Data'!$D$29,0,10*ROW('Sanitation Data'!D110))="","",OFFSET('Sanitation Data'!$D$29,0,10*ROW('Sanitation Data'!D110)))</f>
        <v/>
      </c>
      <c r="CM116" s="398" t="str">
        <f ca="1">+IF(OFFSET('Sanitation Data'!$D$30,0,10*ROW('Sanitation Data'!D110))="","",OFFSET('Sanitation Data'!$D$30,0,10*ROW('Sanitation Data'!D110)))</f>
        <v/>
      </c>
      <c r="CN116" s="398" t="str">
        <f ca="1">+IF(OFFSET('Sanitation Data'!$D$31,0,10*ROW('Sanitation Data'!D110))="","",OFFSET('Sanitation Data'!$D$31,0,10*ROW('Sanitation Data'!D110)))</f>
        <v/>
      </c>
      <c r="CO116" s="398" t="str">
        <f ca="1">+IF(OFFSET('Sanitation Data'!$D$32,0,10*ROW('Sanitation Data'!D110))="","",OFFSET('Sanitation Data'!$D$32,0,10*ROW('Sanitation Data'!D110)))</f>
        <v/>
      </c>
      <c r="CP116" s="398" t="str">
        <f ca="1">+IF(OFFSET('Sanitation Data'!$E$28,0,10*ROW('Sanitation Data'!E110))="","",OFFSET('Sanitation Data'!$E$28,0,10*ROW('Sanitation Data'!E110)))</f>
        <v/>
      </c>
      <c r="CQ116" s="398" t="str">
        <f ca="1">+IF(OFFSET('Sanitation Data'!$E$29,0,10*ROW('Sanitation Data'!E110))="","",OFFSET('Sanitation Data'!$E$29,0,10*ROW('Sanitation Data'!E110)))</f>
        <v/>
      </c>
      <c r="CR116" s="398" t="str">
        <f ca="1">+IF(OFFSET('Sanitation Data'!$E$30,0,10*ROW('Sanitation Data'!E110))="","",OFFSET('Sanitation Data'!$E$30,0,10*ROW('Sanitation Data'!E110)))</f>
        <v/>
      </c>
      <c r="CS116" s="398" t="str">
        <f ca="1">+IF(OFFSET('Sanitation Data'!$E$31,0,10*ROW('Sanitation Data'!E110))="","",OFFSET('Sanitation Data'!$E$31,0,10*ROW('Sanitation Data'!E110)))</f>
        <v/>
      </c>
      <c r="CT116" s="398" t="str">
        <f ca="1">+IF(OFFSET('Sanitation Data'!$E$32,0,10*ROW('Sanitation Data'!E110))="","",OFFSET('Sanitation Data'!$E$32,0,10*ROW('Sanitation Data'!E110)))</f>
        <v/>
      </c>
      <c r="CU116" s="398" t="str">
        <f ca="1">+IF(OFFSET('Sanitation Data'!$F$28,0,10*ROW('Sanitation Data'!F110))="","",OFFSET('Sanitation Data'!$F$28,0,10*ROW('Sanitation Data'!F110)))</f>
        <v/>
      </c>
      <c r="CV116" s="398" t="str">
        <f ca="1">+IF(OFFSET('Sanitation Data'!$F$29,0,10*ROW('Sanitation Data'!F110))="","",OFFSET('Sanitation Data'!$F$29,0,10*ROW('Sanitation Data'!F110)))</f>
        <v/>
      </c>
      <c r="CW116" s="398" t="str">
        <f ca="1">+IF(OFFSET('Sanitation Data'!$F$30,0,10*ROW('Sanitation Data'!F110))="","",OFFSET('Sanitation Data'!$F$30,0,10*ROW('Sanitation Data'!F110)))</f>
        <v/>
      </c>
      <c r="CX116" s="398" t="str">
        <f ca="1">+IF(OFFSET('Sanitation Data'!$F$31,0,10*ROW('Sanitation Data'!F110))="","",OFFSET('Sanitation Data'!$F$31,0,10*ROW('Sanitation Data'!F110)))</f>
        <v/>
      </c>
      <c r="CY116" s="398" t="str">
        <f ca="1">+IF(OFFSET('Sanitation Data'!$F$32,0,10*ROW('Sanitation Data'!F110))="","",OFFSET('Sanitation Data'!$F$32,0,10*ROW('Sanitation Data'!F110)))</f>
        <v/>
      </c>
      <c r="CZ116" s="398" t="str">
        <f ca="1">+IF(OFFSET('Sanitation Data'!$G$28,0,10*ROW('Sanitation Data'!G110))="","",OFFSET('Sanitation Data'!$G$28,0,10*ROW('Sanitation Data'!G110)))</f>
        <v/>
      </c>
      <c r="DA116" s="398" t="str">
        <f ca="1">+IF(OFFSET('Sanitation Data'!$G$29,0,10*ROW('Sanitation Data'!G110))="","",OFFSET('Sanitation Data'!$G$29,0,10*ROW('Sanitation Data'!G110)))</f>
        <v/>
      </c>
      <c r="DB116" s="398" t="str">
        <f ca="1">+IF(OFFSET('Sanitation Data'!$G$30,0,10*ROW('Sanitation Data'!G110))="","",OFFSET('Sanitation Data'!$G$30,0,10*ROW('Sanitation Data'!G110)))</f>
        <v/>
      </c>
      <c r="DC116" s="398" t="str">
        <f ca="1">+IF(OFFSET('Sanitation Data'!$G$31,0,10*ROW('Sanitation Data'!G110))="","",OFFSET('Sanitation Data'!$G$31,0,10*ROW('Sanitation Data'!G110)))</f>
        <v/>
      </c>
      <c r="DD116" s="398" t="str">
        <f ca="1">+IF(OFFSET('Sanitation Data'!$G$32,0,10*ROW('Sanitation Data'!G110))="","",OFFSET('Sanitation Data'!$G$32,0,10*ROW('Sanitation Data'!G110)))</f>
        <v/>
      </c>
      <c r="DE116" s="398" t="str">
        <f ca="1">+IF(OFFSET('Sanitation Data'!$H$28,0,10*ROW('Sanitation Data'!H110))="","",OFFSET('Sanitation Data'!$H$28,0,10*ROW('Sanitation Data'!H110)))</f>
        <v/>
      </c>
      <c r="DF116" s="398" t="str">
        <f ca="1">+IF(OFFSET('Sanitation Data'!$H$29,0,10*ROW('Sanitation Data'!H110))="","",OFFSET('Sanitation Data'!$H$29,0,10*ROW('Sanitation Data'!H110)))</f>
        <v/>
      </c>
      <c r="DG116" s="398" t="str">
        <f ca="1">+IF(OFFSET('Sanitation Data'!$H$30,0,10*ROW('Sanitation Data'!H110))="","",OFFSET('Sanitation Data'!$H$30,0,10*ROW('Sanitation Data'!H110)))</f>
        <v/>
      </c>
      <c r="DH116" s="398" t="str">
        <f ca="1">+IF(OFFSET('Sanitation Data'!$H$31,0,10*ROW('Sanitation Data'!H110))="","",OFFSET('Sanitation Data'!$H$31,0,10*ROW('Sanitation Data'!H110)))</f>
        <v/>
      </c>
      <c r="DI116" s="398" t="str">
        <f ca="1">+IF(OFFSET('Sanitation Data'!$H$32,0,10*ROW('Sanitation Data'!H110))="","",OFFSET('Sanitation Data'!$H$32,0,10*ROW('Sanitation Data'!H110)))</f>
        <v/>
      </c>
      <c r="DJ116" s="398" t="str">
        <f ca="1">+IF(OFFSET('Sanitation Data'!$I$28,0,10*ROW('Sanitation Data'!I110))="","",OFFSET('Sanitation Data'!$I$28,0,10*ROW('Sanitation Data'!I110)))</f>
        <v/>
      </c>
      <c r="DK116" s="398" t="str">
        <f ca="1">+IF(OFFSET('Sanitation Data'!$I$29,0,10*ROW('Sanitation Data'!I110))="","",OFFSET('Sanitation Data'!$I$29,0,10*ROW('Sanitation Data'!I110)))</f>
        <v/>
      </c>
      <c r="DL116" s="398" t="str">
        <f ca="1">+IF(OFFSET('Sanitation Data'!$I$30,0,10*ROW('Sanitation Data'!I110))="","",OFFSET('Sanitation Data'!$I$30,0,10*ROW('Sanitation Data'!I110)))</f>
        <v/>
      </c>
      <c r="DM116" s="398" t="str">
        <f ca="1">+IF(OFFSET('Sanitation Data'!$I$31,0,10*ROW('Sanitation Data'!I110))="","",OFFSET('Sanitation Data'!$I$31,0,10*ROW('Sanitation Data'!I110)))</f>
        <v/>
      </c>
      <c r="DN116" s="398" t="str">
        <f ca="1">+IF(OFFSET('Sanitation Data'!$I$32,0,10*ROW('Sanitation Data'!I110))="","",OFFSET('Sanitation Data'!$I$32,0,10*ROW('Sanitation Data'!I110)))</f>
        <v/>
      </c>
      <c r="DO116" s="398" t="str">
        <f ca="1">+IF(OFFSET('Hygiene Data'!$D$11,0,10*ROW('Hygiene Data'!D110))="","",OFFSET('Hygiene Data'!$D$11,0,10*ROW('Hygiene Data'!D110)))</f>
        <v/>
      </c>
      <c r="DP116" s="398" t="str">
        <f ca="1">+IF(OFFSET('Hygiene Data'!$D$12,0,10*ROW('Hygiene Data'!D110))="","",OFFSET('Hygiene Data'!$D$12,0,10*ROW('Hygiene Data'!D110)))</f>
        <v/>
      </c>
      <c r="DQ116" s="398" t="str">
        <f ca="1">+IF(OFFSET('Hygiene Data'!$D$13,0,10*ROW('Hygiene Data'!D110))="","",OFFSET('Hygiene Data'!$D$13,0,10*ROW('Hygiene Data'!D110)))</f>
        <v/>
      </c>
      <c r="DR116" s="398" t="str">
        <f ca="1">+IF(OFFSET('Hygiene Data'!$E$11,0,10*ROW('Hygiene Data'!E110))="","",OFFSET('Hygiene Data'!$E$11,0,10*ROW('Hygiene Data'!E110)))</f>
        <v/>
      </c>
      <c r="DS116" s="398" t="str">
        <f ca="1">+IF(OFFSET('Hygiene Data'!$E$12,0,10*ROW('Hygiene Data'!E110))="","",OFFSET('Hygiene Data'!$E$12,0,10*ROW('Hygiene Data'!E110)))</f>
        <v/>
      </c>
      <c r="DT116" s="398" t="str">
        <f ca="1">+IF(OFFSET('Hygiene Data'!$E$13,0,10*ROW('Hygiene Data'!E110))="","",OFFSET('Hygiene Data'!$E$13,0,10*ROW('Hygiene Data'!E110)))</f>
        <v/>
      </c>
      <c r="DU116" s="398" t="str">
        <f ca="1">+IF(OFFSET('Hygiene Data'!$F$11,0,10*ROW('Hygiene Data'!F110))="","",OFFSET('Hygiene Data'!$F$11,0,10*ROW('Hygiene Data'!F110)))</f>
        <v/>
      </c>
      <c r="DV116" s="398" t="str">
        <f ca="1">+IF(OFFSET('Hygiene Data'!$F$12,0,10*ROW('Hygiene Data'!F110))="","",OFFSET('Hygiene Data'!$F$12,0,10*ROW('Hygiene Data'!F110)))</f>
        <v/>
      </c>
      <c r="DW116" s="398" t="str">
        <f ca="1">+IF(OFFSET('Hygiene Data'!$F$13,0,10*ROW('Hygiene Data'!F110))="","",OFFSET('Hygiene Data'!$F$13,0,10*ROW('Hygiene Data'!F110)))</f>
        <v/>
      </c>
      <c r="DX116" s="398" t="str">
        <f ca="1">+IF(OFFSET('Hygiene Data'!$G$11,0,10*ROW('Hygiene Data'!G110))="","",OFFSET('Hygiene Data'!$G$11,0,10*ROW('Hygiene Data'!G110)))</f>
        <v/>
      </c>
      <c r="DY116" s="398" t="str">
        <f ca="1">+IF(OFFSET('Hygiene Data'!$G$12,0,10*ROW('Hygiene Data'!G110))="","",OFFSET('Hygiene Data'!$G$12,0,10*ROW('Hygiene Data'!G110)))</f>
        <v/>
      </c>
      <c r="DZ116" s="398" t="str">
        <f ca="1">+IF(OFFSET('Hygiene Data'!$G$13,0,10*ROW('Hygiene Data'!G110))="","",OFFSET('Hygiene Data'!$G$13,0,10*ROW('Hygiene Data'!G110)))</f>
        <v/>
      </c>
      <c r="EA116" s="398" t="str">
        <f ca="1">+IF(OFFSET('Hygiene Data'!$H$11,0,10*ROW('Hygiene Data'!H110))="","",OFFSET('Hygiene Data'!$H$11,0,10*ROW('Hygiene Data'!H110)))</f>
        <v/>
      </c>
      <c r="EB116" s="398" t="str">
        <f ca="1">+IF(OFFSET('Hygiene Data'!$H$12,0,10*ROW('Hygiene Data'!H110))="","",OFFSET('Hygiene Data'!$H$12,0,10*ROW('Hygiene Data'!H110)))</f>
        <v/>
      </c>
      <c r="EC116" s="398" t="str">
        <f ca="1">+IF(OFFSET('Hygiene Data'!$H$13,0,10*ROW('Hygiene Data'!H110))="","",OFFSET('Hygiene Data'!$H$13,0,10*ROW('Hygiene Data'!H110)))</f>
        <v/>
      </c>
      <c r="ED116" s="398" t="str">
        <f ca="1">+IF(OFFSET('Hygiene Data'!$I$11,0,10*ROW('Hygiene Data'!I110))="","",OFFSET('Hygiene Data'!$I$11,0,10*ROW('Hygiene Data'!I110)))</f>
        <v/>
      </c>
      <c r="EE116" s="398" t="str">
        <f ca="1">+IF(OFFSET('Hygiene Data'!$I$12,0,10*ROW('Hygiene Data'!I110))="","",OFFSET('Hygiene Data'!$I$12,0,10*ROW('Hygiene Data'!I110)))</f>
        <v/>
      </c>
      <c r="EF116" s="398" t="str">
        <f ca="1">+IF(OFFSET('Hygiene Data'!$I$13,0,10*ROW('Hygiene Data'!I110))="","",OFFSET('Hygiene Data'!$I$13,0,10*ROW('Hygiene Data'!I110)))</f>
        <v/>
      </c>
    </row>
    <row r="117" spans="1:136" x14ac:dyDescent="0.25">
      <c r="A117" s="507" t="str">
        <f ca="1">+IF(OFFSET('Water Data'!$B$2,0,10*ROW('Water Data'!E111))="","",OFFSET('Water Data'!$B$2,0,10*ROW('Water Data'!E111)))</f>
        <v/>
      </c>
      <c r="B117" s="507"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34" t="str">
        <f t="shared" ca="1" si="1"/>
        <v/>
      </c>
      <c r="D117" s="535"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35"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35"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35"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35"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35"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35"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35"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35"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35"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35"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35"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35"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35"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35"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35"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35"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35"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36"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36"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36"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36"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36"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36"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36"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36"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36"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36"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36"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36"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36"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36"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36"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36"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36"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36"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36"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36"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36"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36"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36"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36"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36"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36"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36"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36"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36"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36"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37"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613"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37"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37"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37"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37"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37"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37"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37"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37"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37"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37"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37"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37"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37"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37"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37"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37"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98" t="str">
        <f ca="1">+IF(OFFSET('Water Data'!$D$27,0,10*ROW('Water Data'!D111))="","",OFFSET('Water Data'!$D$27,0,10*ROW('Water Data'!D111)))</f>
        <v/>
      </c>
      <c r="BT117" s="398" t="str">
        <f ca="1">+IF(OFFSET('Water Data'!$D$28,0,10*ROW('Water Data'!D111))="","",OFFSET('Water Data'!$D$28,0,10*ROW('Water Data'!D111)))</f>
        <v/>
      </c>
      <c r="BU117" s="398" t="str">
        <f ca="1">+IF(OFFSET('Water Data'!$D$29,0,10*ROW('Water Data'!D111))="","",OFFSET('Water Data'!$D$29,0,10*ROW('Water Data'!D111)))</f>
        <v/>
      </c>
      <c r="BV117" s="398" t="str">
        <f ca="1">+IF(OFFSET('Water Data'!$E$27,0,10*ROW('Water Data'!E111))="","",OFFSET('Water Data'!$E$27,0,10*ROW('Water Data'!E111)))</f>
        <v/>
      </c>
      <c r="BW117" s="398" t="str">
        <f ca="1">+IF(OFFSET('Water Data'!$E$28,0,10*ROW('Water Data'!E111))="","",OFFSET('Water Data'!$E$28,0,10*ROW('Water Data'!E111)))</f>
        <v/>
      </c>
      <c r="BX117" s="398" t="str">
        <f ca="1">+IF(OFFSET('Water Data'!$E$29,0,10*ROW('Water Data'!E111))="","",OFFSET('Water Data'!$E$29,0,10*ROW('Water Data'!E111)))</f>
        <v/>
      </c>
      <c r="BY117" s="398" t="str">
        <f ca="1">+IF(OFFSET('Water Data'!$F$27,0,10*ROW('Water Data'!F111))="","",OFFSET('Water Data'!$F$27,0,10*ROW('Water Data'!F111)))</f>
        <v/>
      </c>
      <c r="BZ117" s="398" t="str">
        <f ca="1">+IF(OFFSET('Water Data'!$F$28,0,10*ROW('Water Data'!F111))="","",OFFSET('Water Data'!$F$28,0,10*ROW('Water Data'!F111)))</f>
        <v/>
      </c>
      <c r="CA117" s="398" t="str">
        <f ca="1">+IF(OFFSET('Water Data'!$F$29,0,10*ROW('Water Data'!F111))="","",OFFSET('Water Data'!$F$29,0,10*ROW('Water Data'!F111)))</f>
        <v/>
      </c>
      <c r="CB117" s="398" t="str">
        <f ca="1">+IF(OFFSET('Water Data'!$G$27,0,10*ROW('Water Data'!G111))="","",OFFSET('Water Data'!$G$27,0,10*ROW('Water Data'!G111)))</f>
        <v/>
      </c>
      <c r="CC117" s="398" t="str">
        <f ca="1">+IF(OFFSET('Water Data'!$G$28,0,10*ROW('Water Data'!G111))="","",OFFSET('Water Data'!$G$28,0,10*ROW('Water Data'!G111)))</f>
        <v/>
      </c>
      <c r="CD117" s="398" t="str">
        <f ca="1">+IF(OFFSET('Water Data'!$G$29,0,10*ROW('Water Data'!G111))="","",OFFSET('Water Data'!$G$29,0,10*ROW('Water Data'!G111)))</f>
        <v/>
      </c>
      <c r="CE117" s="398" t="str">
        <f ca="1">+IF(OFFSET('Water Data'!$H$27,0,10*ROW('Water Data'!H111))="","",OFFSET('Water Data'!$H$27,0,10*ROW('Water Data'!H111)))</f>
        <v/>
      </c>
      <c r="CF117" s="398" t="str">
        <f ca="1">+IF(OFFSET('Water Data'!$H$28,0,10*ROW('Water Data'!H111))="","",OFFSET('Water Data'!$H$28,0,10*ROW('Water Data'!H111)))</f>
        <v/>
      </c>
      <c r="CG117" s="398" t="str">
        <f ca="1">+IF(OFFSET('Water Data'!$H$29,0,10*ROW('Water Data'!H111))="","",OFFSET('Water Data'!$H$29,0,10*ROW('Water Data'!H111)))</f>
        <v/>
      </c>
      <c r="CH117" s="398" t="str">
        <f ca="1">+IF(OFFSET('Water Data'!$I$27,0,10*ROW('Water Data'!I111))="","",OFFSET('Water Data'!$I$27,0,10*ROW('Water Data'!I111)))</f>
        <v/>
      </c>
      <c r="CI117" s="398" t="str">
        <f ca="1">+IF(OFFSET('Water Data'!$I$28,0,10*ROW('Water Data'!I111))="","",OFFSET('Water Data'!$I$28,0,10*ROW('Water Data'!I111)))</f>
        <v/>
      </c>
      <c r="CJ117" s="398" t="str">
        <f ca="1">+IF(OFFSET('Water Data'!$I$29,0,10*ROW('Water Data'!I111))="","",OFFSET('Water Data'!$I$29,0,10*ROW('Water Data'!I111)))</f>
        <v/>
      </c>
      <c r="CK117" s="398" t="str">
        <f ca="1">+IF(OFFSET('Sanitation Data'!$D$28,0,10*ROW('Sanitation Data'!D111))="","",OFFSET('Sanitation Data'!$D$28,0,10*ROW('Sanitation Data'!D111)))</f>
        <v/>
      </c>
      <c r="CL117" s="398" t="str">
        <f ca="1">+IF(OFFSET('Sanitation Data'!$D$29,0,10*ROW('Sanitation Data'!D111))="","",OFFSET('Sanitation Data'!$D$29,0,10*ROW('Sanitation Data'!D111)))</f>
        <v/>
      </c>
      <c r="CM117" s="398" t="str">
        <f ca="1">+IF(OFFSET('Sanitation Data'!$D$30,0,10*ROW('Sanitation Data'!D111))="","",OFFSET('Sanitation Data'!$D$30,0,10*ROW('Sanitation Data'!D111)))</f>
        <v/>
      </c>
      <c r="CN117" s="398" t="str">
        <f ca="1">+IF(OFFSET('Sanitation Data'!$D$31,0,10*ROW('Sanitation Data'!D111))="","",OFFSET('Sanitation Data'!$D$31,0,10*ROW('Sanitation Data'!D111)))</f>
        <v/>
      </c>
      <c r="CO117" s="398" t="str">
        <f ca="1">+IF(OFFSET('Sanitation Data'!$D$32,0,10*ROW('Sanitation Data'!D111))="","",OFFSET('Sanitation Data'!$D$32,0,10*ROW('Sanitation Data'!D111)))</f>
        <v/>
      </c>
      <c r="CP117" s="398" t="str">
        <f ca="1">+IF(OFFSET('Sanitation Data'!$E$28,0,10*ROW('Sanitation Data'!E111))="","",OFFSET('Sanitation Data'!$E$28,0,10*ROW('Sanitation Data'!E111)))</f>
        <v/>
      </c>
      <c r="CQ117" s="398" t="str">
        <f ca="1">+IF(OFFSET('Sanitation Data'!$E$29,0,10*ROW('Sanitation Data'!E111))="","",OFFSET('Sanitation Data'!$E$29,0,10*ROW('Sanitation Data'!E111)))</f>
        <v/>
      </c>
      <c r="CR117" s="398" t="str">
        <f ca="1">+IF(OFFSET('Sanitation Data'!$E$30,0,10*ROW('Sanitation Data'!E111))="","",OFFSET('Sanitation Data'!$E$30,0,10*ROW('Sanitation Data'!E111)))</f>
        <v/>
      </c>
      <c r="CS117" s="398" t="str">
        <f ca="1">+IF(OFFSET('Sanitation Data'!$E$31,0,10*ROW('Sanitation Data'!E111))="","",OFFSET('Sanitation Data'!$E$31,0,10*ROW('Sanitation Data'!E111)))</f>
        <v/>
      </c>
      <c r="CT117" s="398" t="str">
        <f ca="1">+IF(OFFSET('Sanitation Data'!$E$32,0,10*ROW('Sanitation Data'!E111))="","",OFFSET('Sanitation Data'!$E$32,0,10*ROW('Sanitation Data'!E111)))</f>
        <v/>
      </c>
      <c r="CU117" s="398" t="str">
        <f ca="1">+IF(OFFSET('Sanitation Data'!$F$28,0,10*ROW('Sanitation Data'!F111))="","",OFFSET('Sanitation Data'!$F$28,0,10*ROW('Sanitation Data'!F111)))</f>
        <v/>
      </c>
      <c r="CV117" s="398" t="str">
        <f ca="1">+IF(OFFSET('Sanitation Data'!$F$29,0,10*ROW('Sanitation Data'!F111))="","",OFFSET('Sanitation Data'!$F$29,0,10*ROW('Sanitation Data'!F111)))</f>
        <v/>
      </c>
      <c r="CW117" s="398" t="str">
        <f ca="1">+IF(OFFSET('Sanitation Data'!$F$30,0,10*ROW('Sanitation Data'!F111))="","",OFFSET('Sanitation Data'!$F$30,0,10*ROW('Sanitation Data'!F111)))</f>
        <v/>
      </c>
      <c r="CX117" s="398" t="str">
        <f ca="1">+IF(OFFSET('Sanitation Data'!$F$31,0,10*ROW('Sanitation Data'!F111))="","",OFFSET('Sanitation Data'!$F$31,0,10*ROW('Sanitation Data'!F111)))</f>
        <v/>
      </c>
      <c r="CY117" s="398" t="str">
        <f ca="1">+IF(OFFSET('Sanitation Data'!$F$32,0,10*ROW('Sanitation Data'!F111))="","",OFFSET('Sanitation Data'!$F$32,0,10*ROW('Sanitation Data'!F111)))</f>
        <v/>
      </c>
      <c r="CZ117" s="398" t="str">
        <f ca="1">+IF(OFFSET('Sanitation Data'!$G$28,0,10*ROW('Sanitation Data'!G111))="","",OFFSET('Sanitation Data'!$G$28,0,10*ROW('Sanitation Data'!G111)))</f>
        <v/>
      </c>
      <c r="DA117" s="398" t="str">
        <f ca="1">+IF(OFFSET('Sanitation Data'!$G$29,0,10*ROW('Sanitation Data'!G111))="","",OFFSET('Sanitation Data'!$G$29,0,10*ROW('Sanitation Data'!G111)))</f>
        <v/>
      </c>
      <c r="DB117" s="398" t="str">
        <f ca="1">+IF(OFFSET('Sanitation Data'!$G$30,0,10*ROW('Sanitation Data'!G111))="","",OFFSET('Sanitation Data'!$G$30,0,10*ROW('Sanitation Data'!G111)))</f>
        <v/>
      </c>
      <c r="DC117" s="398" t="str">
        <f ca="1">+IF(OFFSET('Sanitation Data'!$G$31,0,10*ROW('Sanitation Data'!G111))="","",OFFSET('Sanitation Data'!$G$31,0,10*ROW('Sanitation Data'!G111)))</f>
        <v/>
      </c>
      <c r="DD117" s="398" t="str">
        <f ca="1">+IF(OFFSET('Sanitation Data'!$G$32,0,10*ROW('Sanitation Data'!G111))="","",OFFSET('Sanitation Data'!$G$32,0,10*ROW('Sanitation Data'!G111)))</f>
        <v/>
      </c>
      <c r="DE117" s="398" t="str">
        <f ca="1">+IF(OFFSET('Sanitation Data'!$H$28,0,10*ROW('Sanitation Data'!H111))="","",OFFSET('Sanitation Data'!$H$28,0,10*ROW('Sanitation Data'!H111)))</f>
        <v/>
      </c>
      <c r="DF117" s="398" t="str">
        <f ca="1">+IF(OFFSET('Sanitation Data'!$H$29,0,10*ROW('Sanitation Data'!H111))="","",OFFSET('Sanitation Data'!$H$29,0,10*ROW('Sanitation Data'!H111)))</f>
        <v/>
      </c>
      <c r="DG117" s="398" t="str">
        <f ca="1">+IF(OFFSET('Sanitation Data'!$H$30,0,10*ROW('Sanitation Data'!H111))="","",OFFSET('Sanitation Data'!$H$30,0,10*ROW('Sanitation Data'!H111)))</f>
        <v/>
      </c>
      <c r="DH117" s="398" t="str">
        <f ca="1">+IF(OFFSET('Sanitation Data'!$H$31,0,10*ROW('Sanitation Data'!H111))="","",OFFSET('Sanitation Data'!$H$31,0,10*ROW('Sanitation Data'!H111)))</f>
        <v/>
      </c>
      <c r="DI117" s="398" t="str">
        <f ca="1">+IF(OFFSET('Sanitation Data'!$H$32,0,10*ROW('Sanitation Data'!H111))="","",OFFSET('Sanitation Data'!$H$32,0,10*ROW('Sanitation Data'!H111)))</f>
        <v/>
      </c>
      <c r="DJ117" s="398" t="str">
        <f ca="1">+IF(OFFSET('Sanitation Data'!$I$28,0,10*ROW('Sanitation Data'!I111))="","",OFFSET('Sanitation Data'!$I$28,0,10*ROW('Sanitation Data'!I111)))</f>
        <v/>
      </c>
      <c r="DK117" s="398" t="str">
        <f ca="1">+IF(OFFSET('Sanitation Data'!$I$29,0,10*ROW('Sanitation Data'!I111))="","",OFFSET('Sanitation Data'!$I$29,0,10*ROW('Sanitation Data'!I111)))</f>
        <v/>
      </c>
      <c r="DL117" s="398" t="str">
        <f ca="1">+IF(OFFSET('Sanitation Data'!$I$30,0,10*ROW('Sanitation Data'!I111))="","",OFFSET('Sanitation Data'!$I$30,0,10*ROW('Sanitation Data'!I111)))</f>
        <v/>
      </c>
      <c r="DM117" s="398" t="str">
        <f ca="1">+IF(OFFSET('Sanitation Data'!$I$31,0,10*ROW('Sanitation Data'!I111))="","",OFFSET('Sanitation Data'!$I$31,0,10*ROW('Sanitation Data'!I111)))</f>
        <v/>
      </c>
      <c r="DN117" s="398" t="str">
        <f ca="1">+IF(OFFSET('Sanitation Data'!$I$32,0,10*ROW('Sanitation Data'!I111))="","",OFFSET('Sanitation Data'!$I$32,0,10*ROW('Sanitation Data'!I111)))</f>
        <v/>
      </c>
      <c r="DO117" s="398" t="str">
        <f ca="1">+IF(OFFSET('Hygiene Data'!$D$11,0,10*ROW('Hygiene Data'!D111))="","",OFFSET('Hygiene Data'!$D$11,0,10*ROW('Hygiene Data'!D111)))</f>
        <v/>
      </c>
      <c r="DP117" s="398" t="str">
        <f ca="1">+IF(OFFSET('Hygiene Data'!$D$12,0,10*ROW('Hygiene Data'!D111))="","",OFFSET('Hygiene Data'!$D$12,0,10*ROW('Hygiene Data'!D111)))</f>
        <v/>
      </c>
      <c r="DQ117" s="398" t="str">
        <f ca="1">+IF(OFFSET('Hygiene Data'!$D$13,0,10*ROW('Hygiene Data'!D111))="","",OFFSET('Hygiene Data'!$D$13,0,10*ROW('Hygiene Data'!D111)))</f>
        <v/>
      </c>
      <c r="DR117" s="398" t="str">
        <f ca="1">+IF(OFFSET('Hygiene Data'!$E$11,0,10*ROW('Hygiene Data'!E111))="","",OFFSET('Hygiene Data'!$E$11,0,10*ROW('Hygiene Data'!E111)))</f>
        <v/>
      </c>
      <c r="DS117" s="398" t="str">
        <f ca="1">+IF(OFFSET('Hygiene Data'!$E$12,0,10*ROW('Hygiene Data'!E111))="","",OFFSET('Hygiene Data'!$E$12,0,10*ROW('Hygiene Data'!E111)))</f>
        <v/>
      </c>
      <c r="DT117" s="398" t="str">
        <f ca="1">+IF(OFFSET('Hygiene Data'!$E$13,0,10*ROW('Hygiene Data'!E111))="","",OFFSET('Hygiene Data'!$E$13,0,10*ROW('Hygiene Data'!E111)))</f>
        <v/>
      </c>
      <c r="DU117" s="398" t="str">
        <f ca="1">+IF(OFFSET('Hygiene Data'!$F$11,0,10*ROW('Hygiene Data'!F111))="","",OFFSET('Hygiene Data'!$F$11,0,10*ROW('Hygiene Data'!F111)))</f>
        <v/>
      </c>
      <c r="DV117" s="398" t="str">
        <f ca="1">+IF(OFFSET('Hygiene Data'!$F$12,0,10*ROW('Hygiene Data'!F111))="","",OFFSET('Hygiene Data'!$F$12,0,10*ROW('Hygiene Data'!F111)))</f>
        <v/>
      </c>
      <c r="DW117" s="398" t="str">
        <f ca="1">+IF(OFFSET('Hygiene Data'!$F$13,0,10*ROW('Hygiene Data'!F111))="","",OFFSET('Hygiene Data'!$F$13,0,10*ROW('Hygiene Data'!F111)))</f>
        <v/>
      </c>
      <c r="DX117" s="398" t="str">
        <f ca="1">+IF(OFFSET('Hygiene Data'!$G$11,0,10*ROW('Hygiene Data'!G111))="","",OFFSET('Hygiene Data'!$G$11,0,10*ROW('Hygiene Data'!G111)))</f>
        <v/>
      </c>
      <c r="DY117" s="398" t="str">
        <f ca="1">+IF(OFFSET('Hygiene Data'!$G$12,0,10*ROW('Hygiene Data'!G111))="","",OFFSET('Hygiene Data'!$G$12,0,10*ROW('Hygiene Data'!G111)))</f>
        <v/>
      </c>
      <c r="DZ117" s="398" t="str">
        <f ca="1">+IF(OFFSET('Hygiene Data'!$G$13,0,10*ROW('Hygiene Data'!G111))="","",OFFSET('Hygiene Data'!$G$13,0,10*ROW('Hygiene Data'!G111)))</f>
        <v/>
      </c>
      <c r="EA117" s="398" t="str">
        <f ca="1">+IF(OFFSET('Hygiene Data'!$H$11,0,10*ROW('Hygiene Data'!H111))="","",OFFSET('Hygiene Data'!$H$11,0,10*ROW('Hygiene Data'!H111)))</f>
        <v/>
      </c>
      <c r="EB117" s="398" t="str">
        <f ca="1">+IF(OFFSET('Hygiene Data'!$H$12,0,10*ROW('Hygiene Data'!H111))="","",OFFSET('Hygiene Data'!$H$12,0,10*ROW('Hygiene Data'!H111)))</f>
        <v/>
      </c>
      <c r="EC117" s="398" t="str">
        <f ca="1">+IF(OFFSET('Hygiene Data'!$H$13,0,10*ROW('Hygiene Data'!H111))="","",OFFSET('Hygiene Data'!$H$13,0,10*ROW('Hygiene Data'!H111)))</f>
        <v/>
      </c>
      <c r="ED117" s="398" t="str">
        <f ca="1">+IF(OFFSET('Hygiene Data'!$I$11,0,10*ROW('Hygiene Data'!I111))="","",OFFSET('Hygiene Data'!$I$11,0,10*ROW('Hygiene Data'!I111)))</f>
        <v/>
      </c>
      <c r="EE117" s="398" t="str">
        <f ca="1">+IF(OFFSET('Hygiene Data'!$I$12,0,10*ROW('Hygiene Data'!I111))="","",OFFSET('Hygiene Data'!$I$12,0,10*ROW('Hygiene Data'!I111)))</f>
        <v/>
      </c>
      <c r="EF117" s="398" t="str">
        <f ca="1">+IF(OFFSET('Hygiene Data'!$I$13,0,10*ROW('Hygiene Data'!I111))="","",OFFSET('Hygiene Data'!$I$13,0,10*ROW('Hygiene Data'!I111)))</f>
        <v/>
      </c>
    </row>
    <row r="118" spans="1:136" x14ac:dyDescent="0.25">
      <c r="A118" s="507" t="str">
        <f ca="1">+IF(OFFSET('Water Data'!$B$2,0,10*ROW('Water Data'!E112))="","",OFFSET('Water Data'!$B$2,0,10*ROW('Water Data'!E112)))</f>
        <v/>
      </c>
      <c r="B118" s="507"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34" t="str">
        <f t="shared" ca="1" si="1"/>
        <v/>
      </c>
      <c r="D118" s="535"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35"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35"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35"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35"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35"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35"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35"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35"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35"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35"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35"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35"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35"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35"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35"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35"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35"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36"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36"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36"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36"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36"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36"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36"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36"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36"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36"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36"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36"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36"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36"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36"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36"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36"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36"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36"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36"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36"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36"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36"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36"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36"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36"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36"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36"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36"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36"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37"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613"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37"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37"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37"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37"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37"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37"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37"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37"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37"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37"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37"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37"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37"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37"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37"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37"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98" t="str">
        <f ca="1">+IF(OFFSET('Water Data'!$D$27,0,10*ROW('Water Data'!D112))="","",OFFSET('Water Data'!$D$27,0,10*ROW('Water Data'!D112)))</f>
        <v/>
      </c>
      <c r="BT118" s="398" t="str">
        <f ca="1">+IF(OFFSET('Water Data'!$D$28,0,10*ROW('Water Data'!D112))="","",OFFSET('Water Data'!$D$28,0,10*ROW('Water Data'!D112)))</f>
        <v/>
      </c>
      <c r="BU118" s="398" t="str">
        <f ca="1">+IF(OFFSET('Water Data'!$D$29,0,10*ROW('Water Data'!D112))="","",OFFSET('Water Data'!$D$29,0,10*ROW('Water Data'!D112)))</f>
        <v/>
      </c>
      <c r="BV118" s="398" t="str">
        <f ca="1">+IF(OFFSET('Water Data'!$E$27,0,10*ROW('Water Data'!E112))="","",OFFSET('Water Data'!$E$27,0,10*ROW('Water Data'!E112)))</f>
        <v/>
      </c>
      <c r="BW118" s="398" t="str">
        <f ca="1">+IF(OFFSET('Water Data'!$E$28,0,10*ROW('Water Data'!E112))="","",OFFSET('Water Data'!$E$28,0,10*ROW('Water Data'!E112)))</f>
        <v/>
      </c>
      <c r="BX118" s="398" t="str">
        <f ca="1">+IF(OFFSET('Water Data'!$E$29,0,10*ROW('Water Data'!E112))="","",OFFSET('Water Data'!$E$29,0,10*ROW('Water Data'!E112)))</f>
        <v/>
      </c>
      <c r="BY118" s="398" t="str">
        <f ca="1">+IF(OFFSET('Water Data'!$F$27,0,10*ROW('Water Data'!F112))="","",OFFSET('Water Data'!$F$27,0,10*ROW('Water Data'!F112)))</f>
        <v/>
      </c>
      <c r="BZ118" s="398" t="str">
        <f ca="1">+IF(OFFSET('Water Data'!$F$28,0,10*ROW('Water Data'!F112))="","",OFFSET('Water Data'!$F$28,0,10*ROW('Water Data'!F112)))</f>
        <v/>
      </c>
      <c r="CA118" s="398" t="str">
        <f ca="1">+IF(OFFSET('Water Data'!$F$29,0,10*ROW('Water Data'!F112))="","",OFFSET('Water Data'!$F$29,0,10*ROW('Water Data'!F112)))</f>
        <v/>
      </c>
      <c r="CB118" s="398" t="str">
        <f ca="1">+IF(OFFSET('Water Data'!$G$27,0,10*ROW('Water Data'!G112))="","",OFFSET('Water Data'!$G$27,0,10*ROW('Water Data'!G112)))</f>
        <v/>
      </c>
      <c r="CC118" s="398" t="str">
        <f ca="1">+IF(OFFSET('Water Data'!$G$28,0,10*ROW('Water Data'!G112))="","",OFFSET('Water Data'!$G$28,0,10*ROW('Water Data'!G112)))</f>
        <v/>
      </c>
      <c r="CD118" s="398" t="str">
        <f ca="1">+IF(OFFSET('Water Data'!$G$29,0,10*ROW('Water Data'!G112))="","",OFFSET('Water Data'!$G$29,0,10*ROW('Water Data'!G112)))</f>
        <v/>
      </c>
      <c r="CE118" s="398" t="str">
        <f ca="1">+IF(OFFSET('Water Data'!$H$27,0,10*ROW('Water Data'!H112))="","",OFFSET('Water Data'!$H$27,0,10*ROW('Water Data'!H112)))</f>
        <v/>
      </c>
      <c r="CF118" s="398" t="str">
        <f ca="1">+IF(OFFSET('Water Data'!$H$28,0,10*ROW('Water Data'!H112))="","",OFFSET('Water Data'!$H$28,0,10*ROW('Water Data'!H112)))</f>
        <v/>
      </c>
      <c r="CG118" s="398" t="str">
        <f ca="1">+IF(OFFSET('Water Data'!$H$29,0,10*ROW('Water Data'!H112))="","",OFFSET('Water Data'!$H$29,0,10*ROW('Water Data'!H112)))</f>
        <v/>
      </c>
      <c r="CH118" s="398" t="str">
        <f ca="1">+IF(OFFSET('Water Data'!$I$27,0,10*ROW('Water Data'!I112))="","",OFFSET('Water Data'!$I$27,0,10*ROW('Water Data'!I112)))</f>
        <v/>
      </c>
      <c r="CI118" s="398" t="str">
        <f ca="1">+IF(OFFSET('Water Data'!$I$28,0,10*ROW('Water Data'!I112))="","",OFFSET('Water Data'!$I$28,0,10*ROW('Water Data'!I112)))</f>
        <v/>
      </c>
      <c r="CJ118" s="398" t="str">
        <f ca="1">+IF(OFFSET('Water Data'!$I$29,0,10*ROW('Water Data'!I112))="","",OFFSET('Water Data'!$I$29,0,10*ROW('Water Data'!I112)))</f>
        <v/>
      </c>
      <c r="CK118" s="398" t="str">
        <f ca="1">+IF(OFFSET('Sanitation Data'!$D$28,0,10*ROW('Sanitation Data'!D112))="","",OFFSET('Sanitation Data'!$D$28,0,10*ROW('Sanitation Data'!D112)))</f>
        <v/>
      </c>
      <c r="CL118" s="398" t="str">
        <f ca="1">+IF(OFFSET('Sanitation Data'!$D$29,0,10*ROW('Sanitation Data'!D112))="","",OFFSET('Sanitation Data'!$D$29,0,10*ROW('Sanitation Data'!D112)))</f>
        <v/>
      </c>
      <c r="CM118" s="398" t="str">
        <f ca="1">+IF(OFFSET('Sanitation Data'!$D$30,0,10*ROW('Sanitation Data'!D112))="","",OFFSET('Sanitation Data'!$D$30,0,10*ROW('Sanitation Data'!D112)))</f>
        <v/>
      </c>
      <c r="CN118" s="398" t="str">
        <f ca="1">+IF(OFFSET('Sanitation Data'!$D$31,0,10*ROW('Sanitation Data'!D112))="","",OFFSET('Sanitation Data'!$D$31,0,10*ROW('Sanitation Data'!D112)))</f>
        <v/>
      </c>
      <c r="CO118" s="398" t="str">
        <f ca="1">+IF(OFFSET('Sanitation Data'!$D$32,0,10*ROW('Sanitation Data'!D112))="","",OFFSET('Sanitation Data'!$D$32,0,10*ROW('Sanitation Data'!D112)))</f>
        <v/>
      </c>
      <c r="CP118" s="398" t="str">
        <f ca="1">+IF(OFFSET('Sanitation Data'!$E$28,0,10*ROW('Sanitation Data'!E112))="","",OFFSET('Sanitation Data'!$E$28,0,10*ROW('Sanitation Data'!E112)))</f>
        <v/>
      </c>
      <c r="CQ118" s="398" t="str">
        <f ca="1">+IF(OFFSET('Sanitation Data'!$E$29,0,10*ROW('Sanitation Data'!E112))="","",OFFSET('Sanitation Data'!$E$29,0,10*ROW('Sanitation Data'!E112)))</f>
        <v/>
      </c>
      <c r="CR118" s="398" t="str">
        <f ca="1">+IF(OFFSET('Sanitation Data'!$E$30,0,10*ROW('Sanitation Data'!E112))="","",OFFSET('Sanitation Data'!$E$30,0,10*ROW('Sanitation Data'!E112)))</f>
        <v/>
      </c>
      <c r="CS118" s="398" t="str">
        <f ca="1">+IF(OFFSET('Sanitation Data'!$E$31,0,10*ROW('Sanitation Data'!E112))="","",OFFSET('Sanitation Data'!$E$31,0,10*ROW('Sanitation Data'!E112)))</f>
        <v/>
      </c>
      <c r="CT118" s="398" t="str">
        <f ca="1">+IF(OFFSET('Sanitation Data'!$E$32,0,10*ROW('Sanitation Data'!E112))="","",OFFSET('Sanitation Data'!$E$32,0,10*ROW('Sanitation Data'!E112)))</f>
        <v/>
      </c>
      <c r="CU118" s="398" t="str">
        <f ca="1">+IF(OFFSET('Sanitation Data'!$F$28,0,10*ROW('Sanitation Data'!F112))="","",OFFSET('Sanitation Data'!$F$28,0,10*ROW('Sanitation Data'!F112)))</f>
        <v/>
      </c>
      <c r="CV118" s="398" t="str">
        <f ca="1">+IF(OFFSET('Sanitation Data'!$F$29,0,10*ROW('Sanitation Data'!F112))="","",OFFSET('Sanitation Data'!$F$29,0,10*ROW('Sanitation Data'!F112)))</f>
        <v/>
      </c>
      <c r="CW118" s="398" t="str">
        <f ca="1">+IF(OFFSET('Sanitation Data'!$F$30,0,10*ROW('Sanitation Data'!F112))="","",OFFSET('Sanitation Data'!$F$30,0,10*ROW('Sanitation Data'!F112)))</f>
        <v/>
      </c>
      <c r="CX118" s="398" t="str">
        <f ca="1">+IF(OFFSET('Sanitation Data'!$F$31,0,10*ROW('Sanitation Data'!F112))="","",OFFSET('Sanitation Data'!$F$31,0,10*ROW('Sanitation Data'!F112)))</f>
        <v/>
      </c>
      <c r="CY118" s="398" t="str">
        <f ca="1">+IF(OFFSET('Sanitation Data'!$F$32,0,10*ROW('Sanitation Data'!F112))="","",OFFSET('Sanitation Data'!$F$32,0,10*ROW('Sanitation Data'!F112)))</f>
        <v/>
      </c>
      <c r="CZ118" s="398" t="str">
        <f ca="1">+IF(OFFSET('Sanitation Data'!$G$28,0,10*ROW('Sanitation Data'!G112))="","",OFFSET('Sanitation Data'!$G$28,0,10*ROW('Sanitation Data'!G112)))</f>
        <v/>
      </c>
      <c r="DA118" s="398" t="str">
        <f ca="1">+IF(OFFSET('Sanitation Data'!$G$29,0,10*ROW('Sanitation Data'!G112))="","",OFFSET('Sanitation Data'!$G$29,0,10*ROW('Sanitation Data'!G112)))</f>
        <v/>
      </c>
      <c r="DB118" s="398" t="str">
        <f ca="1">+IF(OFFSET('Sanitation Data'!$G$30,0,10*ROW('Sanitation Data'!G112))="","",OFFSET('Sanitation Data'!$G$30,0,10*ROW('Sanitation Data'!G112)))</f>
        <v/>
      </c>
      <c r="DC118" s="398" t="str">
        <f ca="1">+IF(OFFSET('Sanitation Data'!$G$31,0,10*ROW('Sanitation Data'!G112))="","",OFFSET('Sanitation Data'!$G$31,0,10*ROW('Sanitation Data'!G112)))</f>
        <v/>
      </c>
      <c r="DD118" s="398" t="str">
        <f ca="1">+IF(OFFSET('Sanitation Data'!$G$32,0,10*ROW('Sanitation Data'!G112))="","",OFFSET('Sanitation Data'!$G$32,0,10*ROW('Sanitation Data'!G112)))</f>
        <v/>
      </c>
      <c r="DE118" s="398" t="str">
        <f ca="1">+IF(OFFSET('Sanitation Data'!$H$28,0,10*ROW('Sanitation Data'!H112))="","",OFFSET('Sanitation Data'!$H$28,0,10*ROW('Sanitation Data'!H112)))</f>
        <v/>
      </c>
      <c r="DF118" s="398" t="str">
        <f ca="1">+IF(OFFSET('Sanitation Data'!$H$29,0,10*ROW('Sanitation Data'!H112))="","",OFFSET('Sanitation Data'!$H$29,0,10*ROW('Sanitation Data'!H112)))</f>
        <v/>
      </c>
      <c r="DG118" s="398" t="str">
        <f ca="1">+IF(OFFSET('Sanitation Data'!$H$30,0,10*ROW('Sanitation Data'!H112))="","",OFFSET('Sanitation Data'!$H$30,0,10*ROW('Sanitation Data'!H112)))</f>
        <v/>
      </c>
      <c r="DH118" s="398" t="str">
        <f ca="1">+IF(OFFSET('Sanitation Data'!$H$31,0,10*ROW('Sanitation Data'!H112))="","",OFFSET('Sanitation Data'!$H$31,0,10*ROW('Sanitation Data'!H112)))</f>
        <v/>
      </c>
      <c r="DI118" s="398" t="str">
        <f ca="1">+IF(OFFSET('Sanitation Data'!$H$32,0,10*ROW('Sanitation Data'!H112))="","",OFFSET('Sanitation Data'!$H$32,0,10*ROW('Sanitation Data'!H112)))</f>
        <v/>
      </c>
      <c r="DJ118" s="398" t="str">
        <f ca="1">+IF(OFFSET('Sanitation Data'!$I$28,0,10*ROW('Sanitation Data'!I112))="","",OFFSET('Sanitation Data'!$I$28,0,10*ROW('Sanitation Data'!I112)))</f>
        <v/>
      </c>
      <c r="DK118" s="398" t="str">
        <f ca="1">+IF(OFFSET('Sanitation Data'!$I$29,0,10*ROW('Sanitation Data'!I112))="","",OFFSET('Sanitation Data'!$I$29,0,10*ROW('Sanitation Data'!I112)))</f>
        <v/>
      </c>
      <c r="DL118" s="398" t="str">
        <f ca="1">+IF(OFFSET('Sanitation Data'!$I$30,0,10*ROW('Sanitation Data'!I112))="","",OFFSET('Sanitation Data'!$I$30,0,10*ROW('Sanitation Data'!I112)))</f>
        <v/>
      </c>
      <c r="DM118" s="398" t="str">
        <f ca="1">+IF(OFFSET('Sanitation Data'!$I$31,0,10*ROW('Sanitation Data'!I112))="","",OFFSET('Sanitation Data'!$I$31,0,10*ROW('Sanitation Data'!I112)))</f>
        <v/>
      </c>
      <c r="DN118" s="398" t="str">
        <f ca="1">+IF(OFFSET('Sanitation Data'!$I$32,0,10*ROW('Sanitation Data'!I112))="","",OFFSET('Sanitation Data'!$I$32,0,10*ROW('Sanitation Data'!I112)))</f>
        <v/>
      </c>
      <c r="DO118" s="398" t="str">
        <f ca="1">+IF(OFFSET('Hygiene Data'!$D$11,0,10*ROW('Hygiene Data'!D112))="","",OFFSET('Hygiene Data'!$D$11,0,10*ROW('Hygiene Data'!D112)))</f>
        <v/>
      </c>
      <c r="DP118" s="398" t="str">
        <f ca="1">+IF(OFFSET('Hygiene Data'!$D$12,0,10*ROW('Hygiene Data'!D112))="","",OFFSET('Hygiene Data'!$D$12,0,10*ROW('Hygiene Data'!D112)))</f>
        <v/>
      </c>
      <c r="DQ118" s="398" t="str">
        <f ca="1">+IF(OFFSET('Hygiene Data'!$D$13,0,10*ROW('Hygiene Data'!D112))="","",OFFSET('Hygiene Data'!$D$13,0,10*ROW('Hygiene Data'!D112)))</f>
        <v/>
      </c>
      <c r="DR118" s="398" t="str">
        <f ca="1">+IF(OFFSET('Hygiene Data'!$E$11,0,10*ROW('Hygiene Data'!E112))="","",OFFSET('Hygiene Data'!$E$11,0,10*ROW('Hygiene Data'!E112)))</f>
        <v/>
      </c>
      <c r="DS118" s="398" t="str">
        <f ca="1">+IF(OFFSET('Hygiene Data'!$E$12,0,10*ROW('Hygiene Data'!E112))="","",OFFSET('Hygiene Data'!$E$12,0,10*ROW('Hygiene Data'!E112)))</f>
        <v/>
      </c>
      <c r="DT118" s="398" t="str">
        <f ca="1">+IF(OFFSET('Hygiene Data'!$E$13,0,10*ROW('Hygiene Data'!E112))="","",OFFSET('Hygiene Data'!$E$13,0,10*ROW('Hygiene Data'!E112)))</f>
        <v/>
      </c>
      <c r="DU118" s="398" t="str">
        <f ca="1">+IF(OFFSET('Hygiene Data'!$F$11,0,10*ROW('Hygiene Data'!F112))="","",OFFSET('Hygiene Data'!$F$11,0,10*ROW('Hygiene Data'!F112)))</f>
        <v/>
      </c>
      <c r="DV118" s="398" t="str">
        <f ca="1">+IF(OFFSET('Hygiene Data'!$F$12,0,10*ROW('Hygiene Data'!F112))="","",OFFSET('Hygiene Data'!$F$12,0,10*ROW('Hygiene Data'!F112)))</f>
        <v/>
      </c>
      <c r="DW118" s="398" t="str">
        <f ca="1">+IF(OFFSET('Hygiene Data'!$F$13,0,10*ROW('Hygiene Data'!F112))="","",OFFSET('Hygiene Data'!$F$13,0,10*ROW('Hygiene Data'!F112)))</f>
        <v/>
      </c>
      <c r="DX118" s="398" t="str">
        <f ca="1">+IF(OFFSET('Hygiene Data'!$G$11,0,10*ROW('Hygiene Data'!G112))="","",OFFSET('Hygiene Data'!$G$11,0,10*ROW('Hygiene Data'!G112)))</f>
        <v/>
      </c>
      <c r="DY118" s="398" t="str">
        <f ca="1">+IF(OFFSET('Hygiene Data'!$G$12,0,10*ROW('Hygiene Data'!G112))="","",OFFSET('Hygiene Data'!$G$12,0,10*ROW('Hygiene Data'!G112)))</f>
        <v/>
      </c>
      <c r="DZ118" s="398" t="str">
        <f ca="1">+IF(OFFSET('Hygiene Data'!$G$13,0,10*ROW('Hygiene Data'!G112))="","",OFFSET('Hygiene Data'!$G$13,0,10*ROW('Hygiene Data'!G112)))</f>
        <v/>
      </c>
      <c r="EA118" s="398" t="str">
        <f ca="1">+IF(OFFSET('Hygiene Data'!$H$11,0,10*ROW('Hygiene Data'!H112))="","",OFFSET('Hygiene Data'!$H$11,0,10*ROW('Hygiene Data'!H112)))</f>
        <v/>
      </c>
      <c r="EB118" s="398" t="str">
        <f ca="1">+IF(OFFSET('Hygiene Data'!$H$12,0,10*ROW('Hygiene Data'!H112))="","",OFFSET('Hygiene Data'!$H$12,0,10*ROW('Hygiene Data'!H112)))</f>
        <v/>
      </c>
      <c r="EC118" s="398" t="str">
        <f ca="1">+IF(OFFSET('Hygiene Data'!$H$13,0,10*ROW('Hygiene Data'!H112))="","",OFFSET('Hygiene Data'!$H$13,0,10*ROW('Hygiene Data'!H112)))</f>
        <v/>
      </c>
      <c r="ED118" s="398" t="str">
        <f ca="1">+IF(OFFSET('Hygiene Data'!$I$11,0,10*ROW('Hygiene Data'!I112))="","",OFFSET('Hygiene Data'!$I$11,0,10*ROW('Hygiene Data'!I112)))</f>
        <v/>
      </c>
      <c r="EE118" s="398" t="str">
        <f ca="1">+IF(OFFSET('Hygiene Data'!$I$12,0,10*ROW('Hygiene Data'!I112))="","",OFFSET('Hygiene Data'!$I$12,0,10*ROW('Hygiene Data'!I112)))</f>
        <v/>
      </c>
      <c r="EF118" s="398" t="str">
        <f ca="1">+IF(OFFSET('Hygiene Data'!$I$13,0,10*ROW('Hygiene Data'!I112))="","",OFFSET('Hygiene Data'!$I$13,0,10*ROW('Hygiene Data'!I112)))</f>
        <v/>
      </c>
    </row>
    <row r="119" spans="1:136" x14ac:dyDescent="0.25">
      <c r="A119" s="507" t="str">
        <f ca="1">+IF(OFFSET('Water Data'!$B$2,0,10*ROW('Water Data'!E113))="","",OFFSET('Water Data'!$B$2,0,10*ROW('Water Data'!E113)))</f>
        <v/>
      </c>
      <c r="B119" s="507"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34" t="str">
        <f t="shared" ca="1" si="1"/>
        <v/>
      </c>
      <c r="D119" s="535"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35"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35"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35"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35"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35"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35"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35"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35"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35"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35"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35"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35"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35"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35"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35"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35"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35"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36"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36"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36"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36"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36"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36"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36"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36"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36"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36"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36"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36"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36"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36"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36"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36"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36"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36"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36"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36"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36"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36"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36"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36"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36"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36"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36"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36"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36"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36"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37"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613"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37"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37"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37"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37"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37"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37"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37"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37"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37"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37"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37"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37"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37"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37"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37"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37"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98" t="str">
        <f ca="1">+IF(OFFSET('Water Data'!$D$27,0,10*ROW('Water Data'!D113))="","",OFFSET('Water Data'!$D$27,0,10*ROW('Water Data'!D113)))</f>
        <v/>
      </c>
      <c r="BT119" s="398" t="str">
        <f ca="1">+IF(OFFSET('Water Data'!$D$28,0,10*ROW('Water Data'!D113))="","",OFFSET('Water Data'!$D$28,0,10*ROW('Water Data'!D113)))</f>
        <v/>
      </c>
      <c r="BU119" s="398" t="str">
        <f ca="1">+IF(OFFSET('Water Data'!$D$29,0,10*ROW('Water Data'!D113))="","",OFFSET('Water Data'!$D$29,0,10*ROW('Water Data'!D113)))</f>
        <v/>
      </c>
      <c r="BV119" s="398" t="str">
        <f ca="1">+IF(OFFSET('Water Data'!$E$27,0,10*ROW('Water Data'!E113))="","",OFFSET('Water Data'!$E$27,0,10*ROW('Water Data'!E113)))</f>
        <v/>
      </c>
      <c r="BW119" s="398" t="str">
        <f ca="1">+IF(OFFSET('Water Data'!$E$28,0,10*ROW('Water Data'!E113))="","",OFFSET('Water Data'!$E$28,0,10*ROW('Water Data'!E113)))</f>
        <v/>
      </c>
      <c r="BX119" s="398" t="str">
        <f ca="1">+IF(OFFSET('Water Data'!$E$29,0,10*ROW('Water Data'!E113))="","",OFFSET('Water Data'!$E$29,0,10*ROW('Water Data'!E113)))</f>
        <v/>
      </c>
      <c r="BY119" s="398" t="str">
        <f ca="1">+IF(OFFSET('Water Data'!$F$27,0,10*ROW('Water Data'!F113))="","",OFFSET('Water Data'!$F$27,0,10*ROW('Water Data'!F113)))</f>
        <v/>
      </c>
      <c r="BZ119" s="398" t="str">
        <f ca="1">+IF(OFFSET('Water Data'!$F$28,0,10*ROW('Water Data'!F113))="","",OFFSET('Water Data'!$F$28,0,10*ROW('Water Data'!F113)))</f>
        <v/>
      </c>
      <c r="CA119" s="398" t="str">
        <f ca="1">+IF(OFFSET('Water Data'!$F$29,0,10*ROW('Water Data'!F113))="","",OFFSET('Water Data'!$F$29,0,10*ROW('Water Data'!F113)))</f>
        <v/>
      </c>
      <c r="CB119" s="398" t="str">
        <f ca="1">+IF(OFFSET('Water Data'!$G$27,0,10*ROW('Water Data'!G113))="","",OFFSET('Water Data'!$G$27,0,10*ROW('Water Data'!G113)))</f>
        <v/>
      </c>
      <c r="CC119" s="398" t="str">
        <f ca="1">+IF(OFFSET('Water Data'!$G$28,0,10*ROW('Water Data'!G113))="","",OFFSET('Water Data'!$G$28,0,10*ROW('Water Data'!G113)))</f>
        <v/>
      </c>
      <c r="CD119" s="398" t="str">
        <f ca="1">+IF(OFFSET('Water Data'!$G$29,0,10*ROW('Water Data'!G113))="","",OFFSET('Water Data'!$G$29,0,10*ROW('Water Data'!G113)))</f>
        <v/>
      </c>
      <c r="CE119" s="398" t="str">
        <f ca="1">+IF(OFFSET('Water Data'!$H$27,0,10*ROW('Water Data'!H113))="","",OFFSET('Water Data'!$H$27,0,10*ROW('Water Data'!H113)))</f>
        <v/>
      </c>
      <c r="CF119" s="398" t="str">
        <f ca="1">+IF(OFFSET('Water Data'!$H$28,0,10*ROW('Water Data'!H113))="","",OFFSET('Water Data'!$H$28,0,10*ROW('Water Data'!H113)))</f>
        <v/>
      </c>
      <c r="CG119" s="398" t="str">
        <f ca="1">+IF(OFFSET('Water Data'!$H$29,0,10*ROW('Water Data'!H113))="","",OFFSET('Water Data'!$H$29,0,10*ROW('Water Data'!H113)))</f>
        <v/>
      </c>
      <c r="CH119" s="398" t="str">
        <f ca="1">+IF(OFFSET('Water Data'!$I$27,0,10*ROW('Water Data'!I113))="","",OFFSET('Water Data'!$I$27,0,10*ROW('Water Data'!I113)))</f>
        <v/>
      </c>
      <c r="CI119" s="398" t="str">
        <f ca="1">+IF(OFFSET('Water Data'!$I$28,0,10*ROW('Water Data'!I113))="","",OFFSET('Water Data'!$I$28,0,10*ROW('Water Data'!I113)))</f>
        <v/>
      </c>
      <c r="CJ119" s="398" t="str">
        <f ca="1">+IF(OFFSET('Water Data'!$I$29,0,10*ROW('Water Data'!I113))="","",OFFSET('Water Data'!$I$29,0,10*ROW('Water Data'!I113)))</f>
        <v/>
      </c>
      <c r="CK119" s="398" t="str">
        <f ca="1">+IF(OFFSET('Sanitation Data'!$D$28,0,10*ROW('Sanitation Data'!D113))="","",OFFSET('Sanitation Data'!$D$28,0,10*ROW('Sanitation Data'!D113)))</f>
        <v/>
      </c>
      <c r="CL119" s="398" t="str">
        <f ca="1">+IF(OFFSET('Sanitation Data'!$D$29,0,10*ROW('Sanitation Data'!D113))="","",OFFSET('Sanitation Data'!$D$29,0,10*ROW('Sanitation Data'!D113)))</f>
        <v/>
      </c>
      <c r="CM119" s="398" t="str">
        <f ca="1">+IF(OFFSET('Sanitation Data'!$D$30,0,10*ROW('Sanitation Data'!D113))="","",OFFSET('Sanitation Data'!$D$30,0,10*ROW('Sanitation Data'!D113)))</f>
        <v/>
      </c>
      <c r="CN119" s="398" t="str">
        <f ca="1">+IF(OFFSET('Sanitation Data'!$D$31,0,10*ROW('Sanitation Data'!D113))="","",OFFSET('Sanitation Data'!$D$31,0,10*ROW('Sanitation Data'!D113)))</f>
        <v/>
      </c>
      <c r="CO119" s="398" t="str">
        <f ca="1">+IF(OFFSET('Sanitation Data'!$D$32,0,10*ROW('Sanitation Data'!D113))="","",OFFSET('Sanitation Data'!$D$32,0,10*ROW('Sanitation Data'!D113)))</f>
        <v/>
      </c>
      <c r="CP119" s="398" t="str">
        <f ca="1">+IF(OFFSET('Sanitation Data'!$E$28,0,10*ROW('Sanitation Data'!E113))="","",OFFSET('Sanitation Data'!$E$28,0,10*ROW('Sanitation Data'!E113)))</f>
        <v/>
      </c>
      <c r="CQ119" s="398" t="str">
        <f ca="1">+IF(OFFSET('Sanitation Data'!$E$29,0,10*ROW('Sanitation Data'!E113))="","",OFFSET('Sanitation Data'!$E$29,0,10*ROW('Sanitation Data'!E113)))</f>
        <v/>
      </c>
      <c r="CR119" s="398" t="str">
        <f ca="1">+IF(OFFSET('Sanitation Data'!$E$30,0,10*ROW('Sanitation Data'!E113))="","",OFFSET('Sanitation Data'!$E$30,0,10*ROW('Sanitation Data'!E113)))</f>
        <v/>
      </c>
      <c r="CS119" s="398" t="str">
        <f ca="1">+IF(OFFSET('Sanitation Data'!$E$31,0,10*ROW('Sanitation Data'!E113))="","",OFFSET('Sanitation Data'!$E$31,0,10*ROW('Sanitation Data'!E113)))</f>
        <v/>
      </c>
      <c r="CT119" s="398" t="str">
        <f ca="1">+IF(OFFSET('Sanitation Data'!$E$32,0,10*ROW('Sanitation Data'!E113))="","",OFFSET('Sanitation Data'!$E$32,0,10*ROW('Sanitation Data'!E113)))</f>
        <v/>
      </c>
      <c r="CU119" s="398" t="str">
        <f ca="1">+IF(OFFSET('Sanitation Data'!$F$28,0,10*ROW('Sanitation Data'!F113))="","",OFFSET('Sanitation Data'!$F$28,0,10*ROW('Sanitation Data'!F113)))</f>
        <v/>
      </c>
      <c r="CV119" s="398" t="str">
        <f ca="1">+IF(OFFSET('Sanitation Data'!$F$29,0,10*ROW('Sanitation Data'!F113))="","",OFFSET('Sanitation Data'!$F$29,0,10*ROW('Sanitation Data'!F113)))</f>
        <v/>
      </c>
      <c r="CW119" s="398" t="str">
        <f ca="1">+IF(OFFSET('Sanitation Data'!$F$30,0,10*ROW('Sanitation Data'!F113))="","",OFFSET('Sanitation Data'!$F$30,0,10*ROW('Sanitation Data'!F113)))</f>
        <v/>
      </c>
      <c r="CX119" s="398" t="str">
        <f ca="1">+IF(OFFSET('Sanitation Data'!$F$31,0,10*ROW('Sanitation Data'!F113))="","",OFFSET('Sanitation Data'!$F$31,0,10*ROW('Sanitation Data'!F113)))</f>
        <v/>
      </c>
      <c r="CY119" s="398" t="str">
        <f ca="1">+IF(OFFSET('Sanitation Data'!$F$32,0,10*ROW('Sanitation Data'!F113))="","",OFFSET('Sanitation Data'!$F$32,0,10*ROW('Sanitation Data'!F113)))</f>
        <v/>
      </c>
      <c r="CZ119" s="398" t="str">
        <f ca="1">+IF(OFFSET('Sanitation Data'!$G$28,0,10*ROW('Sanitation Data'!G113))="","",OFFSET('Sanitation Data'!$G$28,0,10*ROW('Sanitation Data'!G113)))</f>
        <v/>
      </c>
      <c r="DA119" s="398" t="str">
        <f ca="1">+IF(OFFSET('Sanitation Data'!$G$29,0,10*ROW('Sanitation Data'!G113))="","",OFFSET('Sanitation Data'!$G$29,0,10*ROW('Sanitation Data'!G113)))</f>
        <v/>
      </c>
      <c r="DB119" s="398" t="str">
        <f ca="1">+IF(OFFSET('Sanitation Data'!$G$30,0,10*ROW('Sanitation Data'!G113))="","",OFFSET('Sanitation Data'!$G$30,0,10*ROW('Sanitation Data'!G113)))</f>
        <v/>
      </c>
      <c r="DC119" s="398" t="str">
        <f ca="1">+IF(OFFSET('Sanitation Data'!$G$31,0,10*ROW('Sanitation Data'!G113))="","",OFFSET('Sanitation Data'!$G$31,0,10*ROW('Sanitation Data'!G113)))</f>
        <v/>
      </c>
      <c r="DD119" s="398" t="str">
        <f ca="1">+IF(OFFSET('Sanitation Data'!$G$32,0,10*ROW('Sanitation Data'!G113))="","",OFFSET('Sanitation Data'!$G$32,0,10*ROW('Sanitation Data'!G113)))</f>
        <v/>
      </c>
      <c r="DE119" s="398" t="str">
        <f ca="1">+IF(OFFSET('Sanitation Data'!$H$28,0,10*ROW('Sanitation Data'!H113))="","",OFFSET('Sanitation Data'!$H$28,0,10*ROW('Sanitation Data'!H113)))</f>
        <v/>
      </c>
      <c r="DF119" s="398" t="str">
        <f ca="1">+IF(OFFSET('Sanitation Data'!$H$29,0,10*ROW('Sanitation Data'!H113))="","",OFFSET('Sanitation Data'!$H$29,0,10*ROW('Sanitation Data'!H113)))</f>
        <v/>
      </c>
      <c r="DG119" s="398" t="str">
        <f ca="1">+IF(OFFSET('Sanitation Data'!$H$30,0,10*ROW('Sanitation Data'!H113))="","",OFFSET('Sanitation Data'!$H$30,0,10*ROW('Sanitation Data'!H113)))</f>
        <v/>
      </c>
      <c r="DH119" s="398" t="str">
        <f ca="1">+IF(OFFSET('Sanitation Data'!$H$31,0,10*ROW('Sanitation Data'!H113))="","",OFFSET('Sanitation Data'!$H$31,0,10*ROW('Sanitation Data'!H113)))</f>
        <v/>
      </c>
      <c r="DI119" s="398" t="str">
        <f ca="1">+IF(OFFSET('Sanitation Data'!$H$32,0,10*ROW('Sanitation Data'!H113))="","",OFFSET('Sanitation Data'!$H$32,0,10*ROW('Sanitation Data'!H113)))</f>
        <v/>
      </c>
      <c r="DJ119" s="398" t="str">
        <f ca="1">+IF(OFFSET('Sanitation Data'!$I$28,0,10*ROW('Sanitation Data'!I113))="","",OFFSET('Sanitation Data'!$I$28,0,10*ROW('Sanitation Data'!I113)))</f>
        <v/>
      </c>
      <c r="DK119" s="398" t="str">
        <f ca="1">+IF(OFFSET('Sanitation Data'!$I$29,0,10*ROW('Sanitation Data'!I113))="","",OFFSET('Sanitation Data'!$I$29,0,10*ROW('Sanitation Data'!I113)))</f>
        <v/>
      </c>
      <c r="DL119" s="398" t="str">
        <f ca="1">+IF(OFFSET('Sanitation Data'!$I$30,0,10*ROW('Sanitation Data'!I113))="","",OFFSET('Sanitation Data'!$I$30,0,10*ROW('Sanitation Data'!I113)))</f>
        <v/>
      </c>
      <c r="DM119" s="398" t="str">
        <f ca="1">+IF(OFFSET('Sanitation Data'!$I$31,0,10*ROW('Sanitation Data'!I113))="","",OFFSET('Sanitation Data'!$I$31,0,10*ROW('Sanitation Data'!I113)))</f>
        <v/>
      </c>
      <c r="DN119" s="398" t="str">
        <f ca="1">+IF(OFFSET('Sanitation Data'!$I$32,0,10*ROW('Sanitation Data'!I113))="","",OFFSET('Sanitation Data'!$I$32,0,10*ROW('Sanitation Data'!I113)))</f>
        <v/>
      </c>
      <c r="DO119" s="398" t="str">
        <f ca="1">+IF(OFFSET('Hygiene Data'!$D$11,0,10*ROW('Hygiene Data'!D113))="","",OFFSET('Hygiene Data'!$D$11,0,10*ROW('Hygiene Data'!D113)))</f>
        <v/>
      </c>
      <c r="DP119" s="398" t="str">
        <f ca="1">+IF(OFFSET('Hygiene Data'!$D$12,0,10*ROW('Hygiene Data'!D113))="","",OFFSET('Hygiene Data'!$D$12,0,10*ROW('Hygiene Data'!D113)))</f>
        <v/>
      </c>
      <c r="DQ119" s="398" t="str">
        <f ca="1">+IF(OFFSET('Hygiene Data'!$D$13,0,10*ROW('Hygiene Data'!D113))="","",OFFSET('Hygiene Data'!$D$13,0,10*ROW('Hygiene Data'!D113)))</f>
        <v/>
      </c>
      <c r="DR119" s="398" t="str">
        <f ca="1">+IF(OFFSET('Hygiene Data'!$E$11,0,10*ROW('Hygiene Data'!E113))="","",OFFSET('Hygiene Data'!$E$11,0,10*ROW('Hygiene Data'!E113)))</f>
        <v/>
      </c>
      <c r="DS119" s="398" t="str">
        <f ca="1">+IF(OFFSET('Hygiene Data'!$E$12,0,10*ROW('Hygiene Data'!E113))="","",OFFSET('Hygiene Data'!$E$12,0,10*ROW('Hygiene Data'!E113)))</f>
        <v/>
      </c>
      <c r="DT119" s="398" t="str">
        <f ca="1">+IF(OFFSET('Hygiene Data'!$E$13,0,10*ROW('Hygiene Data'!E113))="","",OFFSET('Hygiene Data'!$E$13,0,10*ROW('Hygiene Data'!E113)))</f>
        <v/>
      </c>
      <c r="DU119" s="398" t="str">
        <f ca="1">+IF(OFFSET('Hygiene Data'!$F$11,0,10*ROW('Hygiene Data'!F113))="","",OFFSET('Hygiene Data'!$F$11,0,10*ROW('Hygiene Data'!F113)))</f>
        <v/>
      </c>
      <c r="DV119" s="398" t="str">
        <f ca="1">+IF(OFFSET('Hygiene Data'!$F$12,0,10*ROW('Hygiene Data'!F113))="","",OFFSET('Hygiene Data'!$F$12,0,10*ROW('Hygiene Data'!F113)))</f>
        <v/>
      </c>
      <c r="DW119" s="398" t="str">
        <f ca="1">+IF(OFFSET('Hygiene Data'!$F$13,0,10*ROW('Hygiene Data'!F113))="","",OFFSET('Hygiene Data'!$F$13,0,10*ROW('Hygiene Data'!F113)))</f>
        <v/>
      </c>
      <c r="DX119" s="398" t="str">
        <f ca="1">+IF(OFFSET('Hygiene Data'!$G$11,0,10*ROW('Hygiene Data'!G113))="","",OFFSET('Hygiene Data'!$G$11,0,10*ROW('Hygiene Data'!G113)))</f>
        <v/>
      </c>
      <c r="DY119" s="398" t="str">
        <f ca="1">+IF(OFFSET('Hygiene Data'!$G$12,0,10*ROW('Hygiene Data'!G113))="","",OFFSET('Hygiene Data'!$G$12,0,10*ROW('Hygiene Data'!G113)))</f>
        <v/>
      </c>
      <c r="DZ119" s="398" t="str">
        <f ca="1">+IF(OFFSET('Hygiene Data'!$G$13,0,10*ROW('Hygiene Data'!G113))="","",OFFSET('Hygiene Data'!$G$13,0,10*ROW('Hygiene Data'!G113)))</f>
        <v/>
      </c>
      <c r="EA119" s="398" t="str">
        <f ca="1">+IF(OFFSET('Hygiene Data'!$H$11,0,10*ROW('Hygiene Data'!H113))="","",OFFSET('Hygiene Data'!$H$11,0,10*ROW('Hygiene Data'!H113)))</f>
        <v/>
      </c>
      <c r="EB119" s="398" t="str">
        <f ca="1">+IF(OFFSET('Hygiene Data'!$H$12,0,10*ROW('Hygiene Data'!H113))="","",OFFSET('Hygiene Data'!$H$12,0,10*ROW('Hygiene Data'!H113)))</f>
        <v/>
      </c>
      <c r="EC119" s="398" t="str">
        <f ca="1">+IF(OFFSET('Hygiene Data'!$H$13,0,10*ROW('Hygiene Data'!H113))="","",OFFSET('Hygiene Data'!$H$13,0,10*ROW('Hygiene Data'!H113)))</f>
        <v/>
      </c>
      <c r="ED119" s="398" t="str">
        <f ca="1">+IF(OFFSET('Hygiene Data'!$I$11,0,10*ROW('Hygiene Data'!I113))="","",OFFSET('Hygiene Data'!$I$11,0,10*ROW('Hygiene Data'!I113)))</f>
        <v/>
      </c>
      <c r="EE119" s="398" t="str">
        <f ca="1">+IF(OFFSET('Hygiene Data'!$I$12,0,10*ROW('Hygiene Data'!I113))="","",OFFSET('Hygiene Data'!$I$12,0,10*ROW('Hygiene Data'!I113)))</f>
        <v/>
      </c>
      <c r="EF119" s="398" t="str">
        <f ca="1">+IF(OFFSET('Hygiene Data'!$I$13,0,10*ROW('Hygiene Data'!I113))="","",OFFSET('Hygiene Data'!$I$13,0,10*ROW('Hygiene Data'!I113)))</f>
        <v/>
      </c>
    </row>
    <row r="120" spans="1:136" x14ac:dyDescent="0.25">
      <c r="A120" s="507" t="str">
        <f ca="1">+IF(OFFSET('Water Data'!$B$2,0,10*ROW('Water Data'!E114))="","",OFFSET('Water Data'!$B$2,0,10*ROW('Water Data'!E114)))</f>
        <v/>
      </c>
      <c r="B120" s="507"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34" t="str">
        <f t="shared" ca="1" si="1"/>
        <v/>
      </c>
      <c r="D120" s="535"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35"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35"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35"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35"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35"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35"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35"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35"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35"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35"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35"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35"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35"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35"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35"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35"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35"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36"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36"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36"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36"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36"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36"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36"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36"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36"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36"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36"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36"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36"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36"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36"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36"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36"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36"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36"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36"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36"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36"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36"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36"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36"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36"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36"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36"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36"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36"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37"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613"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37"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37"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37"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37"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37"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37"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37"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37"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37"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37"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37"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37"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37"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37"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37"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37"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98" t="str">
        <f ca="1">+IF(OFFSET('Water Data'!$D$27,0,10*ROW('Water Data'!D114))="","",OFFSET('Water Data'!$D$27,0,10*ROW('Water Data'!D114)))</f>
        <v/>
      </c>
      <c r="BT120" s="398" t="str">
        <f ca="1">+IF(OFFSET('Water Data'!$D$28,0,10*ROW('Water Data'!D114))="","",OFFSET('Water Data'!$D$28,0,10*ROW('Water Data'!D114)))</f>
        <v/>
      </c>
      <c r="BU120" s="398" t="str">
        <f ca="1">+IF(OFFSET('Water Data'!$D$29,0,10*ROW('Water Data'!D114))="","",OFFSET('Water Data'!$D$29,0,10*ROW('Water Data'!D114)))</f>
        <v/>
      </c>
      <c r="BV120" s="398" t="str">
        <f ca="1">+IF(OFFSET('Water Data'!$E$27,0,10*ROW('Water Data'!E114))="","",OFFSET('Water Data'!$E$27,0,10*ROW('Water Data'!E114)))</f>
        <v/>
      </c>
      <c r="BW120" s="398" t="str">
        <f ca="1">+IF(OFFSET('Water Data'!$E$28,0,10*ROW('Water Data'!E114))="","",OFFSET('Water Data'!$E$28,0,10*ROW('Water Data'!E114)))</f>
        <v/>
      </c>
      <c r="BX120" s="398" t="str">
        <f ca="1">+IF(OFFSET('Water Data'!$E$29,0,10*ROW('Water Data'!E114))="","",OFFSET('Water Data'!$E$29,0,10*ROW('Water Data'!E114)))</f>
        <v/>
      </c>
      <c r="BY120" s="398" t="str">
        <f ca="1">+IF(OFFSET('Water Data'!$F$27,0,10*ROW('Water Data'!F114))="","",OFFSET('Water Data'!$F$27,0,10*ROW('Water Data'!F114)))</f>
        <v/>
      </c>
      <c r="BZ120" s="398" t="str">
        <f ca="1">+IF(OFFSET('Water Data'!$F$28,0,10*ROW('Water Data'!F114))="","",OFFSET('Water Data'!$F$28,0,10*ROW('Water Data'!F114)))</f>
        <v/>
      </c>
      <c r="CA120" s="398" t="str">
        <f ca="1">+IF(OFFSET('Water Data'!$F$29,0,10*ROW('Water Data'!F114))="","",OFFSET('Water Data'!$F$29,0,10*ROW('Water Data'!F114)))</f>
        <v/>
      </c>
      <c r="CB120" s="398" t="str">
        <f ca="1">+IF(OFFSET('Water Data'!$G$27,0,10*ROW('Water Data'!G114))="","",OFFSET('Water Data'!$G$27,0,10*ROW('Water Data'!G114)))</f>
        <v/>
      </c>
      <c r="CC120" s="398" t="str">
        <f ca="1">+IF(OFFSET('Water Data'!$G$28,0,10*ROW('Water Data'!G114))="","",OFFSET('Water Data'!$G$28,0,10*ROW('Water Data'!G114)))</f>
        <v/>
      </c>
      <c r="CD120" s="398" t="str">
        <f ca="1">+IF(OFFSET('Water Data'!$G$29,0,10*ROW('Water Data'!G114))="","",OFFSET('Water Data'!$G$29,0,10*ROW('Water Data'!G114)))</f>
        <v/>
      </c>
      <c r="CE120" s="398" t="str">
        <f ca="1">+IF(OFFSET('Water Data'!$H$27,0,10*ROW('Water Data'!H114))="","",OFFSET('Water Data'!$H$27,0,10*ROW('Water Data'!H114)))</f>
        <v/>
      </c>
      <c r="CF120" s="398" t="str">
        <f ca="1">+IF(OFFSET('Water Data'!$H$28,0,10*ROW('Water Data'!H114))="","",OFFSET('Water Data'!$H$28,0,10*ROW('Water Data'!H114)))</f>
        <v/>
      </c>
      <c r="CG120" s="398" t="str">
        <f ca="1">+IF(OFFSET('Water Data'!$H$29,0,10*ROW('Water Data'!H114))="","",OFFSET('Water Data'!$H$29,0,10*ROW('Water Data'!H114)))</f>
        <v/>
      </c>
      <c r="CH120" s="398" t="str">
        <f ca="1">+IF(OFFSET('Water Data'!$I$27,0,10*ROW('Water Data'!I114))="","",OFFSET('Water Data'!$I$27,0,10*ROW('Water Data'!I114)))</f>
        <v/>
      </c>
      <c r="CI120" s="398" t="str">
        <f ca="1">+IF(OFFSET('Water Data'!$I$28,0,10*ROW('Water Data'!I114))="","",OFFSET('Water Data'!$I$28,0,10*ROW('Water Data'!I114)))</f>
        <v/>
      </c>
      <c r="CJ120" s="398" t="str">
        <f ca="1">+IF(OFFSET('Water Data'!$I$29,0,10*ROW('Water Data'!I114))="","",OFFSET('Water Data'!$I$29,0,10*ROW('Water Data'!I114)))</f>
        <v/>
      </c>
      <c r="CK120" s="398" t="str">
        <f ca="1">+IF(OFFSET('Sanitation Data'!$D$28,0,10*ROW('Sanitation Data'!D114))="","",OFFSET('Sanitation Data'!$D$28,0,10*ROW('Sanitation Data'!D114)))</f>
        <v/>
      </c>
      <c r="CL120" s="398" t="str">
        <f ca="1">+IF(OFFSET('Sanitation Data'!$D$29,0,10*ROW('Sanitation Data'!D114))="","",OFFSET('Sanitation Data'!$D$29,0,10*ROW('Sanitation Data'!D114)))</f>
        <v/>
      </c>
      <c r="CM120" s="398" t="str">
        <f ca="1">+IF(OFFSET('Sanitation Data'!$D$30,0,10*ROW('Sanitation Data'!D114))="","",OFFSET('Sanitation Data'!$D$30,0,10*ROW('Sanitation Data'!D114)))</f>
        <v/>
      </c>
      <c r="CN120" s="398" t="str">
        <f ca="1">+IF(OFFSET('Sanitation Data'!$D$31,0,10*ROW('Sanitation Data'!D114))="","",OFFSET('Sanitation Data'!$D$31,0,10*ROW('Sanitation Data'!D114)))</f>
        <v/>
      </c>
      <c r="CO120" s="398" t="str">
        <f ca="1">+IF(OFFSET('Sanitation Data'!$D$32,0,10*ROW('Sanitation Data'!D114))="","",OFFSET('Sanitation Data'!$D$32,0,10*ROW('Sanitation Data'!D114)))</f>
        <v/>
      </c>
      <c r="CP120" s="398" t="str">
        <f ca="1">+IF(OFFSET('Sanitation Data'!$E$28,0,10*ROW('Sanitation Data'!E114))="","",OFFSET('Sanitation Data'!$E$28,0,10*ROW('Sanitation Data'!E114)))</f>
        <v/>
      </c>
      <c r="CQ120" s="398" t="str">
        <f ca="1">+IF(OFFSET('Sanitation Data'!$E$29,0,10*ROW('Sanitation Data'!E114))="","",OFFSET('Sanitation Data'!$E$29,0,10*ROW('Sanitation Data'!E114)))</f>
        <v/>
      </c>
      <c r="CR120" s="398" t="str">
        <f ca="1">+IF(OFFSET('Sanitation Data'!$E$30,0,10*ROW('Sanitation Data'!E114))="","",OFFSET('Sanitation Data'!$E$30,0,10*ROW('Sanitation Data'!E114)))</f>
        <v/>
      </c>
      <c r="CS120" s="398" t="str">
        <f ca="1">+IF(OFFSET('Sanitation Data'!$E$31,0,10*ROW('Sanitation Data'!E114))="","",OFFSET('Sanitation Data'!$E$31,0,10*ROW('Sanitation Data'!E114)))</f>
        <v/>
      </c>
      <c r="CT120" s="398" t="str">
        <f ca="1">+IF(OFFSET('Sanitation Data'!$E$32,0,10*ROW('Sanitation Data'!E114))="","",OFFSET('Sanitation Data'!$E$32,0,10*ROW('Sanitation Data'!E114)))</f>
        <v/>
      </c>
      <c r="CU120" s="398" t="str">
        <f ca="1">+IF(OFFSET('Sanitation Data'!$F$28,0,10*ROW('Sanitation Data'!F114))="","",OFFSET('Sanitation Data'!$F$28,0,10*ROW('Sanitation Data'!F114)))</f>
        <v/>
      </c>
      <c r="CV120" s="398" t="str">
        <f ca="1">+IF(OFFSET('Sanitation Data'!$F$29,0,10*ROW('Sanitation Data'!F114))="","",OFFSET('Sanitation Data'!$F$29,0,10*ROW('Sanitation Data'!F114)))</f>
        <v/>
      </c>
      <c r="CW120" s="398" t="str">
        <f ca="1">+IF(OFFSET('Sanitation Data'!$F$30,0,10*ROW('Sanitation Data'!F114))="","",OFFSET('Sanitation Data'!$F$30,0,10*ROW('Sanitation Data'!F114)))</f>
        <v/>
      </c>
      <c r="CX120" s="398" t="str">
        <f ca="1">+IF(OFFSET('Sanitation Data'!$F$31,0,10*ROW('Sanitation Data'!F114))="","",OFFSET('Sanitation Data'!$F$31,0,10*ROW('Sanitation Data'!F114)))</f>
        <v/>
      </c>
      <c r="CY120" s="398" t="str">
        <f ca="1">+IF(OFFSET('Sanitation Data'!$F$32,0,10*ROW('Sanitation Data'!F114))="","",OFFSET('Sanitation Data'!$F$32,0,10*ROW('Sanitation Data'!F114)))</f>
        <v/>
      </c>
      <c r="CZ120" s="398" t="str">
        <f ca="1">+IF(OFFSET('Sanitation Data'!$G$28,0,10*ROW('Sanitation Data'!G114))="","",OFFSET('Sanitation Data'!$G$28,0,10*ROW('Sanitation Data'!G114)))</f>
        <v/>
      </c>
      <c r="DA120" s="398" t="str">
        <f ca="1">+IF(OFFSET('Sanitation Data'!$G$29,0,10*ROW('Sanitation Data'!G114))="","",OFFSET('Sanitation Data'!$G$29,0,10*ROW('Sanitation Data'!G114)))</f>
        <v/>
      </c>
      <c r="DB120" s="398" t="str">
        <f ca="1">+IF(OFFSET('Sanitation Data'!$G$30,0,10*ROW('Sanitation Data'!G114))="","",OFFSET('Sanitation Data'!$G$30,0,10*ROW('Sanitation Data'!G114)))</f>
        <v/>
      </c>
      <c r="DC120" s="398" t="str">
        <f ca="1">+IF(OFFSET('Sanitation Data'!$G$31,0,10*ROW('Sanitation Data'!G114))="","",OFFSET('Sanitation Data'!$G$31,0,10*ROW('Sanitation Data'!G114)))</f>
        <v/>
      </c>
      <c r="DD120" s="398" t="str">
        <f ca="1">+IF(OFFSET('Sanitation Data'!$G$32,0,10*ROW('Sanitation Data'!G114))="","",OFFSET('Sanitation Data'!$G$32,0,10*ROW('Sanitation Data'!G114)))</f>
        <v/>
      </c>
      <c r="DE120" s="398" t="str">
        <f ca="1">+IF(OFFSET('Sanitation Data'!$H$28,0,10*ROW('Sanitation Data'!H114))="","",OFFSET('Sanitation Data'!$H$28,0,10*ROW('Sanitation Data'!H114)))</f>
        <v/>
      </c>
      <c r="DF120" s="398" t="str">
        <f ca="1">+IF(OFFSET('Sanitation Data'!$H$29,0,10*ROW('Sanitation Data'!H114))="","",OFFSET('Sanitation Data'!$H$29,0,10*ROW('Sanitation Data'!H114)))</f>
        <v/>
      </c>
      <c r="DG120" s="398" t="str">
        <f ca="1">+IF(OFFSET('Sanitation Data'!$H$30,0,10*ROW('Sanitation Data'!H114))="","",OFFSET('Sanitation Data'!$H$30,0,10*ROW('Sanitation Data'!H114)))</f>
        <v/>
      </c>
      <c r="DH120" s="398" t="str">
        <f ca="1">+IF(OFFSET('Sanitation Data'!$H$31,0,10*ROW('Sanitation Data'!H114))="","",OFFSET('Sanitation Data'!$H$31,0,10*ROW('Sanitation Data'!H114)))</f>
        <v/>
      </c>
      <c r="DI120" s="398" t="str">
        <f ca="1">+IF(OFFSET('Sanitation Data'!$H$32,0,10*ROW('Sanitation Data'!H114))="","",OFFSET('Sanitation Data'!$H$32,0,10*ROW('Sanitation Data'!H114)))</f>
        <v/>
      </c>
      <c r="DJ120" s="398" t="str">
        <f ca="1">+IF(OFFSET('Sanitation Data'!$I$28,0,10*ROW('Sanitation Data'!I114))="","",OFFSET('Sanitation Data'!$I$28,0,10*ROW('Sanitation Data'!I114)))</f>
        <v/>
      </c>
      <c r="DK120" s="398" t="str">
        <f ca="1">+IF(OFFSET('Sanitation Data'!$I$29,0,10*ROW('Sanitation Data'!I114))="","",OFFSET('Sanitation Data'!$I$29,0,10*ROW('Sanitation Data'!I114)))</f>
        <v/>
      </c>
      <c r="DL120" s="398" t="str">
        <f ca="1">+IF(OFFSET('Sanitation Data'!$I$30,0,10*ROW('Sanitation Data'!I114))="","",OFFSET('Sanitation Data'!$I$30,0,10*ROW('Sanitation Data'!I114)))</f>
        <v/>
      </c>
      <c r="DM120" s="398" t="str">
        <f ca="1">+IF(OFFSET('Sanitation Data'!$I$31,0,10*ROW('Sanitation Data'!I114))="","",OFFSET('Sanitation Data'!$I$31,0,10*ROW('Sanitation Data'!I114)))</f>
        <v/>
      </c>
      <c r="DN120" s="398" t="str">
        <f ca="1">+IF(OFFSET('Sanitation Data'!$I$32,0,10*ROW('Sanitation Data'!I114))="","",OFFSET('Sanitation Data'!$I$32,0,10*ROW('Sanitation Data'!I114)))</f>
        <v/>
      </c>
      <c r="DO120" s="398" t="str">
        <f ca="1">+IF(OFFSET('Hygiene Data'!$D$11,0,10*ROW('Hygiene Data'!D114))="","",OFFSET('Hygiene Data'!$D$11,0,10*ROW('Hygiene Data'!D114)))</f>
        <v/>
      </c>
      <c r="DP120" s="398" t="str">
        <f ca="1">+IF(OFFSET('Hygiene Data'!$D$12,0,10*ROW('Hygiene Data'!D114))="","",OFFSET('Hygiene Data'!$D$12,0,10*ROW('Hygiene Data'!D114)))</f>
        <v/>
      </c>
      <c r="DQ120" s="398" t="str">
        <f ca="1">+IF(OFFSET('Hygiene Data'!$D$13,0,10*ROW('Hygiene Data'!D114))="","",OFFSET('Hygiene Data'!$D$13,0,10*ROW('Hygiene Data'!D114)))</f>
        <v/>
      </c>
      <c r="DR120" s="398" t="str">
        <f ca="1">+IF(OFFSET('Hygiene Data'!$E$11,0,10*ROW('Hygiene Data'!E114))="","",OFFSET('Hygiene Data'!$E$11,0,10*ROW('Hygiene Data'!E114)))</f>
        <v/>
      </c>
      <c r="DS120" s="398" t="str">
        <f ca="1">+IF(OFFSET('Hygiene Data'!$E$12,0,10*ROW('Hygiene Data'!E114))="","",OFFSET('Hygiene Data'!$E$12,0,10*ROW('Hygiene Data'!E114)))</f>
        <v/>
      </c>
      <c r="DT120" s="398" t="str">
        <f ca="1">+IF(OFFSET('Hygiene Data'!$E$13,0,10*ROW('Hygiene Data'!E114))="","",OFFSET('Hygiene Data'!$E$13,0,10*ROW('Hygiene Data'!E114)))</f>
        <v/>
      </c>
      <c r="DU120" s="398" t="str">
        <f ca="1">+IF(OFFSET('Hygiene Data'!$F$11,0,10*ROW('Hygiene Data'!F114))="","",OFFSET('Hygiene Data'!$F$11,0,10*ROW('Hygiene Data'!F114)))</f>
        <v/>
      </c>
      <c r="DV120" s="398" t="str">
        <f ca="1">+IF(OFFSET('Hygiene Data'!$F$12,0,10*ROW('Hygiene Data'!F114))="","",OFFSET('Hygiene Data'!$F$12,0,10*ROW('Hygiene Data'!F114)))</f>
        <v/>
      </c>
      <c r="DW120" s="398" t="str">
        <f ca="1">+IF(OFFSET('Hygiene Data'!$F$13,0,10*ROW('Hygiene Data'!F114))="","",OFFSET('Hygiene Data'!$F$13,0,10*ROW('Hygiene Data'!F114)))</f>
        <v/>
      </c>
      <c r="DX120" s="398" t="str">
        <f ca="1">+IF(OFFSET('Hygiene Data'!$G$11,0,10*ROW('Hygiene Data'!G114))="","",OFFSET('Hygiene Data'!$G$11,0,10*ROW('Hygiene Data'!G114)))</f>
        <v/>
      </c>
      <c r="DY120" s="398" t="str">
        <f ca="1">+IF(OFFSET('Hygiene Data'!$G$12,0,10*ROW('Hygiene Data'!G114))="","",OFFSET('Hygiene Data'!$G$12,0,10*ROW('Hygiene Data'!G114)))</f>
        <v/>
      </c>
      <c r="DZ120" s="398" t="str">
        <f ca="1">+IF(OFFSET('Hygiene Data'!$G$13,0,10*ROW('Hygiene Data'!G114))="","",OFFSET('Hygiene Data'!$G$13,0,10*ROW('Hygiene Data'!G114)))</f>
        <v/>
      </c>
      <c r="EA120" s="398" t="str">
        <f ca="1">+IF(OFFSET('Hygiene Data'!$H$11,0,10*ROW('Hygiene Data'!H114))="","",OFFSET('Hygiene Data'!$H$11,0,10*ROW('Hygiene Data'!H114)))</f>
        <v/>
      </c>
      <c r="EB120" s="398" t="str">
        <f ca="1">+IF(OFFSET('Hygiene Data'!$H$12,0,10*ROW('Hygiene Data'!H114))="","",OFFSET('Hygiene Data'!$H$12,0,10*ROW('Hygiene Data'!H114)))</f>
        <v/>
      </c>
      <c r="EC120" s="398" t="str">
        <f ca="1">+IF(OFFSET('Hygiene Data'!$H$13,0,10*ROW('Hygiene Data'!H114))="","",OFFSET('Hygiene Data'!$H$13,0,10*ROW('Hygiene Data'!H114)))</f>
        <v/>
      </c>
      <c r="ED120" s="398" t="str">
        <f ca="1">+IF(OFFSET('Hygiene Data'!$I$11,0,10*ROW('Hygiene Data'!I114))="","",OFFSET('Hygiene Data'!$I$11,0,10*ROW('Hygiene Data'!I114)))</f>
        <v/>
      </c>
      <c r="EE120" s="398" t="str">
        <f ca="1">+IF(OFFSET('Hygiene Data'!$I$12,0,10*ROW('Hygiene Data'!I114))="","",OFFSET('Hygiene Data'!$I$12,0,10*ROW('Hygiene Data'!I114)))</f>
        <v/>
      </c>
      <c r="EF120" s="398" t="str">
        <f ca="1">+IF(OFFSET('Hygiene Data'!$I$13,0,10*ROW('Hygiene Data'!I114))="","",OFFSET('Hygiene Data'!$I$13,0,10*ROW('Hygiene Data'!I114)))</f>
        <v/>
      </c>
    </row>
    <row r="121" spans="1:136" x14ac:dyDescent="0.25">
      <c r="A121" s="507" t="str">
        <f ca="1">+IF(OFFSET('Water Data'!$B$2,0,10*ROW('Water Data'!E115))="","",OFFSET('Water Data'!$B$2,0,10*ROW('Water Data'!E115)))</f>
        <v/>
      </c>
      <c r="B121" s="507"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34" t="str">
        <f t="shared" ca="1" si="1"/>
        <v/>
      </c>
      <c r="D121" s="535"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35"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35"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35"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35"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35"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35"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35"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35"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35"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35"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35"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35"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35"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35"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35"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35"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35"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36"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36"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36"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36"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36"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36"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36"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36"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36"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36"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36"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36"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36"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36"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36"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36"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36"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36"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36"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36"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36"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36"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36"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36"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36"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36"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36"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36"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36"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36"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37"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613"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37"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37"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37"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37"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37"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37"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37"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37"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37"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37"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37"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37"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37"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37"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37"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37"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98" t="str">
        <f ca="1">+IF(OFFSET('Water Data'!$D$27,0,10*ROW('Water Data'!D115))="","",OFFSET('Water Data'!$D$27,0,10*ROW('Water Data'!D115)))</f>
        <v/>
      </c>
      <c r="BT121" s="398" t="str">
        <f ca="1">+IF(OFFSET('Water Data'!$D$28,0,10*ROW('Water Data'!D115))="","",OFFSET('Water Data'!$D$28,0,10*ROW('Water Data'!D115)))</f>
        <v/>
      </c>
      <c r="BU121" s="398" t="str">
        <f ca="1">+IF(OFFSET('Water Data'!$D$29,0,10*ROW('Water Data'!D115))="","",OFFSET('Water Data'!$D$29,0,10*ROW('Water Data'!D115)))</f>
        <v/>
      </c>
      <c r="BV121" s="398" t="str">
        <f ca="1">+IF(OFFSET('Water Data'!$E$27,0,10*ROW('Water Data'!E115))="","",OFFSET('Water Data'!$E$27,0,10*ROW('Water Data'!E115)))</f>
        <v/>
      </c>
      <c r="BW121" s="398" t="str">
        <f ca="1">+IF(OFFSET('Water Data'!$E$28,0,10*ROW('Water Data'!E115))="","",OFFSET('Water Data'!$E$28,0,10*ROW('Water Data'!E115)))</f>
        <v/>
      </c>
      <c r="BX121" s="398" t="str">
        <f ca="1">+IF(OFFSET('Water Data'!$E$29,0,10*ROW('Water Data'!E115))="","",OFFSET('Water Data'!$E$29,0,10*ROW('Water Data'!E115)))</f>
        <v/>
      </c>
      <c r="BY121" s="398" t="str">
        <f ca="1">+IF(OFFSET('Water Data'!$F$27,0,10*ROW('Water Data'!F115))="","",OFFSET('Water Data'!$F$27,0,10*ROW('Water Data'!F115)))</f>
        <v/>
      </c>
      <c r="BZ121" s="398" t="str">
        <f ca="1">+IF(OFFSET('Water Data'!$F$28,0,10*ROW('Water Data'!F115))="","",OFFSET('Water Data'!$F$28,0,10*ROW('Water Data'!F115)))</f>
        <v/>
      </c>
      <c r="CA121" s="398" t="str">
        <f ca="1">+IF(OFFSET('Water Data'!$F$29,0,10*ROW('Water Data'!F115))="","",OFFSET('Water Data'!$F$29,0,10*ROW('Water Data'!F115)))</f>
        <v/>
      </c>
      <c r="CB121" s="398" t="str">
        <f ca="1">+IF(OFFSET('Water Data'!$G$27,0,10*ROW('Water Data'!G115))="","",OFFSET('Water Data'!$G$27,0,10*ROW('Water Data'!G115)))</f>
        <v/>
      </c>
      <c r="CC121" s="398" t="str">
        <f ca="1">+IF(OFFSET('Water Data'!$G$28,0,10*ROW('Water Data'!G115))="","",OFFSET('Water Data'!$G$28,0,10*ROW('Water Data'!G115)))</f>
        <v/>
      </c>
      <c r="CD121" s="398" t="str">
        <f ca="1">+IF(OFFSET('Water Data'!$G$29,0,10*ROW('Water Data'!G115))="","",OFFSET('Water Data'!$G$29,0,10*ROW('Water Data'!G115)))</f>
        <v/>
      </c>
      <c r="CE121" s="398" t="str">
        <f ca="1">+IF(OFFSET('Water Data'!$H$27,0,10*ROW('Water Data'!H115))="","",OFFSET('Water Data'!$H$27,0,10*ROW('Water Data'!H115)))</f>
        <v/>
      </c>
      <c r="CF121" s="398" t="str">
        <f ca="1">+IF(OFFSET('Water Data'!$H$28,0,10*ROW('Water Data'!H115))="","",OFFSET('Water Data'!$H$28,0,10*ROW('Water Data'!H115)))</f>
        <v/>
      </c>
      <c r="CG121" s="398" t="str">
        <f ca="1">+IF(OFFSET('Water Data'!$H$29,0,10*ROW('Water Data'!H115))="","",OFFSET('Water Data'!$H$29,0,10*ROW('Water Data'!H115)))</f>
        <v/>
      </c>
      <c r="CH121" s="398" t="str">
        <f ca="1">+IF(OFFSET('Water Data'!$I$27,0,10*ROW('Water Data'!I115))="","",OFFSET('Water Data'!$I$27,0,10*ROW('Water Data'!I115)))</f>
        <v/>
      </c>
      <c r="CI121" s="398" t="str">
        <f ca="1">+IF(OFFSET('Water Data'!$I$28,0,10*ROW('Water Data'!I115))="","",OFFSET('Water Data'!$I$28,0,10*ROW('Water Data'!I115)))</f>
        <v/>
      </c>
      <c r="CJ121" s="398" t="str">
        <f ca="1">+IF(OFFSET('Water Data'!$I$29,0,10*ROW('Water Data'!I115))="","",OFFSET('Water Data'!$I$29,0,10*ROW('Water Data'!I115)))</f>
        <v/>
      </c>
      <c r="CK121" s="398" t="str">
        <f ca="1">+IF(OFFSET('Sanitation Data'!$D$28,0,10*ROW('Sanitation Data'!D115))="","",OFFSET('Sanitation Data'!$D$28,0,10*ROW('Sanitation Data'!D115)))</f>
        <v/>
      </c>
      <c r="CL121" s="398" t="str">
        <f ca="1">+IF(OFFSET('Sanitation Data'!$D$29,0,10*ROW('Sanitation Data'!D115))="","",OFFSET('Sanitation Data'!$D$29,0,10*ROW('Sanitation Data'!D115)))</f>
        <v/>
      </c>
      <c r="CM121" s="398" t="str">
        <f ca="1">+IF(OFFSET('Sanitation Data'!$D$30,0,10*ROW('Sanitation Data'!D115))="","",OFFSET('Sanitation Data'!$D$30,0,10*ROW('Sanitation Data'!D115)))</f>
        <v/>
      </c>
      <c r="CN121" s="398" t="str">
        <f ca="1">+IF(OFFSET('Sanitation Data'!$D$31,0,10*ROW('Sanitation Data'!D115))="","",OFFSET('Sanitation Data'!$D$31,0,10*ROW('Sanitation Data'!D115)))</f>
        <v/>
      </c>
      <c r="CO121" s="398" t="str">
        <f ca="1">+IF(OFFSET('Sanitation Data'!$D$32,0,10*ROW('Sanitation Data'!D115))="","",OFFSET('Sanitation Data'!$D$32,0,10*ROW('Sanitation Data'!D115)))</f>
        <v/>
      </c>
      <c r="CP121" s="398" t="str">
        <f ca="1">+IF(OFFSET('Sanitation Data'!$E$28,0,10*ROW('Sanitation Data'!E115))="","",OFFSET('Sanitation Data'!$E$28,0,10*ROW('Sanitation Data'!E115)))</f>
        <v/>
      </c>
      <c r="CQ121" s="398" t="str">
        <f ca="1">+IF(OFFSET('Sanitation Data'!$E$29,0,10*ROW('Sanitation Data'!E115))="","",OFFSET('Sanitation Data'!$E$29,0,10*ROW('Sanitation Data'!E115)))</f>
        <v/>
      </c>
      <c r="CR121" s="398" t="str">
        <f ca="1">+IF(OFFSET('Sanitation Data'!$E$30,0,10*ROW('Sanitation Data'!E115))="","",OFFSET('Sanitation Data'!$E$30,0,10*ROW('Sanitation Data'!E115)))</f>
        <v/>
      </c>
      <c r="CS121" s="398" t="str">
        <f ca="1">+IF(OFFSET('Sanitation Data'!$E$31,0,10*ROW('Sanitation Data'!E115))="","",OFFSET('Sanitation Data'!$E$31,0,10*ROW('Sanitation Data'!E115)))</f>
        <v/>
      </c>
      <c r="CT121" s="398" t="str">
        <f ca="1">+IF(OFFSET('Sanitation Data'!$E$32,0,10*ROW('Sanitation Data'!E115))="","",OFFSET('Sanitation Data'!$E$32,0,10*ROW('Sanitation Data'!E115)))</f>
        <v/>
      </c>
      <c r="CU121" s="398" t="str">
        <f ca="1">+IF(OFFSET('Sanitation Data'!$F$28,0,10*ROW('Sanitation Data'!F115))="","",OFFSET('Sanitation Data'!$F$28,0,10*ROW('Sanitation Data'!F115)))</f>
        <v/>
      </c>
      <c r="CV121" s="398" t="str">
        <f ca="1">+IF(OFFSET('Sanitation Data'!$F$29,0,10*ROW('Sanitation Data'!F115))="","",OFFSET('Sanitation Data'!$F$29,0,10*ROW('Sanitation Data'!F115)))</f>
        <v/>
      </c>
      <c r="CW121" s="398" t="str">
        <f ca="1">+IF(OFFSET('Sanitation Data'!$F$30,0,10*ROW('Sanitation Data'!F115))="","",OFFSET('Sanitation Data'!$F$30,0,10*ROW('Sanitation Data'!F115)))</f>
        <v/>
      </c>
      <c r="CX121" s="398" t="str">
        <f ca="1">+IF(OFFSET('Sanitation Data'!$F$31,0,10*ROW('Sanitation Data'!F115))="","",OFFSET('Sanitation Data'!$F$31,0,10*ROW('Sanitation Data'!F115)))</f>
        <v/>
      </c>
      <c r="CY121" s="398" t="str">
        <f ca="1">+IF(OFFSET('Sanitation Data'!$F$32,0,10*ROW('Sanitation Data'!F115))="","",OFFSET('Sanitation Data'!$F$32,0,10*ROW('Sanitation Data'!F115)))</f>
        <v/>
      </c>
      <c r="CZ121" s="398" t="str">
        <f ca="1">+IF(OFFSET('Sanitation Data'!$G$28,0,10*ROW('Sanitation Data'!G115))="","",OFFSET('Sanitation Data'!$G$28,0,10*ROW('Sanitation Data'!G115)))</f>
        <v/>
      </c>
      <c r="DA121" s="398" t="str">
        <f ca="1">+IF(OFFSET('Sanitation Data'!$G$29,0,10*ROW('Sanitation Data'!G115))="","",OFFSET('Sanitation Data'!$G$29,0,10*ROW('Sanitation Data'!G115)))</f>
        <v/>
      </c>
      <c r="DB121" s="398" t="str">
        <f ca="1">+IF(OFFSET('Sanitation Data'!$G$30,0,10*ROW('Sanitation Data'!G115))="","",OFFSET('Sanitation Data'!$G$30,0,10*ROW('Sanitation Data'!G115)))</f>
        <v/>
      </c>
      <c r="DC121" s="398" t="str">
        <f ca="1">+IF(OFFSET('Sanitation Data'!$G$31,0,10*ROW('Sanitation Data'!G115))="","",OFFSET('Sanitation Data'!$G$31,0,10*ROW('Sanitation Data'!G115)))</f>
        <v/>
      </c>
      <c r="DD121" s="398" t="str">
        <f ca="1">+IF(OFFSET('Sanitation Data'!$G$32,0,10*ROW('Sanitation Data'!G115))="","",OFFSET('Sanitation Data'!$G$32,0,10*ROW('Sanitation Data'!G115)))</f>
        <v/>
      </c>
      <c r="DE121" s="398" t="str">
        <f ca="1">+IF(OFFSET('Sanitation Data'!$H$28,0,10*ROW('Sanitation Data'!H115))="","",OFFSET('Sanitation Data'!$H$28,0,10*ROW('Sanitation Data'!H115)))</f>
        <v/>
      </c>
      <c r="DF121" s="398" t="str">
        <f ca="1">+IF(OFFSET('Sanitation Data'!$H$29,0,10*ROW('Sanitation Data'!H115))="","",OFFSET('Sanitation Data'!$H$29,0,10*ROW('Sanitation Data'!H115)))</f>
        <v/>
      </c>
      <c r="DG121" s="398" t="str">
        <f ca="1">+IF(OFFSET('Sanitation Data'!$H$30,0,10*ROW('Sanitation Data'!H115))="","",OFFSET('Sanitation Data'!$H$30,0,10*ROW('Sanitation Data'!H115)))</f>
        <v/>
      </c>
      <c r="DH121" s="398" t="str">
        <f ca="1">+IF(OFFSET('Sanitation Data'!$H$31,0,10*ROW('Sanitation Data'!H115))="","",OFFSET('Sanitation Data'!$H$31,0,10*ROW('Sanitation Data'!H115)))</f>
        <v/>
      </c>
      <c r="DI121" s="398" t="str">
        <f ca="1">+IF(OFFSET('Sanitation Data'!$H$32,0,10*ROW('Sanitation Data'!H115))="","",OFFSET('Sanitation Data'!$H$32,0,10*ROW('Sanitation Data'!H115)))</f>
        <v/>
      </c>
      <c r="DJ121" s="398" t="str">
        <f ca="1">+IF(OFFSET('Sanitation Data'!$I$28,0,10*ROW('Sanitation Data'!I115))="","",OFFSET('Sanitation Data'!$I$28,0,10*ROW('Sanitation Data'!I115)))</f>
        <v/>
      </c>
      <c r="DK121" s="398" t="str">
        <f ca="1">+IF(OFFSET('Sanitation Data'!$I$29,0,10*ROW('Sanitation Data'!I115))="","",OFFSET('Sanitation Data'!$I$29,0,10*ROW('Sanitation Data'!I115)))</f>
        <v/>
      </c>
      <c r="DL121" s="398" t="str">
        <f ca="1">+IF(OFFSET('Sanitation Data'!$I$30,0,10*ROW('Sanitation Data'!I115))="","",OFFSET('Sanitation Data'!$I$30,0,10*ROW('Sanitation Data'!I115)))</f>
        <v/>
      </c>
      <c r="DM121" s="398" t="str">
        <f ca="1">+IF(OFFSET('Sanitation Data'!$I$31,0,10*ROW('Sanitation Data'!I115))="","",OFFSET('Sanitation Data'!$I$31,0,10*ROW('Sanitation Data'!I115)))</f>
        <v/>
      </c>
      <c r="DN121" s="398" t="str">
        <f ca="1">+IF(OFFSET('Sanitation Data'!$I$32,0,10*ROW('Sanitation Data'!I115))="","",OFFSET('Sanitation Data'!$I$32,0,10*ROW('Sanitation Data'!I115)))</f>
        <v/>
      </c>
      <c r="DO121" s="398" t="str">
        <f ca="1">+IF(OFFSET('Hygiene Data'!$D$11,0,10*ROW('Hygiene Data'!D115))="","",OFFSET('Hygiene Data'!$D$11,0,10*ROW('Hygiene Data'!D115)))</f>
        <v/>
      </c>
      <c r="DP121" s="398" t="str">
        <f ca="1">+IF(OFFSET('Hygiene Data'!$D$12,0,10*ROW('Hygiene Data'!D115))="","",OFFSET('Hygiene Data'!$D$12,0,10*ROW('Hygiene Data'!D115)))</f>
        <v/>
      </c>
      <c r="DQ121" s="398" t="str">
        <f ca="1">+IF(OFFSET('Hygiene Data'!$D$13,0,10*ROW('Hygiene Data'!D115))="","",OFFSET('Hygiene Data'!$D$13,0,10*ROW('Hygiene Data'!D115)))</f>
        <v/>
      </c>
      <c r="DR121" s="398" t="str">
        <f ca="1">+IF(OFFSET('Hygiene Data'!$E$11,0,10*ROW('Hygiene Data'!E115))="","",OFFSET('Hygiene Data'!$E$11,0,10*ROW('Hygiene Data'!E115)))</f>
        <v/>
      </c>
      <c r="DS121" s="398" t="str">
        <f ca="1">+IF(OFFSET('Hygiene Data'!$E$12,0,10*ROW('Hygiene Data'!E115))="","",OFFSET('Hygiene Data'!$E$12,0,10*ROW('Hygiene Data'!E115)))</f>
        <v/>
      </c>
      <c r="DT121" s="398" t="str">
        <f ca="1">+IF(OFFSET('Hygiene Data'!$E$13,0,10*ROW('Hygiene Data'!E115))="","",OFFSET('Hygiene Data'!$E$13,0,10*ROW('Hygiene Data'!E115)))</f>
        <v/>
      </c>
      <c r="DU121" s="398" t="str">
        <f ca="1">+IF(OFFSET('Hygiene Data'!$F$11,0,10*ROW('Hygiene Data'!F115))="","",OFFSET('Hygiene Data'!$F$11,0,10*ROW('Hygiene Data'!F115)))</f>
        <v/>
      </c>
      <c r="DV121" s="398" t="str">
        <f ca="1">+IF(OFFSET('Hygiene Data'!$F$12,0,10*ROW('Hygiene Data'!F115))="","",OFFSET('Hygiene Data'!$F$12,0,10*ROW('Hygiene Data'!F115)))</f>
        <v/>
      </c>
      <c r="DW121" s="398" t="str">
        <f ca="1">+IF(OFFSET('Hygiene Data'!$F$13,0,10*ROW('Hygiene Data'!F115))="","",OFFSET('Hygiene Data'!$F$13,0,10*ROW('Hygiene Data'!F115)))</f>
        <v/>
      </c>
      <c r="DX121" s="398" t="str">
        <f ca="1">+IF(OFFSET('Hygiene Data'!$G$11,0,10*ROW('Hygiene Data'!G115))="","",OFFSET('Hygiene Data'!$G$11,0,10*ROW('Hygiene Data'!G115)))</f>
        <v/>
      </c>
      <c r="DY121" s="398" t="str">
        <f ca="1">+IF(OFFSET('Hygiene Data'!$G$12,0,10*ROW('Hygiene Data'!G115))="","",OFFSET('Hygiene Data'!$G$12,0,10*ROW('Hygiene Data'!G115)))</f>
        <v/>
      </c>
      <c r="DZ121" s="398" t="str">
        <f ca="1">+IF(OFFSET('Hygiene Data'!$G$13,0,10*ROW('Hygiene Data'!G115))="","",OFFSET('Hygiene Data'!$G$13,0,10*ROW('Hygiene Data'!G115)))</f>
        <v/>
      </c>
      <c r="EA121" s="398" t="str">
        <f ca="1">+IF(OFFSET('Hygiene Data'!$H$11,0,10*ROW('Hygiene Data'!H115))="","",OFFSET('Hygiene Data'!$H$11,0,10*ROW('Hygiene Data'!H115)))</f>
        <v/>
      </c>
      <c r="EB121" s="398" t="str">
        <f ca="1">+IF(OFFSET('Hygiene Data'!$H$12,0,10*ROW('Hygiene Data'!H115))="","",OFFSET('Hygiene Data'!$H$12,0,10*ROW('Hygiene Data'!H115)))</f>
        <v/>
      </c>
      <c r="EC121" s="398" t="str">
        <f ca="1">+IF(OFFSET('Hygiene Data'!$H$13,0,10*ROW('Hygiene Data'!H115))="","",OFFSET('Hygiene Data'!$H$13,0,10*ROW('Hygiene Data'!H115)))</f>
        <v/>
      </c>
      <c r="ED121" s="398" t="str">
        <f ca="1">+IF(OFFSET('Hygiene Data'!$I$11,0,10*ROW('Hygiene Data'!I115))="","",OFFSET('Hygiene Data'!$I$11,0,10*ROW('Hygiene Data'!I115)))</f>
        <v/>
      </c>
      <c r="EE121" s="398" t="str">
        <f ca="1">+IF(OFFSET('Hygiene Data'!$I$12,0,10*ROW('Hygiene Data'!I115))="","",OFFSET('Hygiene Data'!$I$12,0,10*ROW('Hygiene Data'!I115)))</f>
        <v/>
      </c>
      <c r="EF121" s="398" t="str">
        <f ca="1">+IF(OFFSET('Hygiene Data'!$I$13,0,10*ROW('Hygiene Data'!I115))="","",OFFSET('Hygiene Data'!$I$13,0,10*ROW('Hygiene Data'!I115)))</f>
        <v/>
      </c>
    </row>
    <row r="122" spans="1:136" x14ac:dyDescent="0.25">
      <c r="A122" s="507" t="str">
        <f ca="1">+IF(OFFSET('Water Data'!$B$2,0,10*ROW('Water Data'!E116))="","",OFFSET('Water Data'!$B$2,0,10*ROW('Water Data'!E116)))</f>
        <v/>
      </c>
      <c r="B122" s="507"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34" t="str">
        <f t="shared" ca="1" si="1"/>
        <v/>
      </c>
      <c r="D122" s="535"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35"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35"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35"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35"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35"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35"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35"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35"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35"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35"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35"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35"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35"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35"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35"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35"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35"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36"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36"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36"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36"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36"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36"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36"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36"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36"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36"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36"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36"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36"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36"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36"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36"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36"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36"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36"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36"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36"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36"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36"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36"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36"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36"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36"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36"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36"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36"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37"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613"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37"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37"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37"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37"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37"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37"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37"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37"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37"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37"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37"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37"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37"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37"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37"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37"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98" t="str">
        <f ca="1">+IF(OFFSET('Water Data'!$D$27,0,10*ROW('Water Data'!D116))="","",OFFSET('Water Data'!$D$27,0,10*ROW('Water Data'!D116)))</f>
        <v/>
      </c>
      <c r="BT122" s="398" t="str">
        <f ca="1">+IF(OFFSET('Water Data'!$D$28,0,10*ROW('Water Data'!D116))="","",OFFSET('Water Data'!$D$28,0,10*ROW('Water Data'!D116)))</f>
        <v/>
      </c>
      <c r="BU122" s="398" t="str">
        <f ca="1">+IF(OFFSET('Water Data'!$D$29,0,10*ROW('Water Data'!D116))="","",OFFSET('Water Data'!$D$29,0,10*ROW('Water Data'!D116)))</f>
        <v/>
      </c>
      <c r="BV122" s="398" t="str">
        <f ca="1">+IF(OFFSET('Water Data'!$E$27,0,10*ROW('Water Data'!E116))="","",OFFSET('Water Data'!$E$27,0,10*ROW('Water Data'!E116)))</f>
        <v/>
      </c>
      <c r="BW122" s="398" t="str">
        <f ca="1">+IF(OFFSET('Water Data'!$E$28,0,10*ROW('Water Data'!E116))="","",OFFSET('Water Data'!$E$28,0,10*ROW('Water Data'!E116)))</f>
        <v/>
      </c>
      <c r="BX122" s="398" t="str">
        <f ca="1">+IF(OFFSET('Water Data'!$E$29,0,10*ROW('Water Data'!E116))="","",OFFSET('Water Data'!$E$29,0,10*ROW('Water Data'!E116)))</f>
        <v/>
      </c>
      <c r="BY122" s="398" t="str">
        <f ca="1">+IF(OFFSET('Water Data'!$F$27,0,10*ROW('Water Data'!F116))="","",OFFSET('Water Data'!$F$27,0,10*ROW('Water Data'!F116)))</f>
        <v/>
      </c>
      <c r="BZ122" s="398" t="str">
        <f ca="1">+IF(OFFSET('Water Data'!$F$28,0,10*ROW('Water Data'!F116))="","",OFFSET('Water Data'!$F$28,0,10*ROW('Water Data'!F116)))</f>
        <v/>
      </c>
      <c r="CA122" s="398" t="str">
        <f ca="1">+IF(OFFSET('Water Data'!$F$29,0,10*ROW('Water Data'!F116))="","",OFFSET('Water Data'!$F$29,0,10*ROW('Water Data'!F116)))</f>
        <v/>
      </c>
      <c r="CB122" s="398" t="str">
        <f ca="1">+IF(OFFSET('Water Data'!$G$27,0,10*ROW('Water Data'!G116))="","",OFFSET('Water Data'!$G$27,0,10*ROW('Water Data'!G116)))</f>
        <v/>
      </c>
      <c r="CC122" s="398" t="str">
        <f ca="1">+IF(OFFSET('Water Data'!$G$28,0,10*ROW('Water Data'!G116))="","",OFFSET('Water Data'!$G$28,0,10*ROW('Water Data'!G116)))</f>
        <v/>
      </c>
      <c r="CD122" s="398" t="str">
        <f ca="1">+IF(OFFSET('Water Data'!$G$29,0,10*ROW('Water Data'!G116))="","",OFFSET('Water Data'!$G$29,0,10*ROW('Water Data'!G116)))</f>
        <v/>
      </c>
      <c r="CE122" s="398" t="str">
        <f ca="1">+IF(OFFSET('Water Data'!$H$27,0,10*ROW('Water Data'!H116))="","",OFFSET('Water Data'!$H$27,0,10*ROW('Water Data'!H116)))</f>
        <v/>
      </c>
      <c r="CF122" s="398" t="str">
        <f ca="1">+IF(OFFSET('Water Data'!$H$28,0,10*ROW('Water Data'!H116))="","",OFFSET('Water Data'!$H$28,0,10*ROW('Water Data'!H116)))</f>
        <v/>
      </c>
      <c r="CG122" s="398" t="str">
        <f ca="1">+IF(OFFSET('Water Data'!$H$29,0,10*ROW('Water Data'!H116))="","",OFFSET('Water Data'!$H$29,0,10*ROW('Water Data'!H116)))</f>
        <v/>
      </c>
      <c r="CH122" s="398" t="str">
        <f ca="1">+IF(OFFSET('Water Data'!$I$27,0,10*ROW('Water Data'!I116))="","",OFFSET('Water Data'!$I$27,0,10*ROW('Water Data'!I116)))</f>
        <v/>
      </c>
      <c r="CI122" s="398" t="str">
        <f ca="1">+IF(OFFSET('Water Data'!$I$28,0,10*ROW('Water Data'!I116))="","",OFFSET('Water Data'!$I$28,0,10*ROW('Water Data'!I116)))</f>
        <v/>
      </c>
      <c r="CJ122" s="398" t="str">
        <f ca="1">+IF(OFFSET('Water Data'!$I$29,0,10*ROW('Water Data'!I116))="","",OFFSET('Water Data'!$I$29,0,10*ROW('Water Data'!I116)))</f>
        <v/>
      </c>
      <c r="CK122" s="398" t="str">
        <f ca="1">+IF(OFFSET('Sanitation Data'!$D$28,0,10*ROW('Sanitation Data'!D116))="","",OFFSET('Sanitation Data'!$D$28,0,10*ROW('Sanitation Data'!D116)))</f>
        <v/>
      </c>
      <c r="CL122" s="398" t="str">
        <f ca="1">+IF(OFFSET('Sanitation Data'!$D$29,0,10*ROW('Sanitation Data'!D116))="","",OFFSET('Sanitation Data'!$D$29,0,10*ROW('Sanitation Data'!D116)))</f>
        <v/>
      </c>
      <c r="CM122" s="398" t="str">
        <f ca="1">+IF(OFFSET('Sanitation Data'!$D$30,0,10*ROW('Sanitation Data'!D116))="","",OFFSET('Sanitation Data'!$D$30,0,10*ROW('Sanitation Data'!D116)))</f>
        <v/>
      </c>
      <c r="CN122" s="398" t="str">
        <f ca="1">+IF(OFFSET('Sanitation Data'!$D$31,0,10*ROW('Sanitation Data'!D116))="","",OFFSET('Sanitation Data'!$D$31,0,10*ROW('Sanitation Data'!D116)))</f>
        <v/>
      </c>
      <c r="CO122" s="398" t="str">
        <f ca="1">+IF(OFFSET('Sanitation Data'!$D$32,0,10*ROW('Sanitation Data'!D116))="","",OFFSET('Sanitation Data'!$D$32,0,10*ROW('Sanitation Data'!D116)))</f>
        <v/>
      </c>
      <c r="CP122" s="398" t="str">
        <f ca="1">+IF(OFFSET('Sanitation Data'!$E$28,0,10*ROW('Sanitation Data'!E116))="","",OFFSET('Sanitation Data'!$E$28,0,10*ROW('Sanitation Data'!E116)))</f>
        <v/>
      </c>
      <c r="CQ122" s="398" t="str">
        <f ca="1">+IF(OFFSET('Sanitation Data'!$E$29,0,10*ROW('Sanitation Data'!E116))="","",OFFSET('Sanitation Data'!$E$29,0,10*ROW('Sanitation Data'!E116)))</f>
        <v/>
      </c>
      <c r="CR122" s="398" t="str">
        <f ca="1">+IF(OFFSET('Sanitation Data'!$E$30,0,10*ROW('Sanitation Data'!E116))="","",OFFSET('Sanitation Data'!$E$30,0,10*ROW('Sanitation Data'!E116)))</f>
        <v/>
      </c>
      <c r="CS122" s="398" t="str">
        <f ca="1">+IF(OFFSET('Sanitation Data'!$E$31,0,10*ROW('Sanitation Data'!E116))="","",OFFSET('Sanitation Data'!$E$31,0,10*ROW('Sanitation Data'!E116)))</f>
        <v/>
      </c>
      <c r="CT122" s="398" t="str">
        <f ca="1">+IF(OFFSET('Sanitation Data'!$E$32,0,10*ROW('Sanitation Data'!E116))="","",OFFSET('Sanitation Data'!$E$32,0,10*ROW('Sanitation Data'!E116)))</f>
        <v/>
      </c>
      <c r="CU122" s="398" t="str">
        <f ca="1">+IF(OFFSET('Sanitation Data'!$F$28,0,10*ROW('Sanitation Data'!F116))="","",OFFSET('Sanitation Data'!$F$28,0,10*ROW('Sanitation Data'!F116)))</f>
        <v/>
      </c>
      <c r="CV122" s="398" t="str">
        <f ca="1">+IF(OFFSET('Sanitation Data'!$F$29,0,10*ROW('Sanitation Data'!F116))="","",OFFSET('Sanitation Data'!$F$29,0,10*ROW('Sanitation Data'!F116)))</f>
        <v/>
      </c>
      <c r="CW122" s="398" t="str">
        <f ca="1">+IF(OFFSET('Sanitation Data'!$F$30,0,10*ROW('Sanitation Data'!F116))="","",OFFSET('Sanitation Data'!$F$30,0,10*ROW('Sanitation Data'!F116)))</f>
        <v/>
      </c>
      <c r="CX122" s="398" t="str">
        <f ca="1">+IF(OFFSET('Sanitation Data'!$F$31,0,10*ROW('Sanitation Data'!F116))="","",OFFSET('Sanitation Data'!$F$31,0,10*ROW('Sanitation Data'!F116)))</f>
        <v/>
      </c>
      <c r="CY122" s="398" t="str">
        <f ca="1">+IF(OFFSET('Sanitation Data'!$F$32,0,10*ROW('Sanitation Data'!F116))="","",OFFSET('Sanitation Data'!$F$32,0,10*ROW('Sanitation Data'!F116)))</f>
        <v/>
      </c>
      <c r="CZ122" s="398" t="str">
        <f ca="1">+IF(OFFSET('Sanitation Data'!$G$28,0,10*ROW('Sanitation Data'!G116))="","",OFFSET('Sanitation Data'!$G$28,0,10*ROW('Sanitation Data'!G116)))</f>
        <v/>
      </c>
      <c r="DA122" s="398" t="str">
        <f ca="1">+IF(OFFSET('Sanitation Data'!$G$29,0,10*ROW('Sanitation Data'!G116))="","",OFFSET('Sanitation Data'!$G$29,0,10*ROW('Sanitation Data'!G116)))</f>
        <v/>
      </c>
      <c r="DB122" s="398" t="str">
        <f ca="1">+IF(OFFSET('Sanitation Data'!$G$30,0,10*ROW('Sanitation Data'!G116))="","",OFFSET('Sanitation Data'!$G$30,0,10*ROW('Sanitation Data'!G116)))</f>
        <v/>
      </c>
      <c r="DC122" s="398" t="str">
        <f ca="1">+IF(OFFSET('Sanitation Data'!$G$31,0,10*ROW('Sanitation Data'!G116))="","",OFFSET('Sanitation Data'!$G$31,0,10*ROW('Sanitation Data'!G116)))</f>
        <v/>
      </c>
      <c r="DD122" s="398" t="str">
        <f ca="1">+IF(OFFSET('Sanitation Data'!$G$32,0,10*ROW('Sanitation Data'!G116))="","",OFFSET('Sanitation Data'!$G$32,0,10*ROW('Sanitation Data'!G116)))</f>
        <v/>
      </c>
      <c r="DE122" s="398" t="str">
        <f ca="1">+IF(OFFSET('Sanitation Data'!$H$28,0,10*ROW('Sanitation Data'!H116))="","",OFFSET('Sanitation Data'!$H$28,0,10*ROW('Sanitation Data'!H116)))</f>
        <v/>
      </c>
      <c r="DF122" s="398" t="str">
        <f ca="1">+IF(OFFSET('Sanitation Data'!$H$29,0,10*ROW('Sanitation Data'!H116))="","",OFFSET('Sanitation Data'!$H$29,0,10*ROW('Sanitation Data'!H116)))</f>
        <v/>
      </c>
      <c r="DG122" s="398" t="str">
        <f ca="1">+IF(OFFSET('Sanitation Data'!$H$30,0,10*ROW('Sanitation Data'!H116))="","",OFFSET('Sanitation Data'!$H$30,0,10*ROW('Sanitation Data'!H116)))</f>
        <v/>
      </c>
      <c r="DH122" s="398" t="str">
        <f ca="1">+IF(OFFSET('Sanitation Data'!$H$31,0,10*ROW('Sanitation Data'!H116))="","",OFFSET('Sanitation Data'!$H$31,0,10*ROW('Sanitation Data'!H116)))</f>
        <v/>
      </c>
      <c r="DI122" s="398" t="str">
        <f ca="1">+IF(OFFSET('Sanitation Data'!$H$32,0,10*ROW('Sanitation Data'!H116))="","",OFFSET('Sanitation Data'!$H$32,0,10*ROW('Sanitation Data'!H116)))</f>
        <v/>
      </c>
      <c r="DJ122" s="398" t="str">
        <f ca="1">+IF(OFFSET('Sanitation Data'!$I$28,0,10*ROW('Sanitation Data'!I116))="","",OFFSET('Sanitation Data'!$I$28,0,10*ROW('Sanitation Data'!I116)))</f>
        <v/>
      </c>
      <c r="DK122" s="398" t="str">
        <f ca="1">+IF(OFFSET('Sanitation Data'!$I$29,0,10*ROW('Sanitation Data'!I116))="","",OFFSET('Sanitation Data'!$I$29,0,10*ROW('Sanitation Data'!I116)))</f>
        <v/>
      </c>
      <c r="DL122" s="398" t="str">
        <f ca="1">+IF(OFFSET('Sanitation Data'!$I$30,0,10*ROW('Sanitation Data'!I116))="","",OFFSET('Sanitation Data'!$I$30,0,10*ROW('Sanitation Data'!I116)))</f>
        <v/>
      </c>
      <c r="DM122" s="398" t="str">
        <f ca="1">+IF(OFFSET('Sanitation Data'!$I$31,0,10*ROW('Sanitation Data'!I116))="","",OFFSET('Sanitation Data'!$I$31,0,10*ROW('Sanitation Data'!I116)))</f>
        <v/>
      </c>
      <c r="DN122" s="398" t="str">
        <f ca="1">+IF(OFFSET('Sanitation Data'!$I$32,0,10*ROW('Sanitation Data'!I116))="","",OFFSET('Sanitation Data'!$I$32,0,10*ROW('Sanitation Data'!I116)))</f>
        <v/>
      </c>
      <c r="DO122" s="398" t="str">
        <f ca="1">+IF(OFFSET('Hygiene Data'!$D$11,0,10*ROW('Hygiene Data'!D116))="","",OFFSET('Hygiene Data'!$D$11,0,10*ROW('Hygiene Data'!D116)))</f>
        <v/>
      </c>
      <c r="DP122" s="398" t="str">
        <f ca="1">+IF(OFFSET('Hygiene Data'!$D$12,0,10*ROW('Hygiene Data'!D116))="","",OFFSET('Hygiene Data'!$D$12,0,10*ROW('Hygiene Data'!D116)))</f>
        <v/>
      </c>
      <c r="DQ122" s="398" t="str">
        <f ca="1">+IF(OFFSET('Hygiene Data'!$D$13,0,10*ROW('Hygiene Data'!D116))="","",OFFSET('Hygiene Data'!$D$13,0,10*ROW('Hygiene Data'!D116)))</f>
        <v/>
      </c>
      <c r="DR122" s="398" t="str">
        <f ca="1">+IF(OFFSET('Hygiene Data'!$E$11,0,10*ROW('Hygiene Data'!E116))="","",OFFSET('Hygiene Data'!$E$11,0,10*ROW('Hygiene Data'!E116)))</f>
        <v/>
      </c>
      <c r="DS122" s="398" t="str">
        <f ca="1">+IF(OFFSET('Hygiene Data'!$E$12,0,10*ROW('Hygiene Data'!E116))="","",OFFSET('Hygiene Data'!$E$12,0,10*ROW('Hygiene Data'!E116)))</f>
        <v/>
      </c>
      <c r="DT122" s="398" t="str">
        <f ca="1">+IF(OFFSET('Hygiene Data'!$E$13,0,10*ROW('Hygiene Data'!E116))="","",OFFSET('Hygiene Data'!$E$13,0,10*ROW('Hygiene Data'!E116)))</f>
        <v/>
      </c>
      <c r="DU122" s="398" t="str">
        <f ca="1">+IF(OFFSET('Hygiene Data'!$F$11,0,10*ROW('Hygiene Data'!F116))="","",OFFSET('Hygiene Data'!$F$11,0,10*ROW('Hygiene Data'!F116)))</f>
        <v/>
      </c>
      <c r="DV122" s="398" t="str">
        <f ca="1">+IF(OFFSET('Hygiene Data'!$F$12,0,10*ROW('Hygiene Data'!F116))="","",OFFSET('Hygiene Data'!$F$12,0,10*ROW('Hygiene Data'!F116)))</f>
        <v/>
      </c>
      <c r="DW122" s="398" t="str">
        <f ca="1">+IF(OFFSET('Hygiene Data'!$F$13,0,10*ROW('Hygiene Data'!F116))="","",OFFSET('Hygiene Data'!$F$13,0,10*ROW('Hygiene Data'!F116)))</f>
        <v/>
      </c>
      <c r="DX122" s="398" t="str">
        <f ca="1">+IF(OFFSET('Hygiene Data'!$G$11,0,10*ROW('Hygiene Data'!G116))="","",OFFSET('Hygiene Data'!$G$11,0,10*ROW('Hygiene Data'!G116)))</f>
        <v/>
      </c>
      <c r="DY122" s="398" t="str">
        <f ca="1">+IF(OFFSET('Hygiene Data'!$G$12,0,10*ROW('Hygiene Data'!G116))="","",OFFSET('Hygiene Data'!$G$12,0,10*ROW('Hygiene Data'!G116)))</f>
        <v/>
      </c>
      <c r="DZ122" s="398" t="str">
        <f ca="1">+IF(OFFSET('Hygiene Data'!$G$13,0,10*ROW('Hygiene Data'!G116))="","",OFFSET('Hygiene Data'!$G$13,0,10*ROW('Hygiene Data'!G116)))</f>
        <v/>
      </c>
      <c r="EA122" s="398" t="str">
        <f ca="1">+IF(OFFSET('Hygiene Data'!$H$11,0,10*ROW('Hygiene Data'!H116))="","",OFFSET('Hygiene Data'!$H$11,0,10*ROW('Hygiene Data'!H116)))</f>
        <v/>
      </c>
      <c r="EB122" s="398" t="str">
        <f ca="1">+IF(OFFSET('Hygiene Data'!$H$12,0,10*ROW('Hygiene Data'!H116))="","",OFFSET('Hygiene Data'!$H$12,0,10*ROW('Hygiene Data'!H116)))</f>
        <v/>
      </c>
      <c r="EC122" s="398" t="str">
        <f ca="1">+IF(OFFSET('Hygiene Data'!$H$13,0,10*ROW('Hygiene Data'!H116))="","",OFFSET('Hygiene Data'!$H$13,0,10*ROW('Hygiene Data'!H116)))</f>
        <v/>
      </c>
      <c r="ED122" s="398" t="str">
        <f ca="1">+IF(OFFSET('Hygiene Data'!$I$11,0,10*ROW('Hygiene Data'!I116))="","",OFFSET('Hygiene Data'!$I$11,0,10*ROW('Hygiene Data'!I116)))</f>
        <v/>
      </c>
      <c r="EE122" s="398" t="str">
        <f ca="1">+IF(OFFSET('Hygiene Data'!$I$12,0,10*ROW('Hygiene Data'!I116))="","",OFFSET('Hygiene Data'!$I$12,0,10*ROW('Hygiene Data'!I116)))</f>
        <v/>
      </c>
      <c r="EF122" s="398" t="str">
        <f ca="1">+IF(OFFSET('Hygiene Data'!$I$13,0,10*ROW('Hygiene Data'!I116))="","",OFFSET('Hygiene Data'!$I$13,0,10*ROW('Hygiene Data'!I116)))</f>
        <v/>
      </c>
    </row>
    <row r="123" spans="1:136" x14ac:dyDescent="0.25">
      <c r="A123" s="507" t="str">
        <f ca="1">+IF(OFFSET('Water Data'!$B$2,0,10*ROW('Water Data'!E117))="","",OFFSET('Water Data'!$B$2,0,10*ROW('Water Data'!E117)))</f>
        <v/>
      </c>
      <c r="B123" s="507"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34" t="str">
        <f t="shared" ca="1" si="1"/>
        <v/>
      </c>
      <c r="D123" s="535"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35"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35"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35"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35"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35"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35"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35"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35"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35"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35"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35"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35"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35"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35"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35"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35"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35"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36"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36"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36"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36"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36"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36"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36"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36"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36"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36"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36"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36"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36"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36"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36"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36"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36"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36"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36"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36"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36"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36"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36"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36"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36"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36"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36"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36"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36"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36"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37"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613"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37"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37"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37"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37"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37"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37"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37"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37"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37"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37"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37"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37"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37"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37"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37"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37"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98" t="str">
        <f ca="1">+IF(OFFSET('Water Data'!$D$27,0,10*ROW('Water Data'!D117))="","",OFFSET('Water Data'!$D$27,0,10*ROW('Water Data'!D117)))</f>
        <v/>
      </c>
      <c r="BT123" s="398" t="str">
        <f ca="1">+IF(OFFSET('Water Data'!$D$28,0,10*ROW('Water Data'!D117))="","",OFFSET('Water Data'!$D$28,0,10*ROW('Water Data'!D117)))</f>
        <v/>
      </c>
      <c r="BU123" s="398" t="str">
        <f ca="1">+IF(OFFSET('Water Data'!$D$29,0,10*ROW('Water Data'!D117))="","",OFFSET('Water Data'!$D$29,0,10*ROW('Water Data'!D117)))</f>
        <v/>
      </c>
      <c r="BV123" s="398" t="str">
        <f ca="1">+IF(OFFSET('Water Data'!$E$27,0,10*ROW('Water Data'!E117))="","",OFFSET('Water Data'!$E$27,0,10*ROW('Water Data'!E117)))</f>
        <v/>
      </c>
      <c r="BW123" s="398" t="str">
        <f ca="1">+IF(OFFSET('Water Data'!$E$28,0,10*ROW('Water Data'!E117))="","",OFFSET('Water Data'!$E$28,0,10*ROW('Water Data'!E117)))</f>
        <v/>
      </c>
      <c r="BX123" s="398" t="str">
        <f ca="1">+IF(OFFSET('Water Data'!$E$29,0,10*ROW('Water Data'!E117))="","",OFFSET('Water Data'!$E$29,0,10*ROW('Water Data'!E117)))</f>
        <v/>
      </c>
      <c r="BY123" s="398" t="str">
        <f ca="1">+IF(OFFSET('Water Data'!$F$27,0,10*ROW('Water Data'!F117))="","",OFFSET('Water Data'!$F$27,0,10*ROW('Water Data'!F117)))</f>
        <v/>
      </c>
      <c r="BZ123" s="398" t="str">
        <f ca="1">+IF(OFFSET('Water Data'!$F$28,0,10*ROW('Water Data'!F117))="","",OFFSET('Water Data'!$F$28,0,10*ROW('Water Data'!F117)))</f>
        <v/>
      </c>
      <c r="CA123" s="398" t="str">
        <f ca="1">+IF(OFFSET('Water Data'!$F$29,0,10*ROW('Water Data'!F117))="","",OFFSET('Water Data'!$F$29,0,10*ROW('Water Data'!F117)))</f>
        <v/>
      </c>
      <c r="CB123" s="398" t="str">
        <f ca="1">+IF(OFFSET('Water Data'!$G$27,0,10*ROW('Water Data'!G117))="","",OFFSET('Water Data'!$G$27,0,10*ROW('Water Data'!G117)))</f>
        <v/>
      </c>
      <c r="CC123" s="398" t="str">
        <f ca="1">+IF(OFFSET('Water Data'!$G$28,0,10*ROW('Water Data'!G117))="","",OFFSET('Water Data'!$G$28,0,10*ROW('Water Data'!G117)))</f>
        <v/>
      </c>
      <c r="CD123" s="398" t="str">
        <f ca="1">+IF(OFFSET('Water Data'!$G$29,0,10*ROW('Water Data'!G117))="","",OFFSET('Water Data'!$G$29,0,10*ROW('Water Data'!G117)))</f>
        <v/>
      </c>
      <c r="CE123" s="398" t="str">
        <f ca="1">+IF(OFFSET('Water Data'!$H$27,0,10*ROW('Water Data'!H117))="","",OFFSET('Water Data'!$H$27,0,10*ROW('Water Data'!H117)))</f>
        <v/>
      </c>
      <c r="CF123" s="398" t="str">
        <f ca="1">+IF(OFFSET('Water Data'!$H$28,0,10*ROW('Water Data'!H117))="","",OFFSET('Water Data'!$H$28,0,10*ROW('Water Data'!H117)))</f>
        <v/>
      </c>
      <c r="CG123" s="398" t="str">
        <f ca="1">+IF(OFFSET('Water Data'!$H$29,0,10*ROW('Water Data'!H117))="","",OFFSET('Water Data'!$H$29,0,10*ROW('Water Data'!H117)))</f>
        <v/>
      </c>
      <c r="CH123" s="398" t="str">
        <f ca="1">+IF(OFFSET('Water Data'!$I$27,0,10*ROW('Water Data'!I117))="","",OFFSET('Water Data'!$I$27,0,10*ROW('Water Data'!I117)))</f>
        <v/>
      </c>
      <c r="CI123" s="398" t="str">
        <f ca="1">+IF(OFFSET('Water Data'!$I$28,0,10*ROW('Water Data'!I117))="","",OFFSET('Water Data'!$I$28,0,10*ROW('Water Data'!I117)))</f>
        <v/>
      </c>
      <c r="CJ123" s="398" t="str">
        <f ca="1">+IF(OFFSET('Water Data'!$I$29,0,10*ROW('Water Data'!I117))="","",OFFSET('Water Data'!$I$29,0,10*ROW('Water Data'!I117)))</f>
        <v/>
      </c>
      <c r="CK123" s="398" t="str">
        <f ca="1">+IF(OFFSET('Sanitation Data'!$D$28,0,10*ROW('Sanitation Data'!D117))="","",OFFSET('Sanitation Data'!$D$28,0,10*ROW('Sanitation Data'!D117)))</f>
        <v/>
      </c>
      <c r="CL123" s="398" t="str">
        <f ca="1">+IF(OFFSET('Sanitation Data'!$D$29,0,10*ROW('Sanitation Data'!D117))="","",OFFSET('Sanitation Data'!$D$29,0,10*ROW('Sanitation Data'!D117)))</f>
        <v/>
      </c>
      <c r="CM123" s="398" t="str">
        <f ca="1">+IF(OFFSET('Sanitation Data'!$D$30,0,10*ROW('Sanitation Data'!D117))="","",OFFSET('Sanitation Data'!$D$30,0,10*ROW('Sanitation Data'!D117)))</f>
        <v/>
      </c>
      <c r="CN123" s="398" t="str">
        <f ca="1">+IF(OFFSET('Sanitation Data'!$D$31,0,10*ROW('Sanitation Data'!D117))="","",OFFSET('Sanitation Data'!$D$31,0,10*ROW('Sanitation Data'!D117)))</f>
        <v/>
      </c>
      <c r="CO123" s="398" t="str">
        <f ca="1">+IF(OFFSET('Sanitation Data'!$D$32,0,10*ROW('Sanitation Data'!D117))="","",OFFSET('Sanitation Data'!$D$32,0,10*ROW('Sanitation Data'!D117)))</f>
        <v/>
      </c>
      <c r="CP123" s="398" t="str">
        <f ca="1">+IF(OFFSET('Sanitation Data'!$E$28,0,10*ROW('Sanitation Data'!E117))="","",OFFSET('Sanitation Data'!$E$28,0,10*ROW('Sanitation Data'!E117)))</f>
        <v/>
      </c>
      <c r="CQ123" s="398" t="str">
        <f ca="1">+IF(OFFSET('Sanitation Data'!$E$29,0,10*ROW('Sanitation Data'!E117))="","",OFFSET('Sanitation Data'!$E$29,0,10*ROW('Sanitation Data'!E117)))</f>
        <v/>
      </c>
      <c r="CR123" s="398" t="str">
        <f ca="1">+IF(OFFSET('Sanitation Data'!$E$30,0,10*ROW('Sanitation Data'!E117))="","",OFFSET('Sanitation Data'!$E$30,0,10*ROW('Sanitation Data'!E117)))</f>
        <v/>
      </c>
      <c r="CS123" s="398" t="str">
        <f ca="1">+IF(OFFSET('Sanitation Data'!$E$31,0,10*ROW('Sanitation Data'!E117))="","",OFFSET('Sanitation Data'!$E$31,0,10*ROW('Sanitation Data'!E117)))</f>
        <v/>
      </c>
      <c r="CT123" s="398" t="str">
        <f ca="1">+IF(OFFSET('Sanitation Data'!$E$32,0,10*ROW('Sanitation Data'!E117))="","",OFFSET('Sanitation Data'!$E$32,0,10*ROW('Sanitation Data'!E117)))</f>
        <v/>
      </c>
      <c r="CU123" s="398" t="str">
        <f ca="1">+IF(OFFSET('Sanitation Data'!$F$28,0,10*ROW('Sanitation Data'!F117))="","",OFFSET('Sanitation Data'!$F$28,0,10*ROW('Sanitation Data'!F117)))</f>
        <v/>
      </c>
      <c r="CV123" s="398" t="str">
        <f ca="1">+IF(OFFSET('Sanitation Data'!$F$29,0,10*ROW('Sanitation Data'!F117))="","",OFFSET('Sanitation Data'!$F$29,0,10*ROW('Sanitation Data'!F117)))</f>
        <v/>
      </c>
      <c r="CW123" s="398" t="str">
        <f ca="1">+IF(OFFSET('Sanitation Data'!$F$30,0,10*ROW('Sanitation Data'!F117))="","",OFFSET('Sanitation Data'!$F$30,0,10*ROW('Sanitation Data'!F117)))</f>
        <v/>
      </c>
      <c r="CX123" s="398" t="str">
        <f ca="1">+IF(OFFSET('Sanitation Data'!$F$31,0,10*ROW('Sanitation Data'!F117))="","",OFFSET('Sanitation Data'!$F$31,0,10*ROW('Sanitation Data'!F117)))</f>
        <v/>
      </c>
      <c r="CY123" s="398" t="str">
        <f ca="1">+IF(OFFSET('Sanitation Data'!$F$32,0,10*ROW('Sanitation Data'!F117))="","",OFFSET('Sanitation Data'!$F$32,0,10*ROW('Sanitation Data'!F117)))</f>
        <v/>
      </c>
      <c r="CZ123" s="398" t="str">
        <f ca="1">+IF(OFFSET('Sanitation Data'!$G$28,0,10*ROW('Sanitation Data'!G117))="","",OFFSET('Sanitation Data'!$G$28,0,10*ROW('Sanitation Data'!G117)))</f>
        <v/>
      </c>
      <c r="DA123" s="398" t="str">
        <f ca="1">+IF(OFFSET('Sanitation Data'!$G$29,0,10*ROW('Sanitation Data'!G117))="","",OFFSET('Sanitation Data'!$G$29,0,10*ROW('Sanitation Data'!G117)))</f>
        <v/>
      </c>
      <c r="DB123" s="398" t="str">
        <f ca="1">+IF(OFFSET('Sanitation Data'!$G$30,0,10*ROW('Sanitation Data'!G117))="","",OFFSET('Sanitation Data'!$G$30,0,10*ROW('Sanitation Data'!G117)))</f>
        <v/>
      </c>
      <c r="DC123" s="398" t="str">
        <f ca="1">+IF(OFFSET('Sanitation Data'!$G$31,0,10*ROW('Sanitation Data'!G117))="","",OFFSET('Sanitation Data'!$G$31,0,10*ROW('Sanitation Data'!G117)))</f>
        <v/>
      </c>
      <c r="DD123" s="398" t="str">
        <f ca="1">+IF(OFFSET('Sanitation Data'!$G$32,0,10*ROW('Sanitation Data'!G117))="","",OFFSET('Sanitation Data'!$G$32,0,10*ROW('Sanitation Data'!G117)))</f>
        <v/>
      </c>
      <c r="DE123" s="398" t="str">
        <f ca="1">+IF(OFFSET('Sanitation Data'!$H$28,0,10*ROW('Sanitation Data'!H117))="","",OFFSET('Sanitation Data'!$H$28,0,10*ROW('Sanitation Data'!H117)))</f>
        <v/>
      </c>
      <c r="DF123" s="398" t="str">
        <f ca="1">+IF(OFFSET('Sanitation Data'!$H$29,0,10*ROW('Sanitation Data'!H117))="","",OFFSET('Sanitation Data'!$H$29,0,10*ROW('Sanitation Data'!H117)))</f>
        <v/>
      </c>
      <c r="DG123" s="398" t="str">
        <f ca="1">+IF(OFFSET('Sanitation Data'!$H$30,0,10*ROW('Sanitation Data'!H117))="","",OFFSET('Sanitation Data'!$H$30,0,10*ROW('Sanitation Data'!H117)))</f>
        <v/>
      </c>
      <c r="DH123" s="398" t="str">
        <f ca="1">+IF(OFFSET('Sanitation Data'!$H$31,0,10*ROW('Sanitation Data'!H117))="","",OFFSET('Sanitation Data'!$H$31,0,10*ROW('Sanitation Data'!H117)))</f>
        <v/>
      </c>
      <c r="DI123" s="398" t="str">
        <f ca="1">+IF(OFFSET('Sanitation Data'!$H$32,0,10*ROW('Sanitation Data'!H117))="","",OFFSET('Sanitation Data'!$H$32,0,10*ROW('Sanitation Data'!H117)))</f>
        <v/>
      </c>
      <c r="DJ123" s="398" t="str">
        <f ca="1">+IF(OFFSET('Sanitation Data'!$I$28,0,10*ROW('Sanitation Data'!I117))="","",OFFSET('Sanitation Data'!$I$28,0,10*ROW('Sanitation Data'!I117)))</f>
        <v/>
      </c>
      <c r="DK123" s="398" t="str">
        <f ca="1">+IF(OFFSET('Sanitation Data'!$I$29,0,10*ROW('Sanitation Data'!I117))="","",OFFSET('Sanitation Data'!$I$29,0,10*ROW('Sanitation Data'!I117)))</f>
        <v/>
      </c>
      <c r="DL123" s="398" t="str">
        <f ca="1">+IF(OFFSET('Sanitation Data'!$I$30,0,10*ROW('Sanitation Data'!I117))="","",OFFSET('Sanitation Data'!$I$30,0,10*ROW('Sanitation Data'!I117)))</f>
        <v/>
      </c>
      <c r="DM123" s="398" t="str">
        <f ca="1">+IF(OFFSET('Sanitation Data'!$I$31,0,10*ROW('Sanitation Data'!I117))="","",OFFSET('Sanitation Data'!$I$31,0,10*ROW('Sanitation Data'!I117)))</f>
        <v/>
      </c>
      <c r="DN123" s="398" t="str">
        <f ca="1">+IF(OFFSET('Sanitation Data'!$I$32,0,10*ROW('Sanitation Data'!I117))="","",OFFSET('Sanitation Data'!$I$32,0,10*ROW('Sanitation Data'!I117)))</f>
        <v/>
      </c>
      <c r="DO123" s="398" t="str">
        <f ca="1">+IF(OFFSET('Hygiene Data'!$D$11,0,10*ROW('Hygiene Data'!D117))="","",OFFSET('Hygiene Data'!$D$11,0,10*ROW('Hygiene Data'!D117)))</f>
        <v/>
      </c>
      <c r="DP123" s="398" t="str">
        <f ca="1">+IF(OFFSET('Hygiene Data'!$D$12,0,10*ROW('Hygiene Data'!D117))="","",OFFSET('Hygiene Data'!$D$12,0,10*ROW('Hygiene Data'!D117)))</f>
        <v/>
      </c>
      <c r="DQ123" s="398" t="str">
        <f ca="1">+IF(OFFSET('Hygiene Data'!$D$13,0,10*ROW('Hygiene Data'!D117))="","",OFFSET('Hygiene Data'!$D$13,0,10*ROW('Hygiene Data'!D117)))</f>
        <v/>
      </c>
      <c r="DR123" s="398" t="str">
        <f ca="1">+IF(OFFSET('Hygiene Data'!$E$11,0,10*ROW('Hygiene Data'!E117))="","",OFFSET('Hygiene Data'!$E$11,0,10*ROW('Hygiene Data'!E117)))</f>
        <v/>
      </c>
      <c r="DS123" s="398" t="str">
        <f ca="1">+IF(OFFSET('Hygiene Data'!$E$12,0,10*ROW('Hygiene Data'!E117))="","",OFFSET('Hygiene Data'!$E$12,0,10*ROW('Hygiene Data'!E117)))</f>
        <v/>
      </c>
      <c r="DT123" s="398" t="str">
        <f ca="1">+IF(OFFSET('Hygiene Data'!$E$13,0,10*ROW('Hygiene Data'!E117))="","",OFFSET('Hygiene Data'!$E$13,0,10*ROW('Hygiene Data'!E117)))</f>
        <v/>
      </c>
      <c r="DU123" s="398" t="str">
        <f ca="1">+IF(OFFSET('Hygiene Data'!$F$11,0,10*ROW('Hygiene Data'!F117))="","",OFFSET('Hygiene Data'!$F$11,0,10*ROW('Hygiene Data'!F117)))</f>
        <v/>
      </c>
      <c r="DV123" s="398" t="str">
        <f ca="1">+IF(OFFSET('Hygiene Data'!$F$12,0,10*ROW('Hygiene Data'!F117))="","",OFFSET('Hygiene Data'!$F$12,0,10*ROW('Hygiene Data'!F117)))</f>
        <v/>
      </c>
      <c r="DW123" s="398" t="str">
        <f ca="1">+IF(OFFSET('Hygiene Data'!$F$13,0,10*ROW('Hygiene Data'!F117))="","",OFFSET('Hygiene Data'!$F$13,0,10*ROW('Hygiene Data'!F117)))</f>
        <v/>
      </c>
      <c r="DX123" s="398" t="str">
        <f ca="1">+IF(OFFSET('Hygiene Data'!$G$11,0,10*ROW('Hygiene Data'!G117))="","",OFFSET('Hygiene Data'!$G$11,0,10*ROW('Hygiene Data'!G117)))</f>
        <v/>
      </c>
      <c r="DY123" s="398" t="str">
        <f ca="1">+IF(OFFSET('Hygiene Data'!$G$12,0,10*ROW('Hygiene Data'!G117))="","",OFFSET('Hygiene Data'!$G$12,0,10*ROW('Hygiene Data'!G117)))</f>
        <v/>
      </c>
      <c r="DZ123" s="398" t="str">
        <f ca="1">+IF(OFFSET('Hygiene Data'!$G$13,0,10*ROW('Hygiene Data'!G117))="","",OFFSET('Hygiene Data'!$G$13,0,10*ROW('Hygiene Data'!G117)))</f>
        <v/>
      </c>
      <c r="EA123" s="398" t="str">
        <f ca="1">+IF(OFFSET('Hygiene Data'!$H$11,0,10*ROW('Hygiene Data'!H117))="","",OFFSET('Hygiene Data'!$H$11,0,10*ROW('Hygiene Data'!H117)))</f>
        <v/>
      </c>
      <c r="EB123" s="398" t="str">
        <f ca="1">+IF(OFFSET('Hygiene Data'!$H$12,0,10*ROW('Hygiene Data'!H117))="","",OFFSET('Hygiene Data'!$H$12,0,10*ROW('Hygiene Data'!H117)))</f>
        <v/>
      </c>
      <c r="EC123" s="398" t="str">
        <f ca="1">+IF(OFFSET('Hygiene Data'!$H$13,0,10*ROW('Hygiene Data'!H117))="","",OFFSET('Hygiene Data'!$H$13,0,10*ROW('Hygiene Data'!H117)))</f>
        <v/>
      </c>
      <c r="ED123" s="398" t="str">
        <f ca="1">+IF(OFFSET('Hygiene Data'!$I$11,0,10*ROW('Hygiene Data'!I117))="","",OFFSET('Hygiene Data'!$I$11,0,10*ROW('Hygiene Data'!I117)))</f>
        <v/>
      </c>
      <c r="EE123" s="398" t="str">
        <f ca="1">+IF(OFFSET('Hygiene Data'!$I$12,0,10*ROW('Hygiene Data'!I117))="","",OFFSET('Hygiene Data'!$I$12,0,10*ROW('Hygiene Data'!I117)))</f>
        <v/>
      </c>
      <c r="EF123" s="398" t="str">
        <f ca="1">+IF(OFFSET('Hygiene Data'!$I$13,0,10*ROW('Hygiene Data'!I117))="","",OFFSET('Hygiene Data'!$I$13,0,10*ROW('Hygiene Data'!I117)))</f>
        <v/>
      </c>
    </row>
    <row r="124" spans="1:136" x14ac:dyDescent="0.25">
      <c r="A124" s="507" t="str">
        <f ca="1">+IF(OFFSET('Water Data'!$B$2,0,10*ROW('Water Data'!E118))="","",OFFSET('Water Data'!$B$2,0,10*ROW('Water Data'!E118)))</f>
        <v/>
      </c>
      <c r="B124" s="507"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34" t="str">
        <f t="shared" ca="1" si="1"/>
        <v/>
      </c>
      <c r="D124" s="535"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35"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35"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35"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35"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35"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35"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35"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35"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35"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35"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35"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35"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35"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35"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35"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35"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35"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36"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36"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36"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36"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36"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36"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36"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36"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36"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36"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36"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36"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36"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36"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36"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36"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36"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36"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36"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36"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36"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36"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36"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36"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36"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36"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36"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36"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36"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36"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37"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613"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37"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37"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37"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37"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37"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37"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37"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37"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37"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37"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37"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37"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37"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37"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37"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37"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98" t="str">
        <f ca="1">+IF(OFFSET('Water Data'!$D$27,0,10*ROW('Water Data'!D118))="","",OFFSET('Water Data'!$D$27,0,10*ROW('Water Data'!D118)))</f>
        <v/>
      </c>
      <c r="BT124" s="398" t="str">
        <f ca="1">+IF(OFFSET('Water Data'!$D$28,0,10*ROW('Water Data'!D118))="","",OFFSET('Water Data'!$D$28,0,10*ROW('Water Data'!D118)))</f>
        <v/>
      </c>
      <c r="BU124" s="398" t="str">
        <f ca="1">+IF(OFFSET('Water Data'!$D$29,0,10*ROW('Water Data'!D118))="","",OFFSET('Water Data'!$D$29,0,10*ROW('Water Data'!D118)))</f>
        <v/>
      </c>
      <c r="BV124" s="398" t="str">
        <f ca="1">+IF(OFFSET('Water Data'!$E$27,0,10*ROW('Water Data'!E118))="","",OFFSET('Water Data'!$E$27,0,10*ROW('Water Data'!E118)))</f>
        <v/>
      </c>
      <c r="BW124" s="398" t="str">
        <f ca="1">+IF(OFFSET('Water Data'!$E$28,0,10*ROW('Water Data'!E118))="","",OFFSET('Water Data'!$E$28,0,10*ROW('Water Data'!E118)))</f>
        <v/>
      </c>
      <c r="BX124" s="398" t="str">
        <f ca="1">+IF(OFFSET('Water Data'!$E$29,0,10*ROW('Water Data'!E118))="","",OFFSET('Water Data'!$E$29,0,10*ROW('Water Data'!E118)))</f>
        <v/>
      </c>
      <c r="BY124" s="398" t="str">
        <f ca="1">+IF(OFFSET('Water Data'!$F$27,0,10*ROW('Water Data'!F118))="","",OFFSET('Water Data'!$F$27,0,10*ROW('Water Data'!F118)))</f>
        <v/>
      </c>
      <c r="BZ124" s="398" t="str">
        <f ca="1">+IF(OFFSET('Water Data'!$F$28,0,10*ROW('Water Data'!F118))="","",OFFSET('Water Data'!$F$28,0,10*ROW('Water Data'!F118)))</f>
        <v/>
      </c>
      <c r="CA124" s="398" t="str">
        <f ca="1">+IF(OFFSET('Water Data'!$F$29,0,10*ROW('Water Data'!F118))="","",OFFSET('Water Data'!$F$29,0,10*ROW('Water Data'!F118)))</f>
        <v/>
      </c>
      <c r="CB124" s="398" t="str">
        <f ca="1">+IF(OFFSET('Water Data'!$G$27,0,10*ROW('Water Data'!G118))="","",OFFSET('Water Data'!$G$27,0,10*ROW('Water Data'!G118)))</f>
        <v/>
      </c>
      <c r="CC124" s="398" t="str">
        <f ca="1">+IF(OFFSET('Water Data'!$G$28,0,10*ROW('Water Data'!G118))="","",OFFSET('Water Data'!$G$28,0,10*ROW('Water Data'!G118)))</f>
        <v/>
      </c>
      <c r="CD124" s="398" t="str">
        <f ca="1">+IF(OFFSET('Water Data'!$G$29,0,10*ROW('Water Data'!G118))="","",OFFSET('Water Data'!$G$29,0,10*ROW('Water Data'!G118)))</f>
        <v/>
      </c>
      <c r="CE124" s="398" t="str">
        <f ca="1">+IF(OFFSET('Water Data'!$H$27,0,10*ROW('Water Data'!H118))="","",OFFSET('Water Data'!$H$27,0,10*ROW('Water Data'!H118)))</f>
        <v/>
      </c>
      <c r="CF124" s="398" t="str">
        <f ca="1">+IF(OFFSET('Water Data'!$H$28,0,10*ROW('Water Data'!H118))="","",OFFSET('Water Data'!$H$28,0,10*ROW('Water Data'!H118)))</f>
        <v/>
      </c>
      <c r="CG124" s="398" t="str">
        <f ca="1">+IF(OFFSET('Water Data'!$H$29,0,10*ROW('Water Data'!H118))="","",OFFSET('Water Data'!$H$29,0,10*ROW('Water Data'!H118)))</f>
        <v/>
      </c>
      <c r="CH124" s="398" t="str">
        <f ca="1">+IF(OFFSET('Water Data'!$I$27,0,10*ROW('Water Data'!I118))="","",OFFSET('Water Data'!$I$27,0,10*ROW('Water Data'!I118)))</f>
        <v/>
      </c>
      <c r="CI124" s="398" t="str">
        <f ca="1">+IF(OFFSET('Water Data'!$I$28,0,10*ROW('Water Data'!I118))="","",OFFSET('Water Data'!$I$28,0,10*ROW('Water Data'!I118)))</f>
        <v/>
      </c>
      <c r="CJ124" s="398" t="str">
        <f ca="1">+IF(OFFSET('Water Data'!$I$29,0,10*ROW('Water Data'!I118))="","",OFFSET('Water Data'!$I$29,0,10*ROW('Water Data'!I118)))</f>
        <v/>
      </c>
      <c r="CK124" s="398" t="str">
        <f ca="1">+IF(OFFSET('Sanitation Data'!$D$28,0,10*ROW('Sanitation Data'!D118))="","",OFFSET('Sanitation Data'!$D$28,0,10*ROW('Sanitation Data'!D118)))</f>
        <v/>
      </c>
      <c r="CL124" s="398" t="str">
        <f ca="1">+IF(OFFSET('Sanitation Data'!$D$29,0,10*ROW('Sanitation Data'!D118))="","",OFFSET('Sanitation Data'!$D$29,0,10*ROW('Sanitation Data'!D118)))</f>
        <v/>
      </c>
      <c r="CM124" s="398" t="str">
        <f ca="1">+IF(OFFSET('Sanitation Data'!$D$30,0,10*ROW('Sanitation Data'!D118))="","",OFFSET('Sanitation Data'!$D$30,0,10*ROW('Sanitation Data'!D118)))</f>
        <v/>
      </c>
      <c r="CN124" s="398" t="str">
        <f ca="1">+IF(OFFSET('Sanitation Data'!$D$31,0,10*ROW('Sanitation Data'!D118))="","",OFFSET('Sanitation Data'!$D$31,0,10*ROW('Sanitation Data'!D118)))</f>
        <v/>
      </c>
      <c r="CO124" s="398" t="str">
        <f ca="1">+IF(OFFSET('Sanitation Data'!$D$32,0,10*ROW('Sanitation Data'!D118))="","",OFFSET('Sanitation Data'!$D$32,0,10*ROW('Sanitation Data'!D118)))</f>
        <v/>
      </c>
      <c r="CP124" s="398" t="str">
        <f ca="1">+IF(OFFSET('Sanitation Data'!$E$28,0,10*ROW('Sanitation Data'!E118))="","",OFFSET('Sanitation Data'!$E$28,0,10*ROW('Sanitation Data'!E118)))</f>
        <v/>
      </c>
      <c r="CQ124" s="398" t="str">
        <f ca="1">+IF(OFFSET('Sanitation Data'!$E$29,0,10*ROW('Sanitation Data'!E118))="","",OFFSET('Sanitation Data'!$E$29,0,10*ROW('Sanitation Data'!E118)))</f>
        <v/>
      </c>
      <c r="CR124" s="398" t="str">
        <f ca="1">+IF(OFFSET('Sanitation Data'!$E$30,0,10*ROW('Sanitation Data'!E118))="","",OFFSET('Sanitation Data'!$E$30,0,10*ROW('Sanitation Data'!E118)))</f>
        <v/>
      </c>
      <c r="CS124" s="398" t="str">
        <f ca="1">+IF(OFFSET('Sanitation Data'!$E$31,0,10*ROW('Sanitation Data'!E118))="","",OFFSET('Sanitation Data'!$E$31,0,10*ROW('Sanitation Data'!E118)))</f>
        <v/>
      </c>
      <c r="CT124" s="398" t="str">
        <f ca="1">+IF(OFFSET('Sanitation Data'!$E$32,0,10*ROW('Sanitation Data'!E118))="","",OFFSET('Sanitation Data'!$E$32,0,10*ROW('Sanitation Data'!E118)))</f>
        <v/>
      </c>
      <c r="CU124" s="398" t="str">
        <f ca="1">+IF(OFFSET('Sanitation Data'!$F$28,0,10*ROW('Sanitation Data'!F118))="","",OFFSET('Sanitation Data'!$F$28,0,10*ROW('Sanitation Data'!F118)))</f>
        <v/>
      </c>
      <c r="CV124" s="398" t="str">
        <f ca="1">+IF(OFFSET('Sanitation Data'!$F$29,0,10*ROW('Sanitation Data'!F118))="","",OFFSET('Sanitation Data'!$F$29,0,10*ROW('Sanitation Data'!F118)))</f>
        <v/>
      </c>
      <c r="CW124" s="398" t="str">
        <f ca="1">+IF(OFFSET('Sanitation Data'!$F$30,0,10*ROW('Sanitation Data'!F118))="","",OFFSET('Sanitation Data'!$F$30,0,10*ROW('Sanitation Data'!F118)))</f>
        <v/>
      </c>
      <c r="CX124" s="398" t="str">
        <f ca="1">+IF(OFFSET('Sanitation Data'!$F$31,0,10*ROW('Sanitation Data'!F118))="","",OFFSET('Sanitation Data'!$F$31,0,10*ROW('Sanitation Data'!F118)))</f>
        <v/>
      </c>
      <c r="CY124" s="398" t="str">
        <f ca="1">+IF(OFFSET('Sanitation Data'!$F$32,0,10*ROW('Sanitation Data'!F118))="","",OFFSET('Sanitation Data'!$F$32,0,10*ROW('Sanitation Data'!F118)))</f>
        <v/>
      </c>
      <c r="CZ124" s="398" t="str">
        <f ca="1">+IF(OFFSET('Sanitation Data'!$G$28,0,10*ROW('Sanitation Data'!G118))="","",OFFSET('Sanitation Data'!$G$28,0,10*ROW('Sanitation Data'!G118)))</f>
        <v/>
      </c>
      <c r="DA124" s="398" t="str">
        <f ca="1">+IF(OFFSET('Sanitation Data'!$G$29,0,10*ROW('Sanitation Data'!G118))="","",OFFSET('Sanitation Data'!$G$29,0,10*ROW('Sanitation Data'!G118)))</f>
        <v/>
      </c>
      <c r="DB124" s="398" t="str">
        <f ca="1">+IF(OFFSET('Sanitation Data'!$G$30,0,10*ROW('Sanitation Data'!G118))="","",OFFSET('Sanitation Data'!$G$30,0,10*ROW('Sanitation Data'!G118)))</f>
        <v/>
      </c>
      <c r="DC124" s="398" t="str">
        <f ca="1">+IF(OFFSET('Sanitation Data'!$G$31,0,10*ROW('Sanitation Data'!G118))="","",OFFSET('Sanitation Data'!$G$31,0,10*ROW('Sanitation Data'!G118)))</f>
        <v/>
      </c>
      <c r="DD124" s="398" t="str">
        <f ca="1">+IF(OFFSET('Sanitation Data'!$G$32,0,10*ROW('Sanitation Data'!G118))="","",OFFSET('Sanitation Data'!$G$32,0,10*ROW('Sanitation Data'!G118)))</f>
        <v/>
      </c>
      <c r="DE124" s="398" t="str">
        <f ca="1">+IF(OFFSET('Sanitation Data'!$H$28,0,10*ROW('Sanitation Data'!H118))="","",OFFSET('Sanitation Data'!$H$28,0,10*ROW('Sanitation Data'!H118)))</f>
        <v/>
      </c>
      <c r="DF124" s="398" t="str">
        <f ca="1">+IF(OFFSET('Sanitation Data'!$H$29,0,10*ROW('Sanitation Data'!H118))="","",OFFSET('Sanitation Data'!$H$29,0,10*ROW('Sanitation Data'!H118)))</f>
        <v/>
      </c>
      <c r="DG124" s="398" t="str">
        <f ca="1">+IF(OFFSET('Sanitation Data'!$H$30,0,10*ROW('Sanitation Data'!H118))="","",OFFSET('Sanitation Data'!$H$30,0,10*ROW('Sanitation Data'!H118)))</f>
        <v/>
      </c>
      <c r="DH124" s="398" t="str">
        <f ca="1">+IF(OFFSET('Sanitation Data'!$H$31,0,10*ROW('Sanitation Data'!H118))="","",OFFSET('Sanitation Data'!$H$31,0,10*ROW('Sanitation Data'!H118)))</f>
        <v/>
      </c>
      <c r="DI124" s="398" t="str">
        <f ca="1">+IF(OFFSET('Sanitation Data'!$H$32,0,10*ROW('Sanitation Data'!H118))="","",OFFSET('Sanitation Data'!$H$32,0,10*ROW('Sanitation Data'!H118)))</f>
        <v/>
      </c>
      <c r="DJ124" s="398" t="str">
        <f ca="1">+IF(OFFSET('Sanitation Data'!$I$28,0,10*ROW('Sanitation Data'!I118))="","",OFFSET('Sanitation Data'!$I$28,0,10*ROW('Sanitation Data'!I118)))</f>
        <v/>
      </c>
      <c r="DK124" s="398" t="str">
        <f ca="1">+IF(OFFSET('Sanitation Data'!$I$29,0,10*ROW('Sanitation Data'!I118))="","",OFFSET('Sanitation Data'!$I$29,0,10*ROW('Sanitation Data'!I118)))</f>
        <v/>
      </c>
      <c r="DL124" s="398" t="str">
        <f ca="1">+IF(OFFSET('Sanitation Data'!$I$30,0,10*ROW('Sanitation Data'!I118))="","",OFFSET('Sanitation Data'!$I$30,0,10*ROW('Sanitation Data'!I118)))</f>
        <v/>
      </c>
      <c r="DM124" s="398" t="str">
        <f ca="1">+IF(OFFSET('Sanitation Data'!$I$31,0,10*ROW('Sanitation Data'!I118))="","",OFFSET('Sanitation Data'!$I$31,0,10*ROW('Sanitation Data'!I118)))</f>
        <v/>
      </c>
      <c r="DN124" s="398" t="str">
        <f ca="1">+IF(OFFSET('Sanitation Data'!$I$32,0,10*ROW('Sanitation Data'!I118))="","",OFFSET('Sanitation Data'!$I$32,0,10*ROW('Sanitation Data'!I118)))</f>
        <v/>
      </c>
      <c r="DO124" s="398" t="str">
        <f ca="1">+IF(OFFSET('Hygiene Data'!$D$11,0,10*ROW('Hygiene Data'!D118))="","",OFFSET('Hygiene Data'!$D$11,0,10*ROW('Hygiene Data'!D118)))</f>
        <v/>
      </c>
      <c r="DP124" s="398" t="str">
        <f ca="1">+IF(OFFSET('Hygiene Data'!$D$12,0,10*ROW('Hygiene Data'!D118))="","",OFFSET('Hygiene Data'!$D$12,0,10*ROW('Hygiene Data'!D118)))</f>
        <v/>
      </c>
      <c r="DQ124" s="398" t="str">
        <f ca="1">+IF(OFFSET('Hygiene Data'!$D$13,0,10*ROW('Hygiene Data'!D118))="","",OFFSET('Hygiene Data'!$D$13,0,10*ROW('Hygiene Data'!D118)))</f>
        <v/>
      </c>
      <c r="DR124" s="398" t="str">
        <f ca="1">+IF(OFFSET('Hygiene Data'!$E$11,0,10*ROW('Hygiene Data'!E118))="","",OFFSET('Hygiene Data'!$E$11,0,10*ROW('Hygiene Data'!E118)))</f>
        <v/>
      </c>
      <c r="DS124" s="398" t="str">
        <f ca="1">+IF(OFFSET('Hygiene Data'!$E$12,0,10*ROW('Hygiene Data'!E118))="","",OFFSET('Hygiene Data'!$E$12,0,10*ROW('Hygiene Data'!E118)))</f>
        <v/>
      </c>
      <c r="DT124" s="398" t="str">
        <f ca="1">+IF(OFFSET('Hygiene Data'!$E$13,0,10*ROW('Hygiene Data'!E118))="","",OFFSET('Hygiene Data'!$E$13,0,10*ROW('Hygiene Data'!E118)))</f>
        <v/>
      </c>
      <c r="DU124" s="398" t="str">
        <f ca="1">+IF(OFFSET('Hygiene Data'!$F$11,0,10*ROW('Hygiene Data'!F118))="","",OFFSET('Hygiene Data'!$F$11,0,10*ROW('Hygiene Data'!F118)))</f>
        <v/>
      </c>
      <c r="DV124" s="398" t="str">
        <f ca="1">+IF(OFFSET('Hygiene Data'!$F$12,0,10*ROW('Hygiene Data'!F118))="","",OFFSET('Hygiene Data'!$F$12,0,10*ROW('Hygiene Data'!F118)))</f>
        <v/>
      </c>
      <c r="DW124" s="398" t="str">
        <f ca="1">+IF(OFFSET('Hygiene Data'!$F$13,0,10*ROW('Hygiene Data'!F118))="","",OFFSET('Hygiene Data'!$F$13,0,10*ROW('Hygiene Data'!F118)))</f>
        <v/>
      </c>
      <c r="DX124" s="398" t="str">
        <f ca="1">+IF(OFFSET('Hygiene Data'!$G$11,0,10*ROW('Hygiene Data'!G118))="","",OFFSET('Hygiene Data'!$G$11,0,10*ROW('Hygiene Data'!G118)))</f>
        <v/>
      </c>
      <c r="DY124" s="398" t="str">
        <f ca="1">+IF(OFFSET('Hygiene Data'!$G$12,0,10*ROW('Hygiene Data'!G118))="","",OFFSET('Hygiene Data'!$G$12,0,10*ROW('Hygiene Data'!G118)))</f>
        <v/>
      </c>
      <c r="DZ124" s="398" t="str">
        <f ca="1">+IF(OFFSET('Hygiene Data'!$G$13,0,10*ROW('Hygiene Data'!G118))="","",OFFSET('Hygiene Data'!$G$13,0,10*ROW('Hygiene Data'!G118)))</f>
        <v/>
      </c>
      <c r="EA124" s="398" t="str">
        <f ca="1">+IF(OFFSET('Hygiene Data'!$H$11,0,10*ROW('Hygiene Data'!H118))="","",OFFSET('Hygiene Data'!$H$11,0,10*ROW('Hygiene Data'!H118)))</f>
        <v/>
      </c>
      <c r="EB124" s="398" t="str">
        <f ca="1">+IF(OFFSET('Hygiene Data'!$H$12,0,10*ROW('Hygiene Data'!H118))="","",OFFSET('Hygiene Data'!$H$12,0,10*ROW('Hygiene Data'!H118)))</f>
        <v/>
      </c>
      <c r="EC124" s="398" t="str">
        <f ca="1">+IF(OFFSET('Hygiene Data'!$H$13,0,10*ROW('Hygiene Data'!H118))="","",OFFSET('Hygiene Data'!$H$13,0,10*ROW('Hygiene Data'!H118)))</f>
        <v/>
      </c>
      <c r="ED124" s="398" t="str">
        <f ca="1">+IF(OFFSET('Hygiene Data'!$I$11,0,10*ROW('Hygiene Data'!I118))="","",OFFSET('Hygiene Data'!$I$11,0,10*ROW('Hygiene Data'!I118)))</f>
        <v/>
      </c>
      <c r="EE124" s="398" t="str">
        <f ca="1">+IF(OFFSET('Hygiene Data'!$I$12,0,10*ROW('Hygiene Data'!I118))="","",OFFSET('Hygiene Data'!$I$12,0,10*ROW('Hygiene Data'!I118)))</f>
        <v/>
      </c>
      <c r="EF124" s="398" t="str">
        <f ca="1">+IF(OFFSET('Hygiene Data'!$I$13,0,10*ROW('Hygiene Data'!I118))="","",OFFSET('Hygiene Data'!$I$13,0,10*ROW('Hygiene Data'!I118)))</f>
        <v/>
      </c>
    </row>
    <row r="125" spans="1:136" x14ac:dyDescent="0.25">
      <c r="A125" s="507" t="str">
        <f ca="1">+IF(OFFSET('Water Data'!$B$2,0,10*ROW('Water Data'!E119))="","",OFFSET('Water Data'!$B$2,0,10*ROW('Water Data'!E119)))</f>
        <v/>
      </c>
      <c r="B125" s="507"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34" t="str">
        <f t="shared" ca="1" si="1"/>
        <v/>
      </c>
      <c r="D125" s="535"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35"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35"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35"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35"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35"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35"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35"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35"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35"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35"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35"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35"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35"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35"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35"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35"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35"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36"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36"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36"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36"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36"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36"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36"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36"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36"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36"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36"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36"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36"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36"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36"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36"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36"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36"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36"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36"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36"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36"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36"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36"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36"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36"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36"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36"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36"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36"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37"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613"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37"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37"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37"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37"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37"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37"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37"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37"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37"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37"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37"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37"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37"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37"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37"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37"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98" t="str">
        <f ca="1">+IF(OFFSET('Water Data'!$D$27,0,10*ROW('Water Data'!D119))="","",OFFSET('Water Data'!$D$27,0,10*ROW('Water Data'!D119)))</f>
        <v/>
      </c>
      <c r="BT125" s="398" t="str">
        <f ca="1">+IF(OFFSET('Water Data'!$D$28,0,10*ROW('Water Data'!D119))="","",OFFSET('Water Data'!$D$28,0,10*ROW('Water Data'!D119)))</f>
        <v/>
      </c>
      <c r="BU125" s="398" t="str">
        <f ca="1">+IF(OFFSET('Water Data'!$D$29,0,10*ROW('Water Data'!D119))="","",OFFSET('Water Data'!$D$29,0,10*ROW('Water Data'!D119)))</f>
        <v/>
      </c>
      <c r="BV125" s="398" t="str">
        <f ca="1">+IF(OFFSET('Water Data'!$E$27,0,10*ROW('Water Data'!E119))="","",OFFSET('Water Data'!$E$27,0,10*ROW('Water Data'!E119)))</f>
        <v/>
      </c>
      <c r="BW125" s="398" t="str">
        <f ca="1">+IF(OFFSET('Water Data'!$E$28,0,10*ROW('Water Data'!E119))="","",OFFSET('Water Data'!$E$28,0,10*ROW('Water Data'!E119)))</f>
        <v/>
      </c>
      <c r="BX125" s="398" t="str">
        <f ca="1">+IF(OFFSET('Water Data'!$E$29,0,10*ROW('Water Data'!E119))="","",OFFSET('Water Data'!$E$29,0,10*ROW('Water Data'!E119)))</f>
        <v/>
      </c>
      <c r="BY125" s="398" t="str">
        <f ca="1">+IF(OFFSET('Water Data'!$F$27,0,10*ROW('Water Data'!F119))="","",OFFSET('Water Data'!$F$27,0,10*ROW('Water Data'!F119)))</f>
        <v/>
      </c>
      <c r="BZ125" s="398" t="str">
        <f ca="1">+IF(OFFSET('Water Data'!$F$28,0,10*ROW('Water Data'!F119))="","",OFFSET('Water Data'!$F$28,0,10*ROW('Water Data'!F119)))</f>
        <v/>
      </c>
      <c r="CA125" s="398" t="str">
        <f ca="1">+IF(OFFSET('Water Data'!$F$29,0,10*ROW('Water Data'!F119))="","",OFFSET('Water Data'!$F$29,0,10*ROW('Water Data'!F119)))</f>
        <v/>
      </c>
      <c r="CB125" s="398" t="str">
        <f ca="1">+IF(OFFSET('Water Data'!$G$27,0,10*ROW('Water Data'!G119))="","",OFFSET('Water Data'!$G$27,0,10*ROW('Water Data'!G119)))</f>
        <v/>
      </c>
      <c r="CC125" s="398" t="str">
        <f ca="1">+IF(OFFSET('Water Data'!$G$28,0,10*ROW('Water Data'!G119))="","",OFFSET('Water Data'!$G$28,0,10*ROW('Water Data'!G119)))</f>
        <v/>
      </c>
      <c r="CD125" s="398" t="str">
        <f ca="1">+IF(OFFSET('Water Data'!$G$29,0,10*ROW('Water Data'!G119))="","",OFFSET('Water Data'!$G$29,0,10*ROW('Water Data'!G119)))</f>
        <v/>
      </c>
      <c r="CE125" s="398" t="str">
        <f ca="1">+IF(OFFSET('Water Data'!$H$27,0,10*ROW('Water Data'!H119))="","",OFFSET('Water Data'!$H$27,0,10*ROW('Water Data'!H119)))</f>
        <v/>
      </c>
      <c r="CF125" s="398" t="str">
        <f ca="1">+IF(OFFSET('Water Data'!$H$28,0,10*ROW('Water Data'!H119))="","",OFFSET('Water Data'!$H$28,0,10*ROW('Water Data'!H119)))</f>
        <v/>
      </c>
      <c r="CG125" s="398" t="str">
        <f ca="1">+IF(OFFSET('Water Data'!$H$29,0,10*ROW('Water Data'!H119))="","",OFFSET('Water Data'!$H$29,0,10*ROW('Water Data'!H119)))</f>
        <v/>
      </c>
      <c r="CH125" s="398" t="str">
        <f ca="1">+IF(OFFSET('Water Data'!$I$27,0,10*ROW('Water Data'!I119))="","",OFFSET('Water Data'!$I$27,0,10*ROW('Water Data'!I119)))</f>
        <v/>
      </c>
      <c r="CI125" s="398" t="str">
        <f ca="1">+IF(OFFSET('Water Data'!$I$28,0,10*ROW('Water Data'!I119))="","",OFFSET('Water Data'!$I$28,0,10*ROW('Water Data'!I119)))</f>
        <v/>
      </c>
      <c r="CJ125" s="398" t="str">
        <f ca="1">+IF(OFFSET('Water Data'!$I$29,0,10*ROW('Water Data'!I119))="","",OFFSET('Water Data'!$I$29,0,10*ROW('Water Data'!I119)))</f>
        <v/>
      </c>
      <c r="CK125" s="398" t="str">
        <f ca="1">+IF(OFFSET('Sanitation Data'!$D$28,0,10*ROW('Sanitation Data'!D119))="","",OFFSET('Sanitation Data'!$D$28,0,10*ROW('Sanitation Data'!D119)))</f>
        <v/>
      </c>
      <c r="CL125" s="398" t="str">
        <f ca="1">+IF(OFFSET('Sanitation Data'!$D$29,0,10*ROW('Sanitation Data'!D119))="","",OFFSET('Sanitation Data'!$D$29,0,10*ROW('Sanitation Data'!D119)))</f>
        <v/>
      </c>
      <c r="CM125" s="398" t="str">
        <f ca="1">+IF(OFFSET('Sanitation Data'!$D$30,0,10*ROW('Sanitation Data'!D119))="","",OFFSET('Sanitation Data'!$D$30,0,10*ROW('Sanitation Data'!D119)))</f>
        <v/>
      </c>
      <c r="CN125" s="398" t="str">
        <f ca="1">+IF(OFFSET('Sanitation Data'!$D$31,0,10*ROW('Sanitation Data'!D119))="","",OFFSET('Sanitation Data'!$D$31,0,10*ROW('Sanitation Data'!D119)))</f>
        <v/>
      </c>
      <c r="CO125" s="398" t="str">
        <f ca="1">+IF(OFFSET('Sanitation Data'!$D$32,0,10*ROW('Sanitation Data'!D119))="","",OFFSET('Sanitation Data'!$D$32,0,10*ROW('Sanitation Data'!D119)))</f>
        <v/>
      </c>
      <c r="CP125" s="398" t="str">
        <f ca="1">+IF(OFFSET('Sanitation Data'!$E$28,0,10*ROW('Sanitation Data'!E119))="","",OFFSET('Sanitation Data'!$E$28,0,10*ROW('Sanitation Data'!E119)))</f>
        <v/>
      </c>
      <c r="CQ125" s="398" t="str">
        <f ca="1">+IF(OFFSET('Sanitation Data'!$E$29,0,10*ROW('Sanitation Data'!E119))="","",OFFSET('Sanitation Data'!$E$29,0,10*ROW('Sanitation Data'!E119)))</f>
        <v/>
      </c>
      <c r="CR125" s="398" t="str">
        <f ca="1">+IF(OFFSET('Sanitation Data'!$E$30,0,10*ROW('Sanitation Data'!E119))="","",OFFSET('Sanitation Data'!$E$30,0,10*ROW('Sanitation Data'!E119)))</f>
        <v/>
      </c>
      <c r="CS125" s="398" t="str">
        <f ca="1">+IF(OFFSET('Sanitation Data'!$E$31,0,10*ROW('Sanitation Data'!E119))="","",OFFSET('Sanitation Data'!$E$31,0,10*ROW('Sanitation Data'!E119)))</f>
        <v/>
      </c>
      <c r="CT125" s="398" t="str">
        <f ca="1">+IF(OFFSET('Sanitation Data'!$E$32,0,10*ROW('Sanitation Data'!E119))="","",OFFSET('Sanitation Data'!$E$32,0,10*ROW('Sanitation Data'!E119)))</f>
        <v/>
      </c>
      <c r="CU125" s="398" t="str">
        <f ca="1">+IF(OFFSET('Sanitation Data'!$F$28,0,10*ROW('Sanitation Data'!F119))="","",OFFSET('Sanitation Data'!$F$28,0,10*ROW('Sanitation Data'!F119)))</f>
        <v/>
      </c>
      <c r="CV125" s="398" t="str">
        <f ca="1">+IF(OFFSET('Sanitation Data'!$F$29,0,10*ROW('Sanitation Data'!F119))="","",OFFSET('Sanitation Data'!$F$29,0,10*ROW('Sanitation Data'!F119)))</f>
        <v/>
      </c>
      <c r="CW125" s="398" t="str">
        <f ca="1">+IF(OFFSET('Sanitation Data'!$F$30,0,10*ROW('Sanitation Data'!F119))="","",OFFSET('Sanitation Data'!$F$30,0,10*ROW('Sanitation Data'!F119)))</f>
        <v/>
      </c>
      <c r="CX125" s="398" t="str">
        <f ca="1">+IF(OFFSET('Sanitation Data'!$F$31,0,10*ROW('Sanitation Data'!F119))="","",OFFSET('Sanitation Data'!$F$31,0,10*ROW('Sanitation Data'!F119)))</f>
        <v/>
      </c>
      <c r="CY125" s="398" t="str">
        <f ca="1">+IF(OFFSET('Sanitation Data'!$F$32,0,10*ROW('Sanitation Data'!F119))="","",OFFSET('Sanitation Data'!$F$32,0,10*ROW('Sanitation Data'!F119)))</f>
        <v/>
      </c>
      <c r="CZ125" s="398" t="str">
        <f ca="1">+IF(OFFSET('Sanitation Data'!$G$28,0,10*ROW('Sanitation Data'!G119))="","",OFFSET('Sanitation Data'!$G$28,0,10*ROW('Sanitation Data'!G119)))</f>
        <v/>
      </c>
      <c r="DA125" s="398" t="str">
        <f ca="1">+IF(OFFSET('Sanitation Data'!$G$29,0,10*ROW('Sanitation Data'!G119))="","",OFFSET('Sanitation Data'!$G$29,0,10*ROW('Sanitation Data'!G119)))</f>
        <v/>
      </c>
      <c r="DB125" s="398" t="str">
        <f ca="1">+IF(OFFSET('Sanitation Data'!$G$30,0,10*ROW('Sanitation Data'!G119))="","",OFFSET('Sanitation Data'!$G$30,0,10*ROW('Sanitation Data'!G119)))</f>
        <v/>
      </c>
      <c r="DC125" s="398" t="str">
        <f ca="1">+IF(OFFSET('Sanitation Data'!$G$31,0,10*ROW('Sanitation Data'!G119))="","",OFFSET('Sanitation Data'!$G$31,0,10*ROW('Sanitation Data'!G119)))</f>
        <v/>
      </c>
      <c r="DD125" s="398" t="str">
        <f ca="1">+IF(OFFSET('Sanitation Data'!$G$32,0,10*ROW('Sanitation Data'!G119))="","",OFFSET('Sanitation Data'!$G$32,0,10*ROW('Sanitation Data'!G119)))</f>
        <v/>
      </c>
      <c r="DE125" s="398" t="str">
        <f ca="1">+IF(OFFSET('Sanitation Data'!$H$28,0,10*ROW('Sanitation Data'!H119))="","",OFFSET('Sanitation Data'!$H$28,0,10*ROW('Sanitation Data'!H119)))</f>
        <v/>
      </c>
      <c r="DF125" s="398" t="str">
        <f ca="1">+IF(OFFSET('Sanitation Data'!$H$29,0,10*ROW('Sanitation Data'!H119))="","",OFFSET('Sanitation Data'!$H$29,0,10*ROW('Sanitation Data'!H119)))</f>
        <v/>
      </c>
      <c r="DG125" s="398" t="str">
        <f ca="1">+IF(OFFSET('Sanitation Data'!$H$30,0,10*ROW('Sanitation Data'!H119))="","",OFFSET('Sanitation Data'!$H$30,0,10*ROW('Sanitation Data'!H119)))</f>
        <v/>
      </c>
      <c r="DH125" s="398" t="str">
        <f ca="1">+IF(OFFSET('Sanitation Data'!$H$31,0,10*ROW('Sanitation Data'!H119))="","",OFFSET('Sanitation Data'!$H$31,0,10*ROW('Sanitation Data'!H119)))</f>
        <v/>
      </c>
      <c r="DI125" s="398" t="str">
        <f ca="1">+IF(OFFSET('Sanitation Data'!$H$32,0,10*ROW('Sanitation Data'!H119))="","",OFFSET('Sanitation Data'!$H$32,0,10*ROW('Sanitation Data'!H119)))</f>
        <v/>
      </c>
      <c r="DJ125" s="398" t="str">
        <f ca="1">+IF(OFFSET('Sanitation Data'!$I$28,0,10*ROW('Sanitation Data'!I119))="","",OFFSET('Sanitation Data'!$I$28,0,10*ROW('Sanitation Data'!I119)))</f>
        <v/>
      </c>
      <c r="DK125" s="398" t="str">
        <f ca="1">+IF(OFFSET('Sanitation Data'!$I$29,0,10*ROW('Sanitation Data'!I119))="","",OFFSET('Sanitation Data'!$I$29,0,10*ROW('Sanitation Data'!I119)))</f>
        <v/>
      </c>
      <c r="DL125" s="398" t="str">
        <f ca="1">+IF(OFFSET('Sanitation Data'!$I$30,0,10*ROW('Sanitation Data'!I119))="","",OFFSET('Sanitation Data'!$I$30,0,10*ROW('Sanitation Data'!I119)))</f>
        <v/>
      </c>
      <c r="DM125" s="398" t="str">
        <f ca="1">+IF(OFFSET('Sanitation Data'!$I$31,0,10*ROW('Sanitation Data'!I119))="","",OFFSET('Sanitation Data'!$I$31,0,10*ROW('Sanitation Data'!I119)))</f>
        <v/>
      </c>
      <c r="DN125" s="398" t="str">
        <f ca="1">+IF(OFFSET('Sanitation Data'!$I$32,0,10*ROW('Sanitation Data'!I119))="","",OFFSET('Sanitation Data'!$I$32,0,10*ROW('Sanitation Data'!I119)))</f>
        <v/>
      </c>
      <c r="DO125" s="398" t="str">
        <f ca="1">+IF(OFFSET('Hygiene Data'!$D$11,0,10*ROW('Hygiene Data'!D119))="","",OFFSET('Hygiene Data'!$D$11,0,10*ROW('Hygiene Data'!D119)))</f>
        <v/>
      </c>
      <c r="DP125" s="398" t="str">
        <f ca="1">+IF(OFFSET('Hygiene Data'!$D$12,0,10*ROW('Hygiene Data'!D119))="","",OFFSET('Hygiene Data'!$D$12,0,10*ROW('Hygiene Data'!D119)))</f>
        <v/>
      </c>
      <c r="DQ125" s="398" t="str">
        <f ca="1">+IF(OFFSET('Hygiene Data'!$D$13,0,10*ROW('Hygiene Data'!D119))="","",OFFSET('Hygiene Data'!$D$13,0,10*ROW('Hygiene Data'!D119)))</f>
        <v/>
      </c>
      <c r="DR125" s="398" t="str">
        <f ca="1">+IF(OFFSET('Hygiene Data'!$E$11,0,10*ROW('Hygiene Data'!E119))="","",OFFSET('Hygiene Data'!$E$11,0,10*ROW('Hygiene Data'!E119)))</f>
        <v/>
      </c>
      <c r="DS125" s="398" t="str">
        <f ca="1">+IF(OFFSET('Hygiene Data'!$E$12,0,10*ROW('Hygiene Data'!E119))="","",OFFSET('Hygiene Data'!$E$12,0,10*ROW('Hygiene Data'!E119)))</f>
        <v/>
      </c>
      <c r="DT125" s="398" t="str">
        <f ca="1">+IF(OFFSET('Hygiene Data'!$E$13,0,10*ROW('Hygiene Data'!E119))="","",OFFSET('Hygiene Data'!$E$13,0,10*ROW('Hygiene Data'!E119)))</f>
        <v/>
      </c>
      <c r="DU125" s="398" t="str">
        <f ca="1">+IF(OFFSET('Hygiene Data'!$F$11,0,10*ROW('Hygiene Data'!F119))="","",OFFSET('Hygiene Data'!$F$11,0,10*ROW('Hygiene Data'!F119)))</f>
        <v/>
      </c>
      <c r="DV125" s="398" t="str">
        <f ca="1">+IF(OFFSET('Hygiene Data'!$F$12,0,10*ROW('Hygiene Data'!F119))="","",OFFSET('Hygiene Data'!$F$12,0,10*ROW('Hygiene Data'!F119)))</f>
        <v/>
      </c>
      <c r="DW125" s="398" t="str">
        <f ca="1">+IF(OFFSET('Hygiene Data'!$F$13,0,10*ROW('Hygiene Data'!F119))="","",OFFSET('Hygiene Data'!$F$13,0,10*ROW('Hygiene Data'!F119)))</f>
        <v/>
      </c>
      <c r="DX125" s="398" t="str">
        <f ca="1">+IF(OFFSET('Hygiene Data'!$G$11,0,10*ROW('Hygiene Data'!G119))="","",OFFSET('Hygiene Data'!$G$11,0,10*ROW('Hygiene Data'!G119)))</f>
        <v/>
      </c>
      <c r="DY125" s="398" t="str">
        <f ca="1">+IF(OFFSET('Hygiene Data'!$G$12,0,10*ROW('Hygiene Data'!G119))="","",OFFSET('Hygiene Data'!$G$12,0,10*ROW('Hygiene Data'!G119)))</f>
        <v/>
      </c>
      <c r="DZ125" s="398" t="str">
        <f ca="1">+IF(OFFSET('Hygiene Data'!$G$13,0,10*ROW('Hygiene Data'!G119))="","",OFFSET('Hygiene Data'!$G$13,0,10*ROW('Hygiene Data'!G119)))</f>
        <v/>
      </c>
      <c r="EA125" s="398" t="str">
        <f ca="1">+IF(OFFSET('Hygiene Data'!$H$11,0,10*ROW('Hygiene Data'!H119))="","",OFFSET('Hygiene Data'!$H$11,0,10*ROW('Hygiene Data'!H119)))</f>
        <v/>
      </c>
      <c r="EB125" s="398" t="str">
        <f ca="1">+IF(OFFSET('Hygiene Data'!$H$12,0,10*ROW('Hygiene Data'!H119))="","",OFFSET('Hygiene Data'!$H$12,0,10*ROW('Hygiene Data'!H119)))</f>
        <v/>
      </c>
      <c r="EC125" s="398" t="str">
        <f ca="1">+IF(OFFSET('Hygiene Data'!$H$13,0,10*ROW('Hygiene Data'!H119))="","",OFFSET('Hygiene Data'!$H$13,0,10*ROW('Hygiene Data'!H119)))</f>
        <v/>
      </c>
      <c r="ED125" s="398" t="str">
        <f ca="1">+IF(OFFSET('Hygiene Data'!$I$11,0,10*ROW('Hygiene Data'!I119))="","",OFFSET('Hygiene Data'!$I$11,0,10*ROW('Hygiene Data'!I119)))</f>
        <v/>
      </c>
      <c r="EE125" s="398" t="str">
        <f ca="1">+IF(OFFSET('Hygiene Data'!$I$12,0,10*ROW('Hygiene Data'!I119))="","",OFFSET('Hygiene Data'!$I$12,0,10*ROW('Hygiene Data'!I119)))</f>
        <v/>
      </c>
      <c r="EF125" s="398" t="str">
        <f ca="1">+IF(OFFSET('Hygiene Data'!$I$13,0,10*ROW('Hygiene Data'!I119))="","",OFFSET('Hygiene Data'!$I$13,0,10*ROW('Hygiene Data'!I119)))</f>
        <v/>
      </c>
    </row>
    <row r="126" spans="1:136" x14ac:dyDescent="0.25">
      <c r="A126" s="507" t="str">
        <f ca="1">+IF(OFFSET('Water Data'!$B$2,0,10*ROW('Water Data'!E120))="","",OFFSET('Water Data'!$B$2,0,10*ROW('Water Data'!E120)))</f>
        <v/>
      </c>
      <c r="B126" s="507"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34" t="str">
        <f t="shared" ca="1" si="1"/>
        <v/>
      </c>
      <c r="D126" s="535"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35"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35"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35"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35"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35"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35"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35"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35"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35"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35"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35"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35"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35"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35"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35"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35"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35"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36"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36"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36"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36"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36"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36"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36"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36"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36"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36"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36"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36"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36"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36"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36"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36"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36"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36"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36"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36"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36"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36"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36"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36"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36"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36"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36"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36"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36"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36"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37"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613"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37"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37"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37"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37"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37"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37"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37"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37"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37"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37"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37"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37"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37"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37"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37"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37"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98" t="str">
        <f ca="1">+IF(OFFSET('Water Data'!$D$27,0,10*ROW('Water Data'!D120))="","",OFFSET('Water Data'!$D$27,0,10*ROW('Water Data'!D120)))</f>
        <v/>
      </c>
      <c r="BT126" s="398" t="str">
        <f ca="1">+IF(OFFSET('Water Data'!$D$28,0,10*ROW('Water Data'!D120))="","",OFFSET('Water Data'!$D$28,0,10*ROW('Water Data'!D120)))</f>
        <v/>
      </c>
      <c r="BU126" s="398" t="str">
        <f ca="1">+IF(OFFSET('Water Data'!$D$29,0,10*ROW('Water Data'!D120))="","",OFFSET('Water Data'!$D$29,0,10*ROW('Water Data'!D120)))</f>
        <v/>
      </c>
      <c r="BV126" s="398" t="str">
        <f ca="1">+IF(OFFSET('Water Data'!$E$27,0,10*ROW('Water Data'!E120))="","",OFFSET('Water Data'!$E$27,0,10*ROW('Water Data'!E120)))</f>
        <v/>
      </c>
      <c r="BW126" s="398" t="str">
        <f ca="1">+IF(OFFSET('Water Data'!$E$28,0,10*ROW('Water Data'!E120))="","",OFFSET('Water Data'!$E$28,0,10*ROW('Water Data'!E120)))</f>
        <v/>
      </c>
      <c r="BX126" s="398" t="str">
        <f ca="1">+IF(OFFSET('Water Data'!$E$29,0,10*ROW('Water Data'!E120))="","",OFFSET('Water Data'!$E$29,0,10*ROW('Water Data'!E120)))</f>
        <v/>
      </c>
      <c r="BY126" s="398" t="str">
        <f ca="1">+IF(OFFSET('Water Data'!$F$27,0,10*ROW('Water Data'!F120))="","",OFFSET('Water Data'!$F$27,0,10*ROW('Water Data'!F120)))</f>
        <v/>
      </c>
      <c r="BZ126" s="398" t="str">
        <f ca="1">+IF(OFFSET('Water Data'!$F$28,0,10*ROW('Water Data'!F120))="","",OFFSET('Water Data'!$F$28,0,10*ROW('Water Data'!F120)))</f>
        <v/>
      </c>
      <c r="CA126" s="398" t="str">
        <f ca="1">+IF(OFFSET('Water Data'!$F$29,0,10*ROW('Water Data'!F120))="","",OFFSET('Water Data'!$F$29,0,10*ROW('Water Data'!F120)))</f>
        <v/>
      </c>
      <c r="CB126" s="398" t="str">
        <f ca="1">+IF(OFFSET('Water Data'!$G$27,0,10*ROW('Water Data'!G120))="","",OFFSET('Water Data'!$G$27,0,10*ROW('Water Data'!G120)))</f>
        <v/>
      </c>
      <c r="CC126" s="398" t="str">
        <f ca="1">+IF(OFFSET('Water Data'!$G$28,0,10*ROW('Water Data'!G120))="","",OFFSET('Water Data'!$G$28,0,10*ROW('Water Data'!G120)))</f>
        <v/>
      </c>
      <c r="CD126" s="398" t="str">
        <f ca="1">+IF(OFFSET('Water Data'!$G$29,0,10*ROW('Water Data'!G120))="","",OFFSET('Water Data'!$G$29,0,10*ROW('Water Data'!G120)))</f>
        <v/>
      </c>
      <c r="CE126" s="398" t="str">
        <f ca="1">+IF(OFFSET('Water Data'!$H$27,0,10*ROW('Water Data'!H120))="","",OFFSET('Water Data'!$H$27,0,10*ROW('Water Data'!H120)))</f>
        <v/>
      </c>
      <c r="CF126" s="398" t="str">
        <f ca="1">+IF(OFFSET('Water Data'!$H$28,0,10*ROW('Water Data'!H120))="","",OFFSET('Water Data'!$H$28,0,10*ROW('Water Data'!H120)))</f>
        <v/>
      </c>
      <c r="CG126" s="398" t="str">
        <f ca="1">+IF(OFFSET('Water Data'!$H$29,0,10*ROW('Water Data'!H120))="","",OFFSET('Water Data'!$H$29,0,10*ROW('Water Data'!H120)))</f>
        <v/>
      </c>
      <c r="CH126" s="398" t="str">
        <f ca="1">+IF(OFFSET('Water Data'!$I$27,0,10*ROW('Water Data'!I120))="","",OFFSET('Water Data'!$I$27,0,10*ROW('Water Data'!I120)))</f>
        <v/>
      </c>
      <c r="CI126" s="398" t="str">
        <f ca="1">+IF(OFFSET('Water Data'!$I$28,0,10*ROW('Water Data'!I120))="","",OFFSET('Water Data'!$I$28,0,10*ROW('Water Data'!I120)))</f>
        <v/>
      </c>
      <c r="CJ126" s="398" t="str">
        <f ca="1">+IF(OFFSET('Water Data'!$I$29,0,10*ROW('Water Data'!I120))="","",OFFSET('Water Data'!$I$29,0,10*ROW('Water Data'!I120)))</f>
        <v/>
      </c>
      <c r="CK126" s="398" t="str">
        <f ca="1">+IF(OFFSET('Sanitation Data'!$D$28,0,10*ROW('Sanitation Data'!D120))="","",OFFSET('Sanitation Data'!$D$28,0,10*ROW('Sanitation Data'!D120)))</f>
        <v/>
      </c>
      <c r="CL126" s="398" t="str">
        <f ca="1">+IF(OFFSET('Sanitation Data'!$D$29,0,10*ROW('Sanitation Data'!D120))="","",OFFSET('Sanitation Data'!$D$29,0,10*ROW('Sanitation Data'!D120)))</f>
        <v/>
      </c>
      <c r="CM126" s="398" t="str">
        <f ca="1">+IF(OFFSET('Sanitation Data'!$D$30,0,10*ROW('Sanitation Data'!D120))="","",OFFSET('Sanitation Data'!$D$30,0,10*ROW('Sanitation Data'!D120)))</f>
        <v/>
      </c>
      <c r="CN126" s="398" t="str">
        <f ca="1">+IF(OFFSET('Sanitation Data'!$D$31,0,10*ROW('Sanitation Data'!D120))="","",OFFSET('Sanitation Data'!$D$31,0,10*ROW('Sanitation Data'!D120)))</f>
        <v/>
      </c>
      <c r="CO126" s="398" t="str">
        <f ca="1">+IF(OFFSET('Sanitation Data'!$D$32,0,10*ROW('Sanitation Data'!D120))="","",OFFSET('Sanitation Data'!$D$32,0,10*ROW('Sanitation Data'!D120)))</f>
        <v/>
      </c>
      <c r="CP126" s="398" t="str">
        <f ca="1">+IF(OFFSET('Sanitation Data'!$E$28,0,10*ROW('Sanitation Data'!E120))="","",OFFSET('Sanitation Data'!$E$28,0,10*ROW('Sanitation Data'!E120)))</f>
        <v/>
      </c>
      <c r="CQ126" s="398" t="str">
        <f ca="1">+IF(OFFSET('Sanitation Data'!$E$29,0,10*ROW('Sanitation Data'!E120))="","",OFFSET('Sanitation Data'!$E$29,0,10*ROW('Sanitation Data'!E120)))</f>
        <v/>
      </c>
      <c r="CR126" s="398" t="str">
        <f ca="1">+IF(OFFSET('Sanitation Data'!$E$30,0,10*ROW('Sanitation Data'!E120))="","",OFFSET('Sanitation Data'!$E$30,0,10*ROW('Sanitation Data'!E120)))</f>
        <v/>
      </c>
      <c r="CS126" s="398" t="str">
        <f ca="1">+IF(OFFSET('Sanitation Data'!$E$31,0,10*ROW('Sanitation Data'!E120))="","",OFFSET('Sanitation Data'!$E$31,0,10*ROW('Sanitation Data'!E120)))</f>
        <v/>
      </c>
      <c r="CT126" s="398" t="str">
        <f ca="1">+IF(OFFSET('Sanitation Data'!$E$32,0,10*ROW('Sanitation Data'!E120))="","",OFFSET('Sanitation Data'!$E$32,0,10*ROW('Sanitation Data'!E120)))</f>
        <v/>
      </c>
      <c r="CU126" s="398" t="str">
        <f ca="1">+IF(OFFSET('Sanitation Data'!$F$28,0,10*ROW('Sanitation Data'!F120))="","",OFFSET('Sanitation Data'!$F$28,0,10*ROW('Sanitation Data'!F120)))</f>
        <v/>
      </c>
      <c r="CV126" s="398" t="str">
        <f ca="1">+IF(OFFSET('Sanitation Data'!$F$29,0,10*ROW('Sanitation Data'!F120))="","",OFFSET('Sanitation Data'!$F$29,0,10*ROW('Sanitation Data'!F120)))</f>
        <v/>
      </c>
      <c r="CW126" s="398" t="str">
        <f ca="1">+IF(OFFSET('Sanitation Data'!$F$30,0,10*ROW('Sanitation Data'!F120))="","",OFFSET('Sanitation Data'!$F$30,0,10*ROW('Sanitation Data'!F120)))</f>
        <v/>
      </c>
      <c r="CX126" s="398" t="str">
        <f ca="1">+IF(OFFSET('Sanitation Data'!$F$31,0,10*ROW('Sanitation Data'!F120))="","",OFFSET('Sanitation Data'!$F$31,0,10*ROW('Sanitation Data'!F120)))</f>
        <v/>
      </c>
      <c r="CY126" s="398" t="str">
        <f ca="1">+IF(OFFSET('Sanitation Data'!$F$32,0,10*ROW('Sanitation Data'!F120))="","",OFFSET('Sanitation Data'!$F$32,0,10*ROW('Sanitation Data'!F120)))</f>
        <v/>
      </c>
      <c r="CZ126" s="398" t="str">
        <f ca="1">+IF(OFFSET('Sanitation Data'!$G$28,0,10*ROW('Sanitation Data'!G120))="","",OFFSET('Sanitation Data'!$G$28,0,10*ROW('Sanitation Data'!G120)))</f>
        <v/>
      </c>
      <c r="DA126" s="398" t="str">
        <f ca="1">+IF(OFFSET('Sanitation Data'!$G$29,0,10*ROW('Sanitation Data'!G120))="","",OFFSET('Sanitation Data'!$G$29,0,10*ROW('Sanitation Data'!G120)))</f>
        <v/>
      </c>
      <c r="DB126" s="398" t="str">
        <f ca="1">+IF(OFFSET('Sanitation Data'!$G$30,0,10*ROW('Sanitation Data'!G120))="","",OFFSET('Sanitation Data'!$G$30,0,10*ROW('Sanitation Data'!G120)))</f>
        <v/>
      </c>
      <c r="DC126" s="398" t="str">
        <f ca="1">+IF(OFFSET('Sanitation Data'!$G$31,0,10*ROW('Sanitation Data'!G120))="","",OFFSET('Sanitation Data'!$G$31,0,10*ROW('Sanitation Data'!G120)))</f>
        <v/>
      </c>
      <c r="DD126" s="398" t="str">
        <f ca="1">+IF(OFFSET('Sanitation Data'!$G$32,0,10*ROW('Sanitation Data'!G120))="","",OFFSET('Sanitation Data'!$G$32,0,10*ROW('Sanitation Data'!G120)))</f>
        <v/>
      </c>
      <c r="DE126" s="398" t="str">
        <f ca="1">+IF(OFFSET('Sanitation Data'!$H$28,0,10*ROW('Sanitation Data'!H120))="","",OFFSET('Sanitation Data'!$H$28,0,10*ROW('Sanitation Data'!H120)))</f>
        <v/>
      </c>
      <c r="DF126" s="398" t="str">
        <f ca="1">+IF(OFFSET('Sanitation Data'!$H$29,0,10*ROW('Sanitation Data'!H120))="","",OFFSET('Sanitation Data'!$H$29,0,10*ROW('Sanitation Data'!H120)))</f>
        <v/>
      </c>
      <c r="DG126" s="398" t="str">
        <f ca="1">+IF(OFFSET('Sanitation Data'!$H$30,0,10*ROW('Sanitation Data'!H120))="","",OFFSET('Sanitation Data'!$H$30,0,10*ROW('Sanitation Data'!H120)))</f>
        <v/>
      </c>
      <c r="DH126" s="398" t="str">
        <f ca="1">+IF(OFFSET('Sanitation Data'!$H$31,0,10*ROW('Sanitation Data'!H120))="","",OFFSET('Sanitation Data'!$H$31,0,10*ROW('Sanitation Data'!H120)))</f>
        <v/>
      </c>
      <c r="DI126" s="398" t="str">
        <f ca="1">+IF(OFFSET('Sanitation Data'!$H$32,0,10*ROW('Sanitation Data'!H120))="","",OFFSET('Sanitation Data'!$H$32,0,10*ROW('Sanitation Data'!H120)))</f>
        <v/>
      </c>
      <c r="DJ126" s="398" t="str">
        <f ca="1">+IF(OFFSET('Sanitation Data'!$I$28,0,10*ROW('Sanitation Data'!I120))="","",OFFSET('Sanitation Data'!$I$28,0,10*ROW('Sanitation Data'!I120)))</f>
        <v/>
      </c>
      <c r="DK126" s="398" t="str">
        <f ca="1">+IF(OFFSET('Sanitation Data'!$I$29,0,10*ROW('Sanitation Data'!I120))="","",OFFSET('Sanitation Data'!$I$29,0,10*ROW('Sanitation Data'!I120)))</f>
        <v/>
      </c>
      <c r="DL126" s="398" t="str">
        <f ca="1">+IF(OFFSET('Sanitation Data'!$I$30,0,10*ROW('Sanitation Data'!I120))="","",OFFSET('Sanitation Data'!$I$30,0,10*ROW('Sanitation Data'!I120)))</f>
        <v/>
      </c>
      <c r="DM126" s="398" t="str">
        <f ca="1">+IF(OFFSET('Sanitation Data'!$I$31,0,10*ROW('Sanitation Data'!I120))="","",OFFSET('Sanitation Data'!$I$31,0,10*ROW('Sanitation Data'!I120)))</f>
        <v/>
      </c>
      <c r="DN126" s="398" t="str">
        <f ca="1">+IF(OFFSET('Sanitation Data'!$I$32,0,10*ROW('Sanitation Data'!I120))="","",OFFSET('Sanitation Data'!$I$32,0,10*ROW('Sanitation Data'!I120)))</f>
        <v/>
      </c>
      <c r="DO126" s="398" t="str">
        <f ca="1">+IF(OFFSET('Hygiene Data'!$D$11,0,10*ROW('Hygiene Data'!D120))="","",OFFSET('Hygiene Data'!$D$11,0,10*ROW('Hygiene Data'!D120)))</f>
        <v/>
      </c>
      <c r="DP126" s="398" t="str">
        <f ca="1">+IF(OFFSET('Hygiene Data'!$D$12,0,10*ROW('Hygiene Data'!D120))="","",OFFSET('Hygiene Data'!$D$12,0,10*ROW('Hygiene Data'!D120)))</f>
        <v/>
      </c>
      <c r="DQ126" s="398" t="str">
        <f ca="1">+IF(OFFSET('Hygiene Data'!$D$13,0,10*ROW('Hygiene Data'!D120))="","",OFFSET('Hygiene Data'!$D$13,0,10*ROW('Hygiene Data'!D120)))</f>
        <v/>
      </c>
      <c r="DR126" s="398" t="str">
        <f ca="1">+IF(OFFSET('Hygiene Data'!$E$11,0,10*ROW('Hygiene Data'!E120))="","",OFFSET('Hygiene Data'!$E$11,0,10*ROW('Hygiene Data'!E120)))</f>
        <v/>
      </c>
      <c r="DS126" s="398" t="str">
        <f ca="1">+IF(OFFSET('Hygiene Data'!$E$12,0,10*ROW('Hygiene Data'!E120))="","",OFFSET('Hygiene Data'!$E$12,0,10*ROW('Hygiene Data'!E120)))</f>
        <v/>
      </c>
      <c r="DT126" s="398" t="str">
        <f ca="1">+IF(OFFSET('Hygiene Data'!$E$13,0,10*ROW('Hygiene Data'!E120))="","",OFFSET('Hygiene Data'!$E$13,0,10*ROW('Hygiene Data'!E120)))</f>
        <v/>
      </c>
      <c r="DU126" s="398" t="str">
        <f ca="1">+IF(OFFSET('Hygiene Data'!$F$11,0,10*ROW('Hygiene Data'!F120))="","",OFFSET('Hygiene Data'!$F$11,0,10*ROW('Hygiene Data'!F120)))</f>
        <v/>
      </c>
      <c r="DV126" s="398" t="str">
        <f ca="1">+IF(OFFSET('Hygiene Data'!$F$12,0,10*ROW('Hygiene Data'!F120))="","",OFFSET('Hygiene Data'!$F$12,0,10*ROW('Hygiene Data'!F120)))</f>
        <v/>
      </c>
      <c r="DW126" s="398" t="str">
        <f ca="1">+IF(OFFSET('Hygiene Data'!$F$13,0,10*ROW('Hygiene Data'!F120))="","",OFFSET('Hygiene Data'!$F$13,0,10*ROW('Hygiene Data'!F120)))</f>
        <v/>
      </c>
      <c r="DX126" s="398" t="str">
        <f ca="1">+IF(OFFSET('Hygiene Data'!$G$11,0,10*ROW('Hygiene Data'!G120))="","",OFFSET('Hygiene Data'!$G$11,0,10*ROW('Hygiene Data'!G120)))</f>
        <v/>
      </c>
      <c r="DY126" s="398" t="str">
        <f ca="1">+IF(OFFSET('Hygiene Data'!$G$12,0,10*ROW('Hygiene Data'!G120))="","",OFFSET('Hygiene Data'!$G$12,0,10*ROW('Hygiene Data'!G120)))</f>
        <v/>
      </c>
      <c r="DZ126" s="398" t="str">
        <f ca="1">+IF(OFFSET('Hygiene Data'!$G$13,0,10*ROW('Hygiene Data'!G120))="","",OFFSET('Hygiene Data'!$G$13,0,10*ROW('Hygiene Data'!G120)))</f>
        <v/>
      </c>
      <c r="EA126" s="398" t="str">
        <f ca="1">+IF(OFFSET('Hygiene Data'!$H$11,0,10*ROW('Hygiene Data'!H120))="","",OFFSET('Hygiene Data'!$H$11,0,10*ROW('Hygiene Data'!H120)))</f>
        <v/>
      </c>
      <c r="EB126" s="398" t="str">
        <f ca="1">+IF(OFFSET('Hygiene Data'!$H$12,0,10*ROW('Hygiene Data'!H120))="","",OFFSET('Hygiene Data'!$H$12,0,10*ROW('Hygiene Data'!H120)))</f>
        <v/>
      </c>
      <c r="EC126" s="398" t="str">
        <f ca="1">+IF(OFFSET('Hygiene Data'!$H$13,0,10*ROW('Hygiene Data'!H120))="","",OFFSET('Hygiene Data'!$H$13,0,10*ROW('Hygiene Data'!H120)))</f>
        <v/>
      </c>
      <c r="ED126" s="398" t="str">
        <f ca="1">+IF(OFFSET('Hygiene Data'!$I$11,0,10*ROW('Hygiene Data'!I120))="","",OFFSET('Hygiene Data'!$I$11,0,10*ROW('Hygiene Data'!I120)))</f>
        <v/>
      </c>
      <c r="EE126" s="398" t="str">
        <f ca="1">+IF(OFFSET('Hygiene Data'!$I$12,0,10*ROW('Hygiene Data'!I120))="","",OFFSET('Hygiene Data'!$I$12,0,10*ROW('Hygiene Data'!I120)))</f>
        <v/>
      </c>
      <c r="EF126" s="398" t="str">
        <f ca="1">+IF(OFFSET('Hygiene Data'!$I$13,0,10*ROW('Hygiene Data'!I120))="","",OFFSET('Hygiene Data'!$I$13,0,10*ROW('Hygiene Data'!I120)))</f>
        <v/>
      </c>
    </row>
    <row r="127" spans="1:136" x14ac:dyDescent="0.25">
      <c r="A127" s="507" t="str">
        <f ca="1">+IF(OFFSET('Water Data'!$B$2,0,10*ROW('Water Data'!E121))="","",OFFSET('Water Data'!$B$2,0,10*ROW('Water Data'!E121)))</f>
        <v/>
      </c>
      <c r="B127" s="507"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34" t="str">
        <f t="shared" ca="1" si="1"/>
        <v/>
      </c>
      <c r="D127" s="535"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35"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35"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35"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35"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35"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35"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35"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35"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35"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35"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35"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35"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35"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35"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35"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35"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35"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36"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36"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36"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36"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36"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36"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36"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36"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36"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36"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36"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36"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36"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36"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36"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36"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36"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36"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36"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36"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36"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36"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36"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36"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36"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36"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36"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36"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36"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36"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37"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613"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37"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37"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37"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37"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37"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37"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37"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37"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37"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37"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37"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37"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37"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37"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37"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37"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98" t="str">
        <f ca="1">+IF(OFFSET('Water Data'!$D$27,0,10*ROW('Water Data'!D121))="","",OFFSET('Water Data'!$D$27,0,10*ROW('Water Data'!D121)))</f>
        <v/>
      </c>
      <c r="BT127" s="398" t="str">
        <f ca="1">+IF(OFFSET('Water Data'!$D$28,0,10*ROW('Water Data'!D121))="","",OFFSET('Water Data'!$D$28,0,10*ROW('Water Data'!D121)))</f>
        <v/>
      </c>
      <c r="BU127" s="398" t="str">
        <f ca="1">+IF(OFFSET('Water Data'!$D$29,0,10*ROW('Water Data'!D121))="","",OFFSET('Water Data'!$D$29,0,10*ROW('Water Data'!D121)))</f>
        <v/>
      </c>
      <c r="BV127" s="398" t="str">
        <f ca="1">+IF(OFFSET('Water Data'!$E$27,0,10*ROW('Water Data'!E121))="","",OFFSET('Water Data'!$E$27,0,10*ROW('Water Data'!E121)))</f>
        <v/>
      </c>
      <c r="BW127" s="398" t="str">
        <f ca="1">+IF(OFFSET('Water Data'!$E$28,0,10*ROW('Water Data'!E121))="","",OFFSET('Water Data'!$E$28,0,10*ROW('Water Data'!E121)))</f>
        <v/>
      </c>
      <c r="BX127" s="398" t="str">
        <f ca="1">+IF(OFFSET('Water Data'!$E$29,0,10*ROW('Water Data'!E121))="","",OFFSET('Water Data'!$E$29,0,10*ROW('Water Data'!E121)))</f>
        <v/>
      </c>
      <c r="BY127" s="398" t="str">
        <f ca="1">+IF(OFFSET('Water Data'!$F$27,0,10*ROW('Water Data'!F121))="","",OFFSET('Water Data'!$F$27,0,10*ROW('Water Data'!F121)))</f>
        <v/>
      </c>
      <c r="BZ127" s="398" t="str">
        <f ca="1">+IF(OFFSET('Water Data'!$F$28,0,10*ROW('Water Data'!F121))="","",OFFSET('Water Data'!$F$28,0,10*ROW('Water Data'!F121)))</f>
        <v/>
      </c>
      <c r="CA127" s="398" t="str">
        <f ca="1">+IF(OFFSET('Water Data'!$F$29,0,10*ROW('Water Data'!F121))="","",OFFSET('Water Data'!$F$29,0,10*ROW('Water Data'!F121)))</f>
        <v/>
      </c>
      <c r="CB127" s="398" t="str">
        <f ca="1">+IF(OFFSET('Water Data'!$G$27,0,10*ROW('Water Data'!G121))="","",OFFSET('Water Data'!$G$27,0,10*ROW('Water Data'!G121)))</f>
        <v/>
      </c>
      <c r="CC127" s="398" t="str">
        <f ca="1">+IF(OFFSET('Water Data'!$G$28,0,10*ROW('Water Data'!G121))="","",OFFSET('Water Data'!$G$28,0,10*ROW('Water Data'!G121)))</f>
        <v/>
      </c>
      <c r="CD127" s="398" t="str">
        <f ca="1">+IF(OFFSET('Water Data'!$G$29,0,10*ROW('Water Data'!G121))="","",OFFSET('Water Data'!$G$29,0,10*ROW('Water Data'!G121)))</f>
        <v/>
      </c>
      <c r="CE127" s="398" t="str">
        <f ca="1">+IF(OFFSET('Water Data'!$H$27,0,10*ROW('Water Data'!H121))="","",OFFSET('Water Data'!$H$27,0,10*ROW('Water Data'!H121)))</f>
        <v/>
      </c>
      <c r="CF127" s="398" t="str">
        <f ca="1">+IF(OFFSET('Water Data'!$H$28,0,10*ROW('Water Data'!H121))="","",OFFSET('Water Data'!$H$28,0,10*ROW('Water Data'!H121)))</f>
        <v/>
      </c>
      <c r="CG127" s="398" t="str">
        <f ca="1">+IF(OFFSET('Water Data'!$H$29,0,10*ROW('Water Data'!H121))="","",OFFSET('Water Data'!$H$29,0,10*ROW('Water Data'!H121)))</f>
        <v/>
      </c>
      <c r="CH127" s="398" t="str">
        <f ca="1">+IF(OFFSET('Water Data'!$I$27,0,10*ROW('Water Data'!I121))="","",OFFSET('Water Data'!$I$27,0,10*ROW('Water Data'!I121)))</f>
        <v/>
      </c>
      <c r="CI127" s="398" t="str">
        <f ca="1">+IF(OFFSET('Water Data'!$I$28,0,10*ROW('Water Data'!I121))="","",OFFSET('Water Data'!$I$28,0,10*ROW('Water Data'!I121)))</f>
        <v/>
      </c>
      <c r="CJ127" s="398" t="str">
        <f ca="1">+IF(OFFSET('Water Data'!$I$29,0,10*ROW('Water Data'!I121))="","",OFFSET('Water Data'!$I$29,0,10*ROW('Water Data'!I121)))</f>
        <v/>
      </c>
      <c r="CK127" s="398" t="str">
        <f ca="1">+IF(OFFSET('Sanitation Data'!$D$28,0,10*ROW('Sanitation Data'!D121))="","",OFFSET('Sanitation Data'!$D$28,0,10*ROW('Sanitation Data'!D121)))</f>
        <v/>
      </c>
      <c r="CL127" s="398" t="str">
        <f ca="1">+IF(OFFSET('Sanitation Data'!$D$29,0,10*ROW('Sanitation Data'!D121))="","",OFFSET('Sanitation Data'!$D$29,0,10*ROW('Sanitation Data'!D121)))</f>
        <v/>
      </c>
      <c r="CM127" s="398" t="str">
        <f ca="1">+IF(OFFSET('Sanitation Data'!$D$30,0,10*ROW('Sanitation Data'!D121))="","",OFFSET('Sanitation Data'!$D$30,0,10*ROW('Sanitation Data'!D121)))</f>
        <v/>
      </c>
      <c r="CN127" s="398" t="str">
        <f ca="1">+IF(OFFSET('Sanitation Data'!$D$31,0,10*ROW('Sanitation Data'!D121))="","",OFFSET('Sanitation Data'!$D$31,0,10*ROW('Sanitation Data'!D121)))</f>
        <v/>
      </c>
      <c r="CO127" s="398" t="str">
        <f ca="1">+IF(OFFSET('Sanitation Data'!$D$32,0,10*ROW('Sanitation Data'!D121))="","",OFFSET('Sanitation Data'!$D$32,0,10*ROW('Sanitation Data'!D121)))</f>
        <v/>
      </c>
      <c r="CP127" s="398" t="str">
        <f ca="1">+IF(OFFSET('Sanitation Data'!$E$28,0,10*ROW('Sanitation Data'!E121))="","",OFFSET('Sanitation Data'!$E$28,0,10*ROW('Sanitation Data'!E121)))</f>
        <v/>
      </c>
      <c r="CQ127" s="398" t="str">
        <f ca="1">+IF(OFFSET('Sanitation Data'!$E$29,0,10*ROW('Sanitation Data'!E121))="","",OFFSET('Sanitation Data'!$E$29,0,10*ROW('Sanitation Data'!E121)))</f>
        <v/>
      </c>
      <c r="CR127" s="398" t="str">
        <f ca="1">+IF(OFFSET('Sanitation Data'!$E$30,0,10*ROW('Sanitation Data'!E121))="","",OFFSET('Sanitation Data'!$E$30,0,10*ROW('Sanitation Data'!E121)))</f>
        <v/>
      </c>
      <c r="CS127" s="398" t="str">
        <f ca="1">+IF(OFFSET('Sanitation Data'!$E$31,0,10*ROW('Sanitation Data'!E121))="","",OFFSET('Sanitation Data'!$E$31,0,10*ROW('Sanitation Data'!E121)))</f>
        <v/>
      </c>
      <c r="CT127" s="398" t="str">
        <f ca="1">+IF(OFFSET('Sanitation Data'!$E$32,0,10*ROW('Sanitation Data'!E121))="","",OFFSET('Sanitation Data'!$E$32,0,10*ROW('Sanitation Data'!E121)))</f>
        <v/>
      </c>
      <c r="CU127" s="398" t="str">
        <f ca="1">+IF(OFFSET('Sanitation Data'!$F$28,0,10*ROW('Sanitation Data'!F121))="","",OFFSET('Sanitation Data'!$F$28,0,10*ROW('Sanitation Data'!F121)))</f>
        <v/>
      </c>
      <c r="CV127" s="398" t="str">
        <f ca="1">+IF(OFFSET('Sanitation Data'!$F$29,0,10*ROW('Sanitation Data'!F121))="","",OFFSET('Sanitation Data'!$F$29,0,10*ROW('Sanitation Data'!F121)))</f>
        <v/>
      </c>
      <c r="CW127" s="398" t="str">
        <f ca="1">+IF(OFFSET('Sanitation Data'!$F$30,0,10*ROW('Sanitation Data'!F121))="","",OFFSET('Sanitation Data'!$F$30,0,10*ROW('Sanitation Data'!F121)))</f>
        <v/>
      </c>
      <c r="CX127" s="398" t="str">
        <f ca="1">+IF(OFFSET('Sanitation Data'!$F$31,0,10*ROW('Sanitation Data'!F121))="","",OFFSET('Sanitation Data'!$F$31,0,10*ROW('Sanitation Data'!F121)))</f>
        <v/>
      </c>
      <c r="CY127" s="398" t="str">
        <f ca="1">+IF(OFFSET('Sanitation Data'!$F$32,0,10*ROW('Sanitation Data'!F121))="","",OFFSET('Sanitation Data'!$F$32,0,10*ROW('Sanitation Data'!F121)))</f>
        <v/>
      </c>
      <c r="CZ127" s="398" t="str">
        <f ca="1">+IF(OFFSET('Sanitation Data'!$G$28,0,10*ROW('Sanitation Data'!G121))="","",OFFSET('Sanitation Data'!$G$28,0,10*ROW('Sanitation Data'!G121)))</f>
        <v/>
      </c>
      <c r="DA127" s="398" t="str">
        <f ca="1">+IF(OFFSET('Sanitation Data'!$G$29,0,10*ROW('Sanitation Data'!G121))="","",OFFSET('Sanitation Data'!$G$29,0,10*ROW('Sanitation Data'!G121)))</f>
        <v/>
      </c>
      <c r="DB127" s="398" t="str">
        <f ca="1">+IF(OFFSET('Sanitation Data'!$G$30,0,10*ROW('Sanitation Data'!G121))="","",OFFSET('Sanitation Data'!$G$30,0,10*ROW('Sanitation Data'!G121)))</f>
        <v/>
      </c>
      <c r="DC127" s="398" t="str">
        <f ca="1">+IF(OFFSET('Sanitation Data'!$G$31,0,10*ROW('Sanitation Data'!G121))="","",OFFSET('Sanitation Data'!$G$31,0,10*ROW('Sanitation Data'!G121)))</f>
        <v/>
      </c>
      <c r="DD127" s="398" t="str">
        <f ca="1">+IF(OFFSET('Sanitation Data'!$G$32,0,10*ROW('Sanitation Data'!G121))="","",OFFSET('Sanitation Data'!$G$32,0,10*ROW('Sanitation Data'!G121)))</f>
        <v/>
      </c>
      <c r="DE127" s="398" t="str">
        <f ca="1">+IF(OFFSET('Sanitation Data'!$H$28,0,10*ROW('Sanitation Data'!H121))="","",OFFSET('Sanitation Data'!$H$28,0,10*ROW('Sanitation Data'!H121)))</f>
        <v/>
      </c>
      <c r="DF127" s="398" t="str">
        <f ca="1">+IF(OFFSET('Sanitation Data'!$H$29,0,10*ROW('Sanitation Data'!H121))="","",OFFSET('Sanitation Data'!$H$29,0,10*ROW('Sanitation Data'!H121)))</f>
        <v/>
      </c>
      <c r="DG127" s="398" t="str">
        <f ca="1">+IF(OFFSET('Sanitation Data'!$H$30,0,10*ROW('Sanitation Data'!H121))="","",OFFSET('Sanitation Data'!$H$30,0,10*ROW('Sanitation Data'!H121)))</f>
        <v/>
      </c>
      <c r="DH127" s="398" t="str">
        <f ca="1">+IF(OFFSET('Sanitation Data'!$H$31,0,10*ROW('Sanitation Data'!H121))="","",OFFSET('Sanitation Data'!$H$31,0,10*ROW('Sanitation Data'!H121)))</f>
        <v/>
      </c>
      <c r="DI127" s="398" t="str">
        <f ca="1">+IF(OFFSET('Sanitation Data'!$H$32,0,10*ROW('Sanitation Data'!H121))="","",OFFSET('Sanitation Data'!$H$32,0,10*ROW('Sanitation Data'!H121)))</f>
        <v/>
      </c>
      <c r="DJ127" s="398" t="str">
        <f ca="1">+IF(OFFSET('Sanitation Data'!$I$28,0,10*ROW('Sanitation Data'!I121))="","",OFFSET('Sanitation Data'!$I$28,0,10*ROW('Sanitation Data'!I121)))</f>
        <v/>
      </c>
      <c r="DK127" s="398" t="str">
        <f ca="1">+IF(OFFSET('Sanitation Data'!$I$29,0,10*ROW('Sanitation Data'!I121))="","",OFFSET('Sanitation Data'!$I$29,0,10*ROW('Sanitation Data'!I121)))</f>
        <v/>
      </c>
      <c r="DL127" s="398" t="str">
        <f ca="1">+IF(OFFSET('Sanitation Data'!$I$30,0,10*ROW('Sanitation Data'!I121))="","",OFFSET('Sanitation Data'!$I$30,0,10*ROW('Sanitation Data'!I121)))</f>
        <v/>
      </c>
      <c r="DM127" s="398" t="str">
        <f ca="1">+IF(OFFSET('Sanitation Data'!$I$31,0,10*ROW('Sanitation Data'!I121))="","",OFFSET('Sanitation Data'!$I$31,0,10*ROW('Sanitation Data'!I121)))</f>
        <v/>
      </c>
      <c r="DN127" s="398" t="str">
        <f ca="1">+IF(OFFSET('Sanitation Data'!$I$32,0,10*ROW('Sanitation Data'!I121))="","",OFFSET('Sanitation Data'!$I$32,0,10*ROW('Sanitation Data'!I121)))</f>
        <v/>
      </c>
      <c r="DO127" s="398" t="str">
        <f ca="1">+IF(OFFSET('Hygiene Data'!$D$11,0,10*ROW('Hygiene Data'!D121))="","",OFFSET('Hygiene Data'!$D$11,0,10*ROW('Hygiene Data'!D121)))</f>
        <v/>
      </c>
      <c r="DP127" s="398" t="str">
        <f ca="1">+IF(OFFSET('Hygiene Data'!$D$12,0,10*ROW('Hygiene Data'!D121))="","",OFFSET('Hygiene Data'!$D$12,0,10*ROW('Hygiene Data'!D121)))</f>
        <v/>
      </c>
      <c r="DQ127" s="398" t="str">
        <f ca="1">+IF(OFFSET('Hygiene Data'!$D$13,0,10*ROW('Hygiene Data'!D121))="","",OFFSET('Hygiene Data'!$D$13,0,10*ROW('Hygiene Data'!D121)))</f>
        <v/>
      </c>
      <c r="DR127" s="398" t="str">
        <f ca="1">+IF(OFFSET('Hygiene Data'!$E$11,0,10*ROW('Hygiene Data'!E121))="","",OFFSET('Hygiene Data'!$E$11,0,10*ROW('Hygiene Data'!E121)))</f>
        <v/>
      </c>
      <c r="DS127" s="398" t="str">
        <f ca="1">+IF(OFFSET('Hygiene Data'!$E$12,0,10*ROW('Hygiene Data'!E121))="","",OFFSET('Hygiene Data'!$E$12,0,10*ROW('Hygiene Data'!E121)))</f>
        <v/>
      </c>
      <c r="DT127" s="398" t="str">
        <f ca="1">+IF(OFFSET('Hygiene Data'!$E$13,0,10*ROW('Hygiene Data'!E121))="","",OFFSET('Hygiene Data'!$E$13,0,10*ROW('Hygiene Data'!E121)))</f>
        <v/>
      </c>
      <c r="DU127" s="398" t="str">
        <f ca="1">+IF(OFFSET('Hygiene Data'!$F$11,0,10*ROW('Hygiene Data'!F121))="","",OFFSET('Hygiene Data'!$F$11,0,10*ROW('Hygiene Data'!F121)))</f>
        <v/>
      </c>
      <c r="DV127" s="398" t="str">
        <f ca="1">+IF(OFFSET('Hygiene Data'!$F$12,0,10*ROW('Hygiene Data'!F121))="","",OFFSET('Hygiene Data'!$F$12,0,10*ROW('Hygiene Data'!F121)))</f>
        <v/>
      </c>
      <c r="DW127" s="398" t="str">
        <f ca="1">+IF(OFFSET('Hygiene Data'!$F$13,0,10*ROW('Hygiene Data'!F121))="","",OFFSET('Hygiene Data'!$F$13,0,10*ROW('Hygiene Data'!F121)))</f>
        <v/>
      </c>
      <c r="DX127" s="398" t="str">
        <f ca="1">+IF(OFFSET('Hygiene Data'!$G$11,0,10*ROW('Hygiene Data'!G121))="","",OFFSET('Hygiene Data'!$G$11,0,10*ROW('Hygiene Data'!G121)))</f>
        <v/>
      </c>
      <c r="DY127" s="398" t="str">
        <f ca="1">+IF(OFFSET('Hygiene Data'!$G$12,0,10*ROW('Hygiene Data'!G121))="","",OFFSET('Hygiene Data'!$G$12,0,10*ROW('Hygiene Data'!G121)))</f>
        <v/>
      </c>
      <c r="DZ127" s="398" t="str">
        <f ca="1">+IF(OFFSET('Hygiene Data'!$G$13,0,10*ROW('Hygiene Data'!G121))="","",OFFSET('Hygiene Data'!$G$13,0,10*ROW('Hygiene Data'!G121)))</f>
        <v/>
      </c>
      <c r="EA127" s="398" t="str">
        <f ca="1">+IF(OFFSET('Hygiene Data'!$H$11,0,10*ROW('Hygiene Data'!H121))="","",OFFSET('Hygiene Data'!$H$11,0,10*ROW('Hygiene Data'!H121)))</f>
        <v/>
      </c>
      <c r="EB127" s="398" t="str">
        <f ca="1">+IF(OFFSET('Hygiene Data'!$H$12,0,10*ROW('Hygiene Data'!H121))="","",OFFSET('Hygiene Data'!$H$12,0,10*ROW('Hygiene Data'!H121)))</f>
        <v/>
      </c>
      <c r="EC127" s="398" t="str">
        <f ca="1">+IF(OFFSET('Hygiene Data'!$H$13,0,10*ROW('Hygiene Data'!H121))="","",OFFSET('Hygiene Data'!$H$13,0,10*ROW('Hygiene Data'!H121)))</f>
        <v/>
      </c>
      <c r="ED127" s="398" t="str">
        <f ca="1">+IF(OFFSET('Hygiene Data'!$I$11,0,10*ROW('Hygiene Data'!I121))="","",OFFSET('Hygiene Data'!$I$11,0,10*ROW('Hygiene Data'!I121)))</f>
        <v/>
      </c>
      <c r="EE127" s="398" t="str">
        <f ca="1">+IF(OFFSET('Hygiene Data'!$I$12,0,10*ROW('Hygiene Data'!I121))="","",OFFSET('Hygiene Data'!$I$12,0,10*ROW('Hygiene Data'!I121)))</f>
        <v/>
      </c>
      <c r="EF127" s="398" t="str">
        <f ca="1">+IF(OFFSET('Hygiene Data'!$I$13,0,10*ROW('Hygiene Data'!I121))="","",OFFSET('Hygiene Data'!$I$13,0,10*ROW('Hygiene Data'!I121)))</f>
        <v/>
      </c>
    </row>
    <row r="128" spans="1:136" x14ac:dyDescent="0.25">
      <c r="A128" s="507" t="str">
        <f ca="1">+IF(OFFSET('Water Data'!$B$2,0,10*ROW('Water Data'!E122))="","",OFFSET('Water Data'!$B$2,0,10*ROW('Water Data'!E122)))</f>
        <v/>
      </c>
      <c r="B128" s="507"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34" t="str">
        <f t="shared" ca="1" si="1"/>
        <v/>
      </c>
      <c r="D128" s="535"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35"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35"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35"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35"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35"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35"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35"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35"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35"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35"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35"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35"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35"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35"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35"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35"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35"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36"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36"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36"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36"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36"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36"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36"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36"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36"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36"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36"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36"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36"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36"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36"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36"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36"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36"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36"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36"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36"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36"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36"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36"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36"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36"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36"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36"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36"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36"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37"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613"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37"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37"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37"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37"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37"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37"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37"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37"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37"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37"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37"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37"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37"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37"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37"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37"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98" t="str">
        <f ca="1">+IF(OFFSET('Water Data'!$D$27,0,10*ROW('Water Data'!D122))="","",OFFSET('Water Data'!$D$27,0,10*ROW('Water Data'!D122)))</f>
        <v/>
      </c>
      <c r="BT128" s="398" t="str">
        <f ca="1">+IF(OFFSET('Water Data'!$D$28,0,10*ROW('Water Data'!D122))="","",OFFSET('Water Data'!$D$28,0,10*ROW('Water Data'!D122)))</f>
        <v/>
      </c>
      <c r="BU128" s="398" t="str">
        <f ca="1">+IF(OFFSET('Water Data'!$D$29,0,10*ROW('Water Data'!D122))="","",OFFSET('Water Data'!$D$29,0,10*ROW('Water Data'!D122)))</f>
        <v/>
      </c>
      <c r="BV128" s="398" t="str">
        <f ca="1">+IF(OFFSET('Water Data'!$E$27,0,10*ROW('Water Data'!E122))="","",OFFSET('Water Data'!$E$27,0,10*ROW('Water Data'!E122)))</f>
        <v/>
      </c>
      <c r="BW128" s="398" t="str">
        <f ca="1">+IF(OFFSET('Water Data'!$E$28,0,10*ROW('Water Data'!E122))="","",OFFSET('Water Data'!$E$28,0,10*ROW('Water Data'!E122)))</f>
        <v/>
      </c>
      <c r="BX128" s="398" t="str">
        <f ca="1">+IF(OFFSET('Water Data'!$E$29,0,10*ROW('Water Data'!E122))="","",OFFSET('Water Data'!$E$29,0,10*ROW('Water Data'!E122)))</f>
        <v/>
      </c>
      <c r="BY128" s="398" t="str">
        <f ca="1">+IF(OFFSET('Water Data'!$F$27,0,10*ROW('Water Data'!F122))="","",OFFSET('Water Data'!$F$27,0,10*ROW('Water Data'!F122)))</f>
        <v/>
      </c>
      <c r="BZ128" s="398" t="str">
        <f ca="1">+IF(OFFSET('Water Data'!$F$28,0,10*ROW('Water Data'!F122))="","",OFFSET('Water Data'!$F$28,0,10*ROW('Water Data'!F122)))</f>
        <v/>
      </c>
      <c r="CA128" s="398" t="str">
        <f ca="1">+IF(OFFSET('Water Data'!$F$29,0,10*ROW('Water Data'!F122))="","",OFFSET('Water Data'!$F$29,0,10*ROW('Water Data'!F122)))</f>
        <v/>
      </c>
      <c r="CB128" s="398" t="str">
        <f ca="1">+IF(OFFSET('Water Data'!$G$27,0,10*ROW('Water Data'!G122))="","",OFFSET('Water Data'!$G$27,0,10*ROW('Water Data'!G122)))</f>
        <v/>
      </c>
      <c r="CC128" s="398" t="str">
        <f ca="1">+IF(OFFSET('Water Data'!$G$28,0,10*ROW('Water Data'!G122))="","",OFFSET('Water Data'!$G$28,0,10*ROW('Water Data'!G122)))</f>
        <v/>
      </c>
      <c r="CD128" s="398" t="str">
        <f ca="1">+IF(OFFSET('Water Data'!$G$29,0,10*ROW('Water Data'!G122))="","",OFFSET('Water Data'!$G$29,0,10*ROW('Water Data'!G122)))</f>
        <v/>
      </c>
      <c r="CE128" s="398" t="str">
        <f ca="1">+IF(OFFSET('Water Data'!$H$27,0,10*ROW('Water Data'!H122))="","",OFFSET('Water Data'!$H$27,0,10*ROW('Water Data'!H122)))</f>
        <v/>
      </c>
      <c r="CF128" s="398" t="str">
        <f ca="1">+IF(OFFSET('Water Data'!$H$28,0,10*ROW('Water Data'!H122))="","",OFFSET('Water Data'!$H$28,0,10*ROW('Water Data'!H122)))</f>
        <v/>
      </c>
      <c r="CG128" s="398" t="str">
        <f ca="1">+IF(OFFSET('Water Data'!$H$29,0,10*ROW('Water Data'!H122))="","",OFFSET('Water Data'!$H$29,0,10*ROW('Water Data'!H122)))</f>
        <v/>
      </c>
      <c r="CH128" s="398" t="str">
        <f ca="1">+IF(OFFSET('Water Data'!$I$27,0,10*ROW('Water Data'!I122))="","",OFFSET('Water Data'!$I$27,0,10*ROW('Water Data'!I122)))</f>
        <v/>
      </c>
      <c r="CI128" s="398" t="str">
        <f ca="1">+IF(OFFSET('Water Data'!$I$28,0,10*ROW('Water Data'!I122))="","",OFFSET('Water Data'!$I$28,0,10*ROW('Water Data'!I122)))</f>
        <v/>
      </c>
      <c r="CJ128" s="398" t="str">
        <f ca="1">+IF(OFFSET('Water Data'!$I$29,0,10*ROW('Water Data'!I122))="","",OFFSET('Water Data'!$I$29,0,10*ROW('Water Data'!I122)))</f>
        <v/>
      </c>
      <c r="CK128" s="398" t="str">
        <f ca="1">+IF(OFFSET('Sanitation Data'!$D$28,0,10*ROW('Sanitation Data'!D122))="","",OFFSET('Sanitation Data'!$D$28,0,10*ROW('Sanitation Data'!D122)))</f>
        <v/>
      </c>
      <c r="CL128" s="398" t="str">
        <f ca="1">+IF(OFFSET('Sanitation Data'!$D$29,0,10*ROW('Sanitation Data'!D122))="","",OFFSET('Sanitation Data'!$D$29,0,10*ROW('Sanitation Data'!D122)))</f>
        <v/>
      </c>
      <c r="CM128" s="398" t="str">
        <f ca="1">+IF(OFFSET('Sanitation Data'!$D$30,0,10*ROW('Sanitation Data'!D122))="","",OFFSET('Sanitation Data'!$D$30,0,10*ROW('Sanitation Data'!D122)))</f>
        <v/>
      </c>
      <c r="CN128" s="398" t="str">
        <f ca="1">+IF(OFFSET('Sanitation Data'!$D$31,0,10*ROW('Sanitation Data'!D122))="","",OFFSET('Sanitation Data'!$D$31,0,10*ROW('Sanitation Data'!D122)))</f>
        <v/>
      </c>
      <c r="CO128" s="398" t="str">
        <f ca="1">+IF(OFFSET('Sanitation Data'!$D$32,0,10*ROW('Sanitation Data'!D122))="","",OFFSET('Sanitation Data'!$D$32,0,10*ROW('Sanitation Data'!D122)))</f>
        <v/>
      </c>
      <c r="CP128" s="398" t="str">
        <f ca="1">+IF(OFFSET('Sanitation Data'!$E$28,0,10*ROW('Sanitation Data'!E122))="","",OFFSET('Sanitation Data'!$E$28,0,10*ROW('Sanitation Data'!E122)))</f>
        <v/>
      </c>
      <c r="CQ128" s="398" t="str">
        <f ca="1">+IF(OFFSET('Sanitation Data'!$E$29,0,10*ROW('Sanitation Data'!E122))="","",OFFSET('Sanitation Data'!$E$29,0,10*ROW('Sanitation Data'!E122)))</f>
        <v/>
      </c>
      <c r="CR128" s="398" t="str">
        <f ca="1">+IF(OFFSET('Sanitation Data'!$E$30,0,10*ROW('Sanitation Data'!E122))="","",OFFSET('Sanitation Data'!$E$30,0,10*ROW('Sanitation Data'!E122)))</f>
        <v/>
      </c>
      <c r="CS128" s="398" t="str">
        <f ca="1">+IF(OFFSET('Sanitation Data'!$E$31,0,10*ROW('Sanitation Data'!E122))="","",OFFSET('Sanitation Data'!$E$31,0,10*ROW('Sanitation Data'!E122)))</f>
        <v/>
      </c>
      <c r="CT128" s="398" t="str">
        <f ca="1">+IF(OFFSET('Sanitation Data'!$E$32,0,10*ROW('Sanitation Data'!E122))="","",OFFSET('Sanitation Data'!$E$32,0,10*ROW('Sanitation Data'!E122)))</f>
        <v/>
      </c>
      <c r="CU128" s="398" t="str">
        <f ca="1">+IF(OFFSET('Sanitation Data'!$F$28,0,10*ROW('Sanitation Data'!F122))="","",OFFSET('Sanitation Data'!$F$28,0,10*ROW('Sanitation Data'!F122)))</f>
        <v/>
      </c>
      <c r="CV128" s="398" t="str">
        <f ca="1">+IF(OFFSET('Sanitation Data'!$F$29,0,10*ROW('Sanitation Data'!F122))="","",OFFSET('Sanitation Data'!$F$29,0,10*ROW('Sanitation Data'!F122)))</f>
        <v/>
      </c>
      <c r="CW128" s="398" t="str">
        <f ca="1">+IF(OFFSET('Sanitation Data'!$F$30,0,10*ROW('Sanitation Data'!F122))="","",OFFSET('Sanitation Data'!$F$30,0,10*ROW('Sanitation Data'!F122)))</f>
        <v/>
      </c>
      <c r="CX128" s="398" t="str">
        <f ca="1">+IF(OFFSET('Sanitation Data'!$F$31,0,10*ROW('Sanitation Data'!F122))="","",OFFSET('Sanitation Data'!$F$31,0,10*ROW('Sanitation Data'!F122)))</f>
        <v/>
      </c>
      <c r="CY128" s="398" t="str">
        <f ca="1">+IF(OFFSET('Sanitation Data'!$F$32,0,10*ROW('Sanitation Data'!F122))="","",OFFSET('Sanitation Data'!$F$32,0,10*ROW('Sanitation Data'!F122)))</f>
        <v/>
      </c>
      <c r="CZ128" s="398" t="str">
        <f ca="1">+IF(OFFSET('Sanitation Data'!$G$28,0,10*ROW('Sanitation Data'!G122))="","",OFFSET('Sanitation Data'!$G$28,0,10*ROW('Sanitation Data'!G122)))</f>
        <v/>
      </c>
      <c r="DA128" s="398" t="str">
        <f ca="1">+IF(OFFSET('Sanitation Data'!$G$29,0,10*ROW('Sanitation Data'!G122))="","",OFFSET('Sanitation Data'!$G$29,0,10*ROW('Sanitation Data'!G122)))</f>
        <v/>
      </c>
      <c r="DB128" s="398" t="str">
        <f ca="1">+IF(OFFSET('Sanitation Data'!$G$30,0,10*ROW('Sanitation Data'!G122))="","",OFFSET('Sanitation Data'!$G$30,0,10*ROW('Sanitation Data'!G122)))</f>
        <v/>
      </c>
      <c r="DC128" s="398" t="str">
        <f ca="1">+IF(OFFSET('Sanitation Data'!$G$31,0,10*ROW('Sanitation Data'!G122))="","",OFFSET('Sanitation Data'!$G$31,0,10*ROW('Sanitation Data'!G122)))</f>
        <v/>
      </c>
      <c r="DD128" s="398" t="str">
        <f ca="1">+IF(OFFSET('Sanitation Data'!$G$32,0,10*ROW('Sanitation Data'!G122))="","",OFFSET('Sanitation Data'!$G$32,0,10*ROW('Sanitation Data'!G122)))</f>
        <v/>
      </c>
      <c r="DE128" s="398" t="str">
        <f ca="1">+IF(OFFSET('Sanitation Data'!$H$28,0,10*ROW('Sanitation Data'!H122))="","",OFFSET('Sanitation Data'!$H$28,0,10*ROW('Sanitation Data'!H122)))</f>
        <v/>
      </c>
      <c r="DF128" s="398" t="str">
        <f ca="1">+IF(OFFSET('Sanitation Data'!$H$29,0,10*ROW('Sanitation Data'!H122))="","",OFFSET('Sanitation Data'!$H$29,0,10*ROW('Sanitation Data'!H122)))</f>
        <v/>
      </c>
      <c r="DG128" s="398" t="str">
        <f ca="1">+IF(OFFSET('Sanitation Data'!$H$30,0,10*ROW('Sanitation Data'!H122))="","",OFFSET('Sanitation Data'!$H$30,0,10*ROW('Sanitation Data'!H122)))</f>
        <v/>
      </c>
      <c r="DH128" s="398" t="str">
        <f ca="1">+IF(OFFSET('Sanitation Data'!$H$31,0,10*ROW('Sanitation Data'!H122))="","",OFFSET('Sanitation Data'!$H$31,0,10*ROW('Sanitation Data'!H122)))</f>
        <v/>
      </c>
      <c r="DI128" s="398" t="str">
        <f ca="1">+IF(OFFSET('Sanitation Data'!$H$32,0,10*ROW('Sanitation Data'!H122))="","",OFFSET('Sanitation Data'!$H$32,0,10*ROW('Sanitation Data'!H122)))</f>
        <v/>
      </c>
      <c r="DJ128" s="398" t="str">
        <f ca="1">+IF(OFFSET('Sanitation Data'!$I$28,0,10*ROW('Sanitation Data'!I122))="","",OFFSET('Sanitation Data'!$I$28,0,10*ROW('Sanitation Data'!I122)))</f>
        <v/>
      </c>
      <c r="DK128" s="398" t="str">
        <f ca="1">+IF(OFFSET('Sanitation Data'!$I$29,0,10*ROW('Sanitation Data'!I122))="","",OFFSET('Sanitation Data'!$I$29,0,10*ROW('Sanitation Data'!I122)))</f>
        <v/>
      </c>
      <c r="DL128" s="398" t="str">
        <f ca="1">+IF(OFFSET('Sanitation Data'!$I$30,0,10*ROW('Sanitation Data'!I122))="","",OFFSET('Sanitation Data'!$I$30,0,10*ROW('Sanitation Data'!I122)))</f>
        <v/>
      </c>
      <c r="DM128" s="398" t="str">
        <f ca="1">+IF(OFFSET('Sanitation Data'!$I$31,0,10*ROW('Sanitation Data'!I122))="","",OFFSET('Sanitation Data'!$I$31,0,10*ROW('Sanitation Data'!I122)))</f>
        <v/>
      </c>
      <c r="DN128" s="398" t="str">
        <f ca="1">+IF(OFFSET('Sanitation Data'!$I$32,0,10*ROW('Sanitation Data'!I122))="","",OFFSET('Sanitation Data'!$I$32,0,10*ROW('Sanitation Data'!I122)))</f>
        <v/>
      </c>
      <c r="DO128" s="398" t="str">
        <f ca="1">+IF(OFFSET('Hygiene Data'!$D$11,0,10*ROW('Hygiene Data'!D122))="","",OFFSET('Hygiene Data'!$D$11,0,10*ROW('Hygiene Data'!D122)))</f>
        <v/>
      </c>
      <c r="DP128" s="398" t="str">
        <f ca="1">+IF(OFFSET('Hygiene Data'!$D$12,0,10*ROW('Hygiene Data'!D122))="","",OFFSET('Hygiene Data'!$D$12,0,10*ROW('Hygiene Data'!D122)))</f>
        <v/>
      </c>
      <c r="DQ128" s="398" t="str">
        <f ca="1">+IF(OFFSET('Hygiene Data'!$D$13,0,10*ROW('Hygiene Data'!D122))="","",OFFSET('Hygiene Data'!$D$13,0,10*ROW('Hygiene Data'!D122)))</f>
        <v/>
      </c>
      <c r="DR128" s="398" t="str">
        <f ca="1">+IF(OFFSET('Hygiene Data'!$E$11,0,10*ROW('Hygiene Data'!E122))="","",OFFSET('Hygiene Data'!$E$11,0,10*ROW('Hygiene Data'!E122)))</f>
        <v/>
      </c>
      <c r="DS128" s="398" t="str">
        <f ca="1">+IF(OFFSET('Hygiene Data'!$E$12,0,10*ROW('Hygiene Data'!E122))="","",OFFSET('Hygiene Data'!$E$12,0,10*ROW('Hygiene Data'!E122)))</f>
        <v/>
      </c>
      <c r="DT128" s="398" t="str">
        <f ca="1">+IF(OFFSET('Hygiene Data'!$E$13,0,10*ROW('Hygiene Data'!E122))="","",OFFSET('Hygiene Data'!$E$13,0,10*ROW('Hygiene Data'!E122)))</f>
        <v/>
      </c>
      <c r="DU128" s="398" t="str">
        <f ca="1">+IF(OFFSET('Hygiene Data'!$F$11,0,10*ROW('Hygiene Data'!F122))="","",OFFSET('Hygiene Data'!$F$11,0,10*ROW('Hygiene Data'!F122)))</f>
        <v/>
      </c>
      <c r="DV128" s="398" t="str">
        <f ca="1">+IF(OFFSET('Hygiene Data'!$F$12,0,10*ROW('Hygiene Data'!F122))="","",OFFSET('Hygiene Data'!$F$12,0,10*ROW('Hygiene Data'!F122)))</f>
        <v/>
      </c>
      <c r="DW128" s="398" t="str">
        <f ca="1">+IF(OFFSET('Hygiene Data'!$F$13,0,10*ROW('Hygiene Data'!F122))="","",OFFSET('Hygiene Data'!$F$13,0,10*ROW('Hygiene Data'!F122)))</f>
        <v/>
      </c>
      <c r="DX128" s="398" t="str">
        <f ca="1">+IF(OFFSET('Hygiene Data'!$G$11,0,10*ROW('Hygiene Data'!G122))="","",OFFSET('Hygiene Data'!$G$11,0,10*ROW('Hygiene Data'!G122)))</f>
        <v/>
      </c>
      <c r="DY128" s="398" t="str">
        <f ca="1">+IF(OFFSET('Hygiene Data'!$G$12,0,10*ROW('Hygiene Data'!G122))="","",OFFSET('Hygiene Data'!$G$12,0,10*ROW('Hygiene Data'!G122)))</f>
        <v/>
      </c>
      <c r="DZ128" s="398" t="str">
        <f ca="1">+IF(OFFSET('Hygiene Data'!$G$13,0,10*ROW('Hygiene Data'!G122))="","",OFFSET('Hygiene Data'!$G$13,0,10*ROW('Hygiene Data'!G122)))</f>
        <v/>
      </c>
      <c r="EA128" s="398" t="str">
        <f ca="1">+IF(OFFSET('Hygiene Data'!$H$11,0,10*ROW('Hygiene Data'!H122))="","",OFFSET('Hygiene Data'!$H$11,0,10*ROW('Hygiene Data'!H122)))</f>
        <v/>
      </c>
      <c r="EB128" s="398" t="str">
        <f ca="1">+IF(OFFSET('Hygiene Data'!$H$12,0,10*ROW('Hygiene Data'!H122))="","",OFFSET('Hygiene Data'!$H$12,0,10*ROW('Hygiene Data'!H122)))</f>
        <v/>
      </c>
      <c r="EC128" s="398" t="str">
        <f ca="1">+IF(OFFSET('Hygiene Data'!$H$13,0,10*ROW('Hygiene Data'!H122))="","",OFFSET('Hygiene Data'!$H$13,0,10*ROW('Hygiene Data'!H122)))</f>
        <v/>
      </c>
      <c r="ED128" s="398" t="str">
        <f ca="1">+IF(OFFSET('Hygiene Data'!$I$11,0,10*ROW('Hygiene Data'!I122))="","",OFFSET('Hygiene Data'!$I$11,0,10*ROW('Hygiene Data'!I122)))</f>
        <v/>
      </c>
      <c r="EE128" s="398" t="str">
        <f ca="1">+IF(OFFSET('Hygiene Data'!$I$12,0,10*ROW('Hygiene Data'!I122))="","",OFFSET('Hygiene Data'!$I$12,0,10*ROW('Hygiene Data'!I122)))</f>
        <v/>
      </c>
      <c r="EF128" s="398" t="str">
        <f ca="1">+IF(OFFSET('Hygiene Data'!$I$13,0,10*ROW('Hygiene Data'!I122))="","",OFFSET('Hygiene Data'!$I$13,0,10*ROW('Hygiene Data'!I122)))</f>
        <v/>
      </c>
    </row>
    <row r="129" spans="1:136" x14ac:dyDescent="0.25">
      <c r="A129" s="507" t="str">
        <f ca="1">+IF(OFFSET('Water Data'!$B$2,0,10*ROW('Water Data'!E123))="","",OFFSET('Water Data'!$B$2,0,10*ROW('Water Data'!E123)))</f>
        <v/>
      </c>
      <c r="B129" s="507"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34" t="str">
        <f t="shared" ca="1" si="1"/>
        <v/>
      </c>
      <c r="D129" s="535"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35"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35"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35"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35"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35"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35"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35"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35"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35"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35"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35"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35"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35"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35"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35"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35"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35"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36"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36"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36"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36"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36"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36"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36"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36"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36"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36"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36"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36"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36"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36"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36"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36"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36"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36"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36"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36"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36"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36"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36"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36"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36"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36"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36"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36"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36"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36"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37"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613"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37"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37"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37"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37"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37"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37"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37"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37"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37"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37"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37"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37"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37"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37"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37"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37"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98" t="str">
        <f ca="1">+IF(OFFSET('Water Data'!$D$27,0,10*ROW('Water Data'!D123))="","",OFFSET('Water Data'!$D$27,0,10*ROW('Water Data'!D123)))</f>
        <v/>
      </c>
      <c r="BT129" s="398" t="str">
        <f ca="1">+IF(OFFSET('Water Data'!$D$28,0,10*ROW('Water Data'!D123))="","",OFFSET('Water Data'!$D$28,0,10*ROW('Water Data'!D123)))</f>
        <v/>
      </c>
      <c r="BU129" s="398" t="str">
        <f ca="1">+IF(OFFSET('Water Data'!$D$29,0,10*ROW('Water Data'!D123))="","",OFFSET('Water Data'!$D$29,0,10*ROW('Water Data'!D123)))</f>
        <v/>
      </c>
      <c r="BV129" s="398" t="str">
        <f ca="1">+IF(OFFSET('Water Data'!$E$27,0,10*ROW('Water Data'!E123))="","",OFFSET('Water Data'!$E$27,0,10*ROW('Water Data'!E123)))</f>
        <v/>
      </c>
      <c r="BW129" s="398" t="str">
        <f ca="1">+IF(OFFSET('Water Data'!$E$28,0,10*ROW('Water Data'!E123))="","",OFFSET('Water Data'!$E$28,0,10*ROW('Water Data'!E123)))</f>
        <v/>
      </c>
      <c r="BX129" s="398" t="str">
        <f ca="1">+IF(OFFSET('Water Data'!$E$29,0,10*ROW('Water Data'!E123))="","",OFFSET('Water Data'!$E$29,0,10*ROW('Water Data'!E123)))</f>
        <v/>
      </c>
      <c r="BY129" s="398" t="str">
        <f ca="1">+IF(OFFSET('Water Data'!$F$27,0,10*ROW('Water Data'!F123))="","",OFFSET('Water Data'!$F$27,0,10*ROW('Water Data'!F123)))</f>
        <v/>
      </c>
      <c r="BZ129" s="398" t="str">
        <f ca="1">+IF(OFFSET('Water Data'!$F$28,0,10*ROW('Water Data'!F123))="","",OFFSET('Water Data'!$F$28,0,10*ROW('Water Data'!F123)))</f>
        <v/>
      </c>
      <c r="CA129" s="398" t="str">
        <f ca="1">+IF(OFFSET('Water Data'!$F$29,0,10*ROW('Water Data'!F123))="","",OFFSET('Water Data'!$F$29,0,10*ROW('Water Data'!F123)))</f>
        <v/>
      </c>
      <c r="CB129" s="398" t="str">
        <f ca="1">+IF(OFFSET('Water Data'!$G$27,0,10*ROW('Water Data'!G123))="","",OFFSET('Water Data'!$G$27,0,10*ROW('Water Data'!G123)))</f>
        <v/>
      </c>
      <c r="CC129" s="398" t="str">
        <f ca="1">+IF(OFFSET('Water Data'!$G$28,0,10*ROW('Water Data'!G123))="","",OFFSET('Water Data'!$G$28,0,10*ROW('Water Data'!G123)))</f>
        <v/>
      </c>
      <c r="CD129" s="398" t="str">
        <f ca="1">+IF(OFFSET('Water Data'!$G$29,0,10*ROW('Water Data'!G123))="","",OFFSET('Water Data'!$G$29,0,10*ROW('Water Data'!G123)))</f>
        <v/>
      </c>
      <c r="CE129" s="398" t="str">
        <f ca="1">+IF(OFFSET('Water Data'!$H$27,0,10*ROW('Water Data'!H123))="","",OFFSET('Water Data'!$H$27,0,10*ROW('Water Data'!H123)))</f>
        <v/>
      </c>
      <c r="CF129" s="398" t="str">
        <f ca="1">+IF(OFFSET('Water Data'!$H$28,0,10*ROW('Water Data'!H123))="","",OFFSET('Water Data'!$H$28,0,10*ROW('Water Data'!H123)))</f>
        <v/>
      </c>
      <c r="CG129" s="398" t="str">
        <f ca="1">+IF(OFFSET('Water Data'!$H$29,0,10*ROW('Water Data'!H123))="","",OFFSET('Water Data'!$H$29,0,10*ROW('Water Data'!H123)))</f>
        <v/>
      </c>
      <c r="CH129" s="398" t="str">
        <f ca="1">+IF(OFFSET('Water Data'!$I$27,0,10*ROW('Water Data'!I123))="","",OFFSET('Water Data'!$I$27,0,10*ROW('Water Data'!I123)))</f>
        <v/>
      </c>
      <c r="CI129" s="398" t="str">
        <f ca="1">+IF(OFFSET('Water Data'!$I$28,0,10*ROW('Water Data'!I123))="","",OFFSET('Water Data'!$I$28,0,10*ROW('Water Data'!I123)))</f>
        <v/>
      </c>
      <c r="CJ129" s="398" t="str">
        <f ca="1">+IF(OFFSET('Water Data'!$I$29,0,10*ROW('Water Data'!I123))="","",OFFSET('Water Data'!$I$29,0,10*ROW('Water Data'!I123)))</f>
        <v/>
      </c>
      <c r="CK129" s="398" t="str">
        <f ca="1">+IF(OFFSET('Sanitation Data'!$D$28,0,10*ROW('Sanitation Data'!D123))="","",OFFSET('Sanitation Data'!$D$28,0,10*ROW('Sanitation Data'!D123)))</f>
        <v/>
      </c>
      <c r="CL129" s="398" t="str">
        <f ca="1">+IF(OFFSET('Sanitation Data'!$D$29,0,10*ROW('Sanitation Data'!D123))="","",OFFSET('Sanitation Data'!$D$29,0,10*ROW('Sanitation Data'!D123)))</f>
        <v/>
      </c>
      <c r="CM129" s="398" t="str">
        <f ca="1">+IF(OFFSET('Sanitation Data'!$D$30,0,10*ROW('Sanitation Data'!D123))="","",OFFSET('Sanitation Data'!$D$30,0,10*ROW('Sanitation Data'!D123)))</f>
        <v/>
      </c>
      <c r="CN129" s="398" t="str">
        <f ca="1">+IF(OFFSET('Sanitation Data'!$D$31,0,10*ROW('Sanitation Data'!D123))="","",OFFSET('Sanitation Data'!$D$31,0,10*ROW('Sanitation Data'!D123)))</f>
        <v/>
      </c>
      <c r="CO129" s="398" t="str">
        <f ca="1">+IF(OFFSET('Sanitation Data'!$D$32,0,10*ROW('Sanitation Data'!D123))="","",OFFSET('Sanitation Data'!$D$32,0,10*ROW('Sanitation Data'!D123)))</f>
        <v/>
      </c>
      <c r="CP129" s="398" t="str">
        <f ca="1">+IF(OFFSET('Sanitation Data'!$E$28,0,10*ROW('Sanitation Data'!E123))="","",OFFSET('Sanitation Data'!$E$28,0,10*ROW('Sanitation Data'!E123)))</f>
        <v/>
      </c>
      <c r="CQ129" s="398" t="str">
        <f ca="1">+IF(OFFSET('Sanitation Data'!$E$29,0,10*ROW('Sanitation Data'!E123))="","",OFFSET('Sanitation Data'!$E$29,0,10*ROW('Sanitation Data'!E123)))</f>
        <v/>
      </c>
      <c r="CR129" s="398" t="str">
        <f ca="1">+IF(OFFSET('Sanitation Data'!$E$30,0,10*ROW('Sanitation Data'!E123))="","",OFFSET('Sanitation Data'!$E$30,0,10*ROW('Sanitation Data'!E123)))</f>
        <v/>
      </c>
      <c r="CS129" s="398" t="str">
        <f ca="1">+IF(OFFSET('Sanitation Data'!$E$31,0,10*ROW('Sanitation Data'!E123))="","",OFFSET('Sanitation Data'!$E$31,0,10*ROW('Sanitation Data'!E123)))</f>
        <v/>
      </c>
      <c r="CT129" s="398" t="str">
        <f ca="1">+IF(OFFSET('Sanitation Data'!$E$32,0,10*ROW('Sanitation Data'!E123))="","",OFFSET('Sanitation Data'!$E$32,0,10*ROW('Sanitation Data'!E123)))</f>
        <v/>
      </c>
      <c r="CU129" s="398" t="str">
        <f ca="1">+IF(OFFSET('Sanitation Data'!$F$28,0,10*ROW('Sanitation Data'!F123))="","",OFFSET('Sanitation Data'!$F$28,0,10*ROW('Sanitation Data'!F123)))</f>
        <v/>
      </c>
      <c r="CV129" s="398" t="str">
        <f ca="1">+IF(OFFSET('Sanitation Data'!$F$29,0,10*ROW('Sanitation Data'!F123))="","",OFFSET('Sanitation Data'!$F$29,0,10*ROW('Sanitation Data'!F123)))</f>
        <v/>
      </c>
      <c r="CW129" s="398" t="str">
        <f ca="1">+IF(OFFSET('Sanitation Data'!$F$30,0,10*ROW('Sanitation Data'!F123))="","",OFFSET('Sanitation Data'!$F$30,0,10*ROW('Sanitation Data'!F123)))</f>
        <v/>
      </c>
      <c r="CX129" s="398" t="str">
        <f ca="1">+IF(OFFSET('Sanitation Data'!$F$31,0,10*ROW('Sanitation Data'!F123))="","",OFFSET('Sanitation Data'!$F$31,0,10*ROW('Sanitation Data'!F123)))</f>
        <v/>
      </c>
      <c r="CY129" s="398" t="str">
        <f ca="1">+IF(OFFSET('Sanitation Data'!$F$32,0,10*ROW('Sanitation Data'!F123))="","",OFFSET('Sanitation Data'!$F$32,0,10*ROW('Sanitation Data'!F123)))</f>
        <v/>
      </c>
      <c r="CZ129" s="398" t="str">
        <f ca="1">+IF(OFFSET('Sanitation Data'!$G$28,0,10*ROW('Sanitation Data'!G123))="","",OFFSET('Sanitation Data'!$G$28,0,10*ROW('Sanitation Data'!G123)))</f>
        <v/>
      </c>
      <c r="DA129" s="398" t="str">
        <f ca="1">+IF(OFFSET('Sanitation Data'!$G$29,0,10*ROW('Sanitation Data'!G123))="","",OFFSET('Sanitation Data'!$G$29,0,10*ROW('Sanitation Data'!G123)))</f>
        <v/>
      </c>
      <c r="DB129" s="398" t="str">
        <f ca="1">+IF(OFFSET('Sanitation Data'!$G$30,0,10*ROW('Sanitation Data'!G123))="","",OFFSET('Sanitation Data'!$G$30,0,10*ROW('Sanitation Data'!G123)))</f>
        <v/>
      </c>
      <c r="DC129" s="398" t="str">
        <f ca="1">+IF(OFFSET('Sanitation Data'!$G$31,0,10*ROW('Sanitation Data'!G123))="","",OFFSET('Sanitation Data'!$G$31,0,10*ROW('Sanitation Data'!G123)))</f>
        <v/>
      </c>
      <c r="DD129" s="398" t="str">
        <f ca="1">+IF(OFFSET('Sanitation Data'!$G$32,0,10*ROW('Sanitation Data'!G123))="","",OFFSET('Sanitation Data'!$G$32,0,10*ROW('Sanitation Data'!G123)))</f>
        <v/>
      </c>
      <c r="DE129" s="398" t="str">
        <f ca="1">+IF(OFFSET('Sanitation Data'!$H$28,0,10*ROW('Sanitation Data'!H123))="","",OFFSET('Sanitation Data'!$H$28,0,10*ROW('Sanitation Data'!H123)))</f>
        <v/>
      </c>
      <c r="DF129" s="398" t="str">
        <f ca="1">+IF(OFFSET('Sanitation Data'!$H$29,0,10*ROW('Sanitation Data'!H123))="","",OFFSET('Sanitation Data'!$H$29,0,10*ROW('Sanitation Data'!H123)))</f>
        <v/>
      </c>
      <c r="DG129" s="398" t="str">
        <f ca="1">+IF(OFFSET('Sanitation Data'!$H$30,0,10*ROW('Sanitation Data'!H123))="","",OFFSET('Sanitation Data'!$H$30,0,10*ROW('Sanitation Data'!H123)))</f>
        <v/>
      </c>
      <c r="DH129" s="398" t="str">
        <f ca="1">+IF(OFFSET('Sanitation Data'!$H$31,0,10*ROW('Sanitation Data'!H123))="","",OFFSET('Sanitation Data'!$H$31,0,10*ROW('Sanitation Data'!H123)))</f>
        <v/>
      </c>
      <c r="DI129" s="398" t="str">
        <f ca="1">+IF(OFFSET('Sanitation Data'!$H$32,0,10*ROW('Sanitation Data'!H123))="","",OFFSET('Sanitation Data'!$H$32,0,10*ROW('Sanitation Data'!H123)))</f>
        <v/>
      </c>
      <c r="DJ129" s="398" t="str">
        <f ca="1">+IF(OFFSET('Sanitation Data'!$I$28,0,10*ROW('Sanitation Data'!I123))="","",OFFSET('Sanitation Data'!$I$28,0,10*ROW('Sanitation Data'!I123)))</f>
        <v/>
      </c>
      <c r="DK129" s="398" t="str">
        <f ca="1">+IF(OFFSET('Sanitation Data'!$I$29,0,10*ROW('Sanitation Data'!I123))="","",OFFSET('Sanitation Data'!$I$29,0,10*ROW('Sanitation Data'!I123)))</f>
        <v/>
      </c>
      <c r="DL129" s="398" t="str">
        <f ca="1">+IF(OFFSET('Sanitation Data'!$I$30,0,10*ROW('Sanitation Data'!I123))="","",OFFSET('Sanitation Data'!$I$30,0,10*ROW('Sanitation Data'!I123)))</f>
        <v/>
      </c>
      <c r="DM129" s="398" t="str">
        <f ca="1">+IF(OFFSET('Sanitation Data'!$I$31,0,10*ROW('Sanitation Data'!I123))="","",OFFSET('Sanitation Data'!$I$31,0,10*ROW('Sanitation Data'!I123)))</f>
        <v/>
      </c>
      <c r="DN129" s="398" t="str">
        <f ca="1">+IF(OFFSET('Sanitation Data'!$I$32,0,10*ROW('Sanitation Data'!I123))="","",OFFSET('Sanitation Data'!$I$32,0,10*ROW('Sanitation Data'!I123)))</f>
        <v/>
      </c>
      <c r="DO129" s="398" t="str">
        <f ca="1">+IF(OFFSET('Hygiene Data'!$D$11,0,10*ROW('Hygiene Data'!D123))="","",OFFSET('Hygiene Data'!$D$11,0,10*ROW('Hygiene Data'!D123)))</f>
        <v/>
      </c>
      <c r="DP129" s="398" t="str">
        <f ca="1">+IF(OFFSET('Hygiene Data'!$D$12,0,10*ROW('Hygiene Data'!D123))="","",OFFSET('Hygiene Data'!$D$12,0,10*ROW('Hygiene Data'!D123)))</f>
        <v/>
      </c>
      <c r="DQ129" s="398" t="str">
        <f ca="1">+IF(OFFSET('Hygiene Data'!$D$13,0,10*ROW('Hygiene Data'!D123))="","",OFFSET('Hygiene Data'!$D$13,0,10*ROW('Hygiene Data'!D123)))</f>
        <v/>
      </c>
      <c r="DR129" s="398" t="str">
        <f ca="1">+IF(OFFSET('Hygiene Data'!$E$11,0,10*ROW('Hygiene Data'!E123))="","",OFFSET('Hygiene Data'!$E$11,0,10*ROW('Hygiene Data'!E123)))</f>
        <v/>
      </c>
      <c r="DS129" s="398" t="str">
        <f ca="1">+IF(OFFSET('Hygiene Data'!$E$12,0,10*ROW('Hygiene Data'!E123))="","",OFFSET('Hygiene Data'!$E$12,0,10*ROW('Hygiene Data'!E123)))</f>
        <v/>
      </c>
      <c r="DT129" s="398" t="str">
        <f ca="1">+IF(OFFSET('Hygiene Data'!$E$13,0,10*ROW('Hygiene Data'!E123))="","",OFFSET('Hygiene Data'!$E$13,0,10*ROW('Hygiene Data'!E123)))</f>
        <v/>
      </c>
      <c r="DU129" s="398" t="str">
        <f ca="1">+IF(OFFSET('Hygiene Data'!$F$11,0,10*ROW('Hygiene Data'!F123))="","",OFFSET('Hygiene Data'!$F$11,0,10*ROW('Hygiene Data'!F123)))</f>
        <v/>
      </c>
      <c r="DV129" s="398" t="str">
        <f ca="1">+IF(OFFSET('Hygiene Data'!$F$12,0,10*ROW('Hygiene Data'!F123))="","",OFFSET('Hygiene Data'!$F$12,0,10*ROW('Hygiene Data'!F123)))</f>
        <v/>
      </c>
      <c r="DW129" s="398" t="str">
        <f ca="1">+IF(OFFSET('Hygiene Data'!$F$13,0,10*ROW('Hygiene Data'!F123))="","",OFFSET('Hygiene Data'!$F$13,0,10*ROW('Hygiene Data'!F123)))</f>
        <v/>
      </c>
      <c r="DX129" s="398" t="str">
        <f ca="1">+IF(OFFSET('Hygiene Data'!$G$11,0,10*ROW('Hygiene Data'!G123))="","",OFFSET('Hygiene Data'!$G$11,0,10*ROW('Hygiene Data'!G123)))</f>
        <v/>
      </c>
      <c r="DY129" s="398" t="str">
        <f ca="1">+IF(OFFSET('Hygiene Data'!$G$12,0,10*ROW('Hygiene Data'!G123))="","",OFFSET('Hygiene Data'!$G$12,0,10*ROW('Hygiene Data'!G123)))</f>
        <v/>
      </c>
      <c r="DZ129" s="398" t="str">
        <f ca="1">+IF(OFFSET('Hygiene Data'!$G$13,0,10*ROW('Hygiene Data'!G123))="","",OFFSET('Hygiene Data'!$G$13,0,10*ROW('Hygiene Data'!G123)))</f>
        <v/>
      </c>
      <c r="EA129" s="398" t="str">
        <f ca="1">+IF(OFFSET('Hygiene Data'!$H$11,0,10*ROW('Hygiene Data'!H123))="","",OFFSET('Hygiene Data'!$H$11,0,10*ROW('Hygiene Data'!H123)))</f>
        <v/>
      </c>
      <c r="EB129" s="398" t="str">
        <f ca="1">+IF(OFFSET('Hygiene Data'!$H$12,0,10*ROW('Hygiene Data'!H123))="","",OFFSET('Hygiene Data'!$H$12,0,10*ROW('Hygiene Data'!H123)))</f>
        <v/>
      </c>
      <c r="EC129" s="398" t="str">
        <f ca="1">+IF(OFFSET('Hygiene Data'!$H$13,0,10*ROW('Hygiene Data'!H123))="","",OFFSET('Hygiene Data'!$H$13,0,10*ROW('Hygiene Data'!H123)))</f>
        <v/>
      </c>
      <c r="ED129" s="398" t="str">
        <f ca="1">+IF(OFFSET('Hygiene Data'!$I$11,0,10*ROW('Hygiene Data'!I123))="","",OFFSET('Hygiene Data'!$I$11,0,10*ROW('Hygiene Data'!I123)))</f>
        <v/>
      </c>
      <c r="EE129" s="398" t="str">
        <f ca="1">+IF(OFFSET('Hygiene Data'!$I$12,0,10*ROW('Hygiene Data'!I123))="","",OFFSET('Hygiene Data'!$I$12,0,10*ROW('Hygiene Data'!I123)))</f>
        <v/>
      </c>
      <c r="EF129" s="398" t="str">
        <f ca="1">+IF(OFFSET('Hygiene Data'!$I$13,0,10*ROW('Hygiene Data'!I123))="","",OFFSET('Hygiene Data'!$I$13,0,10*ROW('Hygiene Data'!I123)))</f>
        <v/>
      </c>
    </row>
    <row r="130" spans="1:136" x14ac:dyDescent="0.25">
      <c r="A130" s="507" t="str">
        <f ca="1">+IF(OFFSET('Water Data'!$B$2,0,10*ROW('Water Data'!E124))="","",OFFSET('Water Data'!$B$2,0,10*ROW('Water Data'!E124)))</f>
        <v/>
      </c>
      <c r="B130" s="507"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34" t="str">
        <f t="shared" ca="1" si="1"/>
        <v/>
      </c>
      <c r="D130" s="535"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35"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35"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35"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35"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35"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35"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35"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35"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35"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35"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35"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35"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35"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35"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35"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35"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35"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36"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36"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36"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36"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36"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36"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36"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36"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36"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36"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36"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36"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36"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36"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36"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36"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36"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36"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36"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36"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36"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36"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36"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36"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36"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36"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36"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36"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36"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36"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37"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613"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37"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37"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37"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37"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37"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37"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37"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37"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37"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37"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37"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37"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37"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37"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37"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37"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98" t="str">
        <f ca="1">+IF(OFFSET('Water Data'!$D$27,0,10*ROW('Water Data'!D124))="","",OFFSET('Water Data'!$D$27,0,10*ROW('Water Data'!D124)))</f>
        <v/>
      </c>
      <c r="BT130" s="398" t="str">
        <f ca="1">+IF(OFFSET('Water Data'!$D$28,0,10*ROW('Water Data'!D124))="","",OFFSET('Water Data'!$D$28,0,10*ROW('Water Data'!D124)))</f>
        <v/>
      </c>
      <c r="BU130" s="398" t="str">
        <f ca="1">+IF(OFFSET('Water Data'!$D$29,0,10*ROW('Water Data'!D124))="","",OFFSET('Water Data'!$D$29,0,10*ROW('Water Data'!D124)))</f>
        <v/>
      </c>
      <c r="BV130" s="398" t="str">
        <f ca="1">+IF(OFFSET('Water Data'!$E$27,0,10*ROW('Water Data'!E124))="","",OFFSET('Water Data'!$E$27,0,10*ROW('Water Data'!E124)))</f>
        <v/>
      </c>
      <c r="BW130" s="398" t="str">
        <f ca="1">+IF(OFFSET('Water Data'!$E$28,0,10*ROW('Water Data'!E124))="","",OFFSET('Water Data'!$E$28,0,10*ROW('Water Data'!E124)))</f>
        <v/>
      </c>
      <c r="BX130" s="398" t="str">
        <f ca="1">+IF(OFFSET('Water Data'!$E$29,0,10*ROW('Water Data'!E124))="","",OFFSET('Water Data'!$E$29,0,10*ROW('Water Data'!E124)))</f>
        <v/>
      </c>
      <c r="BY130" s="398" t="str">
        <f ca="1">+IF(OFFSET('Water Data'!$F$27,0,10*ROW('Water Data'!F124))="","",OFFSET('Water Data'!$F$27,0,10*ROW('Water Data'!F124)))</f>
        <v/>
      </c>
      <c r="BZ130" s="398" t="str">
        <f ca="1">+IF(OFFSET('Water Data'!$F$28,0,10*ROW('Water Data'!F124))="","",OFFSET('Water Data'!$F$28,0,10*ROW('Water Data'!F124)))</f>
        <v/>
      </c>
      <c r="CA130" s="398" t="str">
        <f ca="1">+IF(OFFSET('Water Data'!$F$29,0,10*ROW('Water Data'!F124))="","",OFFSET('Water Data'!$F$29,0,10*ROW('Water Data'!F124)))</f>
        <v/>
      </c>
      <c r="CB130" s="398" t="str">
        <f ca="1">+IF(OFFSET('Water Data'!$G$27,0,10*ROW('Water Data'!G124))="","",OFFSET('Water Data'!$G$27,0,10*ROW('Water Data'!G124)))</f>
        <v/>
      </c>
      <c r="CC130" s="398" t="str">
        <f ca="1">+IF(OFFSET('Water Data'!$G$28,0,10*ROW('Water Data'!G124))="","",OFFSET('Water Data'!$G$28,0,10*ROW('Water Data'!G124)))</f>
        <v/>
      </c>
      <c r="CD130" s="398" t="str">
        <f ca="1">+IF(OFFSET('Water Data'!$G$29,0,10*ROW('Water Data'!G124))="","",OFFSET('Water Data'!$G$29,0,10*ROW('Water Data'!G124)))</f>
        <v/>
      </c>
      <c r="CE130" s="398" t="str">
        <f ca="1">+IF(OFFSET('Water Data'!$H$27,0,10*ROW('Water Data'!H124))="","",OFFSET('Water Data'!$H$27,0,10*ROW('Water Data'!H124)))</f>
        <v/>
      </c>
      <c r="CF130" s="398" t="str">
        <f ca="1">+IF(OFFSET('Water Data'!$H$28,0,10*ROW('Water Data'!H124))="","",OFFSET('Water Data'!$H$28,0,10*ROW('Water Data'!H124)))</f>
        <v/>
      </c>
      <c r="CG130" s="398" t="str">
        <f ca="1">+IF(OFFSET('Water Data'!$H$29,0,10*ROW('Water Data'!H124))="","",OFFSET('Water Data'!$H$29,0,10*ROW('Water Data'!H124)))</f>
        <v/>
      </c>
      <c r="CH130" s="398" t="str">
        <f ca="1">+IF(OFFSET('Water Data'!$I$27,0,10*ROW('Water Data'!I124))="","",OFFSET('Water Data'!$I$27,0,10*ROW('Water Data'!I124)))</f>
        <v/>
      </c>
      <c r="CI130" s="398" t="str">
        <f ca="1">+IF(OFFSET('Water Data'!$I$28,0,10*ROW('Water Data'!I124))="","",OFFSET('Water Data'!$I$28,0,10*ROW('Water Data'!I124)))</f>
        <v/>
      </c>
      <c r="CJ130" s="398" t="str">
        <f ca="1">+IF(OFFSET('Water Data'!$I$29,0,10*ROW('Water Data'!I124))="","",OFFSET('Water Data'!$I$29,0,10*ROW('Water Data'!I124)))</f>
        <v/>
      </c>
      <c r="CK130" s="398" t="str">
        <f ca="1">+IF(OFFSET('Sanitation Data'!$D$28,0,10*ROW('Sanitation Data'!D124))="","",OFFSET('Sanitation Data'!$D$28,0,10*ROW('Sanitation Data'!D124)))</f>
        <v/>
      </c>
      <c r="CL130" s="398" t="str">
        <f ca="1">+IF(OFFSET('Sanitation Data'!$D$29,0,10*ROW('Sanitation Data'!D124))="","",OFFSET('Sanitation Data'!$D$29,0,10*ROW('Sanitation Data'!D124)))</f>
        <v/>
      </c>
      <c r="CM130" s="398" t="str">
        <f ca="1">+IF(OFFSET('Sanitation Data'!$D$30,0,10*ROW('Sanitation Data'!D124))="","",OFFSET('Sanitation Data'!$D$30,0,10*ROW('Sanitation Data'!D124)))</f>
        <v/>
      </c>
      <c r="CN130" s="398" t="str">
        <f ca="1">+IF(OFFSET('Sanitation Data'!$D$31,0,10*ROW('Sanitation Data'!D124))="","",OFFSET('Sanitation Data'!$D$31,0,10*ROW('Sanitation Data'!D124)))</f>
        <v/>
      </c>
      <c r="CO130" s="398" t="str">
        <f ca="1">+IF(OFFSET('Sanitation Data'!$D$32,0,10*ROW('Sanitation Data'!D124))="","",OFFSET('Sanitation Data'!$D$32,0,10*ROW('Sanitation Data'!D124)))</f>
        <v/>
      </c>
      <c r="CP130" s="398" t="str">
        <f ca="1">+IF(OFFSET('Sanitation Data'!$E$28,0,10*ROW('Sanitation Data'!E124))="","",OFFSET('Sanitation Data'!$E$28,0,10*ROW('Sanitation Data'!E124)))</f>
        <v/>
      </c>
      <c r="CQ130" s="398" t="str">
        <f ca="1">+IF(OFFSET('Sanitation Data'!$E$29,0,10*ROW('Sanitation Data'!E124))="","",OFFSET('Sanitation Data'!$E$29,0,10*ROW('Sanitation Data'!E124)))</f>
        <v/>
      </c>
      <c r="CR130" s="398" t="str">
        <f ca="1">+IF(OFFSET('Sanitation Data'!$E$30,0,10*ROW('Sanitation Data'!E124))="","",OFFSET('Sanitation Data'!$E$30,0,10*ROW('Sanitation Data'!E124)))</f>
        <v/>
      </c>
      <c r="CS130" s="398" t="str">
        <f ca="1">+IF(OFFSET('Sanitation Data'!$E$31,0,10*ROW('Sanitation Data'!E124))="","",OFFSET('Sanitation Data'!$E$31,0,10*ROW('Sanitation Data'!E124)))</f>
        <v/>
      </c>
      <c r="CT130" s="398" t="str">
        <f ca="1">+IF(OFFSET('Sanitation Data'!$E$32,0,10*ROW('Sanitation Data'!E124))="","",OFFSET('Sanitation Data'!$E$32,0,10*ROW('Sanitation Data'!E124)))</f>
        <v/>
      </c>
      <c r="CU130" s="398" t="str">
        <f ca="1">+IF(OFFSET('Sanitation Data'!$F$28,0,10*ROW('Sanitation Data'!F124))="","",OFFSET('Sanitation Data'!$F$28,0,10*ROW('Sanitation Data'!F124)))</f>
        <v/>
      </c>
      <c r="CV130" s="398" t="str">
        <f ca="1">+IF(OFFSET('Sanitation Data'!$F$29,0,10*ROW('Sanitation Data'!F124))="","",OFFSET('Sanitation Data'!$F$29,0,10*ROW('Sanitation Data'!F124)))</f>
        <v/>
      </c>
      <c r="CW130" s="398" t="str">
        <f ca="1">+IF(OFFSET('Sanitation Data'!$F$30,0,10*ROW('Sanitation Data'!F124))="","",OFFSET('Sanitation Data'!$F$30,0,10*ROW('Sanitation Data'!F124)))</f>
        <v/>
      </c>
      <c r="CX130" s="398" t="str">
        <f ca="1">+IF(OFFSET('Sanitation Data'!$F$31,0,10*ROW('Sanitation Data'!F124))="","",OFFSET('Sanitation Data'!$F$31,0,10*ROW('Sanitation Data'!F124)))</f>
        <v/>
      </c>
      <c r="CY130" s="398" t="str">
        <f ca="1">+IF(OFFSET('Sanitation Data'!$F$32,0,10*ROW('Sanitation Data'!F124))="","",OFFSET('Sanitation Data'!$F$32,0,10*ROW('Sanitation Data'!F124)))</f>
        <v/>
      </c>
      <c r="CZ130" s="398" t="str">
        <f ca="1">+IF(OFFSET('Sanitation Data'!$G$28,0,10*ROW('Sanitation Data'!G124))="","",OFFSET('Sanitation Data'!$G$28,0,10*ROW('Sanitation Data'!G124)))</f>
        <v/>
      </c>
      <c r="DA130" s="398" t="str">
        <f ca="1">+IF(OFFSET('Sanitation Data'!$G$29,0,10*ROW('Sanitation Data'!G124))="","",OFFSET('Sanitation Data'!$G$29,0,10*ROW('Sanitation Data'!G124)))</f>
        <v/>
      </c>
      <c r="DB130" s="398" t="str">
        <f ca="1">+IF(OFFSET('Sanitation Data'!$G$30,0,10*ROW('Sanitation Data'!G124))="","",OFFSET('Sanitation Data'!$G$30,0,10*ROW('Sanitation Data'!G124)))</f>
        <v/>
      </c>
      <c r="DC130" s="398" t="str">
        <f ca="1">+IF(OFFSET('Sanitation Data'!$G$31,0,10*ROW('Sanitation Data'!G124))="","",OFFSET('Sanitation Data'!$G$31,0,10*ROW('Sanitation Data'!G124)))</f>
        <v/>
      </c>
      <c r="DD130" s="398" t="str">
        <f ca="1">+IF(OFFSET('Sanitation Data'!$G$32,0,10*ROW('Sanitation Data'!G124))="","",OFFSET('Sanitation Data'!$G$32,0,10*ROW('Sanitation Data'!G124)))</f>
        <v/>
      </c>
      <c r="DE130" s="398" t="str">
        <f ca="1">+IF(OFFSET('Sanitation Data'!$H$28,0,10*ROW('Sanitation Data'!H124))="","",OFFSET('Sanitation Data'!$H$28,0,10*ROW('Sanitation Data'!H124)))</f>
        <v/>
      </c>
      <c r="DF130" s="398" t="str">
        <f ca="1">+IF(OFFSET('Sanitation Data'!$H$29,0,10*ROW('Sanitation Data'!H124))="","",OFFSET('Sanitation Data'!$H$29,0,10*ROW('Sanitation Data'!H124)))</f>
        <v/>
      </c>
      <c r="DG130" s="398" t="str">
        <f ca="1">+IF(OFFSET('Sanitation Data'!$H$30,0,10*ROW('Sanitation Data'!H124))="","",OFFSET('Sanitation Data'!$H$30,0,10*ROW('Sanitation Data'!H124)))</f>
        <v/>
      </c>
      <c r="DH130" s="398" t="str">
        <f ca="1">+IF(OFFSET('Sanitation Data'!$H$31,0,10*ROW('Sanitation Data'!H124))="","",OFFSET('Sanitation Data'!$H$31,0,10*ROW('Sanitation Data'!H124)))</f>
        <v/>
      </c>
      <c r="DI130" s="398" t="str">
        <f ca="1">+IF(OFFSET('Sanitation Data'!$H$32,0,10*ROW('Sanitation Data'!H124))="","",OFFSET('Sanitation Data'!$H$32,0,10*ROW('Sanitation Data'!H124)))</f>
        <v/>
      </c>
      <c r="DJ130" s="398" t="str">
        <f ca="1">+IF(OFFSET('Sanitation Data'!$I$28,0,10*ROW('Sanitation Data'!I124))="","",OFFSET('Sanitation Data'!$I$28,0,10*ROW('Sanitation Data'!I124)))</f>
        <v/>
      </c>
      <c r="DK130" s="398" t="str">
        <f ca="1">+IF(OFFSET('Sanitation Data'!$I$29,0,10*ROW('Sanitation Data'!I124))="","",OFFSET('Sanitation Data'!$I$29,0,10*ROW('Sanitation Data'!I124)))</f>
        <v/>
      </c>
      <c r="DL130" s="398" t="str">
        <f ca="1">+IF(OFFSET('Sanitation Data'!$I$30,0,10*ROW('Sanitation Data'!I124))="","",OFFSET('Sanitation Data'!$I$30,0,10*ROW('Sanitation Data'!I124)))</f>
        <v/>
      </c>
      <c r="DM130" s="398" t="str">
        <f ca="1">+IF(OFFSET('Sanitation Data'!$I$31,0,10*ROW('Sanitation Data'!I124))="","",OFFSET('Sanitation Data'!$I$31,0,10*ROW('Sanitation Data'!I124)))</f>
        <v/>
      </c>
      <c r="DN130" s="398" t="str">
        <f ca="1">+IF(OFFSET('Sanitation Data'!$I$32,0,10*ROW('Sanitation Data'!I124))="","",OFFSET('Sanitation Data'!$I$32,0,10*ROW('Sanitation Data'!I124)))</f>
        <v/>
      </c>
      <c r="DO130" s="398" t="str">
        <f ca="1">+IF(OFFSET('Hygiene Data'!$D$11,0,10*ROW('Hygiene Data'!D124))="","",OFFSET('Hygiene Data'!$D$11,0,10*ROW('Hygiene Data'!D124)))</f>
        <v/>
      </c>
      <c r="DP130" s="398" t="str">
        <f ca="1">+IF(OFFSET('Hygiene Data'!$D$12,0,10*ROW('Hygiene Data'!D124))="","",OFFSET('Hygiene Data'!$D$12,0,10*ROW('Hygiene Data'!D124)))</f>
        <v/>
      </c>
      <c r="DQ130" s="398" t="str">
        <f ca="1">+IF(OFFSET('Hygiene Data'!$D$13,0,10*ROW('Hygiene Data'!D124))="","",OFFSET('Hygiene Data'!$D$13,0,10*ROW('Hygiene Data'!D124)))</f>
        <v/>
      </c>
      <c r="DR130" s="398" t="str">
        <f ca="1">+IF(OFFSET('Hygiene Data'!$E$11,0,10*ROW('Hygiene Data'!E124))="","",OFFSET('Hygiene Data'!$E$11,0,10*ROW('Hygiene Data'!E124)))</f>
        <v/>
      </c>
      <c r="DS130" s="398" t="str">
        <f ca="1">+IF(OFFSET('Hygiene Data'!$E$12,0,10*ROW('Hygiene Data'!E124))="","",OFFSET('Hygiene Data'!$E$12,0,10*ROW('Hygiene Data'!E124)))</f>
        <v/>
      </c>
      <c r="DT130" s="398" t="str">
        <f ca="1">+IF(OFFSET('Hygiene Data'!$E$13,0,10*ROW('Hygiene Data'!E124))="","",OFFSET('Hygiene Data'!$E$13,0,10*ROW('Hygiene Data'!E124)))</f>
        <v/>
      </c>
      <c r="DU130" s="398" t="str">
        <f ca="1">+IF(OFFSET('Hygiene Data'!$F$11,0,10*ROW('Hygiene Data'!F124))="","",OFFSET('Hygiene Data'!$F$11,0,10*ROW('Hygiene Data'!F124)))</f>
        <v/>
      </c>
      <c r="DV130" s="398" t="str">
        <f ca="1">+IF(OFFSET('Hygiene Data'!$F$12,0,10*ROW('Hygiene Data'!F124))="","",OFFSET('Hygiene Data'!$F$12,0,10*ROW('Hygiene Data'!F124)))</f>
        <v/>
      </c>
      <c r="DW130" s="398" t="str">
        <f ca="1">+IF(OFFSET('Hygiene Data'!$F$13,0,10*ROW('Hygiene Data'!F124))="","",OFFSET('Hygiene Data'!$F$13,0,10*ROW('Hygiene Data'!F124)))</f>
        <v/>
      </c>
      <c r="DX130" s="398" t="str">
        <f ca="1">+IF(OFFSET('Hygiene Data'!$G$11,0,10*ROW('Hygiene Data'!G124))="","",OFFSET('Hygiene Data'!$G$11,0,10*ROW('Hygiene Data'!G124)))</f>
        <v/>
      </c>
      <c r="DY130" s="398" t="str">
        <f ca="1">+IF(OFFSET('Hygiene Data'!$G$12,0,10*ROW('Hygiene Data'!G124))="","",OFFSET('Hygiene Data'!$G$12,0,10*ROW('Hygiene Data'!G124)))</f>
        <v/>
      </c>
      <c r="DZ130" s="398" t="str">
        <f ca="1">+IF(OFFSET('Hygiene Data'!$G$13,0,10*ROW('Hygiene Data'!G124))="","",OFFSET('Hygiene Data'!$G$13,0,10*ROW('Hygiene Data'!G124)))</f>
        <v/>
      </c>
      <c r="EA130" s="398" t="str">
        <f ca="1">+IF(OFFSET('Hygiene Data'!$H$11,0,10*ROW('Hygiene Data'!H124))="","",OFFSET('Hygiene Data'!$H$11,0,10*ROW('Hygiene Data'!H124)))</f>
        <v/>
      </c>
      <c r="EB130" s="398" t="str">
        <f ca="1">+IF(OFFSET('Hygiene Data'!$H$12,0,10*ROW('Hygiene Data'!H124))="","",OFFSET('Hygiene Data'!$H$12,0,10*ROW('Hygiene Data'!H124)))</f>
        <v/>
      </c>
      <c r="EC130" s="398" t="str">
        <f ca="1">+IF(OFFSET('Hygiene Data'!$H$13,0,10*ROW('Hygiene Data'!H124))="","",OFFSET('Hygiene Data'!$H$13,0,10*ROW('Hygiene Data'!H124)))</f>
        <v/>
      </c>
      <c r="ED130" s="398" t="str">
        <f ca="1">+IF(OFFSET('Hygiene Data'!$I$11,0,10*ROW('Hygiene Data'!I124))="","",OFFSET('Hygiene Data'!$I$11,0,10*ROW('Hygiene Data'!I124)))</f>
        <v/>
      </c>
      <c r="EE130" s="398" t="str">
        <f ca="1">+IF(OFFSET('Hygiene Data'!$I$12,0,10*ROW('Hygiene Data'!I124))="","",OFFSET('Hygiene Data'!$I$12,0,10*ROW('Hygiene Data'!I124)))</f>
        <v/>
      </c>
      <c r="EF130" s="398" t="str">
        <f ca="1">+IF(OFFSET('Hygiene Data'!$I$13,0,10*ROW('Hygiene Data'!I124))="","",OFFSET('Hygiene Data'!$I$13,0,10*ROW('Hygiene Data'!I124)))</f>
        <v/>
      </c>
    </row>
    <row r="131" spans="1:136" x14ac:dyDescent="0.25">
      <c r="A131" s="507" t="str">
        <f ca="1">+IF(OFFSET('Water Data'!$B$2,0,10*ROW('Water Data'!E125))="","",OFFSET('Water Data'!$B$2,0,10*ROW('Water Data'!E125)))</f>
        <v/>
      </c>
      <c r="B131" s="507"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34" t="str">
        <f t="shared" ca="1" si="1"/>
        <v/>
      </c>
      <c r="D131" s="535"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35"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35"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35"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35"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35"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35"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35"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35"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35"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35"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35"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35"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35"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35"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35"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35"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35"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36"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36"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36"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36"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36"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36"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36"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36"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36"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36"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36"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36"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36"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36"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36"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36"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36"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36"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36"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36"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36"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36"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36"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36"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36"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36"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36"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36"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36"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36"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37"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613"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37"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37"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37"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37"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37"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37"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37"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37"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37"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37"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37"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37"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37"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37"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37"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37"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98" t="str">
        <f ca="1">+IF(OFFSET('Water Data'!$D$27,0,10*ROW('Water Data'!D125))="","",OFFSET('Water Data'!$D$27,0,10*ROW('Water Data'!D125)))</f>
        <v/>
      </c>
      <c r="BT131" s="398" t="str">
        <f ca="1">+IF(OFFSET('Water Data'!$D$28,0,10*ROW('Water Data'!D125))="","",OFFSET('Water Data'!$D$28,0,10*ROW('Water Data'!D125)))</f>
        <v/>
      </c>
      <c r="BU131" s="398" t="str">
        <f ca="1">+IF(OFFSET('Water Data'!$D$29,0,10*ROW('Water Data'!D125))="","",OFFSET('Water Data'!$D$29,0,10*ROW('Water Data'!D125)))</f>
        <v/>
      </c>
      <c r="BV131" s="398" t="str">
        <f ca="1">+IF(OFFSET('Water Data'!$E$27,0,10*ROW('Water Data'!E125))="","",OFFSET('Water Data'!$E$27,0,10*ROW('Water Data'!E125)))</f>
        <v/>
      </c>
      <c r="BW131" s="398" t="str">
        <f ca="1">+IF(OFFSET('Water Data'!$E$28,0,10*ROW('Water Data'!E125))="","",OFFSET('Water Data'!$E$28,0,10*ROW('Water Data'!E125)))</f>
        <v/>
      </c>
      <c r="BX131" s="398" t="str">
        <f ca="1">+IF(OFFSET('Water Data'!$E$29,0,10*ROW('Water Data'!E125))="","",OFFSET('Water Data'!$E$29,0,10*ROW('Water Data'!E125)))</f>
        <v/>
      </c>
      <c r="BY131" s="398" t="str">
        <f ca="1">+IF(OFFSET('Water Data'!$F$27,0,10*ROW('Water Data'!F125))="","",OFFSET('Water Data'!$F$27,0,10*ROW('Water Data'!F125)))</f>
        <v/>
      </c>
      <c r="BZ131" s="398" t="str">
        <f ca="1">+IF(OFFSET('Water Data'!$F$28,0,10*ROW('Water Data'!F125))="","",OFFSET('Water Data'!$F$28,0,10*ROW('Water Data'!F125)))</f>
        <v/>
      </c>
      <c r="CA131" s="398" t="str">
        <f ca="1">+IF(OFFSET('Water Data'!$F$29,0,10*ROW('Water Data'!F125))="","",OFFSET('Water Data'!$F$29,0,10*ROW('Water Data'!F125)))</f>
        <v/>
      </c>
      <c r="CB131" s="398" t="str">
        <f ca="1">+IF(OFFSET('Water Data'!$G$27,0,10*ROW('Water Data'!G125))="","",OFFSET('Water Data'!$G$27,0,10*ROW('Water Data'!G125)))</f>
        <v/>
      </c>
      <c r="CC131" s="398" t="str">
        <f ca="1">+IF(OFFSET('Water Data'!$G$28,0,10*ROW('Water Data'!G125))="","",OFFSET('Water Data'!$G$28,0,10*ROW('Water Data'!G125)))</f>
        <v/>
      </c>
      <c r="CD131" s="398" t="str">
        <f ca="1">+IF(OFFSET('Water Data'!$G$29,0,10*ROW('Water Data'!G125))="","",OFFSET('Water Data'!$G$29,0,10*ROW('Water Data'!G125)))</f>
        <v/>
      </c>
      <c r="CE131" s="398" t="str">
        <f ca="1">+IF(OFFSET('Water Data'!$H$27,0,10*ROW('Water Data'!H125))="","",OFFSET('Water Data'!$H$27,0,10*ROW('Water Data'!H125)))</f>
        <v/>
      </c>
      <c r="CF131" s="398" t="str">
        <f ca="1">+IF(OFFSET('Water Data'!$H$28,0,10*ROW('Water Data'!H125))="","",OFFSET('Water Data'!$H$28,0,10*ROW('Water Data'!H125)))</f>
        <v/>
      </c>
      <c r="CG131" s="398" t="str">
        <f ca="1">+IF(OFFSET('Water Data'!$H$29,0,10*ROW('Water Data'!H125))="","",OFFSET('Water Data'!$H$29,0,10*ROW('Water Data'!H125)))</f>
        <v/>
      </c>
      <c r="CH131" s="398" t="str">
        <f ca="1">+IF(OFFSET('Water Data'!$I$27,0,10*ROW('Water Data'!I125))="","",OFFSET('Water Data'!$I$27,0,10*ROW('Water Data'!I125)))</f>
        <v/>
      </c>
      <c r="CI131" s="398" t="str">
        <f ca="1">+IF(OFFSET('Water Data'!$I$28,0,10*ROW('Water Data'!I125))="","",OFFSET('Water Data'!$I$28,0,10*ROW('Water Data'!I125)))</f>
        <v/>
      </c>
      <c r="CJ131" s="398" t="str">
        <f ca="1">+IF(OFFSET('Water Data'!$I$29,0,10*ROW('Water Data'!I125))="","",OFFSET('Water Data'!$I$29,0,10*ROW('Water Data'!I125)))</f>
        <v/>
      </c>
      <c r="CK131" s="398" t="str">
        <f ca="1">+IF(OFFSET('Sanitation Data'!$D$28,0,10*ROW('Sanitation Data'!D125))="","",OFFSET('Sanitation Data'!$D$28,0,10*ROW('Sanitation Data'!D125)))</f>
        <v/>
      </c>
      <c r="CL131" s="398" t="str">
        <f ca="1">+IF(OFFSET('Sanitation Data'!$D$29,0,10*ROW('Sanitation Data'!D125))="","",OFFSET('Sanitation Data'!$D$29,0,10*ROW('Sanitation Data'!D125)))</f>
        <v/>
      </c>
      <c r="CM131" s="398" t="str">
        <f ca="1">+IF(OFFSET('Sanitation Data'!$D$30,0,10*ROW('Sanitation Data'!D125))="","",OFFSET('Sanitation Data'!$D$30,0,10*ROW('Sanitation Data'!D125)))</f>
        <v/>
      </c>
      <c r="CN131" s="398" t="str">
        <f ca="1">+IF(OFFSET('Sanitation Data'!$D$31,0,10*ROW('Sanitation Data'!D125))="","",OFFSET('Sanitation Data'!$D$31,0,10*ROW('Sanitation Data'!D125)))</f>
        <v/>
      </c>
      <c r="CO131" s="398" t="str">
        <f ca="1">+IF(OFFSET('Sanitation Data'!$D$32,0,10*ROW('Sanitation Data'!D125))="","",OFFSET('Sanitation Data'!$D$32,0,10*ROW('Sanitation Data'!D125)))</f>
        <v/>
      </c>
      <c r="CP131" s="398" t="str">
        <f ca="1">+IF(OFFSET('Sanitation Data'!$E$28,0,10*ROW('Sanitation Data'!E125))="","",OFFSET('Sanitation Data'!$E$28,0,10*ROW('Sanitation Data'!E125)))</f>
        <v/>
      </c>
      <c r="CQ131" s="398" t="str">
        <f ca="1">+IF(OFFSET('Sanitation Data'!$E$29,0,10*ROW('Sanitation Data'!E125))="","",OFFSET('Sanitation Data'!$E$29,0,10*ROW('Sanitation Data'!E125)))</f>
        <v/>
      </c>
      <c r="CR131" s="398" t="str">
        <f ca="1">+IF(OFFSET('Sanitation Data'!$E$30,0,10*ROW('Sanitation Data'!E125))="","",OFFSET('Sanitation Data'!$E$30,0,10*ROW('Sanitation Data'!E125)))</f>
        <v/>
      </c>
      <c r="CS131" s="398" t="str">
        <f ca="1">+IF(OFFSET('Sanitation Data'!$E$31,0,10*ROW('Sanitation Data'!E125))="","",OFFSET('Sanitation Data'!$E$31,0,10*ROW('Sanitation Data'!E125)))</f>
        <v/>
      </c>
      <c r="CT131" s="398" t="str">
        <f ca="1">+IF(OFFSET('Sanitation Data'!$E$32,0,10*ROW('Sanitation Data'!E125))="","",OFFSET('Sanitation Data'!$E$32,0,10*ROW('Sanitation Data'!E125)))</f>
        <v/>
      </c>
      <c r="CU131" s="398" t="str">
        <f ca="1">+IF(OFFSET('Sanitation Data'!$F$28,0,10*ROW('Sanitation Data'!F125))="","",OFFSET('Sanitation Data'!$F$28,0,10*ROW('Sanitation Data'!F125)))</f>
        <v/>
      </c>
      <c r="CV131" s="398" t="str">
        <f ca="1">+IF(OFFSET('Sanitation Data'!$F$29,0,10*ROW('Sanitation Data'!F125))="","",OFFSET('Sanitation Data'!$F$29,0,10*ROW('Sanitation Data'!F125)))</f>
        <v/>
      </c>
      <c r="CW131" s="398" t="str">
        <f ca="1">+IF(OFFSET('Sanitation Data'!$F$30,0,10*ROW('Sanitation Data'!F125))="","",OFFSET('Sanitation Data'!$F$30,0,10*ROW('Sanitation Data'!F125)))</f>
        <v/>
      </c>
      <c r="CX131" s="398" t="str">
        <f ca="1">+IF(OFFSET('Sanitation Data'!$F$31,0,10*ROW('Sanitation Data'!F125))="","",OFFSET('Sanitation Data'!$F$31,0,10*ROW('Sanitation Data'!F125)))</f>
        <v/>
      </c>
      <c r="CY131" s="398" t="str">
        <f ca="1">+IF(OFFSET('Sanitation Data'!$F$32,0,10*ROW('Sanitation Data'!F125))="","",OFFSET('Sanitation Data'!$F$32,0,10*ROW('Sanitation Data'!F125)))</f>
        <v/>
      </c>
      <c r="CZ131" s="398" t="str">
        <f ca="1">+IF(OFFSET('Sanitation Data'!$G$28,0,10*ROW('Sanitation Data'!G125))="","",OFFSET('Sanitation Data'!$G$28,0,10*ROW('Sanitation Data'!G125)))</f>
        <v/>
      </c>
      <c r="DA131" s="398" t="str">
        <f ca="1">+IF(OFFSET('Sanitation Data'!$G$29,0,10*ROW('Sanitation Data'!G125))="","",OFFSET('Sanitation Data'!$G$29,0,10*ROW('Sanitation Data'!G125)))</f>
        <v/>
      </c>
      <c r="DB131" s="398" t="str">
        <f ca="1">+IF(OFFSET('Sanitation Data'!$G$30,0,10*ROW('Sanitation Data'!G125))="","",OFFSET('Sanitation Data'!$G$30,0,10*ROW('Sanitation Data'!G125)))</f>
        <v/>
      </c>
      <c r="DC131" s="398" t="str">
        <f ca="1">+IF(OFFSET('Sanitation Data'!$G$31,0,10*ROW('Sanitation Data'!G125))="","",OFFSET('Sanitation Data'!$G$31,0,10*ROW('Sanitation Data'!G125)))</f>
        <v/>
      </c>
      <c r="DD131" s="398" t="str">
        <f ca="1">+IF(OFFSET('Sanitation Data'!$G$32,0,10*ROW('Sanitation Data'!G125))="","",OFFSET('Sanitation Data'!$G$32,0,10*ROW('Sanitation Data'!G125)))</f>
        <v/>
      </c>
      <c r="DE131" s="398" t="str">
        <f ca="1">+IF(OFFSET('Sanitation Data'!$H$28,0,10*ROW('Sanitation Data'!H125))="","",OFFSET('Sanitation Data'!$H$28,0,10*ROW('Sanitation Data'!H125)))</f>
        <v/>
      </c>
      <c r="DF131" s="398" t="str">
        <f ca="1">+IF(OFFSET('Sanitation Data'!$H$29,0,10*ROW('Sanitation Data'!H125))="","",OFFSET('Sanitation Data'!$H$29,0,10*ROW('Sanitation Data'!H125)))</f>
        <v/>
      </c>
      <c r="DG131" s="398" t="str">
        <f ca="1">+IF(OFFSET('Sanitation Data'!$H$30,0,10*ROW('Sanitation Data'!H125))="","",OFFSET('Sanitation Data'!$H$30,0,10*ROW('Sanitation Data'!H125)))</f>
        <v/>
      </c>
      <c r="DH131" s="398" t="str">
        <f ca="1">+IF(OFFSET('Sanitation Data'!$H$31,0,10*ROW('Sanitation Data'!H125))="","",OFFSET('Sanitation Data'!$H$31,0,10*ROW('Sanitation Data'!H125)))</f>
        <v/>
      </c>
      <c r="DI131" s="398" t="str">
        <f ca="1">+IF(OFFSET('Sanitation Data'!$H$32,0,10*ROW('Sanitation Data'!H125))="","",OFFSET('Sanitation Data'!$H$32,0,10*ROW('Sanitation Data'!H125)))</f>
        <v/>
      </c>
      <c r="DJ131" s="398" t="str">
        <f ca="1">+IF(OFFSET('Sanitation Data'!$I$28,0,10*ROW('Sanitation Data'!I125))="","",OFFSET('Sanitation Data'!$I$28,0,10*ROW('Sanitation Data'!I125)))</f>
        <v/>
      </c>
      <c r="DK131" s="398" t="str">
        <f ca="1">+IF(OFFSET('Sanitation Data'!$I$29,0,10*ROW('Sanitation Data'!I125))="","",OFFSET('Sanitation Data'!$I$29,0,10*ROW('Sanitation Data'!I125)))</f>
        <v/>
      </c>
      <c r="DL131" s="398" t="str">
        <f ca="1">+IF(OFFSET('Sanitation Data'!$I$30,0,10*ROW('Sanitation Data'!I125))="","",OFFSET('Sanitation Data'!$I$30,0,10*ROW('Sanitation Data'!I125)))</f>
        <v/>
      </c>
      <c r="DM131" s="398" t="str">
        <f ca="1">+IF(OFFSET('Sanitation Data'!$I$31,0,10*ROW('Sanitation Data'!I125))="","",OFFSET('Sanitation Data'!$I$31,0,10*ROW('Sanitation Data'!I125)))</f>
        <v/>
      </c>
      <c r="DN131" s="398" t="str">
        <f ca="1">+IF(OFFSET('Sanitation Data'!$I$32,0,10*ROW('Sanitation Data'!I125))="","",OFFSET('Sanitation Data'!$I$32,0,10*ROW('Sanitation Data'!I125)))</f>
        <v/>
      </c>
      <c r="DO131" s="398" t="str">
        <f ca="1">+IF(OFFSET('Hygiene Data'!$D$11,0,10*ROW('Hygiene Data'!D125))="","",OFFSET('Hygiene Data'!$D$11,0,10*ROW('Hygiene Data'!D125)))</f>
        <v/>
      </c>
      <c r="DP131" s="398" t="str">
        <f ca="1">+IF(OFFSET('Hygiene Data'!$D$12,0,10*ROW('Hygiene Data'!D125))="","",OFFSET('Hygiene Data'!$D$12,0,10*ROW('Hygiene Data'!D125)))</f>
        <v/>
      </c>
      <c r="DQ131" s="398" t="str">
        <f ca="1">+IF(OFFSET('Hygiene Data'!$D$13,0,10*ROW('Hygiene Data'!D125))="","",OFFSET('Hygiene Data'!$D$13,0,10*ROW('Hygiene Data'!D125)))</f>
        <v/>
      </c>
      <c r="DR131" s="398" t="str">
        <f ca="1">+IF(OFFSET('Hygiene Data'!$E$11,0,10*ROW('Hygiene Data'!E125))="","",OFFSET('Hygiene Data'!$E$11,0,10*ROW('Hygiene Data'!E125)))</f>
        <v/>
      </c>
      <c r="DS131" s="398" t="str">
        <f ca="1">+IF(OFFSET('Hygiene Data'!$E$12,0,10*ROW('Hygiene Data'!E125))="","",OFFSET('Hygiene Data'!$E$12,0,10*ROW('Hygiene Data'!E125)))</f>
        <v/>
      </c>
      <c r="DT131" s="398" t="str">
        <f ca="1">+IF(OFFSET('Hygiene Data'!$E$13,0,10*ROW('Hygiene Data'!E125))="","",OFFSET('Hygiene Data'!$E$13,0,10*ROW('Hygiene Data'!E125)))</f>
        <v/>
      </c>
      <c r="DU131" s="398" t="str">
        <f ca="1">+IF(OFFSET('Hygiene Data'!$F$11,0,10*ROW('Hygiene Data'!F125))="","",OFFSET('Hygiene Data'!$F$11,0,10*ROW('Hygiene Data'!F125)))</f>
        <v/>
      </c>
      <c r="DV131" s="398" t="str">
        <f ca="1">+IF(OFFSET('Hygiene Data'!$F$12,0,10*ROW('Hygiene Data'!F125))="","",OFFSET('Hygiene Data'!$F$12,0,10*ROW('Hygiene Data'!F125)))</f>
        <v/>
      </c>
      <c r="DW131" s="398" t="str">
        <f ca="1">+IF(OFFSET('Hygiene Data'!$F$13,0,10*ROW('Hygiene Data'!F125))="","",OFFSET('Hygiene Data'!$F$13,0,10*ROW('Hygiene Data'!F125)))</f>
        <v/>
      </c>
      <c r="DX131" s="398" t="str">
        <f ca="1">+IF(OFFSET('Hygiene Data'!$G$11,0,10*ROW('Hygiene Data'!G125))="","",OFFSET('Hygiene Data'!$G$11,0,10*ROW('Hygiene Data'!G125)))</f>
        <v/>
      </c>
      <c r="DY131" s="398" t="str">
        <f ca="1">+IF(OFFSET('Hygiene Data'!$G$12,0,10*ROW('Hygiene Data'!G125))="","",OFFSET('Hygiene Data'!$G$12,0,10*ROW('Hygiene Data'!G125)))</f>
        <v/>
      </c>
      <c r="DZ131" s="398" t="str">
        <f ca="1">+IF(OFFSET('Hygiene Data'!$G$13,0,10*ROW('Hygiene Data'!G125))="","",OFFSET('Hygiene Data'!$G$13,0,10*ROW('Hygiene Data'!G125)))</f>
        <v/>
      </c>
      <c r="EA131" s="398" t="str">
        <f ca="1">+IF(OFFSET('Hygiene Data'!$H$11,0,10*ROW('Hygiene Data'!H125))="","",OFFSET('Hygiene Data'!$H$11,0,10*ROW('Hygiene Data'!H125)))</f>
        <v/>
      </c>
      <c r="EB131" s="398" t="str">
        <f ca="1">+IF(OFFSET('Hygiene Data'!$H$12,0,10*ROW('Hygiene Data'!H125))="","",OFFSET('Hygiene Data'!$H$12,0,10*ROW('Hygiene Data'!H125)))</f>
        <v/>
      </c>
      <c r="EC131" s="398" t="str">
        <f ca="1">+IF(OFFSET('Hygiene Data'!$H$13,0,10*ROW('Hygiene Data'!H125))="","",OFFSET('Hygiene Data'!$H$13,0,10*ROW('Hygiene Data'!H125)))</f>
        <v/>
      </c>
      <c r="ED131" s="398" t="str">
        <f ca="1">+IF(OFFSET('Hygiene Data'!$I$11,0,10*ROW('Hygiene Data'!I125))="","",OFFSET('Hygiene Data'!$I$11,0,10*ROW('Hygiene Data'!I125)))</f>
        <v/>
      </c>
      <c r="EE131" s="398" t="str">
        <f ca="1">+IF(OFFSET('Hygiene Data'!$I$12,0,10*ROW('Hygiene Data'!I125))="","",OFFSET('Hygiene Data'!$I$12,0,10*ROW('Hygiene Data'!I125)))</f>
        <v/>
      </c>
      <c r="EF131" s="398" t="str">
        <f ca="1">+IF(OFFSET('Hygiene Data'!$I$13,0,10*ROW('Hygiene Data'!I125))="","",OFFSET('Hygiene Data'!$I$13,0,10*ROW('Hygiene Data'!I125)))</f>
        <v/>
      </c>
    </row>
    <row r="132" spans="1:136" x14ac:dyDescent="0.25">
      <c r="A132" s="507" t="str">
        <f ca="1">+IF(OFFSET('Water Data'!$B$2,0,10*ROW('Water Data'!E126))="","",OFFSET('Water Data'!$B$2,0,10*ROW('Water Data'!E126)))</f>
        <v/>
      </c>
      <c r="B132" s="507"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34" t="str">
        <f t="shared" ca="1" si="1"/>
        <v/>
      </c>
      <c r="D132" s="535"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35"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35"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35"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35"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35"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35"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35"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35"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35"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35"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35"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35"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35"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35"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35"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35"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35"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36"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36"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36"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36"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36"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36"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36"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36"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36"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36"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36"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36"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36"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36"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36"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36"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36"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36"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36"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36"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36"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36"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36"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36"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36"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36"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36"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36"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36"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36"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37"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613"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37"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37"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37"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37"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37"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37"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37"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37"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37"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37"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37"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37"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37"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37"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37"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37"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98" t="str">
        <f ca="1">+IF(OFFSET('Water Data'!$D$27,0,10*ROW('Water Data'!D126))="","",OFFSET('Water Data'!$D$27,0,10*ROW('Water Data'!D126)))</f>
        <v/>
      </c>
      <c r="BT132" s="398" t="str">
        <f ca="1">+IF(OFFSET('Water Data'!$D$28,0,10*ROW('Water Data'!D126))="","",OFFSET('Water Data'!$D$28,0,10*ROW('Water Data'!D126)))</f>
        <v/>
      </c>
      <c r="BU132" s="398" t="str">
        <f ca="1">+IF(OFFSET('Water Data'!$D$29,0,10*ROW('Water Data'!D126))="","",OFFSET('Water Data'!$D$29,0,10*ROW('Water Data'!D126)))</f>
        <v/>
      </c>
      <c r="BV132" s="398" t="str">
        <f ca="1">+IF(OFFSET('Water Data'!$E$27,0,10*ROW('Water Data'!E126))="","",OFFSET('Water Data'!$E$27,0,10*ROW('Water Data'!E126)))</f>
        <v/>
      </c>
      <c r="BW132" s="398" t="str">
        <f ca="1">+IF(OFFSET('Water Data'!$E$28,0,10*ROW('Water Data'!E126))="","",OFFSET('Water Data'!$E$28,0,10*ROW('Water Data'!E126)))</f>
        <v/>
      </c>
      <c r="BX132" s="398" t="str">
        <f ca="1">+IF(OFFSET('Water Data'!$E$29,0,10*ROW('Water Data'!E126))="","",OFFSET('Water Data'!$E$29,0,10*ROW('Water Data'!E126)))</f>
        <v/>
      </c>
      <c r="BY132" s="398" t="str">
        <f ca="1">+IF(OFFSET('Water Data'!$F$27,0,10*ROW('Water Data'!F126))="","",OFFSET('Water Data'!$F$27,0,10*ROW('Water Data'!F126)))</f>
        <v/>
      </c>
      <c r="BZ132" s="398" t="str">
        <f ca="1">+IF(OFFSET('Water Data'!$F$28,0,10*ROW('Water Data'!F126))="","",OFFSET('Water Data'!$F$28,0,10*ROW('Water Data'!F126)))</f>
        <v/>
      </c>
      <c r="CA132" s="398" t="str">
        <f ca="1">+IF(OFFSET('Water Data'!$F$29,0,10*ROW('Water Data'!F126))="","",OFFSET('Water Data'!$F$29,0,10*ROW('Water Data'!F126)))</f>
        <v/>
      </c>
      <c r="CB132" s="398" t="str">
        <f ca="1">+IF(OFFSET('Water Data'!$G$27,0,10*ROW('Water Data'!G126))="","",OFFSET('Water Data'!$G$27,0,10*ROW('Water Data'!G126)))</f>
        <v/>
      </c>
      <c r="CC132" s="398" t="str">
        <f ca="1">+IF(OFFSET('Water Data'!$G$28,0,10*ROW('Water Data'!G126))="","",OFFSET('Water Data'!$G$28,0,10*ROW('Water Data'!G126)))</f>
        <v/>
      </c>
      <c r="CD132" s="398" t="str">
        <f ca="1">+IF(OFFSET('Water Data'!$G$29,0,10*ROW('Water Data'!G126))="","",OFFSET('Water Data'!$G$29,0,10*ROW('Water Data'!G126)))</f>
        <v/>
      </c>
      <c r="CE132" s="398" t="str">
        <f ca="1">+IF(OFFSET('Water Data'!$H$27,0,10*ROW('Water Data'!H126))="","",OFFSET('Water Data'!$H$27,0,10*ROW('Water Data'!H126)))</f>
        <v/>
      </c>
      <c r="CF132" s="398" t="str">
        <f ca="1">+IF(OFFSET('Water Data'!$H$28,0,10*ROW('Water Data'!H126))="","",OFFSET('Water Data'!$H$28,0,10*ROW('Water Data'!H126)))</f>
        <v/>
      </c>
      <c r="CG132" s="398" t="str">
        <f ca="1">+IF(OFFSET('Water Data'!$H$29,0,10*ROW('Water Data'!H126))="","",OFFSET('Water Data'!$H$29,0,10*ROW('Water Data'!H126)))</f>
        <v/>
      </c>
      <c r="CH132" s="398" t="str">
        <f ca="1">+IF(OFFSET('Water Data'!$I$27,0,10*ROW('Water Data'!I126))="","",OFFSET('Water Data'!$I$27,0,10*ROW('Water Data'!I126)))</f>
        <v/>
      </c>
      <c r="CI132" s="398" t="str">
        <f ca="1">+IF(OFFSET('Water Data'!$I$28,0,10*ROW('Water Data'!I126))="","",OFFSET('Water Data'!$I$28,0,10*ROW('Water Data'!I126)))</f>
        <v/>
      </c>
      <c r="CJ132" s="398" t="str">
        <f ca="1">+IF(OFFSET('Water Data'!$I$29,0,10*ROW('Water Data'!I126))="","",OFFSET('Water Data'!$I$29,0,10*ROW('Water Data'!I126)))</f>
        <v/>
      </c>
      <c r="CK132" s="398" t="str">
        <f ca="1">+IF(OFFSET('Sanitation Data'!$D$28,0,10*ROW('Sanitation Data'!D126))="","",OFFSET('Sanitation Data'!$D$28,0,10*ROW('Sanitation Data'!D126)))</f>
        <v/>
      </c>
      <c r="CL132" s="398" t="str">
        <f ca="1">+IF(OFFSET('Sanitation Data'!$D$29,0,10*ROW('Sanitation Data'!D126))="","",OFFSET('Sanitation Data'!$D$29,0,10*ROW('Sanitation Data'!D126)))</f>
        <v/>
      </c>
      <c r="CM132" s="398" t="str">
        <f ca="1">+IF(OFFSET('Sanitation Data'!$D$30,0,10*ROW('Sanitation Data'!D126))="","",OFFSET('Sanitation Data'!$D$30,0,10*ROW('Sanitation Data'!D126)))</f>
        <v/>
      </c>
      <c r="CN132" s="398" t="str">
        <f ca="1">+IF(OFFSET('Sanitation Data'!$D$31,0,10*ROW('Sanitation Data'!D126))="","",OFFSET('Sanitation Data'!$D$31,0,10*ROW('Sanitation Data'!D126)))</f>
        <v/>
      </c>
      <c r="CO132" s="398" t="str">
        <f ca="1">+IF(OFFSET('Sanitation Data'!$D$32,0,10*ROW('Sanitation Data'!D126))="","",OFFSET('Sanitation Data'!$D$32,0,10*ROW('Sanitation Data'!D126)))</f>
        <v/>
      </c>
      <c r="CP132" s="398" t="str">
        <f ca="1">+IF(OFFSET('Sanitation Data'!$E$28,0,10*ROW('Sanitation Data'!E126))="","",OFFSET('Sanitation Data'!$E$28,0,10*ROW('Sanitation Data'!E126)))</f>
        <v/>
      </c>
      <c r="CQ132" s="398" t="str">
        <f ca="1">+IF(OFFSET('Sanitation Data'!$E$29,0,10*ROW('Sanitation Data'!E126))="","",OFFSET('Sanitation Data'!$E$29,0,10*ROW('Sanitation Data'!E126)))</f>
        <v/>
      </c>
      <c r="CR132" s="398" t="str">
        <f ca="1">+IF(OFFSET('Sanitation Data'!$E$30,0,10*ROW('Sanitation Data'!E126))="","",OFFSET('Sanitation Data'!$E$30,0,10*ROW('Sanitation Data'!E126)))</f>
        <v/>
      </c>
      <c r="CS132" s="398" t="str">
        <f ca="1">+IF(OFFSET('Sanitation Data'!$E$31,0,10*ROW('Sanitation Data'!E126))="","",OFFSET('Sanitation Data'!$E$31,0,10*ROW('Sanitation Data'!E126)))</f>
        <v/>
      </c>
      <c r="CT132" s="398" t="str">
        <f ca="1">+IF(OFFSET('Sanitation Data'!$E$32,0,10*ROW('Sanitation Data'!E126))="","",OFFSET('Sanitation Data'!$E$32,0,10*ROW('Sanitation Data'!E126)))</f>
        <v/>
      </c>
      <c r="CU132" s="398" t="str">
        <f ca="1">+IF(OFFSET('Sanitation Data'!$F$28,0,10*ROW('Sanitation Data'!F126))="","",OFFSET('Sanitation Data'!$F$28,0,10*ROW('Sanitation Data'!F126)))</f>
        <v/>
      </c>
      <c r="CV132" s="398" t="str">
        <f ca="1">+IF(OFFSET('Sanitation Data'!$F$29,0,10*ROW('Sanitation Data'!F126))="","",OFFSET('Sanitation Data'!$F$29,0,10*ROW('Sanitation Data'!F126)))</f>
        <v/>
      </c>
      <c r="CW132" s="398" t="str">
        <f ca="1">+IF(OFFSET('Sanitation Data'!$F$30,0,10*ROW('Sanitation Data'!F126))="","",OFFSET('Sanitation Data'!$F$30,0,10*ROW('Sanitation Data'!F126)))</f>
        <v/>
      </c>
      <c r="CX132" s="398" t="str">
        <f ca="1">+IF(OFFSET('Sanitation Data'!$F$31,0,10*ROW('Sanitation Data'!F126))="","",OFFSET('Sanitation Data'!$F$31,0,10*ROW('Sanitation Data'!F126)))</f>
        <v/>
      </c>
      <c r="CY132" s="398" t="str">
        <f ca="1">+IF(OFFSET('Sanitation Data'!$F$32,0,10*ROW('Sanitation Data'!F126))="","",OFFSET('Sanitation Data'!$F$32,0,10*ROW('Sanitation Data'!F126)))</f>
        <v/>
      </c>
      <c r="CZ132" s="398" t="str">
        <f ca="1">+IF(OFFSET('Sanitation Data'!$G$28,0,10*ROW('Sanitation Data'!G126))="","",OFFSET('Sanitation Data'!$G$28,0,10*ROW('Sanitation Data'!G126)))</f>
        <v/>
      </c>
      <c r="DA132" s="398" t="str">
        <f ca="1">+IF(OFFSET('Sanitation Data'!$G$29,0,10*ROW('Sanitation Data'!G126))="","",OFFSET('Sanitation Data'!$G$29,0,10*ROW('Sanitation Data'!G126)))</f>
        <v/>
      </c>
      <c r="DB132" s="398" t="str">
        <f ca="1">+IF(OFFSET('Sanitation Data'!$G$30,0,10*ROW('Sanitation Data'!G126))="","",OFFSET('Sanitation Data'!$G$30,0,10*ROW('Sanitation Data'!G126)))</f>
        <v/>
      </c>
      <c r="DC132" s="398" t="str">
        <f ca="1">+IF(OFFSET('Sanitation Data'!$G$31,0,10*ROW('Sanitation Data'!G126))="","",OFFSET('Sanitation Data'!$G$31,0,10*ROW('Sanitation Data'!G126)))</f>
        <v/>
      </c>
      <c r="DD132" s="398" t="str">
        <f ca="1">+IF(OFFSET('Sanitation Data'!$G$32,0,10*ROW('Sanitation Data'!G126))="","",OFFSET('Sanitation Data'!$G$32,0,10*ROW('Sanitation Data'!G126)))</f>
        <v/>
      </c>
      <c r="DE132" s="398" t="str">
        <f ca="1">+IF(OFFSET('Sanitation Data'!$H$28,0,10*ROW('Sanitation Data'!H126))="","",OFFSET('Sanitation Data'!$H$28,0,10*ROW('Sanitation Data'!H126)))</f>
        <v/>
      </c>
      <c r="DF132" s="398" t="str">
        <f ca="1">+IF(OFFSET('Sanitation Data'!$H$29,0,10*ROW('Sanitation Data'!H126))="","",OFFSET('Sanitation Data'!$H$29,0,10*ROW('Sanitation Data'!H126)))</f>
        <v/>
      </c>
      <c r="DG132" s="398" t="str">
        <f ca="1">+IF(OFFSET('Sanitation Data'!$H$30,0,10*ROW('Sanitation Data'!H126))="","",OFFSET('Sanitation Data'!$H$30,0,10*ROW('Sanitation Data'!H126)))</f>
        <v/>
      </c>
      <c r="DH132" s="398" t="str">
        <f ca="1">+IF(OFFSET('Sanitation Data'!$H$31,0,10*ROW('Sanitation Data'!H126))="","",OFFSET('Sanitation Data'!$H$31,0,10*ROW('Sanitation Data'!H126)))</f>
        <v/>
      </c>
      <c r="DI132" s="398" t="str">
        <f ca="1">+IF(OFFSET('Sanitation Data'!$H$32,0,10*ROW('Sanitation Data'!H126))="","",OFFSET('Sanitation Data'!$H$32,0,10*ROW('Sanitation Data'!H126)))</f>
        <v/>
      </c>
      <c r="DJ132" s="398" t="str">
        <f ca="1">+IF(OFFSET('Sanitation Data'!$I$28,0,10*ROW('Sanitation Data'!I126))="","",OFFSET('Sanitation Data'!$I$28,0,10*ROW('Sanitation Data'!I126)))</f>
        <v/>
      </c>
      <c r="DK132" s="398" t="str">
        <f ca="1">+IF(OFFSET('Sanitation Data'!$I$29,0,10*ROW('Sanitation Data'!I126))="","",OFFSET('Sanitation Data'!$I$29,0,10*ROW('Sanitation Data'!I126)))</f>
        <v/>
      </c>
      <c r="DL132" s="398" t="str">
        <f ca="1">+IF(OFFSET('Sanitation Data'!$I$30,0,10*ROW('Sanitation Data'!I126))="","",OFFSET('Sanitation Data'!$I$30,0,10*ROW('Sanitation Data'!I126)))</f>
        <v/>
      </c>
      <c r="DM132" s="398" t="str">
        <f ca="1">+IF(OFFSET('Sanitation Data'!$I$31,0,10*ROW('Sanitation Data'!I126))="","",OFFSET('Sanitation Data'!$I$31,0,10*ROW('Sanitation Data'!I126)))</f>
        <v/>
      </c>
      <c r="DN132" s="398" t="str">
        <f ca="1">+IF(OFFSET('Sanitation Data'!$I$32,0,10*ROW('Sanitation Data'!I126))="","",OFFSET('Sanitation Data'!$I$32,0,10*ROW('Sanitation Data'!I126)))</f>
        <v/>
      </c>
      <c r="DO132" s="398" t="str">
        <f ca="1">+IF(OFFSET('Hygiene Data'!$D$11,0,10*ROW('Hygiene Data'!D126))="","",OFFSET('Hygiene Data'!$D$11,0,10*ROW('Hygiene Data'!D126)))</f>
        <v/>
      </c>
      <c r="DP132" s="398" t="str">
        <f ca="1">+IF(OFFSET('Hygiene Data'!$D$12,0,10*ROW('Hygiene Data'!D126))="","",OFFSET('Hygiene Data'!$D$12,0,10*ROW('Hygiene Data'!D126)))</f>
        <v/>
      </c>
      <c r="DQ132" s="398" t="str">
        <f ca="1">+IF(OFFSET('Hygiene Data'!$D$13,0,10*ROW('Hygiene Data'!D126))="","",OFFSET('Hygiene Data'!$D$13,0,10*ROW('Hygiene Data'!D126)))</f>
        <v/>
      </c>
      <c r="DR132" s="398" t="str">
        <f ca="1">+IF(OFFSET('Hygiene Data'!$E$11,0,10*ROW('Hygiene Data'!E126))="","",OFFSET('Hygiene Data'!$E$11,0,10*ROW('Hygiene Data'!E126)))</f>
        <v/>
      </c>
      <c r="DS132" s="398" t="str">
        <f ca="1">+IF(OFFSET('Hygiene Data'!$E$12,0,10*ROW('Hygiene Data'!E126))="","",OFFSET('Hygiene Data'!$E$12,0,10*ROW('Hygiene Data'!E126)))</f>
        <v/>
      </c>
      <c r="DT132" s="398" t="str">
        <f ca="1">+IF(OFFSET('Hygiene Data'!$E$13,0,10*ROW('Hygiene Data'!E126))="","",OFFSET('Hygiene Data'!$E$13,0,10*ROW('Hygiene Data'!E126)))</f>
        <v/>
      </c>
      <c r="DU132" s="398" t="str">
        <f ca="1">+IF(OFFSET('Hygiene Data'!$F$11,0,10*ROW('Hygiene Data'!F126))="","",OFFSET('Hygiene Data'!$F$11,0,10*ROW('Hygiene Data'!F126)))</f>
        <v/>
      </c>
      <c r="DV132" s="398" t="str">
        <f ca="1">+IF(OFFSET('Hygiene Data'!$F$12,0,10*ROW('Hygiene Data'!F126))="","",OFFSET('Hygiene Data'!$F$12,0,10*ROW('Hygiene Data'!F126)))</f>
        <v/>
      </c>
      <c r="DW132" s="398" t="str">
        <f ca="1">+IF(OFFSET('Hygiene Data'!$F$13,0,10*ROW('Hygiene Data'!F126))="","",OFFSET('Hygiene Data'!$F$13,0,10*ROW('Hygiene Data'!F126)))</f>
        <v/>
      </c>
      <c r="DX132" s="398" t="str">
        <f ca="1">+IF(OFFSET('Hygiene Data'!$G$11,0,10*ROW('Hygiene Data'!G126))="","",OFFSET('Hygiene Data'!$G$11,0,10*ROW('Hygiene Data'!G126)))</f>
        <v/>
      </c>
      <c r="DY132" s="398" t="str">
        <f ca="1">+IF(OFFSET('Hygiene Data'!$G$12,0,10*ROW('Hygiene Data'!G126))="","",OFFSET('Hygiene Data'!$G$12,0,10*ROW('Hygiene Data'!G126)))</f>
        <v/>
      </c>
      <c r="DZ132" s="398" t="str">
        <f ca="1">+IF(OFFSET('Hygiene Data'!$G$13,0,10*ROW('Hygiene Data'!G126))="","",OFFSET('Hygiene Data'!$G$13,0,10*ROW('Hygiene Data'!G126)))</f>
        <v/>
      </c>
      <c r="EA132" s="398" t="str">
        <f ca="1">+IF(OFFSET('Hygiene Data'!$H$11,0,10*ROW('Hygiene Data'!H126))="","",OFFSET('Hygiene Data'!$H$11,0,10*ROW('Hygiene Data'!H126)))</f>
        <v/>
      </c>
      <c r="EB132" s="398" t="str">
        <f ca="1">+IF(OFFSET('Hygiene Data'!$H$12,0,10*ROW('Hygiene Data'!H126))="","",OFFSET('Hygiene Data'!$H$12,0,10*ROW('Hygiene Data'!H126)))</f>
        <v/>
      </c>
      <c r="EC132" s="398" t="str">
        <f ca="1">+IF(OFFSET('Hygiene Data'!$H$13,0,10*ROW('Hygiene Data'!H126))="","",OFFSET('Hygiene Data'!$H$13,0,10*ROW('Hygiene Data'!H126)))</f>
        <v/>
      </c>
      <c r="ED132" s="398" t="str">
        <f ca="1">+IF(OFFSET('Hygiene Data'!$I$11,0,10*ROW('Hygiene Data'!I126))="","",OFFSET('Hygiene Data'!$I$11,0,10*ROW('Hygiene Data'!I126)))</f>
        <v/>
      </c>
      <c r="EE132" s="398" t="str">
        <f ca="1">+IF(OFFSET('Hygiene Data'!$I$12,0,10*ROW('Hygiene Data'!I126))="","",OFFSET('Hygiene Data'!$I$12,0,10*ROW('Hygiene Data'!I126)))</f>
        <v/>
      </c>
      <c r="EF132" s="398" t="str">
        <f ca="1">+IF(OFFSET('Hygiene Data'!$I$13,0,10*ROW('Hygiene Data'!I126))="","",OFFSET('Hygiene Data'!$I$13,0,10*ROW('Hygiene Data'!I126)))</f>
        <v/>
      </c>
    </row>
    <row r="133" spans="1:136" x14ac:dyDescent="0.25">
      <c r="A133" s="507" t="str">
        <f ca="1">+IF(OFFSET('Water Data'!$B$2,0,10*ROW('Water Data'!E127))="","",OFFSET('Water Data'!$B$2,0,10*ROW('Water Data'!E127)))</f>
        <v/>
      </c>
      <c r="B133" s="507"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34" t="str">
        <f t="shared" ca="1" si="1"/>
        <v/>
      </c>
      <c r="D133" s="535"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35"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35"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35"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35"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35"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35"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35"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35"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35"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35"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35"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35"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35"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35"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35"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35"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35"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36"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36"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36"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36"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36"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36"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36"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36"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36"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36"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36"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36"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36"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36"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36"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36"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36"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36"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36"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36"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36"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36"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36"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36"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36"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36"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36"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36"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36"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36"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37"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613"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37"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37"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37"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37"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37"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37"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37"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37"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37"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37"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37"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37"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37"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37"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37"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37"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98" t="str">
        <f ca="1">+IF(OFFSET('Water Data'!$D$27,0,10*ROW('Water Data'!D127))="","",OFFSET('Water Data'!$D$27,0,10*ROW('Water Data'!D127)))</f>
        <v/>
      </c>
      <c r="BT133" s="398" t="str">
        <f ca="1">+IF(OFFSET('Water Data'!$D$28,0,10*ROW('Water Data'!D127))="","",OFFSET('Water Data'!$D$28,0,10*ROW('Water Data'!D127)))</f>
        <v/>
      </c>
      <c r="BU133" s="398" t="str">
        <f ca="1">+IF(OFFSET('Water Data'!$D$29,0,10*ROW('Water Data'!D127))="","",OFFSET('Water Data'!$D$29,0,10*ROW('Water Data'!D127)))</f>
        <v/>
      </c>
      <c r="BV133" s="398" t="str">
        <f ca="1">+IF(OFFSET('Water Data'!$E$27,0,10*ROW('Water Data'!E127))="","",OFFSET('Water Data'!$E$27,0,10*ROW('Water Data'!E127)))</f>
        <v/>
      </c>
      <c r="BW133" s="398" t="str">
        <f ca="1">+IF(OFFSET('Water Data'!$E$28,0,10*ROW('Water Data'!E127))="","",OFFSET('Water Data'!$E$28,0,10*ROW('Water Data'!E127)))</f>
        <v/>
      </c>
      <c r="BX133" s="398" t="str">
        <f ca="1">+IF(OFFSET('Water Data'!$E$29,0,10*ROW('Water Data'!E127))="","",OFFSET('Water Data'!$E$29,0,10*ROW('Water Data'!E127)))</f>
        <v/>
      </c>
      <c r="BY133" s="398" t="str">
        <f ca="1">+IF(OFFSET('Water Data'!$F$27,0,10*ROW('Water Data'!F127))="","",OFFSET('Water Data'!$F$27,0,10*ROW('Water Data'!F127)))</f>
        <v/>
      </c>
      <c r="BZ133" s="398" t="str">
        <f ca="1">+IF(OFFSET('Water Data'!$F$28,0,10*ROW('Water Data'!F127))="","",OFFSET('Water Data'!$F$28,0,10*ROW('Water Data'!F127)))</f>
        <v/>
      </c>
      <c r="CA133" s="398" t="str">
        <f ca="1">+IF(OFFSET('Water Data'!$F$29,0,10*ROW('Water Data'!F127))="","",OFFSET('Water Data'!$F$29,0,10*ROW('Water Data'!F127)))</f>
        <v/>
      </c>
      <c r="CB133" s="398" t="str">
        <f ca="1">+IF(OFFSET('Water Data'!$G$27,0,10*ROW('Water Data'!G127))="","",OFFSET('Water Data'!$G$27,0,10*ROW('Water Data'!G127)))</f>
        <v/>
      </c>
      <c r="CC133" s="398" t="str">
        <f ca="1">+IF(OFFSET('Water Data'!$G$28,0,10*ROW('Water Data'!G127))="","",OFFSET('Water Data'!$G$28,0,10*ROW('Water Data'!G127)))</f>
        <v/>
      </c>
      <c r="CD133" s="398" t="str">
        <f ca="1">+IF(OFFSET('Water Data'!$G$29,0,10*ROW('Water Data'!G127))="","",OFFSET('Water Data'!$G$29,0,10*ROW('Water Data'!G127)))</f>
        <v/>
      </c>
      <c r="CE133" s="398" t="str">
        <f ca="1">+IF(OFFSET('Water Data'!$H$27,0,10*ROW('Water Data'!H127))="","",OFFSET('Water Data'!$H$27,0,10*ROW('Water Data'!H127)))</f>
        <v/>
      </c>
      <c r="CF133" s="398" t="str">
        <f ca="1">+IF(OFFSET('Water Data'!$H$28,0,10*ROW('Water Data'!H127))="","",OFFSET('Water Data'!$H$28,0,10*ROW('Water Data'!H127)))</f>
        <v/>
      </c>
      <c r="CG133" s="398" t="str">
        <f ca="1">+IF(OFFSET('Water Data'!$H$29,0,10*ROW('Water Data'!H127))="","",OFFSET('Water Data'!$H$29,0,10*ROW('Water Data'!H127)))</f>
        <v/>
      </c>
      <c r="CH133" s="398" t="str">
        <f ca="1">+IF(OFFSET('Water Data'!$I$27,0,10*ROW('Water Data'!I127))="","",OFFSET('Water Data'!$I$27,0,10*ROW('Water Data'!I127)))</f>
        <v/>
      </c>
      <c r="CI133" s="398" t="str">
        <f ca="1">+IF(OFFSET('Water Data'!$I$28,0,10*ROW('Water Data'!I127))="","",OFFSET('Water Data'!$I$28,0,10*ROW('Water Data'!I127)))</f>
        <v/>
      </c>
      <c r="CJ133" s="398" t="str">
        <f ca="1">+IF(OFFSET('Water Data'!$I$29,0,10*ROW('Water Data'!I127))="","",OFFSET('Water Data'!$I$29,0,10*ROW('Water Data'!I127)))</f>
        <v/>
      </c>
      <c r="CK133" s="398" t="str">
        <f ca="1">+IF(OFFSET('Sanitation Data'!$D$28,0,10*ROW('Sanitation Data'!D127))="","",OFFSET('Sanitation Data'!$D$28,0,10*ROW('Sanitation Data'!D127)))</f>
        <v/>
      </c>
      <c r="CL133" s="398" t="str">
        <f ca="1">+IF(OFFSET('Sanitation Data'!$D$29,0,10*ROW('Sanitation Data'!D127))="","",OFFSET('Sanitation Data'!$D$29,0,10*ROW('Sanitation Data'!D127)))</f>
        <v/>
      </c>
      <c r="CM133" s="398" t="str">
        <f ca="1">+IF(OFFSET('Sanitation Data'!$D$30,0,10*ROW('Sanitation Data'!D127))="","",OFFSET('Sanitation Data'!$D$30,0,10*ROW('Sanitation Data'!D127)))</f>
        <v/>
      </c>
      <c r="CN133" s="398" t="str">
        <f ca="1">+IF(OFFSET('Sanitation Data'!$D$31,0,10*ROW('Sanitation Data'!D127))="","",OFFSET('Sanitation Data'!$D$31,0,10*ROW('Sanitation Data'!D127)))</f>
        <v/>
      </c>
      <c r="CO133" s="398" t="str">
        <f ca="1">+IF(OFFSET('Sanitation Data'!$D$32,0,10*ROW('Sanitation Data'!D127))="","",OFFSET('Sanitation Data'!$D$32,0,10*ROW('Sanitation Data'!D127)))</f>
        <v/>
      </c>
      <c r="CP133" s="398" t="str">
        <f ca="1">+IF(OFFSET('Sanitation Data'!$E$28,0,10*ROW('Sanitation Data'!E127))="","",OFFSET('Sanitation Data'!$E$28,0,10*ROW('Sanitation Data'!E127)))</f>
        <v/>
      </c>
      <c r="CQ133" s="398" t="str">
        <f ca="1">+IF(OFFSET('Sanitation Data'!$E$29,0,10*ROW('Sanitation Data'!E127))="","",OFFSET('Sanitation Data'!$E$29,0,10*ROW('Sanitation Data'!E127)))</f>
        <v/>
      </c>
      <c r="CR133" s="398" t="str">
        <f ca="1">+IF(OFFSET('Sanitation Data'!$E$30,0,10*ROW('Sanitation Data'!E127))="","",OFFSET('Sanitation Data'!$E$30,0,10*ROW('Sanitation Data'!E127)))</f>
        <v/>
      </c>
      <c r="CS133" s="398" t="str">
        <f ca="1">+IF(OFFSET('Sanitation Data'!$E$31,0,10*ROW('Sanitation Data'!E127))="","",OFFSET('Sanitation Data'!$E$31,0,10*ROW('Sanitation Data'!E127)))</f>
        <v/>
      </c>
      <c r="CT133" s="398" t="str">
        <f ca="1">+IF(OFFSET('Sanitation Data'!$E$32,0,10*ROW('Sanitation Data'!E127))="","",OFFSET('Sanitation Data'!$E$32,0,10*ROW('Sanitation Data'!E127)))</f>
        <v/>
      </c>
      <c r="CU133" s="398" t="str">
        <f ca="1">+IF(OFFSET('Sanitation Data'!$F$28,0,10*ROW('Sanitation Data'!F127))="","",OFFSET('Sanitation Data'!$F$28,0,10*ROW('Sanitation Data'!F127)))</f>
        <v/>
      </c>
      <c r="CV133" s="398" t="str">
        <f ca="1">+IF(OFFSET('Sanitation Data'!$F$29,0,10*ROW('Sanitation Data'!F127))="","",OFFSET('Sanitation Data'!$F$29,0,10*ROW('Sanitation Data'!F127)))</f>
        <v/>
      </c>
      <c r="CW133" s="398" t="str">
        <f ca="1">+IF(OFFSET('Sanitation Data'!$F$30,0,10*ROW('Sanitation Data'!F127))="","",OFFSET('Sanitation Data'!$F$30,0,10*ROW('Sanitation Data'!F127)))</f>
        <v/>
      </c>
      <c r="CX133" s="398" t="str">
        <f ca="1">+IF(OFFSET('Sanitation Data'!$F$31,0,10*ROW('Sanitation Data'!F127))="","",OFFSET('Sanitation Data'!$F$31,0,10*ROW('Sanitation Data'!F127)))</f>
        <v/>
      </c>
      <c r="CY133" s="398" t="str">
        <f ca="1">+IF(OFFSET('Sanitation Data'!$F$32,0,10*ROW('Sanitation Data'!F127))="","",OFFSET('Sanitation Data'!$F$32,0,10*ROW('Sanitation Data'!F127)))</f>
        <v/>
      </c>
      <c r="CZ133" s="398" t="str">
        <f ca="1">+IF(OFFSET('Sanitation Data'!$G$28,0,10*ROW('Sanitation Data'!G127))="","",OFFSET('Sanitation Data'!$G$28,0,10*ROW('Sanitation Data'!G127)))</f>
        <v/>
      </c>
      <c r="DA133" s="398" t="str">
        <f ca="1">+IF(OFFSET('Sanitation Data'!$G$29,0,10*ROW('Sanitation Data'!G127))="","",OFFSET('Sanitation Data'!$G$29,0,10*ROW('Sanitation Data'!G127)))</f>
        <v/>
      </c>
      <c r="DB133" s="398" t="str">
        <f ca="1">+IF(OFFSET('Sanitation Data'!$G$30,0,10*ROW('Sanitation Data'!G127))="","",OFFSET('Sanitation Data'!$G$30,0,10*ROW('Sanitation Data'!G127)))</f>
        <v/>
      </c>
      <c r="DC133" s="398" t="str">
        <f ca="1">+IF(OFFSET('Sanitation Data'!$G$31,0,10*ROW('Sanitation Data'!G127))="","",OFFSET('Sanitation Data'!$G$31,0,10*ROW('Sanitation Data'!G127)))</f>
        <v/>
      </c>
      <c r="DD133" s="398" t="str">
        <f ca="1">+IF(OFFSET('Sanitation Data'!$G$32,0,10*ROW('Sanitation Data'!G127))="","",OFFSET('Sanitation Data'!$G$32,0,10*ROW('Sanitation Data'!G127)))</f>
        <v/>
      </c>
      <c r="DE133" s="398" t="str">
        <f ca="1">+IF(OFFSET('Sanitation Data'!$H$28,0,10*ROW('Sanitation Data'!H127))="","",OFFSET('Sanitation Data'!$H$28,0,10*ROW('Sanitation Data'!H127)))</f>
        <v/>
      </c>
      <c r="DF133" s="398" t="str">
        <f ca="1">+IF(OFFSET('Sanitation Data'!$H$29,0,10*ROW('Sanitation Data'!H127))="","",OFFSET('Sanitation Data'!$H$29,0,10*ROW('Sanitation Data'!H127)))</f>
        <v/>
      </c>
      <c r="DG133" s="398" t="str">
        <f ca="1">+IF(OFFSET('Sanitation Data'!$H$30,0,10*ROW('Sanitation Data'!H127))="","",OFFSET('Sanitation Data'!$H$30,0,10*ROW('Sanitation Data'!H127)))</f>
        <v/>
      </c>
      <c r="DH133" s="398" t="str">
        <f ca="1">+IF(OFFSET('Sanitation Data'!$H$31,0,10*ROW('Sanitation Data'!H127))="","",OFFSET('Sanitation Data'!$H$31,0,10*ROW('Sanitation Data'!H127)))</f>
        <v/>
      </c>
      <c r="DI133" s="398" t="str">
        <f ca="1">+IF(OFFSET('Sanitation Data'!$H$32,0,10*ROW('Sanitation Data'!H127))="","",OFFSET('Sanitation Data'!$H$32,0,10*ROW('Sanitation Data'!H127)))</f>
        <v/>
      </c>
      <c r="DJ133" s="398" t="str">
        <f ca="1">+IF(OFFSET('Sanitation Data'!$I$28,0,10*ROW('Sanitation Data'!I127))="","",OFFSET('Sanitation Data'!$I$28,0,10*ROW('Sanitation Data'!I127)))</f>
        <v/>
      </c>
      <c r="DK133" s="398" t="str">
        <f ca="1">+IF(OFFSET('Sanitation Data'!$I$29,0,10*ROW('Sanitation Data'!I127))="","",OFFSET('Sanitation Data'!$I$29,0,10*ROW('Sanitation Data'!I127)))</f>
        <v/>
      </c>
      <c r="DL133" s="398" t="str">
        <f ca="1">+IF(OFFSET('Sanitation Data'!$I$30,0,10*ROW('Sanitation Data'!I127))="","",OFFSET('Sanitation Data'!$I$30,0,10*ROW('Sanitation Data'!I127)))</f>
        <v/>
      </c>
      <c r="DM133" s="398" t="str">
        <f ca="1">+IF(OFFSET('Sanitation Data'!$I$31,0,10*ROW('Sanitation Data'!I127))="","",OFFSET('Sanitation Data'!$I$31,0,10*ROW('Sanitation Data'!I127)))</f>
        <v/>
      </c>
      <c r="DN133" s="398" t="str">
        <f ca="1">+IF(OFFSET('Sanitation Data'!$I$32,0,10*ROW('Sanitation Data'!I127))="","",OFFSET('Sanitation Data'!$I$32,0,10*ROW('Sanitation Data'!I127)))</f>
        <v/>
      </c>
      <c r="DO133" s="398" t="str">
        <f ca="1">+IF(OFFSET('Hygiene Data'!$D$11,0,10*ROW('Hygiene Data'!D127))="","",OFFSET('Hygiene Data'!$D$11,0,10*ROW('Hygiene Data'!D127)))</f>
        <v/>
      </c>
      <c r="DP133" s="398" t="str">
        <f ca="1">+IF(OFFSET('Hygiene Data'!$D$12,0,10*ROW('Hygiene Data'!D127))="","",OFFSET('Hygiene Data'!$D$12,0,10*ROW('Hygiene Data'!D127)))</f>
        <v/>
      </c>
      <c r="DQ133" s="398" t="str">
        <f ca="1">+IF(OFFSET('Hygiene Data'!$D$13,0,10*ROW('Hygiene Data'!D127))="","",OFFSET('Hygiene Data'!$D$13,0,10*ROW('Hygiene Data'!D127)))</f>
        <v/>
      </c>
      <c r="DR133" s="398" t="str">
        <f ca="1">+IF(OFFSET('Hygiene Data'!$E$11,0,10*ROW('Hygiene Data'!E127))="","",OFFSET('Hygiene Data'!$E$11,0,10*ROW('Hygiene Data'!E127)))</f>
        <v/>
      </c>
      <c r="DS133" s="398" t="str">
        <f ca="1">+IF(OFFSET('Hygiene Data'!$E$12,0,10*ROW('Hygiene Data'!E127))="","",OFFSET('Hygiene Data'!$E$12,0,10*ROW('Hygiene Data'!E127)))</f>
        <v/>
      </c>
      <c r="DT133" s="398" t="str">
        <f ca="1">+IF(OFFSET('Hygiene Data'!$E$13,0,10*ROW('Hygiene Data'!E127))="","",OFFSET('Hygiene Data'!$E$13,0,10*ROW('Hygiene Data'!E127)))</f>
        <v/>
      </c>
      <c r="DU133" s="398" t="str">
        <f ca="1">+IF(OFFSET('Hygiene Data'!$F$11,0,10*ROW('Hygiene Data'!F127))="","",OFFSET('Hygiene Data'!$F$11,0,10*ROW('Hygiene Data'!F127)))</f>
        <v/>
      </c>
      <c r="DV133" s="398" t="str">
        <f ca="1">+IF(OFFSET('Hygiene Data'!$F$12,0,10*ROW('Hygiene Data'!F127))="","",OFFSET('Hygiene Data'!$F$12,0,10*ROW('Hygiene Data'!F127)))</f>
        <v/>
      </c>
      <c r="DW133" s="398" t="str">
        <f ca="1">+IF(OFFSET('Hygiene Data'!$F$13,0,10*ROW('Hygiene Data'!F127))="","",OFFSET('Hygiene Data'!$F$13,0,10*ROW('Hygiene Data'!F127)))</f>
        <v/>
      </c>
      <c r="DX133" s="398" t="str">
        <f ca="1">+IF(OFFSET('Hygiene Data'!$G$11,0,10*ROW('Hygiene Data'!G127))="","",OFFSET('Hygiene Data'!$G$11,0,10*ROW('Hygiene Data'!G127)))</f>
        <v/>
      </c>
      <c r="DY133" s="398" t="str">
        <f ca="1">+IF(OFFSET('Hygiene Data'!$G$12,0,10*ROW('Hygiene Data'!G127))="","",OFFSET('Hygiene Data'!$G$12,0,10*ROW('Hygiene Data'!G127)))</f>
        <v/>
      </c>
      <c r="DZ133" s="398" t="str">
        <f ca="1">+IF(OFFSET('Hygiene Data'!$G$13,0,10*ROW('Hygiene Data'!G127))="","",OFFSET('Hygiene Data'!$G$13,0,10*ROW('Hygiene Data'!G127)))</f>
        <v/>
      </c>
      <c r="EA133" s="398" t="str">
        <f ca="1">+IF(OFFSET('Hygiene Data'!$H$11,0,10*ROW('Hygiene Data'!H127))="","",OFFSET('Hygiene Data'!$H$11,0,10*ROW('Hygiene Data'!H127)))</f>
        <v/>
      </c>
      <c r="EB133" s="398" t="str">
        <f ca="1">+IF(OFFSET('Hygiene Data'!$H$12,0,10*ROW('Hygiene Data'!H127))="","",OFFSET('Hygiene Data'!$H$12,0,10*ROW('Hygiene Data'!H127)))</f>
        <v/>
      </c>
      <c r="EC133" s="398" t="str">
        <f ca="1">+IF(OFFSET('Hygiene Data'!$H$13,0,10*ROW('Hygiene Data'!H127))="","",OFFSET('Hygiene Data'!$H$13,0,10*ROW('Hygiene Data'!H127)))</f>
        <v/>
      </c>
      <c r="ED133" s="398" t="str">
        <f ca="1">+IF(OFFSET('Hygiene Data'!$I$11,0,10*ROW('Hygiene Data'!I127))="","",OFFSET('Hygiene Data'!$I$11,0,10*ROW('Hygiene Data'!I127)))</f>
        <v/>
      </c>
      <c r="EE133" s="398" t="str">
        <f ca="1">+IF(OFFSET('Hygiene Data'!$I$12,0,10*ROW('Hygiene Data'!I127))="","",OFFSET('Hygiene Data'!$I$12,0,10*ROW('Hygiene Data'!I127)))</f>
        <v/>
      </c>
      <c r="EF133" s="398" t="str">
        <f ca="1">+IF(OFFSET('Hygiene Data'!$I$13,0,10*ROW('Hygiene Data'!I127))="","",OFFSET('Hygiene Data'!$I$13,0,10*ROW('Hygiene Data'!I127)))</f>
        <v/>
      </c>
    </row>
    <row r="134" spans="1:136" x14ac:dyDescent="0.25">
      <c r="A134" s="507" t="str">
        <f ca="1">+IF(OFFSET('Water Data'!$B$2,0,10*ROW('Water Data'!E128))="","",OFFSET('Water Data'!$B$2,0,10*ROW('Water Data'!E128)))</f>
        <v/>
      </c>
      <c r="B134" s="507"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34" t="str">
        <f t="shared" ca="1" si="1"/>
        <v/>
      </c>
      <c r="D134" s="535"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35"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35"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35"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35"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35"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35"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35"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35"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35"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35"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35"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35"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35"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35"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35"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35"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35"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36"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36"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36"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36"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36"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36"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36"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36"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36"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36"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36"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36"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36"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36"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36"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36"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36"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36"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36"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36"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36"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36"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36"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36"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36"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36"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36"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36"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36"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36"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37"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613"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37"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37"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37"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37"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37"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37"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37"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37"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37"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37"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37"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37"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37"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37"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37"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37"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98" t="str">
        <f ca="1">+IF(OFFSET('Water Data'!$D$27,0,10*ROW('Water Data'!D128))="","",OFFSET('Water Data'!$D$27,0,10*ROW('Water Data'!D128)))</f>
        <v/>
      </c>
      <c r="BT134" s="398" t="str">
        <f ca="1">+IF(OFFSET('Water Data'!$D$28,0,10*ROW('Water Data'!D128))="","",OFFSET('Water Data'!$D$28,0,10*ROW('Water Data'!D128)))</f>
        <v/>
      </c>
      <c r="BU134" s="398" t="str">
        <f ca="1">+IF(OFFSET('Water Data'!$D$29,0,10*ROW('Water Data'!D128))="","",OFFSET('Water Data'!$D$29,0,10*ROW('Water Data'!D128)))</f>
        <v/>
      </c>
      <c r="BV134" s="398" t="str">
        <f ca="1">+IF(OFFSET('Water Data'!$E$27,0,10*ROW('Water Data'!E128))="","",OFFSET('Water Data'!$E$27,0,10*ROW('Water Data'!E128)))</f>
        <v/>
      </c>
      <c r="BW134" s="398" t="str">
        <f ca="1">+IF(OFFSET('Water Data'!$E$28,0,10*ROW('Water Data'!E128))="","",OFFSET('Water Data'!$E$28,0,10*ROW('Water Data'!E128)))</f>
        <v/>
      </c>
      <c r="BX134" s="398" t="str">
        <f ca="1">+IF(OFFSET('Water Data'!$E$29,0,10*ROW('Water Data'!E128))="","",OFFSET('Water Data'!$E$29,0,10*ROW('Water Data'!E128)))</f>
        <v/>
      </c>
      <c r="BY134" s="398" t="str">
        <f ca="1">+IF(OFFSET('Water Data'!$F$27,0,10*ROW('Water Data'!F128))="","",OFFSET('Water Data'!$F$27,0,10*ROW('Water Data'!F128)))</f>
        <v/>
      </c>
      <c r="BZ134" s="398" t="str">
        <f ca="1">+IF(OFFSET('Water Data'!$F$28,0,10*ROW('Water Data'!F128))="","",OFFSET('Water Data'!$F$28,0,10*ROW('Water Data'!F128)))</f>
        <v/>
      </c>
      <c r="CA134" s="398" t="str">
        <f ca="1">+IF(OFFSET('Water Data'!$F$29,0,10*ROW('Water Data'!F128))="","",OFFSET('Water Data'!$F$29,0,10*ROW('Water Data'!F128)))</f>
        <v/>
      </c>
      <c r="CB134" s="398" t="str">
        <f ca="1">+IF(OFFSET('Water Data'!$G$27,0,10*ROW('Water Data'!G128))="","",OFFSET('Water Data'!$G$27,0,10*ROW('Water Data'!G128)))</f>
        <v/>
      </c>
      <c r="CC134" s="398" t="str">
        <f ca="1">+IF(OFFSET('Water Data'!$G$28,0,10*ROW('Water Data'!G128))="","",OFFSET('Water Data'!$G$28,0,10*ROW('Water Data'!G128)))</f>
        <v/>
      </c>
      <c r="CD134" s="398" t="str">
        <f ca="1">+IF(OFFSET('Water Data'!$G$29,0,10*ROW('Water Data'!G128))="","",OFFSET('Water Data'!$G$29,0,10*ROW('Water Data'!G128)))</f>
        <v/>
      </c>
      <c r="CE134" s="398" t="str">
        <f ca="1">+IF(OFFSET('Water Data'!$H$27,0,10*ROW('Water Data'!H128))="","",OFFSET('Water Data'!$H$27,0,10*ROW('Water Data'!H128)))</f>
        <v/>
      </c>
      <c r="CF134" s="398" t="str">
        <f ca="1">+IF(OFFSET('Water Data'!$H$28,0,10*ROW('Water Data'!H128))="","",OFFSET('Water Data'!$H$28,0,10*ROW('Water Data'!H128)))</f>
        <v/>
      </c>
      <c r="CG134" s="398" t="str">
        <f ca="1">+IF(OFFSET('Water Data'!$H$29,0,10*ROW('Water Data'!H128))="","",OFFSET('Water Data'!$H$29,0,10*ROW('Water Data'!H128)))</f>
        <v/>
      </c>
      <c r="CH134" s="398" t="str">
        <f ca="1">+IF(OFFSET('Water Data'!$I$27,0,10*ROW('Water Data'!I128))="","",OFFSET('Water Data'!$I$27,0,10*ROW('Water Data'!I128)))</f>
        <v/>
      </c>
      <c r="CI134" s="398" t="str">
        <f ca="1">+IF(OFFSET('Water Data'!$I$28,0,10*ROW('Water Data'!I128))="","",OFFSET('Water Data'!$I$28,0,10*ROW('Water Data'!I128)))</f>
        <v/>
      </c>
      <c r="CJ134" s="398" t="str">
        <f ca="1">+IF(OFFSET('Water Data'!$I$29,0,10*ROW('Water Data'!I128))="","",OFFSET('Water Data'!$I$29,0,10*ROW('Water Data'!I128)))</f>
        <v/>
      </c>
      <c r="CK134" s="398" t="str">
        <f ca="1">+IF(OFFSET('Sanitation Data'!$D$28,0,10*ROW('Sanitation Data'!D128))="","",OFFSET('Sanitation Data'!$D$28,0,10*ROW('Sanitation Data'!D128)))</f>
        <v/>
      </c>
      <c r="CL134" s="398" t="str">
        <f ca="1">+IF(OFFSET('Sanitation Data'!$D$29,0,10*ROW('Sanitation Data'!D128))="","",OFFSET('Sanitation Data'!$D$29,0,10*ROW('Sanitation Data'!D128)))</f>
        <v/>
      </c>
      <c r="CM134" s="398" t="str">
        <f ca="1">+IF(OFFSET('Sanitation Data'!$D$30,0,10*ROW('Sanitation Data'!D128))="","",OFFSET('Sanitation Data'!$D$30,0,10*ROW('Sanitation Data'!D128)))</f>
        <v/>
      </c>
      <c r="CN134" s="398" t="str">
        <f ca="1">+IF(OFFSET('Sanitation Data'!$D$31,0,10*ROW('Sanitation Data'!D128))="","",OFFSET('Sanitation Data'!$D$31,0,10*ROW('Sanitation Data'!D128)))</f>
        <v/>
      </c>
      <c r="CO134" s="398" t="str">
        <f ca="1">+IF(OFFSET('Sanitation Data'!$D$32,0,10*ROW('Sanitation Data'!D128))="","",OFFSET('Sanitation Data'!$D$32,0,10*ROW('Sanitation Data'!D128)))</f>
        <v/>
      </c>
      <c r="CP134" s="398" t="str">
        <f ca="1">+IF(OFFSET('Sanitation Data'!$E$28,0,10*ROW('Sanitation Data'!E128))="","",OFFSET('Sanitation Data'!$E$28,0,10*ROW('Sanitation Data'!E128)))</f>
        <v/>
      </c>
      <c r="CQ134" s="398" t="str">
        <f ca="1">+IF(OFFSET('Sanitation Data'!$E$29,0,10*ROW('Sanitation Data'!E128))="","",OFFSET('Sanitation Data'!$E$29,0,10*ROW('Sanitation Data'!E128)))</f>
        <v/>
      </c>
      <c r="CR134" s="398" t="str">
        <f ca="1">+IF(OFFSET('Sanitation Data'!$E$30,0,10*ROW('Sanitation Data'!E128))="","",OFFSET('Sanitation Data'!$E$30,0,10*ROW('Sanitation Data'!E128)))</f>
        <v/>
      </c>
      <c r="CS134" s="398" t="str">
        <f ca="1">+IF(OFFSET('Sanitation Data'!$E$31,0,10*ROW('Sanitation Data'!E128))="","",OFFSET('Sanitation Data'!$E$31,0,10*ROW('Sanitation Data'!E128)))</f>
        <v/>
      </c>
      <c r="CT134" s="398" t="str">
        <f ca="1">+IF(OFFSET('Sanitation Data'!$E$32,0,10*ROW('Sanitation Data'!E128))="","",OFFSET('Sanitation Data'!$E$32,0,10*ROW('Sanitation Data'!E128)))</f>
        <v/>
      </c>
      <c r="CU134" s="398" t="str">
        <f ca="1">+IF(OFFSET('Sanitation Data'!$F$28,0,10*ROW('Sanitation Data'!F128))="","",OFFSET('Sanitation Data'!$F$28,0,10*ROW('Sanitation Data'!F128)))</f>
        <v/>
      </c>
      <c r="CV134" s="398" t="str">
        <f ca="1">+IF(OFFSET('Sanitation Data'!$F$29,0,10*ROW('Sanitation Data'!F128))="","",OFFSET('Sanitation Data'!$F$29,0,10*ROW('Sanitation Data'!F128)))</f>
        <v/>
      </c>
      <c r="CW134" s="398" t="str">
        <f ca="1">+IF(OFFSET('Sanitation Data'!$F$30,0,10*ROW('Sanitation Data'!F128))="","",OFFSET('Sanitation Data'!$F$30,0,10*ROW('Sanitation Data'!F128)))</f>
        <v/>
      </c>
      <c r="CX134" s="398" t="str">
        <f ca="1">+IF(OFFSET('Sanitation Data'!$F$31,0,10*ROW('Sanitation Data'!F128))="","",OFFSET('Sanitation Data'!$F$31,0,10*ROW('Sanitation Data'!F128)))</f>
        <v/>
      </c>
      <c r="CY134" s="398" t="str">
        <f ca="1">+IF(OFFSET('Sanitation Data'!$F$32,0,10*ROW('Sanitation Data'!F128))="","",OFFSET('Sanitation Data'!$F$32,0,10*ROW('Sanitation Data'!F128)))</f>
        <v/>
      </c>
      <c r="CZ134" s="398" t="str">
        <f ca="1">+IF(OFFSET('Sanitation Data'!$G$28,0,10*ROW('Sanitation Data'!G128))="","",OFFSET('Sanitation Data'!$G$28,0,10*ROW('Sanitation Data'!G128)))</f>
        <v/>
      </c>
      <c r="DA134" s="398" t="str">
        <f ca="1">+IF(OFFSET('Sanitation Data'!$G$29,0,10*ROW('Sanitation Data'!G128))="","",OFFSET('Sanitation Data'!$G$29,0,10*ROW('Sanitation Data'!G128)))</f>
        <v/>
      </c>
      <c r="DB134" s="398" t="str">
        <f ca="1">+IF(OFFSET('Sanitation Data'!$G$30,0,10*ROW('Sanitation Data'!G128))="","",OFFSET('Sanitation Data'!$G$30,0,10*ROW('Sanitation Data'!G128)))</f>
        <v/>
      </c>
      <c r="DC134" s="398" t="str">
        <f ca="1">+IF(OFFSET('Sanitation Data'!$G$31,0,10*ROW('Sanitation Data'!G128))="","",OFFSET('Sanitation Data'!$G$31,0,10*ROW('Sanitation Data'!G128)))</f>
        <v/>
      </c>
      <c r="DD134" s="398" t="str">
        <f ca="1">+IF(OFFSET('Sanitation Data'!$G$32,0,10*ROW('Sanitation Data'!G128))="","",OFFSET('Sanitation Data'!$G$32,0,10*ROW('Sanitation Data'!G128)))</f>
        <v/>
      </c>
      <c r="DE134" s="398" t="str">
        <f ca="1">+IF(OFFSET('Sanitation Data'!$H$28,0,10*ROW('Sanitation Data'!H128))="","",OFFSET('Sanitation Data'!$H$28,0,10*ROW('Sanitation Data'!H128)))</f>
        <v/>
      </c>
      <c r="DF134" s="398" t="str">
        <f ca="1">+IF(OFFSET('Sanitation Data'!$H$29,0,10*ROW('Sanitation Data'!H128))="","",OFFSET('Sanitation Data'!$H$29,0,10*ROW('Sanitation Data'!H128)))</f>
        <v/>
      </c>
      <c r="DG134" s="398" t="str">
        <f ca="1">+IF(OFFSET('Sanitation Data'!$H$30,0,10*ROW('Sanitation Data'!H128))="","",OFFSET('Sanitation Data'!$H$30,0,10*ROW('Sanitation Data'!H128)))</f>
        <v/>
      </c>
      <c r="DH134" s="398" t="str">
        <f ca="1">+IF(OFFSET('Sanitation Data'!$H$31,0,10*ROW('Sanitation Data'!H128))="","",OFFSET('Sanitation Data'!$H$31,0,10*ROW('Sanitation Data'!H128)))</f>
        <v/>
      </c>
      <c r="DI134" s="398" t="str">
        <f ca="1">+IF(OFFSET('Sanitation Data'!$H$32,0,10*ROW('Sanitation Data'!H128))="","",OFFSET('Sanitation Data'!$H$32,0,10*ROW('Sanitation Data'!H128)))</f>
        <v/>
      </c>
      <c r="DJ134" s="398" t="str">
        <f ca="1">+IF(OFFSET('Sanitation Data'!$I$28,0,10*ROW('Sanitation Data'!I128))="","",OFFSET('Sanitation Data'!$I$28,0,10*ROW('Sanitation Data'!I128)))</f>
        <v/>
      </c>
      <c r="DK134" s="398" t="str">
        <f ca="1">+IF(OFFSET('Sanitation Data'!$I$29,0,10*ROW('Sanitation Data'!I128))="","",OFFSET('Sanitation Data'!$I$29,0,10*ROW('Sanitation Data'!I128)))</f>
        <v/>
      </c>
      <c r="DL134" s="398" t="str">
        <f ca="1">+IF(OFFSET('Sanitation Data'!$I$30,0,10*ROW('Sanitation Data'!I128))="","",OFFSET('Sanitation Data'!$I$30,0,10*ROW('Sanitation Data'!I128)))</f>
        <v/>
      </c>
      <c r="DM134" s="398" t="str">
        <f ca="1">+IF(OFFSET('Sanitation Data'!$I$31,0,10*ROW('Sanitation Data'!I128))="","",OFFSET('Sanitation Data'!$I$31,0,10*ROW('Sanitation Data'!I128)))</f>
        <v/>
      </c>
      <c r="DN134" s="398" t="str">
        <f ca="1">+IF(OFFSET('Sanitation Data'!$I$32,0,10*ROW('Sanitation Data'!I128))="","",OFFSET('Sanitation Data'!$I$32,0,10*ROW('Sanitation Data'!I128)))</f>
        <v/>
      </c>
      <c r="DO134" s="398" t="str">
        <f ca="1">+IF(OFFSET('Hygiene Data'!$D$11,0,10*ROW('Hygiene Data'!D128))="","",OFFSET('Hygiene Data'!$D$11,0,10*ROW('Hygiene Data'!D128)))</f>
        <v/>
      </c>
      <c r="DP134" s="398" t="str">
        <f ca="1">+IF(OFFSET('Hygiene Data'!$D$12,0,10*ROW('Hygiene Data'!D128))="","",OFFSET('Hygiene Data'!$D$12,0,10*ROW('Hygiene Data'!D128)))</f>
        <v/>
      </c>
      <c r="DQ134" s="398" t="str">
        <f ca="1">+IF(OFFSET('Hygiene Data'!$D$13,0,10*ROW('Hygiene Data'!D128))="","",OFFSET('Hygiene Data'!$D$13,0,10*ROW('Hygiene Data'!D128)))</f>
        <v/>
      </c>
      <c r="DR134" s="398" t="str">
        <f ca="1">+IF(OFFSET('Hygiene Data'!$E$11,0,10*ROW('Hygiene Data'!E128))="","",OFFSET('Hygiene Data'!$E$11,0,10*ROW('Hygiene Data'!E128)))</f>
        <v/>
      </c>
      <c r="DS134" s="398" t="str">
        <f ca="1">+IF(OFFSET('Hygiene Data'!$E$12,0,10*ROW('Hygiene Data'!E128))="","",OFFSET('Hygiene Data'!$E$12,0,10*ROW('Hygiene Data'!E128)))</f>
        <v/>
      </c>
      <c r="DT134" s="398" t="str">
        <f ca="1">+IF(OFFSET('Hygiene Data'!$E$13,0,10*ROW('Hygiene Data'!E128))="","",OFFSET('Hygiene Data'!$E$13,0,10*ROW('Hygiene Data'!E128)))</f>
        <v/>
      </c>
      <c r="DU134" s="398" t="str">
        <f ca="1">+IF(OFFSET('Hygiene Data'!$F$11,0,10*ROW('Hygiene Data'!F128))="","",OFFSET('Hygiene Data'!$F$11,0,10*ROW('Hygiene Data'!F128)))</f>
        <v/>
      </c>
      <c r="DV134" s="398" t="str">
        <f ca="1">+IF(OFFSET('Hygiene Data'!$F$12,0,10*ROW('Hygiene Data'!F128))="","",OFFSET('Hygiene Data'!$F$12,0,10*ROW('Hygiene Data'!F128)))</f>
        <v/>
      </c>
      <c r="DW134" s="398" t="str">
        <f ca="1">+IF(OFFSET('Hygiene Data'!$F$13,0,10*ROW('Hygiene Data'!F128))="","",OFFSET('Hygiene Data'!$F$13,0,10*ROW('Hygiene Data'!F128)))</f>
        <v/>
      </c>
      <c r="DX134" s="398" t="str">
        <f ca="1">+IF(OFFSET('Hygiene Data'!$G$11,0,10*ROW('Hygiene Data'!G128))="","",OFFSET('Hygiene Data'!$G$11,0,10*ROW('Hygiene Data'!G128)))</f>
        <v/>
      </c>
      <c r="DY134" s="398" t="str">
        <f ca="1">+IF(OFFSET('Hygiene Data'!$G$12,0,10*ROW('Hygiene Data'!G128))="","",OFFSET('Hygiene Data'!$G$12,0,10*ROW('Hygiene Data'!G128)))</f>
        <v/>
      </c>
      <c r="DZ134" s="398" t="str">
        <f ca="1">+IF(OFFSET('Hygiene Data'!$G$13,0,10*ROW('Hygiene Data'!G128))="","",OFFSET('Hygiene Data'!$G$13,0,10*ROW('Hygiene Data'!G128)))</f>
        <v/>
      </c>
      <c r="EA134" s="398" t="str">
        <f ca="1">+IF(OFFSET('Hygiene Data'!$H$11,0,10*ROW('Hygiene Data'!H128))="","",OFFSET('Hygiene Data'!$H$11,0,10*ROW('Hygiene Data'!H128)))</f>
        <v/>
      </c>
      <c r="EB134" s="398" t="str">
        <f ca="1">+IF(OFFSET('Hygiene Data'!$H$12,0,10*ROW('Hygiene Data'!H128))="","",OFFSET('Hygiene Data'!$H$12,0,10*ROW('Hygiene Data'!H128)))</f>
        <v/>
      </c>
      <c r="EC134" s="398" t="str">
        <f ca="1">+IF(OFFSET('Hygiene Data'!$H$13,0,10*ROW('Hygiene Data'!H128))="","",OFFSET('Hygiene Data'!$H$13,0,10*ROW('Hygiene Data'!H128)))</f>
        <v/>
      </c>
      <c r="ED134" s="398" t="str">
        <f ca="1">+IF(OFFSET('Hygiene Data'!$I$11,0,10*ROW('Hygiene Data'!I128))="","",OFFSET('Hygiene Data'!$I$11,0,10*ROW('Hygiene Data'!I128)))</f>
        <v/>
      </c>
      <c r="EE134" s="398" t="str">
        <f ca="1">+IF(OFFSET('Hygiene Data'!$I$12,0,10*ROW('Hygiene Data'!I128))="","",OFFSET('Hygiene Data'!$I$12,0,10*ROW('Hygiene Data'!I128)))</f>
        <v/>
      </c>
      <c r="EF134" s="398" t="str">
        <f ca="1">+IF(OFFSET('Hygiene Data'!$I$13,0,10*ROW('Hygiene Data'!I128))="","",OFFSET('Hygiene Data'!$I$13,0,10*ROW('Hygiene Data'!I128)))</f>
        <v/>
      </c>
    </row>
    <row r="135" spans="1:136" x14ac:dyDescent="0.25">
      <c r="A135" s="507" t="str">
        <f ca="1">+IF(OFFSET('Water Data'!$B$2,0,10*ROW('Water Data'!E129))="","",OFFSET('Water Data'!$B$2,0,10*ROW('Water Data'!E129)))</f>
        <v/>
      </c>
      <c r="B135" s="507"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34" t="str">
        <f t="shared" ref="C135:C198" ca="1" si="2">+IF(ISNUMBER(VALUE(MID(A135,5,4))), VALUE(MID(A135, 5,4)),"")</f>
        <v/>
      </c>
      <c r="D135" s="535"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35"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35"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35"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35"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35"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35"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35"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35"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35"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35"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35"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35"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35"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35"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35"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35"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35"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36"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36"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36"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36"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36"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36"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36"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36"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36"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36"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36"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36"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36"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36"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36"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36"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36"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36"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36"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36"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36"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36"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36"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36"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36"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36"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36"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36"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36"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36"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37"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613"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37"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37"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37"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37"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37"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37"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37"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37"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37"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37"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37"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37"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37"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37"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37"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37"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98" t="str">
        <f ca="1">+IF(OFFSET('Water Data'!$D$27,0,10*ROW('Water Data'!D129))="","",OFFSET('Water Data'!$D$27,0,10*ROW('Water Data'!D129)))</f>
        <v/>
      </c>
      <c r="BT135" s="398" t="str">
        <f ca="1">+IF(OFFSET('Water Data'!$D$28,0,10*ROW('Water Data'!D129))="","",OFFSET('Water Data'!$D$28,0,10*ROW('Water Data'!D129)))</f>
        <v/>
      </c>
      <c r="BU135" s="398" t="str">
        <f ca="1">+IF(OFFSET('Water Data'!$D$29,0,10*ROW('Water Data'!D129))="","",OFFSET('Water Data'!$D$29,0,10*ROW('Water Data'!D129)))</f>
        <v/>
      </c>
      <c r="BV135" s="398" t="str">
        <f ca="1">+IF(OFFSET('Water Data'!$E$27,0,10*ROW('Water Data'!E129))="","",OFFSET('Water Data'!$E$27,0,10*ROW('Water Data'!E129)))</f>
        <v/>
      </c>
      <c r="BW135" s="398" t="str">
        <f ca="1">+IF(OFFSET('Water Data'!$E$28,0,10*ROW('Water Data'!E129))="","",OFFSET('Water Data'!$E$28,0,10*ROW('Water Data'!E129)))</f>
        <v/>
      </c>
      <c r="BX135" s="398" t="str">
        <f ca="1">+IF(OFFSET('Water Data'!$E$29,0,10*ROW('Water Data'!E129))="","",OFFSET('Water Data'!$E$29,0,10*ROW('Water Data'!E129)))</f>
        <v/>
      </c>
      <c r="BY135" s="398" t="str">
        <f ca="1">+IF(OFFSET('Water Data'!$F$27,0,10*ROW('Water Data'!F129))="","",OFFSET('Water Data'!$F$27,0,10*ROW('Water Data'!F129)))</f>
        <v/>
      </c>
      <c r="BZ135" s="398" t="str">
        <f ca="1">+IF(OFFSET('Water Data'!$F$28,0,10*ROW('Water Data'!F129))="","",OFFSET('Water Data'!$F$28,0,10*ROW('Water Data'!F129)))</f>
        <v/>
      </c>
      <c r="CA135" s="398" t="str">
        <f ca="1">+IF(OFFSET('Water Data'!$F$29,0,10*ROW('Water Data'!F129))="","",OFFSET('Water Data'!$F$29,0,10*ROW('Water Data'!F129)))</f>
        <v/>
      </c>
      <c r="CB135" s="398" t="str">
        <f ca="1">+IF(OFFSET('Water Data'!$G$27,0,10*ROW('Water Data'!G129))="","",OFFSET('Water Data'!$G$27,0,10*ROW('Water Data'!G129)))</f>
        <v/>
      </c>
      <c r="CC135" s="398" t="str">
        <f ca="1">+IF(OFFSET('Water Data'!$G$28,0,10*ROW('Water Data'!G129))="","",OFFSET('Water Data'!$G$28,0,10*ROW('Water Data'!G129)))</f>
        <v/>
      </c>
      <c r="CD135" s="398" t="str">
        <f ca="1">+IF(OFFSET('Water Data'!$G$29,0,10*ROW('Water Data'!G129))="","",OFFSET('Water Data'!$G$29,0,10*ROW('Water Data'!G129)))</f>
        <v/>
      </c>
      <c r="CE135" s="398" t="str">
        <f ca="1">+IF(OFFSET('Water Data'!$H$27,0,10*ROW('Water Data'!H129))="","",OFFSET('Water Data'!$H$27,0,10*ROW('Water Data'!H129)))</f>
        <v/>
      </c>
      <c r="CF135" s="398" t="str">
        <f ca="1">+IF(OFFSET('Water Data'!$H$28,0,10*ROW('Water Data'!H129))="","",OFFSET('Water Data'!$H$28,0,10*ROW('Water Data'!H129)))</f>
        <v/>
      </c>
      <c r="CG135" s="398" t="str">
        <f ca="1">+IF(OFFSET('Water Data'!$H$29,0,10*ROW('Water Data'!H129))="","",OFFSET('Water Data'!$H$29,0,10*ROW('Water Data'!H129)))</f>
        <v/>
      </c>
      <c r="CH135" s="398" t="str">
        <f ca="1">+IF(OFFSET('Water Data'!$I$27,0,10*ROW('Water Data'!I129))="","",OFFSET('Water Data'!$I$27,0,10*ROW('Water Data'!I129)))</f>
        <v/>
      </c>
      <c r="CI135" s="398" t="str">
        <f ca="1">+IF(OFFSET('Water Data'!$I$28,0,10*ROW('Water Data'!I129))="","",OFFSET('Water Data'!$I$28,0,10*ROW('Water Data'!I129)))</f>
        <v/>
      </c>
      <c r="CJ135" s="398" t="str">
        <f ca="1">+IF(OFFSET('Water Data'!$I$29,0,10*ROW('Water Data'!I129))="","",OFFSET('Water Data'!$I$29,0,10*ROW('Water Data'!I129)))</f>
        <v/>
      </c>
      <c r="CK135" s="398" t="str">
        <f ca="1">+IF(OFFSET('Sanitation Data'!$D$28,0,10*ROW('Sanitation Data'!D129))="","",OFFSET('Sanitation Data'!$D$28,0,10*ROW('Sanitation Data'!D129)))</f>
        <v/>
      </c>
      <c r="CL135" s="398" t="str">
        <f ca="1">+IF(OFFSET('Sanitation Data'!$D$29,0,10*ROW('Sanitation Data'!D129))="","",OFFSET('Sanitation Data'!$D$29,0,10*ROW('Sanitation Data'!D129)))</f>
        <v/>
      </c>
      <c r="CM135" s="398" t="str">
        <f ca="1">+IF(OFFSET('Sanitation Data'!$D$30,0,10*ROW('Sanitation Data'!D129))="","",OFFSET('Sanitation Data'!$D$30,0,10*ROW('Sanitation Data'!D129)))</f>
        <v/>
      </c>
      <c r="CN135" s="398" t="str">
        <f ca="1">+IF(OFFSET('Sanitation Data'!$D$31,0,10*ROW('Sanitation Data'!D129))="","",OFFSET('Sanitation Data'!$D$31,0,10*ROW('Sanitation Data'!D129)))</f>
        <v/>
      </c>
      <c r="CO135" s="398" t="str">
        <f ca="1">+IF(OFFSET('Sanitation Data'!$D$32,0,10*ROW('Sanitation Data'!D129))="","",OFFSET('Sanitation Data'!$D$32,0,10*ROW('Sanitation Data'!D129)))</f>
        <v/>
      </c>
      <c r="CP135" s="398" t="str">
        <f ca="1">+IF(OFFSET('Sanitation Data'!$E$28,0,10*ROW('Sanitation Data'!E129))="","",OFFSET('Sanitation Data'!$E$28,0,10*ROW('Sanitation Data'!E129)))</f>
        <v/>
      </c>
      <c r="CQ135" s="398" t="str">
        <f ca="1">+IF(OFFSET('Sanitation Data'!$E$29,0,10*ROW('Sanitation Data'!E129))="","",OFFSET('Sanitation Data'!$E$29,0,10*ROW('Sanitation Data'!E129)))</f>
        <v/>
      </c>
      <c r="CR135" s="398" t="str">
        <f ca="1">+IF(OFFSET('Sanitation Data'!$E$30,0,10*ROW('Sanitation Data'!E129))="","",OFFSET('Sanitation Data'!$E$30,0,10*ROW('Sanitation Data'!E129)))</f>
        <v/>
      </c>
      <c r="CS135" s="398" t="str">
        <f ca="1">+IF(OFFSET('Sanitation Data'!$E$31,0,10*ROW('Sanitation Data'!E129))="","",OFFSET('Sanitation Data'!$E$31,0,10*ROW('Sanitation Data'!E129)))</f>
        <v/>
      </c>
      <c r="CT135" s="398" t="str">
        <f ca="1">+IF(OFFSET('Sanitation Data'!$E$32,0,10*ROW('Sanitation Data'!E129))="","",OFFSET('Sanitation Data'!$E$32,0,10*ROW('Sanitation Data'!E129)))</f>
        <v/>
      </c>
      <c r="CU135" s="398" t="str">
        <f ca="1">+IF(OFFSET('Sanitation Data'!$F$28,0,10*ROW('Sanitation Data'!F129))="","",OFFSET('Sanitation Data'!$F$28,0,10*ROW('Sanitation Data'!F129)))</f>
        <v/>
      </c>
      <c r="CV135" s="398" t="str">
        <f ca="1">+IF(OFFSET('Sanitation Data'!$F$29,0,10*ROW('Sanitation Data'!F129))="","",OFFSET('Sanitation Data'!$F$29,0,10*ROW('Sanitation Data'!F129)))</f>
        <v/>
      </c>
      <c r="CW135" s="398" t="str">
        <f ca="1">+IF(OFFSET('Sanitation Data'!$F$30,0,10*ROW('Sanitation Data'!F129))="","",OFFSET('Sanitation Data'!$F$30,0,10*ROW('Sanitation Data'!F129)))</f>
        <v/>
      </c>
      <c r="CX135" s="398" t="str">
        <f ca="1">+IF(OFFSET('Sanitation Data'!$F$31,0,10*ROW('Sanitation Data'!F129))="","",OFFSET('Sanitation Data'!$F$31,0,10*ROW('Sanitation Data'!F129)))</f>
        <v/>
      </c>
      <c r="CY135" s="398" t="str">
        <f ca="1">+IF(OFFSET('Sanitation Data'!$F$32,0,10*ROW('Sanitation Data'!F129))="","",OFFSET('Sanitation Data'!$F$32,0,10*ROW('Sanitation Data'!F129)))</f>
        <v/>
      </c>
      <c r="CZ135" s="398" t="str">
        <f ca="1">+IF(OFFSET('Sanitation Data'!$G$28,0,10*ROW('Sanitation Data'!G129))="","",OFFSET('Sanitation Data'!$G$28,0,10*ROW('Sanitation Data'!G129)))</f>
        <v/>
      </c>
      <c r="DA135" s="398" t="str">
        <f ca="1">+IF(OFFSET('Sanitation Data'!$G$29,0,10*ROW('Sanitation Data'!G129))="","",OFFSET('Sanitation Data'!$G$29,0,10*ROW('Sanitation Data'!G129)))</f>
        <v/>
      </c>
      <c r="DB135" s="398" t="str">
        <f ca="1">+IF(OFFSET('Sanitation Data'!$G$30,0,10*ROW('Sanitation Data'!G129))="","",OFFSET('Sanitation Data'!$G$30,0,10*ROW('Sanitation Data'!G129)))</f>
        <v/>
      </c>
      <c r="DC135" s="398" t="str">
        <f ca="1">+IF(OFFSET('Sanitation Data'!$G$31,0,10*ROW('Sanitation Data'!G129))="","",OFFSET('Sanitation Data'!$G$31,0,10*ROW('Sanitation Data'!G129)))</f>
        <v/>
      </c>
      <c r="DD135" s="398" t="str">
        <f ca="1">+IF(OFFSET('Sanitation Data'!$G$32,0,10*ROW('Sanitation Data'!G129))="","",OFFSET('Sanitation Data'!$G$32,0,10*ROW('Sanitation Data'!G129)))</f>
        <v/>
      </c>
      <c r="DE135" s="398" t="str">
        <f ca="1">+IF(OFFSET('Sanitation Data'!$H$28,0,10*ROW('Sanitation Data'!H129))="","",OFFSET('Sanitation Data'!$H$28,0,10*ROW('Sanitation Data'!H129)))</f>
        <v/>
      </c>
      <c r="DF135" s="398" t="str">
        <f ca="1">+IF(OFFSET('Sanitation Data'!$H$29,0,10*ROW('Sanitation Data'!H129))="","",OFFSET('Sanitation Data'!$H$29,0,10*ROW('Sanitation Data'!H129)))</f>
        <v/>
      </c>
      <c r="DG135" s="398" t="str">
        <f ca="1">+IF(OFFSET('Sanitation Data'!$H$30,0,10*ROW('Sanitation Data'!H129))="","",OFFSET('Sanitation Data'!$H$30,0,10*ROW('Sanitation Data'!H129)))</f>
        <v/>
      </c>
      <c r="DH135" s="398" t="str">
        <f ca="1">+IF(OFFSET('Sanitation Data'!$H$31,0,10*ROW('Sanitation Data'!H129))="","",OFFSET('Sanitation Data'!$H$31,0,10*ROW('Sanitation Data'!H129)))</f>
        <v/>
      </c>
      <c r="DI135" s="398" t="str">
        <f ca="1">+IF(OFFSET('Sanitation Data'!$H$32,0,10*ROW('Sanitation Data'!H129))="","",OFFSET('Sanitation Data'!$H$32,0,10*ROW('Sanitation Data'!H129)))</f>
        <v/>
      </c>
      <c r="DJ135" s="398" t="str">
        <f ca="1">+IF(OFFSET('Sanitation Data'!$I$28,0,10*ROW('Sanitation Data'!I129))="","",OFFSET('Sanitation Data'!$I$28,0,10*ROW('Sanitation Data'!I129)))</f>
        <v/>
      </c>
      <c r="DK135" s="398" t="str">
        <f ca="1">+IF(OFFSET('Sanitation Data'!$I$29,0,10*ROW('Sanitation Data'!I129))="","",OFFSET('Sanitation Data'!$I$29,0,10*ROW('Sanitation Data'!I129)))</f>
        <v/>
      </c>
      <c r="DL135" s="398" t="str">
        <f ca="1">+IF(OFFSET('Sanitation Data'!$I$30,0,10*ROW('Sanitation Data'!I129))="","",OFFSET('Sanitation Data'!$I$30,0,10*ROW('Sanitation Data'!I129)))</f>
        <v/>
      </c>
      <c r="DM135" s="398" t="str">
        <f ca="1">+IF(OFFSET('Sanitation Data'!$I$31,0,10*ROW('Sanitation Data'!I129))="","",OFFSET('Sanitation Data'!$I$31,0,10*ROW('Sanitation Data'!I129)))</f>
        <v/>
      </c>
      <c r="DN135" s="398" t="str">
        <f ca="1">+IF(OFFSET('Sanitation Data'!$I$32,0,10*ROW('Sanitation Data'!I129))="","",OFFSET('Sanitation Data'!$I$32,0,10*ROW('Sanitation Data'!I129)))</f>
        <v/>
      </c>
      <c r="DO135" s="398" t="str">
        <f ca="1">+IF(OFFSET('Hygiene Data'!$D$11,0,10*ROW('Hygiene Data'!D129))="","",OFFSET('Hygiene Data'!$D$11,0,10*ROW('Hygiene Data'!D129)))</f>
        <v/>
      </c>
      <c r="DP135" s="398" t="str">
        <f ca="1">+IF(OFFSET('Hygiene Data'!$D$12,0,10*ROW('Hygiene Data'!D129))="","",OFFSET('Hygiene Data'!$D$12,0,10*ROW('Hygiene Data'!D129)))</f>
        <v/>
      </c>
      <c r="DQ135" s="398" t="str">
        <f ca="1">+IF(OFFSET('Hygiene Data'!$D$13,0,10*ROW('Hygiene Data'!D129))="","",OFFSET('Hygiene Data'!$D$13,0,10*ROW('Hygiene Data'!D129)))</f>
        <v/>
      </c>
      <c r="DR135" s="398" t="str">
        <f ca="1">+IF(OFFSET('Hygiene Data'!$E$11,0,10*ROW('Hygiene Data'!E129))="","",OFFSET('Hygiene Data'!$E$11,0,10*ROW('Hygiene Data'!E129)))</f>
        <v/>
      </c>
      <c r="DS135" s="398" t="str">
        <f ca="1">+IF(OFFSET('Hygiene Data'!$E$12,0,10*ROW('Hygiene Data'!E129))="","",OFFSET('Hygiene Data'!$E$12,0,10*ROW('Hygiene Data'!E129)))</f>
        <v/>
      </c>
      <c r="DT135" s="398" t="str">
        <f ca="1">+IF(OFFSET('Hygiene Data'!$E$13,0,10*ROW('Hygiene Data'!E129))="","",OFFSET('Hygiene Data'!$E$13,0,10*ROW('Hygiene Data'!E129)))</f>
        <v/>
      </c>
      <c r="DU135" s="398" t="str">
        <f ca="1">+IF(OFFSET('Hygiene Data'!$F$11,0,10*ROW('Hygiene Data'!F129))="","",OFFSET('Hygiene Data'!$F$11,0,10*ROW('Hygiene Data'!F129)))</f>
        <v/>
      </c>
      <c r="DV135" s="398" t="str">
        <f ca="1">+IF(OFFSET('Hygiene Data'!$F$12,0,10*ROW('Hygiene Data'!F129))="","",OFFSET('Hygiene Data'!$F$12,0,10*ROW('Hygiene Data'!F129)))</f>
        <v/>
      </c>
      <c r="DW135" s="398" t="str">
        <f ca="1">+IF(OFFSET('Hygiene Data'!$F$13,0,10*ROW('Hygiene Data'!F129))="","",OFFSET('Hygiene Data'!$F$13,0,10*ROW('Hygiene Data'!F129)))</f>
        <v/>
      </c>
      <c r="DX135" s="398" t="str">
        <f ca="1">+IF(OFFSET('Hygiene Data'!$G$11,0,10*ROW('Hygiene Data'!G129))="","",OFFSET('Hygiene Data'!$G$11,0,10*ROW('Hygiene Data'!G129)))</f>
        <v/>
      </c>
      <c r="DY135" s="398" t="str">
        <f ca="1">+IF(OFFSET('Hygiene Data'!$G$12,0,10*ROW('Hygiene Data'!G129))="","",OFFSET('Hygiene Data'!$G$12,0,10*ROW('Hygiene Data'!G129)))</f>
        <v/>
      </c>
      <c r="DZ135" s="398" t="str">
        <f ca="1">+IF(OFFSET('Hygiene Data'!$G$13,0,10*ROW('Hygiene Data'!G129))="","",OFFSET('Hygiene Data'!$G$13,0,10*ROW('Hygiene Data'!G129)))</f>
        <v/>
      </c>
      <c r="EA135" s="398" t="str">
        <f ca="1">+IF(OFFSET('Hygiene Data'!$H$11,0,10*ROW('Hygiene Data'!H129))="","",OFFSET('Hygiene Data'!$H$11,0,10*ROW('Hygiene Data'!H129)))</f>
        <v/>
      </c>
      <c r="EB135" s="398" t="str">
        <f ca="1">+IF(OFFSET('Hygiene Data'!$H$12,0,10*ROW('Hygiene Data'!H129))="","",OFFSET('Hygiene Data'!$H$12,0,10*ROW('Hygiene Data'!H129)))</f>
        <v/>
      </c>
      <c r="EC135" s="398" t="str">
        <f ca="1">+IF(OFFSET('Hygiene Data'!$H$13,0,10*ROW('Hygiene Data'!H129))="","",OFFSET('Hygiene Data'!$H$13,0,10*ROW('Hygiene Data'!H129)))</f>
        <v/>
      </c>
      <c r="ED135" s="398" t="str">
        <f ca="1">+IF(OFFSET('Hygiene Data'!$I$11,0,10*ROW('Hygiene Data'!I129))="","",OFFSET('Hygiene Data'!$I$11,0,10*ROW('Hygiene Data'!I129)))</f>
        <v/>
      </c>
      <c r="EE135" s="398" t="str">
        <f ca="1">+IF(OFFSET('Hygiene Data'!$I$12,0,10*ROW('Hygiene Data'!I129))="","",OFFSET('Hygiene Data'!$I$12,0,10*ROW('Hygiene Data'!I129)))</f>
        <v/>
      </c>
      <c r="EF135" s="398" t="str">
        <f ca="1">+IF(OFFSET('Hygiene Data'!$I$13,0,10*ROW('Hygiene Data'!I129))="","",OFFSET('Hygiene Data'!$I$13,0,10*ROW('Hygiene Data'!I129)))</f>
        <v/>
      </c>
    </row>
    <row r="136" spans="1:136" x14ac:dyDescent="0.25">
      <c r="A136" s="507" t="str">
        <f ca="1">+IF(OFFSET('Water Data'!$B$2,0,10*ROW('Water Data'!E130))="","",OFFSET('Water Data'!$B$2,0,10*ROW('Water Data'!E130)))</f>
        <v/>
      </c>
      <c r="B136" s="507"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34" t="str">
        <f t="shared" ca="1" si="2"/>
        <v/>
      </c>
      <c r="D136" s="535"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35"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35"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35"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35"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35"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35"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35"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35"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35"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35"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35"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35"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35"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35"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35"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35"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35"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36"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36"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36"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36"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36"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36"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36"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36"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36"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36"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36"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36"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36"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36"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36"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36"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36"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36"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36"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36"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36"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36"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36"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36"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36"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36"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36"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36"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36"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36"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37"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613"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37"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37"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37"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37"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37"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37"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37"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37"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37"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37"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37"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37"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37"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37"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37"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37"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98" t="str">
        <f ca="1">+IF(OFFSET('Water Data'!$D$27,0,10*ROW('Water Data'!D130))="","",OFFSET('Water Data'!$D$27,0,10*ROW('Water Data'!D130)))</f>
        <v/>
      </c>
      <c r="BT136" s="398" t="str">
        <f ca="1">+IF(OFFSET('Water Data'!$D$28,0,10*ROW('Water Data'!D130))="","",OFFSET('Water Data'!$D$28,0,10*ROW('Water Data'!D130)))</f>
        <v/>
      </c>
      <c r="BU136" s="398" t="str">
        <f ca="1">+IF(OFFSET('Water Data'!$D$29,0,10*ROW('Water Data'!D130))="","",OFFSET('Water Data'!$D$29,0,10*ROW('Water Data'!D130)))</f>
        <v/>
      </c>
      <c r="BV136" s="398" t="str">
        <f ca="1">+IF(OFFSET('Water Data'!$E$27,0,10*ROW('Water Data'!E130))="","",OFFSET('Water Data'!$E$27,0,10*ROW('Water Data'!E130)))</f>
        <v/>
      </c>
      <c r="BW136" s="398" t="str">
        <f ca="1">+IF(OFFSET('Water Data'!$E$28,0,10*ROW('Water Data'!E130))="","",OFFSET('Water Data'!$E$28,0,10*ROW('Water Data'!E130)))</f>
        <v/>
      </c>
      <c r="BX136" s="398" t="str">
        <f ca="1">+IF(OFFSET('Water Data'!$E$29,0,10*ROW('Water Data'!E130))="","",OFFSET('Water Data'!$E$29,0,10*ROW('Water Data'!E130)))</f>
        <v/>
      </c>
      <c r="BY136" s="398" t="str">
        <f ca="1">+IF(OFFSET('Water Data'!$F$27,0,10*ROW('Water Data'!F130))="","",OFFSET('Water Data'!$F$27,0,10*ROW('Water Data'!F130)))</f>
        <v/>
      </c>
      <c r="BZ136" s="398" t="str">
        <f ca="1">+IF(OFFSET('Water Data'!$F$28,0,10*ROW('Water Data'!F130))="","",OFFSET('Water Data'!$F$28,0,10*ROW('Water Data'!F130)))</f>
        <v/>
      </c>
      <c r="CA136" s="398" t="str">
        <f ca="1">+IF(OFFSET('Water Data'!$F$29,0,10*ROW('Water Data'!F130))="","",OFFSET('Water Data'!$F$29,0,10*ROW('Water Data'!F130)))</f>
        <v/>
      </c>
      <c r="CB136" s="398" t="str">
        <f ca="1">+IF(OFFSET('Water Data'!$G$27,0,10*ROW('Water Data'!G130))="","",OFFSET('Water Data'!$G$27,0,10*ROW('Water Data'!G130)))</f>
        <v/>
      </c>
      <c r="CC136" s="398" t="str">
        <f ca="1">+IF(OFFSET('Water Data'!$G$28,0,10*ROW('Water Data'!G130))="","",OFFSET('Water Data'!$G$28,0,10*ROW('Water Data'!G130)))</f>
        <v/>
      </c>
      <c r="CD136" s="398" t="str">
        <f ca="1">+IF(OFFSET('Water Data'!$G$29,0,10*ROW('Water Data'!G130))="","",OFFSET('Water Data'!$G$29,0,10*ROW('Water Data'!G130)))</f>
        <v/>
      </c>
      <c r="CE136" s="398" t="str">
        <f ca="1">+IF(OFFSET('Water Data'!$H$27,0,10*ROW('Water Data'!H130))="","",OFFSET('Water Data'!$H$27,0,10*ROW('Water Data'!H130)))</f>
        <v/>
      </c>
      <c r="CF136" s="398" t="str">
        <f ca="1">+IF(OFFSET('Water Data'!$H$28,0,10*ROW('Water Data'!H130))="","",OFFSET('Water Data'!$H$28,0,10*ROW('Water Data'!H130)))</f>
        <v/>
      </c>
      <c r="CG136" s="398" t="str">
        <f ca="1">+IF(OFFSET('Water Data'!$H$29,0,10*ROW('Water Data'!H130))="","",OFFSET('Water Data'!$H$29,0,10*ROW('Water Data'!H130)))</f>
        <v/>
      </c>
      <c r="CH136" s="398" t="str">
        <f ca="1">+IF(OFFSET('Water Data'!$I$27,0,10*ROW('Water Data'!I130))="","",OFFSET('Water Data'!$I$27,0,10*ROW('Water Data'!I130)))</f>
        <v/>
      </c>
      <c r="CI136" s="398" t="str">
        <f ca="1">+IF(OFFSET('Water Data'!$I$28,0,10*ROW('Water Data'!I130))="","",OFFSET('Water Data'!$I$28,0,10*ROW('Water Data'!I130)))</f>
        <v/>
      </c>
      <c r="CJ136" s="398" t="str">
        <f ca="1">+IF(OFFSET('Water Data'!$I$29,0,10*ROW('Water Data'!I130))="","",OFFSET('Water Data'!$I$29,0,10*ROW('Water Data'!I130)))</f>
        <v/>
      </c>
      <c r="CK136" s="398" t="str">
        <f ca="1">+IF(OFFSET('Sanitation Data'!$D$28,0,10*ROW('Sanitation Data'!D130))="","",OFFSET('Sanitation Data'!$D$28,0,10*ROW('Sanitation Data'!D130)))</f>
        <v/>
      </c>
      <c r="CL136" s="398" t="str">
        <f ca="1">+IF(OFFSET('Sanitation Data'!$D$29,0,10*ROW('Sanitation Data'!D130))="","",OFFSET('Sanitation Data'!$D$29,0,10*ROW('Sanitation Data'!D130)))</f>
        <v/>
      </c>
      <c r="CM136" s="398" t="str">
        <f ca="1">+IF(OFFSET('Sanitation Data'!$D$30,0,10*ROW('Sanitation Data'!D130))="","",OFFSET('Sanitation Data'!$D$30,0,10*ROW('Sanitation Data'!D130)))</f>
        <v/>
      </c>
      <c r="CN136" s="398" t="str">
        <f ca="1">+IF(OFFSET('Sanitation Data'!$D$31,0,10*ROW('Sanitation Data'!D130))="","",OFFSET('Sanitation Data'!$D$31,0,10*ROW('Sanitation Data'!D130)))</f>
        <v/>
      </c>
      <c r="CO136" s="398" t="str">
        <f ca="1">+IF(OFFSET('Sanitation Data'!$D$32,0,10*ROW('Sanitation Data'!D130))="","",OFFSET('Sanitation Data'!$D$32,0,10*ROW('Sanitation Data'!D130)))</f>
        <v/>
      </c>
      <c r="CP136" s="398" t="str">
        <f ca="1">+IF(OFFSET('Sanitation Data'!$E$28,0,10*ROW('Sanitation Data'!E130))="","",OFFSET('Sanitation Data'!$E$28,0,10*ROW('Sanitation Data'!E130)))</f>
        <v/>
      </c>
      <c r="CQ136" s="398" t="str">
        <f ca="1">+IF(OFFSET('Sanitation Data'!$E$29,0,10*ROW('Sanitation Data'!E130))="","",OFFSET('Sanitation Data'!$E$29,0,10*ROW('Sanitation Data'!E130)))</f>
        <v/>
      </c>
      <c r="CR136" s="398" t="str">
        <f ca="1">+IF(OFFSET('Sanitation Data'!$E$30,0,10*ROW('Sanitation Data'!E130))="","",OFFSET('Sanitation Data'!$E$30,0,10*ROW('Sanitation Data'!E130)))</f>
        <v/>
      </c>
      <c r="CS136" s="398" t="str">
        <f ca="1">+IF(OFFSET('Sanitation Data'!$E$31,0,10*ROW('Sanitation Data'!E130))="","",OFFSET('Sanitation Data'!$E$31,0,10*ROW('Sanitation Data'!E130)))</f>
        <v/>
      </c>
      <c r="CT136" s="398" t="str">
        <f ca="1">+IF(OFFSET('Sanitation Data'!$E$32,0,10*ROW('Sanitation Data'!E130))="","",OFFSET('Sanitation Data'!$E$32,0,10*ROW('Sanitation Data'!E130)))</f>
        <v/>
      </c>
      <c r="CU136" s="398" t="str">
        <f ca="1">+IF(OFFSET('Sanitation Data'!$F$28,0,10*ROW('Sanitation Data'!F130))="","",OFFSET('Sanitation Data'!$F$28,0,10*ROW('Sanitation Data'!F130)))</f>
        <v/>
      </c>
      <c r="CV136" s="398" t="str">
        <f ca="1">+IF(OFFSET('Sanitation Data'!$F$29,0,10*ROW('Sanitation Data'!F130))="","",OFFSET('Sanitation Data'!$F$29,0,10*ROW('Sanitation Data'!F130)))</f>
        <v/>
      </c>
      <c r="CW136" s="398" t="str">
        <f ca="1">+IF(OFFSET('Sanitation Data'!$F$30,0,10*ROW('Sanitation Data'!F130))="","",OFFSET('Sanitation Data'!$F$30,0,10*ROW('Sanitation Data'!F130)))</f>
        <v/>
      </c>
      <c r="CX136" s="398" t="str">
        <f ca="1">+IF(OFFSET('Sanitation Data'!$F$31,0,10*ROW('Sanitation Data'!F130))="","",OFFSET('Sanitation Data'!$F$31,0,10*ROW('Sanitation Data'!F130)))</f>
        <v/>
      </c>
      <c r="CY136" s="398" t="str">
        <f ca="1">+IF(OFFSET('Sanitation Data'!$F$32,0,10*ROW('Sanitation Data'!F130))="","",OFFSET('Sanitation Data'!$F$32,0,10*ROW('Sanitation Data'!F130)))</f>
        <v/>
      </c>
      <c r="CZ136" s="398" t="str">
        <f ca="1">+IF(OFFSET('Sanitation Data'!$G$28,0,10*ROW('Sanitation Data'!G130))="","",OFFSET('Sanitation Data'!$G$28,0,10*ROW('Sanitation Data'!G130)))</f>
        <v/>
      </c>
      <c r="DA136" s="398" t="str">
        <f ca="1">+IF(OFFSET('Sanitation Data'!$G$29,0,10*ROW('Sanitation Data'!G130))="","",OFFSET('Sanitation Data'!$G$29,0,10*ROW('Sanitation Data'!G130)))</f>
        <v/>
      </c>
      <c r="DB136" s="398" t="str">
        <f ca="1">+IF(OFFSET('Sanitation Data'!$G$30,0,10*ROW('Sanitation Data'!G130))="","",OFFSET('Sanitation Data'!$G$30,0,10*ROW('Sanitation Data'!G130)))</f>
        <v/>
      </c>
      <c r="DC136" s="398" t="str">
        <f ca="1">+IF(OFFSET('Sanitation Data'!$G$31,0,10*ROW('Sanitation Data'!G130))="","",OFFSET('Sanitation Data'!$G$31,0,10*ROW('Sanitation Data'!G130)))</f>
        <v/>
      </c>
      <c r="DD136" s="398" t="str">
        <f ca="1">+IF(OFFSET('Sanitation Data'!$G$32,0,10*ROW('Sanitation Data'!G130))="","",OFFSET('Sanitation Data'!$G$32,0,10*ROW('Sanitation Data'!G130)))</f>
        <v/>
      </c>
      <c r="DE136" s="398" t="str">
        <f ca="1">+IF(OFFSET('Sanitation Data'!$H$28,0,10*ROW('Sanitation Data'!H130))="","",OFFSET('Sanitation Data'!$H$28,0,10*ROW('Sanitation Data'!H130)))</f>
        <v/>
      </c>
      <c r="DF136" s="398" t="str">
        <f ca="1">+IF(OFFSET('Sanitation Data'!$H$29,0,10*ROW('Sanitation Data'!H130))="","",OFFSET('Sanitation Data'!$H$29,0,10*ROW('Sanitation Data'!H130)))</f>
        <v/>
      </c>
      <c r="DG136" s="398" t="str">
        <f ca="1">+IF(OFFSET('Sanitation Data'!$H$30,0,10*ROW('Sanitation Data'!H130))="","",OFFSET('Sanitation Data'!$H$30,0,10*ROW('Sanitation Data'!H130)))</f>
        <v/>
      </c>
      <c r="DH136" s="398" t="str">
        <f ca="1">+IF(OFFSET('Sanitation Data'!$H$31,0,10*ROW('Sanitation Data'!H130))="","",OFFSET('Sanitation Data'!$H$31,0,10*ROW('Sanitation Data'!H130)))</f>
        <v/>
      </c>
      <c r="DI136" s="398" t="str">
        <f ca="1">+IF(OFFSET('Sanitation Data'!$H$32,0,10*ROW('Sanitation Data'!H130))="","",OFFSET('Sanitation Data'!$H$32,0,10*ROW('Sanitation Data'!H130)))</f>
        <v/>
      </c>
      <c r="DJ136" s="398" t="str">
        <f ca="1">+IF(OFFSET('Sanitation Data'!$I$28,0,10*ROW('Sanitation Data'!I130))="","",OFFSET('Sanitation Data'!$I$28,0,10*ROW('Sanitation Data'!I130)))</f>
        <v/>
      </c>
      <c r="DK136" s="398" t="str">
        <f ca="1">+IF(OFFSET('Sanitation Data'!$I$29,0,10*ROW('Sanitation Data'!I130))="","",OFFSET('Sanitation Data'!$I$29,0,10*ROW('Sanitation Data'!I130)))</f>
        <v/>
      </c>
      <c r="DL136" s="398" t="str">
        <f ca="1">+IF(OFFSET('Sanitation Data'!$I$30,0,10*ROW('Sanitation Data'!I130))="","",OFFSET('Sanitation Data'!$I$30,0,10*ROW('Sanitation Data'!I130)))</f>
        <v/>
      </c>
      <c r="DM136" s="398" t="str">
        <f ca="1">+IF(OFFSET('Sanitation Data'!$I$31,0,10*ROW('Sanitation Data'!I130))="","",OFFSET('Sanitation Data'!$I$31,0,10*ROW('Sanitation Data'!I130)))</f>
        <v/>
      </c>
      <c r="DN136" s="398" t="str">
        <f ca="1">+IF(OFFSET('Sanitation Data'!$I$32,0,10*ROW('Sanitation Data'!I130))="","",OFFSET('Sanitation Data'!$I$32,0,10*ROW('Sanitation Data'!I130)))</f>
        <v/>
      </c>
      <c r="DO136" s="398" t="str">
        <f ca="1">+IF(OFFSET('Hygiene Data'!$D$11,0,10*ROW('Hygiene Data'!D130))="","",OFFSET('Hygiene Data'!$D$11,0,10*ROW('Hygiene Data'!D130)))</f>
        <v/>
      </c>
      <c r="DP136" s="398" t="str">
        <f ca="1">+IF(OFFSET('Hygiene Data'!$D$12,0,10*ROW('Hygiene Data'!D130))="","",OFFSET('Hygiene Data'!$D$12,0,10*ROW('Hygiene Data'!D130)))</f>
        <v/>
      </c>
      <c r="DQ136" s="398" t="str">
        <f ca="1">+IF(OFFSET('Hygiene Data'!$D$13,0,10*ROW('Hygiene Data'!D130))="","",OFFSET('Hygiene Data'!$D$13,0,10*ROW('Hygiene Data'!D130)))</f>
        <v/>
      </c>
      <c r="DR136" s="398" t="str">
        <f ca="1">+IF(OFFSET('Hygiene Data'!$E$11,0,10*ROW('Hygiene Data'!E130))="","",OFFSET('Hygiene Data'!$E$11,0,10*ROW('Hygiene Data'!E130)))</f>
        <v/>
      </c>
      <c r="DS136" s="398" t="str">
        <f ca="1">+IF(OFFSET('Hygiene Data'!$E$12,0,10*ROW('Hygiene Data'!E130))="","",OFFSET('Hygiene Data'!$E$12,0,10*ROW('Hygiene Data'!E130)))</f>
        <v/>
      </c>
      <c r="DT136" s="398" t="str">
        <f ca="1">+IF(OFFSET('Hygiene Data'!$E$13,0,10*ROW('Hygiene Data'!E130))="","",OFFSET('Hygiene Data'!$E$13,0,10*ROW('Hygiene Data'!E130)))</f>
        <v/>
      </c>
      <c r="DU136" s="398" t="str">
        <f ca="1">+IF(OFFSET('Hygiene Data'!$F$11,0,10*ROW('Hygiene Data'!F130))="","",OFFSET('Hygiene Data'!$F$11,0,10*ROW('Hygiene Data'!F130)))</f>
        <v/>
      </c>
      <c r="DV136" s="398" t="str">
        <f ca="1">+IF(OFFSET('Hygiene Data'!$F$12,0,10*ROW('Hygiene Data'!F130))="","",OFFSET('Hygiene Data'!$F$12,0,10*ROW('Hygiene Data'!F130)))</f>
        <v/>
      </c>
      <c r="DW136" s="398" t="str">
        <f ca="1">+IF(OFFSET('Hygiene Data'!$F$13,0,10*ROW('Hygiene Data'!F130))="","",OFFSET('Hygiene Data'!$F$13,0,10*ROW('Hygiene Data'!F130)))</f>
        <v/>
      </c>
      <c r="DX136" s="398" t="str">
        <f ca="1">+IF(OFFSET('Hygiene Data'!$G$11,0,10*ROW('Hygiene Data'!G130))="","",OFFSET('Hygiene Data'!$G$11,0,10*ROW('Hygiene Data'!G130)))</f>
        <v/>
      </c>
      <c r="DY136" s="398" t="str">
        <f ca="1">+IF(OFFSET('Hygiene Data'!$G$12,0,10*ROW('Hygiene Data'!G130))="","",OFFSET('Hygiene Data'!$G$12,0,10*ROW('Hygiene Data'!G130)))</f>
        <v/>
      </c>
      <c r="DZ136" s="398" t="str">
        <f ca="1">+IF(OFFSET('Hygiene Data'!$G$13,0,10*ROW('Hygiene Data'!G130))="","",OFFSET('Hygiene Data'!$G$13,0,10*ROW('Hygiene Data'!G130)))</f>
        <v/>
      </c>
      <c r="EA136" s="398" t="str">
        <f ca="1">+IF(OFFSET('Hygiene Data'!$H$11,0,10*ROW('Hygiene Data'!H130))="","",OFFSET('Hygiene Data'!$H$11,0,10*ROW('Hygiene Data'!H130)))</f>
        <v/>
      </c>
      <c r="EB136" s="398" t="str">
        <f ca="1">+IF(OFFSET('Hygiene Data'!$H$12,0,10*ROW('Hygiene Data'!H130))="","",OFFSET('Hygiene Data'!$H$12,0,10*ROW('Hygiene Data'!H130)))</f>
        <v/>
      </c>
      <c r="EC136" s="398" t="str">
        <f ca="1">+IF(OFFSET('Hygiene Data'!$H$13,0,10*ROW('Hygiene Data'!H130))="","",OFFSET('Hygiene Data'!$H$13,0,10*ROW('Hygiene Data'!H130)))</f>
        <v/>
      </c>
      <c r="ED136" s="398" t="str">
        <f ca="1">+IF(OFFSET('Hygiene Data'!$I$11,0,10*ROW('Hygiene Data'!I130))="","",OFFSET('Hygiene Data'!$I$11,0,10*ROW('Hygiene Data'!I130)))</f>
        <v/>
      </c>
      <c r="EE136" s="398" t="str">
        <f ca="1">+IF(OFFSET('Hygiene Data'!$I$12,0,10*ROW('Hygiene Data'!I130))="","",OFFSET('Hygiene Data'!$I$12,0,10*ROW('Hygiene Data'!I130)))</f>
        <v/>
      </c>
      <c r="EF136" s="398" t="str">
        <f ca="1">+IF(OFFSET('Hygiene Data'!$I$13,0,10*ROW('Hygiene Data'!I130))="","",OFFSET('Hygiene Data'!$I$13,0,10*ROW('Hygiene Data'!I130)))</f>
        <v/>
      </c>
    </row>
    <row r="137" spans="1:136" x14ac:dyDescent="0.25">
      <c r="A137" s="507" t="str">
        <f ca="1">+IF(OFFSET('Water Data'!$B$2,0,10*ROW('Water Data'!E131))="","",OFFSET('Water Data'!$B$2,0,10*ROW('Water Data'!E131)))</f>
        <v/>
      </c>
      <c r="B137" s="507"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34" t="str">
        <f t="shared" ca="1" si="2"/>
        <v/>
      </c>
      <c r="D137" s="535"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35"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35"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35"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35"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35"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35"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35"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35"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35"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35"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35"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35"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35"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35"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35"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35"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35"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36"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36"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36"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36"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36"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36"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36"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36"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36"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36"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36"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36"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36"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36"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36"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36"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36"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36"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36"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36"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36"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36"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36"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36"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36"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36"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36"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36"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36"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36"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37"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613"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37"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37"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37"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37"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37"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37"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37"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37"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37"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37"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37"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37"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37"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37"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37"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37"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98" t="str">
        <f ca="1">+IF(OFFSET('Water Data'!$D$27,0,10*ROW('Water Data'!D131))="","",OFFSET('Water Data'!$D$27,0,10*ROW('Water Data'!D131)))</f>
        <v/>
      </c>
      <c r="BT137" s="398" t="str">
        <f ca="1">+IF(OFFSET('Water Data'!$D$28,0,10*ROW('Water Data'!D131))="","",OFFSET('Water Data'!$D$28,0,10*ROW('Water Data'!D131)))</f>
        <v/>
      </c>
      <c r="BU137" s="398" t="str">
        <f ca="1">+IF(OFFSET('Water Data'!$D$29,0,10*ROW('Water Data'!D131))="","",OFFSET('Water Data'!$D$29,0,10*ROW('Water Data'!D131)))</f>
        <v/>
      </c>
      <c r="BV137" s="398" t="str">
        <f ca="1">+IF(OFFSET('Water Data'!$E$27,0,10*ROW('Water Data'!E131))="","",OFFSET('Water Data'!$E$27,0,10*ROW('Water Data'!E131)))</f>
        <v/>
      </c>
      <c r="BW137" s="398" t="str">
        <f ca="1">+IF(OFFSET('Water Data'!$E$28,0,10*ROW('Water Data'!E131))="","",OFFSET('Water Data'!$E$28,0,10*ROW('Water Data'!E131)))</f>
        <v/>
      </c>
      <c r="BX137" s="398" t="str">
        <f ca="1">+IF(OFFSET('Water Data'!$E$29,0,10*ROW('Water Data'!E131))="","",OFFSET('Water Data'!$E$29,0,10*ROW('Water Data'!E131)))</f>
        <v/>
      </c>
      <c r="BY137" s="398" t="str">
        <f ca="1">+IF(OFFSET('Water Data'!$F$27,0,10*ROW('Water Data'!F131))="","",OFFSET('Water Data'!$F$27,0,10*ROW('Water Data'!F131)))</f>
        <v/>
      </c>
      <c r="BZ137" s="398" t="str">
        <f ca="1">+IF(OFFSET('Water Data'!$F$28,0,10*ROW('Water Data'!F131))="","",OFFSET('Water Data'!$F$28,0,10*ROW('Water Data'!F131)))</f>
        <v/>
      </c>
      <c r="CA137" s="398" t="str">
        <f ca="1">+IF(OFFSET('Water Data'!$F$29,0,10*ROW('Water Data'!F131))="","",OFFSET('Water Data'!$F$29,0,10*ROW('Water Data'!F131)))</f>
        <v/>
      </c>
      <c r="CB137" s="398" t="str">
        <f ca="1">+IF(OFFSET('Water Data'!$G$27,0,10*ROW('Water Data'!G131))="","",OFFSET('Water Data'!$G$27,0,10*ROW('Water Data'!G131)))</f>
        <v/>
      </c>
      <c r="CC137" s="398" t="str">
        <f ca="1">+IF(OFFSET('Water Data'!$G$28,0,10*ROW('Water Data'!G131))="","",OFFSET('Water Data'!$G$28,0,10*ROW('Water Data'!G131)))</f>
        <v/>
      </c>
      <c r="CD137" s="398" t="str">
        <f ca="1">+IF(OFFSET('Water Data'!$G$29,0,10*ROW('Water Data'!G131))="","",OFFSET('Water Data'!$G$29,0,10*ROW('Water Data'!G131)))</f>
        <v/>
      </c>
      <c r="CE137" s="398" t="str">
        <f ca="1">+IF(OFFSET('Water Data'!$H$27,0,10*ROW('Water Data'!H131))="","",OFFSET('Water Data'!$H$27,0,10*ROW('Water Data'!H131)))</f>
        <v/>
      </c>
      <c r="CF137" s="398" t="str">
        <f ca="1">+IF(OFFSET('Water Data'!$H$28,0,10*ROW('Water Data'!H131))="","",OFFSET('Water Data'!$H$28,0,10*ROW('Water Data'!H131)))</f>
        <v/>
      </c>
      <c r="CG137" s="398" t="str">
        <f ca="1">+IF(OFFSET('Water Data'!$H$29,0,10*ROW('Water Data'!H131))="","",OFFSET('Water Data'!$H$29,0,10*ROW('Water Data'!H131)))</f>
        <v/>
      </c>
      <c r="CH137" s="398" t="str">
        <f ca="1">+IF(OFFSET('Water Data'!$I$27,0,10*ROW('Water Data'!I131))="","",OFFSET('Water Data'!$I$27,0,10*ROW('Water Data'!I131)))</f>
        <v/>
      </c>
      <c r="CI137" s="398" t="str">
        <f ca="1">+IF(OFFSET('Water Data'!$I$28,0,10*ROW('Water Data'!I131))="","",OFFSET('Water Data'!$I$28,0,10*ROW('Water Data'!I131)))</f>
        <v/>
      </c>
      <c r="CJ137" s="398" t="str">
        <f ca="1">+IF(OFFSET('Water Data'!$I$29,0,10*ROW('Water Data'!I131))="","",OFFSET('Water Data'!$I$29,0,10*ROW('Water Data'!I131)))</f>
        <v/>
      </c>
      <c r="CK137" s="398" t="str">
        <f ca="1">+IF(OFFSET('Sanitation Data'!$D$28,0,10*ROW('Sanitation Data'!D131))="","",OFFSET('Sanitation Data'!$D$28,0,10*ROW('Sanitation Data'!D131)))</f>
        <v/>
      </c>
      <c r="CL137" s="398" t="str">
        <f ca="1">+IF(OFFSET('Sanitation Data'!$D$29,0,10*ROW('Sanitation Data'!D131))="","",OFFSET('Sanitation Data'!$D$29,0,10*ROW('Sanitation Data'!D131)))</f>
        <v/>
      </c>
      <c r="CM137" s="398" t="str">
        <f ca="1">+IF(OFFSET('Sanitation Data'!$D$30,0,10*ROW('Sanitation Data'!D131))="","",OFFSET('Sanitation Data'!$D$30,0,10*ROW('Sanitation Data'!D131)))</f>
        <v/>
      </c>
      <c r="CN137" s="398" t="str">
        <f ca="1">+IF(OFFSET('Sanitation Data'!$D$31,0,10*ROW('Sanitation Data'!D131))="","",OFFSET('Sanitation Data'!$D$31,0,10*ROW('Sanitation Data'!D131)))</f>
        <v/>
      </c>
      <c r="CO137" s="398" t="str">
        <f ca="1">+IF(OFFSET('Sanitation Data'!$D$32,0,10*ROW('Sanitation Data'!D131))="","",OFFSET('Sanitation Data'!$D$32,0,10*ROW('Sanitation Data'!D131)))</f>
        <v/>
      </c>
      <c r="CP137" s="398" t="str">
        <f ca="1">+IF(OFFSET('Sanitation Data'!$E$28,0,10*ROW('Sanitation Data'!E131))="","",OFFSET('Sanitation Data'!$E$28,0,10*ROW('Sanitation Data'!E131)))</f>
        <v/>
      </c>
      <c r="CQ137" s="398" t="str">
        <f ca="1">+IF(OFFSET('Sanitation Data'!$E$29,0,10*ROW('Sanitation Data'!E131))="","",OFFSET('Sanitation Data'!$E$29,0,10*ROW('Sanitation Data'!E131)))</f>
        <v/>
      </c>
      <c r="CR137" s="398" t="str">
        <f ca="1">+IF(OFFSET('Sanitation Data'!$E$30,0,10*ROW('Sanitation Data'!E131))="","",OFFSET('Sanitation Data'!$E$30,0,10*ROW('Sanitation Data'!E131)))</f>
        <v/>
      </c>
      <c r="CS137" s="398" t="str">
        <f ca="1">+IF(OFFSET('Sanitation Data'!$E$31,0,10*ROW('Sanitation Data'!E131))="","",OFFSET('Sanitation Data'!$E$31,0,10*ROW('Sanitation Data'!E131)))</f>
        <v/>
      </c>
      <c r="CT137" s="398" t="str">
        <f ca="1">+IF(OFFSET('Sanitation Data'!$E$32,0,10*ROW('Sanitation Data'!E131))="","",OFFSET('Sanitation Data'!$E$32,0,10*ROW('Sanitation Data'!E131)))</f>
        <v/>
      </c>
      <c r="CU137" s="398" t="str">
        <f ca="1">+IF(OFFSET('Sanitation Data'!$F$28,0,10*ROW('Sanitation Data'!F131))="","",OFFSET('Sanitation Data'!$F$28,0,10*ROW('Sanitation Data'!F131)))</f>
        <v/>
      </c>
      <c r="CV137" s="398" t="str">
        <f ca="1">+IF(OFFSET('Sanitation Data'!$F$29,0,10*ROW('Sanitation Data'!F131))="","",OFFSET('Sanitation Data'!$F$29,0,10*ROW('Sanitation Data'!F131)))</f>
        <v/>
      </c>
      <c r="CW137" s="398" t="str">
        <f ca="1">+IF(OFFSET('Sanitation Data'!$F$30,0,10*ROW('Sanitation Data'!F131))="","",OFFSET('Sanitation Data'!$F$30,0,10*ROW('Sanitation Data'!F131)))</f>
        <v/>
      </c>
      <c r="CX137" s="398" t="str">
        <f ca="1">+IF(OFFSET('Sanitation Data'!$F$31,0,10*ROW('Sanitation Data'!F131))="","",OFFSET('Sanitation Data'!$F$31,0,10*ROW('Sanitation Data'!F131)))</f>
        <v/>
      </c>
      <c r="CY137" s="398" t="str">
        <f ca="1">+IF(OFFSET('Sanitation Data'!$F$32,0,10*ROW('Sanitation Data'!F131))="","",OFFSET('Sanitation Data'!$F$32,0,10*ROW('Sanitation Data'!F131)))</f>
        <v/>
      </c>
      <c r="CZ137" s="398" t="str">
        <f ca="1">+IF(OFFSET('Sanitation Data'!$G$28,0,10*ROW('Sanitation Data'!G131))="","",OFFSET('Sanitation Data'!$G$28,0,10*ROW('Sanitation Data'!G131)))</f>
        <v/>
      </c>
      <c r="DA137" s="398" t="str">
        <f ca="1">+IF(OFFSET('Sanitation Data'!$G$29,0,10*ROW('Sanitation Data'!G131))="","",OFFSET('Sanitation Data'!$G$29,0,10*ROW('Sanitation Data'!G131)))</f>
        <v/>
      </c>
      <c r="DB137" s="398" t="str">
        <f ca="1">+IF(OFFSET('Sanitation Data'!$G$30,0,10*ROW('Sanitation Data'!G131))="","",OFFSET('Sanitation Data'!$G$30,0,10*ROW('Sanitation Data'!G131)))</f>
        <v/>
      </c>
      <c r="DC137" s="398" t="str">
        <f ca="1">+IF(OFFSET('Sanitation Data'!$G$31,0,10*ROW('Sanitation Data'!G131))="","",OFFSET('Sanitation Data'!$G$31,0,10*ROW('Sanitation Data'!G131)))</f>
        <v/>
      </c>
      <c r="DD137" s="398" t="str">
        <f ca="1">+IF(OFFSET('Sanitation Data'!$G$32,0,10*ROW('Sanitation Data'!G131))="","",OFFSET('Sanitation Data'!$G$32,0,10*ROW('Sanitation Data'!G131)))</f>
        <v/>
      </c>
      <c r="DE137" s="398" t="str">
        <f ca="1">+IF(OFFSET('Sanitation Data'!$H$28,0,10*ROW('Sanitation Data'!H131))="","",OFFSET('Sanitation Data'!$H$28,0,10*ROW('Sanitation Data'!H131)))</f>
        <v/>
      </c>
      <c r="DF137" s="398" t="str">
        <f ca="1">+IF(OFFSET('Sanitation Data'!$H$29,0,10*ROW('Sanitation Data'!H131))="","",OFFSET('Sanitation Data'!$H$29,0,10*ROW('Sanitation Data'!H131)))</f>
        <v/>
      </c>
      <c r="DG137" s="398" t="str">
        <f ca="1">+IF(OFFSET('Sanitation Data'!$H$30,0,10*ROW('Sanitation Data'!H131))="","",OFFSET('Sanitation Data'!$H$30,0,10*ROW('Sanitation Data'!H131)))</f>
        <v/>
      </c>
      <c r="DH137" s="398" t="str">
        <f ca="1">+IF(OFFSET('Sanitation Data'!$H$31,0,10*ROW('Sanitation Data'!H131))="","",OFFSET('Sanitation Data'!$H$31,0,10*ROW('Sanitation Data'!H131)))</f>
        <v/>
      </c>
      <c r="DI137" s="398" t="str">
        <f ca="1">+IF(OFFSET('Sanitation Data'!$H$32,0,10*ROW('Sanitation Data'!H131))="","",OFFSET('Sanitation Data'!$H$32,0,10*ROW('Sanitation Data'!H131)))</f>
        <v/>
      </c>
      <c r="DJ137" s="398" t="str">
        <f ca="1">+IF(OFFSET('Sanitation Data'!$I$28,0,10*ROW('Sanitation Data'!I131))="","",OFFSET('Sanitation Data'!$I$28,0,10*ROW('Sanitation Data'!I131)))</f>
        <v/>
      </c>
      <c r="DK137" s="398" t="str">
        <f ca="1">+IF(OFFSET('Sanitation Data'!$I$29,0,10*ROW('Sanitation Data'!I131))="","",OFFSET('Sanitation Data'!$I$29,0,10*ROW('Sanitation Data'!I131)))</f>
        <v/>
      </c>
      <c r="DL137" s="398" t="str">
        <f ca="1">+IF(OFFSET('Sanitation Data'!$I$30,0,10*ROW('Sanitation Data'!I131))="","",OFFSET('Sanitation Data'!$I$30,0,10*ROW('Sanitation Data'!I131)))</f>
        <v/>
      </c>
      <c r="DM137" s="398" t="str">
        <f ca="1">+IF(OFFSET('Sanitation Data'!$I$31,0,10*ROW('Sanitation Data'!I131))="","",OFFSET('Sanitation Data'!$I$31,0,10*ROW('Sanitation Data'!I131)))</f>
        <v/>
      </c>
      <c r="DN137" s="398" t="str">
        <f ca="1">+IF(OFFSET('Sanitation Data'!$I$32,0,10*ROW('Sanitation Data'!I131))="","",OFFSET('Sanitation Data'!$I$32,0,10*ROW('Sanitation Data'!I131)))</f>
        <v/>
      </c>
      <c r="DO137" s="398" t="str">
        <f ca="1">+IF(OFFSET('Hygiene Data'!$D$11,0,10*ROW('Hygiene Data'!D131))="","",OFFSET('Hygiene Data'!$D$11,0,10*ROW('Hygiene Data'!D131)))</f>
        <v/>
      </c>
      <c r="DP137" s="398" t="str">
        <f ca="1">+IF(OFFSET('Hygiene Data'!$D$12,0,10*ROW('Hygiene Data'!D131))="","",OFFSET('Hygiene Data'!$D$12,0,10*ROW('Hygiene Data'!D131)))</f>
        <v/>
      </c>
      <c r="DQ137" s="398" t="str">
        <f ca="1">+IF(OFFSET('Hygiene Data'!$D$13,0,10*ROW('Hygiene Data'!D131))="","",OFFSET('Hygiene Data'!$D$13,0,10*ROW('Hygiene Data'!D131)))</f>
        <v/>
      </c>
      <c r="DR137" s="398" t="str">
        <f ca="1">+IF(OFFSET('Hygiene Data'!$E$11,0,10*ROW('Hygiene Data'!E131))="","",OFFSET('Hygiene Data'!$E$11,0,10*ROW('Hygiene Data'!E131)))</f>
        <v/>
      </c>
      <c r="DS137" s="398" t="str">
        <f ca="1">+IF(OFFSET('Hygiene Data'!$E$12,0,10*ROW('Hygiene Data'!E131))="","",OFFSET('Hygiene Data'!$E$12,0,10*ROW('Hygiene Data'!E131)))</f>
        <v/>
      </c>
      <c r="DT137" s="398" t="str">
        <f ca="1">+IF(OFFSET('Hygiene Data'!$E$13,0,10*ROW('Hygiene Data'!E131))="","",OFFSET('Hygiene Data'!$E$13,0,10*ROW('Hygiene Data'!E131)))</f>
        <v/>
      </c>
      <c r="DU137" s="398" t="str">
        <f ca="1">+IF(OFFSET('Hygiene Data'!$F$11,0,10*ROW('Hygiene Data'!F131))="","",OFFSET('Hygiene Data'!$F$11,0,10*ROW('Hygiene Data'!F131)))</f>
        <v/>
      </c>
      <c r="DV137" s="398" t="str">
        <f ca="1">+IF(OFFSET('Hygiene Data'!$F$12,0,10*ROW('Hygiene Data'!F131))="","",OFFSET('Hygiene Data'!$F$12,0,10*ROW('Hygiene Data'!F131)))</f>
        <v/>
      </c>
      <c r="DW137" s="398" t="str">
        <f ca="1">+IF(OFFSET('Hygiene Data'!$F$13,0,10*ROW('Hygiene Data'!F131))="","",OFFSET('Hygiene Data'!$F$13,0,10*ROW('Hygiene Data'!F131)))</f>
        <v/>
      </c>
      <c r="DX137" s="398" t="str">
        <f ca="1">+IF(OFFSET('Hygiene Data'!$G$11,0,10*ROW('Hygiene Data'!G131))="","",OFFSET('Hygiene Data'!$G$11,0,10*ROW('Hygiene Data'!G131)))</f>
        <v/>
      </c>
      <c r="DY137" s="398" t="str">
        <f ca="1">+IF(OFFSET('Hygiene Data'!$G$12,0,10*ROW('Hygiene Data'!G131))="","",OFFSET('Hygiene Data'!$G$12,0,10*ROW('Hygiene Data'!G131)))</f>
        <v/>
      </c>
      <c r="DZ137" s="398" t="str">
        <f ca="1">+IF(OFFSET('Hygiene Data'!$G$13,0,10*ROW('Hygiene Data'!G131))="","",OFFSET('Hygiene Data'!$G$13,0,10*ROW('Hygiene Data'!G131)))</f>
        <v/>
      </c>
      <c r="EA137" s="398" t="str">
        <f ca="1">+IF(OFFSET('Hygiene Data'!$H$11,0,10*ROW('Hygiene Data'!H131))="","",OFFSET('Hygiene Data'!$H$11,0,10*ROW('Hygiene Data'!H131)))</f>
        <v/>
      </c>
      <c r="EB137" s="398" t="str">
        <f ca="1">+IF(OFFSET('Hygiene Data'!$H$12,0,10*ROW('Hygiene Data'!H131))="","",OFFSET('Hygiene Data'!$H$12,0,10*ROW('Hygiene Data'!H131)))</f>
        <v/>
      </c>
      <c r="EC137" s="398" t="str">
        <f ca="1">+IF(OFFSET('Hygiene Data'!$H$13,0,10*ROW('Hygiene Data'!H131))="","",OFFSET('Hygiene Data'!$H$13,0,10*ROW('Hygiene Data'!H131)))</f>
        <v/>
      </c>
      <c r="ED137" s="398" t="str">
        <f ca="1">+IF(OFFSET('Hygiene Data'!$I$11,0,10*ROW('Hygiene Data'!I131))="","",OFFSET('Hygiene Data'!$I$11,0,10*ROW('Hygiene Data'!I131)))</f>
        <v/>
      </c>
      <c r="EE137" s="398" t="str">
        <f ca="1">+IF(OFFSET('Hygiene Data'!$I$12,0,10*ROW('Hygiene Data'!I131))="","",OFFSET('Hygiene Data'!$I$12,0,10*ROW('Hygiene Data'!I131)))</f>
        <v/>
      </c>
      <c r="EF137" s="398" t="str">
        <f ca="1">+IF(OFFSET('Hygiene Data'!$I$13,0,10*ROW('Hygiene Data'!I131))="","",OFFSET('Hygiene Data'!$I$13,0,10*ROW('Hygiene Data'!I131)))</f>
        <v/>
      </c>
    </row>
    <row r="138" spans="1:136" x14ac:dyDescent="0.25">
      <c r="A138" s="507" t="str">
        <f ca="1">+IF(OFFSET('Water Data'!$B$2,0,10*ROW('Water Data'!E132))="","",OFFSET('Water Data'!$B$2,0,10*ROW('Water Data'!E132)))</f>
        <v/>
      </c>
      <c r="B138" s="507"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34" t="str">
        <f t="shared" ca="1" si="2"/>
        <v/>
      </c>
      <c r="D138" s="535"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35"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35"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35"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35"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35"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35"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35"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35"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35"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35"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35"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35"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35"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35"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35"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35"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35"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36"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36"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36"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36"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36"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36"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36"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36"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36"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36"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36"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36"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36"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36"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36"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36"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36"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36"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36"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36"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36"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36"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36"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36"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36"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36"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36"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36"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36"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36"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37"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613"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37"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37"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37"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37"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37"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37"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37"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37"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37"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37"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37"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37"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37"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37"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37"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37"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98" t="str">
        <f ca="1">+IF(OFFSET('Water Data'!$D$27,0,10*ROW('Water Data'!D132))="","",OFFSET('Water Data'!$D$27,0,10*ROW('Water Data'!D132)))</f>
        <v/>
      </c>
      <c r="BT138" s="398" t="str">
        <f ca="1">+IF(OFFSET('Water Data'!$D$28,0,10*ROW('Water Data'!D132))="","",OFFSET('Water Data'!$D$28,0,10*ROW('Water Data'!D132)))</f>
        <v/>
      </c>
      <c r="BU138" s="398" t="str">
        <f ca="1">+IF(OFFSET('Water Data'!$D$29,0,10*ROW('Water Data'!D132))="","",OFFSET('Water Data'!$D$29,0,10*ROW('Water Data'!D132)))</f>
        <v/>
      </c>
      <c r="BV138" s="398" t="str">
        <f ca="1">+IF(OFFSET('Water Data'!$E$27,0,10*ROW('Water Data'!E132))="","",OFFSET('Water Data'!$E$27,0,10*ROW('Water Data'!E132)))</f>
        <v/>
      </c>
      <c r="BW138" s="398" t="str">
        <f ca="1">+IF(OFFSET('Water Data'!$E$28,0,10*ROW('Water Data'!E132))="","",OFFSET('Water Data'!$E$28,0,10*ROW('Water Data'!E132)))</f>
        <v/>
      </c>
      <c r="BX138" s="398" t="str">
        <f ca="1">+IF(OFFSET('Water Data'!$E$29,0,10*ROW('Water Data'!E132))="","",OFFSET('Water Data'!$E$29,0,10*ROW('Water Data'!E132)))</f>
        <v/>
      </c>
      <c r="BY138" s="398" t="str">
        <f ca="1">+IF(OFFSET('Water Data'!$F$27,0,10*ROW('Water Data'!F132))="","",OFFSET('Water Data'!$F$27,0,10*ROW('Water Data'!F132)))</f>
        <v/>
      </c>
      <c r="BZ138" s="398" t="str">
        <f ca="1">+IF(OFFSET('Water Data'!$F$28,0,10*ROW('Water Data'!F132))="","",OFFSET('Water Data'!$F$28,0,10*ROW('Water Data'!F132)))</f>
        <v/>
      </c>
      <c r="CA138" s="398" t="str">
        <f ca="1">+IF(OFFSET('Water Data'!$F$29,0,10*ROW('Water Data'!F132))="","",OFFSET('Water Data'!$F$29,0,10*ROW('Water Data'!F132)))</f>
        <v/>
      </c>
      <c r="CB138" s="398" t="str">
        <f ca="1">+IF(OFFSET('Water Data'!$G$27,0,10*ROW('Water Data'!G132))="","",OFFSET('Water Data'!$G$27,0,10*ROW('Water Data'!G132)))</f>
        <v/>
      </c>
      <c r="CC138" s="398" t="str">
        <f ca="1">+IF(OFFSET('Water Data'!$G$28,0,10*ROW('Water Data'!G132))="","",OFFSET('Water Data'!$G$28,0,10*ROW('Water Data'!G132)))</f>
        <v/>
      </c>
      <c r="CD138" s="398" t="str">
        <f ca="1">+IF(OFFSET('Water Data'!$G$29,0,10*ROW('Water Data'!G132))="","",OFFSET('Water Data'!$G$29,0,10*ROW('Water Data'!G132)))</f>
        <v/>
      </c>
      <c r="CE138" s="398" t="str">
        <f ca="1">+IF(OFFSET('Water Data'!$H$27,0,10*ROW('Water Data'!H132))="","",OFFSET('Water Data'!$H$27,0,10*ROW('Water Data'!H132)))</f>
        <v/>
      </c>
      <c r="CF138" s="398" t="str">
        <f ca="1">+IF(OFFSET('Water Data'!$H$28,0,10*ROW('Water Data'!H132))="","",OFFSET('Water Data'!$H$28,0,10*ROW('Water Data'!H132)))</f>
        <v/>
      </c>
      <c r="CG138" s="398" t="str">
        <f ca="1">+IF(OFFSET('Water Data'!$H$29,0,10*ROW('Water Data'!H132))="","",OFFSET('Water Data'!$H$29,0,10*ROW('Water Data'!H132)))</f>
        <v/>
      </c>
      <c r="CH138" s="398" t="str">
        <f ca="1">+IF(OFFSET('Water Data'!$I$27,0,10*ROW('Water Data'!I132))="","",OFFSET('Water Data'!$I$27,0,10*ROW('Water Data'!I132)))</f>
        <v/>
      </c>
      <c r="CI138" s="398" t="str">
        <f ca="1">+IF(OFFSET('Water Data'!$I$28,0,10*ROW('Water Data'!I132))="","",OFFSET('Water Data'!$I$28,0,10*ROW('Water Data'!I132)))</f>
        <v/>
      </c>
      <c r="CJ138" s="398" t="str">
        <f ca="1">+IF(OFFSET('Water Data'!$I$29,0,10*ROW('Water Data'!I132))="","",OFFSET('Water Data'!$I$29,0,10*ROW('Water Data'!I132)))</f>
        <v/>
      </c>
      <c r="CK138" s="398" t="str">
        <f ca="1">+IF(OFFSET('Sanitation Data'!$D$28,0,10*ROW('Sanitation Data'!D132))="","",OFFSET('Sanitation Data'!$D$28,0,10*ROW('Sanitation Data'!D132)))</f>
        <v/>
      </c>
      <c r="CL138" s="398" t="str">
        <f ca="1">+IF(OFFSET('Sanitation Data'!$D$29,0,10*ROW('Sanitation Data'!D132))="","",OFFSET('Sanitation Data'!$D$29,0,10*ROW('Sanitation Data'!D132)))</f>
        <v/>
      </c>
      <c r="CM138" s="398" t="str">
        <f ca="1">+IF(OFFSET('Sanitation Data'!$D$30,0,10*ROW('Sanitation Data'!D132))="","",OFFSET('Sanitation Data'!$D$30,0,10*ROW('Sanitation Data'!D132)))</f>
        <v/>
      </c>
      <c r="CN138" s="398" t="str">
        <f ca="1">+IF(OFFSET('Sanitation Data'!$D$31,0,10*ROW('Sanitation Data'!D132))="","",OFFSET('Sanitation Data'!$D$31,0,10*ROW('Sanitation Data'!D132)))</f>
        <v/>
      </c>
      <c r="CO138" s="398" t="str">
        <f ca="1">+IF(OFFSET('Sanitation Data'!$D$32,0,10*ROW('Sanitation Data'!D132))="","",OFFSET('Sanitation Data'!$D$32,0,10*ROW('Sanitation Data'!D132)))</f>
        <v/>
      </c>
      <c r="CP138" s="398" t="str">
        <f ca="1">+IF(OFFSET('Sanitation Data'!$E$28,0,10*ROW('Sanitation Data'!E132))="","",OFFSET('Sanitation Data'!$E$28,0,10*ROW('Sanitation Data'!E132)))</f>
        <v/>
      </c>
      <c r="CQ138" s="398" t="str">
        <f ca="1">+IF(OFFSET('Sanitation Data'!$E$29,0,10*ROW('Sanitation Data'!E132))="","",OFFSET('Sanitation Data'!$E$29,0,10*ROW('Sanitation Data'!E132)))</f>
        <v/>
      </c>
      <c r="CR138" s="398" t="str">
        <f ca="1">+IF(OFFSET('Sanitation Data'!$E$30,0,10*ROW('Sanitation Data'!E132))="","",OFFSET('Sanitation Data'!$E$30,0,10*ROW('Sanitation Data'!E132)))</f>
        <v/>
      </c>
      <c r="CS138" s="398" t="str">
        <f ca="1">+IF(OFFSET('Sanitation Data'!$E$31,0,10*ROW('Sanitation Data'!E132))="","",OFFSET('Sanitation Data'!$E$31,0,10*ROW('Sanitation Data'!E132)))</f>
        <v/>
      </c>
      <c r="CT138" s="398" t="str">
        <f ca="1">+IF(OFFSET('Sanitation Data'!$E$32,0,10*ROW('Sanitation Data'!E132))="","",OFFSET('Sanitation Data'!$E$32,0,10*ROW('Sanitation Data'!E132)))</f>
        <v/>
      </c>
      <c r="CU138" s="398" t="str">
        <f ca="1">+IF(OFFSET('Sanitation Data'!$F$28,0,10*ROW('Sanitation Data'!F132))="","",OFFSET('Sanitation Data'!$F$28,0,10*ROW('Sanitation Data'!F132)))</f>
        <v/>
      </c>
      <c r="CV138" s="398" t="str">
        <f ca="1">+IF(OFFSET('Sanitation Data'!$F$29,0,10*ROW('Sanitation Data'!F132))="","",OFFSET('Sanitation Data'!$F$29,0,10*ROW('Sanitation Data'!F132)))</f>
        <v/>
      </c>
      <c r="CW138" s="398" t="str">
        <f ca="1">+IF(OFFSET('Sanitation Data'!$F$30,0,10*ROW('Sanitation Data'!F132))="","",OFFSET('Sanitation Data'!$F$30,0,10*ROW('Sanitation Data'!F132)))</f>
        <v/>
      </c>
      <c r="CX138" s="398" t="str">
        <f ca="1">+IF(OFFSET('Sanitation Data'!$F$31,0,10*ROW('Sanitation Data'!F132))="","",OFFSET('Sanitation Data'!$F$31,0,10*ROW('Sanitation Data'!F132)))</f>
        <v/>
      </c>
      <c r="CY138" s="398" t="str">
        <f ca="1">+IF(OFFSET('Sanitation Data'!$F$32,0,10*ROW('Sanitation Data'!F132))="","",OFFSET('Sanitation Data'!$F$32,0,10*ROW('Sanitation Data'!F132)))</f>
        <v/>
      </c>
      <c r="CZ138" s="398" t="str">
        <f ca="1">+IF(OFFSET('Sanitation Data'!$G$28,0,10*ROW('Sanitation Data'!G132))="","",OFFSET('Sanitation Data'!$G$28,0,10*ROW('Sanitation Data'!G132)))</f>
        <v/>
      </c>
      <c r="DA138" s="398" t="str">
        <f ca="1">+IF(OFFSET('Sanitation Data'!$G$29,0,10*ROW('Sanitation Data'!G132))="","",OFFSET('Sanitation Data'!$G$29,0,10*ROW('Sanitation Data'!G132)))</f>
        <v/>
      </c>
      <c r="DB138" s="398" t="str">
        <f ca="1">+IF(OFFSET('Sanitation Data'!$G$30,0,10*ROW('Sanitation Data'!G132))="","",OFFSET('Sanitation Data'!$G$30,0,10*ROW('Sanitation Data'!G132)))</f>
        <v/>
      </c>
      <c r="DC138" s="398" t="str">
        <f ca="1">+IF(OFFSET('Sanitation Data'!$G$31,0,10*ROW('Sanitation Data'!G132))="","",OFFSET('Sanitation Data'!$G$31,0,10*ROW('Sanitation Data'!G132)))</f>
        <v/>
      </c>
      <c r="DD138" s="398" t="str">
        <f ca="1">+IF(OFFSET('Sanitation Data'!$G$32,0,10*ROW('Sanitation Data'!G132))="","",OFFSET('Sanitation Data'!$G$32,0,10*ROW('Sanitation Data'!G132)))</f>
        <v/>
      </c>
      <c r="DE138" s="398" t="str">
        <f ca="1">+IF(OFFSET('Sanitation Data'!$H$28,0,10*ROW('Sanitation Data'!H132))="","",OFFSET('Sanitation Data'!$H$28,0,10*ROW('Sanitation Data'!H132)))</f>
        <v/>
      </c>
      <c r="DF138" s="398" t="str">
        <f ca="1">+IF(OFFSET('Sanitation Data'!$H$29,0,10*ROW('Sanitation Data'!H132))="","",OFFSET('Sanitation Data'!$H$29,0,10*ROW('Sanitation Data'!H132)))</f>
        <v/>
      </c>
      <c r="DG138" s="398" t="str">
        <f ca="1">+IF(OFFSET('Sanitation Data'!$H$30,0,10*ROW('Sanitation Data'!H132))="","",OFFSET('Sanitation Data'!$H$30,0,10*ROW('Sanitation Data'!H132)))</f>
        <v/>
      </c>
      <c r="DH138" s="398" t="str">
        <f ca="1">+IF(OFFSET('Sanitation Data'!$H$31,0,10*ROW('Sanitation Data'!H132))="","",OFFSET('Sanitation Data'!$H$31,0,10*ROW('Sanitation Data'!H132)))</f>
        <v/>
      </c>
      <c r="DI138" s="398" t="str">
        <f ca="1">+IF(OFFSET('Sanitation Data'!$H$32,0,10*ROW('Sanitation Data'!H132))="","",OFFSET('Sanitation Data'!$H$32,0,10*ROW('Sanitation Data'!H132)))</f>
        <v/>
      </c>
      <c r="DJ138" s="398" t="str">
        <f ca="1">+IF(OFFSET('Sanitation Data'!$I$28,0,10*ROW('Sanitation Data'!I132))="","",OFFSET('Sanitation Data'!$I$28,0,10*ROW('Sanitation Data'!I132)))</f>
        <v/>
      </c>
      <c r="DK138" s="398" t="str">
        <f ca="1">+IF(OFFSET('Sanitation Data'!$I$29,0,10*ROW('Sanitation Data'!I132))="","",OFFSET('Sanitation Data'!$I$29,0,10*ROW('Sanitation Data'!I132)))</f>
        <v/>
      </c>
      <c r="DL138" s="398" t="str">
        <f ca="1">+IF(OFFSET('Sanitation Data'!$I$30,0,10*ROW('Sanitation Data'!I132))="","",OFFSET('Sanitation Data'!$I$30,0,10*ROW('Sanitation Data'!I132)))</f>
        <v/>
      </c>
      <c r="DM138" s="398" t="str">
        <f ca="1">+IF(OFFSET('Sanitation Data'!$I$31,0,10*ROW('Sanitation Data'!I132))="","",OFFSET('Sanitation Data'!$I$31,0,10*ROW('Sanitation Data'!I132)))</f>
        <v/>
      </c>
      <c r="DN138" s="398" t="str">
        <f ca="1">+IF(OFFSET('Sanitation Data'!$I$32,0,10*ROW('Sanitation Data'!I132))="","",OFFSET('Sanitation Data'!$I$32,0,10*ROW('Sanitation Data'!I132)))</f>
        <v/>
      </c>
      <c r="DO138" s="398" t="str">
        <f ca="1">+IF(OFFSET('Hygiene Data'!$D$11,0,10*ROW('Hygiene Data'!D132))="","",OFFSET('Hygiene Data'!$D$11,0,10*ROW('Hygiene Data'!D132)))</f>
        <v/>
      </c>
      <c r="DP138" s="398" t="str">
        <f ca="1">+IF(OFFSET('Hygiene Data'!$D$12,0,10*ROW('Hygiene Data'!D132))="","",OFFSET('Hygiene Data'!$D$12,0,10*ROW('Hygiene Data'!D132)))</f>
        <v/>
      </c>
      <c r="DQ138" s="398" t="str">
        <f ca="1">+IF(OFFSET('Hygiene Data'!$D$13,0,10*ROW('Hygiene Data'!D132))="","",OFFSET('Hygiene Data'!$D$13,0,10*ROW('Hygiene Data'!D132)))</f>
        <v/>
      </c>
      <c r="DR138" s="398" t="str">
        <f ca="1">+IF(OFFSET('Hygiene Data'!$E$11,0,10*ROW('Hygiene Data'!E132))="","",OFFSET('Hygiene Data'!$E$11,0,10*ROW('Hygiene Data'!E132)))</f>
        <v/>
      </c>
      <c r="DS138" s="398" t="str">
        <f ca="1">+IF(OFFSET('Hygiene Data'!$E$12,0,10*ROW('Hygiene Data'!E132))="","",OFFSET('Hygiene Data'!$E$12,0,10*ROW('Hygiene Data'!E132)))</f>
        <v/>
      </c>
      <c r="DT138" s="398" t="str">
        <f ca="1">+IF(OFFSET('Hygiene Data'!$E$13,0,10*ROW('Hygiene Data'!E132))="","",OFFSET('Hygiene Data'!$E$13,0,10*ROW('Hygiene Data'!E132)))</f>
        <v/>
      </c>
      <c r="DU138" s="398" t="str">
        <f ca="1">+IF(OFFSET('Hygiene Data'!$F$11,0,10*ROW('Hygiene Data'!F132))="","",OFFSET('Hygiene Data'!$F$11,0,10*ROW('Hygiene Data'!F132)))</f>
        <v/>
      </c>
      <c r="DV138" s="398" t="str">
        <f ca="1">+IF(OFFSET('Hygiene Data'!$F$12,0,10*ROW('Hygiene Data'!F132))="","",OFFSET('Hygiene Data'!$F$12,0,10*ROW('Hygiene Data'!F132)))</f>
        <v/>
      </c>
      <c r="DW138" s="398" t="str">
        <f ca="1">+IF(OFFSET('Hygiene Data'!$F$13,0,10*ROW('Hygiene Data'!F132))="","",OFFSET('Hygiene Data'!$F$13,0,10*ROW('Hygiene Data'!F132)))</f>
        <v/>
      </c>
      <c r="DX138" s="398" t="str">
        <f ca="1">+IF(OFFSET('Hygiene Data'!$G$11,0,10*ROW('Hygiene Data'!G132))="","",OFFSET('Hygiene Data'!$G$11,0,10*ROW('Hygiene Data'!G132)))</f>
        <v/>
      </c>
      <c r="DY138" s="398" t="str">
        <f ca="1">+IF(OFFSET('Hygiene Data'!$G$12,0,10*ROW('Hygiene Data'!G132))="","",OFFSET('Hygiene Data'!$G$12,0,10*ROW('Hygiene Data'!G132)))</f>
        <v/>
      </c>
      <c r="DZ138" s="398" t="str">
        <f ca="1">+IF(OFFSET('Hygiene Data'!$G$13,0,10*ROW('Hygiene Data'!G132))="","",OFFSET('Hygiene Data'!$G$13,0,10*ROW('Hygiene Data'!G132)))</f>
        <v/>
      </c>
      <c r="EA138" s="398" t="str">
        <f ca="1">+IF(OFFSET('Hygiene Data'!$H$11,0,10*ROW('Hygiene Data'!H132))="","",OFFSET('Hygiene Data'!$H$11,0,10*ROW('Hygiene Data'!H132)))</f>
        <v/>
      </c>
      <c r="EB138" s="398" t="str">
        <f ca="1">+IF(OFFSET('Hygiene Data'!$H$12,0,10*ROW('Hygiene Data'!H132))="","",OFFSET('Hygiene Data'!$H$12,0,10*ROW('Hygiene Data'!H132)))</f>
        <v/>
      </c>
      <c r="EC138" s="398" t="str">
        <f ca="1">+IF(OFFSET('Hygiene Data'!$H$13,0,10*ROW('Hygiene Data'!H132))="","",OFFSET('Hygiene Data'!$H$13,0,10*ROW('Hygiene Data'!H132)))</f>
        <v/>
      </c>
      <c r="ED138" s="398" t="str">
        <f ca="1">+IF(OFFSET('Hygiene Data'!$I$11,0,10*ROW('Hygiene Data'!I132))="","",OFFSET('Hygiene Data'!$I$11,0,10*ROW('Hygiene Data'!I132)))</f>
        <v/>
      </c>
      <c r="EE138" s="398" t="str">
        <f ca="1">+IF(OFFSET('Hygiene Data'!$I$12,0,10*ROW('Hygiene Data'!I132))="","",OFFSET('Hygiene Data'!$I$12,0,10*ROW('Hygiene Data'!I132)))</f>
        <v/>
      </c>
      <c r="EF138" s="398" t="str">
        <f ca="1">+IF(OFFSET('Hygiene Data'!$I$13,0,10*ROW('Hygiene Data'!I132))="","",OFFSET('Hygiene Data'!$I$13,0,10*ROW('Hygiene Data'!I132)))</f>
        <v/>
      </c>
    </row>
    <row r="139" spans="1:136" x14ac:dyDescent="0.25">
      <c r="A139" s="507" t="str">
        <f ca="1">+IF(OFFSET('Water Data'!$B$2,0,10*ROW('Water Data'!E133))="","",OFFSET('Water Data'!$B$2,0,10*ROW('Water Data'!E133)))</f>
        <v/>
      </c>
      <c r="B139" s="507"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34" t="str">
        <f t="shared" ca="1" si="2"/>
        <v/>
      </c>
      <c r="D139" s="535"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35"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35"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35"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35"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35"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35"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35"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35"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35"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35"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35"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35"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35"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35"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35"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35"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35"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36"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36"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36"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36"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36"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36"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36"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36"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36"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36"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36"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36"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36"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36"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36"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36"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36"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36"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36"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36"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36"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36"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36"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36"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36"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36"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36"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36"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36"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36"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37"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613"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37"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37"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37"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37"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37"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37"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37"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37"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37"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37"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37"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37"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37"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37"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37"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37"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98" t="str">
        <f ca="1">+IF(OFFSET('Water Data'!$D$27,0,10*ROW('Water Data'!D133))="","",OFFSET('Water Data'!$D$27,0,10*ROW('Water Data'!D133)))</f>
        <v/>
      </c>
      <c r="BT139" s="398" t="str">
        <f ca="1">+IF(OFFSET('Water Data'!$D$28,0,10*ROW('Water Data'!D133))="","",OFFSET('Water Data'!$D$28,0,10*ROW('Water Data'!D133)))</f>
        <v/>
      </c>
      <c r="BU139" s="398" t="str">
        <f ca="1">+IF(OFFSET('Water Data'!$D$29,0,10*ROW('Water Data'!D133))="","",OFFSET('Water Data'!$D$29,0,10*ROW('Water Data'!D133)))</f>
        <v/>
      </c>
      <c r="BV139" s="398" t="str">
        <f ca="1">+IF(OFFSET('Water Data'!$E$27,0,10*ROW('Water Data'!E133))="","",OFFSET('Water Data'!$E$27,0,10*ROW('Water Data'!E133)))</f>
        <v/>
      </c>
      <c r="BW139" s="398" t="str">
        <f ca="1">+IF(OFFSET('Water Data'!$E$28,0,10*ROW('Water Data'!E133))="","",OFFSET('Water Data'!$E$28,0,10*ROW('Water Data'!E133)))</f>
        <v/>
      </c>
      <c r="BX139" s="398" t="str">
        <f ca="1">+IF(OFFSET('Water Data'!$E$29,0,10*ROW('Water Data'!E133))="","",OFFSET('Water Data'!$E$29,0,10*ROW('Water Data'!E133)))</f>
        <v/>
      </c>
      <c r="BY139" s="398" t="str">
        <f ca="1">+IF(OFFSET('Water Data'!$F$27,0,10*ROW('Water Data'!F133))="","",OFFSET('Water Data'!$F$27,0,10*ROW('Water Data'!F133)))</f>
        <v/>
      </c>
      <c r="BZ139" s="398" t="str">
        <f ca="1">+IF(OFFSET('Water Data'!$F$28,0,10*ROW('Water Data'!F133))="","",OFFSET('Water Data'!$F$28,0,10*ROW('Water Data'!F133)))</f>
        <v/>
      </c>
      <c r="CA139" s="398" t="str">
        <f ca="1">+IF(OFFSET('Water Data'!$F$29,0,10*ROW('Water Data'!F133))="","",OFFSET('Water Data'!$F$29,0,10*ROW('Water Data'!F133)))</f>
        <v/>
      </c>
      <c r="CB139" s="398" t="str">
        <f ca="1">+IF(OFFSET('Water Data'!$G$27,0,10*ROW('Water Data'!G133))="","",OFFSET('Water Data'!$G$27,0,10*ROW('Water Data'!G133)))</f>
        <v/>
      </c>
      <c r="CC139" s="398" t="str">
        <f ca="1">+IF(OFFSET('Water Data'!$G$28,0,10*ROW('Water Data'!G133))="","",OFFSET('Water Data'!$G$28,0,10*ROW('Water Data'!G133)))</f>
        <v/>
      </c>
      <c r="CD139" s="398" t="str">
        <f ca="1">+IF(OFFSET('Water Data'!$G$29,0,10*ROW('Water Data'!G133))="","",OFFSET('Water Data'!$G$29,0,10*ROW('Water Data'!G133)))</f>
        <v/>
      </c>
      <c r="CE139" s="398" t="str">
        <f ca="1">+IF(OFFSET('Water Data'!$H$27,0,10*ROW('Water Data'!H133))="","",OFFSET('Water Data'!$H$27,0,10*ROW('Water Data'!H133)))</f>
        <v/>
      </c>
      <c r="CF139" s="398" t="str">
        <f ca="1">+IF(OFFSET('Water Data'!$H$28,0,10*ROW('Water Data'!H133))="","",OFFSET('Water Data'!$H$28,0,10*ROW('Water Data'!H133)))</f>
        <v/>
      </c>
      <c r="CG139" s="398" t="str">
        <f ca="1">+IF(OFFSET('Water Data'!$H$29,0,10*ROW('Water Data'!H133))="","",OFFSET('Water Data'!$H$29,0,10*ROW('Water Data'!H133)))</f>
        <v/>
      </c>
      <c r="CH139" s="398" t="str">
        <f ca="1">+IF(OFFSET('Water Data'!$I$27,0,10*ROW('Water Data'!I133))="","",OFFSET('Water Data'!$I$27,0,10*ROW('Water Data'!I133)))</f>
        <v/>
      </c>
      <c r="CI139" s="398" t="str">
        <f ca="1">+IF(OFFSET('Water Data'!$I$28,0,10*ROW('Water Data'!I133))="","",OFFSET('Water Data'!$I$28,0,10*ROW('Water Data'!I133)))</f>
        <v/>
      </c>
      <c r="CJ139" s="398" t="str">
        <f ca="1">+IF(OFFSET('Water Data'!$I$29,0,10*ROW('Water Data'!I133))="","",OFFSET('Water Data'!$I$29,0,10*ROW('Water Data'!I133)))</f>
        <v/>
      </c>
      <c r="CK139" s="398" t="str">
        <f ca="1">+IF(OFFSET('Sanitation Data'!$D$28,0,10*ROW('Sanitation Data'!D133))="","",OFFSET('Sanitation Data'!$D$28,0,10*ROW('Sanitation Data'!D133)))</f>
        <v/>
      </c>
      <c r="CL139" s="398" t="str">
        <f ca="1">+IF(OFFSET('Sanitation Data'!$D$29,0,10*ROW('Sanitation Data'!D133))="","",OFFSET('Sanitation Data'!$D$29,0,10*ROW('Sanitation Data'!D133)))</f>
        <v/>
      </c>
      <c r="CM139" s="398" t="str">
        <f ca="1">+IF(OFFSET('Sanitation Data'!$D$30,0,10*ROW('Sanitation Data'!D133))="","",OFFSET('Sanitation Data'!$D$30,0,10*ROW('Sanitation Data'!D133)))</f>
        <v/>
      </c>
      <c r="CN139" s="398" t="str">
        <f ca="1">+IF(OFFSET('Sanitation Data'!$D$31,0,10*ROW('Sanitation Data'!D133))="","",OFFSET('Sanitation Data'!$D$31,0,10*ROW('Sanitation Data'!D133)))</f>
        <v/>
      </c>
      <c r="CO139" s="398" t="str">
        <f ca="1">+IF(OFFSET('Sanitation Data'!$D$32,0,10*ROW('Sanitation Data'!D133))="","",OFFSET('Sanitation Data'!$D$32,0,10*ROW('Sanitation Data'!D133)))</f>
        <v/>
      </c>
      <c r="CP139" s="398" t="str">
        <f ca="1">+IF(OFFSET('Sanitation Data'!$E$28,0,10*ROW('Sanitation Data'!E133))="","",OFFSET('Sanitation Data'!$E$28,0,10*ROW('Sanitation Data'!E133)))</f>
        <v/>
      </c>
      <c r="CQ139" s="398" t="str">
        <f ca="1">+IF(OFFSET('Sanitation Data'!$E$29,0,10*ROW('Sanitation Data'!E133))="","",OFFSET('Sanitation Data'!$E$29,0,10*ROW('Sanitation Data'!E133)))</f>
        <v/>
      </c>
      <c r="CR139" s="398" t="str">
        <f ca="1">+IF(OFFSET('Sanitation Data'!$E$30,0,10*ROW('Sanitation Data'!E133))="","",OFFSET('Sanitation Data'!$E$30,0,10*ROW('Sanitation Data'!E133)))</f>
        <v/>
      </c>
      <c r="CS139" s="398" t="str">
        <f ca="1">+IF(OFFSET('Sanitation Data'!$E$31,0,10*ROW('Sanitation Data'!E133))="","",OFFSET('Sanitation Data'!$E$31,0,10*ROW('Sanitation Data'!E133)))</f>
        <v/>
      </c>
      <c r="CT139" s="398" t="str">
        <f ca="1">+IF(OFFSET('Sanitation Data'!$E$32,0,10*ROW('Sanitation Data'!E133))="","",OFFSET('Sanitation Data'!$E$32,0,10*ROW('Sanitation Data'!E133)))</f>
        <v/>
      </c>
      <c r="CU139" s="398" t="str">
        <f ca="1">+IF(OFFSET('Sanitation Data'!$F$28,0,10*ROW('Sanitation Data'!F133))="","",OFFSET('Sanitation Data'!$F$28,0,10*ROW('Sanitation Data'!F133)))</f>
        <v/>
      </c>
      <c r="CV139" s="398" t="str">
        <f ca="1">+IF(OFFSET('Sanitation Data'!$F$29,0,10*ROW('Sanitation Data'!F133))="","",OFFSET('Sanitation Data'!$F$29,0,10*ROW('Sanitation Data'!F133)))</f>
        <v/>
      </c>
      <c r="CW139" s="398" t="str">
        <f ca="1">+IF(OFFSET('Sanitation Data'!$F$30,0,10*ROW('Sanitation Data'!F133))="","",OFFSET('Sanitation Data'!$F$30,0,10*ROW('Sanitation Data'!F133)))</f>
        <v/>
      </c>
      <c r="CX139" s="398" t="str">
        <f ca="1">+IF(OFFSET('Sanitation Data'!$F$31,0,10*ROW('Sanitation Data'!F133))="","",OFFSET('Sanitation Data'!$F$31,0,10*ROW('Sanitation Data'!F133)))</f>
        <v/>
      </c>
      <c r="CY139" s="398" t="str">
        <f ca="1">+IF(OFFSET('Sanitation Data'!$F$32,0,10*ROW('Sanitation Data'!F133))="","",OFFSET('Sanitation Data'!$F$32,0,10*ROW('Sanitation Data'!F133)))</f>
        <v/>
      </c>
      <c r="CZ139" s="398" t="str">
        <f ca="1">+IF(OFFSET('Sanitation Data'!$G$28,0,10*ROW('Sanitation Data'!G133))="","",OFFSET('Sanitation Data'!$G$28,0,10*ROW('Sanitation Data'!G133)))</f>
        <v/>
      </c>
      <c r="DA139" s="398" t="str">
        <f ca="1">+IF(OFFSET('Sanitation Data'!$G$29,0,10*ROW('Sanitation Data'!G133))="","",OFFSET('Sanitation Data'!$G$29,0,10*ROW('Sanitation Data'!G133)))</f>
        <v/>
      </c>
      <c r="DB139" s="398" t="str">
        <f ca="1">+IF(OFFSET('Sanitation Data'!$G$30,0,10*ROW('Sanitation Data'!G133))="","",OFFSET('Sanitation Data'!$G$30,0,10*ROW('Sanitation Data'!G133)))</f>
        <v/>
      </c>
      <c r="DC139" s="398" t="str">
        <f ca="1">+IF(OFFSET('Sanitation Data'!$G$31,0,10*ROW('Sanitation Data'!G133))="","",OFFSET('Sanitation Data'!$G$31,0,10*ROW('Sanitation Data'!G133)))</f>
        <v/>
      </c>
      <c r="DD139" s="398" t="str">
        <f ca="1">+IF(OFFSET('Sanitation Data'!$G$32,0,10*ROW('Sanitation Data'!G133))="","",OFFSET('Sanitation Data'!$G$32,0,10*ROW('Sanitation Data'!G133)))</f>
        <v/>
      </c>
      <c r="DE139" s="398" t="str">
        <f ca="1">+IF(OFFSET('Sanitation Data'!$H$28,0,10*ROW('Sanitation Data'!H133))="","",OFFSET('Sanitation Data'!$H$28,0,10*ROW('Sanitation Data'!H133)))</f>
        <v/>
      </c>
      <c r="DF139" s="398" t="str">
        <f ca="1">+IF(OFFSET('Sanitation Data'!$H$29,0,10*ROW('Sanitation Data'!H133))="","",OFFSET('Sanitation Data'!$H$29,0,10*ROW('Sanitation Data'!H133)))</f>
        <v/>
      </c>
      <c r="DG139" s="398" t="str">
        <f ca="1">+IF(OFFSET('Sanitation Data'!$H$30,0,10*ROW('Sanitation Data'!H133))="","",OFFSET('Sanitation Data'!$H$30,0,10*ROW('Sanitation Data'!H133)))</f>
        <v/>
      </c>
      <c r="DH139" s="398" t="str">
        <f ca="1">+IF(OFFSET('Sanitation Data'!$H$31,0,10*ROW('Sanitation Data'!H133))="","",OFFSET('Sanitation Data'!$H$31,0,10*ROW('Sanitation Data'!H133)))</f>
        <v/>
      </c>
      <c r="DI139" s="398" t="str">
        <f ca="1">+IF(OFFSET('Sanitation Data'!$H$32,0,10*ROW('Sanitation Data'!H133))="","",OFFSET('Sanitation Data'!$H$32,0,10*ROW('Sanitation Data'!H133)))</f>
        <v/>
      </c>
      <c r="DJ139" s="398" t="str">
        <f ca="1">+IF(OFFSET('Sanitation Data'!$I$28,0,10*ROW('Sanitation Data'!I133))="","",OFFSET('Sanitation Data'!$I$28,0,10*ROW('Sanitation Data'!I133)))</f>
        <v/>
      </c>
      <c r="DK139" s="398" t="str">
        <f ca="1">+IF(OFFSET('Sanitation Data'!$I$29,0,10*ROW('Sanitation Data'!I133))="","",OFFSET('Sanitation Data'!$I$29,0,10*ROW('Sanitation Data'!I133)))</f>
        <v/>
      </c>
      <c r="DL139" s="398" t="str">
        <f ca="1">+IF(OFFSET('Sanitation Data'!$I$30,0,10*ROW('Sanitation Data'!I133))="","",OFFSET('Sanitation Data'!$I$30,0,10*ROW('Sanitation Data'!I133)))</f>
        <v/>
      </c>
      <c r="DM139" s="398" t="str">
        <f ca="1">+IF(OFFSET('Sanitation Data'!$I$31,0,10*ROW('Sanitation Data'!I133))="","",OFFSET('Sanitation Data'!$I$31,0,10*ROW('Sanitation Data'!I133)))</f>
        <v/>
      </c>
      <c r="DN139" s="398" t="str">
        <f ca="1">+IF(OFFSET('Sanitation Data'!$I$32,0,10*ROW('Sanitation Data'!I133))="","",OFFSET('Sanitation Data'!$I$32,0,10*ROW('Sanitation Data'!I133)))</f>
        <v/>
      </c>
      <c r="DO139" s="398" t="str">
        <f ca="1">+IF(OFFSET('Hygiene Data'!$D$11,0,10*ROW('Hygiene Data'!D133))="","",OFFSET('Hygiene Data'!$D$11,0,10*ROW('Hygiene Data'!D133)))</f>
        <v/>
      </c>
      <c r="DP139" s="398" t="str">
        <f ca="1">+IF(OFFSET('Hygiene Data'!$D$12,0,10*ROW('Hygiene Data'!D133))="","",OFFSET('Hygiene Data'!$D$12,0,10*ROW('Hygiene Data'!D133)))</f>
        <v/>
      </c>
      <c r="DQ139" s="398" t="str">
        <f ca="1">+IF(OFFSET('Hygiene Data'!$D$13,0,10*ROW('Hygiene Data'!D133))="","",OFFSET('Hygiene Data'!$D$13,0,10*ROW('Hygiene Data'!D133)))</f>
        <v/>
      </c>
      <c r="DR139" s="398" t="str">
        <f ca="1">+IF(OFFSET('Hygiene Data'!$E$11,0,10*ROW('Hygiene Data'!E133))="","",OFFSET('Hygiene Data'!$E$11,0,10*ROW('Hygiene Data'!E133)))</f>
        <v/>
      </c>
      <c r="DS139" s="398" t="str">
        <f ca="1">+IF(OFFSET('Hygiene Data'!$E$12,0,10*ROW('Hygiene Data'!E133))="","",OFFSET('Hygiene Data'!$E$12,0,10*ROW('Hygiene Data'!E133)))</f>
        <v/>
      </c>
      <c r="DT139" s="398" t="str">
        <f ca="1">+IF(OFFSET('Hygiene Data'!$E$13,0,10*ROW('Hygiene Data'!E133))="","",OFFSET('Hygiene Data'!$E$13,0,10*ROW('Hygiene Data'!E133)))</f>
        <v/>
      </c>
      <c r="DU139" s="398" t="str">
        <f ca="1">+IF(OFFSET('Hygiene Data'!$F$11,0,10*ROW('Hygiene Data'!F133))="","",OFFSET('Hygiene Data'!$F$11,0,10*ROW('Hygiene Data'!F133)))</f>
        <v/>
      </c>
      <c r="DV139" s="398" t="str">
        <f ca="1">+IF(OFFSET('Hygiene Data'!$F$12,0,10*ROW('Hygiene Data'!F133))="","",OFFSET('Hygiene Data'!$F$12,0,10*ROW('Hygiene Data'!F133)))</f>
        <v/>
      </c>
      <c r="DW139" s="398" t="str">
        <f ca="1">+IF(OFFSET('Hygiene Data'!$F$13,0,10*ROW('Hygiene Data'!F133))="","",OFFSET('Hygiene Data'!$F$13,0,10*ROW('Hygiene Data'!F133)))</f>
        <v/>
      </c>
      <c r="DX139" s="398" t="str">
        <f ca="1">+IF(OFFSET('Hygiene Data'!$G$11,0,10*ROW('Hygiene Data'!G133))="","",OFFSET('Hygiene Data'!$G$11,0,10*ROW('Hygiene Data'!G133)))</f>
        <v/>
      </c>
      <c r="DY139" s="398" t="str">
        <f ca="1">+IF(OFFSET('Hygiene Data'!$G$12,0,10*ROW('Hygiene Data'!G133))="","",OFFSET('Hygiene Data'!$G$12,0,10*ROW('Hygiene Data'!G133)))</f>
        <v/>
      </c>
      <c r="DZ139" s="398" t="str">
        <f ca="1">+IF(OFFSET('Hygiene Data'!$G$13,0,10*ROW('Hygiene Data'!G133))="","",OFFSET('Hygiene Data'!$G$13,0,10*ROW('Hygiene Data'!G133)))</f>
        <v/>
      </c>
      <c r="EA139" s="398" t="str">
        <f ca="1">+IF(OFFSET('Hygiene Data'!$H$11,0,10*ROW('Hygiene Data'!H133))="","",OFFSET('Hygiene Data'!$H$11,0,10*ROW('Hygiene Data'!H133)))</f>
        <v/>
      </c>
      <c r="EB139" s="398" t="str">
        <f ca="1">+IF(OFFSET('Hygiene Data'!$H$12,0,10*ROW('Hygiene Data'!H133))="","",OFFSET('Hygiene Data'!$H$12,0,10*ROW('Hygiene Data'!H133)))</f>
        <v/>
      </c>
      <c r="EC139" s="398" t="str">
        <f ca="1">+IF(OFFSET('Hygiene Data'!$H$13,0,10*ROW('Hygiene Data'!H133))="","",OFFSET('Hygiene Data'!$H$13,0,10*ROW('Hygiene Data'!H133)))</f>
        <v/>
      </c>
      <c r="ED139" s="398" t="str">
        <f ca="1">+IF(OFFSET('Hygiene Data'!$I$11,0,10*ROW('Hygiene Data'!I133))="","",OFFSET('Hygiene Data'!$I$11,0,10*ROW('Hygiene Data'!I133)))</f>
        <v/>
      </c>
      <c r="EE139" s="398" t="str">
        <f ca="1">+IF(OFFSET('Hygiene Data'!$I$12,0,10*ROW('Hygiene Data'!I133))="","",OFFSET('Hygiene Data'!$I$12,0,10*ROW('Hygiene Data'!I133)))</f>
        <v/>
      </c>
      <c r="EF139" s="398" t="str">
        <f ca="1">+IF(OFFSET('Hygiene Data'!$I$13,0,10*ROW('Hygiene Data'!I133))="","",OFFSET('Hygiene Data'!$I$13,0,10*ROW('Hygiene Data'!I133)))</f>
        <v/>
      </c>
    </row>
    <row r="140" spans="1:136" x14ac:dyDescent="0.25">
      <c r="A140" s="507" t="str">
        <f ca="1">+IF(OFFSET('Water Data'!$B$2,0,10*ROW('Water Data'!E134))="","",OFFSET('Water Data'!$B$2,0,10*ROW('Water Data'!E134)))</f>
        <v/>
      </c>
      <c r="B140" s="507"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34" t="str">
        <f t="shared" ca="1" si="2"/>
        <v/>
      </c>
      <c r="D140" s="535"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35"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35"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35"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35"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35"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35"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35"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35"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35"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35"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35"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35"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35"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35"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35"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35"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35"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36"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36"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36"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36"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36"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36"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36"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36"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36"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36"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36"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36"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36"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36"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36"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36"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36"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36"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36"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36"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36"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36"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36"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36"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36"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36"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36"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36"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36"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36"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37"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613"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37"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37"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37"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37"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37"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37"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37"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37"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37"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37"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37"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37"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37"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37"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37"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37"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98" t="str">
        <f ca="1">+IF(OFFSET('Water Data'!$D$27,0,10*ROW('Water Data'!D134))="","",OFFSET('Water Data'!$D$27,0,10*ROW('Water Data'!D134)))</f>
        <v/>
      </c>
      <c r="BT140" s="398" t="str">
        <f ca="1">+IF(OFFSET('Water Data'!$D$28,0,10*ROW('Water Data'!D134))="","",OFFSET('Water Data'!$D$28,0,10*ROW('Water Data'!D134)))</f>
        <v/>
      </c>
      <c r="BU140" s="398" t="str">
        <f ca="1">+IF(OFFSET('Water Data'!$D$29,0,10*ROW('Water Data'!D134))="","",OFFSET('Water Data'!$D$29,0,10*ROW('Water Data'!D134)))</f>
        <v/>
      </c>
      <c r="BV140" s="398" t="str">
        <f ca="1">+IF(OFFSET('Water Data'!$E$27,0,10*ROW('Water Data'!E134))="","",OFFSET('Water Data'!$E$27,0,10*ROW('Water Data'!E134)))</f>
        <v/>
      </c>
      <c r="BW140" s="398" t="str">
        <f ca="1">+IF(OFFSET('Water Data'!$E$28,0,10*ROW('Water Data'!E134))="","",OFFSET('Water Data'!$E$28,0,10*ROW('Water Data'!E134)))</f>
        <v/>
      </c>
      <c r="BX140" s="398" t="str">
        <f ca="1">+IF(OFFSET('Water Data'!$E$29,0,10*ROW('Water Data'!E134))="","",OFFSET('Water Data'!$E$29,0,10*ROW('Water Data'!E134)))</f>
        <v/>
      </c>
      <c r="BY140" s="398" t="str">
        <f ca="1">+IF(OFFSET('Water Data'!$F$27,0,10*ROW('Water Data'!F134))="","",OFFSET('Water Data'!$F$27,0,10*ROW('Water Data'!F134)))</f>
        <v/>
      </c>
      <c r="BZ140" s="398" t="str">
        <f ca="1">+IF(OFFSET('Water Data'!$F$28,0,10*ROW('Water Data'!F134))="","",OFFSET('Water Data'!$F$28,0,10*ROW('Water Data'!F134)))</f>
        <v/>
      </c>
      <c r="CA140" s="398" t="str">
        <f ca="1">+IF(OFFSET('Water Data'!$F$29,0,10*ROW('Water Data'!F134))="","",OFFSET('Water Data'!$F$29,0,10*ROW('Water Data'!F134)))</f>
        <v/>
      </c>
      <c r="CB140" s="398" t="str">
        <f ca="1">+IF(OFFSET('Water Data'!$G$27,0,10*ROW('Water Data'!G134))="","",OFFSET('Water Data'!$G$27,0,10*ROW('Water Data'!G134)))</f>
        <v/>
      </c>
      <c r="CC140" s="398" t="str">
        <f ca="1">+IF(OFFSET('Water Data'!$G$28,0,10*ROW('Water Data'!G134))="","",OFFSET('Water Data'!$G$28,0,10*ROW('Water Data'!G134)))</f>
        <v/>
      </c>
      <c r="CD140" s="398" t="str">
        <f ca="1">+IF(OFFSET('Water Data'!$G$29,0,10*ROW('Water Data'!G134))="","",OFFSET('Water Data'!$G$29,0,10*ROW('Water Data'!G134)))</f>
        <v/>
      </c>
      <c r="CE140" s="398" t="str">
        <f ca="1">+IF(OFFSET('Water Data'!$H$27,0,10*ROW('Water Data'!H134))="","",OFFSET('Water Data'!$H$27,0,10*ROW('Water Data'!H134)))</f>
        <v/>
      </c>
      <c r="CF140" s="398" t="str">
        <f ca="1">+IF(OFFSET('Water Data'!$H$28,0,10*ROW('Water Data'!H134))="","",OFFSET('Water Data'!$H$28,0,10*ROW('Water Data'!H134)))</f>
        <v/>
      </c>
      <c r="CG140" s="398" t="str">
        <f ca="1">+IF(OFFSET('Water Data'!$H$29,0,10*ROW('Water Data'!H134))="","",OFFSET('Water Data'!$H$29,0,10*ROW('Water Data'!H134)))</f>
        <v/>
      </c>
      <c r="CH140" s="398" t="str">
        <f ca="1">+IF(OFFSET('Water Data'!$I$27,0,10*ROW('Water Data'!I134))="","",OFFSET('Water Data'!$I$27,0,10*ROW('Water Data'!I134)))</f>
        <v/>
      </c>
      <c r="CI140" s="398" t="str">
        <f ca="1">+IF(OFFSET('Water Data'!$I$28,0,10*ROW('Water Data'!I134))="","",OFFSET('Water Data'!$I$28,0,10*ROW('Water Data'!I134)))</f>
        <v/>
      </c>
      <c r="CJ140" s="398" t="str">
        <f ca="1">+IF(OFFSET('Water Data'!$I$29,0,10*ROW('Water Data'!I134))="","",OFFSET('Water Data'!$I$29,0,10*ROW('Water Data'!I134)))</f>
        <v/>
      </c>
      <c r="CK140" s="398" t="str">
        <f ca="1">+IF(OFFSET('Sanitation Data'!$D$28,0,10*ROW('Sanitation Data'!D134))="","",OFFSET('Sanitation Data'!$D$28,0,10*ROW('Sanitation Data'!D134)))</f>
        <v/>
      </c>
      <c r="CL140" s="398" t="str">
        <f ca="1">+IF(OFFSET('Sanitation Data'!$D$29,0,10*ROW('Sanitation Data'!D134))="","",OFFSET('Sanitation Data'!$D$29,0,10*ROW('Sanitation Data'!D134)))</f>
        <v/>
      </c>
      <c r="CM140" s="398" t="str">
        <f ca="1">+IF(OFFSET('Sanitation Data'!$D$30,0,10*ROW('Sanitation Data'!D134))="","",OFFSET('Sanitation Data'!$D$30,0,10*ROW('Sanitation Data'!D134)))</f>
        <v/>
      </c>
      <c r="CN140" s="398" t="str">
        <f ca="1">+IF(OFFSET('Sanitation Data'!$D$31,0,10*ROW('Sanitation Data'!D134))="","",OFFSET('Sanitation Data'!$D$31,0,10*ROW('Sanitation Data'!D134)))</f>
        <v/>
      </c>
      <c r="CO140" s="398" t="str">
        <f ca="1">+IF(OFFSET('Sanitation Data'!$D$32,0,10*ROW('Sanitation Data'!D134))="","",OFFSET('Sanitation Data'!$D$32,0,10*ROW('Sanitation Data'!D134)))</f>
        <v/>
      </c>
      <c r="CP140" s="398" t="str">
        <f ca="1">+IF(OFFSET('Sanitation Data'!$E$28,0,10*ROW('Sanitation Data'!E134))="","",OFFSET('Sanitation Data'!$E$28,0,10*ROW('Sanitation Data'!E134)))</f>
        <v/>
      </c>
      <c r="CQ140" s="398" t="str">
        <f ca="1">+IF(OFFSET('Sanitation Data'!$E$29,0,10*ROW('Sanitation Data'!E134))="","",OFFSET('Sanitation Data'!$E$29,0,10*ROW('Sanitation Data'!E134)))</f>
        <v/>
      </c>
      <c r="CR140" s="398" t="str">
        <f ca="1">+IF(OFFSET('Sanitation Data'!$E$30,0,10*ROW('Sanitation Data'!E134))="","",OFFSET('Sanitation Data'!$E$30,0,10*ROW('Sanitation Data'!E134)))</f>
        <v/>
      </c>
      <c r="CS140" s="398" t="str">
        <f ca="1">+IF(OFFSET('Sanitation Data'!$E$31,0,10*ROW('Sanitation Data'!E134))="","",OFFSET('Sanitation Data'!$E$31,0,10*ROW('Sanitation Data'!E134)))</f>
        <v/>
      </c>
      <c r="CT140" s="398" t="str">
        <f ca="1">+IF(OFFSET('Sanitation Data'!$E$32,0,10*ROW('Sanitation Data'!E134))="","",OFFSET('Sanitation Data'!$E$32,0,10*ROW('Sanitation Data'!E134)))</f>
        <v/>
      </c>
      <c r="CU140" s="398" t="str">
        <f ca="1">+IF(OFFSET('Sanitation Data'!$F$28,0,10*ROW('Sanitation Data'!F134))="","",OFFSET('Sanitation Data'!$F$28,0,10*ROW('Sanitation Data'!F134)))</f>
        <v/>
      </c>
      <c r="CV140" s="398" t="str">
        <f ca="1">+IF(OFFSET('Sanitation Data'!$F$29,0,10*ROW('Sanitation Data'!F134))="","",OFFSET('Sanitation Data'!$F$29,0,10*ROW('Sanitation Data'!F134)))</f>
        <v/>
      </c>
      <c r="CW140" s="398" t="str">
        <f ca="1">+IF(OFFSET('Sanitation Data'!$F$30,0,10*ROW('Sanitation Data'!F134))="","",OFFSET('Sanitation Data'!$F$30,0,10*ROW('Sanitation Data'!F134)))</f>
        <v/>
      </c>
      <c r="CX140" s="398" t="str">
        <f ca="1">+IF(OFFSET('Sanitation Data'!$F$31,0,10*ROW('Sanitation Data'!F134))="","",OFFSET('Sanitation Data'!$F$31,0,10*ROW('Sanitation Data'!F134)))</f>
        <v/>
      </c>
      <c r="CY140" s="398" t="str">
        <f ca="1">+IF(OFFSET('Sanitation Data'!$F$32,0,10*ROW('Sanitation Data'!F134))="","",OFFSET('Sanitation Data'!$F$32,0,10*ROW('Sanitation Data'!F134)))</f>
        <v/>
      </c>
      <c r="CZ140" s="398" t="str">
        <f ca="1">+IF(OFFSET('Sanitation Data'!$G$28,0,10*ROW('Sanitation Data'!G134))="","",OFFSET('Sanitation Data'!$G$28,0,10*ROW('Sanitation Data'!G134)))</f>
        <v/>
      </c>
      <c r="DA140" s="398" t="str">
        <f ca="1">+IF(OFFSET('Sanitation Data'!$G$29,0,10*ROW('Sanitation Data'!G134))="","",OFFSET('Sanitation Data'!$G$29,0,10*ROW('Sanitation Data'!G134)))</f>
        <v/>
      </c>
      <c r="DB140" s="398" t="str">
        <f ca="1">+IF(OFFSET('Sanitation Data'!$G$30,0,10*ROW('Sanitation Data'!G134))="","",OFFSET('Sanitation Data'!$G$30,0,10*ROW('Sanitation Data'!G134)))</f>
        <v/>
      </c>
      <c r="DC140" s="398" t="str">
        <f ca="1">+IF(OFFSET('Sanitation Data'!$G$31,0,10*ROW('Sanitation Data'!G134))="","",OFFSET('Sanitation Data'!$G$31,0,10*ROW('Sanitation Data'!G134)))</f>
        <v/>
      </c>
      <c r="DD140" s="398" t="str">
        <f ca="1">+IF(OFFSET('Sanitation Data'!$G$32,0,10*ROW('Sanitation Data'!G134))="","",OFFSET('Sanitation Data'!$G$32,0,10*ROW('Sanitation Data'!G134)))</f>
        <v/>
      </c>
      <c r="DE140" s="398" t="str">
        <f ca="1">+IF(OFFSET('Sanitation Data'!$H$28,0,10*ROW('Sanitation Data'!H134))="","",OFFSET('Sanitation Data'!$H$28,0,10*ROW('Sanitation Data'!H134)))</f>
        <v/>
      </c>
      <c r="DF140" s="398" t="str">
        <f ca="1">+IF(OFFSET('Sanitation Data'!$H$29,0,10*ROW('Sanitation Data'!H134))="","",OFFSET('Sanitation Data'!$H$29,0,10*ROW('Sanitation Data'!H134)))</f>
        <v/>
      </c>
      <c r="DG140" s="398" t="str">
        <f ca="1">+IF(OFFSET('Sanitation Data'!$H$30,0,10*ROW('Sanitation Data'!H134))="","",OFFSET('Sanitation Data'!$H$30,0,10*ROW('Sanitation Data'!H134)))</f>
        <v/>
      </c>
      <c r="DH140" s="398" t="str">
        <f ca="1">+IF(OFFSET('Sanitation Data'!$H$31,0,10*ROW('Sanitation Data'!H134))="","",OFFSET('Sanitation Data'!$H$31,0,10*ROW('Sanitation Data'!H134)))</f>
        <v/>
      </c>
      <c r="DI140" s="398" t="str">
        <f ca="1">+IF(OFFSET('Sanitation Data'!$H$32,0,10*ROW('Sanitation Data'!H134))="","",OFFSET('Sanitation Data'!$H$32,0,10*ROW('Sanitation Data'!H134)))</f>
        <v/>
      </c>
      <c r="DJ140" s="398" t="str">
        <f ca="1">+IF(OFFSET('Sanitation Data'!$I$28,0,10*ROW('Sanitation Data'!I134))="","",OFFSET('Sanitation Data'!$I$28,0,10*ROW('Sanitation Data'!I134)))</f>
        <v/>
      </c>
      <c r="DK140" s="398" t="str">
        <f ca="1">+IF(OFFSET('Sanitation Data'!$I$29,0,10*ROW('Sanitation Data'!I134))="","",OFFSET('Sanitation Data'!$I$29,0,10*ROW('Sanitation Data'!I134)))</f>
        <v/>
      </c>
      <c r="DL140" s="398" t="str">
        <f ca="1">+IF(OFFSET('Sanitation Data'!$I$30,0,10*ROW('Sanitation Data'!I134))="","",OFFSET('Sanitation Data'!$I$30,0,10*ROW('Sanitation Data'!I134)))</f>
        <v/>
      </c>
      <c r="DM140" s="398" t="str">
        <f ca="1">+IF(OFFSET('Sanitation Data'!$I$31,0,10*ROW('Sanitation Data'!I134))="","",OFFSET('Sanitation Data'!$I$31,0,10*ROW('Sanitation Data'!I134)))</f>
        <v/>
      </c>
      <c r="DN140" s="398" t="str">
        <f ca="1">+IF(OFFSET('Sanitation Data'!$I$32,0,10*ROW('Sanitation Data'!I134))="","",OFFSET('Sanitation Data'!$I$32,0,10*ROW('Sanitation Data'!I134)))</f>
        <v/>
      </c>
      <c r="DO140" s="398" t="str">
        <f ca="1">+IF(OFFSET('Hygiene Data'!$D$11,0,10*ROW('Hygiene Data'!D134))="","",OFFSET('Hygiene Data'!$D$11,0,10*ROW('Hygiene Data'!D134)))</f>
        <v/>
      </c>
      <c r="DP140" s="398" t="str">
        <f ca="1">+IF(OFFSET('Hygiene Data'!$D$12,0,10*ROW('Hygiene Data'!D134))="","",OFFSET('Hygiene Data'!$D$12,0,10*ROW('Hygiene Data'!D134)))</f>
        <v/>
      </c>
      <c r="DQ140" s="398" t="str">
        <f ca="1">+IF(OFFSET('Hygiene Data'!$D$13,0,10*ROW('Hygiene Data'!D134))="","",OFFSET('Hygiene Data'!$D$13,0,10*ROW('Hygiene Data'!D134)))</f>
        <v/>
      </c>
      <c r="DR140" s="398" t="str">
        <f ca="1">+IF(OFFSET('Hygiene Data'!$E$11,0,10*ROW('Hygiene Data'!E134))="","",OFFSET('Hygiene Data'!$E$11,0,10*ROW('Hygiene Data'!E134)))</f>
        <v/>
      </c>
      <c r="DS140" s="398" t="str">
        <f ca="1">+IF(OFFSET('Hygiene Data'!$E$12,0,10*ROW('Hygiene Data'!E134))="","",OFFSET('Hygiene Data'!$E$12,0,10*ROW('Hygiene Data'!E134)))</f>
        <v/>
      </c>
      <c r="DT140" s="398" t="str">
        <f ca="1">+IF(OFFSET('Hygiene Data'!$E$13,0,10*ROW('Hygiene Data'!E134))="","",OFFSET('Hygiene Data'!$E$13,0,10*ROW('Hygiene Data'!E134)))</f>
        <v/>
      </c>
      <c r="DU140" s="398" t="str">
        <f ca="1">+IF(OFFSET('Hygiene Data'!$F$11,0,10*ROW('Hygiene Data'!F134))="","",OFFSET('Hygiene Data'!$F$11,0,10*ROW('Hygiene Data'!F134)))</f>
        <v/>
      </c>
      <c r="DV140" s="398" t="str">
        <f ca="1">+IF(OFFSET('Hygiene Data'!$F$12,0,10*ROW('Hygiene Data'!F134))="","",OFFSET('Hygiene Data'!$F$12,0,10*ROW('Hygiene Data'!F134)))</f>
        <v/>
      </c>
      <c r="DW140" s="398" t="str">
        <f ca="1">+IF(OFFSET('Hygiene Data'!$F$13,0,10*ROW('Hygiene Data'!F134))="","",OFFSET('Hygiene Data'!$F$13,0,10*ROW('Hygiene Data'!F134)))</f>
        <v/>
      </c>
      <c r="DX140" s="398" t="str">
        <f ca="1">+IF(OFFSET('Hygiene Data'!$G$11,0,10*ROW('Hygiene Data'!G134))="","",OFFSET('Hygiene Data'!$G$11,0,10*ROW('Hygiene Data'!G134)))</f>
        <v/>
      </c>
      <c r="DY140" s="398" t="str">
        <f ca="1">+IF(OFFSET('Hygiene Data'!$G$12,0,10*ROW('Hygiene Data'!G134))="","",OFFSET('Hygiene Data'!$G$12,0,10*ROW('Hygiene Data'!G134)))</f>
        <v/>
      </c>
      <c r="DZ140" s="398" t="str">
        <f ca="1">+IF(OFFSET('Hygiene Data'!$G$13,0,10*ROW('Hygiene Data'!G134))="","",OFFSET('Hygiene Data'!$G$13,0,10*ROW('Hygiene Data'!G134)))</f>
        <v/>
      </c>
      <c r="EA140" s="398" t="str">
        <f ca="1">+IF(OFFSET('Hygiene Data'!$H$11,0,10*ROW('Hygiene Data'!H134))="","",OFFSET('Hygiene Data'!$H$11,0,10*ROW('Hygiene Data'!H134)))</f>
        <v/>
      </c>
      <c r="EB140" s="398" t="str">
        <f ca="1">+IF(OFFSET('Hygiene Data'!$H$12,0,10*ROW('Hygiene Data'!H134))="","",OFFSET('Hygiene Data'!$H$12,0,10*ROW('Hygiene Data'!H134)))</f>
        <v/>
      </c>
      <c r="EC140" s="398" t="str">
        <f ca="1">+IF(OFFSET('Hygiene Data'!$H$13,0,10*ROW('Hygiene Data'!H134))="","",OFFSET('Hygiene Data'!$H$13,0,10*ROW('Hygiene Data'!H134)))</f>
        <v/>
      </c>
      <c r="ED140" s="398" t="str">
        <f ca="1">+IF(OFFSET('Hygiene Data'!$I$11,0,10*ROW('Hygiene Data'!I134))="","",OFFSET('Hygiene Data'!$I$11,0,10*ROW('Hygiene Data'!I134)))</f>
        <v/>
      </c>
      <c r="EE140" s="398" t="str">
        <f ca="1">+IF(OFFSET('Hygiene Data'!$I$12,0,10*ROW('Hygiene Data'!I134))="","",OFFSET('Hygiene Data'!$I$12,0,10*ROW('Hygiene Data'!I134)))</f>
        <v/>
      </c>
      <c r="EF140" s="398" t="str">
        <f ca="1">+IF(OFFSET('Hygiene Data'!$I$13,0,10*ROW('Hygiene Data'!I134))="","",OFFSET('Hygiene Data'!$I$13,0,10*ROW('Hygiene Data'!I134)))</f>
        <v/>
      </c>
    </row>
    <row r="141" spans="1:136" x14ac:dyDescent="0.25">
      <c r="A141" s="507" t="str">
        <f ca="1">+IF(OFFSET('Water Data'!$B$2,0,10*ROW('Water Data'!E135))="","",OFFSET('Water Data'!$B$2,0,10*ROW('Water Data'!E135)))</f>
        <v/>
      </c>
      <c r="B141" s="507"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34" t="str">
        <f t="shared" ca="1" si="2"/>
        <v/>
      </c>
      <c r="D141" s="535"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35"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35"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35"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35"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35"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35"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35"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35"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35"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35"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35"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35"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35"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35"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35"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35"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35"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36"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36"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36"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36"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36"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36"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36"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36"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36"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36"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36"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36"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36"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36"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36"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36"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36"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36"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36"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36"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36"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36"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36"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36"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36"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36"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36"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36"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36"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36"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37"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613"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37"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37"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37"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37"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37"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37"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37"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37"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37"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37"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37"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37"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37"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37"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37"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37"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98" t="str">
        <f ca="1">+IF(OFFSET('Water Data'!$D$27,0,10*ROW('Water Data'!D135))="","",OFFSET('Water Data'!$D$27,0,10*ROW('Water Data'!D135)))</f>
        <v/>
      </c>
      <c r="BT141" s="398" t="str">
        <f ca="1">+IF(OFFSET('Water Data'!$D$28,0,10*ROW('Water Data'!D135))="","",OFFSET('Water Data'!$D$28,0,10*ROW('Water Data'!D135)))</f>
        <v/>
      </c>
      <c r="BU141" s="398" t="str">
        <f ca="1">+IF(OFFSET('Water Data'!$D$29,0,10*ROW('Water Data'!D135))="","",OFFSET('Water Data'!$D$29,0,10*ROW('Water Data'!D135)))</f>
        <v/>
      </c>
      <c r="BV141" s="398" t="str">
        <f ca="1">+IF(OFFSET('Water Data'!$E$27,0,10*ROW('Water Data'!E135))="","",OFFSET('Water Data'!$E$27,0,10*ROW('Water Data'!E135)))</f>
        <v/>
      </c>
      <c r="BW141" s="398" t="str">
        <f ca="1">+IF(OFFSET('Water Data'!$E$28,0,10*ROW('Water Data'!E135))="","",OFFSET('Water Data'!$E$28,0,10*ROW('Water Data'!E135)))</f>
        <v/>
      </c>
      <c r="BX141" s="398" t="str">
        <f ca="1">+IF(OFFSET('Water Data'!$E$29,0,10*ROW('Water Data'!E135))="","",OFFSET('Water Data'!$E$29,0,10*ROW('Water Data'!E135)))</f>
        <v/>
      </c>
      <c r="BY141" s="398" t="str">
        <f ca="1">+IF(OFFSET('Water Data'!$F$27,0,10*ROW('Water Data'!F135))="","",OFFSET('Water Data'!$F$27,0,10*ROW('Water Data'!F135)))</f>
        <v/>
      </c>
      <c r="BZ141" s="398" t="str">
        <f ca="1">+IF(OFFSET('Water Data'!$F$28,0,10*ROW('Water Data'!F135))="","",OFFSET('Water Data'!$F$28,0,10*ROW('Water Data'!F135)))</f>
        <v/>
      </c>
      <c r="CA141" s="398" t="str">
        <f ca="1">+IF(OFFSET('Water Data'!$F$29,0,10*ROW('Water Data'!F135))="","",OFFSET('Water Data'!$F$29,0,10*ROW('Water Data'!F135)))</f>
        <v/>
      </c>
      <c r="CB141" s="398" t="str">
        <f ca="1">+IF(OFFSET('Water Data'!$G$27,0,10*ROW('Water Data'!G135))="","",OFFSET('Water Data'!$G$27,0,10*ROW('Water Data'!G135)))</f>
        <v/>
      </c>
      <c r="CC141" s="398" t="str">
        <f ca="1">+IF(OFFSET('Water Data'!$G$28,0,10*ROW('Water Data'!G135))="","",OFFSET('Water Data'!$G$28,0,10*ROW('Water Data'!G135)))</f>
        <v/>
      </c>
      <c r="CD141" s="398" t="str">
        <f ca="1">+IF(OFFSET('Water Data'!$G$29,0,10*ROW('Water Data'!G135))="","",OFFSET('Water Data'!$G$29,0,10*ROW('Water Data'!G135)))</f>
        <v/>
      </c>
      <c r="CE141" s="398" t="str">
        <f ca="1">+IF(OFFSET('Water Data'!$H$27,0,10*ROW('Water Data'!H135))="","",OFFSET('Water Data'!$H$27,0,10*ROW('Water Data'!H135)))</f>
        <v/>
      </c>
      <c r="CF141" s="398" t="str">
        <f ca="1">+IF(OFFSET('Water Data'!$H$28,0,10*ROW('Water Data'!H135))="","",OFFSET('Water Data'!$H$28,0,10*ROW('Water Data'!H135)))</f>
        <v/>
      </c>
      <c r="CG141" s="398" t="str">
        <f ca="1">+IF(OFFSET('Water Data'!$H$29,0,10*ROW('Water Data'!H135))="","",OFFSET('Water Data'!$H$29,0,10*ROW('Water Data'!H135)))</f>
        <v/>
      </c>
      <c r="CH141" s="398" t="str">
        <f ca="1">+IF(OFFSET('Water Data'!$I$27,0,10*ROW('Water Data'!I135))="","",OFFSET('Water Data'!$I$27,0,10*ROW('Water Data'!I135)))</f>
        <v/>
      </c>
      <c r="CI141" s="398" t="str">
        <f ca="1">+IF(OFFSET('Water Data'!$I$28,0,10*ROW('Water Data'!I135))="","",OFFSET('Water Data'!$I$28,0,10*ROW('Water Data'!I135)))</f>
        <v/>
      </c>
      <c r="CJ141" s="398" t="str">
        <f ca="1">+IF(OFFSET('Water Data'!$I$29,0,10*ROW('Water Data'!I135))="","",OFFSET('Water Data'!$I$29,0,10*ROW('Water Data'!I135)))</f>
        <v/>
      </c>
      <c r="CK141" s="398" t="str">
        <f ca="1">+IF(OFFSET('Sanitation Data'!$D$28,0,10*ROW('Sanitation Data'!D135))="","",OFFSET('Sanitation Data'!$D$28,0,10*ROW('Sanitation Data'!D135)))</f>
        <v/>
      </c>
      <c r="CL141" s="398" t="str">
        <f ca="1">+IF(OFFSET('Sanitation Data'!$D$29,0,10*ROW('Sanitation Data'!D135))="","",OFFSET('Sanitation Data'!$D$29,0,10*ROW('Sanitation Data'!D135)))</f>
        <v/>
      </c>
      <c r="CM141" s="398" t="str">
        <f ca="1">+IF(OFFSET('Sanitation Data'!$D$30,0,10*ROW('Sanitation Data'!D135))="","",OFFSET('Sanitation Data'!$D$30,0,10*ROW('Sanitation Data'!D135)))</f>
        <v/>
      </c>
      <c r="CN141" s="398" t="str">
        <f ca="1">+IF(OFFSET('Sanitation Data'!$D$31,0,10*ROW('Sanitation Data'!D135))="","",OFFSET('Sanitation Data'!$D$31,0,10*ROW('Sanitation Data'!D135)))</f>
        <v/>
      </c>
      <c r="CO141" s="398" t="str">
        <f ca="1">+IF(OFFSET('Sanitation Data'!$D$32,0,10*ROW('Sanitation Data'!D135))="","",OFFSET('Sanitation Data'!$D$32,0,10*ROW('Sanitation Data'!D135)))</f>
        <v/>
      </c>
      <c r="CP141" s="398" t="str">
        <f ca="1">+IF(OFFSET('Sanitation Data'!$E$28,0,10*ROW('Sanitation Data'!E135))="","",OFFSET('Sanitation Data'!$E$28,0,10*ROW('Sanitation Data'!E135)))</f>
        <v/>
      </c>
      <c r="CQ141" s="398" t="str">
        <f ca="1">+IF(OFFSET('Sanitation Data'!$E$29,0,10*ROW('Sanitation Data'!E135))="","",OFFSET('Sanitation Data'!$E$29,0,10*ROW('Sanitation Data'!E135)))</f>
        <v/>
      </c>
      <c r="CR141" s="398" t="str">
        <f ca="1">+IF(OFFSET('Sanitation Data'!$E$30,0,10*ROW('Sanitation Data'!E135))="","",OFFSET('Sanitation Data'!$E$30,0,10*ROW('Sanitation Data'!E135)))</f>
        <v/>
      </c>
      <c r="CS141" s="398" t="str">
        <f ca="1">+IF(OFFSET('Sanitation Data'!$E$31,0,10*ROW('Sanitation Data'!E135))="","",OFFSET('Sanitation Data'!$E$31,0,10*ROW('Sanitation Data'!E135)))</f>
        <v/>
      </c>
      <c r="CT141" s="398" t="str">
        <f ca="1">+IF(OFFSET('Sanitation Data'!$E$32,0,10*ROW('Sanitation Data'!E135))="","",OFFSET('Sanitation Data'!$E$32,0,10*ROW('Sanitation Data'!E135)))</f>
        <v/>
      </c>
      <c r="CU141" s="398" t="str">
        <f ca="1">+IF(OFFSET('Sanitation Data'!$F$28,0,10*ROW('Sanitation Data'!F135))="","",OFFSET('Sanitation Data'!$F$28,0,10*ROW('Sanitation Data'!F135)))</f>
        <v/>
      </c>
      <c r="CV141" s="398" t="str">
        <f ca="1">+IF(OFFSET('Sanitation Data'!$F$29,0,10*ROW('Sanitation Data'!F135))="","",OFFSET('Sanitation Data'!$F$29,0,10*ROW('Sanitation Data'!F135)))</f>
        <v/>
      </c>
      <c r="CW141" s="398" t="str">
        <f ca="1">+IF(OFFSET('Sanitation Data'!$F$30,0,10*ROW('Sanitation Data'!F135))="","",OFFSET('Sanitation Data'!$F$30,0,10*ROW('Sanitation Data'!F135)))</f>
        <v/>
      </c>
      <c r="CX141" s="398" t="str">
        <f ca="1">+IF(OFFSET('Sanitation Data'!$F$31,0,10*ROW('Sanitation Data'!F135))="","",OFFSET('Sanitation Data'!$F$31,0,10*ROW('Sanitation Data'!F135)))</f>
        <v/>
      </c>
      <c r="CY141" s="398" t="str">
        <f ca="1">+IF(OFFSET('Sanitation Data'!$F$32,0,10*ROW('Sanitation Data'!F135))="","",OFFSET('Sanitation Data'!$F$32,0,10*ROW('Sanitation Data'!F135)))</f>
        <v/>
      </c>
      <c r="CZ141" s="398" t="str">
        <f ca="1">+IF(OFFSET('Sanitation Data'!$G$28,0,10*ROW('Sanitation Data'!G135))="","",OFFSET('Sanitation Data'!$G$28,0,10*ROW('Sanitation Data'!G135)))</f>
        <v/>
      </c>
      <c r="DA141" s="398" t="str">
        <f ca="1">+IF(OFFSET('Sanitation Data'!$G$29,0,10*ROW('Sanitation Data'!G135))="","",OFFSET('Sanitation Data'!$G$29,0,10*ROW('Sanitation Data'!G135)))</f>
        <v/>
      </c>
      <c r="DB141" s="398" t="str">
        <f ca="1">+IF(OFFSET('Sanitation Data'!$G$30,0,10*ROW('Sanitation Data'!G135))="","",OFFSET('Sanitation Data'!$G$30,0,10*ROW('Sanitation Data'!G135)))</f>
        <v/>
      </c>
      <c r="DC141" s="398" t="str">
        <f ca="1">+IF(OFFSET('Sanitation Data'!$G$31,0,10*ROW('Sanitation Data'!G135))="","",OFFSET('Sanitation Data'!$G$31,0,10*ROW('Sanitation Data'!G135)))</f>
        <v/>
      </c>
      <c r="DD141" s="398" t="str">
        <f ca="1">+IF(OFFSET('Sanitation Data'!$G$32,0,10*ROW('Sanitation Data'!G135))="","",OFFSET('Sanitation Data'!$G$32,0,10*ROW('Sanitation Data'!G135)))</f>
        <v/>
      </c>
      <c r="DE141" s="398" t="str">
        <f ca="1">+IF(OFFSET('Sanitation Data'!$H$28,0,10*ROW('Sanitation Data'!H135))="","",OFFSET('Sanitation Data'!$H$28,0,10*ROW('Sanitation Data'!H135)))</f>
        <v/>
      </c>
      <c r="DF141" s="398" t="str">
        <f ca="1">+IF(OFFSET('Sanitation Data'!$H$29,0,10*ROW('Sanitation Data'!H135))="","",OFFSET('Sanitation Data'!$H$29,0,10*ROW('Sanitation Data'!H135)))</f>
        <v/>
      </c>
      <c r="DG141" s="398" t="str">
        <f ca="1">+IF(OFFSET('Sanitation Data'!$H$30,0,10*ROW('Sanitation Data'!H135))="","",OFFSET('Sanitation Data'!$H$30,0,10*ROW('Sanitation Data'!H135)))</f>
        <v/>
      </c>
      <c r="DH141" s="398" t="str">
        <f ca="1">+IF(OFFSET('Sanitation Data'!$H$31,0,10*ROW('Sanitation Data'!H135))="","",OFFSET('Sanitation Data'!$H$31,0,10*ROW('Sanitation Data'!H135)))</f>
        <v/>
      </c>
      <c r="DI141" s="398" t="str">
        <f ca="1">+IF(OFFSET('Sanitation Data'!$H$32,0,10*ROW('Sanitation Data'!H135))="","",OFFSET('Sanitation Data'!$H$32,0,10*ROW('Sanitation Data'!H135)))</f>
        <v/>
      </c>
      <c r="DJ141" s="398" t="str">
        <f ca="1">+IF(OFFSET('Sanitation Data'!$I$28,0,10*ROW('Sanitation Data'!I135))="","",OFFSET('Sanitation Data'!$I$28,0,10*ROW('Sanitation Data'!I135)))</f>
        <v/>
      </c>
      <c r="DK141" s="398" t="str">
        <f ca="1">+IF(OFFSET('Sanitation Data'!$I$29,0,10*ROW('Sanitation Data'!I135))="","",OFFSET('Sanitation Data'!$I$29,0,10*ROW('Sanitation Data'!I135)))</f>
        <v/>
      </c>
      <c r="DL141" s="398" t="str">
        <f ca="1">+IF(OFFSET('Sanitation Data'!$I$30,0,10*ROW('Sanitation Data'!I135))="","",OFFSET('Sanitation Data'!$I$30,0,10*ROW('Sanitation Data'!I135)))</f>
        <v/>
      </c>
      <c r="DM141" s="398" t="str">
        <f ca="1">+IF(OFFSET('Sanitation Data'!$I$31,0,10*ROW('Sanitation Data'!I135))="","",OFFSET('Sanitation Data'!$I$31,0,10*ROW('Sanitation Data'!I135)))</f>
        <v/>
      </c>
      <c r="DN141" s="398" t="str">
        <f ca="1">+IF(OFFSET('Sanitation Data'!$I$32,0,10*ROW('Sanitation Data'!I135))="","",OFFSET('Sanitation Data'!$I$32,0,10*ROW('Sanitation Data'!I135)))</f>
        <v/>
      </c>
      <c r="DO141" s="398" t="str">
        <f ca="1">+IF(OFFSET('Hygiene Data'!$D$11,0,10*ROW('Hygiene Data'!D135))="","",OFFSET('Hygiene Data'!$D$11,0,10*ROW('Hygiene Data'!D135)))</f>
        <v/>
      </c>
      <c r="DP141" s="398" t="str">
        <f ca="1">+IF(OFFSET('Hygiene Data'!$D$12,0,10*ROW('Hygiene Data'!D135))="","",OFFSET('Hygiene Data'!$D$12,0,10*ROW('Hygiene Data'!D135)))</f>
        <v/>
      </c>
      <c r="DQ141" s="398" t="str">
        <f ca="1">+IF(OFFSET('Hygiene Data'!$D$13,0,10*ROW('Hygiene Data'!D135))="","",OFFSET('Hygiene Data'!$D$13,0,10*ROW('Hygiene Data'!D135)))</f>
        <v/>
      </c>
      <c r="DR141" s="398" t="str">
        <f ca="1">+IF(OFFSET('Hygiene Data'!$E$11,0,10*ROW('Hygiene Data'!E135))="","",OFFSET('Hygiene Data'!$E$11,0,10*ROW('Hygiene Data'!E135)))</f>
        <v/>
      </c>
      <c r="DS141" s="398" t="str">
        <f ca="1">+IF(OFFSET('Hygiene Data'!$E$12,0,10*ROW('Hygiene Data'!E135))="","",OFFSET('Hygiene Data'!$E$12,0,10*ROW('Hygiene Data'!E135)))</f>
        <v/>
      </c>
      <c r="DT141" s="398" t="str">
        <f ca="1">+IF(OFFSET('Hygiene Data'!$E$13,0,10*ROW('Hygiene Data'!E135))="","",OFFSET('Hygiene Data'!$E$13,0,10*ROW('Hygiene Data'!E135)))</f>
        <v/>
      </c>
      <c r="DU141" s="398" t="str">
        <f ca="1">+IF(OFFSET('Hygiene Data'!$F$11,0,10*ROW('Hygiene Data'!F135))="","",OFFSET('Hygiene Data'!$F$11,0,10*ROW('Hygiene Data'!F135)))</f>
        <v/>
      </c>
      <c r="DV141" s="398" t="str">
        <f ca="1">+IF(OFFSET('Hygiene Data'!$F$12,0,10*ROW('Hygiene Data'!F135))="","",OFFSET('Hygiene Data'!$F$12,0,10*ROW('Hygiene Data'!F135)))</f>
        <v/>
      </c>
      <c r="DW141" s="398" t="str">
        <f ca="1">+IF(OFFSET('Hygiene Data'!$F$13,0,10*ROW('Hygiene Data'!F135))="","",OFFSET('Hygiene Data'!$F$13,0,10*ROW('Hygiene Data'!F135)))</f>
        <v/>
      </c>
      <c r="DX141" s="398" t="str">
        <f ca="1">+IF(OFFSET('Hygiene Data'!$G$11,0,10*ROW('Hygiene Data'!G135))="","",OFFSET('Hygiene Data'!$G$11,0,10*ROW('Hygiene Data'!G135)))</f>
        <v/>
      </c>
      <c r="DY141" s="398" t="str">
        <f ca="1">+IF(OFFSET('Hygiene Data'!$G$12,0,10*ROW('Hygiene Data'!G135))="","",OFFSET('Hygiene Data'!$G$12,0,10*ROW('Hygiene Data'!G135)))</f>
        <v/>
      </c>
      <c r="DZ141" s="398" t="str">
        <f ca="1">+IF(OFFSET('Hygiene Data'!$G$13,0,10*ROW('Hygiene Data'!G135))="","",OFFSET('Hygiene Data'!$G$13,0,10*ROW('Hygiene Data'!G135)))</f>
        <v/>
      </c>
      <c r="EA141" s="398" t="str">
        <f ca="1">+IF(OFFSET('Hygiene Data'!$H$11,0,10*ROW('Hygiene Data'!H135))="","",OFFSET('Hygiene Data'!$H$11,0,10*ROW('Hygiene Data'!H135)))</f>
        <v/>
      </c>
      <c r="EB141" s="398" t="str">
        <f ca="1">+IF(OFFSET('Hygiene Data'!$H$12,0,10*ROW('Hygiene Data'!H135))="","",OFFSET('Hygiene Data'!$H$12,0,10*ROW('Hygiene Data'!H135)))</f>
        <v/>
      </c>
      <c r="EC141" s="398" t="str">
        <f ca="1">+IF(OFFSET('Hygiene Data'!$H$13,0,10*ROW('Hygiene Data'!H135))="","",OFFSET('Hygiene Data'!$H$13,0,10*ROW('Hygiene Data'!H135)))</f>
        <v/>
      </c>
      <c r="ED141" s="398" t="str">
        <f ca="1">+IF(OFFSET('Hygiene Data'!$I$11,0,10*ROW('Hygiene Data'!I135))="","",OFFSET('Hygiene Data'!$I$11,0,10*ROW('Hygiene Data'!I135)))</f>
        <v/>
      </c>
      <c r="EE141" s="398" t="str">
        <f ca="1">+IF(OFFSET('Hygiene Data'!$I$12,0,10*ROW('Hygiene Data'!I135))="","",OFFSET('Hygiene Data'!$I$12,0,10*ROW('Hygiene Data'!I135)))</f>
        <v/>
      </c>
      <c r="EF141" s="398" t="str">
        <f ca="1">+IF(OFFSET('Hygiene Data'!$I$13,0,10*ROW('Hygiene Data'!I135))="","",OFFSET('Hygiene Data'!$I$13,0,10*ROW('Hygiene Data'!I135)))</f>
        <v/>
      </c>
    </row>
    <row r="142" spans="1:136" x14ac:dyDescent="0.25">
      <c r="A142" s="507" t="str">
        <f ca="1">+IF(OFFSET('Water Data'!$B$2,0,10*ROW('Water Data'!E136))="","",OFFSET('Water Data'!$B$2,0,10*ROW('Water Data'!E136)))</f>
        <v/>
      </c>
      <c r="B142" s="507"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34" t="str">
        <f t="shared" ca="1" si="2"/>
        <v/>
      </c>
      <c r="D142" s="535"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35"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35"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35"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35"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35"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35"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35"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35"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35"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35"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35"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35"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35"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35"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35"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35"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35"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36"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36"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36"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36"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36"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36"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36"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36"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36"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36"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36"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36"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36"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36"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36"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36"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36"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36"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36"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36"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36"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36"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36"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36"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36"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36"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36"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36"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36"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36"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37"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613"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37"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37"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37"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37"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37"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37"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37"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37"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37"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37"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37"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37"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37"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37"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37"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37"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98" t="str">
        <f ca="1">+IF(OFFSET('Water Data'!$D$27,0,10*ROW('Water Data'!D136))="","",OFFSET('Water Data'!$D$27,0,10*ROW('Water Data'!D136)))</f>
        <v/>
      </c>
      <c r="BT142" s="398" t="str">
        <f ca="1">+IF(OFFSET('Water Data'!$D$28,0,10*ROW('Water Data'!D136))="","",OFFSET('Water Data'!$D$28,0,10*ROW('Water Data'!D136)))</f>
        <v/>
      </c>
      <c r="BU142" s="398" t="str">
        <f ca="1">+IF(OFFSET('Water Data'!$D$29,0,10*ROW('Water Data'!D136))="","",OFFSET('Water Data'!$D$29,0,10*ROW('Water Data'!D136)))</f>
        <v/>
      </c>
      <c r="BV142" s="398" t="str">
        <f ca="1">+IF(OFFSET('Water Data'!$E$27,0,10*ROW('Water Data'!E136))="","",OFFSET('Water Data'!$E$27,0,10*ROW('Water Data'!E136)))</f>
        <v/>
      </c>
      <c r="BW142" s="398" t="str">
        <f ca="1">+IF(OFFSET('Water Data'!$E$28,0,10*ROW('Water Data'!E136))="","",OFFSET('Water Data'!$E$28,0,10*ROW('Water Data'!E136)))</f>
        <v/>
      </c>
      <c r="BX142" s="398" t="str">
        <f ca="1">+IF(OFFSET('Water Data'!$E$29,0,10*ROW('Water Data'!E136))="","",OFFSET('Water Data'!$E$29,0,10*ROW('Water Data'!E136)))</f>
        <v/>
      </c>
      <c r="BY142" s="398" t="str">
        <f ca="1">+IF(OFFSET('Water Data'!$F$27,0,10*ROW('Water Data'!F136))="","",OFFSET('Water Data'!$F$27,0,10*ROW('Water Data'!F136)))</f>
        <v/>
      </c>
      <c r="BZ142" s="398" t="str">
        <f ca="1">+IF(OFFSET('Water Data'!$F$28,0,10*ROW('Water Data'!F136))="","",OFFSET('Water Data'!$F$28,0,10*ROW('Water Data'!F136)))</f>
        <v/>
      </c>
      <c r="CA142" s="398" t="str">
        <f ca="1">+IF(OFFSET('Water Data'!$F$29,0,10*ROW('Water Data'!F136))="","",OFFSET('Water Data'!$F$29,0,10*ROW('Water Data'!F136)))</f>
        <v/>
      </c>
      <c r="CB142" s="398" t="str">
        <f ca="1">+IF(OFFSET('Water Data'!$G$27,0,10*ROW('Water Data'!G136))="","",OFFSET('Water Data'!$G$27,0,10*ROW('Water Data'!G136)))</f>
        <v/>
      </c>
      <c r="CC142" s="398" t="str">
        <f ca="1">+IF(OFFSET('Water Data'!$G$28,0,10*ROW('Water Data'!G136))="","",OFFSET('Water Data'!$G$28,0,10*ROW('Water Data'!G136)))</f>
        <v/>
      </c>
      <c r="CD142" s="398" t="str">
        <f ca="1">+IF(OFFSET('Water Data'!$G$29,0,10*ROW('Water Data'!G136))="","",OFFSET('Water Data'!$G$29,0,10*ROW('Water Data'!G136)))</f>
        <v/>
      </c>
      <c r="CE142" s="398" t="str">
        <f ca="1">+IF(OFFSET('Water Data'!$H$27,0,10*ROW('Water Data'!H136))="","",OFFSET('Water Data'!$H$27,0,10*ROW('Water Data'!H136)))</f>
        <v/>
      </c>
      <c r="CF142" s="398" t="str">
        <f ca="1">+IF(OFFSET('Water Data'!$H$28,0,10*ROW('Water Data'!H136))="","",OFFSET('Water Data'!$H$28,0,10*ROW('Water Data'!H136)))</f>
        <v/>
      </c>
      <c r="CG142" s="398" t="str">
        <f ca="1">+IF(OFFSET('Water Data'!$H$29,0,10*ROW('Water Data'!H136))="","",OFFSET('Water Data'!$H$29,0,10*ROW('Water Data'!H136)))</f>
        <v/>
      </c>
      <c r="CH142" s="398" t="str">
        <f ca="1">+IF(OFFSET('Water Data'!$I$27,0,10*ROW('Water Data'!I136))="","",OFFSET('Water Data'!$I$27,0,10*ROW('Water Data'!I136)))</f>
        <v/>
      </c>
      <c r="CI142" s="398" t="str">
        <f ca="1">+IF(OFFSET('Water Data'!$I$28,0,10*ROW('Water Data'!I136))="","",OFFSET('Water Data'!$I$28,0,10*ROW('Water Data'!I136)))</f>
        <v/>
      </c>
      <c r="CJ142" s="398" t="str">
        <f ca="1">+IF(OFFSET('Water Data'!$I$29,0,10*ROW('Water Data'!I136))="","",OFFSET('Water Data'!$I$29,0,10*ROW('Water Data'!I136)))</f>
        <v/>
      </c>
      <c r="CK142" s="398" t="str">
        <f ca="1">+IF(OFFSET('Sanitation Data'!$D$28,0,10*ROW('Sanitation Data'!D136))="","",OFFSET('Sanitation Data'!$D$28,0,10*ROW('Sanitation Data'!D136)))</f>
        <v/>
      </c>
      <c r="CL142" s="398" t="str">
        <f ca="1">+IF(OFFSET('Sanitation Data'!$D$29,0,10*ROW('Sanitation Data'!D136))="","",OFFSET('Sanitation Data'!$D$29,0,10*ROW('Sanitation Data'!D136)))</f>
        <v/>
      </c>
      <c r="CM142" s="398" t="str">
        <f ca="1">+IF(OFFSET('Sanitation Data'!$D$30,0,10*ROW('Sanitation Data'!D136))="","",OFFSET('Sanitation Data'!$D$30,0,10*ROW('Sanitation Data'!D136)))</f>
        <v/>
      </c>
      <c r="CN142" s="398" t="str">
        <f ca="1">+IF(OFFSET('Sanitation Data'!$D$31,0,10*ROW('Sanitation Data'!D136))="","",OFFSET('Sanitation Data'!$D$31,0,10*ROW('Sanitation Data'!D136)))</f>
        <v/>
      </c>
      <c r="CO142" s="398" t="str">
        <f ca="1">+IF(OFFSET('Sanitation Data'!$D$32,0,10*ROW('Sanitation Data'!D136))="","",OFFSET('Sanitation Data'!$D$32,0,10*ROW('Sanitation Data'!D136)))</f>
        <v/>
      </c>
      <c r="CP142" s="398" t="str">
        <f ca="1">+IF(OFFSET('Sanitation Data'!$E$28,0,10*ROW('Sanitation Data'!E136))="","",OFFSET('Sanitation Data'!$E$28,0,10*ROW('Sanitation Data'!E136)))</f>
        <v/>
      </c>
      <c r="CQ142" s="398" t="str">
        <f ca="1">+IF(OFFSET('Sanitation Data'!$E$29,0,10*ROW('Sanitation Data'!E136))="","",OFFSET('Sanitation Data'!$E$29,0,10*ROW('Sanitation Data'!E136)))</f>
        <v/>
      </c>
      <c r="CR142" s="398" t="str">
        <f ca="1">+IF(OFFSET('Sanitation Data'!$E$30,0,10*ROW('Sanitation Data'!E136))="","",OFFSET('Sanitation Data'!$E$30,0,10*ROW('Sanitation Data'!E136)))</f>
        <v/>
      </c>
      <c r="CS142" s="398" t="str">
        <f ca="1">+IF(OFFSET('Sanitation Data'!$E$31,0,10*ROW('Sanitation Data'!E136))="","",OFFSET('Sanitation Data'!$E$31,0,10*ROW('Sanitation Data'!E136)))</f>
        <v/>
      </c>
      <c r="CT142" s="398" t="str">
        <f ca="1">+IF(OFFSET('Sanitation Data'!$E$32,0,10*ROW('Sanitation Data'!E136))="","",OFFSET('Sanitation Data'!$E$32,0,10*ROW('Sanitation Data'!E136)))</f>
        <v/>
      </c>
      <c r="CU142" s="398" t="str">
        <f ca="1">+IF(OFFSET('Sanitation Data'!$F$28,0,10*ROW('Sanitation Data'!F136))="","",OFFSET('Sanitation Data'!$F$28,0,10*ROW('Sanitation Data'!F136)))</f>
        <v/>
      </c>
      <c r="CV142" s="398" t="str">
        <f ca="1">+IF(OFFSET('Sanitation Data'!$F$29,0,10*ROW('Sanitation Data'!F136))="","",OFFSET('Sanitation Data'!$F$29,0,10*ROW('Sanitation Data'!F136)))</f>
        <v/>
      </c>
      <c r="CW142" s="398" t="str">
        <f ca="1">+IF(OFFSET('Sanitation Data'!$F$30,0,10*ROW('Sanitation Data'!F136))="","",OFFSET('Sanitation Data'!$F$30,0,10*ROW('Sanitation Data'!F136)))</f>
        <v/>
      </c>
      <c r="CX142" s="398" t="str">
        <f ca="1">+IF(OFFSET('Sanitation Data'!$F$31,0,10*ROW('Sanitation Data'!F136))="","",OFFSET('Sanitation Data'!$F$31,0,10*ROW('Sanitation Data'!F136)))</f>
        <v/>
      </c>
      <c r="CY142" s="398" t="str">
        <f ca="1">+IF(OFFSET('Sanitation Data'!$F$32,0,10*ROW('Sanitation Data'!F136))="","",OFFSET('Sanitation Data'!$F$32,0,10*ROW('Sanitation Data'!F136)))</f>
        <v/>
      </c>
      <c r="CZ142" s="398" t="str">
        <f ca="1">+IF(OFFSET('Sanitation Data'!$G$28,0,10*ROW('Sanitation Data'!G136))="","",OFFSET('Sanitation Data'!$G$28,0,10*ROW('Sanitation Data'!G136)))</f>
        <v/>
      </c>
      <c r="DA142" s="398" t="str">
        <f ca="1">+IF(OFFSET('Sanitation Data'!$G$29,0,10*ROW('Sanitation Data'!G136))="","",OFFSET('Sanitation Data'!$G$29,0,10*ROW('Sanitation Data'!G136)))</f>
        <v/>
      </c>
      <c r="DB142" s="398" t="str">
        <f ca="1">+IF(OFFSET('Sanitation Data'!$G$30,0,10*ROW('Sanitation Data'!G136))="","",OFFSET('Sanitation Data'!$G$30,0,10*ROW('Sanitation Data'!G136)))</f>
        <v/>
      </c>
      <c r="DC142" s="398" t="str">
        <f ca="1">+IF(OFFSET('Sanitation Data'!$G$31,0,10*ROW('Sanitation Data'!G136))="","",OFFSET('Sanitation Data'!$G$31,0,10*ROW('Sanitation Data'!G136)))</f>
        <v/>
      </c>
      <c r="DD142" s="398" t="str">
        <f ca="1">+IF(OFFSET('Sanitation Data'!$G$32,0,10*ROW('Sanitation Data'!G136))="","",OFFSET('Sanitation Data'!$G$32,0,10*ROW('Sanitation Data'!G136)))</f>
        <v/>
      </c>
      <c r="DE142" s="398" t="str">
        <f ca="1">+IF(OFFSET('Sanitation Data'!$H$28,0,10*ROW('Sanitation Data'!H136))="","",OFFSET('Sanitation Data'!$H$28,0,10*ROW('Sanitation Data'!H136)))</f>
        <v/>
      </c>
      <c r="DF142" s="398" t="str">
        <f ca="1">+IF(OFFSET('Sanitation Data'!$H$29,0,10*ROW('Sanitation Data'!H136))="","",OFFSET('Sanitation Data'!$H$29,0,10*ROW('Sanitation Data'!H136)))</f>
        <v/>
      </c>
      <c r="DG142" s="398" t="str">
        <f ca="1">+IF(OFFSET('Sanitation Data'!$H$30,0,10*ROW('Sanitation Data'!H136))="","",OFFSET('Sanitation Data'!$H$30,0,10*ROW('Sanitation Data'!H136)))</f>
        <v/>
      </c>
      <c r="DH142" s="398" t="str">
        <f ca="1">+IF(OFFSET('Sanitation Data'!$H$31,0,10*ROW('Sanitation Data'!H136))="","",OFFSET('Sanitation Data'!$H$31,0,10*ROW('Sanitation Data'!H136)))</f>
        <v/>
      </c>
      <c r="DI142" s="398" t="str">
        <f ca="1">+IF(OFFSET('Sanitation Data'!$H$32,0,10*ROW('Sanitation Data'!H136))="","",OFFSET('Sanitation Data'!$H$32,0,10*ROW('Sanitation Data'!H136)))</f>
        <v/>
      </c>
      <c r="DJ142" s="398" t="str">
        <f ca="1">+IF(OFFSET('Sanitation Data'!$I$28,0,10*ROW('Sanitation Data'!I136))="","",OFFSET('Sanitation Data'!$I$28,0,10*ROW('Sanitation Data'!I136)))</f>
        <v/>
      </c>
      <c r="DK142" s="398" t="str">
        <f ca="1">+IF(OFFSET('Sanitation Data'!$I$29,0,10*ROW('Sanitation Data'!I136))="","",OFFSET('Sanitation Data'!$I$29,0,10*ROW('Sanitation Data'!I136)))</f>
        <v/>
      </c>
      <c r="DL142" s="398" t="str">
        <f ca="1">+IF(OFFSET('Sanitation Data'!$I$30,0,10*ROW('Sanitation Data'!I136))="","",OFFSET('Sanitation Data'!$I$30,0,10*ROW('Sanitation Data'!I136)))</f>
        <v/>
      </c>
      <c r="DM142" s="398" t="str">
        <f ca="1">+IF(OFFSET('Sanitation Data'!$I$31,0,10*ROW('Sanitation Data'!I136))="","",OFFSET('Sanitation Data'!$I$31,0,10*ROW('Sanitation Data'!I136)))</f>
        <v/>
      </c>
      <c r="DN142" s="398" t="str">
        <f ca="1">+IF(OFFSET('Sanitation Data'!$I$32,0,10*ROW('Sanitation Data'!I136))="","",OFFSET('Sanitation Data'!$I$32,0,10*ROW('Sanitation Data'!I136)))</f>
        <v/>
      </c>
      <c r="DO142" s="398" t="str">
        <f ca="1">+IF(OFFSET('Hygiene Data'!$D$11,0,10*ROW('Hygiene Data'!D136))="","",OFFSET('Hygiene Data'!$D$11,0,10*ROW('Hygiene Data'!D136)))</f>
        <v/>
      </c>
      <c r="DP142" s="398" t="str">
        <f ca="1">+IF(OFFSET('Hygiene Data'!$D$12,0,10*ROW('Hygiene Data'!D136))="","",OFFSET('Hygiene Data'!$D$12,0,10*ROW('Hygiene Data'!D136)))</f>
        <v/>
      </c>
      <c r="DQ142" s="398" t="str">
        <f ca="1">+IF(OFFSET('Hygiene Data'!$D$13,0,10*ROW('Hygiene Data'!D136))="","",OFFSET('Hygiene Data'!$D$13,0,10*ROW('Hygiene Data'!D136)))</f>
        <v/>
      </c>
      <c r="DR142" s="398" t="str">
        <f ca="1">+IF(OFFSET('Hygiene Data'!$E$11,0,10*ROW('Hygiene Data'!E136))="","",OFFSET('Hygiene Data'!$E$11,0,10*ROW('Hygiene Data'!E136)))</f>
        <v/>
      </c>
      <c r="DS142" s="398" t="str">
        <f ca="1">+IF(OFFSET('Hygiene Data'!$E$12,0,10*ROW('Hygiene Data'!E136))="","",OFFSET('Hygiene Data'!$E$12,0,10*ROW('Hygiene Data'!E136)))</f>
        <v/>
      </c>
      <c r="DT142" s="398" t="str">
        <f ca="1">+IF(OFFSET('Hygiene Data'!$E$13,0,10*ROW('Hygiene Data'!E136))="","",OFFSET('Hygiene Data'!$E$13,0,10*ROW('Hygiene Data'!E136)))</f>
        <v/>
      </c>
      <c r="DU142" s="398" t="str">
        <f ca="1">+IF(OFFSET('Hygiene Data'!$F$11,0,10*ROW('Hygiene Data'!F136))="","",OFFSET('Hygiene Data'!$F$11,0,10*ROW('Hygiene Data'!F136)))</f>
        <v/>
      </c>
      <c r="DV142" s="398" t="str">
        <f ca="1">+IF(OFFSET('Hygiene Data'!$F$12,0,10*ROW('Hygiene Data'!F136))="","",OFFSET('Hygiene Data'!$F$12,0,10*ROW('Hygiene Data'!F136)))</f>
        <v/>
      </c>
      <c r="DW142" s="398" t="str">
        <f ca="1">+IF(OFFSET('Hygiene Data'!$F$13,0,10*ROW('Hygiene Data'!F136))="","",OFFSET('Hygiene Data'!$F$13,0,10*ROW('Hygiene Data'!F136)))</f>
        <v/>
      </c>
      <c r="DX142" s="398" t="str">
        <f ca="1">+IF(OFFSET('Hygiene Data'!$G$11,0,10*ROW('Hygiene Data'!G136))="","",OFFSET('Hygiene Data'!$G$11,0,10*ROW('Hygiene Data'!G136)))</f>
        <v/>
      </c>
      <c r="DY142" s="398" t="str">
        <f ca="1">+IF(OFFSET('Hygiene Data'!$G$12,0,10*ROW('Hygiene Data'!G136))="","",OFFSET('Hygiene Data'!$G$12,0,10*ROW('Hygiene Data'!G136)))</f>
        <v/>
      </c>
      <c r="DZ142" s="398" t="str">
        <f ca="1">+IF(OFFSET('Hygiene Data'!$G$13,0,10*ROW('Hygiene Data'!G136))="","",OFFSET('Hygiene Data'!$G$13,0,10*ROW('Hygiene Data'!G136)))</f>
        <v/>
      </c>
      <c r="EA142" s="398" t="str">
        <f ca="1">+IF(OFFSET('Hygiene Data'!$H$11,0,10*ROW('Hygiene Data'!H136))="","",OFFSET('Hygiene Data'!$H$11,0,10*ROW('Hygiene Data'!H136)))</f>
        <v/>
      </c>
      <c r="EB142" s="398" t="str">
        <f ca="1">+IF(OFFSET('Hygiene Data'!$H$12,0,10*ROW('Hygiene Data'!H136))="","",OFFSET('Hygiene Data'!$H$12,0,10*ROW('Hygiene Data'!H136)))</f>
        <v/>
      </c>
      <c r="EC142" s="398" t="str">
        <f ca="1">+IF(OFFSET('Hygiene Data'!$H$13,0,10*ROW('Hygiene Data'!H136))="","",OFFSET('Hygiene Data'!$H$13,0,10*ROW('Hygiene Data'!H136)))</f>
        <v/>
      </c>
      <c r="ED142" s="398" t="str">
        <f ca="1">+IF(OFFSET('Hygiene Data'!$I$11,0,10*ROW('Hygiene Data'!I136))="","",OFFSET('Hygiene Data'!$I$11,0,10*ROW('Hygiene Data'!I136)))</f>
        <v/>
      </c>
      <c r="EE142" s="398" t="str">
        <f ca="1">+IF(OFFSET('Hygiene Data'!$I$12,0,10*ROW('Hygiene Data'!I136))="","",OFFSET('Hygiene Data'!$I$12,0,10*ROW('Hygiene Data'!I136)))</f>
        <v/>
      </c>
      <c r="EF142" s="398" t="str">
        <f ca="1">+IF(OFFSET('Hygiene Data'!$I$13,0,10*ROW('Hygiene Data'!I136))="","",OFFSET('Hygiene Data'!$I$13,0,10*ROW('Hygiene Data'!I136)))</f>
        <v/>
      </c>
    </row>
    <row r="143" spans="1:136" x14ac:dyDescent="0.25">
      <c r="A143" s="507" t="str">
        <f ca="1">+IF(OFFSET('Water Data'!$B$2,0,10*ROW('Water Data'!E137))="","",OFFSET('Water Data'!$B$2,0,10*ROW('Water Data'!E137)))</f>
        <v/>
      </c>
      <c r="B143" s="507"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34" t="str">
        <f t="shared" ca="1" si="2"/>
        <v/>
      </c>
      <c r="D143" s="535"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35"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35"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35"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35"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35"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35"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35"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35"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35"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35"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35"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35"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35"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35"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35"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35"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35"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36"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36"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36"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36"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36"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36"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36"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36"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36"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36"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36"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36"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36"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36"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36"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36"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36"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36"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36"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36"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36"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36"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36"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36"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36"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36"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36"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36"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36"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36"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37"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613"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37"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37"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37"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37"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37"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37"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37"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37"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37"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37"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37"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37"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37"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37"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37"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37"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98" t="str">
        <f ca="1">+IF(OFFSET('Water Data'!$D$27,0,10*ROW('Water Data'!D137))="","",OFFSET('Water Data'!$D$27,0,10*ROW('Water Data'!D137)))</f>
        <v/>
      </c>
      <c r="BT143" s="398" t="str">
        <f ca="1">+IF(OFFSET('Water Data'!$D$28,0,10*ROW('Water Data'!D137))="","",OFFSET('Water Data'!$D$28,0,10*ROW('Water Data'!D137)))</f>
        <v/>
      </c>
      <c r="BU143" s="398" t="str">
        <f ca="1">+IF(OFFSET('Water Data'!$D$29,0,10*ROW('Water Data'!D137))="","",OFFSET('Water Data'!$D$29,0,10*ROW('Water Data'!D137)))</f>
        <v/>
      </c>
      <c r="BV143" s="398" t="str">
        <f ca="1">+IF(OFFSET('Water Data'!$E$27,0,10*ROW('Water Data'!E137))="","",OFFSET('Water Data'!$E$27,0,10*ROW('Water Data'!E137)))</f>
        <v/>
      </c>
      <c r="BW143" s="398" t="str">
        <f ca="1">+IF(OFFSET('Water Data'!$E$28,0,10*ROW('Water Data'!E137))="","",OFFSET('Water Data'!$E$28,0,10*ROW('Water Data'!E137)))</f>
        <v/>
      </c>
      <c r="BX143" s="398" t="str">
        <f ca="1">+IF(OFFSET('Water Data'!$E$29,0,10*ROW('Water Data'!E137))="","",OFFSET('Water Data'!$E$29,0,10*ROW('Water Data'!E137)))</f>
        <v/>
      </c>
      <c r="BY143" s="398" t="str">
        <f ca="1">+IF(OFFSET('Water Data'!$F$27,0,10*ROW('Water Data'!F137))="","",OFFSET('Water Data'!$F$27,0,10*ROW('Water Data'!F137)))</f>
        <v/>
      </c>
      <c r="BZ143" s="398" t="str">
        <f ca="1">+IF(OFFSET('Water Data'!$F$28,0,10*ROW('Water Data'!F137))="","",OFFSET('Water Data'!$F$28,0,10*ROW('Water Data'!F137)))</f>
        <v/>
      </c>
      <c r="CA143" s="398" t="str">
        <f ca="1">+IF(OFFSET('Water Data'!$F$29,0,10*ROW('Water Data'!F137))="","",OFFSET('Water Data'!$F$29,0,10*ROW('Water Data'!F137)))</f>
        <v/>
      </c>
      <c r="CB143" s="398" t="str">
        <f ca="1">+IF(OFFSET('Water Data'!$G$27,0,10*ROW('Water Data'!G137))="","",OFFSET('Water Data'!$G$27,0,10*ROW('Water Data'!G137)))</f>
        <v/>
      </c>
      <c r="CC143" s="398" t="str">
        <f ca="1">+IF(OFFSET('Water Data'!$G$28,0,10*ROW('Water Data'!G137))="","",OFFSET('Water Data'!$G$28,0,10*ROW('Water Data'!G137)))</f>
        <v/>
      </c>
      <c r="CD143" s="398" t="str">
        <f ca="1">+IF(OFFSET('Water Data'!$G$29,0,10*ROW('Water Data'!G137))="","",OFFSET('Water Data'!$G$29,0,10*ROW('Water Data'!G137)))</f>
        <v/>
      </c>
      <c r="CE143" s="398" t="str">
        <f ca="1">+IF(OFFSET('Water Data'!$H$27,0,10*ROW('Water Data'!H137))="","",OFFSET('Water Data'!$H$27,0,10*ROW('Water Data'!H137)))</f>
        <v/>
      </c>
      <c r="CF143" s="398" t="str">
        <f ca="1">+IF(OFFSET('Water Data'!$H$28,0,10*ROW('Water Data'!H137))="","",OFFSET('Water Data'!$H$28,0,10*ROW('Water Data'!H137)))</f>
        <v/>
      </c>
      <c r="CG143" s="398" t="str">
        <f ca="1">+IF(OFFSET('Water Data'!$H$29,0,10*ROW('Water Data'!H137))="","",OFFSET('Water Data'!$H$29,0,10*ROW('Water Data'!H137)))</f>
        <v/>
      </c>
      <c r="CH143" s="398" t="str">
        <f ca="1">+IF(OFFSET('Water Data'!$I$27,0,10*ROW('Water Data'!I137))="","",OFFSET('Water Data'!$I$27,0,10*ROW('Water Data'!I137)))</f>
        <v/>
      </c>
      <c r="CI143" s="398" t="str">
        <f ca="1">+IF(OFFSET('Water Data'!$I$28,0,10*ROW('Water Data'!I137))="","",OFFSET('Water Data'!$I$28,0,10*ROW('Water Data'!I137)))</f>
        <v/>
      </c>
      <c r="CJ143" s="398" t="str">
        <f ca="1">+IF(OFFSET('Water Data'!$I$29,0,10*ROW('Water Data'!I137))="","",OFFSET('Water Data'!$I$29,0,10*ROW('Water Data'!I137)))</f>
        <v/>
      </c>
      <c r="CK143" s="398" t="str">
        <f ca="1">+IF(OFFSET('Sanitation Data'!$D$28,0,10*ROW('Sanitation Data'!D137))="","",OFFSET('Sanitation Data'!$D$28,0,10*ROW('Sanitation Data'!D137)))</f>
        <v/>
      </c>
      <c r="CL143" s="398" t="str">
        <f ca="1">+IF(OFFSET('Sanitation Data'!$D$29,0,10*ROW('Sanitation Data'!D137))="","",OFFSET('Sanitation Data'!$D$29,0,10*ROW('Sanitation Data'!D137)))</f>
        <v/>
      </c>
      <c r="CM143" s="398" t="str">
        <f ca="1">+IF(OFFSET('Sanitation Data'!$D$30,0,10*ROW('Sanitation Data'!D137))="","",OFFSET('Sanitation Data'!$D$30,0,10*ROW('Sanitation Data'!D137)))</f>
        <v/>
      </c>
      <c r="CN143" s="398" t="str">
        <f ca="1">+IF(OFFSET('Sanitation Data'!$D$31,0,10*ROW('Sanitation Data'!D137))="","",OFFSET('Sanitation Data'!$D$31,0,10*ROW('Sanitation Data'!D137)))</f>
        <v/>
      </c>
      <c r="CO143" s="398" t="str">
        <f ca="1">+IF(OFFSET('Sanitation Data'!$D$32,0,10*ROW('Sanitation Data'!D137))="","",OFFSET('Sanitation Data'!$D$32,0,10*ROW('Sanitation Data'!D137)))</f>
        <v/>
      </c>
      <c r="CP143" s="398" t="str">
        <f ca="1">+IF(OFFSET('Sanitation Data'!$E$28,0,10*ROW('Sanitation Data'!E137))="","",OFFSET('Sanitation Data'!$E$28,0,10*ROW('Sanitation Data'!E137)))</f>
        <v/>
      </c>
      <c r="CQ143" s="398" t="str">
        <f ca="1">+IF(OFFSET('Sanitation Data'!$E$29,0,10*ROW('Sanitation Data'!E137))="","",OFFSET('Sanitation Data'!$E$29,0,10*ROW('Sanitation Data'!E137)))</f>
        <v/>
      </c>
      <c r="CR143" s="398" t="str">
        <f ca="1">+IF(OFFSET('Sanitation Data'!$E$30,0,10*ROW('Sanitation Data'!E137))="","",OFFSET('Sanitation Data'!$E$30,0,10*ROW('Sanitation Data'!E137)))</f>
        <v/>
      </c>
      <c r="CS143" s="398" t="str">
        <f ca="1">+IF(OFFSET('Sanitation Data'!$E$31,0,10*ROW('Sanitation Data'!E137))="","",OFFSET('Sanitation Data'!$E$31,0,10*ROW('Sanitation Data'!E137)))</f>
        <v/>
      </c>
      <c r="CT143" s="398" t="str">
        <f ca="1">+IF(OFFSET('Sanitation Data'!$E$32,0,10*ROW('Sanitation Data'!E137))="","",OFFSET('Sanitation Data'!$E$32,0,10*ROW('Sanitation Data'!E137)))</f>
        <v/>
      </c>
      <c r="CU143" s="398" t="str">
        <f ca="1">+IF(OFFSET('Sanitation Data'!$F$28,0,10*ROW('Sanitation Data'!F137))="","",OFFSET('Sanitation Data'!$F$28,0,10*ROW('Sanitation Data'!F137)))</f>
        <v/>
      </c>
      <c r="CV143" s="398" t="str">
        <f ca="1">+IF(OFFSET('Sanitation Data'!$F$29,0,10*ROW('Sanitation Data'!F137))="","",OFFSET('Sanitation Data'!$F$29,0,10*ROW('Sanitation Data'!F137)))</f>
        <v/>
      </c>
      <c r="CW143" s="398" t="str">
        <f ca="1">+IF(OFFSET('Sanitation Data'!$F$30,0,10*ROW('Sanitation Data'!F137))="","",OFFSET('Sanitation Data'!$F$30,0,10*ROW('Sanitation Data'!F137)))</f>
        <v/>
      </c>
      <c r="CX143" s="398" t="str">
        <f ca="1">+IF(OFFSET('Sanitation Data'!$F$31,0,10*ROW('Sanitation Data'!F137))="","",OFFSET('Sanitation Data'!$F$31,0,10*ROW('Sanitation Data'!F137)))</f>
        <v/>
      </c>
      <c r="CY143" s="398" t="str">
        <f ca="1">+IF(OFFSET('Sanitation Data'!$F$32,0,10*ROW('Sanitation Data'!F137))="","",OFFSET('Sanitation Data'!$F$32,0,10*ROW('Sanitation Data'!F137)))</f>
        <v/>
      </c>
      <c r="CZ143" s="398" t="str">
        <f ca="1">+IF(OFFSET('Sanitation Data'!$G$28,0,10*ROW('Sanitation Data'!G137))="","",OFFSET('Sanitation Data'!$G$28,0,10*ROW('Sanitation Data'!G137)))</f>
        <v/>
      </c>
      <c r="DA143" s="398" t="str">
        <f ca="1">+IF(OFFSET('Sanitation Data'!$G$29,0,10*ROW('Sanitation Data'!G137))="","",OFFSET('Sanitation Data'!$G$29,0,10*ROW('Sanitation Data'!G137)))</f>
        <v/>
      </c>
      <c r="DB143" s="398" t="str">
        <f ca="1">+IF(OFFSET('Sanitation Data'!$G$30,0,10*ROW('Sanitation Data'!G137))="","",OFFSET('Sanitation Data'!$G$30,0,10*ROW('Sanitation Data'!G137)))</f>
        <v/>
      </c>
      <c r="DC143" s="398" t="str">
        <f ca="1">+IF(OFFSET('Sanitation Data'!$G$31,0,10*ROW('Sanitation Data'!G137))="","",OFFSET('Sanitation Data'!$G$31,0,10*ROW('Sanitation Data'!G137)))</f>
        <v/>
      </c>
      <c r="DD143" s="398" t="str">
        <f ca="1">+IF(OFFSET('Sanitation Data'!$G$32,0,10*ROW('Sanitation Data'!G137))="","",OFFSET('Sanitation Data'!$G$32,0,10*ROW('Sanitation Data'!G137)))</f>
        <v/>
      </c>
      <c r="DE143" s="398" t="str">
        <f ca="1">+IF(OFFSET('Sanitation Data'!$H$28,0,10*ROW('Sanitation Data'!H137))="","",OFFSET('Sanitation Data'!$H$28,0,10*ROW('Sanitation Data'!H137)))</f>
        <v/>
      </c>
      <c r="DF143" s="398" t="str">
        <f ca="1">+IF(OFFSET('Sanitation Data'!$H$29,0,10*ROW('Sanitation Data'!H137))="","",OFFSET('Sanitation Data'!$H$29,0,10*ROW('Sanitation Data'!H137)))</f>
        <v/>
      </c>
      <c r="DG143" s="398" t="str">
        <f ca="1">+IF(OFFSET('Sanitation Data'!$H$30,0,10*ROW('Sanitation Data'!H137))="","",OFFSET('Sanitation Data'!$H$30,0,10*ROW('Sanitation Data'!H137)))</f>
        <v/>
      </c>
      <c r="DH143" s="398" t="str">
        <f ca="1">+IF(OFFSET('Sanitation Data'!$H$31,0,10*ROW('Sanitation Data'!H137))="","",OFFSET('Sanitation Data'!$H$31,0,10*ROW('Sanitation Data'!H137)))</f>
        <v/>
      </c>
      <c r="DI143" s="398" t="str">
        <f ca="1">+IF(OFFSET('Sanitation Data'!$H$32,0,10*ROW('Sanitation Data'!H137))="","",OFFSET('Sanitation Data'!$H$32,0,10*ROW('Sanitation Data'!H137)))</f>
        <v/>
      </c>
      <c r="DJ143" s="398" t="str">
        <f ca="1">+IF(OFFSET('Sanitation Data'!$I$28,0,10*ROW('Sanitation Data'!I137))="","",OFFSET('Sanitation Data'!$I$28,0,10*ROW('Sanitation Data'!I137)))</f>
        <v/>
      </c>
      <c r="DK143" s="398" t="str">
        <f ca="1">+IF(OFFSET('Sanitation Data'!$I$29,0,10*ROW('Sanitation Data'!I137))="","",OFFSET('Sanitation Data'!$I$29,0,10*ROW('Sanitation Data'!I137)))</f>
        <v/>
      </c>
      <c r="DL143" s="398" t="str">
        <f ca="1">+IF(OFFSET('Sanitation Data'!$I$30,0,10*ROW('Sanitation Data'!I137))="","",OFFSET('Sanitation Data'!$I$30,0,10*ROW('Sanitation Data'!I137)))</f>
        <v/>
      </c>
      <c r="DM143" s="398" t="str">
        <f ca="1">+IF(OFFSET('Sanitation Data'!$I$31,0,10*ROW('Sanitation Data'!I137))="","",OFFSET('Sanitation Data'!$I$31,0,10*ROW('Sanitation Data'!I137)))</f>
        <v/>
      </c>
      <c r="DN143" s="398" t="str">
        <f ca="1">+IF(OFFSET('Sanitation Data'!$I$32,0,10*ROW('Sanitation Data'!I137))="","",OFFSET('Sanitation Data'!$I$32,0,10*ROW('Sanitation Data'!I137)))</f>
        <v/>
      </c>
      <c r="DO143" s="398" t="str">
        <f ca="1">+IF(OFFSET('Hygiene Data'!$D$11,0,10*ROW('Hygiene Data'!D137))="","",OFFSET('Hygiene Data'!$D$11,0,10*ROW('Hygiene Data'!D137)))</f>
        <v/>
      </c>
      <c r="DP143" s="398" t="str">
        <f ca="1">+IF(OFFSET('Hygiene Data'!$D$12,0,10*ROW('Hygiene Data'!D137))="","",OFFSET('Hygiene Data'!$D$12,0,10*ROW('Hygiene Data'!D137)))</f>
        <v/>
      </c>
      <c r="DQ143" s="398" t="str">
        <f ca="1">+IF(OFFSET('Hygiene Data'!$D$13,0,10*ROW('Hygiene Data'!D137))="","",OFFSET('Hygiene Data'!$D$13,0,10*ROW('Hygiene Data'!D137)))</f>
        <v/>
      </c>
      <c r="DR143" s="398" t="str">
        <f ca="1">+IF(OFFSET('Hygiene Data'!$E$11,0,10*ROW('Hygiene Data'!E137))="","",OFFSET('Hygiene Data'!$E$11,0,10*ROW('Hygiene Data'!E137)))</f>
        <v/>
      </c>
      <c r="DS143" s="398" t="str">
        <f ca="1">+IF(OFFSET('Hygiene Data'!$E$12,0,10*ROW('Hygiene Data'!E137))="","",OFFSET('Hygiene Data'!$E$12,0,10*ROW('Hygiene Data'!E137)))</f>
        <v/>
      </c>
      <c r="DT143" s="398" t="str">
        <f ca="1">+IF(OFFSET('Hygiene Data'!$E$13,0,10*ROW('Hygiene Data'!E137))="","",OFFSET('Hygiene Data'!$E$13,0,10*ROW('Hygiene Data'!E137)))</f>
        <v/>
      </c>
      <c r="DU143" s="398" t="str">
        <f ca="1">+IF(OFFSET('Hygiene Data'!$F$11,0,10*ROW('Hygiene Data'!F137))="","",OFFSET('Hygiene Data'!$F$11,0,10*ROW('Hygiene Data'!F137)))</f>
        <v/>
      </c>
      <c r="DV143" s="398" t="str">
        <f ca="1">+IF(OFFSET('Hygiene Data'!$F$12,0,10*ROW('Hygiene Data'!F137))="","",OFFSET('Hygiene Data'!$F$12,0,10*ROW('Hygiene Data'!F137)))</f>
        <v/>
      </c>
      <c r="DW143" s="398" t="str">
        <f ca="1">+IF(OFFSET('Hygiene Data'!$F$13,0,10*ROW('Hygiene Data'!F137))="","",OFFSET('Hygiene Data'!$F$13,0,10*ROW('Hygiene Data'!F137)))</f>
        <v/>
      </c>
      <c r="DX143" s="398" t="str">
        <f ca="1">+IF(OFFSET('Hygiene Data'!$G$11,0,10*ROW('Hygiene Data'!G137))="","",OFFSET('Hygiene Data'!$G$11,0,10*ROW('Hygiene Data'!G137)))</f>
        <v/>
      </c>
      <c r="DY143" s="398" t="str">
        <f ca="1">+IF(OFFSET('Hygiene Data'!$G$12,0,10*ROW('Hygiene Data'!G137))="","",OFFSET('Hygiene Data'!$G$12,0,10*ROW('Hygiene Data'!G137)))</f>
        <v/>
      </c>
      <c r="DZ143" s="398" t="str">
        <f ca="1">+IF(OFFSET('Hygiene Data'!$G$13,0,10*ROW('Hygiene Data'!G137))="","",OFFSET('Hygiene Data'!$G$13,0,10*ROW('Hygiene Data'!G137)))</f>
        <v/>
      </c>
      <c r="EA143" s="398" t="str">
        <f ca="1">+IF(OFFSET('Hygiene Data'!$H$11,0,10*ROW('Hygiene Data'!H137))="","",OFFSET('Hygiene Data'!$H$11,0,10*ROW('Hygiene Data'!H137)))</f>
        <v/>
      </c>
      <c r="EB143" s="398" t="str">
        <f ca="1">+IF(OFFSET('Hygiene Data'!$H$12,0,10*ROW('Hygiene Data'!H137))="","",OFFSET('Hygiene Data'!$H$12,0,10*ROW('Hygiene Data'!H137)))</f>
        <v/>
      </c>
      <c r="EC143" s="398" t="str">
        <f ca="1">+IF(OFFSET('Hygiene Data'!$H$13,0,10*ROW('Hygiene Data'!H137))="","",OFFSET('Hygiene Data'!$H$13,0,10*ROW('Hygiene Data'!H137)))</f>
        <v/>
      </c>
      <c r="ED143" s="398" t="str">
        <f ca="1">+IF(OFFSET('Hygiene Data'!$I$11,0,10*ROW('Hygiene Data'!I137))="","",OFFSET('Hygiene Data'!$I$11,0,10*ROW('Hygiene Data'!I137)))</f>
        <v/>
      </c>
      <c r="EE143" s="398" t="str">
        <f ca="1">+IF(OFFSET('Hygiene Data'!$I$12,0,10*ROW('Hygiene Data'!I137))="","",OFFSET('Hygiene Data'!$I$12,0,10*ROW('Hygiene Data'!I137)))</f>
        <v/>
      </c>
      <c r="EF143" s="398" t="str">
        <f ca="1">+IF(OFFSET('Hygiene Data'!$I$13,0,10*ROW('Hygiene Data'!I137))="","",OFFSET('Hygiene Data'!$I$13,0,10*ROW('Hygiene Data'!I137)))</f>
        <v/>
      </c>
    </row>
    <row r="144" spans="1:136" x14ac:dyDescent="0.25">
      <c r="A144" s="507" t="str">
        <f ca="1">+IF(OFFSET('Water Data'!$B$2,0,10*ROW('Water Data'!E138))="","",OFFSET('Water Data'!$B$2,0,10*ROW('Water Data'!E138)))</f>
        <v/>
      </c>
      <c r="B144" s="507"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34" t="str">
        <f t="shared" ca="1" si="2"/>
        <v/>
      </c>
      <c r="D144" s="535"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35"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35"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35"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35"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35"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35"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35"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35"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35"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35"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35"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35"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35"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35"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35"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35"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35"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36"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36"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36"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36"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36"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36"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36"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36"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36"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36"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36"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36"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36"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36"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36"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36"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36"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36"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36"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36"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36"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36"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36"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36"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36"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36"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36"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36"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36"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36"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37"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613"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37"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37"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37"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37"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37"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37"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37"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37"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37"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37"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37"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37"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37"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37"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37"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37"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98" t="str">
        <f ca="1">+IF(OFFSET('Water Data'!$D$27,0,10*ROW('Water Data'!D138))="","",OFFSET('Water Data'!$D$27,0,10*ROW('Water Data'!D138)))</f>
        <v/>
      </c>
      <c r="BT144" s="398" t="str">
        <f ca="1">+IF(OFFSET('Water Data'!$D$28,0,10*ROW('Water Data'!D138))="","",OFFSET('Water Data'!$D$28,0,10*ROW('Water Data'!D138)))</f>
        <v/>
      </c>
      <c r="BU144" s="398" t="str">
        <f ca="1">+IF(OFFSET('Water Data'!$D$29,0,10*ROW('Water Data'!D138))="","",OFFSET('Water Data'!$D$29,0,10*ROW('Water Data'!D138)))</f>
        <v/>
      </c>
      <c r="BV144" s="398" t="str">
        <f ca="1">+IF(OFFSET('Water Data'!$E$27,0,10*ROW('Water Data'!E138))="","",OFFSET('Water Data'!$E$27,0,10*ROW('Water Data'!E138)))</f>
        <v/>
      </c>
      <c r="BW144" s="398" t="str">
        <f ca="1">+IF(OFFSET('Water Data'!$E$28,0,10*ROW('Water Data'!E138))="","",OFFSET('Water Data'!$E$28,0,10*ROW('Water Data'!E138)))</f>
        <v/>
      </c>
      <c r="BX144" s="398" t="str">
        <f ca="1">+IF(OFFSET('Water Data'!$E$29,0,10*ROW('Water Data'!E138))="","",OFFSET('Water Data'!$E$29,0,10*ROW('Water Data'!E138)))</f>
        <v/>
      </c>
      <c r="BY144" s="398" t="str">
        <f ca="1">+IF(OFFSET('Water Data'!$F$27,0,10*ROW('Water Data'!F138))="","",OFFSET('Water Data'!$F$27,0,10*ROW('Water Data'!F138)))</f>
        <v/>
      </c>
      <c r="BZ144" s="398" t="str">
        <f ca="1">+IF(OFFSET('Water Data'!$F$28,0,10*ROW('Water Data'!F138))="","",OFFSET('Water Data'!$F$28,0,10*ROW('Water Data'!F138)))</f>
        <v/>
      </c>
      <c r="CA144" s="398" t="str">
        <f ca="1">+IF(OFFSET('Water Data'!$F$29,0,10*ROW('Water Data'!F138))="","",OFFSET('Water Data'!$F$29,0,10*ROW('Water Data'!F138)))</f>
        <v/>
      </c>
      <c r="CB144" s="398" t="str">
        <f ca="1">+IF(OFFSET('Water Data'!$G$27,0,10*ROW('Water Data'!G138))="","",OFFSET('Water Data'!$G$27,0,10*ROW('Water Data'!G138)))</f>
        <v/>
      </c>
      <c r="CC144" s="398" t="str">
        <f ca="1">+IF(OFFSET('Water Data'!$G$28,0,10*ROW('Water Data'!G138))="","",OFFSET('Water Data'!$G$28,0,10*ROW('Water Data'!G138)))</f>
        <v/>
      </c>
      <c r="CD144" s="398" t="str">
        <f ca="1">+IF(OFFSET('Water Data'!$G$29,0,10*ROW('Water Data'!G138))="","",OFFSET('Water Data'!$G$29,0,10*ROW('Water Data'!G138)))</f>
        <v/>
      </c>
      <c r="CE144" s="398" t="str">
        <f ca="1">+IF(OFFSET('Water Data'!$H$27,0,10*ROW('Water Data'!H138))="","",OFFSET('Water Data'!$H$27,0,10*ROW('Water Data'!H138)))</f>
        <v/>
      </c>
      <c r="CF144" s="398" t="str">
        <f ca="1">+IF(OFFSET('Water Data'!$H$28,0,10*ROW('Water Data'!H138))="","",OFFSET('Water Data'!$H$28,0,10*ROW('Water Data'!H138)))</f>
        <v/>
      </c>
      <c r="CG144" s="398" t="str">
        <f ca="1">+IF(OFFSET('Water Data'!$H$29,0,10*ROW('Water Data'!H138))="","",OFFSET('Water Data'!$H$29,0,10*ROW('Water Data'!H138)))</f>
        <v/>
      </c>
      <c r="CH144" s="398" t="str">
        <f ca="1">+IF(OFFSET('Water Data'!$I$27,0,10*ROW('Water Data'!I138))="","",OFFSET('Water Data'!$I$27,0,10*ROW('Water Data'!I138)))</f>
        <v/>
      </c>
      <c r="CI144" s="398" t="str">
        <f ca="1">+IF(OFFSET('Water Data'!$I$28,0,10*ROW('Water Data'!I138))="","",OFFSET('Water Data'!$I$28,0,10*ROW('Water Data'!I138)))</f>
        <v/>
      </c>
      <c r="CJ144" s="398" t="str">
        <f ca="1">+IF(OFFSET('Water Data'!$I$29,0,10*ROW('Water Data'!I138))="","",OFFSET('Water Data'!$I$29,0,10*ROW('Water Data'!I138)))</f>
        <v/>
      </c>
      <c r="CK144" s="398" t="str">
        <f ca="1">+IF(OFFSET('Sanitation Data'!$D$28,0,10*ROW('Sanitation Data'!D138))="","",OFFSET('Sanitation Data'!$D$28,0,10*ROW('Sanitation Data'!D138)))</f>
        <v/>
      </c>
      <c r="CL144" s="398" t="str">
        <f ca="1">+IF(OFFSET('Sanitation Data'!$D$29,0,10*ROW('Sanitation Data'!D138))="","",OFFSET('Sanitation Data'!$D$29,0,10*ROW('Sanitation Data'!D138)))</f>
        <v/>
      </c>
      <c r="CM144" s="398" t="str">
        <f ca="1">+IF(OFFSET('Sanitation Data'!$D$30,0,10*ROW('Sanitation Data'!D138))="","",OFFSET('Sanitation Data'!$D$30,0,10*ROW('Sanitation Data'!D138)))</f>
        <v/>
      </c>
      <c r="CN144" s="398" t="str">
        <f ca="1">+IF(OFFSET('Sanitation Data'!$D$31,0,10*ROW('Sanitation Data'!D138))="","",OFFSET('Sanitation Data'!$D$31,0,10*ROW('Sanitation Data'!D138)))</f>
        <v/>
      </c>
      <c r="CO144" s="398" t="str">
        <f ca="1">+IF(OFFSET('Sanitation Data'!$D$32,0,10*ROW('Sanitation Data'!D138))="","",OFFSET('Sanitation Data'!$D$32,0,10*ROW('Sanitation Data'!D138)))</f>
        <v/>
      </c>
      <c r="CP144" s="398" t="str">
        <f ca="1">+IF(OFFSET('Sanitation Data'!$E$28,0,10*ROW('Sanitation Data'!E138))="","",OFFSET('Sanitation Data'!$E$28,0,10*ROW('Sanitation Data'!E138)))</f>
        <v/>
      </c>
      <c r="CQ144" s="398" t="str">
        <f ca="1">+IF(OFFSET('Sanitation Data'!$E$29,0,10*ROW('Sanitation Data'!E138))="","",OFFSET('Sanitation Data'!$E$29,0,10*ROW('Sanitation Data'!E138)))</f>
        <v/>
      </c>
      <c r="CR144" s="398" t="str">
        <f ca="1">+IF(OFFSET('Sanitation Data'!$E$30,0,10*ROW('Sanitation Data'!E138))="","",OFFSET('Sanitation Data'!$E$30,0,10*ROW('Sanitation Data'!E138)))</f>
        <v/>
      </c>
      <c r="CS144" s="398" t="str">
        <f ca="1">+IF(OFFSET('Sanitation Data'!$E$31,0,10*ROW('Sanitation Data'!E138))="","",OFFSET('Sanitation Data'!$E$31,0,10*ROW('Sanitation Data'!E138)))</f>
        <v/>
      </c>
      <c r="CT144" s="398" t="str">
        <f ca="1">+IF(OFFSET('Sanitation Data'!$E$32,0,10*ROW('Sanitation Data'!E138))="","",OFFSET('Sanitation Data'!$E$32,0,10*ROW('Sanitation Data'!E138)))</f>
        <v/>
      </c>
      <c r="CU144" s="398" t="str">
        <f ca="1">+IF(OFFSET('Sanitation Data'!$F$28,0,10*ROW('Sanitation Data'!F138))="","",OFFSET('Sanitation Data'!$F$28,0,10*ROW('Sanitation Data'!F138)))</f>
        <v/>
      </c>
      <c r="CV144" s="398" t="str">
        <f ca="1">+IF(OFFSET('Sanitation Data'!$F$29,0,10*ROW('Sanitation Data'!F138))="","",OFFSET('Sanitation Data'!$F$29,0,10*ROW('Sanitation Data'!F138)))</f>
        <v/>
      </c>
      <c r="CW144" s="398" t="str">
        <f ca="1">+IF(OFFSET('Sanitation Data'!$F$30,0,10*ROW('Sanitation Data'!F138))="","",OFFSET('Sanitation Data'!$F$30,0,10*ROW('Sanitation Data'!F138)))</f>
        <v/>
      </c>
      <c r="CX144" s="398" t="str">
        <f ca="1">+IF(OFFSET('Sanitation Data'!$F$31,0,10*ROW('Sanitation Data'!F138))="","",OFFSET('Sanitation Data'!$F$31,0,10*ROW('Sanitation Data'!F138)))</f>
        <v/>
      </c>
      <c r="CY144" s="398" t="str">
        <f ca="1">+IF(OFFSET('Sanitation Data'!$F$32,0,10*ROW('Sanitation Data'!F138))="","",OFFSET('Sanitation Data'!$F$32,0,10*ROW('Sanitation Data'!F138)))</f>
        <v/>
      </c>
      <c r="CZ144" s="398" t="str">
        <f ca="1">+IF(OFFSET('Sanitation Data'!$G$28,0,10*ROW('Sanitation Data'!G138))="","",OFFSET('Sanitation Data'!$G$28,0,10*ROW('Sanitation Data'!G138)))</f>
        <v/>
      </c>
      <c r="DA144" s="398" t="str">
        <f ca="1">+IF(OFFSET('Sanitation Data'!$G$29,0,10*ROW('Sanitation Data'!G138))="","",OFFSET('Sanitation Data'!$G$29,0,10*ROW('Sanitation Data'!G138)))</f>
        <v/>
      </c>
      <c r="DB144" s="398" t="str">
        <f ca="1">+IF(OFFSET('Sanitation Data'!$G$30,0,10*ROW('Sanitation Data'!G138))="","",OFFSET('Sanitation Data'!$G$30,0,10*ROW('Sanitation Data'!G138)))</f>
        <v/>
      </c>
      <c r="DC144" s="398" t="str">
        <f ca="1">+IF(OFFSET('Sanitation Data'!$G$31,0,10*ROW('Sanitation Data'!G138))="","",OFFSET('Sanitation Data'!$G$31,0,10*ROW('Sanitation Data'!G138)))</f>
        <v/>
      </c>
      <c r="DD144" s="398" t="str">
        <f ca="1">+IF(OFFSET('Sanitation Data'!$G$32,0,10*ROW('Sanitation Data'!G138))="","",OFFSET('Sanitation Data'!$G$32,0,10*ROW('Sanitation Data'!G138)))</f>
        <v/>
      </c>
      <c r="DE144" s="398" t="str">
        <f ca="1">+IF(OFFSET('Sanitation Data'!$H$28,0,10*ROW('Sanitation Data'!H138))="","",OFFSET('Sanitation Data'!$H$28,0,10*ROW('Sanitation Data'!H138)))</f>
        <v/>
      </c>
      <c r="DF144" s="398" t="str">
        <f ca="1">+IF(OFFSET('Sanitation Data'!$H$29,0,10*ROW('Sanitation Data'!H138))="","",OFFSET('Sanitation Data'!$H$29,0,10*ROW('Sanitation Data'!H138)))</f>
        <v/>
      </c>
      <c r="DG144" s="398" t="str">
        <f ca="1">+IF(OFFSET('Sanitation Data'!$H$30,0,10*ROW('Sanitation Data'!H138))="","",OFFSET('Sanitation Data'!$H$30,0,10*ROW('Sanitation Data'!H138)))</f>
        <v/>
      </c>
      <c r="DH144" s="398" t="str">
        <f ca="1">+IF(OFFSET('Sanitation Data'!$H$31,0,10*ROW('Sanitation Data'!H138))="","",OFFSET('Sanitation Data'!$H$31,0,10*ROW('Sanitation Data'!H138)))</f>
        <v/>
      </c>
      <c r="DI144" s="398" t="str">
        <f ca="1">+IF(OFFSET('Sanitation Data'!$H$32,0,10*ROW('Sanitation Data'!H138))="","",OFFSET('Sanitation Data'!$H$32,0,10*ROW('Sanitation Data'!H138)))</f>
        <v/>
      </c>
      <c r="DJ144" s="398" t="str">
        <f ca="1">+IF(OFFSET('Sanitation Data'!$I$28,0,10*ROW('Sanitation Data'!I138))="","",OFFSET('Sanitation Data'!$I$28,0,10*ROW('Sanitation Data'!I138)))</f>
        <v/>
      </c>
      <c r="DK144" s="398" t="str">
        <f ca="1">+IF(OFFSET('Sanitation Data'!$I$29,0,10*ROW('Sanitation Data'!I138))="","",OFFSET('Sanitation Data'!$I$29,0,10*ROW('Sanitation Data'!I138)))</f>
        <v/>
      </c>
      <c r="DL144" s="398" t="str">
        <f ca="1">+IF(OFFSET('Sanitation Data'!$I$30,0,10*ROW('Sanitation Data'!I138))="","",OFFSET('Sanitation Data'!$I$30,0,10*ROW('Sanitation Data'!I138)))</f>
        <v/>
      </c>
      <c r="DM144" s="398" t="str">
        <f ca="1">+IF(OFFSET('Sanitation Data'!$I$31,0,10*ROW('Sanitation Data'!I138))="","",OFFSET('Sanitation Data'!$I$31,0,10*ROW('Sanitation Data'!I138)))</f>
        <v/>
      </c>
      <c r="DN144" s="398" t="str">
        <f ca="1">+IF(OFFSET('Sanitation Data'!$I$32,0,10*ROW('Sanitation Data'!I138))="","",OFFSET('Sanitation Data'!$I$32,0,10*ROW('Sanitation Data'!I138)))</f>
        <v/>
      </c>
      <c r="DO144" s="398" t="str">
        <f ca="1">+IF(OFFSET('Hygiene Data'!$D$11,0,10*ROW('Hygiene Data'!D138))="","",OFFSET('Hygiene Data'!$D$11,0,10*ROW('Hygiene Data'!D138)))</f>
        <v/>
      </c>
      <c r="DP144" s="398" t="str">
        <f ca="1">+IF(OFFSET('Hygiene Data'!$D$12,0,10*ROW('Hygiene Data'!D138))="","",OFFSET('Hygiene Data'!$D$12,0,10*ROW('Hygiene Data'!D138)))</f>
        <v/>
      </c>
      <c r="DQ144" s="398" t="str">
        <f ca="1">+IF(OFFSET('Hygiene Data'!$D$13,0,10*ROW('Hygiene Data'!D138))="","",OFFSET('Hygiene Data'!$D$13,0,10*ROW('Hygiene Data'!D138)))</f>
        <v/>
      </c>
      <c r="DR144" s="398" t="str">
        <f ca="1">+IF(OFFSET('Hygiene Data'!$E$11,0,10*ROW('Hygiene Data'!E138))="","",OFFSET('Hygiene Data'!$E$11,0,10*ROW('Hygiene Data'!E138)))</f>
        <v/>
      </c>
      <c r="DS144" s="398" t="str">
        <f ca="1">+IF(OFFSET('Hygiene Data'!$E$12,0,10*ROW('Hygiene Data'!E138))="","",OFFSET('Hygiene Data'!$E$12,0,10*ROW('Hygiene Data'!E138)))</f>
        <v/>
      </c>
      <c r="DT144" s="398" t="str">
        <f ca="1">+IF(OFFSET('Hygiene Data'!$E$13,0,10*ROW('Hygiene Data'!E138))="","",OFFSET('Hygiene Data'!$E$13,0,10*ROW('Hygiene Data'!E138)))</f>
        <v/>
      </c>
      <c r="DU144" s="398" t="str">
        <f ca="1">+IF(OFFSET('Hygiene Data'!$F$11,0,10*ROW('Hygiene Data'!F138))="","",OFFSET('Hygiene Data'!$F$11,0,10*ROW('Hygiene Data'!F138)))</f>
        <v/>
      </c>
      <c r="DV144" s="398" t="str">
        <f ca="1">+IF(OFFSET('Hygiene Data'!$F$12,0,10*ROW('Hygiene Data'!F138))="","",OFFSET('Hygiene Data'!$F$12,0,10*ROW('Hygiene Data'!F138)))</f>
        <v/>
      </c>
      <c r="DW144" s="398" t="str">
        <f ca="1">+IF(OFFSET('Hygiene Data'!$F$13,0,10*ROW('Hygiene Data'!F138))="","",OFFSET('Hygiene Data'!$F$13,0,10*ROW('Hygiene Data'!F138)))</f>
        <v/>
      </c>
      <c r="DX144" s="398" t="str">
        <f ca="1">+IF(OFFSET('Hygiene Data'!$G$11,0,10*ROW('Hygiene Data'!G138))="","",OFFSET('Hygiene Data'!$G$11,0,10*ROW('Hygiene Data'!G138)))</f>
        <v/>
      </c>
      <c r="DY144" s="398" t="str">
        <f ca="1">+IF(OFFSET('Hygiene Data'!$G$12,0,10*ROW('Hygiene Data'!G138))="","",OFFSET('Hygiene Data'!$G$12,0,10*ROW('Hygiene Data'!G138)))</f>
        <v/>
      </c>
      <c r="DZ144" s="398" t="str">
        <f ca="1">+IF(OFFSET('Hygiene Data'!$G$13,0,10*ROW('Hygiene Data'!G138))="","",OFFSET('Hygiene Data'!$G$13,0,10*ROW('Hygiene Data'!G138)))</f>
        <v/>
      </c>
      <c r="EA144" s="398" t="str">
        <f ca="1">+IF(OFFSET('Hygiene Data'!$H$11,0,10*ROW('Hygiene Data'!H138))="","",OFFSET('Hygiene Data'!$H$11,0,10*ROW('Hygiene Data'!H138)))</f>
        <v/>
      </c>
      <c r="EB144" s="398" t="str">
        <f ca="1">+IF(OFFSET('Hygiene Data'!$H$12,0,10*ROW('Hygiene Data'!H138))="","",OFFSET('Hygiene Data'!$H$12,0,10*ROW('Hygiene Data'!H138)))</f>
        <v/>
      </c>
      <c r="EC144" s="398" t="str">
        <f ca="1">+IF(OFFSET('Hygiene Data'!$H$13,0,10*ROW('Hygiene Data'!H138))="","",OFFSET('Hygiene Data'!$H$13,0,10*ROW('Hygiene Data'!H138)))</f>
        <v/>
      </c>
      <c r="ED144" s="398" t="str">
        <f ca="1">+IF(OFFSET('Hygiene Data'!$I$11,0,10*ROW('Hygiene Data'!I138))="","",OFFSET('Hygiene Data'!$I$11,0,10*ROW('Hygiene Data'!I138)))</f>
        <v/>
      </c>
      <c r="EE144" s="398" t="str">
        <f ca="1">+IF(OFFSET('Hygiene Data'!$I$12,0,10*ROW('Hygiene Data'!I138))="","",OFFSET('Hygiene Data'!$I$12,0,10*ROW('Hygiene Data'!I138)))</f>
        <v/>
      </c>
      <c r="EF144" s="398" t="str">
        <f ca="1">+IF(OFFSET('Hygiene Data'!$I$13,0,10*ROW('Hygiene Data'!I138))="","",OFFSET('Hygiene Data'!$I$13,0,10*ROW('Hygiene Data'!I138)))</f>
        <v/>
      </c>
    </row>
    <row r="145" spans="1:136" x14ac:dyDescent="0.25">
      <c r="A145" s="507" t="str">
        <f ca="1">+IF(OFFSET('Water Data'!$B$2,0,10*ROW('Water Data'!E139))="","",OFFSET('Water Data'!$B$2,0,10*ROW('Water Data'!E139)))</f>
        <v/>
      </c>
      <c r="B145" s="507"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34" t="str">
        <f t="shared" ca="1" si="2"/>
        <v/>
      </c>
      <c r="D145" s="535"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35"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35"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35"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35"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35"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35"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35"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35"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35"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35"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35"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35"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35"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35"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35"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35"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35"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36"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36"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36"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36"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36"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36"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36"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36"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36"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36"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36"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36"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36"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36"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36"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36"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36"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36"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36"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36"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36"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36"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36"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36"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36"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36"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36"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36"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36"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36"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37"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613"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37"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37"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37"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37"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37"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37"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37"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37"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37"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37"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37"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37"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37"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37"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37"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37"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98" t="str">
        <f ca="1">+IF(OFFSET('Water Data'!$D$27,0,10*ROW('Water Data'!D139))="","",OFFSET('Water Data'!$D$27,0,10*ROW('Water Data'!D139)))</f>
        <v/>
      </c>
      <c r="BT145" s="398" t="str">
        <f ca="1">+IF(OFFSET('Water Data'!$D$28,0,10*ROW('Water Data'!D139))="","",OFFSET('Water Data'!$D$28,0,10*ROW('Water Data'!D139)))</f>
        <v/>
      </c>
      <c r="BU145" s="398" t="str">
        <f ca="1">+IF(OFFSET('Water Data'!$D$29,0,10*ROW('Water Data'!D139))="","",OFFSET('Water Data'!$D$29,0,10*ROW('Water Data'!D139)))</f>
        <v/>
      </c>
      <c r="BV145" s="398" t="str">
        <f ca="1">+IF(OFFSET('Water Data'!$E$27,0,10*ROW('Water Data'!E139))="","",OFFSET('Water Data'!$E$27,0,10*ROW('Water Data'!E139)))</f>
        <v/>
      </c>
      <c r="BW145" s="398" t="str">
        <f ca="1">+IF(OFFSET('Water Data'!$E$28,0,10*ROW('Water Data'!E139))="","",OFFSET('Water Data'!$E$28,0,10*ROW('Water Data'!E139)))</f>
        <v/>
      </c>
      <c r="BX145" s="398" t="str">
        <f ca="1">+IF(OFFSET('Water Data'!$E$29,0,10*ROW('Water Data'!E139))="","",OFFSET('Water Data'!$E$29,0,10*ROW('Water Data'!E139)))</f>
        <v/>
      </c>
      <c r="BY145" s="398" t="str">
        <f ca="1">+IF(OFFSET('Water Data'!$F$27,0,10*ROW('Water Data'!F139))="","",OFFSET('Water Data'!$F$27,0,10*ROW('Water Data'!F139)))</f>
        <v/>
      </c>
      <c r="BZ145" s="398" t="str">
        <f ca="1">+IF(OFFSET('Water Data'!$F$28,0,10*ROW('Water Data'!F139))="","",OFFSET('Water Data'!$F$28,0,10*ROW('Water Data'!F139)))</f>
        <v/>
      </c>
      <c r="CA145" s="398" t="str">
        <f ca="1">+IF(OFFSET('Water Data'!$F$29,0,10*ROW('Water Data'!F139))="","",OFFSET('Water Data'!$F$29,0,10*ROW('Water Data'!F139)))</f>
        <v/>
      </c>
      <c r="CB145" s="398" t="str">
        <f ca="1">+IF(OFFSET('Water Data'!$G$27,0,10*ROW('Water Data'!G139))="","",OFFSET('Water Data'!$G$27,0,10*ROW('Water Data'!G139)))</f>
        <v/>
      </c>
      <c r="CC145" s="398" t="str">
        <f ca="1">+IF(OFFSET('Water Data'!$G$28,0,10*ROW('Water Data'!G139))="","",OFFSET('Water Data'!$G$28,0,10*ROW('Water Data'!G139)))</f>
        <v/>
      </c>
      <c r="CD145" s="398" t="str">
        <f ca="1">+IF(OFFSET('Water Data'!$G$29,0,10*ROW('Water Data'!G139))="","",OFFSET('Water Data'!$G$29,0,10*ROW('Water Data'!G139)))</f>
        <v/>
      </c>
      <c r="CE145" s="398" t="str">
        <f ca="1">+IF(OFFSET('Water Data'!$H$27,0,10*ROW('Water Data'!H139))="","",OFFSET('Water Data'!$H$27,0,10*ROW('Water Data'!H139)))</f>
        <v/>
      </c>
      <c r="CF145" s="398" t="str">
        <f ca="1">+IF(OFFSET('Water Data'!$H$28,0,10*ROW('Water Data'!H139))="","",OFFSET('Water Data'!$H$28,0,10*ROW('Water Data'!H139)))</f>
        <v/>
      </c>
      <c r="CG145" s="398" t="str">
        <f ca="1">+IF(OFFSET('Water Data'!$H$29,0,10*ROW('Water Data'!H139))="","",OFFSET('Water Data'!$H$29,0,10*ROW('Water Data'!H139)))</f>
        <v/>
      </c>
      <c r="CH145" s="398" t="str">
        <f ca="1">+IF(OFFSET('Water Data'!$I$27,0,10*ROW('Water Data'!I139))="","",OFFSET('Water Data'!$I$27,0,10*ROW('Water Data'!I139)))</f>
        <v/>
      </c>
      <c r="CI145" s="398" t="str">
        <f ca="1">+IF(OFFSET('Water Data'!$I$28,0,10*ROW('Water Data'!I139))="","",OFFSET('Water Data'!$I$28,0,10*ROW('Water Data'!I139)))</f>
        <v/>
      </c>
      <c r="CJ145" s="398" t="str">
        <f ca="1">+IF(OFFSET('Water Data'!$I$29,0,10*ROW('Water Data'!I139))="","",OFFSET('Water Data'!$I$29,0,10*ROW('Water Data'!I139)))</f>
        <v/>
      </c>
      <c r="CK145" s="398" t="str">
        <f ca="1">+IF(OFFSET('Sanitation Data'!$D$28,0,10*ROW('Sanitation Data'!D139))="","",OFFSET('Sanitation Data'!$D$28,0,10*ROW('Sanitation Data'!D139)))</f>
        <v/>
      </c>
      <c r="CL145" s="398" t="str">
        <f ca="1">+IF(OFFSET('Sanitation Data'!$D$29,0,10*ROW('Sanitation Data'!D139))="","",OFFSET('Sanitation Data'!$D$29,0,10*ROW('Sanitation Data'!D139)))</f>
        <v/>
      </c>
      <c r="CM145" s="398" t="str">
        <f ca="1">+IF(OFFSET('Sanitation Data'!$D$30,0,10*ROW('Sanitation Data'!D139))="","",OFFSET('Sanitation Data'!$D$30,0,10*ROW('Sanitation Data'!D139)))</f>
        <v/>
      </c>
      <c r="CN145" s="398" t="str">
        <f ca="1">+IF(OFFSET('Sanitation Data'!$D$31,0,10*ROW('Sanitation Data'!D139))="","",OFFSET('Sanitation Data'!$D$31,0,10*ROW('Sanitation Data'!D139)))</f>
        <v/>
      </c>
      <c r="CO145" s="398" t="str">
        <f ca="1">+IF(OFFSET('Sanitation Data'!$D$32,0,10*ROW('Sanitation Data'!D139))="","",OFFSET('Sanitation Data'!$D$32,0,10*ROW('Sanitation Data'!D139)))</f>
        <v/>
      </c>
      <c r="CP145" s="398" t="str">
        <f ca="1">+IF(OFFSET('Sanitation Data'!$E$28,0,10*ROW('Sanitation Data'!E139))="","",OFFSET('Sanitation Data'!$E$28,0,10*ROW('Sanitation Data'!E139)))</f>
        <v/>
      </c>
      <c r="CQ145" s="398" t="str">
        <f ca="1">+IF(OFFSET('Sanitation Data'!$E$29,0,10*ROW('Sanitation Data'!E139))="","",OFFSET('Sanitation Data'!$E$29,0,10*ROW('Sanitation Data'!E139)))</f>
        <v/>
      </c>
      <c r="CR145" s="398" t="str">
        <f ca="1">+IF(OFFSET('Sanitation Data'!$E$30,0,10*ROW('Sanitation Data'!E139))="","",OFFSET('Sanitation Data'!$E$30,0,10*ROW('Sanitation Data'!E139)))</f>
        <v/>
      </c>
      <c r="CS145" s="398" t="str">
        <f ca="1">+IF(OFFSET('Sanitation Data'!$E$31,0,10*ROW('Sanitation Data'!E139))="","",OFFSET('Sanitation Data'!$E$31,0,10*ROW('Sanitation Data'!E139)))</f>
        <v/>
      </c>
      <c r="CT145" s="398" t="str">
        <f ca="1">+IF(OFFSET('Sanitation Data'!$E$32,0,10*ROW('Sanitation Data'!E139))="","",OFFSET('Sanitation Data'!$E$32,0,10*ROW('Sanitation Data'!E139)))</f>
        <v/>
      </c>
      <c r="CU145" s="398" t="str">
        <f ca="1">+IF(OFFSET('Sanitation Data'!$F$28,0,10*ROW('Sanitation Data'!F139))="","",OFFSET('Sanitation Data'!$F$28,0,10*ROW('Sanitation Data'!F139)))</f>
        <v/>
      </c>
      <c r="CV145" s="398" t="str">
        <f ca="1">+IF(OFFSET('Sanitation Data'!$F$29,0,10*ROW('Sanitation Data'!F139))="","",OFFSET('Sanitation Data'!$F$29,0,10*ROW('Sanitation Data'!F139)))</f>
        <v/>
      </c>
      <c r="CW145" s="398" t="str">
        <f ca="1">+IF(OFFSET('Sanitation Data'!$F$30,0,10*ROW('Sanitation Data'!F139))="","",OFFSET('Sanitation Data'!$F$30,0,10*ROW('Sanitation Data'!F139)))</f>
        <v/>
      </c>
      <c r="CX145" s="398" t="str">
        <f ca="1">+IF(OFFSET('Sanitation Data'!$F$31,0,10*ROW('Sanitation Data'!F139))="","",OFFSET('Sanitation Data'!$F$31,0,10*ROW('Sanitation Data'!F139)))</f>
        <v/>
      </c>
      <c r="CY145" s="398" t="str">
        <f ca="1">+IF(OFFSET('Sanitation Data'!$F$32,0,10*ROW('Sanitation Data'!F139))="","",OFFSET('Sanitation Data'!$F$32,0,10*ROW('Sanitation Data'!F139)))</f>
        <v/>
      </c>
      <c r="CZ145" s="398" t="str">
        <f ca="1">+IF(OFFSET('Sanitation Data'!$G$28,0,10*ROW('Sanitation Data'!G139))="","",OFFSET('Sanitation Data'!$G$28,0,10*ROW('Sanitation Data'!G139)))</f>
        <v/>
      </c>
      <c r="DA145" s="398" t="str">
        <f ca="1">+IF(OFFSET('Sanitation Data'!$G$29,0,10*ROW('Sanitation Data'!G139))="","",OFFSET('Sanitation Data'!$G$29,0,10*ROW('Sanitation Data'!G139)))</f>
        <v/>
      </c>
      <c r="DB145" s="398" t="str">
        <f ca="1">+IF(OFFSET('Sanitation Data'!$G$30,0,10*ROW('Sanitation Data'!G139))="","",OFFSET('Sanitation Data'!$G$30,0,10*ROW('Sanitation Data'!G139)))</f>
        <v/>
      </c>
      <c r="DC145" s="398" t="str">
        <f ca="1">+IF(OFFSET('Sanitation Data'!$G$31,0,10*ROW('Sanitation Data'!G139))="","",OFFSET('Sanitation Data'!$G$31,0,10*ROW('Sanitation Data'!G139)))</f>
        <v/>
      </c>
      <c r="DD145" s="398" t="str">
        <f ca="1">+IF(OFFSET('Sanitation Data'!$G$32,0,10*ROW('Sanitation Data'!G139))="","",OFFSET('Sanitation Data'!$G$32,0,10*ROW('Sanitation Data'!G139)))</f>
        <v/>
      </c>
      <c r="DE145" s="398" t="str">
        <f ca="1">+IF(OFFSET('Sanitation Data'!$H$28,0,10*ROW('Sanitation Data'!H139))="","",OFFSET('Sanitation Data'!$H$28,0,10*ROW('Sanitation Data'!H139)))</f>
        <v/>
      </c>
      <c r="DF145" s="398" t="str">
        <f ca="1">+IF(OFFSET('Sanitation Data'!$H$29,0,10*ROW('Sanitation Data'!H139))="","",OFFSET('Sanitation Data'!$H$29,0,10*ROW('Sanitation Data'!H139)))</f>
        <v/>
      </c>
      <c r="DG145" s="398" t="str">
        <f ca="1">+IF(OFFSET('Sanitation Data'!$H$30,0,10*ROW('Sanitation Data'!H139))="","",OFFSET('Sanitation Data'!$H$30,0,10*ROW('Sanitation Data'!H139)))</f>
        <v/>
      </c>
      <c r="DH145" s="398" t="str">
        <f ca="1">+IF(OFFSET('Sanitation Data'!$H$31,0,10*ROW('Sanitation Data'!H139))="","",OFFSET('Sanitation Data'!$H$31,0,10*ROW('Sanitation Data'!H139)))</f>
        <v/>
      </c>
      <c r="DI145" s="398" t="str">
        <f ca="1">+IF(OFFSET('Sanitation Data'!$H$32,0,10*ROW('Sanitation Data'!H139))="","",OFFSET('Sanitation Data'!$H$32,0,10*ROW('Sanitation Data'!H139)))</f>
        <v/>
      </c>
      <c r="DJ145" s="398" t="str">
        <f ca="1">+IF(OFFSET('Sanitation Data'!$I$28,0,10*ROW('Sanitation Data'!I139))="","",OFFSET('Sanitation Data'!$I$28,0,10*ROW('Sanitation Data'!I139)))</f>
        <v/>
      </c>
      <c r="DK145" s="398" t="str">
        <f ca="1">+IF(OFFSET('Sanitation Data'!$I$29,0,10*ROW('Sanitation Data'!I139))="","",OFFSET('Sanitation Data'!$I$29,0,10*ROW('Sanitation Data'!I139)))</f>
        <v/>
      </c>
      <c r="DL145" s="398" t="str">
        <f ca="1">+IF(OFFSET('Sanitation Data'!$I$30,0,10*ROW('Sanitation Data'!I139))="","",OFFSET('Sanitation Data'!$I$30,0,10*ROW('Sanitation Data'!I139)))</f>
        <v/>
      </c>
      <c r="DM145" s="398" t="str">
        <f ca="1">+IF(OFFSET('Sanitation Data'!$I$31,0,10*ROW('Sanitation Data'!I139))="","",OFFSET('Sanitation Data'!$I$31,0,10*ROW('Sanitation Data'!I139)))</f>
        <v/>
      </c>
      <c r="DN145" s="398" t="str">
        <f ca="1">+IF(OFFSET('Sanitation Data'!$I$32,0,10*ROW('Sanitation Data'!I139))="","",OFFSET('Sanitation Data'!$I$32,0,10*ROW('Sanitation Data'!I139)))</f>
        <v/>
      </c>
      <c r="DO145" s="398" t="str">
        <f ca="1">+IF(OFFSET('Hygiene Data'!$D$11,0,10*ROW('Hygiene Data'!D139))="","",OFFSET('Hygiene Data'!$D$11,0,10*ROW('Hygiene Data'!D139)))</f>
        <v/>
      </c>
      <c r="DP145" s="398" t="str">
        <f ca="1">+IF(OFFSET('Hygiene Data'!$D$12,0,10*ROW('Hygiene Data'!D139))="","",OFFSET('Hygiene Data'!$D$12,0,10*ROW('Hygiene Data'!D139)))</f>
        <v/>
      </c>
      <c r="DQ145" s="398" t="str">
        <f ca="1">+IF(OFFSET('Hygiene Data'!$D$13,0,10*ROW('Hygiene Data'!D139))="","",OFFSET('Hygiene Data'!$D$13,0,10*ROW('Hygiene Data'!D139)))</f>
        <v/>
      </c>
      <c r="DR145" s="398" t="str">
        <f ca="1">+IF(OFFSET('Hygiene Data'!$E$11,0,10*ROW('Hygiene Data'!E139))="","",OFFSET('Hygiene Data'!$E$11,0,10*ROW('Hygiene Data'!E139)))</f>
        <v/>
      </c>
      <c r="DS145" s="398" t="str">
        <f ca="1">+IF(OFFSET('Hygiene Data'!$E$12,0,10*ROW('Hygiene Data'!E139))="","",OFFSET('Hygiene Data'!$E$12,0,10*ROW('Hygiene Data'!E139)))</f>
        <v/>
      </c>
      <c r="DT145" s="398" t="str">
        <f ca="1">+IF(OFFSET('Hygiene Data'!$E$13,0,10*ROW('Hygiene Data'!E139))="","",OFFSET('Hygiene Data'!$E$13,0,10*ROW('Hygiene Data'!E139)))</f>
        <v/>
      </c>
      <c r="DU145" s="398" t="str">
        <f ca="1">+IF(OFFSET('Hygiene Data'!$F$11,0,10*ROW('Hygiene Data'!F139))="","",OFFSET('Hygiene Data'!$F$11,0,10*ROW('Hygiene Data'!F139)))</f>
        <v/>
      </c>
      <c r="DV145" s="398" t="str">
        <f ca="1">+IF(OFFSET('Hygiene Data'!$F$12,0,10*ROW('Hygiene Data'!F139))="","",OFFSET('Hygiene Data'!$F$12,0,10*ROW('Hygiene Data'!F139)))</f>
        <v/>
      </c>
      <c r="DW145" s="398" t="str">
        <f ca="1">+IF(OFFSET('Hygiene Data'!$F$13,0,10*ROW('Hygiene Data'!F139))="","",OFFSET('Hygiene Data'!$F$13,0,10*ROW('Hygiene Data'!F139)))</f>
        <v/>
      </c>
      <c r="DX145" s="398" t="str">
        <f ca="1">+IF(OFFSET('Hygiene Data'!$G$11,0,10*ROW('Hygiene Data'!G139))="","",OFFSET('Hygiene Data'!$G$11,0,10*ROW('Hygiene Data'!G139)))</f>
        <v/>
      </c>
      <c r="DY145" s="398" t="str">
        <f ca="1">+IF(OFFSET('Hygiene Data'!$G$12,0,10*ROW('Hygiene Data'!G139))="","",OFFSET('Hygiene Data'!$G$12,0,10*ROW('Hygiene Data'!G139)))</f>
        <v/>
      </c>
      <c r="DZ145" s="398" t="str">
        <f ca="1">+IF(OFFSET('Hygiene Data'!$G$13,0,10*ROW('Hygiene Data'!G139))="","",OFFSET('Hygiene Data'!$G$13,0,10*ROW('Hygiene Data'!G139)))</f>
        <v/>
      </c>
      <c r="EA145" s="398" t="str">
        <f ca="1">+IF(OFFSET('Hygiene Data'!$H$11,0,10*ROW('Hygiene Data'!H139))="","",OFFSET('Hygiene Data'!$H$11,0,10*ROW('Hygiene Data'!H139)))</f>
        <v/>
      </c>
      <c r="EB145" s="398" t="str">
        <f ca="1">+IF(OFFSET('Hygiene Data'!$H$12,0,10*ROW('Hygiene Data'!H139))="","",OFFSET('Hygiene Data'!$H$12,0,10*ROW('Hygiene Data'!H139)))</f>
        <v/>
      </c>
      <c r="EC145" s="398" t="str">
        <f ca="1">+IF(OFFSET('Hygiene Data'!$H$13,0,10*ROW('Hygiene Data'!H139))="","",OFFSET('Hygiene Data'!$H$13,0,10*ROW('Hygiene Data'!H139)))</f>
        <v/>
      </c>
      <c r="ED145" s="398" t="str">
        <f ca="1">+IF(OFFSET('Hygiene Data'!$I$11,0,10*ROW('Hygiene Data'!I139))="","",OFFSET('Hygiene Data'!$I$11,0,10*ROW('Hygiene Data'!I139)))</f>
        <v/>
      </c>
      <c r="EE145" s="398" t="str">
        <f ca="1">+IF(OFFSET('Hygiene Data'!$I$12,0,10*ROW('Hygiene Data'!I139))="","",OFFSET('Hygiene Data'!$I$12,0,10*ROW('Hygiene Data'!I139)))</f>
        <v/>
      </c>
      <c r="EF145" s="398" t="str">
        <f ca="1">+IF(OFFSET('Hygiene Data'!$I$13,0,10*ROW('Hygiene Data'!I139))="","",OFFSET('Hygiene Data'!$I$13,0,10*ROW('Hygiene Data'!I139)))</f>
        <v/>
      </c>
    </row>
    <row r="146" spans="1:136" x14ac:dyDescent="0.25">
      <c r="A146" s="507" t="str">
        <f ca="1">+IF(OFFSET('Water Data'!$B$2,0,10*ROW('Water Data'!E140))="","",OFFSET('Water Data'!$B$2,0,10*ROW('Water Data'!E140)))</f>
        <v/>
      </c>
      <c r="B146" s="507"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34" t="str">
        <f t="shared" ca="1" si="2"/>
        <v/>
      </c>
      <c r="D146" s="535"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35"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35"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35"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35"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35"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35"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35"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35"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35"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35"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35"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35"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35"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35"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35"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35"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35"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36"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36"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36"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36"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36"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36"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36"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36"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36"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36"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36"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36"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36"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36"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36"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36"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36"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36"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36"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36"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36"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36"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36"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36"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36"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36"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36"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36"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36"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36"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37"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613"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37"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37"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37"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37"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37"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37"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37"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37"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37"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37"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37"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37"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37"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37"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37"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37"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98" t="str">
        <f ca="1">+IF(OFFSET('Water Data'!$D$27,0,10*ROW('Water Data'!D140))="","",OFFSET('Water Data'!$D$27,0,10*ROW('Water Data'!D140)))</f>
        <v/>
      </c>
      <c r="BT146" s="398" t="str">
        <f ca="1">+IF(OFFSET('Water Data'!$D$28,0,10*ROW('Water Data'!D140))="","",OFFSET('Water Data'!$D$28,0,10*ROW('Water Data'!D140)))</f>
        <v/>
      </c>
      <c r="BU146" s="398" t="str">
        <f ca="1">+IF(OFFSET('Water Data'!$D$29,0,10*ROW('Water Data'!D140))="","",OFFSET('Water Data'!$D$29,0,10*ROW('Water Data'!D140)))</f>
        <v/>
      </c>
      <c r="BV146" s="398" t="str">
        <f ca="1">+IF(OFFSET('Water Data'!$E$27,0,10*ROW('Water Data'!E140))="","",OFFSET('Water Data'!$E$27,0,10*ROW('Water Data'!E140)))</f>
        <v/>
      </c>
      <c r="BW146" s="398" t="str">
        <f ca="1">+IF(OFFSET('Water Data'!$E$28,0,10*ROW('Water Data'!E140))="","",OFFSET('Water Data'!$E$28,0,10*ROW('Water Data'!E140)))</f>
        <v/>
      </c>
      <c r="BX146" s="398" t="str">
        <f ca="1">+IF(OFFSET('Water Data'!$E$29,0,10*ROW('Water Data'!E140))="","",OFFSET('Water Data'!$E$29,0,10*ROW('Water Data'!E140)))</f>
        <v/>
      </c>
      <c r="BY146" s="398" t="str">
        <f ca="1">+IF(OFFSET('Water Data'!$F$27,0,10*ROW('Water Data'!F140))="","",OFFSET('Water Data'!$F$27,0,10*ROW('Water Data'!F140)))</f>
        <v/>
      </c>
      <c r="BZ146" s="398" t="str">
        <f ca="1">+IF(OFFSET('Water Data'!$F$28,0,10*ROW('Water Data'!F140))="","",OFFSET('Water Data'!$F$28,0,10*ROW('Water Data'!F140)))</f>
        <v/>
      </c>
      <c r="CA146" s="398" t="str">
        <f ca="1">+IF(OFFSET('Water Data'!$F$29,0,10*ROW('Water Data'!F140))="","",OFFSET('Water Data'!$F$29,0,10*ROW('Water Data'!F140)))</f>
        <v/>
      </c>
      <c r="CB146" s="398" t="str">
        <f ca="1">+IF(OFFSET('Water Data'!$G$27,0,10*ROW('Water Data'!G140))="","",OFFSET('Water Data'!$G$27,0,10*ROW('Water Data'!G140)))</f>
        <v/>
      </c>
      <c r="CC146" s="398" t="str">
        <f ca="1">+IF(OFFSET('Water Data'!$G$28,0,10*ROW('Water Data'!G140))="","",OFFSET('Water Data'!$G$28,0,10*ROW('Water Data'!G140)))</f>
        <v/>
      </c>
      <c r="CD146" s="398" t="str">
        <f ca="1">+IF(OFFSET('Water Data'!$G$29,0,10*ROW('Water Data'!G140))="","",OFFSET('Water Data'!$G$29,0,10*ROW('Water Data'!G140)))</f>
        <v/>
      </c>
      <c r="CE146" s="398" t="str">
        <f ca="1">+IF(OFFSET('Water Data'!$H$27,0,10*ROW('Water Data'!H140))="","",OFFSET('Water Data'!$H$27,0,10*ROW('Water Data'!H140)))</f>
        <v/>
      </c>
      <c r="CF146" s="398" t="str">
        <f ca="1">+IF(OFFSET('Water Data'!$H$28,0,10*ROW('Water Data'!H140))="","",OFFSET('Water Data'!$H$28,0,10*ROW('Water Data'!H140)))</f>
        <v/>
      </c>
      <c r="CG146" s="398" t="str">
        <f ca="1">+IF(OFFSET('Water Data'!$H$29,0,10*ROW('Water Data'!H140))="","",OFFSET('Water Data'!$H$29,0,10*ROW('Water Data'!H140)))</f>
        <v/>
      </c>
      <c r="CH146" s="398" t="str">
        <f ca="1">+IF(OFFSET('Water Data'!$I$27,0,10*ROW('Water Data'!I140))="","",OFFSET('Water Data'!$I$27,0,10*ROW('Water Data'!I140)))</f>
        <v/>
      </c>
      <c r="CI146" s="398" t="str">
        <f ca="1">+IF(OFFSET('Water Data'!$I$28,0,10*ROW('Water Data'!I140))="","",OFFSET('Water Data'!$I$28,0,10*ROW('Water Data'!I140)))</f>
        <v/>
      </c>
      <c r="CJ146" s="398" t="str">
        <f ca="1">+IF(OFFSET('Water Data'!$I$29,0,10*ROW('Water Data'!I140))="","",OFFSET('Water Data'!$I$29,0,10*ROW('Water Data'!I140)))</f>
        <v/>
      </c>
      <c r="CK146" s="398" t="str">
        <f ca="1">+IF(OFFSET('Sanitation Data'!$D$28,0,10*ROW('Sanitation Data'!D140))="","",OFFSET('Sanitation Data'!$D$28,0,10*ROW('Sanitation Data'!D140)))</f>
        <v/>
      </c>
      <c r="CL146" s="398" t="str">
        <f ca="1">+IF(OFFSET('Sanitation Data'!$D$29,0,10*ROW('Sanitation Data'!D140))="","",OFFSET('Sanitation Data'!$D$29,0,10*ROW('Sanitation Data'!D140)))</f>
        <v/>
      </c>
      <c r="CM146" s="398" t="str">
        <f ca="1">+IF(OFFSET('Sanitation Data'!$D$30,0,10*ROW('Sanitation Data'!D140))="","",OFFSET('Sanitation Data'!$D$30,0,10*ROW('Sanitation Data'!D140)))</f>
        <v/>
      </c>
      <c r="CN146" s="398" t="str">
        <f ca="1">+IF(OFFSET('Sanitation Data'!$D$31,0,10*ROW('Sanitation Data'!D140))="","",OFFSET('Sanitation Data'!$D$31,0,10*ROW('Sanitation Data'!D140)))</f>
        <v/>
      </c>
      <c r="CO146" s="398" t="str">
        <f ca="1">+IF(OFFSET('Sanitation Data'!$D$32,0,10*ROW('Sanitation Data'!D140))="","",OFFSET('Sanitation Data'!$D$32,0,10*ROW('Sanitation Data'!D140)))</f>
        <v/>
      </c>
      <c r="CP146" s="398" t="str">
        <f ca="1">+IF(OFFSET('Sanitation Data'!$E$28,0,10*ROW('Sanitation Data'!E140))="","",OFFSET('Sanitation Data'!$E$28,0,10*ROW('Sanitation Data'!E140)))</f>
        <v/>
      </c>
      <c r="CQ146" s="398" t="str">
        <f ca="1">+IF(OFFSET('Sanitation Data'!$E$29,0,10*ROW('Sanitation Data'!E140))="","",OFFSET('Sanitation Data'!$E$29,0,10*ROW('Sanitation Data'!E140)))</f>
        <v/>
      </c>
      <c r="CR146" s="398" t="str">
        <f ca="1">+IF(OFFSET('Sanitation Data'!$E$30,0,10*ROW('Sanitation Data'!E140))="","",OFFSET('Sanitation Data'!$E$30,0,10*ROW('Sanitation Data'!E140)))</f>
        <v/>
      </c>
      <c r="CS146" s="398" t="str">
        <f ca="1">+IF(OFFSET('Sanitation Data'!$E$31,0,10*ROW('Sanitation Data'!E140))="","",OFFSET('Sanitation Data'!$E$31,0,10*ROW('Sanitation Data'!E140)))</f>
        <v/>
      </c>
      <c r="CT146" s="398" t="str">
        <f ca="1">+IF(OFFSET('Sanitation Data'!$E$32,0,10*ROW('Sanitation Data'!E140))="","",OFFSET('Sanitation Data'!$E$32,0,10*ROW('Sanitation Data'!E140)))</f>
        <v/>
      </c>
      <c r="CU146" s="398" t="str">
        <f ca="1">+IF(OFFSET('Sanitation Data'!$F$28,0,10*ROW('Sanitation Data'!F140))="","",OFFSET('Sanitation Data'!$F$28,0,10*ROW('Sanitation Data'!F140)))</f>
        <v/>
      </c>
      <c r="CV146" s="398" t="str">
        <f ca="1">+IF(OFFSET('Sanitation Data'!$F$29,0,10*ROW('Sanitation Data'!F140))="","",OFFSET('Sanitation Data'!$F$29,0,10*ROW('Sanitation Data'!F140)))</f>
        <v/>
      </c>
      <c r="CW146" s="398" t="str">
        <f ca="1">+IF(OFFSET('Sanitation Data'!$F$30,0,10*ROW('Sanitation Data'!F140))="","",OFFSET('Sanitation Data'!$F$30,0,10*ROW('Sanitation Data'!F140)))</f>
        <v/>
      </c>
      <c r="CX146" s="398" t="str">
        <f ca="1">+IF(OFFSET('Sanitation Data'!$F$31,0,10*ROW('Sanitation Data'!F140))="","",OFFSET('Sanitation Data'!$F$31,0,10*ROW('Sanitation Data'!F140)))</f>
        <v/>
      </c>
      <c r="CY146" s="398" t="str">
        <f ca="1">+IF(OFFSET('Sanitation Data'!$F$32,0,10*ROW('Sanitation Data'!F140))="","",OFFSET('Sanitation Data'!$F$32,0,10*ROW('Sanitation Data'!F140)))</f>
        <v/>
      </c>
      <c r="CZ146" s="398" t="str">
        <f ca="1">+IF(OFFSET('Sanitation Data'!$G$28,0,10*ROW('Sanitation Data'!G140))="","",OFFSET('Sanitation Data'!$G$28,0,10*ROW('Sanitation Data'!G140)))</f>
        <v/>
      </c>
      <c r="DA146" s="398" t="str">
        <f ca="1">+IF(OFFSET('Sanitation Data'!$G$29,0,10*ROW('Sanitation Data'!G140))="","",OFFSET('Sanitation Data'!$G$29,0,10*ROW('Sanitation Data'!G140)))</f>
        <v/>
      </c>
      <c r="DB146" s="398" t="str">
        <f ca="1">+IF(OFFSET('Sanitation Data'!$G$30,0,10*ROW('Sanitation Data'!G140))="","",OFFSET('Sanitation Data'!$G$30,0,10*ROW('Sanitation Data'!G140)))</f>
        <v/>
      </c>
      <c r="DC146" s="398" t="str">
        <f ca="1">+IF(OFFSET('Sanitation Data'!$G$31,0,10*ROW('Sanitation Data'!G140))="","",OFFSET('Sanitation Data'!$G$31,0,10*ROW('Sanitation Data'!G140)))</f>
        <v/>
      </c>
      <c r="DD146" s="398" t="str">
        <f ca="1">+IF(OFFSET('Sanitation Data'!$G$32,0,10*ROW('Sanitation Data'!G140))="","",OFFSET('Sanitation Data'!$G$32,0,10*ROW('Sanitation Data'!G140)))</f>
        <v/>
      </c>
      <c r="DE146" s="398" t="str">
        <f ca="1">+IF(OFFSET('Sanitation Data'!$H$28,0,10*ROW('Sanitation Data'!H140))="","",OFFSET('Sanitation Data'!$H$28,0,10*ROW('Sanitation Data'!H140)))</f>
        <v/>
      </c>
      <c r="DF146" s="398" t="str">
        <f ca="1">+IF(OFFSET('Sanitation Data'!$H$29,0,10*ROW('Sanitation Data'!H140))="","",OFFSET('Sanitation Data'!$H$29,0,10*ROW('Sanitation Data'!H140)))</f>
        <v/>
      </c>
      <c r="DG146" s="398" t="str">
        <f ca="1">+IF(OFFSET('Sanitation Data'!$H$30,0,10*ROW('Sanitation Data'!H140))="","",OFFSET('Sanitation Data'!$H$30,0,10*ROW('Sanitation Data'!H140)))</f>
        <v/>
      </c>
      <c r="DH146" s="398" t="str">
        <f ca="1">+IF(OFFSET('Sanitation Data'!$H$31,0,10*ROW('Sanitation Data'!H140))="","",OFFSET('Sanitation Data'!$H$31,0,10*ROW('Sanitation Data'!H140)))</f>
        <v/>
      </c>
      <c r="DI146" s="398" t="str">
        <f ca="1">+IF(OFFSET('Sanitation Data'!$H$32,0,10*ROW('Sanitation Data'!H140))="","",OFFSET('Sanitation Data'!$H$32,0,10*ROW('Sanitation Data'!H140)))</f>
        <v/>
      </c>
      <c r="DJ146" s="398" t="str">
        <f ca="1">+IF(OFFSET('Sanitation Data'!$I$28,0,10*ROW('Sanitation Data'!I140))="","",OFFSET('Sanitation Data'!$I$28,0,10*ROW('Sanitation Data'!I140)))</f>
        <v/>
      </c>
      <c r="DK146" s="398" t="str">
        <f ca="1">+IF(OFFSET('Sanitation Data'!$I$29,0,10*ROW('Sanitation Data'!I140))="","",OFFSET('Sanitation Data'!$I$29,0,10*ROW('Sanitation Data'!I140)))</f>
        <v/>
      </c>
      <c r="DL146" s="398" t="str">
        <f ca="1">+IF(OFFSET('Sanitation Data'!$I$30,0,10*ROW('Sanitation Data'!I140))="","",OFFSET('Sanitation Data'!$I$30,0,10*ROW('Sanitation Data'!I140)))</f>
        <v/>
      </c>
      <c r="DM146" s="398" t="str">
        <f ca="1">+IF(OFFSET('Sanitation Data'!$I$31,0,10*ROW('Sanitation Data'!I140))="","",OFFSET('Sanitation Data'!$I$31,0,10*ROW('Sanitation Data'!I140)))</f>
        <v/>
      </c>
      <c r="DN146" s="398" t="str">
        <f ca="1">+IF(OFFSET('Sanitation Data'!$I$32,0,10*ROW('Sanitation Data'!I140))="","",OFFSET('Sanitation Data'!$I$32,0,10*ROW('Sanitation Data'!I140)))</f>
        <v/>
      </c>
      <c r="DO146" s="398" t="str">
        <f ca="1">+IF(OFFSET('Hygiene Data'!$D$11,0,10*ROW('Hygiene Data'!D140))="","",OFFSET('Hygiene Data'!$D$11,0,10*ROW('Hygiene Data'!D140)))</f>
        <v/>
      </c>
      <c r="DP146" s="398" t="str">
        <f ca="1">+IF(OFFSET('Hygiene Data'!$D$12,0,10*ROW('Hygiene Data'!D140))="","",OFFSET('Hygiene Data'!$D$12,0,10*ROW('Hygiene Data'!D140)))</f>
        <v/>
      </c>
      <c r="DQ146" s="398" t="str">
        <f ca="1">+IF(OFFSET('Hygiene Data'!$D$13,0,10*ROW('Hygiene Data'!D140))="","",OFFSET('Hygiene Data'!$D$13,0,10*ROW('Hygiene Data'!D140)))</f>
        <v/>
      </c>
      <c r="DR146" s="398" t="str">
        <f ca="1">+IF(OFFSET('Hygiene Data'!$E$11,0,10*ROW('Hygiene Data'!E140))="","",OFFSET('Hygiene Data'!$E$11,0,10*ROW('Hygiene Data'!E140)))</f>
        <v/>
      </c>
      <c r="DS146" s="398" t="str">
        <f ca="1">+IF(OFFSET('Hygiene Data'!$E$12,0,10*ROW('Hygiene Data'!E140))="","",OFFSET('Hygiene Data'!$E$12,0,10*ROW('Hygiene Data'!E140)))</f>
        <v/>
      </c>
      <c r="DT146" s="398" t="str">
        <f ca="1">+IF(OFFSET('Hygiene Data'!$E$13,0,10*ROW('Hygiene Data'!E140))="","",OFFSET('Hygiene Data'!$E$13,0,10*ROW('Hygiene Data'!E140)))</f>
        <v/>
      </c>
      <c r="DU146" s="398" t="str">
        <f ca="1">+IF(OFFSET('Hygiene Data'!$F$11,0,10*ROW('Hygiene Data'!F140))="","",OFFSET('Hygiene Data'!$F$11,0,10*ROW('Hygiene Data'!F140)))</f>
        <v/>
      </c>
      <c r="DV146" s="398" t="str">
        <f ca="1">+IF(OFFSET('Hygiene Data'!$F$12,0,10*ROW('Hygiene Data'!F140))="","",OFFSET('Hygiene Data'!$F$12,0,10*ROW('Hygiene Data'!F140)))</f>
        <v/>
      </c>
      <c r="DW146" s="398" t="str">
        <f ca="1">+IF(OFFSET('Hygiene Data'!$F$13,0,10*ROW('Hygiene Data'!F140))="","",OFFSET('Hygiene Data'!$F$13,0,10*ROW('Hygiene Data'!F140)))</f>
        <v/>
      </c>
      <c r="DX146" s="398" t="str">
        <f ca="1">+IF(OFFSET('Hygiene Data'!$G$11,0,10*ROW('Hygiene Data'!G140))="","",OFFSET('Hygiene Data'!$G$11,0,10*ROW('Hygiene Data'!G140)))</f>
        <v/>
      </c>
      <c r="DY146" s="398" t="str">
        <f ca="1">+IF(OFFSET('Hygiene Data'!$G$12,0,10*ROW('Hygiene Data'!G140))="","",OFFSET('Hygiene Data'!$G$12,0,10*ROW('Hygiene Data'!G140)))</f>
        <v/>
      </c>
      <c r="DZ146" s="398" t="str">
        <f ca="1">+IF(OFFSET('Hygiene Data'!$G$13,0,10*ROW('Hygiene Data'!G140))="","",OFFSET('Hygiene Data'!$G$13,0,10*ROW('Hygiene Data'!G140)))</f>
        <v/>
      </c>
      <c r="EA146" s="398" t="str">
        <f ca="1">+IF(OFFSET('Hygiene Data'!$H$11,0,10*ROW('Hygiene Data'!H140))="","",OFFSET('Hygiene Data'!$H$11,0,10*ROW('Hygiene Data'!H140)))</f>
        <v/>
      </c>
      <c r="EB146" s="398" t="str">
        <f ca="1">+IF(OFFSET('Hygiene Data'!$H$12,0,10*ROW('Hygiene Data'!H140))="","",OFFSET('Hygiene Data'!$H$12,0,10*ROW('Hygiene Data'!H140)))</f>
        <v/>
      </c>
      <c r="EC146" s="398" t="str">
        <f ca="1">+IF(OFFSET('Hygiene Data'!$H$13,0,10*ROW('Hygiene Data'!H140))="","",OFFSET('Hygiene Data'!$H$13,0,10*ROW('Hygiene Data'!H140)))</f>
        <v/>
      </c>
      <c r="ED146" s="398" t="str">
        <f ca="1">+IF(OFFSET('Hygiene Data'!$I$11,0,10*ROW('Hygiene Data'!I140))="","",OFFSET('Hygiene Data'!$I$11,0,10*ROW('Hygiene Data'!I140)))</f>
        <v/>
      </c>
      <c r="EE146" s="398" t="str">
        <f ca="1">+IF(OFFSET('Hygiene Data'!$I$12,0,10*ROW('Hygiene Data'!I140))="","",OFFSET('Hygiene Data'!$I$12,0,10*ROW('Hygiene Data'!I140)))</f>
        <v/>
      </c>
      <c r="EF146" s="398" t="str">
        <f ca="1">+IF(OFFSET('Hygiene Data'!$I$13,0,10*ROW('Hygiene Data'!I140))="","",OFFSET('Hygiene Data'!$I$13,0,10*ROW('Hygiene Data'!I140)))</f>
        <v/>
      </c>
    </row>
    <row r="147" spans="1:136" x14ac:dyDescent="0.25">
      <c r="A147" s="507" t="str">
        <f ca="1">+IF(OFFSET('Water Data'!$B$2,0,10*ROW('Water Data'!E141))="","",OFFSET('Water Data'!$B$2,0,10*ROW('Water Data'!E141)))</f>
        <v/>
      </c>
      <c r="B147" s="507"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34" t="str">
        <f t="shared" ca="1" si="2"/>
        <v/>
      </c>
      <c r="D147" s="535"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35"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35"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35"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35"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35"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35"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35"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35"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35"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35"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35"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35"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35"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35"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35"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35"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35"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36"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36"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36"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36"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36"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36"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36"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36"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36"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36"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36"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36"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36"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36"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36"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36"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36"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36"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36"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36"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36"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36"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36"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36"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36"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36"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36"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36"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36"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36"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37"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613"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37"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37"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37"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37"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37"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37"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37"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37"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37"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37"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37"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37"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37"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37"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37"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37"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98" t="str">
        <f ca="1">+IF(OFFSET('Water Data'!$D$27,0,10*ROW('Water Data'!D141))="","",OFFSET('Water Data'!$D$27,0,10*ROW('Water Data'!D141)))</f>
        <v/>
      </c>
      <c r="BT147" s="398" t="str">
        <f ca="1">+IF(OFFSET('Water Data'!$D$28,0,10*ROW('Water Data'!D141))="","",OFFSET('Water Data'!$D$28,0,10*ROW('Water Data'!D141)))</f>
        <v/>
      </c>
      <c r="BU147" s="398" t="str">
        <f ca="1">+IF(OFFSET('Water Data'!$D$29,0,10*ROW('Water Data'!D141))="","",OFFSET('Water Data'!$D$29,0,10*ROW('Water Data'!D141)))</f>
        <v/>
      </c>
      <c r="BV147" s="398" t="str">
        <f ca="1">+IF(OFFSET('Water Data'!$E$27,0,10*ROW('Water Data'!E141))="","",OFFSET('Water Data'!$E$27,0,10*ROW('Water Data'!E141)))</f>
        <v/>
      </c>
      <c r="BW147" s="398" t="str">
        <f ca="1">+IF(OFFSET('Water Data'!$E$28,0,10*ROW('Water Data'!E141))="","",OFFSET('Water Data'!$E$28,0,10*ROW('Water Data'!E141)))</f>
        <v/>
      </c>
      <c r="BX147" s="398" t="str">
        <f ca="1">+IF(OFFSET('Water Data'!$E$29,0,10*ROW('Water Data'!E141))="","",OFFSET('Water Data'!$E$29,0,10*ROW('Water Data'!E141)))</f>
        <v/>
      </c>
      <c r="BY147" s="398" t="str">
        <f ca="1">+IF(OFFSET('Water Data'!$F$27,0,10*ROW('Water Data'!F141))="","",OFFSET('Water Data'!$F$27,0,10*ROW('Water Data'!F141)))</f>
        <v/>
      </c>
      <c r="BZ147" s="398" t="str">
        <f ca="1">+IF(OFFSET('Water Data'!$F$28,0,10*ROW('Water Data'!F141))="","",OFFSET('Water Data'!$F$28,0,10*ROW('Water Data'!F141)))</f>
        <v/>
      </c>
      <c r="CA147" s="398" t="str">
        <f ca="1">+IF(OFFSET('Water Data'!$F$29,0,10*ROW('Water Data'!F141))="","",OFFSET('Water Data'!$F$29,0,10*ROW('Water Data'!F141)))</f>
        <v/>
      </c>
      <c r="CB147" s="398" t="str">
        <f ca="1">+IF(OFFSET('Water Data'!$G$27,0,10*ROW('Water Data'!G141))="","",OFFSET('Water Data'!$G$27,0,10*ROW('Water Data'!G141)))</f>
        <v/>
      </c>
      <c r="CC147" s="398" t="str">
        <f ca="1">+IF(OFFSET('Water Data'!$G$28,0,10*ROW('Water Data'!G141))="","",OFFSET('Water Data'!$G$28,0,10*ROW('Water Data'!G141)))</f>
        <v/>
      </c>
      <c r="CD147" s="398" t="str">
        <f ca="1">+IF(OFFSET('Water Data'!$G$29,0,10*ROW('Water Data'!G141))="","",OFFSET('Water Data'!$G$29,0,10*ROW('Water Data'!G141)))</f>
        <v/>
      </c>
      <c r="CE147" s="398" t="str">
        <f ca="1">+IF(OFFSET('Water Data'!$H$27,0,10*ROW('Water Data'!H141))="","",OFFSET('Water Data'!$H$27,0,10*ROW('Water Data'!H141)))</f>
        <v/>
      </c>
      <c r="CF147" s="398" t="str">
        <f ca="1">+IF(OFFSET('Water Data'!$H$28,0,10*ROW('Water Data'!H141))="","",OFFSET('Water Data'!$H$28,0,10*ROW('Water Data'!H141)))</f>
        <v/>
      </c>
      <c r="CG147" s="398" t="str">
        <f ca="1">+IF(OFFSET('Water Data'!$H$29,0,10*ROW('Water Data'!H141))="","",OFFSET('Water Data'!$H$29,0,10*ROW('Water Data'!H141)))</f>
        <v/>
      </c>
      <c r="CH147" s="398" t="str">
        <f ca="1">+IF(OFFSET('Water Data'!$I$27,0,10*ROW('Water Data'!I141))="","",OFFSET('Water Data'!$I$27,0,10*ROW('Water Data'!I141)))</f>
        <v/>
      </c>
      <c r="CI147" s="398" t="str">
        <f ca="1">+IF(OFFSET('Water Data'!$I$28,0,10*ROW('Water Data'!I141))="","",OFFSET('Water Data'!$I$28,0,10*ROW('Water Data'!I141)))</f>
        <v/>
      </c>
      <c r="CJ147" s="398" t="str">
        <f ca="1">+IF(OFFSET('Water Data'!$I$29,0,10*ROW('Water Data'!I141))="","",OFFSET('Water Data'!$I$29,0,10*ROW('Water Data'!I141)))</f>
        <v/>
      </c>
      <c r="CK147" s="398" t="str">
        <f ca="1">+IF(OFFSET('Sanitation Data'!$D$28,0,10*ROW('Sanitation Data'!D141))="","",OFFSET('Sanitation Data'!$D$28,0,10*ROW('Sanitation Data'!D141)))</f>
        <v/>
      </c>
      <c r="CL147" s="398" t="str">
        <f ca="1">+IF(OFFSET('Sanitation Data'!$D$29,0,10*ROW('Sanitation Data'!D141))="","",OFFSET('Sanitation Data'!$D$29,0,10*ROW('Sanitation Data'!D141)))</f>
        <v/>
      </c>
      <c r="CM147" s="398" t="str">
        <f ca="1">+IF(OFFSET('Sanitation Data'!$D$30,0,10*ROW('Sanitation Data'!D141))="","",OFFSET('Sanitation Data'!$D$30,0,10*ROW('Sanitation Data'!D141)))</f>
        <v/>
      </c>
      <c r="CN147" s="398" t="str">
        <f ca="1">+IF(OFFSET('Sanitation Data'!$D$31,0,10*ROW('Sanitation Data'!D141))="","",OFFSET('Sanitation Data'!$D$31,0,10*ROW('Sanitation Data'!D141)))</f>
        <v/>
      </c>
      <c r="CO147" s="398" t="str">
        <f ca="1">+IF(OFFSET('Sanitation Data'!$D$32,0,10*ROW('Sanitation Data'!D141))="","",OFFSET('Sanitation Data'!$D$32,0,10*ROW('Sanitation Data'!D141)))</f>
        <v/>
      </c>
      <c r="CP147" s="398" t="str">
        <f ca="1">+IF(OFFSET('Sanitation Data'!$E$28,0,10*ROW('Sanitation Data'!E141))="","",OFFSET('Sanitation Data'!$E$28,0,10*ROW('Sanitation Data'!E141)))</f>
        <v/>
      </c>
      <c r="CQ147" s="398" t="str">
        <f ca="1">+IF(OFFSET('Sanitation Data'!$E$29,0,10*ROW('Sanitation Data'!E141))="","",OFFSET('Sanitation Data'!$E$29,0,10*ROW('Sanitation Data'!E141)))</f>
        <v/>
      </c>
      <c r="CR147" s="398" t="str">
        <f ca="1">+IF(OFFSET('Sanitation Data'!$E$30,0,10*ROW('Sanitation Data'!E141))="","",OFFSET('Sanitation Data'!$E$30,0,10*ROW('Sanitation Data'!E141)))</f>
        <v/>
      </c>
      <c r="CS147" s="398" t="str">
        <f ca="1">+IF(OFFSET('Sanitation Data'!$E$31,0,10*ROW('Sanitation Data'!E141))="","",OFFSET('Sanitation Data'!$E$31,0,10*ROW('Sanitation Data'!E141)))</f>
        <v/>
      </c>
      <c r="CT147" s="398" t="str">
        <f ca="1">+IF(OFFSET('Sanitation Data'!$E$32,0,10*ROW('Sanitation Data'!E141))="","",OFFSET('Sanitation Data'!$E$32,0,10*ROW('Sanitation Data'!E141)))</f>
        <v/>
      </c>
      <c r="CU147" s="398" t="str">
        <f ca="1">+IF(OFFSET('Sanitation Data'!$F$28,0,10*ROW('Sanitation Data'!F141))="","",OFFSET('Sanitation Data'!$F$28,0,10*ROW('Sanitation Data'!F141)))</f>
        <v/>
      </c>
      <c r="CV147" s="398" t="str">
        <f ca="1">+IF(OFFSET('Sanitation Data'!$F$29,0,10*ROW('Sanitation Data'!F141))="","",OFFSET('Sanitation Data'!$F$29,0,10*ROW('Sanitation Data'!F141)))</f>
        <v/>
      </c>
      <c r="CW147" s="398" t="str">
        <f ca="1">+IF(OFFSET('Sanitation Data'!$F$30,0,10*ROW('Sanitation Data'!F141))="","",OFFSET('Sanitation Data'!$F$30,0,10*ROW('Sanitation Data'!F141)))</f>
        <v/>
      </c>
      <c r="CX147" s="398" t="str">
        <f ca="1">+IF(OFFSET('Sanitation Data'!$F$31,0,10*ROW('Sanitation Data'!F141))="","",OFFSET('Sanitation Data'!$F$31,0,10*ROW('Sanitation Data'!F141)))</f>
        <v/>
      </c>
      <c r="CY147" s="398" t="str">
        <f ca="1">+IF(OFFSET('Sanitation Data'!$F$32,0,10*ROW('Sanitation Data'!F141))="","",OFFSET('Sanitation Data'!$F$32,0,10*ROW('Sanitation Data'!F141)))</f>
        <v/>
      </c>
      <c r="CZ147" s="398" t="str">
        <f ca="1">+IF(OFFSET('Sanitation Data'!$G$28,0,10*ROW('Sanitation Data'!G141))="","",OFFSET('Sanitation Data'!$G$28,0,10*ROW('Sanitation Data'!G141)))</f>
        <v/>
      </c>
      <c r="DA147" s="398" t="str">
        <f ca="1">+IF(OFFSET('Sanitation Data'!$G$29,0,10*ROW('Sanitation Data'!G141))="","",OFFSET('Sanitation Data'!$G$29,0,10*ROW('Sanitation Data'!G141)))</f>
        <v/>
      </c>
      <c r="DB147" s="398" t="str">
        <f ca="1">+IF(OFFSET('Sanitation Data'!$G$30,0,10*ROW('Sanitation Data'!G141))="","",OFFSET('Sanitation Data'!$G$30,0,10*ROW('Sanitation Data'!G141)))</f>
        <v/>
      </c>
      <c r="DC147" s="398" t="str">
        <f ca="1">+IF(OFFSET('Sanitation Data'!$G$31,0,10*ROW('Sanitation Data'!G141))="","",OFFSET('Sanitation Data'!$G$31,0,10*ROW('Sanitation Data'!G141)))</f>
        <v/>
      </c>
      <c r="DD147" s="398" t="str">
        <f ca="1">+IF(OFFSET('Sanitation Data'!$G$32,0,10*ROW('Sanitation Data'!G141))="","",OFFSET('Sanitation Data'!$G$32,0,10*ROW('Sanitation Data'!G141)))</f>
        <v/>
      </c>
      <c r="DE147" s="398" t="str">
        <f ca="1">+IF(OFFSET('Sanitation Data'!$H$28,0,10*ROW('Sanitation Data'!H141))="","",OFFSET('Sanitation Data'!$H$28,0,10*ROW('Sanitation Data'!H141)))</f>
        <v/>
      </c>
      <c r="DF147" s="398" t="str">
        <f ca="1">+IF(OFFSET('Sanitation Data'!$H$29,0,10*ROW('Sanitation Data'!H141))="","",OFFSET('Sanitation Data'!$H$29,0,10*ROW('Sanitation Data'!H141)))</f>
        <v/>
      </c>
      <c r="DG147" s="398" t="str">
        <f ca="1">+IF(OFFSET('Sanitation Data'!$H$30,0,10*ROW('Sanitation Data'!H141))="","",OFFSET('Sanitation Data'!$H$30,0,10*ROW('Sanitation Data'!H141)))</f>
        <v/>
      </c>
      <c r="DH147" s="398" t="str">
        <f ca="1">+IF(OFFSET('Sanitation Data'!$H$31,0,10*ROW('Sanitation Data'!H141))="","",OFFSET('Sanitation Data'!$H$31,0,10*ROW('Sanitation Data'!H141)))</f>
        <v/>
      </c>
      <c r="DI147" s="398" t="str">
        <f ca="1">+IF(OFFSET('Sanitation Data'!$H$32,0,10*ROW('Sanitation Data'!H141))="","",OFFSET('Sanitation Data'!$H$32,0,10*ROW('Sanitation Data'!H141)))</f>
        <v/>
      </c>
      <c r="DJ147" s="398" t="str">
        <f ca="1">+IF(OFFSET('Sanitation Data'!$I$28,0,10*ROW('Sanitation Data'!I141))="","",OFFSET('Sanitation Data'!$I$28,0,10*ROW('Sanitation Data'!I141)))</f>
        <v/>
      </c>
      <c r="DK147" s="398" t="str">
        <f ca="1">+IF(OFFSET('Sanitation Data'!$I$29,0,10*ROW('Sanitation Data'!I141))="","",OFFSET('Sanitation Data'!$I$29,0,10*ROW('Sanitation Data'!I141)))</f>
        <v/>
      </c>
      <c r="DL147" s="398" t="str">
        <f ca="1">+IF(OFFSET('Sanitation Data'!$I$30,0,10*ROW('Sanitation Data'!I141))="","",OFFSET('Sanitation Data'!$I$30,0,10*ROW('Sanitation Data'!I141)))</f>
        <v/>
      </c>
      <c r="DM147" s="398" t="str">
        <f ca="1">+IF(OFFSET('Sanitation Data'!$I$31,0,10*ROW('Sanitation Data'!I141))="","",OFFSET('Sanitation Data'!$I$31,0,10*ROW('Sanitation Data'!I141)))</f>
        <v/>
      </c>
      <c r="DN147" s="398" t="str">
        <f ca="1">+IF(OFFSET('Sanitation Data'!$I$32,0,10*ROW('Sanitation Data'!I141))="","",OFFSET('Sanitation Data'!$I$32,0,10*ROW('Sanitation Data'!I141)))</f>
        <v/>
      </c>
      <c r="DO147" s="398" t="str">
        <f ca="1">+IF(OFFSET('Hygiene Data'!$D$11,0,10*ROW('Hygiene Data'!D141))="","",OFFSET('Hygiene Data'!$D$11,0,10*ROW('Hygiene Data'!D141)))</f>
        <v/>
      </c>
      <c r="DP147" s="398" t="str">
        <f ca="1">+IF(OFFSET('Hygiene Data'!$D$12,0,10*ROW('Hygiene Data'!D141))="","",OFFSET('Hygiene Data'!$D$12,0,10*ROW('Hygiene Data'!D141)))</f>
        <v/>
      </c>
      <c r="DQ147" s="398" t="str">
        <f ca="1">+IF(OFFSET('Hygiene Data'!$D$13,0,10*ROW('Hygiene Data'!D141))="","",OFFSET('Hygiene Data'!$D$13,0,10*ROW('Hygiene Data'!D141)))</f>
        <v/>
      </c>
      <c r="DR147" s="398" t="str">
        <f ca="1">+IF(OFFSET('Hygiene Data'!$E$11,0,10*ROW('Hygiene Data'!E141))="","",OFFSET('Hygiene Data'!$E$11,0,10*ROW('Hygiene Data'!E141)))</f>
        <v/>
      </c>
      <c r="DS147" s="398" t="str">
        <f ca="1">+IF(OFFSET('Hygiene Data'!$E$12,0,10*ROW('Hygiene Data'!E141))="","",OFFSET('Hygiene Data'!$E$12,0,10*ROW('Hygiene Data'!E141)))</f>
        <v/>
      </c>
      <c r="DT147" s="398" t="str">
        <f ca="1">+IF(OFFSET('Hygiene Data'!$E$13,0,10*ROW('Hygiene Data'!E141))="","",OFFSET('Hygiene Data'!$E$13,0,10*ROW('Hygiene Data'!E141)))</f>
        <v/>
      </c>
      <c r="DU147" s="398" t="str">
        <f ca="1">+IF(OFFSET('Hygiene Data'!$F$11,0,10*ROW('Hygiene Data'!F141))="","",OFFSET('Hygiene Data'!$F$11,0,10*ROW('Hygiene Data'!F141)))</f>
        <v/>
      </c>
      <c r="DV147" s="398" t="str">
        <f ca="1">+IF(OFFSET('Hygiene Data'!$F$12,0,10*ROW('Hygiene Data'!F141))="","",OFFSET('Hygiene Data'!$F$12,0,10*ROW('Hygiene Data'!F141)))</f>
        <v/>
      </c>
      <c r="DW147" s="398" t="str">
        <f ca="1">+IF(OFFSET('Hygiene Data'!$F$13,0,10*ROW('Hygiene Data'!F141))="","",OFFSET('Hygiene Data'!$F$13,0,10*ROW('Hygiene Data'!F141)))</f>
        <v/>
      </c>
      <c r="DX147" s="398" t="str">
        <f ca="1">+IF(OFFSET('Hygiene Data'!$G$11,0,10*ROW('Hygiene Data'!G141))="","",OFFSET('Hygiene Data'!$G$11,0,10*ROW('Hygiene Data'!G141)))</f>
        <v/>
      </c>
      <c r="DY147" s="398" t="str">
        <f ca="1">+IF(OFFSET('Hygiene Data'!$G$12,0,10*ROW('Hygiene Data'!G141))="","",OFFSET('Hygiene Data'!$G$12,0,10*ROW('Hygiene Data'!G141)))</f>
        <v/>
      </c>
      <c r="DZ147" s="398" t="str">
        <f ca="1">+IF(OFFSET('Hygiene Data'!$G$13,0,10*ROW('Hygiene Data'!G141))="","",OFFSET('Hygiene Data'!$G$13,0,10*ROW('Hygiene Data'!G141)))</f>
        <v/>
      </c>
      <c r="EA147" s="398" t="str">
        <f ca="1">+IF(OFFSET('Hygiene Data'!$H$11,0,10*ROW('Hygiene Data'!H141))="","",OFFSET('Hygiene Data'!$H$11,0,10*ROW('Hygiene Data'!H141)))</f>
        <v/>
      </c>
      <c r="EB147" s="398" t="str">
        <f ca="1">+IF(OFFSET('Hygiene Data'!$H$12,0,10*ROW('Hygiene Data'!H141))="","",OFFSET('Hygiene Data'!$H$12,0,10*ROW('Hygiene Data'!H141)))</f>
        <v/>
      </c>
      <c r="EC147" s="398" t="str">
        <f ca="1">+IF(OFFSET('Hygiene Data'!$H$13,0,10*ROW('Hygiene Data'!H141))="","",OFFSET('Hygiene Data'!$H$13,0,10*ROW('Hygiene Data'!H141)))</f>
        <v/>
      </c>
      <c r="ED147" s="398" t="str">
        <f ca="1">+IF(OFFSET('Hygiene Data'!$I$11,0,10*ROW('Hygiene Data'!I141))="","",OFFSET('Hygiene Data'!$I$11,0,10*ROW('Hygiene Data'!I141)))</f>
        <v/>
      </c>
      <c r="EE147" s="398" t="str">
        <f ca="1">+IF(OFFSET('Hygiene Data'!$I$12,0,10*ROW('Hygiene Data'!I141))="","",OFFSET('Hygiene Data'!$I$12,0,10*ROW('Hygiene Data'!I141)))</f>
        <v/>
      </c>
      <c r="EF147" s="398" t="str">
        <f ca="1">+IF(OFFSET('Hygiene Data'!$I$13,0,10*ROW('Hygiene Data'!I141))="","",OFFSET('Hygiene Data'!$I$13,0,10*ROW('Hygiene Data'!I141)))</f>
        <v/>
      </c>
    </row>
    <row r="148" spans="1:136" x14ac:dyDescent="0.25">
      <c r="A148" s="507" t="str">
        <f ca="1">+IF(OFFSET('Water Data'!$B$2,0,10*ROW('Water Data'!E142))="","",OFFSET('Water Data'!$B$2,0,10*ROW('Water Data'!E142)))</f>
        <v/>
      </c>
      <c r="B148" s="507"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34" t="str">
        <f t="shared" ca="1" si="2"/>
        <v/>
      </c>
      <c r="D148" s="535"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35"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35"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35"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35"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35"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35"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35"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35"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35"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35"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35"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35"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35"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35"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35"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35"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35"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36"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36"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36"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36"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36"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36"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36"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36"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36"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36"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36"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36"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36"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36"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36"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36"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36"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36"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36"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36"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36"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36"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36"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36"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36"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36"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36"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36"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36"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36"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37"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613"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37"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37"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37"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37"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37"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37"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37"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37"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37"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37"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37"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37"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37"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37"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37"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37"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98" t="str">
        <f ca="1">+IF(OFFSET('Water Data'!$D$27,0,10*ROW('Water Data'!D142))="","",OFFSET('Water Data'!$D$27,0,10*ROW('Water Data'!D142)))</f>
        <v/>
      </c>
      <c r="BT148" s="398" t="str">
        <f ca="1">+IF(OFFSET('Water Data'!$D$28,0,10*ROW('Water Data'!D142))="","",OFFSET('Water Data'!$D$28,0,10*ROW('Water Data'!D142)))</f>
        <v/>
      </c>
      <c r="BU148" s="398" t="str">
        <f ca="1">+IF(OFFSET('Water Data'!$D$29,0,10*ROW('Water Data'!D142))="","",OFFSET('Water Data'!$D$29,0,10*ROW('Water Data'!D142)))</f>
        <v/>
      </c>
      <c r="BV148" s="398" t="str">
        <f ca="1">+IF(OFFSET('Water Data'!$E$27,0,10*ROW('Water Data'!E142))="","",OFFSET('Water Data'!$E$27,0,10*ROW('Water Data'!E142)))</f>
        <v/>
      </c>
      <c r="BW148" s="398" t="str">
        <f ca="1">+IF(OFFSET('Water Data'!$E$28,0,10*ROW('Water Data'!E142))="","",OFFSET('Water Data'!$E$28,0,10*ROW('Water Data'!E142)))</f>
        <v/>
      </c>
      <c r="BX148" s="398" t="str">
        <f ca="1">+IF(OFFSET('Water Data'!$E$29,0,10*ROW('Water Data'!E142))="","",OFFSET('Water Data'!$E$29,0,10*ROW('Water Data'!E142)))</f>
        <v/>
      </c>
      <c r="BY148" s="398" t="str">
        <f ca="1">+IF(OFFSET('Water Data'!$F$27,0,10*ROW('Water Data'!F142))="","",OFFSET('Water Data'!$F$27,0,10*ROW('Water Data'!F142)))</f>
        <v/>
      </c>
      <c r="BZ148" s="398" t="str">
        <f ca="1">+IF(OFFSET('Water Data'!$F$28,0,10*ROW('Water Data'!F142))="","",OFFSET('Water Data'!$F$28,0,10*ROW('Water Data'!F142)))</f>
        <v/>
      </c>
      <c r="CA148" s="398" t="str">
        <f ca="1">+IF(OFFSET('Water Data'!$F$29,0,10*ROW('Water Data'!F142))="","",OFFSET('Water Data'!$F$29,0,10*ROW('Water Data'!F142)))</f>
        <v/>
      </c>
      <c r="CB148" s="398" t="str">
        <f ca="1">+IF(OFFSET('Water Data'!$G$27,0,10*ROW('Water Data'!G142))="","",OFFSET('Water Data'!$G$27,0,10*ROW('Water Data'!G142)))</f>
        <v/>
      </c>
      <c r="CC148" s="398" t="str">
        <f ca="1">+IF(OFFSET('Water Data'!$G$28,0,10*ROW('Water Data'!G142))="","",OFFSET('Water Data'!$G$28,0,10*ROW('Water Data'!G142)))</f>
        <v/>
      </c>
      <c r="CD148" s="398" t="str">
        <f ca="1">+IF(OFFSET('Water Data'!$G$29,0,10*ROW('Water Data'!G142))="","",OFFSET('Water Data'!$G$29,0,10*ROW('Water Data'!G142)))</f>
        <v/>
      </c>
      <c r="CE148" s="398" t="str">
        <f ca="1">+IF(OFFSET('Water Data'!$H$27,0,10*ROW('Water Data'!H142))="","",OFFSET('Water Data'!$H$27,0,10*ROW('Water Data'!H142)))</f>
        <v/>
      </c>
      <c r="CF148" s="398" t="str">
        <f ca="1">+IF(OFFSET('Water Data'!$H$28,0,10*ROW('Water Data'!H142))="","",OFFSET('Water Data'!$H$28,0,10*ROW('Water Data'!H142)))</f>
        <v/>
      </c>
      <c r="CG148" s="398" t="str">
        <f ca="1">+IF(OFFSET('Water Data'!$H$29,0,10*ROW('Water Data'!H142))="","",OFFSET('Water Data'!$H$29,0,10*ROW('Water Data'!H142)))</f>
        <v/>
      </c>
      <c r="CH148" s="398" t="str">
        <f ca="1">+IF(OFFSET('Water Data'!$I$27,0,10*ROW('Water Data'!I142))="","",OFFSET('Water Data'!$I$27,0,10*ROW('Water Data'!I142)))</f>
        <v/>
      </c>
      <c r="CI148" s="398" t="str">
        <f ca="1">+IF(OFFSET('Water Data'!$I$28,0,10*ROW('Water Data'!I142))="","",OFFSET('Water Data'!$I$28,0,10*ROW('Water Data'!I142)))</f>
        <v/>
      </c>
      <c r="CJ148" s="398" t="str">
        <f ca="1">+IF(OFFSET('Water Data'!$I$29,0,10*ROW('Water Data'!I142))="","",OFFSET('Water Data'!$I$29,0,10*ROW('Water Data'!I142)))</f>
        <v/>
      </c>
      <c r="CK148" s="398" t="str">
        <f ca="1">+IF(OFFSET('Sanitation Data'!$D$28,0,10*ROW('Sanitation Data'!D142))="","",OFFSET('Sanitation Data'!$D$28,0,10*ROW('Sanitation Data'!D142)))</f>
        <v/>
      </c>
      <c r="CL148" s="398" t="str">
        <f ca="1">+IF(OFFSET('Sanitation Data'!$D$29,0,10*ROW('Sanitation Data'!D142))="","",OFFSET('Sanitation Data'!$D$29,0,10*ROW('Sanitation Data'!D142)))</f>
        <v/>
      </c>
      <c r="CM148" s="398" t="str">
        <f ca="1">+IF(OFFSET('Sanitation Data'!$D$30,0,10*ROW('Sanitation Data'!D142))="","",OFFSET('Sanitation Data'!$D$30,0,10*ROW('Sanitation Data'!D142)))</f>
        <v/>
      </c>
      <c r="CN148" s="398" t="str">
        <f ca="1">+IF(OFFSET('Sanitation Data'!$D$31,0,10*ROW('Sanitation Data'!D142))="","",OFFSET('Sanitation Data'!$D$31,0,10*ROW('Sanitation Data'!D142)))</f>
        <v/>
      </c>
      <c r="CO148" s="398" t="str">
        <f ca="1">+IF(OFFSET('Sanitation Data'!$D$32,0,10*ROW('Sanitation Data'!D142))="","",OFFSET('Sanitation Data'!$D$32,0,10*ROW('Sanitation Data'!D142)))</f>
        <v/>
      </c>
      <c r="CP148" s="398" t="str">
        <f ca="1">+IF(OFFSET('Sanitation Data'!$E$28,0,10*ROW('Sanitation Data'!E142))="","",OFFSET('Sanitation Data'!$E$28,0,10*ROW('Sanitation Data'!E142)))</f>
        <v/>
      </c>
      <c r="CQ148" s="398" t="str">
        <f ca="1">+IF(OFFSET('Sanitation Data'!$E$29,0,10*ROW('Sanitation Data'!E142))="","",OFFSET('Sanitation Data'!$E$29,0,10*ROW('Sanitation Data'!E142)))</f>
        <v/>
      </c>
      <c r="CR148" s="398" t="str">
        <f ca="1">+IF(OFFSET('Sanitation Data'!$E$30,0,10*ROW('Sanitation Data'!E142))="","",OFFSET('Sanitation Data'!$E$30,0,10*ROW('Sanitation Data'!E142)))</f>
        <v/>
      </c>
      <c r="CS148" s="398" t="str">
        <f ca="1">+IF(OFFSET('Sanitation Data'!$E$31,0,10*ROW('Sanitation Data'!E142))="","",OFFSET('Sanitation Data'!$E$31,0,10*ROW('Sanitation Data'!E142)))</f>
        <v/>
      </c>
      <c r="CT148" s="398" t="str">
        <f ca="1">+IF(OFFSET('Sanitation Data'!$E$32,0,10*ROW('Sanitation Data'!E142))="","",OFFSET('Sanitation Data'!$E$32,0,10*ROW('Sanitation Data'!E142)))</f>
        <v/>
      </c>
      <c r="CU148" s="398" t="str">
        <f ca="1">+IF(OFFSET('Sanitation Data'!$F$28,0,10*ROW('Sanitation Data'!F142))="","",OFFSET('Sanitation Data'!$F$28,0,10*ROW('Sanitation Data'!F142)))</f>
        <v/>
      </c>
      <c r="CV148" s="398" t="str">
        <f ca="1">+IF(OFFSET('Sanitation Data'!$F$29,0,10*ROW('Sanitation Data'!F142))="","",OFFSET('Sanitation Data'!$F$29,0,10*ROW('Sanitation Data'!F142)))</f>
        <v/>
      </c>
      <c r="CW148" s="398" t="str">
        <f ca="1">+IF(OFFSET('Sanitation Data'!$F$30,0,10*ROW('Sanitation Data'!F142))="","",OFFSET('Sanitation Data'!$F$30,0,10*ROW('Sanitation Data'!F142)))</f>
        <v/>
      </c>
      <c r="CX148" s="398" t="str">
        <f ca="1">+IF(OFFSET('Sanitation Data'!$F$31,0,10*ROW('Sanitation Data'!F142))="","",OFFSET('Sanitation Data'!$F$31,0,10*ROW('Sanitation Data'!F142)))</f>
        <v/>
      </c>
      <c r="CY148" s="398" t="str">
        <f ca="1">+IF(OFFSET('Sanitation Data'!$F$32,0,10*ROW('Sanitation Data'!F142))="","",OFFSET('Sanitation Data'!$F$32,0,10*ROW('Sanitation Data'!F142)))</f>
        <v/>
      </c>
      <c r="CZ148" s="398" t="str">
        <f ca="1">+IF(OFFSET('Sanitation Data'!$G$28,0,10*ROW('Sanitation Data'!G142))="","",OFFSET('Sanitation Data'!$G$28,0,10*ROW('Sanitation Data'!G142)))</f>
        <v/>
      </c>
      <c r="DA148" s="398" t="str">
        <f ca="1">+IF(OFFSET('Sanitation Data'!$G$29,0,10*ROW('Sanitation Data'!G142))="","",OFFSET('Sanitation Data'!$G$29,0,10*ROW('Sanitation Data'!G142)))</f>
        <v/>
      </c>
      <c r="DB148" s="398" t="str">
        <f ca="1">+IF(OFFSET('Sanitation Data'!$G$30,0,10*ROW('Sanitation Data'!G142))="","",OFFSET('Sanitation Data'!$G$30,0,10*ROW('Sanitation Data'!G142)))</f>
        <v/>
      </c>
      <c r="DC148" s="398" t="str">
        <f ca="1">+IF(OFFSET('Sanitation Data'!$G$31,0,10*ROW('Sanitation Data'!G142))="","",OFFSET('Sanitation Data'!$G$31,0,10*ROW('Sanitation Data'!G142)))</f>
        <v/>
      </c>
      <c r="DD148" s="398" t="str">
        <f ca="1">+IF(OFFSET('Sanitation Data'!$G$32,0,10*ROW('Sanitation Data'!G142))="","",OFFSET('Sanitation Data'!$G$32,0,10*ROW('Sanitation Data'!G142)))</f>
        <v/>
      </c>
      <c r="DE148" s="398" t="str">
        <f ca="1">+IF(OFFSET('Sanitation Data'!$H$28,0,10*ROW('Sanitation Data'!H142))="","",OFFSET('Sanitation Data'!$H$28,0,10*ROW('Sanitation Data'!H142)))</f>
        <v/>
      </c>
      <c r="DF148" s="398" t="str">
        <f ca="1">+IF(OFFSET('Sanitation Data'!$H$29,0,10*ROW('Sanitation Data'!H142))="","",OFFSET('Sanitation Data'!$H$29,0,10*ROW('Sanitation Data'!H142)))</f>
        <v/>
      </c>
      <c r="DG148" s="398" t="str">
        <f ca="1">+IF(OFFSET('Sanitation Data'!$H$30,0,10*ROW('Sanitation Data'!H142))="","",OFFSET('Sanitation Data'!$H$30,0,10*ROW('Sanitation Data'!H142)))</f>
        <v/>
      </c>
      <c r="DH148" s="398" t="str">
        <f ca="1">+IF(OFFSET('Sanitation Data'!$H$31,0,10*ROW('Sanitation Data'!H142))="","",OFFSET('Sanitation Data'!$H$31,0,10*ROW('Sanitation Data'!H142)))</f>
        <v/>
      </c>
      <c r="DI148" s="398" t="str">
        <f ca="1">+IF(OFFSET('Sanitation Data'!$H$32,0,10*ROW('Sanitation Data'!H142))="","",OFFSET('Sanitation Data'!$H$32,0,10*ROW('Sanitation Data'!H142)))</f>
        <v/>
      </c>
      <c r="DJ148" s="398" t="str">
        <f ca="1">+IF(OFFSET('Sanitation Data'!$I$28,0,10*ROW('Sanitation Data'!I142))="","",OFFSET('Sanitation Data'!$I$28,0,10*ROW('Sanitation Data'!I142)))</f>
        <v/>
      </c>
      <c r="DK148" s="398" t="str">
        <f ca="1">+IF(OFFSET('Sanitation Data'!$I$29,0,10*ROW('Sanitation Data'!I142))="","",OFFSET('Sanitation Data'!$I$29,0,10*ROW('Sanitation Data'!I142)))</f>
        <v/>
      </c>
      <c r="DL148" s="398" t="str">
        <f ca="1">+IF(OFFSET('Sanitation Data'!$I$30,0,10*ROW('Sanitation Data'!I142))="","",OFFSET('Sanitation Data'!$I$30,0,10*ROW('Sanitation Data'!I142)))</f>
        <v/>
      </c>
      <c r="DM148" s="398" t="str">
        <f ca="1">+IF(OFFSET('Sanitation Data'!$I$31,0,10*ROW('Sanitation Data'!I142))="","",OFFSET('Sanitation Data'!$I$31,0,10*ROW('Sanitation Data'!I142)))</f>
        <v/>
      </c>
      <c r="DN148" s="398" t="str">
        <f ca="1">+IF(OFFSET('Sanitation Data'!$I$32,0,10*ROW('Sanitation Data'!I142))="","",OFFSET('Sanitation Data'!$I$32,0,10*ROW('Sanitation Data'!I142)))</f>
        <v/>
      </c>
      <c r="DO148" s="398" t="str">
        <f ca="1">+IF(OFFSET('Hygiene Data'!$D$11,0,10*ROW('Hygiene Data'!D142))="","",OFFSET('Hygiene Data'!$D$11,0,10*ROW('Hygiene Data'!D142)))</f>
        <v/>
      </c>
      <c r="DP148" s="398" t="str">
        <f ca="1">+IF(OFFSET('Hygiene Data'!$D$12,0,10*ROW('Hygiene Data'!D142))="","",OFFSET('Hygiene Data'!$D$12,0,10*ROW('Hygiene Data'!D142)))</f>
        <v/>
      </c>
      <c r="DQ148" s="398" t="str">
        <f ca="1">+IF(OFFSET('Hygiene Data'!$D$13,0,10*ROW('Hygiene Data'!D142))="","",OFFSET('Hygiene Data'!$D$13,0,10*ROW('Hygiene Data'!D142)))</f>
        <v/>
      </c>
      <c r="DR148" s="398" t="str">
        <f ca="1">+IF(OFFSET('Hygiene Data'!$E$11,0,10*ROW('Hygiene Data'!E142))="","",OFFSET('Hygiene Data'!$E$11,0,10*ROW('Hygiene Data'!E142)))</f>
        <v/>
      </c>
      <c r="DS148" s="398" t="str">
        <f ca="1">+IF(OFFSET('Hygiene Data'!$E$12,0,10*ROW('Hygiene Data'!E142))="","",OFFSET('Hygiene Data'!$E$12,0,10*ROW('Hygiene Data'!E142)))</f>
        <v/>
      </c>
      <c r="DT148" s="398" t="str">
        <f ca="1">+IF(OFFSET('Hygiene Data'!$E$13,0,10*ROW('Hygiene Data'!E142))="","",OFFSET('Hygiene Data'!$E$13,0,10*ROW('Hygiene Data'!E142)))</f>
        <v/>
      </c>
      <c r="DU148" s="398" t="str">
        <f ca="1">+IF(OFFSET('Hygiene Data'!$F$11,0,10*ROW('Hygiene Data'!F142))="","",OFFSET('Hygiene Data'!$F$11,0,10*ROW('Hygiene Data'!F142)))</f>
        <v/>
      </c>
      <c r="DV148" s="398" t="str">
        <f ca="1">+IF(OFFSET('Hygiene Data'!$F$12,0,10*ROW('Hygiene Data'!F142))="","",OFFSET('Hygiene Data'!$F$12,0,10*ROW('Hygiene Data'!F142)))</f>
        <v/>
      </c>
      <c r="DW148" s="398" t="str">
        <f ca="1">+IF(OFFSET('Hygiene Data'!$F$13,0,10*ROW('Hygiene Data'!F142))="","",OFFSET('Hygiene Data'!$F$13,0,10*ROW('Hygiene Data'!F142)))</f>
        <v/>
      </c>
      <c r="DX148" s="398" t="str">
        <f ca="1">+IF(OFFSET('Hygiene Data'!$G$11,0,10*ROW('Hygiene Data'!G142))="","",OFFSET('Hygiene Data'!$G$11,0,10*ROW('Hygiene Data'!G142)))</f>
        <v/>
      </c>
      <c r="DY148" s="398" t="str">
        <f ca="1">+IF(OFFSET('Hygiene Data'!$G$12,0,10*ROW('Hygiene Data'!G142))="","",OFFSET('Hygiene Data'!$G$12,0,10*ROW('Hygiene Data'!G142)))</f>
        <v/>
      </c>
      <c r="DZ148" s="398" t="str">
        <f ca="1">+IF(OFFSET('Hygiene Data'!$G$13,0,10*ROW('Hygiene Data'!G142))="","",OFFSET('Hygiene Data'!$G$13,0,10*ROW('Hygiene Data'!G142)))</f>
        <v/>
      </c>
      <c r="EA148" s="398" t="str">
        <f ca="1">+IF(OFFSET('Hygiene Data'!$H$11,0,10*ROW('Hygiene Data'!H142))="","",OFFSET('Hygiene Data'!$H$11,0,10*ROW('Hygiene Data'!H142)))</f>
        <v/>
      </c>
      <c r="EB148" s="398" t="str">
        <f ca="1">+IF(OFFSET('Hygiene Data'!$H$12,0,10*ROW('Hygiene Data'!H142))="","",OFFSET('Hygiene Data'!$H$12,0,10*ROW('Hygiene Data'!H142)))</f>
        <v/>
      </c>
      <c r="EC148" s="398" t="str">
        <f ca="1">+IF(OFFSET('Hygiene Data'!$H$13,0,10*ROW('Hygiene Data'!H142))="","",OFFSET('Hygiene Data'!$H$13,0,10*ROW('Hygiene Data'!H142)))</f>
        <v/>
      </c>
      <c r="ED148" s="398" t="str">
        <f ca="1">+IF(OFFSET('Hygiene Data'!$I$11,0,10*ROW('Hygiene Data'!I142))="","",OFFSET('Hygiene Data'!$I$11,0,10*ROW('Hygiene Data'!I142)))</f>
        <v/>
      </c>
      <c r="EE148" s="398" t="str">
        <f ca="1">+IF(OFFSET('Hygiene Data'!$I$12,0,10*ROW('Hygiene Data'!I142))="","",OFFSET('Hygiene Data'!$I$12,0,10*ROW('Hygiene Data'!I142)))</f>
        <v/>
      </c>
      <c r="EF148" s="398" t="str">
        <f ca="1">+IF(OFFSET('Hygiene Data'!$I$13,0,10*ROW('Hygiene Data'!I142))="","",OFFSET('Hygiene Data'!$I$13,0,10*ROW('Hygiene Data'!I142)))</f>
        <v/>
      </c>
    </row>
    <row r="149" spans="1:136" x14ac:dyDescent="0.25">
      <c r="A149" s="507" t="str">
        <f ca="1">+IF(OFFSET('Water Data'!$B$2,0,10*ROW('Water Data'!E143))="","",OFFSET('Water Data'!$B$2,0,10*ROW('Water Data'!E143)))</f>
        <v/>
      </c>
      <c r="B149" s="507"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34" t="str">
        <f t="shared" ca="1" si="2"/>
        <v/>
      </c>
      <c r="D149" s="535"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35"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35"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35"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35"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35"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35"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35"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35"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35"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35"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35"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35"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35"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35"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35"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35"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35"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36"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36"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36"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36"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36"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36"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36"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36"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36"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36"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36"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36"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36"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36"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36"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36"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36"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36"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36"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36"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36"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36"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36"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36"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36"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36"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36"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36"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36"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36"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37"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613"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37"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37"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37"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37"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37"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37"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37"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37"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37"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37"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37"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37"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37"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37"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37"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37"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98" t="str">
        <f ca="1">+IF(OFFSET('Water Data'!$D$27,0,10*ROW('Water Data'!D143))="","",OFFSET('Water Data'!$D$27,0,10*ROW('Water Data'!D143)))</f>
        <v/>
      </c>
      <c r="BT149" s="398" t="str">
        <f ca="1">+IF(OFFSET('Water Data'!$D$28,0,10*ROW('Water Data'!D143))="","",OFFSET('Water Data'!$D$28,0,10*ROW('Water Data'!D143)))</f>
        <v/>
      </c>
      <c r="BU149" s="398" t="str">
        <f ca="1">+IF(OFFSET('Water Data'!$D$29,0,10*ROW('Water Data'!D143))="","",OFFSET('Water Data'!$D$29,0,10*ROW('Water Data'!D143)))</f>
        <v/>
      </c>
      <c r="BV149" s="398" t="str">
        <f ca="1">+IF(OFFSET('Water Data'!$E$27,0,10*ROW('Water Data'!E143))="","",OFFSET('Water Data'!$E$27,0,10*ROW('Water Data'!E143)))</f>
        <v/>
      </c>
      <c r="BW149" s="398" t="str">
        <f ca="1">+IF(OFFSET('Water Data'!$E$28,0,10*ROW('Water Data'!E143))="","",OFFSET('Water Data'!$E$28,0,10*ROW('Water Data'!E143)))</f>
        <v/>
      </c>
      <c r="BX149" s="398" t="str">
        <f ca="1">+IF(OFFSET('Water Data'!$E$29,0,10*ROW('Water Data'!E143))="","",OFFSET('Water Data'!$E$29,0,10*ROW('Water Data'!E143)))</f>
        <v/>
      </c>
      <c r="BY149" s="398" t="str">
        <f ca="1">+IF(OFFSET('Water Data'!$F$27,0,10*ROW('Water Data'!F143))="","",OFFSET('Water Data'!$F$27,0,10*ROW('Water Data'!F143)))</f>
        <v/>
      </c>
      <c r="BZ149" s="398" t="str">
        <f ca="1">+IF(OFFSET('Water Data'!$F$28,0,10*ROW('Water Data'!F143))="","",OFFSET('Water Data'!$F$28,0,10*ROW('Water Data'!F143)))</f>
        <v/>
      </c>
      <c r="CA149" s="398" t="str">
        <f ca="1">+IF(OFFSET('Water Data'!$F$29,0,10*ROW('Water Data'!F143))="","",OFFSET('Water Data'!$F$29,0,10*ROW('Water Data'!F143)))</f>
        <v/>
      </c>
      <c r="CB149" s="398" t="str">
        <f ca="1">+IF(OFFSET('Water Data'!$G$27,0,10*ROW('Water Data'!G143))="","",OFFSET('Water Data'!$G$27,0,10*ROW('Water Data'!G143)))</f>
        <v/>
      </c>
      <c r="CC149" s="398" t="str">
        <f ca="1">+IF(OFFSET('Water Data'!$G$28,0,10*ROW('Water Data'!G143))="","",OFFSET('Water Data'!$G$28,0,10*ROW('Water Data'!G143)))</f>
        <v/>
      </c>
      <c r="CD149" s="398" t="str">
        <f ca="1">+IF(OFFSET('Water Data'!$G$29,0,10*ROW('Water Data'!G143))="","",OFFSET('Water Data'!$G$29,0,10*ROW('Water Data'!G143)))</f>
        <v/>
      </c>
      <c r="CE149" s="398" t="str">
        <f ca="1">+IF(OFFSET('Water Data'!$H$27,0,10*ROW('Water Data'!H143))="","",OFFSET('Water Data'!$H$27,0,10*ROW('Water Data'!H143)))</f>
        <v/>
      </c>
      <c r="CF149" s="398" t="str">
        <f ca="1">+IF(OFFSET('Water Data'!$H$28,0,10*ROW('Water Data'!H143))="","",OFFSET('Water Data'!$H$28,0,10*ROW('Water Data'!H143)))</f>
        <v/>
      </c>
      <c r="CG149" s="398" t="str">
        <f ca="1">+IF(OFFSET('Water Data'!$H$29,0,10*ROW('Water Data'!H143))="","",OFFSET('Water Data'!$H$29,0,10*ROW('Water Data'!H143)))</f>
        <v/>
      </c>
      <c r="CH149" s="398" t="str">
        <f ca="1">+IF(OFFSET('Water Data'!$I$27,0,10*ROW('Water Data'!I143))="","",OFFSET('Water Data'!$I$27,0,10*ROW('Water Data'!I143)))</f>
        <v/>
      </c>
      <c r="CI149" s="398" t="str">
        <f ca="1">+IF(OFFSET('Water Data'!$I$28,0,10*ROW('Water Data'!I143))="","",OFFSET('Water Data'!$I$28,0,10*ROW('Water Data'!I143)))</f>
        <v/>
      </c>
      <c r="CJ149" s="398" t="str">
        <f ca="1">+IF(OFFSET('Water Data'!$I$29,0,10*ROW('Water Data'!I143))="","",OFFSET('Water Data'!$I$29,0,10*ROW('Water Data'!I143)))</f>
        <v/>
      </c>
      <c r="CK149" s="398" t="str">
        <f ca="1">+IF(OFFSET('Sanitation Data'!$D$28,0,10*ROW('Sanitation Data'!D143))="","",OFFSET('Sanitation Data'!$D$28,0,10*ROW('Sanitation Data'!D143)))</f>
        <v/>
      </c>
      <c r="CL149" s="398" t="str">
        <f ca="1">+IF(OFFSET('Sanitation Data'!$D$29,0,10*ROW('Sanitation Data'!D143))="","",OFFSET('Sanitation Data'!$D$29,0,10*ROW('Sanitation Data'!D143)))</f>
        <v/>
      </c>
      <c r="CM149" s="398" t="str">
        <f ca="1">+IF(OFFSET('Sanitation Data'!$D$30,0,10*ROW('Sanitation Data'!D143))="","",OFFSET('Sanitation Data'!$D$30,0,10*ROW('Sanitation Data'!D143)))</f>
        <v/>
      </c>
      <c r="CN149" s="398" t="str">
        <f ca="1">+IF(OFFSET('Sanitation Data'!$D$31,0,10*ROW('Sanitation Data'!D143))="","",OFFSET('Sanitation Data'!$D$31,0,10*ROW('Sanitation Data'!D143)))</f>
        <v/>
      </c>
      <c r="CO149" s="398" t="str">
        <f ca="1">+IF(OFFSET('Sanitation Data'!$D$32,0,10*ROW('Sanitation Data'!D143))="","",OFFSET('Sanitation Data'!$D$32,0,10*ROW('Sanitation Data'!D143)))</f>
        <v/>
      </c>
      <c r="CP149" s="398" t="str">
        <f ca="1">+IF(OFFSET('Sanitation Data'!$E$28,0,10*ROW('Sanitation Data'!E143))="","",OFFSET('Sanitation Data'!$E$28,0,10*ROW('Sanitation Data'!E143)))</f>
        <v/>
      </c>
      <c r="CQ149" s="398" t="str">
        <f ca="1">+IF(OFFSET('Sanitation Data'!$E$29,0,10*ROW('Sanitation Data'!E143))="","",OFFSET('Sanitation Data'!$E$29,0,10*ROW('Sanitation Data'!E143)))</f>
        <v/>
      </c>
      <c r="CR149" s="398" t="str">
        <f ca="1">+IF(OFFSET('Sanitation Data'!$E$30,0,10*ROW('Sanitation Data'!E143))="","",OFFSET('Sanitation Data'!$E$30,0,10*ROW('Sanitation Data'!E143)))</f>
        <v/>
      </c>
      <c r="CS149" s="398" t="str">
        <f ca="1">+IF(OFFSET('Sanitation Data'!$E$31,0,10*ROW('Sanitation Data'!E143))="","",OFFSET('Sanitation Data'!$E$31,0,10*ROW('Sanitation Data'!E143)))</f>
        <v/>
      </c>
      <c r="CT149" s="398" t="str">
        <f ca="1">+IF(OFFSET('Sanitation Data'!$E$32,0,10*ROW('Sanitation Data'!E143))="","",OFFSET('Sanitation Data'!$E$32,0,10*ROW('Sanitation Data'!E143)))</f>
        <v/>
      </c>
      <c r="CU149" s="398" t="str">
        <f ca="1">+IF(OFFSET('Sanitation Data'!$F$28,0,10*ROW('Sanitation Data'!F143))="","",OFFSET('Sanitation Data'!$F$28,0,10*ROW('Sanitation Data'!F143)))</f>
        <v/>
      </c>
      <c r="CV149" s="398" t="str">
        <f ca="1">+IF(OFFSET('Sanitation Data'!$F$29,0,10*ROW('Sanitation Data'!F143))="","",OFFSET('Sanitation Data'!$F$29,0,10*ROW('Sanitation Data'!F143)))</f>
        <v/>
      </c>
      <c r="CW149" s="398" t="str">
        <f ca="1">+IF(OFFSET('Sanitation Data'!$F$30,0,10*ROW('Sanitation Data'!F143))="","",OFFSET('Sanitation Data'!$F$30,0,10*ROW('Sanitation Data'!F143)))</f>
        <v/>
      </c>
      <c r="CX149" s="398" t="str">
        <f ca="1">+IF(OFFSET('Sanitation Data'!$F$31,0,10*ROW('Sanitation Data'!F143))="","",OFFSET('Sanitation Data'!$F$31,0,10*ROW('Sanitation Data'!F143)))</f>
        <v/>
      </c>
      <c r="CY149" s="398" t="str">
        <f ca="1">+IF(OFFSET('Sanitation Data'!$F$32,0,10*ROW('Sanitation Data'!F143))="","",OFFSET('Sanitation Data'!$F$32,0,10*ROW('Sanitation Data'!F143)))</f>
        <v/>
      </c>
      <c r="CZ149" s="398" t="str">
        <f ca="1">+IF(OFFSET('Sanitation Data'!$G$28,0,10*ROW('Sanitation Data'!G143))="","",OFFSET('Sanitation Data'!$G$28,0,10*ROW('Sanitation Data'!G143)))</f>
        <v/>
      </c>
      <c r="DA149" s="398" t="str">
        <f ca="1">+IF(OFFSET('Sanitation Data'!$G$29,0,10*ROW('Sanitation Data'!G143))="","",OFFSET('Sanitation Data'!$G$29,0,10*ROW('Sanitation Data'!G143)))</f>
        <v/>
      </c>
      <c r="DB149" s="398" t="str">
        <f ca="1">+IF(OFFSET('Sanitation Data'!$G$30,0,10*ROW('Sanitation Data'!G143))="","",OFFSET('Sanitation Data'!$G$30,0,10*ROW('Sanitation Data'!G143)))</f>
        <v/>
      </c>
      <c r="DC149" s="398" t="str">
        <f ca="1">+IF(OFFSET('Sanitation Data'!$G$31,0,10*ROW('Sanitation Data'!G143))="","",OFFSET('Sanitation Data'!$G$31,0,10*ROW('Sanitation Data'!G143)))</f>
        <v/>
      </c>
      <c r="DD149" s="398" t="str">
        <f ca="1">+IF(OFFSET('Sanitation Data'!$G$32,0,10*ROW('Sanitation Data'!G143))="","",OFFSET('Sanitation Data'!$G$32,0,10*ROW('Sanitation Data'!G143)))</f>
        <v/>
      </c>
      <c r="DE149" s="398" t="str">
        <f ca="1">+IF(OFFSET('Sanitation Data'!$H$28,0,10*ROW('Sanitation Data'!H143))="","",OFFSET('Sanitation Data'!$H$28,0,10*ROW('Sanitation Data'!H143)))</f>
        <v/>
      </c>
      <c r="DF149" s="398" t="str">
        <f ca="1">+IF(OFFSET('Sanitation Data'!$H$29,0,10*ROW('Sanitation Data'!H143))="","",OFFSET('Sanitation Data'!$H$29,0,10*ROW('Sanitation Data'!H143)))</f>
        <v/>
      </c>
      <c r="DG149" s="398" t="str">
        <f ca="1">+IF(OFFSET('Sanitation Data'!$H$30,0,10*ROW('Sanitation Data'!H143))="","",OFFSET('Sanitation Data'!$H$30,0,10*ROW('Sanitation Data'!H143)))</f>
        <v/>
      </c>
      <c r="DH149" s="398" t="str">
        <f ca="1">+IF(OFFSET('Sanitation Data'!$H$31,0,10*ROW('Sanitation Data'!H143))="","",OFFSET('Sanitation Data'!$H$31,0,10*ROW('Sanitation Data'!H143)))</f>
        <v/>
      </c>
      <c r="DI149" s="398" t="str">
        <f ca="1">+IF(OFFSET('Sanitation Data'!$H$32,0,10*ROW('Sanitation Data'!H143))="","",OFFSET('Sanitation Data'!$H$32,0,10*ROW('Sanitation Data'!H143)))</f>
        <v/>
      </c>
      <c r="DJ149" s="398" t="str">
        <f ca="1">+IF(OFFSET('Sanitation Data'!$I$28,0,10*ROW('Sanitation Data'!I143))="","",OFFSET('Sanitation Data'!$I$28,0,10*ROW('Sanitation Data'!I143)))</f>
        <v/>
      </c>
      <c r="DK149" s="398" t="str">
        <f ca="1">+IF(OFFSET('Sanitation Data'!$I$29,0,10*ROW('Sanitation Data'!I143))="","",OFFSET('Sanitation Data'!$I$29,0,10*ROW('Sanitation Data'!I143)))</f>
        <v/>
      </c>
      <c r="DL149" s="398" t="str">
        <f ca="1">+IF(OFFSET('Sanitation Data'!$I$30,0,10*ROW('Sanitation Data'!I143))="","",OFFSET('Sanitation Data'!$I$30,0,10*ROW('Sanitation Data'!I143)))</f>
        <v/>
      </c>
      <c r="DM149" s="398" t="str">
        <f ca="1">+IF(OFFSET('Sanitation Data'!$I$31,0,10*ROW('Sanitation Data'!I143))="","",OFFSET('Sanitation Data'!$I$31,0,10*ROW('Sanitation Data'!I143)))</f>
        <v/>
      </c>
      <c r="DN149" s="398" t="str">
        <f ca="1">+IF(OFFSET('Sanitation Data'!$I$32,0,10*ROW('Sanitation Data'!I143))="","",OFFSET('Sanitation Data'!$I$32,0,10*ROW('Sanitation Data'!I143)))</f>
        <v/>
      </c>
      <c r="DO149" s="398" t="str">
        <f ca="1">+IF(OFFSET('Hygiene Data'!$D$11,0,10*ROW('Hygiene Data'!D143))="","",OFFSET('Hygiene Data'!$D$11,0,10*ROW('Hygiene Data'!D143)))</f>
        <v/>
      </c>
      <c r="DP149" s="398" t="str">
        <f ca="1">+IF(OFFSET('Hygiene Data'!$D$12,0,10*ROW('Hygiene Data'!D143))="","",OFFSET('Hygiene Data'!$D$12,0,10*ROW('Hygiene Data'!D143)))</f>
        <v/>
      </c>
      <c r="DQ149" s="398" t="str">
        <f ca="1">+IF(OFFSET('Hygiene Data'!$D$13,0,10*ROW('Hygiene Data'!D143))="","",OFFSET('Hygiene Data'!$D$13,0,10*ROW('Hygiene Data'!D143)))</f>
        <v/>
      </c>
      <c r="DR149" s="398" t="str">
        <f ca="1">+IF(OFFSET('Hygiene Data'!$E$11,0,10*ROW('Hygiene Data'!E143))="","",OFFSET('Hygiene Data'!$E$11,0,10*ROW('Hygiene Data'!E143)))</f>
        <v/>
      </c>
      <c r="DS149" s="398" t="str">
        <f ca="1">+IF(OFFSET('Hygiene Data'!$E$12,0,10*ROW('Hygiene Data'!E143))="","",OFFSET('Hygiene Data'!$E$12,0,10*ROW('Hygiene Data'!E143)))</f>
        <v/>
      </c>
      <c r="DT149" s="398" t="str">
        <f ca="1">+IF(OFFSET('Hygiene Data'!$E$13,0,10*ROW('Hygiene Data'!E143))="","",OFFSET('Hygiene Data'!$E$13,0,10*ROW('Hygiene Data'!E143)))</f>
        <v/>
      </c>
      <c r="DU149" s="398" t="str">
        <f ca="1">+IF(OFFSET('Hygiene Data'!$F$11,0,10*ROW('Hygiene Data'!F143))="","",OFFSET('Hygiene Data'!$F$11,0,10*ROW('Hygiene Data'!F143)))</f>
        <v/>
      </c>
      <c r="DV149" s="398" t="str">
        <f ca="1">+IF(OFFSET('Hygiene Data'!$F$12,0,10*ROW('Hygiene Data'!F143))="","",OFFSET('Hygiene Data'!$F$12,0,10*ROW('Hygiene Data'!F143)))</f>
        <v/>
      </c>
      <c r="DW149" s="398" t="str">
        <f ca="1">+IF(OFFSET('Hygiene Data'!$F$13,0,10*ROW('Hygiene Data'!F143))="","",OFFSET('Hygiene Data'!$F$13,0,10*ROW('Hygiene Data'!F143)))</f>
        <v/>
      </c>
      <c r="DX149" s="398" t="str">
        <f ca="1">+IF(OFFSET('Hygiene Data'!$G$11,0,10*ROW('Hygiene Data'!G143))="","",OFFSET('Hygiene Data'!$G$11,0,10*ROW('Hygiene Data'!G143)))</f>
        <v/>
      </c>
      <c r="DY149" s="398" t="str">
        <f ca="1">+IF(OFFSET('Hygiene Data'!$G$12,0,10*ROW('Hygiene Data'!G143))="","",OFFSET('Hygiene Data'!$G$12,0,10*ROW('Hygiene Data'!G143)))</f>
        <v/>
      </c>
      <c r="DZ149" s="398" t="str">
        <f ca="1">+IF(OFFSET('Hygiene Data'!$G$13,0,10*ROW('Hygiene Data'!G143))="","",OFFSET('Hygiene Data'!$G$13,0,10*ROW('Hygiene Data'!G143)))</f>
        <v/>
      </c>
      <c r="EA149" s="398" t="str">
        <f ca="1">+IF(OFFSET('Hygiene Data'!$H$11,0,10*ROW('Hygiene Data'!H143))="","",OFFSET('Hygiene Data'!$H$11,0,10*ROW('Hygiene Data'!H143)))</f>
        <v/>
      </c>
      <c r="EB149" s="398" t="str">
        <f ca="1">+IF(OFFSET('Hygiene Data'!$H$12,0,10*ROW('Hygiene Data'!H143))="","",OFFSET('Hygiene Data'!$H$12,0,10*ROW('Hygiene Data'!H143)))</f>
        <v/>
      </c>
      <c r="EC149" s="398" t="str">
        <f ca="1">+IF(OFFSET('Hygiene Data'!$H$13,0,10*ROW('Hygiene Data'!H143))="","",OFFSET('Hygiene Data'!$H$13,0,10*ROW('Hygiene Data'!H143)))</f>
        <v/>
      </c>
      <c r="ED149" s="398" t="str">
        <f ca="1">+IF(OFFSET('Hygiene Data'!$I$11,0,10*ROW('Hygiene Data'!I143))="","",OFFSET('Hygiene Data'!$I$11,0,10*ROW('Hygiene Data'!I143)))</f>
        <v/>
      </c>
      <c r="EE149" s="398" t="str">
        <f ca="1">+IF(OFFSET('Hygiene Data'!$I$12,0,10*ROW('Hygiene Data'!I143))="","",OFFSET('Hygiene Data'!$I$12,0,10*ROW('Hygiene Data'!I143)))</f>
        <v/>
      </c>
      <c r="EF149" s="398" t="str">
        <f ca="1">+IF(OFFSET('Hygiene Data'!$I$13,0,10*ROW('Hygiene Data'!I143))="","",OFFSET('Hygiene Data'!$I$13,0,10*ROW('Hygiene Data'!I143)))</f>
        <v/>
      </c>
    </row>
    <row r="150" spans="1:136" x14ac:dyDescent="0.25">
      <c r="A150" s="507" t="str">
        <f ca="1">+IF(OFFSET('Water Data'!$B$2,0,10*ROW('Water Data'!E144))="","",OFFSET('Water Data'!$B$2,0,10*ROW('Water Data'!E144)))</f>
        <v/>
      </c>
      <c r="B150" s="507"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34" t="str">
        <f t="shared" ca="1" si="2"/>
        <v/>
      </c>
      <c r="D150" s="535"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35"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35"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35"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35"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35"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35"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35"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35"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35"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35"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35"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35"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35"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35"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35"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35"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35"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36"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36"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36"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36"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36"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36"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36"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36"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36"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36"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36"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36"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36"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36"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36"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36"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36"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36"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36"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36"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36"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36"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36"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36"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36"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36"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36"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36"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36"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36"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37"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613"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37"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37"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37"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37"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37"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37"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37"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37"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37"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37"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37"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37"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37"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37"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37"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37"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98" t="str">
        <f ca="1">+IF(OFFSET('Water Data'!$D$27,0,10*ROW('Water Data'!D144))="","",OFFSET('Water Data'!$D$27,0,10*ROW('Water Data'!D144)))</f>
        <v/>
      </c>
      <c r="BT150" s="398" t="str">
        <f ca="1">+IF(OFFSET('Water Data'!$D$28,0,10*ROW('Water Data'!D144))="","",OFFSET('Water Data'!$D$28,0,10*ROW('Water Data'!D144)))</f>
        <v/>
      </c>
      <c r="BU150" s="398" t="str">
        <f ca="1">+IF(OFFSET('Water Data'!$D$29,0,10*ROW('Water Data'!D144))="","",OFFSET('Water Data'!$D$29,0,10*ROW('Water Data'!D144)))</f>
        <v/>
      </c>
      <c r="BV150" s="398" t="str">
        <f ca="1">+IF(OFFSET('Water Data'!$E$27,0,10*ROW('Water Data'!E144))="","",OFFSET('Water Data'!$E$27,0,10*ROW('Water Data'!E144)))</f>
        <v/>
      </c>
      <c r="BW150" s="398" t="str">
        <f ca="1">+IF(OFFSET('Water Data'!$E$28,0,10*ROW('Water Data'!E144))="","",OFFSET('Water Data'!$E$28,0,10*ROW('Water Data'!E144)))</f>
        <v/>
      </c>
      <c r="BX150" s="398" t="str">
        <f ca="1">+IF(OFFSET('Water Data'!$E$29,0,10*ROW('Water Data'!E144))="","",OFFSET('Water Data'!$E$29,0,10*ROW('Water Data'!E144)))</f>
        <v/>
      </c>
      <c r="BY150" s="398" t="str">
        <f ca="1">+IF(OFFSET('Water Data'!$F$27,0,10*ROW('Water Data'!F144))="","",OFFSET('Water Data'!$F$27,0,10*ROW('Water Data'!F144)))</f>
        <v/>
      </c>
      <c r="BZ150" s="398" t="str">
        <f ca="1">+IF(OFFSET('Water Data'!$F$28,0,10*ROW('Water Data'!F144))="","",OFFSET('Water Data'!$F$28,0,10*ROW('Water Data'!F144)))</f>
        <v/>
      </c>
      <c r="CA150" s="398" t="str">
        <f ca="1">+IF(OFFSET('Water Data'!$F$29,0,10*ROW('Water Data'!F144))="","",OFFSET('Water Data'!$F$29,0,10*ROW('Water Data'!F144)))</f>
        <v/>
      </c>
      <c r="CB150" s="398" t="str">
        <f ca="1">+IF(OFFSET('Water Data'!$G$27,0,10*ROW('Water Data'!G144))="","",OFFSET('Water Data'!$G$27,0,10*ROW('Water Data'!G144)))</f>
        <v/>
      </c>
      <c r="CC150" s="398" t="str">
        <f ca="1">+IF(OFFSET('Water Data'!$G$28,0,10*ROW('Water Data'!G144))="","",OFFSET('Water Data'!$G$28,0,10*ROW('Water Data'!G144)))</f>
        <v/>
      </c>
      <c r="CD150" s="398" t="str">
        <f ca="1">+IF(OFFSET('Water Data'!$G$29,0,10*ROW('Water Data'!G144))="","",OFFSET('Water Data'!$G$29,0,10*ROW('Water Data'!G144)))</f>
        <v/>
      </c>
      <c r="CE150" s="398" t="str">
        <f ca="1">+IF(OFFSET('Water Data'!$H$27,0,10*ROW('Water Data'!H144))="","",OFFSET('Water Data'!$H$27,0,10*ROW('Water Data'!H144)))</f>
        <v/>
      </c>
      <c r="CF150" s="398" t="str">
        <f ca="1">+IF(OFFSET('Water Data'!$H$28,0,10*ROW('Water Data'!H144))="","",OFFSET('Water Data'!$H$28,0,10*ROW('Water Data'!H144)))</f>
        <v/>
      </c>
      <c r="CG150" s="398" t="str">
        <f ca="1">+IF(OFFSET('Water Data'!$H$29,0,10*ROW('Water Data'!H144))="","",OFFSET('Water Data'!$H$29,0,10*ROW('Water Data'!H144)))</f>
        <v/>
      </c>
      <c r="CH150" s="398" t="str">
        <f ca="1">+IF(OFFSET('Water Data'!$I$27,0,10*ROW('Water Data'!I144))="","",OFFSET('Water Data'!$I$27,0,10*ROW('Water Data'!I144)))</f>
        <v/>
      </c>
      <c r="CI150" s="398" t="str">
        <f ca="1">+IF(OFFSET('Water Data'!$I$28,0,10*ROW('Water Data'!I144))="","",OFFSET('Water Data'!$I$28,0,10*ROW('Water Data'!I144)))</f>
        <v/>
      </c>
      <c r="CJ150" s="398" t="str">
        <f ca="1">+IF(OFFSET('Water Data'!$I$29,0,10*ROW('Water Data'!I144))="","",OFFSET('Water Data'!$I$29,0,10*ROW('Water Data'!I144)))</f>
        <v/>
      </c>
      <c r="CK150" s="398" t="str">
        <f ca="1">+IF(OFFSET('Sanitation Data'!$D$28,0,10*ROW('Sanitation Data'!D144))="","",OFFSET('Sanitation Data'!$D$28,0,10*ROW('Sanitation Data'!D144)))</f>
        <v/>
      </c>
      <c r="CL150" s="398" t="str">
        <f ca="1">+IF(OFFSET('Sanitation Data'!$D$29,0,10*ROW('Sanitation Data'!D144))="","",OFFSET('Sanitation Data'!$D$29,0,10*ROW('Sanitation Data'!D144)))</f>
        <v/>
      </c>
      <c r="CM150" s="398" t="str">
        <f ca="1">+IF(OFFSET('Sanitation Data'!$D$30,0,10*ROW('Sanitation Data'!D144))="","",OFFSET('Sanitation Data'!$D$30,0,10*ROW('Sanitation Data'!D144)))</f>
        <v/>
      </c>
      <c r="CN150" s="398" t="str">
        <f ca="1">+IF(OFFSET('Sanitation Data'!$D$31,0,10*ROW('Sanitation Data'!D144))="","",OFFSET('Sanitation Data'!$D$31,0,10*ROW('Sanitation Data'!D144)))</f>
        <v/>
      </c>
      <c r="CO150" s="398" t="str">
        <f ca="1">+IF(OFFSET('Sanitation Data'!$D$32,0,10*ROW('Sanitation Data'!D144))="","",OFFSET('Sanitation Data'!$D$32,0,10*ROW('Sanitation Data'!D144)))</f>
        <v/>
      </c>
      <c r="CP150" s="398" t="str">
        <f ca="1">+IF(OFFSET('Sanitation Data'!$E$28,0,10*ROW('Sanitation Data'!E144))="","",OFFSET('Sanitation Data'!$E$28,0,10*ROW('Sanitation Data'!E144)))</f>
        <v/>
      </c>
      <c r="CQ150" s="398" t="str">
        <f ca="1">+IF(OFFSET('Sanitation Data'!$E$29,0,10*ROW('Sanitation Data'!E144))="","",OFFSET('Sanitation Data'!$E$29,0,10*ROW('Sanitation Data'!E144)))</f>
        <v/>
      </c>
      <c r="CR150" s="398" t="str">
        <f ca="1">+IF(OFFSET('Sanitation Data'!$E$30,0,10*ROW('Sanitation Data'!E144))="","",OFFSET('Sanitation Data'!$E$30,0,10*ROW('Sanitation Data'!E144)))</f>
        <v/>
      </c>
      <c r="CS150" s="398" t="str">
        <f ca="1">+IF(OFFSET('Sanitation Data'!$E$31,0,10*ROW('Sanitation Data'!E144))="","",OFFSET('Sanitation Data'!$E$31,0,10*ROW('Sanitation Data'!E144)))</f>
        <v/>
      </c>
      <c r="CT150" s="398" t="str">
        <f ca="1">+IF(OFFSET('Sanitation Data'!$E$32,0,10*ROW('Sanitation Data'!E144))="","",OFFSET('Sanitation Data'!$E$32,0,10*ROW('Sanitation Data'!E144)))</f>
        <v/>
      </c>
      <c r="CU150" s="398" t="str">
        <f ca="1">+IF(OFFSET('Sanitation Data'!$F$28,0,10*ROW('Sanitation Data'!F144))="","",OFFSET('Sanitation Data'!$F$28,0,10*ROW('Sanitation Data'!F144)))</f>
        <v/>
      </c>
      <c r="CV150" s="398" t="str">
        <f ca="1">+IF(OFFSET('Sanitation Data'!$F$29,0,10*ROW('Sanitation Data'!F144))="","",OFFSET('Sanitation Data'!$F$29,0,10*ROW('Sanitation Data'!F144)))</f>
        <v/>
      </c>
      <c r="CW150" s="398" t="str">
        <f ca="1">+IF(OFFSET('Sanitation Data'!$F$30,0,10*ROW('Sanitation Data'!F144))="","",OFFSET('Sanitation Data'!$F$30,0,10*ROW('Sanitation Data'!F144)))</f>
        <v/>
      </c>
      <c r="CX150" s="398" t="str">
        <f ca="1">+IF(OFFSET('Sanitation Data'!$F$31,0,10*ROW('Sanitation Data'!F144))="","",OFFSET('Sanitation Data'!$F$31,0,10*ROW('Sanitation Data'!F144)))</f>
        <v/>
      </c>
      <c r="CY150" s="398" t="str">
        <f ca="1">+IF(OFFSET('Sanitation Data'!$F$32,0,10*ROW('Sanitation Data'!F144))="","",OFFSET('Sanitation Data'!$F$32,0,10*ROW('Sanitation Data'!F144)))</f>
        <v/>
      </c>
      <c r="CZ150" s="398" t="str">
        <f ca="1">+IF(OFFSET('Sanitation Data'!$G$28,0,10*ROW('Sanitation Data'!G144))="","",OFFSET('Sanitation Data'!$G$28,0,10*ROW('Sanitation Data'!G144)))</f>
        <v/>
      </c>
      <c r="DA150" s="398" t="str">
        <f ca="1">+IF(OFFSET('Sanitation Data'!$G$29,0,10*ROW('Sanitation Data'!G144))="","",OFFSET('Sanitation Data'!$G$29,0,10*ROW('Sanitation Data'!G144)))</f>
        <v/>
      </c>
      <c r="DB150" s="398" t="str">
        <f ca="1">+IF(OFFSET('Sanitation Data'!$G$30,0,10*ROW('Sanitation Data'!G144))="","",OFFSET('Sanitation Data'!$G$30,0,10*ROW('Sanitation Data'!G144)))</f>
        <v/>
      </c>
      <c r="DC150" s="398" t="str">
        <f ca="1">+IF(OFFSET('Sanitation Data'!$G$31,0,10*ROW('Sanitation Data'!G144))="","",OFFSET('Sanitation Data'!$G$31,0,10*ROW('Sanitation Data'!G144)))</f>
        <v/>
      </c>
      <c r="DD150" s="398" t="str">
        <f ca="1">+IF(OFFSET('Sanitation Data'!$G$32,0,10*ROW('Sanitation Data'!G144))="","",OFFSET('Sanitation Data'!$G$32,0,10*ROW('Sanitation Data'!G144)))</f>
        <v/>
      </c>
      <c r="DE150" s="398" t="str">
        <f ca="1">+IF(OFFSET('Sanitation Data'!$H$28,0,10*ROW('Sanitation Data'!H144))="","",OFFSET('Sanitation Data'!$H$28,0,10*ROW('Sanitation Data'!H144)))</f>
        <v/>
      </c>
      <c r="DF150" s="398" t="str">
        <f ca="1">+IF(OFFSET('Sanitation Data'!$H$29,0,10*ROW('Sanitation Data'!H144))="","",OFFSET('Sanitation Data'!$H$29,0,10*ROW('Sanitation Data'!H144)))</f>
        <v/>
      </c>
      <c r="DG150" s="398" t="str">
        <f ca="1">+IF(OFFSET('Sanitation Data'!$H$30,0,10*ROW('Sanitation Data'!H144))="","",OFFSET('Sanitation Data'!$H$30,0,10*ROW('Sanitation Data'!H144)))</f>
        <v/>
      </c>
      <c r="DH150" s="398" t="str">
        <f ca="1">+IF(OFFSET('Sanitation Data'!$H$31,0,10*ROW('Sanitation Data'!H144))="","",OFFSET('Sanitation Data'!$H$31,0,10*ROW('Sanitation Data'!H144)))</f>
        <v/>
      </c>
      <c r="DI150" s="398" t="str">
        <f ca="1">+IF(OFFSET('Sanitation Data'!$H$32,0,10*ROW('Sanitation Data'!H144))="","",OFFSET('Sanitation Data'!$H$32,0,10*ROW('Sanitation Data'!H144)))</f>
        <v/>
      </c>
      <c r="DJ150" s="398" t="str">
        <f ca="1">+IF(OFFSET('Sanitation Data'!$I$28,0,10*ROW('Sanitation Data'!I144))="","",OFFSET('Sanitation Data'!$I$28,0,10*ROW('Sanitation Data'!I144)))</f>
        <v/>
      </c>
      <c r="DK150" s="398" t="str">
        <f ca="1">+IF(OFFSET('Sanitation Data'!$I$29,0,10*ROW('Sanitation Data'!I144))="","",OFFSET('Sanitation Data'!$I$29,0,10*ROW('Sanitation Data'!I144)))</f>
        <v/>
      </c>
      <c r="DL150" s="398" t="str">
        <f ca="1">+IF(OFFSET('Sanitation Data'!$I$30,0,10*ROW('Sanitation Data'!I144))="","",OFFSET('Sanitation Data'!$I$30,0,10*ROW('Sanitation Data'!I144)))</f>
        <v/>
      </c>
      <c r="DM150" s="398" t="str">
        <f ca="1">+IF(OFFSET('Sanitation Data'!$I$31,0,10*ROW('Sanitation Data'!I144))="","",OFFSET('Sanitation Data'!$I$31,0,10*ROW('Sanitation Data'!I144)))</f>
        <v/>
      </c>
      <c r="DN150" s="398" t="str">
        <f ca="1">+IF(OFFSET('Sanitation Data'!$I$32,0,10*ROW('Sanitation Data'!I144))="","",OFFSET('Sanitation Data'!$I$32,0,10*ROW('Sanitation Data'!I144)))</f>
        <v/>
      </c>
      <c r="DO150" s="398" t="str">
        <f ca="1">+IF(OFFSET('Hygiene Data'!$D$11,0,10*ROW('Hygiene Data'!D144))="","",OFFSET('Hygiene Data'!$D$11,0,10*ROW('Hygiene Data'!D144)))</f>
        <v/>
      </c>
      <c r="DP150" s="398" t="str">
        <f ca="1">+IF(OFFSET('Hygiene Data'!$D$12,0,10*ROW('Hygiene Data'!D144))="","",OFFSET('Hygiene Data'!$D$12,0,10*ROW('Hygiene Data'!D144)))</f>
        <v/>
      </c>
      <c r="DQ150" s="398" t="str">
        <f ca="1">+IF(OFFSET('Hygiene Data'!$D$13,0,10*ROW('Hygiene Data'!D144))="","",OFFSET('Hygiene Data'!$D$13,0,10*ROW('Hygiene Data'!D144)))</f>
        <v/>
      </c>
      <c r="DR150" s="398" t="str">
        <f ca="1">+IF(OFFSET('Hygiene Data'!$E$11,0,10*ROW('Hygiene Data'!E144))="","",OFFSET('Hygiene Data'!$E$11,0,10*ROW('Hygiene Data'!E144)))</f>
        <v/>
      </c>
      <c r="DS150" s="398" t="str">
        <f ca="1">+IF(OFFSET('Hygiene Data'!$E$12,0,10*ROW('Hygiene Data'!E144))="","",OFFSET('Hygiene Data'!$E$12,0,10*ROW('Hygiene Data'!E144)))</f>
        <v/>
      </c>
      <c r="DT150" s="398" t="str">
        <f ca="1">+IF(OFFSET('Hygiene Data'!$E$13,0,10*ROW('Hygiene Data'!E144))="","",OFFSET('Hygiene Data'!$E$13,0,10*ROW('Hygiene Data'!E144)))</f>
        <v/>
      </c>
      <c r="DU150" s="398" t="str">
        <f ca="1">+IF(OFFSET('Hygiene Data'!$F$11,0,10*ROW('Hygiene Data'!F144))="","",OFFSET('Hygiene Data'!$F$11,0,10*ROW('Hygiene Data'!F144)))</f>
        <v/>
      </c>
      <c r="DV150" s="398" t="str">
        <f ca="1">+IF(OFFSET('Hygiene Data'!$F$12,0,10*ROW('Hygiene Data'!F144))="","",OFFSET('Hygiene Data'!$F$12,0,10*ROW('Hygiene Data'!F144)))</f>
        <v/>
      </c>
      <c r="DW150" s="398" t="str">
        <f ca="1">+IF(OFFSET('Hygiene Data'!$F$13,0,10*ROW('Hygiene Data'!F144))="","",OFFSET('Hygiene Data'!$F$13,0,10*ROW('Hygiene Data'!F144)))</f>
        <v/>
      </c>
      <c r="DX150" s="398" t="str">
        <f ca="1">+IF(OFFSET('Hygiene Data'!$G$11,0,10*ROW('Hygiene Data'!G144))="","",OFFSET('Hygiene Data'!$G$11,0,10*ROW('Hygiene Data'!G144)))</f>
        <v/>
      </c>
      <c r="DY150" s="398" t="str">
        <f ca="1">+IF(OFFSET('Hygiene Data'!$G$12,0,10*ROW('Hygiene Data'!G144))="","",OFFSET('Hygiene Data'!$G$12,0,10*ROW('Hygiene Data'!G144)))</f>
        <v/>
      </c>
      <c r="DZ150" s="398" t="str">
        <f ca="1">+IF(OFFSET('Hygiene Data'!$G$13,0,10*ROW('Hygiene Data'!G144))="","",OFFSET('Hygiene Data'!$G$13,0,10*ROW('Hygiene Data'!G144)))</f>
        <v/>
      </c>
      <c r="EA150" s="398" t="str">
        <f ca="1">+IF(OFFSET('Hygiene Data'!$H$11,0,10*ROW('Hygiene Data'!H144))="","",OFFSET('Hygiene Data'!$H$11,0,10*ROW('Hygiene Data'!H144)))</f>
        <v/>
      </c>
      <c r="EB150" s="398" t="str">
        <f ca="1">+IF(OFFSET('Hygiene Data'!$H$12,0,10*ROW('Hygiene Data'!H144))="","",OFFSET('Hygiene Data'!$H$12,0,10*ROW('Hygiene Data'!H144)))</f>
        <v/>
      </c>
      <c r="EC150" s="398" t="str">
        <f ca="1">+IF(OFFSET('Hygiene Data'!$H$13,0,10*ROW('Hygiene Data'!H144))="","",OFFSET('Hygiene Data'!$H$13,0,10*ROW('Hygiene Data'!H144)))</f>
        <v/>
      </c>
      <c r="ED150" s="398" t="str">
        <f ca="1">+IF(OFFSET('Hygiene Data'!$I$11,0,10*ROW('Hygiene Data'!I144))="","",OFFSET('Hygiene Data'!$I$11,0,10*ROW('Hygiene Data'!I144)))</f>
        <v/>
      </c>
      <c r="EE150" s="398" t="str">
        <f ca="1">+IF(OFFSET('Hygiene Data'!$I$12,0,10*ROW('Hygiene Data'!I144))="","",OFFSET('Hygiene Data'!$I$12,0,10*ROW('Hygiene Data'!I144)))</f>
        <v/>
      </c>
      <c r="EF150" s="398" t="str">
        <f ca="1">+IF(OFFSET('Hygiene Data'!$I$13,0,10*ROW('Hygiene Data'!I144))="","",OFFSET('Hygiene Data'!$I$13,0,10*ROW('Hygiene Data'!I144)))</f>
        <v/>
      </c>
    </row>
    <row r="151" spans="1:136" x14ac:dyDescent="0.25">
      <c r="A151" s="507" t="str">
        <f ca="1">+IF(OFFSET('Water Data'!$B$2,0,10*ROW('Water Data'!E145))="","",OFFSET('Water Data'!$B$2,0,10*ROW('Water Data'!E145)))</f>
        <v/>
      </c>
      <c r="B151" s="507"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34" t="str">
        <f t="shared" ca="1" si="2"/>
        <v/>
      </c>
      <c r="D151" s="535"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35"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35"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35"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35"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35"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35"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35"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35"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35"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35"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35"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35"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35"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35"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35"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35"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35"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36"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36"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36"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36"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36"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36"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36"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36"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36"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36"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36"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36"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36"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36"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36"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36"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36"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36"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36"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36"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36"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36"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36"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36"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36"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36"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36"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36"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36"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36"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37"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613"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37"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37"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37"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37"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37"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37"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37"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37"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37"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37"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37"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37"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37"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37"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37"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37"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98" t="str">
        <f ca="1">+IF(OFFSET('Water Data'!$D$27,0,10*ROW('Water Data'!D145))="","",OFFSET('Water Data'!$D$27,0,10*ROW('Water Data'!D145)))</f>
        <v/>
      </c>
      <c r="BT151" s="398" t="str">
        <f ca="1">+IF(OFFSET('Water Data'!$D$28,0,10*ROW('Water Data'!D145))="","",OFFSET('Water Data'!$D$28,0,10*ROW('Water Data'!D145)))</f>
        <v/>
      </c>
      <c r="BU151" s="398" t="str">
        <f ca="1">+IF(OFFSET('Water Data'!$D$29,0,10*ROW('Water Data'!D145))="","",OFFSET('Water Data'!$D$29,0,10*ROW('Water Data'!D145)))</f>
        <v/>
      </c>
      <c r="BV151" s="398" t="str">
        <f ca="1">+IF(OFFSET('Water Data'!$E$27,0,10*ROW('Water Data'!E145))="","",OFFSET('Water Data'!$E$27,0,10*ROW('Water Data'!E145)))</f>
        <v/>
      </c>
      <c r="BW151" s="398" t="str">
        <f ca="1">+IF(OFFSET('Water Data'!$E$28,0,10*ROW('Water Data'!E145))="","",OFFSET('Water Data'!$E$28,0,10*ROW('Water Data'!E145)))</f>
        <v/>
      </c>
      <c r="BX151" s="398" t="str">
        <f ca="1">+IF(OFFSET('Water Data'!$E$29,0,10*ROW('Water Data'!E145))="","",OFFSET('Water Data'!$E$29,0,10*ROW('Water Data'!E145)))</f>
        <v/>
      </c>
      <c r="BY151" s="398" t="str">
        <f ca="1">+IF(OFFSET('Water Data'!$F$27,0,10*ROW('Water Data'!F145))="","",OFFSET('Water Data'!$F$27,0,10*ROW('Water Data'!F145)))</f>
        <v/>
      </c>
      <c r="BZ151" s="398" t="str">
        <f ca="1">+IF(OFFSET('Water Data'!$F$28,0,10*ROW('Water Data'!F145))="","",OFFSET('Water Data'!$F$28,0,10*ROW('Water Data'!F145)))</f>
        <v/>
      </c>
      <c r="CA151" s="398" t="str">
        <f ca="1">+IF(OFFSET('Water Data'!$F$29,0,10*ROW('Water Data'!F145))="","",OFFSET('Water Data'!$F$29,0,10*ROW('Water Data'!F145)))</f>
        <v/>
      </c>
      <c r="CB151" s="398" t="str">
        <f ca="1">+IF(OFFSET('Water Data'!$G$27,0,10*ROW('Water Data'!G145))="","",OFFSET('Water Data'!$G$27,0,10*ROW('Water Data'!G145)))</f>
        <v/>
      </c>
      <c r="CC151" s="398" t="str">
        <f ca="1">+IF(OFFSET('Water Data'!$G$28,0,10*ROW('Water Data'!G145))="","",OFFSET('Water Data'!$G$28,0,10*ROW('Water Data'!G145)))</f>
        <v/>
      </c>
      <c r="CD151" s="398" t="str">
        <f ca="1">+IF(OFFSET('Water Data'!$G$29,0,10*ROW('Water Data'!G145))="","",OFFSET('Water Data'!$G$29,0,10*ROW('Water Data'!G145)))</f>
        <v/>
      </c>
      <c r="CE151" s="398" t="str">
        <f ca="1">+IF(OFFSET('Water Data'!$H$27,0,10*ROW('Water Data'!H145))="","",OFFSET('Water Data'!$H$27,0,10*ROW('Water Data'!H145)))</f>
        <v/>
      </c>
      <c r="CF151" s="398" t="str">
        <f ca="1">+IF(OFFSET('Water Data'!$H$28,0,10*ROW('Water Data'!H145))="","",OFFSET('Water Data'!$H$28,0,10*ROW('Water Data'!H145)))</f>
        <v/>
      </c>
      <c r="CG151" s="398" t="str">
        <f ca="1">+IF(OFFSET('Water Data'!$H$29,0,10*ROW('Water Data'!H145))="","",OFFSET('Water Data'!$H$29,0,10*ROW('Water Data'!H145)))</f>
        <v/>
      </c>
      <c r="CH151" s="398" t="str">
        <f ca="1">+IF(OFFSET('Water Data'!$I$27,0,10*ROW('Water Data'!I145))="","",OFFSET('Water Data'!$I$27,0,10*ROW('Water Data'!I145)))</f>
        <v/>
      </c>
      <c r="CI151" s="398" t="str">
        <f ca="1">+IF(OFFSET('Water Data'!$I$28,0,10*ROW('Water Data'!I145))="","",OFFSET('Water Data'!$I$28,0,10*ROW('Water Data'!I145)))</f>
        <v/>
      </c>
      <c r="CJ151" s="398" t="str">
        <f ca="1">+IF(OFFSET('Water Data'!$I$29,0,10*ROW('Water Data'!I145))="","",OFFSET('Water Data'!$I$29,0,10*ROW('Water Data'!I145)))</f>
        <v/>
      </c>
      <c r="CK151" s="398" t="str">
        <f ca="1">+IF(OFFSET('Sanitation Data'!$D$28,0,10*ROW('Sanitation Data'!D145))="","",OFFSET('Sanitation Data'!$D$28,0,10*ROW('Sanitation Data'!D145)))</f>
        <v/>
      </c>
      <c r="CL151" s="398" t="str">
        <f ca="1">+IF(OFFSET('Sanitation Data'!$D$29,0,10*ROW('Sanitation Data'!D145))="","",OFFSET('Sanitation Data'!$D$29,0,10*ROW('Sanitation Data'!D145)))</f>
        <v/>
      </c>
      <c r="CM151" s="398" t="str">
        <f ca="1">+IF(OFFSET('Sanitation Data'!$D$30,0,10*ROW('Sanitation Data'!D145))="","",OFFSET('Sanitation Data'!$D$30,0,10*ROW('Sanitation Data'!D145)))</f>
        <v/>
      </c>
      <c r="CN151" s="398" t="str">
        <f ca="1">+IF(OFFSET('Sanitation Data'!$D$31,0,10*ROW('Sanitation Data'!D145))="","",OFFSET('Sanitation Data'!$D$31,0,10*ROW('Sanitation Data'!D145)))</f>
        <v/>
      </c>
      <c r="CO151" s="398" t="str">
        <f ca="1">+IF(OFFSET('Sanitation Data'!$D$32,0,10*ROW('Sanitation Data'!D145))="","",OFFSET('Sanitation Data'!$D$32,0,10*ROW('Sanitation Data'!D145)))</f>
        <v/>
      </c>
      <c r="CP151" s="398" t="str">
        <f ca="1">+IF(OFFSET('Sanitation Data'!$E$28,0,10*ROW('Sanitation Data'!E145))="","",OFFSET('Sanitation Data'!$E$28,0,10*ROW('Sanitation Data'!E145)))</f>
        <v/>
      </c>
      <c r="CQ151" s="398" t="str">
        <f ca="1">+IF(OFFSET('Sanitation Data'!$E$29,0,10*ROW('Sanitation Data'!E145))="","",OFFSET('Sanitation Data'!$E$29,0,10*ROW('Sanitation Data'!E145)))</f>
        <v/>
      </c>
      <c r="CR151" s="398" t="str">
        <f ca="1">+IF(OFFSET('Sanitation Data'!$E$30,0,10*ROW('Sanitation Data'!E145))="","",OFFSET('Sanitation Data'!$E$30,0,10*ROW('Sanitation Data'!E145)))</f>
        <v/>
      </c>
      <c r="CS151" s="398" t="str">
        <f ca="1">+IF(OFFSET('Sanitation Data'!$E$31,0,10*ROW('Sanitation Data'!E145))="","",OFFSET('Sanitation Data'!$E$31,0,10*ROW('Sanitation Data'!E145)))</f>
        <v/>
      </c>
      <c r="CT151" s="398" t="str">
        <f ca="1">+IF(OFFSET('Sanitation Data'!$E$32,0,10*ROW('Sanitation Data'!E145))="","",OFFSET('Sanitation Data'!$E$32,0,10*ROW('Sanitation Data'!E145)))</f>
        <v/>
      </c>
      <c r="CU151" s="398" t="str">
        <f ca="1">+IF(OFFSET('Sanitation Data'!$F$28,0,10*ROW('Sanitation Data'!F145))="","",OFFSET('Sanitation Data'!$F$28,0,10*ROW('Sanitation Data'!F145)))</f>
        <v/>
      </c>
      <c r="CV151" s="398" t="str">
        <f ca="1">+IF(OFFSET('Sanitation Data'!$F$29,0,10*ROW('Sanitation Data'!F145))="","",OFFSET('Sanitation Data'!$F$29,0,10*ROW('Sanitation Data'!F145)))</f>
        <v/>
      </c>
      <c r="CW151" s="398" t="str">
        <f ca="1">+IF(OFFSET('Sanitation Data'!$F$30,0,10*ROW('Sanitation Data'!F145))="","",OFFSET('Sanitation Data'!$F$30,0,10*ROW('Sanitation Data'!F145)))</f>
        <v/>
      </c>
      <c r="CX151" s="398" t="str">
        <f ca="1">+IF(OFFSET('Sanitation Data'!$F$31,0,10*ROW('Sanitation Data'!F145))="","",OFFSET('Sanitation Data'!$F$31,0,10*ROW('Sanitation Data'!F145)))</f>
        <v/>
      </c>
      <c r="CY151" s="398" t="str">
        <f ca="1">+IF(OFFSET('Sanitation Data'!$F$32,0,10*ROW('Sanitation Data'!F145))="","",OFFSET('Sanitation Data'!$F$32,0,10*ROW('Sanitation Data'!F145)))</f>
        <v/>
      </c>
      <c r="CZ151" s="398" t="str">
        <f ca="1">+IF(OFFSET('Sanitation Data'!$G$28,0,10*ROW('Sanitation Data'!G145))="","",OFFSET('Sanitation Data'!$G$28,0,10*ROW('Sanitation Data'!G145)))</f>
        <v/>
      </c>
      <c r="DA151" s="398" t="str">
        <f ca="1">+IF(OFFSET('Sanitation Data'!$G$29,0,10*ROW('Sanitation Data'!G145))="","",OFFSET('Sanitation Data'!$G$29,0,10*ROW('Sanitation Data'!G145)))</f>
        <v/>
      </c>
      <c r="DB151" s="398" t="str">
        <f ca="1">+IF(OFFSET('Sanitation Data'!$G$30,0,10*ROW('Sanitation Data'!G145))="","",OFFSET('Sanitation Data'!$G$30,0,10*ROW('Sanitation Data'!G145)))</f>
        <v/>
      </c>
      <c r="DC151" s="398" t="str">
        <f ca="1">+IF(OFFSET('Sanitation Data'!$G$31,0,10*ROW('Sanitation Data'!G145))="","",OFFSET('Sanitation Data'!$G$31,0,10*ROW('Sanitation Data'!G145)))</f>
        <v/>
      </c>
      <c r="DD151" s="398" t="str">
        <f ca="1">+IF(OFFSET('Sanitation Data'!$G$32,0,10*ROW('Sanitation Data'!G145))="","",OFFSET('Sanitation Data'!$G$32,0,10*ROW('Sanitation Data'!G145)))</f>
        <v/>
      </c>
      <c r="DE151" s="398" t="str">
        <f ca="1">+IF(OFFSET('Sanitation Data'!$H$28,0,10*ROW('Sanitation Data'!H145))="","",OFFSET('Sanitation Data'!$H$28,0,10*ROW('Sanitation Data'!H145)))</f>
        <v/>
      </c>
      <c r="DF151" s="398" t="str">
        <f ca="1">+IF(OFFSET('Sanitation Data'!$H$29,0,10*ROW('Sanitation Data'!H145))="","",OFFSET('Sanitation Data'!$H$29,0,10*ROW('Sanitation Data'!H145)))</f>
        <v/>
      </c>
      <c r="DG151" s="398" t="str">
        <f ca="1">+IF(OFFSET('Sanitation Data'!$H$30,0,10*ROW('Sanitation Data'!H145))="","",OFFSET('Sanitation Data'!$H$30,0,10*ROW('Sanitation Data'!H145)))</f>
        <v/>
      </c>
      <c r="DH151" s="398" t="str">
        <f ca="1">+IF(OFFSET('Sanitation Data'!$H$31,0,10*ROW('Sanitation Data'!H145))="","",OFFSET('Sanitation Data'!$H$31,0,10*ROW('Sanitation Data'!H145)))</f>
        <v/>
      </c>
      <c r="DI151" s="398" t="str">
        <f ca="1">+IF(OFFSET('Sanitation Data'!$H$32,0,10*ROW('Sanitation Data'!H145))="","",OFFSET('Sanitation Data'!$H$32,0,10*ROW('Sanitation Data'!H145)))</f>
        <v/>
      </c>
      <c r="DJ151" s="398" t="str">
        <f ca="1">+IF(OFFSET('Sanitation Data'!$I$28,0,10*ROW('Sanitation Data'!I145))="","",OFFSET('Sanitation Data'!$I$28,0,10*ROW('Sanitation Data'!I145)))</f>
        <v/>
      </c>
      <c r="DK151" s="398" t="str">
        <f ca="1">+IF(OFFSET('Sanitation Data'!$I$29,0,10*ROW('Sanitation Data'!I145))="","",OFFSET('Sanitation Data'!$I$29,0,10*ROW('Sanitation Data'!I145)))</f>
        <v/>
      </c>
      <c r="DL151" s="398" t="str">
        <f ca="1">+IF(OFFSET('Sanitation Data'!$I$30,0,10*ROW('Sanitation Data'!I145))="","",OFFSET('Sanitation Data'!$I$30,0,10*ROW('Sanitation Data'!I145)))</f>
        <v/>
      </c>
      <c r="DM151" s="398" t="str">
        <f ca="1">+IF(OFFSET('Sanitation Data'!$I$31,0,10*ROW('Sanitation Data'!I145))="","",OFFSET('Sanitation Data'!$I$31,0,10*ROW('Sanitation Data'!I145)))</f>
        <v/>
      </c>
      <c r="DN151" s="398" t="str">
        <f ca="1">+IF(OFFSET('Sanitation Data'!$I$32,0,10*ROW('Sanitation Data'!I145))="","",OFFSET('Sanitation Data'!$I$32,0,10*ROW('Sanitation Data'!I145)))</f>
        <v/>
      </c>
      <c r="DO151" s="398" t="str">
        <f ca="1">+IF(OFFSET('Hygiene Data'!$D$11,0,10*ROW('Hygiene Data'!D145))="","",OFFSET('Hygiene Data'!$D$11,0,10*ROW('Hygiene Data'!D145)))</f>
        <v/>
      </c>
      <c r="DP151" s="398" t="str">
        <f ca="1">+IF(OFFSET('Hygiene Data'!$D$12,0,10*ROW('Hygiene Data'!D145))="","",OFFSET('Hygiene Data'!$D$12,0,10*ROW('Hygiene Data'!D145)))</f>
        <v/>
      </c>
      <c r="DQ151" s="398" t="str">
        <f ca="1">+IF(OFFSET('Hygiene Data'!$D$13,0,10*ROW('Hygiene Data'!D145))="","",OFFSET('Hygiene Data'!$D$13,0,10*ROW('Hygiene Data'!D145)))</f>
        <v/>
      </c>
      <c r="DR151" s="398" t="str">
        <f ca="1">+IF(OFFSET('Hygiene Data'!$E$11,0,10*ROW('Hygiene Data'!E145))="","",OFFSET('Hygiene Data'!$E$11,0,10*ROW('Hygiene Data'!E145)))</f>
        <v/>
      </c>
      <c r="DS151" s="398" t="str">
        <f ca="1">+IF(OFFSET('Hygiene Data'!$E$12,0,10*ROW('Hygiene Data'!E145))="","",OFFSET('Hygiene Data'!$E$12,0,10*ROW('Hygiene Data'!E145)))</f>
        <v/>
      </c>
      <c r="DT151" s="398" t="str">
        <f ca="1">+IF(OFFSET('Hygiene Data'!$E$13,0,10*ROW('Hygiene Data'!E145))="","",OFFSET('Hygiene Data'!$E$13,0,10*ROW('Hygiene Data'!E145)))</f>
        <v/>
      </c>
      <c r="DU151" s="398" t="str">
        <f ca="1">+IF(OFFSET('Hygiene Data'!$F$11,0,10*ROW('Hygiene Data'!F145))="","",OFFSET('Hygiene Data'!$F$11,0,10*ROW('Hygiene Data'!F145)))</f>
        <v/>
      </c>
      <c r="DV151" s="398" t="str">
        <f ca="1">+IF(OFFSET('Hygiene Data'!$F$12,0,10*ROW('Hygiene Data'!F145))="","",OFFSET('Hygiene Data'!$F$12,0,10*ROW('Hygiene Data'!F145)))</f>
        <v/>
      </c>
      <c r="DW151" s="398" t="str">
        <f ca="1">+IF(OFFSET('Hygiene Data'!$F$13,0,10*ROW('Hygiene Data'!F145))="","",OFFSET('Hygiene Data'!$F$13,0,10*ROW('Hygiene Data'!F145)))</f>
        <v/>
      </c>
      <c r="DX151" s="398" t="str">
        <f ca="1">+IF(OFFSET('Hygiene Data'!$G$11,0,10*ROW('Hygiene Data'!G145))="","",OFFSET('Hygiene Data'!$G$11,0,10*ROW('Hygiene Data'!G145)))</f>
        <v/>
      </c>
      <c r="DY151" s="398" t="str">
        <f ca="1">+IF(OFFSET('Hygiene Data'!$G$12,0,10*ROW('Hygiene Data'!G145))="","",OFFSET('Hygiene Data'!$G$12,0,10*ROW('Hygiene Data'!G145)))</f>
        <v/>
      </c>
      <c r="DZ151" s="398" t="str">
        <f ca="1">+IF(OFFSET('Hygiene Data'!$G$13,0,10*ROW('Hygiene Data'!G145))="","",OFFSET('Hygiene Data'!$G$13,0,10*ROW('Hygiene Data'!G145)))</f>
        <v/>
      </c>
      <c r="EA151" s="398" t="str">
        <f ca="1">+IF(OFFSET('Hygiene Data'!$H$11,0,10*ROW('Hygiene Data'!H145))="","",OFFSET('Hygiene Data'!$H$11,0,10*ROW('Hygiene Data'!H145)))</f>
        <v/>
      </c>
      <c r="EB151" s="398" t="str">
        <f ca="1">+IF(OFFSET('Hygiene Data'!$H$12,0,10*ROW('Hygiene Data'!H145))="","",OFFSET('Hygiene Data'!$H$12,0,10*ROW('Hygiene Data'!H145)))</f>
        <v/>
      </c>
      <c r="EC151" s="398" t="str">
        <f ca="1">+IF(OFFSET('Hygiene Data'!$H$13,0,10*ROW('Hygiene Data'!H145))="","",OFFSET('Hygiene Data'!$H$13,0,10*ROW('Hygiene Data'!H145)))</f>
        <v/>
      </c>
      <c r="ED151" s="398" t="str">
        <f ca="1">+IF(OFFSET('Hygiene Data'!$I$11,0,10*ROW('Hygiene Data'!I145))="","",OFFSET('Hygiene Data'!$I$11,0,10*ROW('Hygiene Data'!I145)))</f>
        <v/>
      </c>
      <c r="EE151" s="398" t="str">
        <f ca="1">+IF(OFFSET('Hygiene Data'!$I$12,0,10*ROW('Hygiene Data'!I145))="","",OFFSET('Hygiene Data'!$I$12,0,10*ROW('Hygiene Data'!I145)))</f>
        <v/>
      </c>
      <c r="EF151" s="398" t="str">
        <f ca="1">+IF(OFFSET('Hygiene Data'!$I$13,0,10*ROW('Hygiene Data'!I145))="","",OFFSET('Hygiene Data'!$I$13,0,10*ROW('Hygiene Data'!I145)))</f>
        <v/>
      </c>
    </row>
    <row r="152" spans="1:136" x14ac:dyDescent="0.25">
      <c r="A152" s="507" t="str">
        <f ca="1">+IF(OFFSET('Water Data'!$B$2,0,10*ROW('Water Data'!E146))="","",OFFSET('Water Data'!$B$2,0,10*ROW('Water Data'!E146)))</f>
        <v/>
      </c>
      <c r="B152" s="507"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34" t="str">
        <f t="shared" ca="1" si="2"/>
        <v/>
      </c>
      <c r="D152" s="535"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35"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35"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35"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35"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35"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35"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35"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35"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35"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35"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35"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35"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35"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35"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35"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35"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35"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36"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36"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36"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36"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36"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36"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36"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36"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36"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36"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36"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36"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36"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36"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36"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36"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36"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36"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36"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36"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36"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36"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36"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36"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36"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36"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36"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36"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36"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36"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37"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613"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37"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37"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37"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37"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37"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37"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37"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37"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37"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37"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37"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37"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37"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37"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37"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37"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98" t="str">
        <f ca="1">+IF(OFFSET('Water Data'!$D$27,0,10*ROW('Water Data'!D146))="","",OFFSET('Water Data'!$D$27,0,10*ROW('Water Data'!D146)))</f>
        <v/>
      </c>
      <c r="BT152" s="398" t="str">
        <f ca="1">+IF(OFFSET('Water Data'!$D$28,0,10*ROW('Water Data'!D146))="","",OFFSET('Water Data'!$D$28,0,10*ROW('Water Data'!D146)))</f>
        <v/>
      </c>
      <c r="BU152" s="398" t="str">
        <f ca="1">+IF(OFFSET('Water Data'!$D$29,0,10*ROW('Water Data'!D146))="","",OFFSET('Water Data'!$D$29,0,10*ROW('Water Data'!D146)))</f>
        <v/>
      </c>
      <c r="BV152" s="398" t="str">
        <f ca="1">+IF(OFFSET('Water Data'!$E$27,0,10*ROW('Water Data'!E146))="","",OFFSET('Water Data'!$E$27,0,10*ROW('Water Data'!E146)))</f>
        <v/>
      </c>
      <c r="BW152" s="398" t="str">
        <f ca="1">+IF(OFFSET('Water Data'!$E$28,0,10*ROW('Water Data'!E146))="","",OFFSET('Water Data'!$E$28,0,10*ROW('Water Data'!E146)))</f>
        <v/>
      </c>
      <c r="BX152" s="398" t="str">
        <f ca="1">+IF(OFFSET('Water Data'!$E$29,0,10*ROW('Water Data'!E146))="","",OFFSET('Water Data'!$E$29,0,10*ROW('Water Data'!E146)))</f>
        <v/>
      </c>
      <c r="BY152" s="398" t="str">
        <f ca="1">+IF(OFFSET('Water Data'!$F$27,0,10*ROW('Water Data'!F146))="","",OFFSET('Water Data'!$F$27,0,10*ROW('Water Data'!F146)))</f>
        <v/>
      </c>
      <c r="BZ152" s="398" t="str">
        <f ca="1">+IF(OFFSET('Water Data'!$F$28,0,10*ROW('Water Data'!F146))="","",OFFSET('Water Data'!$F$28,0,10*ROW('Water Data'!F146)))</f>
        <v/>
      </c>
      <c r="CA152" s="398" t="str">
        <f ca="1">+IF(OFFSET('Water Data'!$F$29,0,10*ROW('Water Data'!F146))="","",OFFSET('Water Data'!$F$29,0,10*ROW('Water Data'!F146)))</f>
        <v/>
      </c>
      <c r="CB152" s="398" t="str">
        <f ca="1">+IF(OFFSET('Water Data'!$G$27,0,10*ROW('Water Data'!G146))="","",OFFSET('Water Data'!$G$27,0,10*ROW('Water Data'!G146)))</f>
        <v/>
      </c>
      <c r="CC152" s="398" t="str">
        <f ca="1">+IF(OFFSET('Water Data'!$G$28,0,10*ROW('Water Data'!G146))="","",OFFSET('Water Data'!$G$28,0,10*ROW('Water Data'!G146)))</f>
        <v/>
      </c>
      <c r="CD152" s="398" t="str">
        <f ca="1">+IF(OFFSET('Water Data'!$G$29,0,10*ROW('Water Data'!G146))="","",OFFSET('Water Data'!$G$29,0,10*ROW('Water Data'!G146)))</f>
        <v/>
      </c>
      <c r="CE152" s="398" t="str">
        <f ca="1">+IF(OFFSET('Water Data'!$H$27,0,10*ROW('Water Data'!H146))="","",OFFSET('Water Data'!$H$27,0,10*ROW('Water Data'!H146)))</f>
        <v/>
      </c>
      <c r="CF152" s="398" t="str">
        <f ca="1">+IF(OFFSET('Water Data'!$H$28,0,10*ROW('Water Data'!H146))="","",OFFSET('Water Data'!$H$28,0,10*ROW('Water Data'!H146)))</f>
        <v/>
      </c>
      <c r="CG152" s="398" t="str">
        <f ca="1">+IF(OFFSET('Water Data'!$H$29,0,10*ROW('Water Data'!H146))="","",OFFSET('Water Data'!$H$29,0,10*ROW('Water Data'!H146)))</f>
        <v/>
      </c>
      <c r="CH152" s="398" t="str">
        <f ca="1">+IF(OFFSET('Water Data'!$I$27,0,10*ROW('Water Data'!I146))="","",OFFSET('Water Data'!$I$27,0,10*ROW('Water Data'!I146)))</f>
        <v/>
      </c>
      <c r="CI152" s="398" t="str">
        <f ca="1">+IF(OFFSET('Water Data'!$I$28,0,10*ROW('Water Data'!I146))="","",OFFSET('Water Data'!$I$28,0,10*ROW('Water Data'!I146)))</f>
        <v/>
      </c>
      <c r="CJ152" s="398" t="str">
        <f ca="1">+IF(OFFSET('Water Data'!$I$29,0,10*ROW('Water Data'!I146))="","",OFFSET('Water Data'!$I$29,0,10*ROW('Water Data'!I146)))</f>
        <v/>
      </c>
      <c r="CK152" s="398" t="str">
        <f ca="1">+IF(OFFSET('Sanitation Data'!$D$28,0,10*ROW('Sanitation Data'!D146))="","",OFFSET('Sanitation Data'!$D$28,0,10*ROW('Sanitation Data'!D146)))</f>
        <v/>
      </c>
      <c r="CL152" s="398" t="str">
        <f ca="1">+IF(OFFSET('Sanitation Data'!$D$29,0,10*ROW('Sanitation Data'!D146))="","",OFFSET('Sanitation Data'!$D$29,0,10*ROW('Sanitation Data'!D146)))</f>
        <v/>
      </c>
      <c r="CM152" s="398" t="str">
        <f ca="1">+IF(OFFSET('Sanitation Data'!$D$30,0,10*ROW('Sanitation Data'!D146))="","",OFFSET('Sanitation Data'!$D$30,0,10*ROW('Sanitation Data'!D146)))</f>
        <v/>
      </c>
      <c r="CN152" s="398" t="str">
        <f ca="1">+IF(OFFSET('Sanitation Data'!$D$31,0,10*ROW('Sanitation Data'!D146))="","",OFFSET('Sanitation Data'!$D$31,0,10*ROW('Sanitation Data'!D146)))</f>
        <v/>
      </c>
      <c r="CO152" s="398" t="str">
        <f ca="1">+IF(OFFSET('Sanitation Data'!$D$32,0,10*ROW('Sanitation Data'!D146))="","",OFFSET('Sanitation Data'!$D$32,0,10*ROW('Sanitation Data'!D146)))</f>
        <v/>
      </c>
      <c r="CP152" s="398" t="str">
        <f ca="1">+IF(OFFSET('Sanitation Data'!$E$28,0,10*ROW('Sanitation Data'!E146))="","",OFFSET('Sanitation Data'!$E$28,0,10*ROW('Sanitation Data'!E146)))</f>
        <v/>
      </c>
      <c r="CQ152" s="398" t="str">
        <f ca="1">+IF(OFFSET('Sanitation Data'!$E$29,0,10*ROW('Sanitation Data'!E146))="","",OFFSET('Sanitation Data'!$E$29,0,10*ROW('Sanitation Data'!E146)))</f>
        <v/>
      </c>
      <c r="CR152" s="398" t="str">
        <f ca="1">+IF(OFFSET('Sanitation Data'!$E$30,0,10*ROW('Sanitation Data'!E146))="","",OFFSET('Sanitation Data'!$E$30,0,10*ROW('Sanitation Data'!E146)))</f>
        <v/>
      </c>
      <c r="CS152" s="398" t="str">
        <f ca="1">+IF(OFFSET('Sanitation Data'!$E$31,0,10*ROW('Sanitation Data'!E146))="","",OFFSET('Sanitation Data'!$E$31,0,10*ROW('Sanitation Data'!E146)))</f>
        <v/>
      </c>
      <c r="CT152" s="398" t="str">
        <f ca="1">+IF(OFFSET('Sanitation Data'!$E$32,0,10*ROW('Sanitation Data'!E146))="","",OFFSET('Sanitation Data'!$E$32,0,10*ROW('Sanitation Data'!E146)))</f>
        <v/>
      </c>
      <c r="CU152" s="398" t="str">
        <f ca="1">+IF(OFFSET('Sanitation Data'!$F$28,0,10*ROW('Sanitation Data'!F146))="","",OFFSET('Sanitation Data'!$F$28,0,10*ROW('Sanitation Data'!F146)))</f>
        <v/>
      </c>
      <c r="CV152" s="398" t="str">
        <f ca="1">+IF(OFFSET('Sanitation Data'!$F$29,0,10*ROW('Sanitation Data'!F146))="","",OFFSET('Sanitation Data'!$F$29,0,10*ROW('Sanitation Data'!F146)))</f>
        <v/>
      </c>
      <c r="CW152" s="398" t="str">
        <f ca="1">+IF(OFFSET('Sanitation Data'!$F$30,0,10*ROW('Sanitation Data'!F146))="","",OFFSET('Sanitation Data'!$F$30,0,10*ROW('Sanitation Data'!F146)))</f>
        <v/>
      </c>
      <c r="CX152" s="398" t="str">
        <f ca="1">+IF(OFFSET('Sanitation Data'!$F$31,0,10*ROW('Sanitation Data'!F146))="","",OFFSET('Sanitation Data'!$F$31,0,10*ROW('Sanitation Data'!F146)))</f>
        <v/>
      </c>
      <c r="CY152" s="398" t="str">
        <f ca="1">+IF(OFFSET('Sanitation Data'!$F$32,0,10*ROW('Sanitation Data'!F146))="","",OFFSET('Sanitation Data'!$F$32,0,10*ROW('Sanitation Data'!F146)))</f>
        <v/>
      </c>
      <c r="CZ152" s="398" t="str">
        <f ca="1">+IF(OFFSET('Sanitation Data'!$G$28,0,10*ROW('Sanitation Data'!G146))="","",OFFSET('Sanitation Data'!$G$28,0,10*ROW('Sanitation Data'!G146)))</f>
        <v/>
      </c>
      <c r="DA152" s="398" t="str">
        <f ca="1">+IF(OFFSET('Sanitation Data'!$G$29,0,10*ROW('Sanitation Data'!G146))="","",OFFSET('Sanitation Data'!$G$29,0,10*ROW('Sanitation Data'!G146)))</f>
        <v/>
      </c>
      <c r="DB152" s="398" t="str">
        <f ca="1">+IF(OFFSET('Sanitation Data'!$G$30,0,10*ROW('Sanitation Data'!G146))="","",OFFSET('Sanitation Data'!$G$30,0,10*ROW('Sanitation Data'!G146)))</f>
        <v/>
      </c>
      <c r="DC152" s="398" t="str">
        <f ca="1">+IF(OFFSET('Sanitation Data'!$G$31,0,10*ROW('Sanitation Data'!G146))="","",OFFSET('Sanitation Data'!$G$31,0,10*ROW('Sanitation Data'!G146)))</f>
        <v/>
      </c>
      <c r="DD152" s="398" t="str">
        <f ca="1">+IF(OFFSET('Sanitation Data'!$G$32,0,10*ROW('Sanitation Data'!G146))="","",OFFSET('Sanitation Data'!$G$32,0,10*ROW('Sanitation Data'!G146)))</f>
        <v/>
      </c>
      <c r="DE152" s="398" t="str">
        <f ca="1">+IF(OFFSET('Sanitation Data'!$H$28,0,10*ROW('Sanitation Data'!H146))="","",OFFSET('Sanitation Data'!$H$28,0,10*ROW('Sanitation Data'!H146)))</f>
        <v/>
      </c>
      <c r="DF152" s="398" t="str">
        <f ca="1">+IF(OFFSET('Sanitation Data'!$H$29,0,10*ROW('Sanitation Data'!H146))="","",OFFSET('Sanitation Data'!$H$29,0,10*ROW('Sanitation Data'!H146)))</f>
        <v/>
      </c>
      <c r="DG152" s="398" t="str">
        <f ca="1">+IF(OFFSET('Sanitation Data'!$H$30,0,10*ROW('Sanitation Data'!H146))="","",OFFSET('Sanitation Data'!$H$30,0,10*ROW('Sanitation Data'!H146)))</f>
        <v/>
      </c>
      <c r="DH152" s="398" t="str">
        <f ca="1">+IF(OFFSET('Sanitation Data'!$H$31,0,10*ROW('Sanitation Data'!H146))="","",OFFSET('Sanitation Data'!$H$31,0,10*ROW('Sanitation Data'!H146)))</f>
        <v/>
      </c>
      <c r="DI152" s="398" t="str">
        <f ca="1">+IF(OFFSET('Sanitation Data'!$H$32,0,10*ROW('Sanitation Data'!H146))="","",OFFSET('Sanitation Data'!$H$32,0,10*ROW('Sanitation Data'!H146)))</f>
        <v/>
      </c>
      <c r="DJ152" s="398" t="str">
        <f ca="1">+IF(OFFSET('Sanitation Data'!$I$28,0,10*ROW('Sanitation Data'!I146))="","",OFFSET('Sanitation Data'!$I$28,0,10*ROW('Sanitation Data'!I146)))</f>
        <v/>
      </c>
      <c r="DK152" s="398" t="str">
        <f ca="1">+IF(OFFSET('Sanitation Data'!$I$29,0,10*ROW('Sanitation Data'!I146))="","",OFFSET('Sanitation Data'!$I$29,0,10*ROW('Sanitation Data'!I146)))</f>
        <v/>
      </c>
      <c r="DL152" s="398" t="str">
        <f ca="1">+IF(OFFSET('Sanitation Data'!$I$30,0,10*ROW('Sanitation Data'!I146))="","",OFFSET('Sanitation Data'!$I$30,0,10*ROW('Sanitation Data'!I146)))</f>
        <v/>
      </c>
      <c r="DM152" s="398" t="str">
        <f ca="1">+IF(OFFSET('Sanitation Data'!$I$31,0,10*ROW('Sanitation Data'!I146))="","",OFFSET('Sanitation Data'!$I$31,0,10*ROW('Sanitation Data'!I146)))</f>
        <v/>
      </c>
      <c r="DN152" s="398" t="str">
        <f ca="1">+IF(OFFSET('Sanitation Data'!$I$32,0,10*ROW('Sanitation Data'!I146))="","",OFFSET('Sanitation Data'!$I$32,0,10*ROW('Sanitation Data'!I146)))</f>
        <v/>
      </c>
      <c r="DO152" s="398" t="str">
        <f ca="1">+IF(OFFSET('Hygiene Data'!$D$11,0,10*ROW('Hygiene Data'!D146))="","",OFFSET('Hygiene Data'!$D$11,0,10*ROW('Hygiene Data'!D146)))</f>
        <v/>
      </c>
      <c r="DP152" s="398" t="str">
        <f ca="1">+IF(OFFSET('Hygiene Data'!$D$12,0,10*ROW('Hygiene Data'!D146))="","",OFFSET('Hygiene Data'!$D$12,0,10*ROW('Hygiene Data'!D146)))</f>
        <v/>
      </c>
      <c r="DQ152" s="398" t="str">
        <f ca="1">+IF(OFFSET('Hygiene Data'!$D$13,0,10*ROW('Hygiene Data'!D146))="","",OFFSET('Hygiene Data'!$D$13,0,10*ROW('Hygiene Data'!D146)))</f>
        <v/>
      </c>
      <c r="DR152" s="398" t="str">
        <f ca="1">+IF(OFFSET('Hygiene Data'!$E$11,0,10*ROW('Hygiene Data'!E146))="","",OFFSET('Hygiene Data'!$E$11,0,10*ROW('Hygiene Data'!E146)))</f>
        <v/>
      </c>
      <c r="DS152" s="398" t="str">
        <f ca="1">+IF(OFFSET('Hygiene Data'!$E$12,0,10*ROW('Hygiene Data'!E146))="","",OFFSET('Hygiene Data'!$E$12,0,10*ROW('Hygiene Data'!E146)))</f>
        <v/>
      </c>
      <c r="DT152" s="398" t="str">
        <f ca="1">+IF(OFFSET('Hygiene Data'!$E$13,0,10*ROW('Hygiene Data'!E146))="","",OFFSET('Hygiene Data'!$E$13,0,10*ROW('Hygiene Data'!E146)))</f>
        <v/>
      </c>
      <c r="DU152" s="398" t="str">
        <f ca="1">+IF(OFFSET('Hygiene Data'!$F$11,0,10*ROW('Hygiene Data'!F146))="","",OFFSET('Hygiene Data'!$F$11,0,10*ROW('Hygiene Data'!F146)))</f>
        <v/>
      </c>
      <c r="DV152" s="398" t="str">
        <f ca="1">+IF(OFFSET('Hygiene Data'!$F$12,0,10*ROW('Hygiene Data'!F146))="","",OFFSET('Hygiene Data'!$F$12,0,10*ROW('Hygiene Data'!F146)))</f>
        <v/>
      </c>
      <c r="DW152" s="398" t="str">
        <f ca="1">+IF(OFFSET('Hygiene Data'!$F$13,0,10*ROW('Hygiene Data'!F146))="","",OFFSET('Hygiene Data'!$F$13,0,10*ROW('Hygiene Data'!F146)))</f>
        <v/>
      </c>
      <c r="DX152" s="398" t="str">
        <f ca="1">+IF(OFFSET('Hygiene Data'!$G$11,0,10*ROW('Hygiene Data'!G146))="","",OFFSET('Hygiene Data'!$G$11,0,10*ROW('Hygiene Data'!G146)))</f>
        <v/>
      </c>
      <c r="DY152" s="398" t="str">
        <f ca="1">+IF(OFFSET('Hygiene Data'!$G$12,0,10*ROW('Hygiene Data'!G146))="","",OFFSET('Hygiene Data'!$G$12,0,10*ROW('Hygiene Data'!G146)))</f>
        <v/>
      </c>
      <c r="DZ152" s="398" t="str">
        <f ca="1">+IF(OFFSET('Hygiene Data'!$G$13,0,10*ROW('Hygiene Data'!G146))="","",OFFSET('Hygiene Data'!$G$13,0,10*ROW('Hygiene Data'!G146)))</f>
        <v/>
      </c>
      <c r="EA152" s="398" t="str">
        <f ca="1">+IF(OFFSET('Hygiene Data'!$H$11,0,10*ROW('Hygiene Data'!H146))="","",OFFSET('Hygiene Data'!$H$11,0,10*ROW('Hygiene Data'!H146)))</f>
        <v/>
      </c>
      <c r="EB152" s="398" t="str">
        <f ca="1">+IF(OFFSET('Hygiene Data'!$H$12,0,10*ROW('Hygiene Data'!H146))="","",OFFSET('Hygiene Data'!$H$12,0,10*ROW('Hygiene Data'!H146)))</f>
        <v/>
      </c>
      <c r="EC152" s="398" t="str">
        <f ca="1">+IF(OFFSET('Hygiene Data'!$H$13,0,10*ROW('Hygiene Data'!H146))="","",OFFSET('Hygiene Data'!$H$13,0,10*ROW('Hygiene Data'!H146)))</f>
        <v/>
      </c>
      <c r="ED152" s="398" t="str">
        <f ca="1">+IF(OFFSET('Hygiene Data'!$I$11,0,10*ROW('Hygiene Data'!I146))="","",OFFSET('Hygiene Data'!$I$11,0,10*ROW('Hygiene Data'!I146)))</f>
        <v/>
      </c>
      <c r="EE152" s="398" t="str">
        <f ca="1">+IF(OFFSET('Hygiene Data'!$I$12,0,10*ROW('Hygiene Data'!I146))="","",OFFSET('Hygiene Data'!$I$12,0,10*ROW('Hygiene Data'!I146)))</f>
        <v/>
      </c>
      <c r="EF152" s="398" t="str">
        <f ca="1">+IF(OFFSET('Hygiene Data'!$I$13,0,10*ROW('Hygiene Data'!I146))="","",OFFSET('Hygiene Data'!$I$13,0,10*ROW('Hygiene Data'!I146)))</f>
        <v/>
      </c>
    </row>
    <row r="153" spans="1:136" x14ac:dyDescent="0.25">
      <c r="A153" s="507" t="str">
        <f ca="1">+IF(OFFSET('Water Data'!$B$2,0,10*ROW('Water Data'!E147))="","",OFFSET('Water Data'!$B$2,0,10*ROW('Water Data'!E147)))</f>
        <v/>
      </c>
      <c r="B153" s="507"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34" t="str">
        <f t="shared" ca="1" si="2"/>
        <v/>
      </c>
      <c r="D153" s="535"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35"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35"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35"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35"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35"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35"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35"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35"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35"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35"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35"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35"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35"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35"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35"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35"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35"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36"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36"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36"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36"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36"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36"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36"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36"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36"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36"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36"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36"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36"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36"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36"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36"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36"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36"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36"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36"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36"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36"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36"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36"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36"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36"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36"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36"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36"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36"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37"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613"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37"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37"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37"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37"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37"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37"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37"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37"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37"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37"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37"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37"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37"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37"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37"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37"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98" t="str">
        <f ca="1">+IF(OFFSET('Water Data'!$D$27,0,10*ROW('Water Data'!D147))="","",OFFSET('Water Data'!$D$27,0,10*ROW('Water Data'!D147)))</f>
        <v/>
      </c>
      <c r="BT153" s="398" t="str">
        <f ca="1">+IF(OFFSET('Water Data'!$D$28,0,10*ROW('Water Data'!D147))="","",OFFSET('Water Data'!$D$28,0,10*ROW('Water Data'!D147)))</f>
        <v/>
      </c>
      <c r="BU153" s="398" t="str">
        <f ca="1">+IF(OFFSET('Water Data'!$D$29,0,10*ROW('Water Data'!D147))="","",OFFSET('Water Data'!$D$29,0,10*ROW('Water Data'!D147)))</f>
        <v/>
      </c>
      <c r="BV153" s="398" t="str">
        <f ca="1">+IF(OFFSET('Water Data'!$E$27,0,10*ROW('Water Data'!E147))="","",OFFSET('Water Data'!$E$27,0,10*ROW('Water Data'!E147)))</f>
        <v/>
      </c>
      <c r="BW153" s="398" t="str">
        <f ca="1">+IF(OFFSET('Water Data'!$E$28,0,10*ROW('Water Data'!E147))="","",OFFSET('Water Data'!$E$28,0,10*ROW('Water Data'!E147)))</f>
        <v/>
      </c>
      <c r="BX153" s="398" t="str">
        <f ca="1">+IF(OFFSET('Water Data'!$E$29,0,10*ROW('Water Data'!E147))="","",OFFSET('Water Data'!$E$29,0,10*ROW('Water Data'!E147)))</f>
        <v/>
      </c>
      <c r="BY153" s="398" t="str">
        <f ca="1">+IF(OFFSET('Water Data'!$F$27,0,10*ROW('Water Data'!F147))="","",OFFSET('Water Data'!$F$27,0,10*ROW('Water Data'!F147)))</f>
        <v/>
      </c>
      <c r="BZ153" s="398" t="str">
        <f ca="1">+IF(OFFSET('Water Data'!$F$28,0,10*ROW('Water Data'!F147))="","",OFFSET('Water Data'!$F$28,0,10*ROW('Water Data'!F147)))</f>
        <v/>
      </c>
      <c r="CA153" s="398" t="str">
        <f ca="1">+IF(OFFSET('Water Data'!$F$29,0,10*ROW('Water Data'!F147))="","",OFFSET('Water Data'!$F$29,0,10*ROW('Water Data'!F147)))</f>
        <v/>
      </c>
      <c r="CB153" s="398" t="str">
        <f ca="1">+IF(OFFSET('Water Data'!$G$27,0,10*ROW('Water Data'!G147))="","",OFFSET('Water Data'!$G$27,0,10*ROW('Water Data'!G147)))</f>
        <v/>
      </c>
      <c r="CC153" s="398" t="str">
        <f ca="1">+IF(OFFSET('Water Data'!$G$28,0,10*ROW('Water Data'!G147))="","",OFFSET('Water Data'!$G$28,0,10*ROW('Water Data'!G147)))</f>
        <v/>
      </c>
      <c r="CD153" s="398" t="str">
        <f ca="1">+IF(OFFSET('Water Data'!$G$29,0,10*ROW('Water Data'!G147))="","",OFFSET('Water Data'!$G$29,0,10*ROW('Water Data'!G147)))</f>
        <v/>
      </c>
      <c r="CE153" s="398" t="str">
        <f ca="1">+IF(OFFSET('Water Data'!$H$27,0,10*ROW('Water Data'!H147))="","",OFFSET('Water Data'!$H$27,0,10*ROW('Water Data'!H147)))</f>
        <v/>
      </c>
      <c r="CF153" s="398" t="str">
        <f ca="1">+IF(OFFSET('Water Data'!$H$28,0,10*ROW('Water Data'!H147))="","",OFFSET('Water Data'!$H$28,0,10*ROW('Water Data'!H147)))</f>
        <v/>
      </c>
      <c r="CG153" s="398" t="str">
        <f ca="1">+IF(OFFSET('Water Data'!$H$29,0,10*ROW('Water Data'!H147))="","",OFFSET('Water Data'!$H$29,0,10*ROW('Water Data'!H147)))</f>
        <v/>
      </c>
      <c r="CH153" s="398" t="str">
        <f ca="1">+IF(OFFSET('Water Data'!$I$27,0,10*ROW('Water Data'!I147))="","",OFFSET('Water Data'!$I$27,0,10*ROW('Water Data'!I147)))</f>
        <v/>
      </c>
      <c r="CI153" s="398" t="str">
        <f ca="1">+IF(OFFSET('Water Data'!$I$28,0,10*ROW('Water Data'!I147))="","",OFFSET('Water Data'!$I$28,0,10*ROW('Water Data'!I147)))</f>
        <v/>
      </c>
      <c r="CJ153" s="398" t="str">
        <f ca="1">+IF(OFFSET('Water Data'!$I$29,0,10*ROW('Water Data'!I147))="","",OFFSET('Water Data'!$I$29,0,10*ROW('Water Data'!I147)))</f>
        <v/>
      </c>
      <c r="CK153" s="398" t="str">
        <f ca="1">+IF(OFFSET('Sanitation Data'!$D$28,0,10*ROW('Sanitation Data'!D147))="","",OFFSET('Sanitation Data'!$D$28,0,10*ROW('Sanitation Data'!D147)))</f>
        <v/>
      </c>
      <c r="CL153" s="398" t="str">
        <f ca="1">+IF(OFFSET('Sanitation Data'!$D$29,0,10*ROW('Sanitation Data'!D147))="","",OFFSET('Sanitation Data'!$D$29,0,10*ROW('Sanitation Data'!D147)))</f>
        <v/>
      </c>
      <c r="CM153" s="398" t="str">
        <f ca="1">+IF(OFFSET('Sanitation Data'!$D$30,0,10*ROW('Sanitation Data'!D147))="","",OFFSET('Sanitation Data'!$D$30,0,10*ROW('Sanitation Data'!D147)))</f>
        <v/>
      </c>
      <c r="CN153" s="398" t="str">
        <f ca="1">+IF(OFFSET('Sanitation Data'!$D$31,0,10*ROW('Sanitation Data'!D147))="","",OFFSET('Sanitation Data'!$D$31,0,10*ROW('Sanitation Data'!D147)))</f>
        <v/>
      </c>
      <c r="CO153" s="398" t="str">
        <f ca="1">+IF(OFFSET('Sanitation Data'!$D$32,0,10*ROW('Sanitation Data'!D147))="","",OFFSET('Sanitation Data'!$D$32,0,10*ROW('Sanitation Data'!D147)))</f>
        <v/>
      </c>
      <c r="CP153" s="398" t="str">
        <f ca="1">+IF(OFFSET('Sanitation Data'!$E$28,0,10*ROW('Sanitation Data'!E147))="","",OFFSET('Sanitation Data'!$E$28,0,10*ROW('Sanitation Data'!E147)))</f>
        <v/>
      </c>
      <c r="CQ153" s="398" t="str">
        <f ca="1">+IF(OFFSET('Sanitation Data'!$E$29,0,10*ROW('Sanitation Data'!E147))="","",OFFSET('Sanitation Data'!$E$29,0,10*ROW('Sanitation Data'!E147)))</f>
        <v/>
      </c>
      <c r="CR153" s="398" t="str">
        <f ca="1">+IF(OFFSET('Sanitation Data'!$E$30,0,10*ROW('Sanitation Data'!E147))="","",OFFSET('Sanitation Data'!$E$30,0,10*ROW('Sanitation Data'!E147)))</f>
        <v/>
      </c>
      <c r="CS153" s="398" t="str">
        <f ca="1">+IF(OFFSET('Sanitation Data'!$E$31,0,10*ROW('Sanitation Data'!E147))="","",OFFSET('Sanitation Data'!$E$31,0,10*ROW('Sanitation Data'!E147)))</f>
        <v/>
      </c>
      <c r="CT153" s="398" t="str">
        <f ca="1">+IF(OFFSET('Sanitation Data'!$E$32,0,10*ROW('Sanitation Data'!E147))="","",OFFSET('Sanitation Data'!$E$32,0,10*ROW('Sanitation Data'!E147)))</f>
        <v/>
      </c>
      <c r="CU153" s="398" t="str">
        <f ca="1">+IF(OFFSET('Sanitation Data'!$F$28,0,10*ROW('Sanitation Data'!F147))="","",OFFSET('Sanitation Data'!$F$28,0,10*ROW('Sanitation Data'!F147)))</f>
        <v/>
      </c>
      <c r="CV153" s="398" t="str">
        <f ca="1">+IF(OFFSET('Sanitation Data'!$F$29,0,10*ROW('Sanitation Data'!F147))="","",OFFSET('Sanitation Data'!$F$29,0,10*ROW('Sanitation Data'!F147)))</f>
        <v/>
      </c>
      <c r="CW153" s="398" t="str">
        <f ca="1">+IF(OFFSET('Sanitation Data'!$F$30,0,10*ROW('Sanitation Data'!F147))="","",OFFSET('Sanitation Data'!$F$30,0,10*ROW('Sanitation Data'!F147)))</f>
        <v/>
      </c>
      <c r="CX153" s="398" t="str">
        <f ca="1">+IF(OFFSET('Sanitation Data'!$F$31,0,10*ROW('Sanitation Data'!F147))="","",OFFSET('Sanitation Data'!$F$31,0,10*ROW('Sanitation Data'!F147)))</f>
        <v/>
      </c>
      <c r="CY153" s="398" t="str">
        <f ca="1">+IF(OFFSET('Sanitation Data'!$F$32,0,10*ROW('Sanitation Data'!F147))="","",OFFSET('Sanitation Data'!$F$32,0,10*ROW('Sanitation Data'!F147)))</f>
        <v/>
      </c>
      <c r="CZ153" s="398" t="str">
        <f ca="1">+IF(OFFSET('Sanitation Data'!$G$28,0,10*ROW('Sanitation Data'!G147))="","",OFFSET('Sanitation Data'!$G$28,0,10*ROW('Sanitation Data'!G147)))</f>
        <v/>
      </c>
      <c r="DA153" s="398" t="str">
        <f ca="1">+IF(OFFSET('Sanitation Data'!$G$29,0,10*ROW('Sanitation Data'!G147))="","",OFFSET('Sanitation Data'!$G$29,0,10*ROW('Sanitation Data'!G147)))</f>
        <v/>
      </c>
      <c r="DB153" s="398" t="str">
        <f ca="1">+IF(OFFSET('Sanitation Data'!$G$30,0,10*ROW('Sanitation Data'!G147))="","",OFFSET('Sanitation Data'!$G$30,0,10*ROW('Sanitation Data'!G147)))</f>
        <v/>
      </c>
      <c r="DC153" s="398" t="str">
        <f ca="1">+IF(OFFSET('Sanitation Data'!$G$31,0,10*ROW('Sanitation Data'!G147))="","",OFFSET('Sanitation Data'!$G$31,0,10*ROW('Sanitation Data'!G147)))</f>
        <v/>
      </c>
      <c r="DD153" s="398" t="str">
        <f ca="1">+IF(OFFSET('Sanitation Data'!$G$32,0,10*ROW('Sanitation Data'!G147))="","",OFFSET('Sanitation Data'!$G$32,0,10*ROW('Sanitation Data'!G147)))</f>
        <v/>
      </c>
      <c r="DE153" s="398" t="str">
        <f ca="1">+IF(OFFSET('Sanitation Data'!$H$28,0,10*ROW('Sanitation Data'!H147))="","",OFFSET('Sanitation Data'!$H$28,0,10*ROW('Sanitation Data'!H147)))</f>
        <v/>
      </c>
      <c r="DF153" s="398" t="str">
        <f ca="1">+IF(OFFSET('Sanitation Data'!$H$29,0,10*ROW('Sanitation Data'!H147))="","",OFFSET('Sanitation Data'!$H$29,0,10*ROW('Sanitation Data'!H147)))</f>
        <v/>
      </c>
      <c r="DG153" s="398" t="str">
        <f ca="1">+IF(OFFSET('Sanitation Data'!$H$30,0,10*ROW('Sanitation Data'!H147))="","",OFFSET('Sanitation Data'!$H$30,0,10*ROW('Sanitation Data'!H147)))</f>
        <v/>
      </c>
      <c r="DH153" s="398" t="str">
        <f ca="1">+IF(OFFSET('Sanitation Data'!$H$31,0,10*ROW('Sanitation Data'!H147))="","",OFFSET('Sanitation Data'!$H$31,0,10*ROW('Sanitation Data'!H147)))</f>
        <v/>
      </c>
      <c r="DI153" s="398" t="str">
        <f ca="1">+IF(OFFSET('Sanitation Data'!$H$32,0,10*ROW('Sanitation Data'!H147))="","",OFFSET('Sanitation Data'!$H$32,0,10*ROW('Sanitation Data'!H147)))</f>
        <v/>
      </c>
      <c r="DJ153" s="398" t="str">
        <f ca="1">+IF(OFFSET('Sanitation Data'!$I$28,0,10*ROW('Sanitation Data'!I147))="","",OFFSET('Sanitation Data'!$I$28,0,10*ROW('Sanitation Data'!I147)))</f>
        <v/>
      </c>
      <c r="DK153" s="398" t="str">
        <f ca="1">+IF(OFFSET('Sanitation Data'!$I$29,0,10*ROW('Sanitation Data'!I147))="","",OFFSET('Sanitation Data'!$I$29,0,10*ROW('Sanitation Data'!I147)))</f>
        <v/>
      </c>
      <c r="DL153" s="398" t="str">
        <f ca="1">+IF(OFFSET('Sanitation Data'!$I$30,0,10*ROW('Sanitation Data'!I147))="","",OFFSET('Sanitation Data'!$I$30,0,10*ROW('Sanitation Data'!I147)))</f>
        <v/>
      </c>
      <c r="DM153" s="398" t="str">
        <f ca="1">+IF(OFFSET('Sanitation Data'!$I$31,0,10*ROW('Sanitation Data'!I147))="","",OFFSET('Sanitation Data'!$I$31,0,10*ROW('Sanitation Data'!I147)))</f>
        <v/>
      </c>
      <c r="DN153" s="398" t="str">
        <f ca="1">+IF(OFFSET('Sanitation Data'!$I$32,0,10*ROW('Sanitation Data'!I147))="","",OFFSET('Sanitation Data'!$I$32,0,10*ROW('Sanitation Data'!I147)))</f>
        <v/>
      </c>
      <c r="DO153" s="398" t="str">
        <f ca="1">+IF(OFFSET('Hygiene Data'!$D$11,0,10*ROW('Hygiene Data'!D147))="","",OFFSET('Hygiene Data'!$D$11,0,10*ROW('Hygiene Data'!D147)))</f>
        <v/>
      </c>
      <c r="DP153" s="398" t="str">
        <f ca="1">+IF(OFFSET('Hygiene Data'!$D$12,0,10*ROW('Hygiene Data'!D147))="","",OFFSET('Hygiene Data'!$D$12,0,10*ROW('Hygiene Data'!D147)))</f>
        <v/>
      </c>
      <c r="DQ153" s="398" t="str">
        <f ca="1">+IF(OFFSET('Hygiene Data'!$D$13,0,10*ROW('Hygiene Data'!D147))="","",OFFSET('Hygiene Data'!$D$13,0,10*ROW('Hygiene Data'!D147)))</f>
        <v/>
      </c>
      <c r="DR153" s="398" t="str">
        <f ca="1">+IF(OFFSET('Hygiene Data'!$E$11,0,10*ROW('Hygiene Data'!E147))="","",OFFSET('Hygiene Data'!$E$11,0,10*ROW('Hygiene Data'!E147)))</f>
        <v/>
      </c>
      <c r="DS153" s="398" t="str">
        <f ca="1">+IF(OFFSET('Hygiene Data'!$E$12,0,10*ROW('Hygiene Data'!E147))="","",OFFSET('Hygiene Data'!$E$12,0,10*ROW('Hygiene Data'!E147)))</f>
        <v/>
      </c>
      <c r="DT153" s="398" t="str">
        <f ca="1">+IF(OFFSET('Hygiene Data'!$E$13,0,10*ROW('Hygiene Data'!E147))="","",OFFSET('Hygiene Data'!$E$13,0,10*ROW('Hygiene Data'!E147)))</f>
        <v/>
      </c>
      <c r="DU153" s="398" t="str">
        <f ca="1">+IF(OFFSET('Hygiene Data'!$F$11,0,10*ROW('Hygiene Data'!F147))="","",OFFSET('Hygiene Data'!$F$11,0,10*ROW('Hygiene Data'!F147)))</f>
        <v/>
      </c>
      <c r="DV153" s="398" t="str">
        <f ca="1">+IF(OFFSET('Hygiene Data'!$F$12,0,10*ROW('Hygiene Data'!F147))="","",OFFSET('Hygiene Data'!$F$12,0,10*ROW('Hygiene Data'!F147)))</f>
        <v/>
      </c>
      <c r="DW153" s="398" t="str">
        <f ca="1">+IF(OFFSET('Hygiene Data'!$F$13,0,10*ROW('Hygiene Data'!F147))="","",OFFSET('Hygiene Data'!$F$13,0,10*ROW('Hygiene Data'!F147)))</f>
        <v/>
      </c>
      <c r="DX153" s="398" t="str">
        <f ca="1">+IF(OFFSET('Hygiene Data'!$G$11,0,10*ROW('Hygiene Data'!G147))="","",OFFSET('Hygiene Data'!$G$11,0,10*ROW('Hygiene Data'!G147)))</f>
        <v/>
      </c>
      <c r="DY153" s="398" t="str">
        <f ca="1">+IF(OFFSET('Hygiene Data'!$G$12,0,10*ROW('Hygiene Data'!G147))="","",OFFSET('Hygiene Data'!$G$12,0,10*ROW('Hygiene Data'!G147)))</f>
        <v/>
      </c>
      <c r="DZ153" s="398" t="str">
        <f ca="1">+IF(OFFSET('Hygiene Data'!$G$13,0,10*ROW('Hygiene Data'!G147))="","",OFFSET('Hygiene Data'!$G$13,0,10*ROW('Hygiene Data'!G147)))</f>
        <v/>
      </c>
      <c r="EA153" s="398" t="str">
        <f ca="1">+IF(OFFSET('Hygiene Data'!$H$11,0,10*ROW('Hygiene Data'!H147))="","",OFFSET('Hygiene Data'!$H$11,0,10*ROW('Hygiene Data'!H147)))</f>
        <v/>
      </c>
      <c r="EB153" s="398" t="str">
        <f ca="1">+IF(OFFSET('Hygiene Data'!$H$12,0,10*ROW('Hygiene Data'!H147))="","",OFFSET('Hygiene Data'!$H$12,0,10*ROW('Hygiene Data'!H147)))</f>
        <v/>
      </c>
      <c r="EC153" s="398" t="str">
        <f ca="1">+IF(OFFSET('Hygiene Data'!$H$13,0,10*ROW('Hygiene Data'!H147))="","",OFFSET('Hygiene Data'!$H$13,0,10*ROW('Hygiene Data'!H147)))</f>
        <v/>
      </c>
      <c r="ED153" s="398" t="str">
        <f ca="1">+IF(OFFSET('Hygiene Data'!$I$11,0,10*ROW('Hygiene Data'!I147))="","",OFFSET('Hygiene Data'!$I$11,0,10*ROW('Hygiene Data'!I147)))</f>
        <v/>
      </c>
      <c r="EE153" s="398" t="str">
        <f ca="1">+IF(OFFSET('Hygiene Data'!$I$12,0,10*ROW('Hygiene Data'!I147))="","",OFFSET('Hygiene Data'!$I$12,0,10*ROW('Hygiene Data'!I147)))</f>
        <v/>
      </c>
      <c r="EF153" s="398" t="str">
        <f ca="1">+IF(OFFSET('Hygiene Data'!$I$13,0,10*ROW('Hygiene Data'!I147))="","",OFFSET('Hygiene Data'!$I$13,0,10*ROW('Hygiene Data'!I147)))</f>
        <v/>
      </c>
    </row>
    <row r="154" spans="1:136" x14ac:dyDescent="0.25">
      <c r="A154" s="507" t="str">
        <f ca="1">+IF(OFFSET('Water Data'!$B$2,0,10*ROW('Water Data'!E148))="","",OFFSET('Water Data'!$B$2,0,10*ROW('Water Data'!E148)))</f>
        <v/>
      </c>
      <c r="B154" s="507"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34" t="str">
        <f t="shared" ca="1" si="2"/>
        <v/>
      </c>
      <c r="D154" s="535"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35"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35"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35"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35"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35"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35"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35"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35"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35"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35"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35"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35"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35"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35"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35"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35"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35"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36"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36"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36"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36"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36"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36"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36"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36"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36"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36"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36"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36"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36"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36"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36"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36"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36"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36"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36"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36"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36"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36"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36"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36"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36"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36"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36"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36"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36"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36"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37"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613"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37"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37"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37"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37"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37"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37"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37"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37"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37"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37"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37"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37"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37"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37"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37"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37"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98" t="str">
        <f ca="1">+IF(OFFSET('Water Data'!$D$27,0,10*ROW('Water Data'!D148))="","",OFFSET('Water Data'!$D$27,0,10*ROW('Water Data'!D148)))</f>
        <v/>
      </c>
      <c r="BT154" s="398" t="str">
        <f ca="1">+IF(OFFSET('Water Data'!$D$28,0,10*ROW('Water Data'!D148))="","",OFFSET('Water Data'!$D$28,0,10*ROW('Water Data'!D148)))</f>
        <v/>
      </c>
      <c r="BU154" s="398" t="str">
        <f ca="1">+IF(OFFSET('Water Data'!$D$29,0,10*ROW('Water Data'!D148))="","",OFFSET('Water Data'!$D$29,0,10*ROW('Water Data'!D148)))</f>
        <v/>
      </c>
      <c r="BV154" s="398" t="str">
        <f ca="1">+IF(OFFSET('Water Data'!$E$27,0,10*ROW('Water Data'!E148))="","",OFFSET('Water Data'!$E$27,0,10*ROW('Water Data'!E148)))</f>
        <v/>
      </c>
      <c r="BW154" s="398" t="str">
        <f ca="1">+IF(OFFSET('Water Data'!$E$28,0,10*ROW('Water Data'!E148))="","",OFFSET('Water Data'!$E$28,0,10*ROW('Water Data'!E148)))</f>
        <v/>
      </c>
      <c r="BX154" s="398" t="str">
        <f ca="1">+IF(OFFSET('Water Data'!$E$29,0,10*ROW('Water Data'!E148))="","",OFFSET('Water Data'!$E$29,0,10*ROW('Water Data'!E148)))</f>
        <v/>
      </c>
      <c r="BY154" s="398" t="str">
        <f ca="1">+IF(OFFSET('Water Data'!$F$27,0,10*ROW('Water Data'!F148))="","",OFFSET('Water Data'!$F$27,0,10*ROW('Water Data'!F148)))</f>
        <v/>
      </c>
      <c r="BZ154" s="398" t="str">
        <f ca="1">+IF(OFFSET('Water Data'!$F$28,0,10*ROW('Water Data'!F148))="","",OFFSET('Water Data'!$F$28,0,10*ROW('Water Data'!F148)))</f>
        <v/>
      </c>
      <c r="CA154" s="398" t="str">
        <f ca="1">+IF(OFFSET('Water Data'!$F$29,0,10*ROW('Water Data'!F148))="","",OFFSET('Water Data'!$F$29,0,10*ROW('Water Data'!F148)))</f>
        <v/>
      </c>
      <c r="CB154" s="398" t="str">
        <f ca="1">+IF(OFFSET('Water Data'!$G$27,0,10*ROW('Water Data'!G148))="","",OFFSET('Water Data'!$G$27,0,10*ROW('Water Data'!G148)))</f>
        <v/>
      </c>
      <c r="CC154" s="398" t="str">
        <f ca="1">+IF(OFFSET('Water Data'!$G$28,0,10*ROW('Water Data'!G148))="","",OFFSET('Water Data'!$G$28,0,10*ROW('Water Data'!G148)))</f>
        <v/>
      </c>
      <c r="CD154" s="398" t="str">
        <f ca="1">+IF(OFFSET('Water Data'!$G$29,0,10*ROW('Water Data'!G148))="","",OFFSET('Water Data'!$G$29,0,10*ROW('Water Data'!G148)))</f>
        <v/>
      </c>
      <c r="CE154" s="398" t="str">
        <f ca="1">+IF(OFFSET('Water Data'!$H$27,0,10*ROW('Water Data'!H148))="","",OFFSET('Water Data'!$H$27,0,10*ROW('Water Data'!H148)))</f>
        <v/>
      </c>
      <c r="CF154" s="398" t="str">
        <f ca="1">+IF(OFFSET('Water Data'!$H$28,0,10*ROW('Water Data'!H148))="","",OFFSET('Water Data'!$H$28,0,10*ROW('Water Data'!H148)))</f>
        <v/>
      </c>
      <c r="CG154" s="398" t="str">
        <f ca="1">+IF(OFFSET('Water Data'!$H$29,0,10*ROW('Water Data'!H148))="","",OFFSET('Water Data'!$H$29,0,10*ROW('Water Data'!H148)))</f>
        <v/>
      </c>
      <c r="CH154" s="398" t="str">
        <f ca="1">+IF(OFFSET('Water Data'!$I$27,0,10*ROW('Water Data'!I148))="","",OFFSET('Water Data'!$I$27,0,10*ROW('Water Data'!I148)))</f>
        <v/>
      </c>
      <c r="CI154" s="398" t="str">
        <f ca="1">+IF(OFFSET('Water Data'!$I$28,0,10*ROW('Water Data'!I148))="","",OFFSET('Water Data'!$I$28,0,10*ROW('Water Data'!I148)))</f>
        <v/>
      </c>
      <c r="CJ154" s="398" t="str">
        <f ca="1">+IF(OFFSET('Water Data'!$I$29,0,10*ROW('Water Data'!I148))="","",OFFSET('Water Data'!$I$29,0,10*ROW('Water Data'!I148)))</f>
        <v/>
      </c>
      <c r="CK154" s="398" t="str">
        <f ca="1">+IF(OFFSET('Sanitation Data'!$D$28,0,10*ROW('Sanitation Data'!D148))="","",OFFSET('Sanitation Data'!$D$28,0,10*ROW('Sanitation Data'!D148)))</f>
        <v/>
      </c>
      <c r="CL154" s="398" t="str">
        <f ca="1">+IF(OFFSET('Sanitation Data'!$D$29,0,10*ROW('Sanitation Data'!D148))="","",OFFSET('Sanitation Data'!$D$29,0,10*ROW('Sanitation Data'!D148)))</f>
        <v/>
      </c>
      <c r="CM154" s="398" t="str">
        <f ca="1">+IF(OFFSET('Sanitation Data'!$D$30,0,10*ROW('Sanitation Data'!D148))="","",OFFSET('Sanitation Data'!$D$30,0,10*ROW('Sanitation Data'!D148)))</f>
        <v/>
      </c>
      <c r="CN154" s="398" t="str">
        <f ca="1">+IF(OFFSET('Sanitation Data'!$D$31,0,10*ROW('Sanitation Data'!D148))="","",OFFSET('Sanitation Data'!$D$31,0,10*ROW('Sanitation Data'!D148)))</f>
        <v/>
      </c>
      <c r="CO154" s="398" t="str">
        <f ca="1">+IF(OFFSET('Sanitation Data'!$D$32,0,10*ROW('Sanitation Data'!D148))="","",OFFSET('Sanitation Data'!$D$32,0,10*ROW('Sanitation Data'!D148)))</f>
        <v/>
      </c>
      <c r="CP154" s="398" t="str">
        <f ca="1">+IF(OFFSET('Sanitation Data'!$E$28,0,10*ROW('Sanitation Data'!E148))="","",OFFSET('Sanitation Data'!$E$28,0,10*ROW('Sanitation Data'!E148)))</f>
        <v/>
      </c>
      <c r="CQ154" s="398" t="str">
        <f ca="1">+IF(OFFSET('Sanitation Data'!$E$29,0,10*ROW('Sanitation Data'!E148))="","",OFFSET('Sanitation Data'!$E$29,0,10*ROW('Sanitation Data'!E148)))</f>
        <v/>
      </c>
      <c r="CR154" s="398" t="str">
        <f ca="1">+IF(OFFSET('Sanitation Data'!$E$30,0,10*ROW('Sanitation Data'!E148))="","",OFFSET('Sanitation Data'!$E$30,0,10*ROW('Sanitation Data'!E148)))</f>
        <v/>
      </c>
      <c r="CS154" s="398" t="str">
        <f ca="1">+IF(OFFSET('Sanitation Data'!$E$31,0,10*ROW('Sanitation Data'!E148))="","",OFFSET('Sanitation Data'!$E$31,0,10*ROW('Sanitation Data'!E148)))</f>
        <v/>
      </c>
      <c r="CT154" s="398" t="str">
        <f ca="1">+IF(OFFSET('Sanitation Data'!$E$32,0,10*ROW('Sanitation Data'!E148))="","",OFFSET('Sanitation Data'!$E$32,0,10*ROW('Sanitation Data'!E148)))</f>
        <v/>
      </c>
      <c r="CU154" s="398" t="str">
        <f ca="1">+IF(OFFSET('Sanitation Data'!$F$28,0,10*ROW('Sanitation Data'!F148))="","",OFFSET('Sanitation Data'!$F$28,0,10*ROW('Sanitation Data'!F148)))</f>
        <v/>
      </c>
      <c r="CV154" s="398" t="str">
        <f ca="1">+IF(OFFSET('Sanitation Data'!$F$29,0,10*ROW('Sanitation Data'!F148))="","",OFFSET('Sanitation Data'!$F$29,0,10*ROW('Sanitation Data'!F148)))</f>
        <v/>
      </c>
      <c r="CW154" s="398" t="str">
        <f ca="1">+IF(OFFSET('Sanitation Data'!$F$30,0,10*ROW('Sanitation Data'!F148))="","",OFFSET('Sanitation Data'!$F$30,0,10*ROW('Sanitation Data'!F148)))</f>
        <v/>
      </c>
      <c r="CX154" s="398" t="str">
        <f ca="1">+IF(OFFSET('Sanitation Data'!$F$31,0,10*ROW('Sanitation Data'!F148))="","",OFFSET('Sanitation Data'!$F$31,0,10*ROW('Sanitation Data'!F148)))</f>
        <v/>
      </c>
      <c r="CY154" s="398" t="str">
        <f ca="1">+IF(OFFSET('Sanitation Data'!$F$32,0,10*ROW('Sanitation Data'!F148))="","",OFFSET('Sanitation Data'!$F$32,0,10*ROW('Sanitation Data'!F148)))</f>
        <v/>
      </c>
      <c r="CZ154" s="398" t="str">
        <f ca="1">+IF(OFFSET('Sanitation Data'!$G$28,0,10*ROW('Sanitation Data'!G148))="","",OFFSET('Sanitation Data'!$G$28,0,10*ROW('Sanitation Data'!G148)))</f>
        <v/>
      </c>
      <c r="DA154" s="398" t="str">
        <f ca="1">+IF(OFFSET('Sanitation Data'!$G$29,0,10*ROW('Sanitation Data'!G148))="","",OFFSET('Sanitation Data'!$G$29,0,10*ROW('Sanitation Data'!G148)))</f>
        <v/>
      </c>
      <c r="DB154" s="398" t="str">
        <f ca="1">+IF(OFFSET('Sanitation Data'!$G$30,0,10*ROW('Sanitation Data'!G148))="","",OFFSET('Sanitation Data'!$G$30,0,10*ROW('Sanitation Data'!G148)))</f>
        <v/>
      </c>
      <c r="DC154" s="398" t="str">
        <f ca="1">+IF(OFFSET('Sanitation Data'!$G$31,0,10*ROW('Sanitation Data'!G148))="","",OFFSET('Sanitation Data'!$G$31,0,10*ROW('Sanitation Data'!G148)))</f>
        <v/>
      </c>
      <c r="DD154" s="398" t="str">
        <f ca="1">+IF(OFFSET('Sanitation Data'!$G$32,0,10*ROW('Sanitation Data'!G148))="","",OFFSET('Sanitation Data'!$G$32,0,10*ROW('Sanitation Data'!G148)))</f>
        <v/>
      </c>
      <c r="DE154" s="398" t="str">
        <f ca="1">+IF(OFFSET('Sanitation Data'!$H$28,0,10*ROW('Sanitation Data'!H148))="","",OFFSET('Sanitation Data'!$H$28,0,10*ROW('Sanitation Data'!H148)))</f>
        <v/>
      </c>
      <c r="DF154" s="398" t="str">
        <f ca="1">+IF(OFFSET('Sanitation Data'!$H$29,0,10*ROW('Sanitation Data'!H148))="","",OFFSET('Sanitation Data'!$H$29,0,10*ROW('Sanitation Data'!H148)))</f>
        <v/>
      </c>
      <c r="DG154" s="398" t="str">
        <f ca="1">+IF(OFFSET('Sanitation Data'!$H$30,0,10*ROW('Sanitation Data'!H148))="","",OFFSET('Sanitation Data'!$H$30,0,10*ROW('Sanitation Data'!H148)))</f>
        <v/>
      </c>
      <c r="DH154" s="398" t="str">
        <f ca="1">+IF(OFFSET('Sanitation Data'!$H$31,0,10*ROW('Sanitation Data'!H148))="","",OFFSET('Sanitation Data'!$H$31,0,10*ROW('Sanitation Data'!H148)))</f>
        <v/>
      </c>
      <c r="DI154" s="398" t="str">
        <f ca="1">+IF(OFFSET('Sanitation Data'!$H$32,0,10*ROW('Sanitation Data'!H148))="","",OFFSET('Sanitation Data'!$H$32,0,10*ROW('Sanitation Data'!H148)))</f>
        <v/>
      </c>
      <c r="DJ154" s="398" t="str">
        <f ca="1">+IF(OFFSET('Sanitation Data'!$I$28,0,10*ROW('Sanitation Data'!I148))="","",OFFSET('Sanitation Data'!$I$28,0,10*ROW('Sanitation Data'!I148)))</f>
        <v/>
      </c>
      <c r="DK154" s="398" t="str">
        <f ca="1">+IF(OFFSET('Sanitation Data'!$I$29,0,10*ROW('Sanitation Data'!I148))="","",OFFSET('Sanitation Data'!$I$29,0,10*ROW('Sanitation Data'!I148)))</f>
        <v/>
      </c>
      <c r="DL154" s="398" t="str">
        <f ca="1">+IF(OFFSET('Sanitation Data'!$I$30,0,10*ROW('Sanitation Data'!I148))="","",OFFSET('Sanitation Data'!$I$30,0,10*ROW('Sanitation Data'!I148)))</f>
        <v/>
      </c>
      <c r="DM154" s="398" t="str">
        <f ca="1">+IF(OFFSET('Sanitation Data'!$I$31,0,10*ROW('Sanitation Data'!I148))="","",OFFSET('Sanitation Data'!$I$31,0,10*ROW('Sanitation Data'!I148)))</f>
        <v/>
      </c>
      <c r="DN154" s="398" t="str">
        <f ca="1">+IF(OFFSET('Sanitation Data'!$I$32,0,10*ROW('Sanitation Data'!I148))="","",OFFSET('Sanitation Data'!$I$32,0,10*ROW('Sanitation Data'!I148)))</f>
        <v/>
      </c>
      <c r="DO154" s="398" t="str">
        <f ca="1">+IF(OFFSET('Hygiene Data'!$D$11,0,10*ROW('Hygiene Data'!D148))="","",OFFSET('Hygiene Data'!$D$11,0,10*ROW('Hygiene Data'!D148)))</f>
        <v/>
      </c>
      <c r="DP154" s="398" t="str">
        <f ca="1">+IF(OFFSET('Hygiene Data'!$D$12,0,10*ROW('Hygiene Data'!D148))="","",OFFSET('Hygiene Data'!$D$12,0,10*ROW('Hygiene Data'!D148)))</f>
        <v/>
      </c>
      <c r="DQ154" s="398" t="str">
        <f ca="1">+IF(OFFSET('Hygiene Data'!$D$13,0,10*ROW('Hygiene Data'!D148))="","",OFFSET('Hygiene Data'!$D$13,0,10*ROW('Hygiene Data'!D148)))</f>
        <v/>
      </c>
      <c r="DR154" s="398" t="str">
        <f ca="1">+IF(OFFSET('Hygiene Data'!$E$11,0,10*ROW('Hygiene Data'!E148))="","",OFFSET('Hygiene Data'!$E$11,0,10*ROW('Hygiene Data'!E148)))</f>
        <v/>
      </c>
      <c r="DS154" s="398" t="str">
        <f ca="1">+IF(OFFSET('Hygiene Data'!$E$12,0,10*ROW('Hygiene Data'!E148))="","",OFFSET('Hygiene Data'!$E$12,0,10*ROW('Hygiene Data'!E148)))</f>
        <v/>
      </c>
      <c r="DT154" s="398" t="str">
        <f ca="1">+IF(OFFSET('Hygiene Data'!$E$13,0,10*ROW('Hygiene Data'!E148))="","",OFFSET('Hygiene Data'!$E$13,0,10*ROW('Hygiene Data'!E148)))</f>
        <v/>
      </c>
      <c r="DU154" s="398" t="str">
        <f ca="1">+IF(OFFSET('Hygiene Data'!$F$11,0,10*ROW('Hygiene Data'!F148))="","",OFFSET('Hygiene Data'!$F$11,0,10*ROW('Hygiene Data'!F148)))</f>
        <v/>
      </c>
      <c r="DV154" s="398" t="str">
        <f ca="1">+IF(OFFSET('Hygiene Data'!$F$12,0,10*ROW('Hygiene Data'!F148))="","",OFFSET('Hygiene Data'!$F$12,0,10*ROW('Hygiene Data'!F148)))</f>
        <v/>
      </c>
      <c r="DW154" s="398" t="str">
        <f ca="1">+IF(OFFSET('Hygiene Data'!$F$13,0,10*ROW('Hygiene Data'!F148))="","",OFFSET('Hygiene Data'!$F$13,0,10*ROW('Hygiene Data'!F148)))</f>
        <v/>
      </c>
      <c r="DX154" s="398" t="str">
        <f ca="1">+IF(OFFSET('Hygiene Data'!$G$11,0,10*ROW('Hygiene Data'!G148))="","",OFFSET('Hygiene Data'!$G$11,0,10*ROW('Hygiene Data'!G148)))</f>
        <v/>
      </c>
      <c r="DY154" s="398" t="str">
        <f ca="1">+IF(OFFSET('Hygiene Data'!$G$12,0,10*ROW('Hygiene Data'!G148))="","",OFFSET('Hygiene Data'!$G$12,0,10*ROW('Hygiene Data'!G148)))</f>
        <v/>
      </c>
      <c r="DZ154" s="398" t="str">
        <f ca="1">+IF(OFFSET('Hygiene Data'!$G$13,0,10*ROW('Hygiene Data'!G148))="","",OFFSET('Hygiene Data'!$G$13,0,10*ROW('Hygiene Data'!G148)))</f>
        <v/>
      </c>
      <c r="EA154" s="398" t="str">
        <f ca="1">+IF(OFFSET('Hygiene Data'!$H$11,0,10*ROW('Hygiene Data'!H148))="","",OFFSET('Hygiene Data'!$H$11,0,10*ROW('Hygiene Data'!H148)))</f>
        <v/>
      </c>
      <c r="EB154" s="398" t="str">
        <f ca="1">+IF(OFFSET('Hygiene Data'!$H$12,0,10*ROW('Hygiene Data'!H148))="","",OFFSET('Hygiene Data'!$H$12,0,10*ROW('Hygiene Data'!H148)))</f>
        <v/>
      </c>
      <c r="EC154" s="398" t="str">
        <f ca="1">+IF(OFFSET('Hygiene Data'!$H$13,0,10*ROW('Hygiene Data'!H148))="","",OFFSET('Hygiene Data'!$H$13,0,10*ROW('Hygiene Data'!H148)))</f>
        <v/>
      </c>
      <c r="ED154" s="398" t="str">
        <f ca="1">+IF(OFFSET('Hygiene Data'!$I$11,0,10*ROW('Hygiene Data'!I148))="","",OFFSET('Hygiene Data'!$I$11,0,10*ROW('Hygiene Data'!I148)))</f>
        <v/>
      </c>
      <c r="EE154" s="398" t="str">
        <f ca="1">+IF(OFFSET('Hygiene Data'!$I$12,0,10*ROW('Hygiene Data'!I148))="","",OFFSET('Hygiene Data'!$I$12,0,10*ROW('Hygiene Data'!I148)))</f>
        <v/>
      </c>
      <c r="EF154" s="398" t="str">
        <f ca="1">+IF(OFFSET('Hygiene Data'!$I$13,0,10*ROW('Hygiene Data'!I148))="","",OFFSET('Hygiene Data'!$I$13,0,10*ROW('Hygiene Data'!I148)))</f>
        <v/>
      </c>
    </row>
    <row r="155" spans="1:136" x14ac:dyDescent="0.25">
      <c r="A155" s="507" t="str">
        <f ca="1">+IF(OFFSET('Water Data'!$B$2,0,10*ROW('Water Data'!E149))="","",OFFSET('Water Data'!$B$2,0,10*ROW('Water Data'!E149)))</f>
        <v/>
      </c>
      <c r="B155" s="507"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34" t="str">
        <f t="shared" ca="1" si="2"/>
        <v/>
      </c>
      <c r="D155" s="535"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35"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35"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35"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35"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35"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35"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35"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35"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35"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35"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35"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35"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35"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35"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35"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35"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35"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36"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36"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36"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36"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36"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36"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36"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36"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36"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36"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36"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36"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36"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36"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36"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36"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36"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36"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36"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36"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36"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36"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36"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36"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36"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36"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36"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36"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36"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36"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37"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613"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37"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37"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37"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37"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37"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37"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37"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37"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37"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37"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37"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37"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37"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37"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37"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37"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98" t="str">
        <f ca="1">+IF(OFFSET('Water Data'!$D$27,0,10*ROW('Water Data'!D149))="","",OFFSET('Water Data'!$D$27,0,10*ROW('Water Data'!D149)))</f>
        <v/>
      </c>
      <c r="BT155" s="398" t="str">
        <f ca="1">+IF(OFFSET('Water Data'!$D$28,0,10*ROW('Water Data'!D149))="","",OFFSET('Water Data'!$D$28,0,10*ROW('Water Data'!D149)))</f>
        <v/>
      </c>
      <c r="BU155" s="398" t="str">
        <f ca="1">+IF(OFFSET('Water Data'!$D$29,0,10*ROW('Water Data'!D149))="","",OFFSET('Water Data'!$D$29,0,10*ROW('Water Data'!D149)))</f>
        <v/>
      </c>
      <c r="BV155" s="398" t="str">
        <f ca="1">+IF(OFFSET('Water Data'!$E$27,0,10*ROW('Water Data'!E149))="","",OFFSET('Water Data'!$E$27,0,10*ROW('Water Data'!E149)))</f>
        <v/>
      </c>
      <c r="BW155" s="398" t="str">
        <f ca="1">+IF(OFFSET('Water Data'!$E$28,0,10*ROW('Water Data'!E149))="","",OFFSET('Water Data'!$E$28,0,10*ROW('Water Data'!E149)))</f>
        <v/>
      </c>
      <c r="BX155" s="398" t="str">
        <f ca="1">+IF(OFFSET('Water Data'!$E$29,0,10*ROW('Water Data'!E149))="","",OFFSET('Water Data'!$E$29,0,10*ROW('Water Data'!E149)))</f>
        <v/>
      </c>
      <c r="BY155" s="398" t="str">
        <f ca="1">+IF(OFFSET('Water Data'!$F$27,0,10*ROW('Water Data'!F149))="","",OFFSET('Water Data'!$F$27,0,10*ROW('Water Data'!F149)))</f>
        <v/>
      </c>
      <c r="BZ155" s="398" t="str">
        <f ca="1">+IF(OFFSET('Water Data'!$F$28,0,10*ROW('Water Data'!F149))="","",OFFSET('Water Data'!$F$28,0,10*ROW('Water Data'!F149)))</f>
        <v/>
      </c>
      <c r="CA155" s="398" t="str">
        <f ca="1">+IF(OFFSET('Water Data'!$F$29,0,10*ROW('Water Data'!F149))="","",OFFSET('Water Data'!$F$29,0,10*ROW('Water Data'!F149)))</f>
        <v/>
      </c>
      <c r="CB155" s="398" t="str">
        <f ca="1">+IF(OFFSET('Water Data'!$G$27,0,10*ROW('Water Data'!G149))="","",OFFSET('Water Data'!$G$27,0,10*ROW('Water Data'!G149)))</f>
        <v/>
      </c>
      <c r="CC155" s="398" t="str">
        <f ca="1">+IF(OFFSET('Water Data'!$G$28,0,10*ROW('Water Data'!G149))="","",OFFSET('Water Data'!$G$28,0,10*ROW('Water Data'!G149)))</f>
        <v/>
      </c>
      <c r="CD155" s="398" t="str">
        <f ca="1">+IF(OFFSET('Water Data'!$G$29,0,10*ROW('Water Data'!G149))="","",OFFSET('Water Data'!$G$29,0,10*ROW('Water Data'!G149)))</f>
        <v/>
      </c>
      <c r="CE155" s="398" t="str">
        <f ca="1">+IF(OFFSET('Water Data'!$H$27,0,10*ROW('Water Data'!H149))="","",OFFSET('Water Data'!$H$27,0,10*ROW('Water Data'!H149)))</f>
        <v/>
      </c>
      <c r="CF155" s="398" t="str">
        <f ca="1">+IF(OFFSET('Water Data'!$H$28,0,10*ROW('Water Data'!H149))="","",OFFSET('Water Data'!$H$28,0,10*ROW('Water Data'!H149)))</f>
        <v/>
      </c>
      <c r="CG155" s="398" t="str">
        <f ca="1">+IF(OFFSET('Water Data'!$H$29,0,10*ROW('Water Data'!H149))="","",OFFSET('Water Data'!$H$29,0,10*ROW('Water Data'!H149)))</f>
        <v/>
      </c>
      <c r="CH155" s="398" t="str">
        <f ca="1">+IF(OFFSET('Water Data'!$I$27,0,10*ROW('Water Data'!I149))="","",OFFSET('Water Data'!$I$27,0,10*ROW('Water Data'!I149)))</f>
        <v/>
      </c>
      <c r="CI155" s="398" t="str">
        <f ca="1">+IF(OFFSET('Water Data'!$I$28,0,10*ROW('Water Data'!I149))="","",OFFSET('Water Data'!$I$28,0,10*ROW('Water Data'!I149)))</f>
        <v/>
      </c>
      <c r="CJ155" s="398" t="str">
        <f ca="1">+IF(OFFSET('Water Data'!$I$29,0,10*ROW('Water Data'!I149))="","",OFFSET('Water Data'!$I$29,0,10*ROW('Water Data'!I149)))</f>
        <v/>
      </c>
      <c r="CK155" s="398" t="str">
        <f ca="1">+IF(OFFSET('Sanitation Data'!$D$28,0,10*ROW('Sanitation Data'!D149))="","",OFFSET('Sanitation Data'!$D$28,0,10*ROW('Sanitation Data'!D149)))</f>
        <v/>
      </c>
      <c r="CL155" s="398" t="str">
        <f ca="1">+IF(OFFSET('Sanitation Data'!$D$29,0,10*ROW('Sanitation Data'!D149))="","",OFFSET('Sanitation Data'!$D$29,0,10*ROW('Sanitation Data'!D149)))</f>
        <v/>
      </c>
      <c r="CM155" s="398" t="str">
        <f ca="1">+IF(OFFSET('Sanitation Data'!$D$30,0,10*ROW('Sanitation Data'!D149))="","",OFFSET('Sanitation Data'!$D$30,0,10*ROW('Sanitation Data'!D149)))</f>
        <v/>
      </c>
      <c r="CN155" s="398" t="str">
        <f ca="1">+IF(OFFSET('Sanitation Data'!$D$31,0,10*ROW('Sanitation Data'!D149))="","",OFFSET('Sanitation Data'!$D$31,0,10*ROW('Sanitation Data'!D149)))</f>
        <v/>
      </c>
      <c r="CO155" s="398" t="str">
        <f ca="1">+IF(OFFSET('Sanitation Data'!$D$32,0,10*ROW('Sanitation Data'!D149))="","",OFFSET('Sanitation Data'!$D$32,0,10*ROW('Sanitation Data'!D149)))</f>
        <v/>
      </c>
      <c r="CP155" s="398" t="str">
        <f ca="1">+IF(OFFSET('Sanitation Data'!$E$28,0,10*ROW('Sanitation Data'!E149))="","",OFFSET('Sanitation Data'!$E$28,0,10*ROW('Sanitation Data'!E149)))</f>
        <v/>
      </c>
      <c r="CQ155" s="398" t="str">
        <f ca="1">+IF(OFFSET('Sanitation Data'!$E$29,0,10*ROW('Sanitation Data'!E149))="","",OFFSET('Sanitation Data'!$E$29,0,10*ROW('Sanitation Data'!E149)))</f>
        <v/>
      </c>
      <c r="CR155" s="398" t="str">
        <f ca="1">+IF(OFFSET('Sanitation Data'!$E$30,0,10*ROW('Sanitation Data'!E149))="","",OFFSET('Sanitation Data'!$E$30,0,10*ROW('Sanitation Data'!E149)))</f>
        <v/>
      </c>
      <c r="CS155" s="398" t="str">
        <f ca="1">+IF(OFFSET('Sanitation Data'!$E$31,0,10*ROW('Sanitation Data'!E149))="","",OFFSET('Sanitation Data'!$E$31,0,10*ROW('Sanitation Data'!E149)))</f>
        <v/>
      </c>
      <c r="CT155" s="398" t="str">
        <f ca="1">+IF(OFFSET('Sanitation Data'!$E$32,0,10*ROW('Sanitation Data'!E149))="","",OFFSET('Sanitation Data'!$E$32,0,10*ROW('Sanitation Data'!E149)))</f>
        <v/>
      </c>
      <c r="CU155" s="398" t="str">
        <f ca="1">+IF(OFFSET('Sanitation Data'!$F$28,0,10*ROW('Sanitation Data'!F149))="","",OFFSET('Sanitation Data'!$F$28,0,10*ROW('Sanitation Data'!F149)))</f>
        <v/>
      </c>
      <c r="CV155" s="398" t="str">
        <f ca="1">+IF(OFFSET('Sanitation Data'!$F$29,0,10*ROW('Sanitation Data'!F149))="","",OFFSET('Sanitation Data'!$F$29,0,10*ROW('Sanitation Data'!F149)))</f>
        <v/>
      </c>
      <c r="CW155" s="398" t="str">
        <f ca="1">+IF(OFFSET('Sanitation Data'!$F$30,0,10*ROW('Sanitation Data'!F149))="","",OFFSET('Sanitation Data'!$F$30,0,10*ROW('Sanitation Data'!F149)))</f>
        <v/>
      </c>
      <c r="CX155" s="398" t="str">
        <f ca="1">+IF(OFFSET('Sanitation Data'!$F$31,0,10*ROW('Sanitation Data'!F149))="","",OFFSET('Sanitation Data'!$F$31,0,10*ROW('Sanitation Data'!F149)))</f>
        <v/>
      </c>
      <c r="CY155" s="398" t="str">
        <f ca="1">+IF(OFFSET('Sanitation Data'!$F$32,0,10*ROW('Sanitation Data'!F149))="","",OFFSET('Sanitation Data'!$F$32,0,10*ROW('Sanitation Data'!F149)))</f>
        <v/>
      </c>
      <c r="CZ155" s="398" t="str">
        <f ca="1">+IF(OFFSET('Sanitation Data'!$G$28,0,10*ROW('Sanitation Data'!G149))="","",OFFSET('Sanitation Data'!$G$28,0,10*ROW('Sanitation Data'!G149)))</f>
        <v/>
      </c>
      <c r="DA155" s="398" t="str">
        <f ca="1">+IF(OFFSET('Sanitation Data'!$G$29,0,10*ROW('Sanitation Data'!G149))="","",OFFSET('Sanitation Data'!$G$29,0,10*ROW('Sanitation Data'!G149)))</f>
        <v/>
      </c>
      <c r="DB155" s="398" t="str">
        <f ca="1">+IF(OFFSET('Sanitation Data'!$G$30,0,10*ROW('Sanitation Data'!G149))="","",OFFSET('Sanitation Data'!$G$30,0,10*ROW('Sanitation Data'!G149)))</f>
        <v/>
      </c>
      <c r="DC155" s="398" t="str">
        <f ca="1">+IF(OFFSET('Sanitation Data'!$G$31,0,10*ROW('Sanitation Data'!G149))="","",OFFSET('Sanitation Data'!$G$31,0,10*ROW('Sanitation Data'!G149)))</f>
        <v/>
      </c>
      <c r="DD155" s="398" t="str">
        <f ca="1">+IF(OFFSET('Sanitation Data'!$G$32,0,10*ROW('Sanitation Data'!G149))="","",OFFSET('Sanitation Data'!$G$32,0,10*ROW('Sanitation Data'!G149)))</f>
        <v/>
      </c>
      <c r="DE155" s="398" t="str">
        <f ca="1">+IF(OFFSET('Sanitation Data'!$H$28,0,10*ROW('Sanitation Data'!H149))="","",OFFSET('Sanitation Data'!$H$28,0,10*ROW('Sanitation Data'!H149)))</f>
        <v/>
      </c>
      <c r="DF155" s="398" t="str">
        <f ca="1">+IF(OFFSET('Sanitation Data'!$H$29,0,10*ROW('Sanitation Data'!H149))="","",OFFSET('Sanitation Data'!$H$29,0,10*ROW('Sanitation Data'!H149)))</f>
        <v/>
      </c>
      <c r="DG155" s="398" t="str">
        <f ca="1">+IF(OFFSET('Sanitation Data'!$H$30,0,10*ROW('Sanitation Data'!H149))="","",OFFSET('Sanitation Data'!$H$30,0,10*ROW('Sanitation Data'!H149)))</f>
        <v/>
      </c>
      <c r="DH155" s="398" t="str">
        <f ca="1">+IF(OFFSET('Sanitation Data'!$H$31,0,10*ROW('Sanitation Data'!H149))="","",OFFSET('Sanitation Data'!$H$31,0,10*ROW('Sanitation Data'!H149)))</f>
        <v/>
      </c>
      <c r="DI155" s="398" t="str">
        <f ca="1">+IF(OFFSET('Sanitation Data'!$H$32,0,10*ROW('Sanitation Data'!H149))="","",OFFSET('Sanitation Data'!$H$32,0,10*ROW('Sanitation Data'!H149)))</f>
        <v/>
      </c>
      <c r="DJ155" s="398" t="str">
        <f ca="1">+IF(OFFSET('Sanitation Data'!$I$28,0,10*ROW('Sanitation Data'!I149))="","",OFFSET('Sanitation Data'!$I$28,0,10*ROW('Sanitation Data'!I149)))</f>
        <v/>
      </c>
      <c r="DK155" s="398" t="str">
        <f ca="1">+IF(OFFSET('Sanitation Data'!$I$29,0,10*ROW('Sanitation Data'!I149))="","",OFFSET('Sanitation Data'!$I$29,0,10*ROW('Sanitation Data'!I149)))</f>
        <v/>
      </c>
      <c r="DL155" s="398" t="str">
        <f ca="1">+IF(OFFSET('Sanitation Data'!$I$30,0,10*ROW('Sanitation Data'!I149))="","",OFFSET('Sanitation Data'!$I$30,0,10*ROW('Sanitation Data'!I149)))</f>
        <v/>
      </c>
      <c r="DM155" s="398" t="str">
        <f ca="1">+IF(OFFSET('Sanitation Data'!$I$31,0,10*ROW('Sanitation Data'!I149))="","",OFFSET('Sanitation Data'!$I$31,0,10*ROW('Sanitation Data'!I149)))</f>
        <v/>
      </c>
      <c r="DN155" s="398" t="str">
        <f ca="1">+IF(OFFSET('Sanitation Data'!$I$32,0,10*ROW('Sanitation Data'!I149))="","",OFFSET('Sanitation Data'!$I$32,0,10*ROW('Sanitation Data'!I149)))</f>
        <v/>
      </c>
      <c r="DO155" s="398" t="str">
        <f ca="1">+IF(OFFSET('Hygiene Data'!$D$11,0,10*ROW('Hygiene Data'!D149))="","",OFFSET('Hygiene Data'!$D$11,0,10*ROW('Hygiene Data'!D149)))</f>
        <v/>
      </c>
      <c r="DP155" s="398" t="str">
        <f ca="1">+IF(OFFSET('Hygiene Data'!$D$12,0,10*ROW('Hygiene Data'!D149))="","",OFFSET('Hygiene Data'!$D$12,0,10*ROW('Hygiene Data'!D149)))</f>
        <v/>
      </c>
      <c r="DQ155" s="398" t="str">
        <f ca="1">+IF(OFFSET('Hygiene Data'!$D$13,0,10*ROW('Hygiene Data'!D149))="","",OFFSET('Hygiene Data'!$D$13,0,10*ROW('Hygiene Data'!D149)))</f>
        <v/>
      </c>
      <c r="DR155" s="398" t="str">
        <f ca="1">+IF(OFFSET('Hygiene Data'!$E$11,0,10*ROW('Hygiene Data'!E149))="","",OFFSET('Hygiene Data'!$E$11,0,10*ROW('Hygiene Data'!E149)))</f>
        <v/>
      </c>
      <c r="DS155" s="398" t="str">
        <f ca="1">+IF(OFFSET('Hygiene Data'!$E$12,0,10*ROW('Hygiene Data'!E149))="","",OFFSET('Hygiene Data'!$E$12,0,10*ROW('Hygiene Data'!E149)))</f>
        <v/>
      </c>
      <c r="DT155" s="398" t="str">
        <f ca="1">+IF(OFFSET('Hygiene Data'!$E$13,0,10*ROW('Hygiene Data'!E149))="","",OFFSET('Hygiene Data'!$E$13,0,10*ROW('Hygiene Data'!E149)))</f>
        <v/>
      </c>
      <c r="DU155" s="398" t="str">
        <f ca="1">+IF(OFFSET('Hygiene Data'!$F$11,0,10*ROW('Hygiene Data'!F149))="","",OFFSET('Hygiene Data'!$F$11,0,10*ROW('Hygiene Data'!F149)))</f>
        <v/>
      </c>
      <c r="DV155" s="398" t="str">
        <f ca="1">+IF(OFFSET('Hygiene Data'!$F$12,0,10*ROW('Hygiene Data'!F149))="","",OFFSET('Hygiene Data'!$F$12,0,10*ROW('Hygiene Data'!F149)))</f>
        <v/>
      </c>
      <c r="DW155" s="398" t="str">
        <f ca="1">+IF(OFFSET('Hygiene Data'!$F$13,0,10*ROW('Hygiene Data'!F149))="","",OFFSET('Hygiene Data'!$F$13,0,10*ROW('Hygiene Data'!F149)))</f>
        <v/>
      </c>
      <c r="DX155" s="398" t="str">
        <f ca="1">+IF(OFFSET('Hygiene Data'!$G$11,0,10*ROW('Hygiene Data'!G149))="","",OFFSET('Hygiene Data'!$G$11,0,10*ROW('Hygiene Data'!G149)))</f>
        <v/>
      </c>
      <c r="DY155" s="398" t="str">
        <f ca="1">+IF(OFFSET('Hygiene Data'!$G$12,0,10*ROW('Hygiene Data'!G149))="","",OFFSET('Hygiene Data'!$G$12,0,10*ROW('Hygiene Data'!G149)))</f>
        <v/>
      </c>
      <c r="DZ155" s="398" t="str">
        <f ca="1">+IF(OFFSET('Hygiene Data'!$G$13,0,10*ROW('Hygiene Data'!G149))="","",OFFSET('Hygiene Data'!$G$13,0,10*ROW('Hygiene Data'!G149)))</f>
        <v/>
      </c>
      <c r="EA155" s="398" t="str">
        <f ca="1">+IF(OFFSET('Hygiene Data'!$H$11,0,10*ROW('Hygiene Data'!H149))="","",OFFSET('Hygiene Data'!$H$11,0,10*ROW('Hygiene Data'!H149)))</f>
        <v/>
      </c>
      <c r="EB155" s="398" t="str">
        <f ca="1">+IF(OFFSET('Hygiene Data'!$H$12,0,10*ROW('Hygiene Data'!H149))="","",OFFSET('Hygiene Data'!$H$12,0,10*ROW('Hygiene Data'!H149)))</f>
        <v/>
      </c>
      <c r="EC155" s="398" t="str">
        <f ca="1">+IF(OFFSET('Hygiene Data'!$H$13,0,10*ROW('Hygiene Data'!H149))="","",OFFSET('Hygiene Data'!$H$13,0,10*ROW('Hygiene Data'!H149)))</f>
        <v/>
      </c>
      <c r="ED155" s="398" t="str">
        <f ca="1">+IF(OFFSET('Hygiene Data'!$I$11,0,10*ROW('Hygiene Data'!I149))="","",OFFSET('Hygiene Data'!$I$11,0,10*ROW('Hygiene Data'!I149)))</f>
        <v/>
      </c>
      <c r="EE155" s="398" t="str">
        <f ca="1">+IF(OFFSET('Hygiene Data'!$I$12,0,10*ROW('Hygiene Data'!I149))="","",OFFSET('Hygiene Data'!$I$12,0,10*ROW('Hygiene Data'!I149)))</f>
        <v/>
      </c>
      <c r="EF155" s="398" t="str">
        <f ca="1">+IF(OFFSET('Hygiene Data'!$I$13,0,10*ROW('Hygiene Data'!I149))="","",OFFSET('Hygiene Data'!$I$13,0,10*ROW('Hygiene Data'!I149)))</f>
        <v/>
      </c>
    </row>
    <row r="156" spans="1:136" x14ac:dyDescent="0.25">
      <c r="A156" s="507" t="str">
        <f ca="1">+IF(OFFSET('Water Data'!$B$2,0,10*ROW('Water Data'!E150))="","",OFFSET('Water Data'!$B$2,0,10*ROW('Water Data'!E150)))</f>
        <v/>
      </c>
      <c r="B156" s="507"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34" t="str">
        <f t="shared" ca="1" si="2"/>
        <v/>
      </c>
      <c r="D156" s="535"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35"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35"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35"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35"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35"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35"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35"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35"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35"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35"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35"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35"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35"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35"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35"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35"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35"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36"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36"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36"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36"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36"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36"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36"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36"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36"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36"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36"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36"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36"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36"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36"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36"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36"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36"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36"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36"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36"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36"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36"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36"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36"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36"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36"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36"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36"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36"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37"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613"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37"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37"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37"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37"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37"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37"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37"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37"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37"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37"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37"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37"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37"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37"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37"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37"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98" t="str">
        <f ca="1">+IF(OFFSET('Water Data'!$D$27,0,10*ROW('Water Data'!D150))="","",OFFSET('Water Data'!$D$27,0,10*ROW('Water Data'!D150)))</f>
        <v/>
      </c>
      <c r="BT156" s="398" t="str">
        <f ca="1">+IF(OFFSET('Water Data'!$D$28,0,10*ROW('Water Data'!D150))="","",OFFSET('Water Data'!$D$28,0,10*ROW('Water Data'!D150)))</f>
        <v/>
      </c>
      <c r="BU156" s="398" t="str">
        <f ca="1">+IF(OFFSET('Water Data'!$D$29,0,10*ROW('Water Data'!D150))="","",OFFSET('Water Data'!$D$29,0,10*ROW('Water Data'!D150)))</f>
        <v/>
      </c>
      <c r="BV156" s="398" t="str">
        <f ca="1">+IF(OFFSET('Water Data'!$E$27,0,10*ROW('Water Data'!E150))="","",OFFSET('Water Data'!$E$27,0,10*ROW('Water Data'!E150)))</f>
        <v/>
      </c>
      <c r="BW156" s="398" t="str">
        <f ca="1">+IF(OFFSET('Water Data'!$E$28,0,10*ROW('Water Data'!E150))="","",OFFSET('Water Data'!$E$28,0,10*ROW('Water Data'!E150)))</f>
        <v/>
      </c>
      <c r="BX156" s="398" t="str">
        <f ca="1">+IF(OFFSET('Water Data'!$E$29,0,10*ROW('Water Data'!E150))="","",OFFSET('Water Data'!$E$29,0,10*ROW('Water Data'!E150)))</f>
        <v/>
      </c>
      <c r="BY156" s="398" t="str">
        <f ca="1">+IF(OFFSET('Water Data'!$F$27,0,10*ROW('Water Data'!F150))="","",OFFSET('Water Data'!$F$27,0,10*ROW('Water Data'!F150)))</f>
        <v/>
      </c>
      <c r="BZ156" s="398" t="str">
        <f ca="1">+IF(OFFSET('Water Data'!$F$28,0,10*ROW('Water Data'!F150))="","",OFFSET('Water Data'!$F$28,0,10*ROW('Water Data'!F150)))</f>
        <v/>
      </c>
      <c r="CA156" s="398" t="str">
        <f ca="1">+IF(OFFSET('Water Data'!$F$29,0,10*ROW('Water Data'!F150))="","",OFFSET('Water Data'!$F$29,0,10*ROW('Water Data'!F150)))</f>
        <v/>
      </c>
      <c r="CB156" s="398" t="str">
        <f ca="1">+IF(OFFSET('Water Data'!$G$27,0,10*ROW('Water Data'!G150))="","",OFFSET('Water Data'!$G$27,0,10*ROW('Water Data'!G150)))</f>
        <v/>
      </c>
      <c r="CC156" s="398" t="str">
        <f ca="1">+IF(OFFSET('Water Data'!$G$28,0,10*ROW('Water Data'!G150))="","",OFFSET('Water Data'!$G$28,0,10*ROW('Water Data'!G150)))</f>
        <v/>
      </c>
      <c r="CD156" s="398" t="str">
        <f ca="1">+IF(OFFSET('Water Data'!$G$29,0,10*ROW('Water Data'!G150))="","",OFFSET('Water Data'!$G$29,0,10*ROW('Water Data'!G150)))</f>
        <v/>
      </c>
      <c r="CE156" s="398" t="str">
        <f ca="1">+IF(OFFSET('Water Data'!$H$27,0,10*ROW('Water Data'!H150))="","",OFFSET('Water Data'!$H$27,0,10*ROW('Water Data'!H150)))</f>
        <v/>
      </c>
      <c r="CF156" s="398" t="str">
        <f ca="1">+IF(OFFSET('Water Data'!$H$28,0,10*ROW('Water Data'!H150))="","",OFFSET('Water Data'!$H$28,0,10*ROW('Water Data'!H150)))</f>
        <v/>
      </c>
      <c r="CG156" s="398" t="str">
        <f ca="1">+IF(OFFSET('Water Data'!$H$29,0,10*ROW('Water Data'!H150))="","",OFFSET('Water Data'!$H$29,0,10*ROW('Water Data'!H150)))</f>
        <v/>
      </c>
      <c r="CH156" s="398" t="str">
        <f ca="1">+IF(OFFSET('Water Data'!$I$27,0,10*ROW('Water Data'!I150))="","",OFFSET('Water Data'!$I$27,0,10*ROW('Water Data'!I150)))</f>
        <v/>
      </c>
      <c r="CI156" s="398" t="str">
        <f ca="1">+IF(OFFSET('Water Data'!$I$28,0,10*ROW('Water Data'!I150))="","",OFFSET('Water Data'!$I$28,0,10*ROW('Water Data'!I150)))</f>
        <v/>
      </c>
      <c r="CJ156" s="398" t="str">
        <f ca="1">+IF(OFFSET('Water Data'!$I$29,0,10*ROW('Water Data'!I150))="","",OFFSET('Water Data'!$I$29,0,10*ROW('Water Data'!I150)))</f>
        <v/>
      </c>
      <c r="CK156" s="398" t="str">
        <f ca="1">+IF(OFFSET('Sanitation Data'!$D$28,0,10*ROW('Sanitation Data'!D150))="","",OFFSET('Sanitation Data'!$D$28,0,10*ROW('Sanitation Data'!D150)))</f>
        <v/>
      </c>
      <c r="CL156" s="398" t="str">
        <f ca="1">+IF(OFFSET('Sanitation Data'!$D$29,0,10*ROW('Sanitation Data'!D150))="","",OFFSET('Sanitation Data'!$D$29,0,10*ROW('Sanitation Data'!D150)))</f>
        <v/>
      </c>
      <c r="CM156" s="398" t="str">
        <f ca="1">+IF(OFFSET('Sanitation Data'!$D$30,0,10*ROW('Sanitation Data'!D150))="","",OFFSET('Sanitation Data'!$D$30,0,10*ROW('Sanitation Data'!D150)))</f>
        <v/>
      </c>
      <c r="CN156" s="398" t="str">
        <f ca="1">+IF(OFFSET('Sanitation Data'!$D$31,0,10*ROW('Sanitation Data'!D150))="","",OFFSET('Sanitation Data'!$D$31,0,10*ROW('Sanitation Data'!D150)))</f>
        <v/>
      </c>
      <c r="CO156" s="398" t="str">
        <f ca="1">+IF(OFFSET('Sanitation Data'!$D$32,0,10*ROW('Sanitation Data'!D150))="","",OFFSET('Sanitation Data'!$D$32,0,10*ROW('Sanitation Data'!D150)))</f>
        <v/>
      </c>
      <c r="CP156" s="398" t="str">
        <f ca="1">+IF(OFFSET('Sanitation Data'!$E$28,0,10*ROW('Sanitation Data'!E150))="","",OFFSET('Sanitation Data'!$E$28,0,10*ROW('Sanitation Data'!E150)))</f>
        <v/>
      </c>
      <c r="CQ156" s="398" t="str">
        <f ca="1">+IF(OFFSET('Sanitation Data'!$E$29,0,10*ROW('Sanitation Data'!E150))="","",OFFSET('Sanitation Data'!$E$29,0,10*ROW('Sanitation Data'!E150)))</f>
        <v/>
      </c>
      <c r="CR156" s="398" t="str">
        <f ca="1">+IF(OFFSET('Sanitation Data'!$E$30,0,10*ROW('Sanitation Data'!E150))="","",OFFSET('Sanitation Data'!$E$30,0,10*ROW('Sanitation Data'!E150)))</f>
        <v/>
      </c>
      <c r="CS156" s="398" t="str">
        <f ca="1">+IF(OFFSET('Sanitation Data'!$E$31,0,10*ROW('Sanitation Data'!E150))="","",OFFSET('Sanitation Data'!$E$31,0,10*ROW('Sanitation Data'!E150)))</f>
        <v/>
      </c>
      <c r="CT156" s="398" t="str">
        <f ca="1">+IF(OFFSET('Sanitation Data'!$E$32,0,10*ROW('Sanitation Data'!E150))="","",OFFSET('Sanitation Data'!$E$32,0,10*ROW('Sanitation Data'!E150)))</f>
        <v/>
      </c>
      <c r="CU156" s="398" t="str">
        <f ca="1">+IF(OFFSET('Sanitation Data'!$F$28,0,10*ROW('Sanitation Data'!F150))="","",OFFSET('Sanitation Data'!$F$28,0,10*ROW('Sanitation Data'!F150)))</f>
        <v/>
      </c>
      <c r="CV156" s="398" t="str">
        <f ca="1">+IF(OFFSET('Sanitation Data'!$F$29,0,10*ROW('Sanitation Data'!F150))="","",OFFSET('Sanitation Data'!$F$29,0,10*ROW('Sanitation Data'!F150)))</f>
        <v/>
      </c>
      <c r="CW156" s="398" t="str">
        <f ca="1">+IF(OFFSET('Sanitation Data'!$F$30,0,10*ROW('Sanitation Data'!F150))="","",OFFSET('Sanitation Data'!$F$30,0,10*ROW('Sanitation Data'!F150)))</f>
        <v/>
      </c>
      <c r="CX156" s="398" t="str">
        <f ca="1">+IF(OFFSET('Sanitation Data'!$F$31,0,10*ROW('Sanitation Data'!F150))="","",OFFSET('Sanitation Data'!$F$31,0,10*ROW('Sanitation Data'!F150)))</f>
        <v/>
      </c>
      <c r="CY156" s="398" t="str">
        <f ca="1">+IF(OFFSET('Sanitation Data'!$F$32,0,10*ROW('Sanitation Data'!F150))="","",OFFSET('Sanitation Data'!$F$32,0,10*ROW('Sanitation Data'!F150)))</f>
        <v/>
      </c>
      <c r="CZ156" s="398" t="str">
        <f ca="1">+IF(OFFSET('Sanitation Data'!$G$28,0,10*ROW('Sanitation Data'!G150))="","",OFFSET('Sanitation Data'!$G$28,0,10*ROW('Sanitation Data'!G150)))</f>
        <v/>
      </c>
      <c r="DA156" s="398" t="str">
        <f ca="1">+IF(OFFSET('Sanitation Data'!$G$29,0,10*ROW('Sanitation Data'!G150))="","",OFFSET('Sanitation Data'!$G$29,0,10*ROW('Sanitation Data'!G150)))</f>
        <v/>
      </c>
      <c r="DB156" s="398" t="str">
        <f ca="1">+IF(OFFSET('Sanitation Data'!$G$30,0,10*ROW('Sanitation Data'!G150))="","",OFFSET('Sanitation Data'!$G$30,0,10*ROW('Sanitation Data'!G150)))</f>
        <v/>
      </c>
      <c r="DC156" s="398" t="str">
        <f ca="1">+IF(OFFSET('Sanitation Data'!$G$31,0,10*ROW('Sanitation Data'!G150))="","",OFFSET('Sanitation Data'!$G$31,0,10*ROW('Sanitation Data'!G150)))</f>
        <v/>
      </c>
      <c r="DD156" s="398" t="str">
        <f ca="1">+IF(OFFSET('Sanitation Data'!$G$32,0,10*ROW('Sanitation Data'!G150))="","",OFFSET('Sanitation Data'!$G$32,0,10*ROW('Sanitation Data'!G150)))</f>
        <v/>
      </c>
      <c r="DE156" s="398" t="str">
        <f ca="1">+IF(OFFSET('Sanitation Data'!$H$28,0,10*ROW('Sanitation Data'!H150))="","",OFFSET('Sanitation Data'!$H$28,0,10*ROW('Sanitation Data'!H150)))</f>
        <v/>
      </c>
      <c r="DF156" s="398" t="str">
        <f ca="1">+IF(OFFSET('Sanitation Data'!$H$29,0,10*ROW('Sanitation Data'!H150))="","",OFFSET('Sanitation Data'!$H$29,0,10*ROW('Sanitation Data'!H150)))</f>
        <v/>
      </c>
      <c r="DG156" s="398" t="str">
        <f ca="1">+IF(OFFSET('Sanitation Data'!$H$30,0,10*ROW('Sanitation Data'!H150))="","",OFFSET('Sanitation Data'!$H$30,0,10*ROW('Sanitation Data'!H150)))</f>
        <v/>
      </c>
      <c r="DH156" s="398" t="str">
        <f ca="1">+IF(OFFSET('Sanitation Data'!$H$31,0,10*ROW('Sanitation Data'!H150))="","",OFFSET('Sanitation Data'!$H$31,0,10*ROW('Sanitation Data'!H150)))</f>
        <v/>
      </c>
      <c r="DI156" s="398" t="str">
        <f ca="1">+IF(OFFSET('Sanitation Data'!$H$32,0,10*ROW('Sanitation Data'!H150))="","",OFFSET('Sanitation Data'!$H$32,0,10*ROW('Sanitation Data'!H150)))</f>
        <v/>
      </c>
      <c r="DJ156" s="398" t="str">
        <f ca="1">+IF(OFFSET('Sanitation Data'!$I$28,0,10*ROW('Sanitation Data'!I150))="","",OFFSET('Sanitation Data'!$I$28,0,10*ROW('Sanitation Data'!I150)))</f>
        <v/>
      </c>
      <c r="DK156" s="398" t="str">
        <f ca="1">+IF(OFFSET('Sanitation Data'!$I$29,0,10*ROW('Sanitation Data'!I150))="","",OFFSET('Sanitation Data'!$I$29,0,10*ROW('Sanitation Data'!I150)))</f>
        <v/>
      </c>
      <c r="DL156" s="398" t="str">
        <f ca="1">+IF(OFFSET('Sanitation Data'!$I$30,0,10*ROW('Sanitation Data'!I150))="","",OFFSET('Sanitation Data'!$I$30,0,10*ROW('Sanitation Data'!I150)))</f>
        <v/>
      </c>
      <c r="DM156" s="398" t="str">
        <f ca="1">+IF(OFFSET('Sanitation Data'!$I$31,0,10*ROW('Sanitation Data'!I150))="","",OFFSET('Sanitation Data'!$I$31,0,10*ROW('Sanitation Data'!I150)))</f>
        <v/>
      </c>
      <c r="DN156" s="398" t="str">
        <f ca="1">+IF(OFFSET('Sanitation Data'!$I$32,0,10*ROW('Sanitation Data'!I150))="","",OFFSET('Sanitation Data'!$I$32,0,10*ROW('Sanitation Data'!I150)))</f>
        <v/>
      </c>
      <c r="DO156" s="398" t="str">
        <f ca="1">+IF(OFFSET('Hygiene Data'!$D$11,0,10*ROW('Hygiene Data'!D150))="","",OFFSET('Hygiene Data'!$D$11,0,10*ROW('Hygiene Data'!D150)))</f>
        <v/>
      </c>
      <c r="DP156" s="398" t="str">
        <f ca="1">+IF(OFFSET('Hygiene Data'!$D$12,0,10*ROW('Hygiene Data'!D150))="","",OFFSET('Hygiene Data'!$D$12,0,10*ROW('Hygiene Data'!D150)))</f>
        <v/>
      </c>
      <c r="DQ156" s="398" t="str">
        <f ca="1">+IF(OFFSET('Hygiene Data'!$D$13,0,10*ROW('Hygiene Data'!D150))="","",OFFSET('Hygiene Data'!$D$13,0,10*ROW('Hygiene Data'!D150)))</f>
        <v/>
      </c>
      <c r="DR156" s="398" t="str">
        <f ca="1">+IF(OFFSET('Hygiene Data'!$E$11,0,10*ROW('Hygiene Data'!E150))="","",OFFSET('Hygiene Data'!$E$11,0,10*ROW('Hygiene Data'!E150)))</f>
        <v/>
      </c>
      <c r="DS156" s="398" t="str">
        <f ca="1">+IF(OFFSET('Hygiene Data'!$E$12,0,10*ROW('Hygiene Data'!E150))="","",OFFSET('Hygiene Data'!$E$12,0,10*ROW('Hygiene Data'!E150)))</f>
        <v/>
      </c>
      <c r="DT156" s="398" t="str">
        <f ca="1">+IF(OFFSET('Hygiene Data'!$E$13,0,10*ROW('Hygiene Data'!E150))="","",OFFSET('Hygiene Data'!$E$13,0,10*ROW('Hygiene Data'!E150)))</f>
        <v/>
      </c>
      <c r="DU156" s="398" t="str">
        <f ca="1">+IF(OFFSET('Hygiene Data'!$F$11,0,10*ROW('Hygiene Data'!F150))="","",OFFSET('Hygiene Data'!$F$11,0,10*ROW('Hygiene Data'!F150)))</f>
        <v/>
      </c>
      <c r="DV156" s="398" t="str">
        <f ca="1">+IF(OFFSET('Hygiene Data'!$F$12,0,10*ROW('Hygiene Data'!F150))="","",OFFSET('Hygiene Data'!$F$12,0,10*ROW('Hygiene Data'!F150)))</f>
        <v/>
      </c>
      <c r="DW156" s="398" t="str">
        <f ca="1">+IF(OFFSET('Hygiene Data'!$F$13,0,10*ROW('Hygiene Data'!F150))="","",OFFSET('Hygiene Data'!$F$13,0,10*ROW('Hygiene Data'!F150)))</f>
        <v/>
      </c>
      <c r="DX156" s="398" t="str">
        <f ca="1">+IF(OFFSET('Hygiene Data'!$G$11,0,10*ROW('Hygiene Data'!G150))="","",OFFSET('Hygiene Data'!$G$11,0,10*ROW('Hygiene Data'!G150)))</f>
        <v/>
      </c>
      <c r="DY156" s="398" t="str">
        <f ca="1">+IF(OFFSET('Hygiene Data'!$G$12,0,10*ROW('Hygiene Data'!G150))="","",OFFSET('Hygiene Data'!$G$12,0,10*ROW('Hygiene Data'!G150)))</f>
        <v/>
      </c>
      <c r="DZ156" s="398" t="str">
        <f ca="1">+IF(OFFSET('Hygiene Data'!$G$13,0,10*ROW('Hygiene Data'!G150))="","",OFFSET('Hygiene Data'!$G$13,0,10*ROW('Hygiene Data'!G150)))</f>
        <v/>
      </c>
      <c r="EA156" s="398" t="str">
        <f ca="1">+IF(OFFSET('Hygiene Data'!$H$11,0,10*ROW('Hygiene Data'!H150))="","",OFFSET('Hygiene Data'!$H$11,0,10*ROW('Hygiene Data'!H150)))</f>
        <v/>
      </c>
      <c r="EB156" s="398" t="str">
        <f ca="1">+IF(OFFSET('Hygiene Data'!$H$12,0,10*ROW('Hygiene Data'!H150))="","",OFFSET('Hygiene Data'!$H$12,0,10*ROW('Hygiene Data'!H150)))</f>
        <v/>
      </c>
      <c r="EC156" s="398" t="str">
        <f ca="1">+IF(OFFSET('Hygiene Data'!$H$13,0,10*ROW('Hygiene Data'!H150))="","",OFFSET('Hygiene Data'!$H$13,0,10*ROW('Hygiene Data'!H150)))</f>
        <v/>
      </c>
      <c r="ED156" s="398" t="str">
        <f ca="1">+IF(OFFSET('Hygiene Data'!$I$11,0,10*ROW('Hygiene Data'!I150))="","",OFFSET('Hygiene Data'!$I$11,0,10*ROW('Hygiene Data'!I150)))</f>
        <v/>
      </c>
      <c r="EE156" s="398" t="str">
        <f ca="1">+IF(OFFSET('Hygiene Data'!$I$12,0,10*ROW('Hygiene Data'!I150))="","",OFFSET('Hygiene Data'!$I$12,0,10*ROW('Hygiene Data'!I150)))</f>
        <v/>
      </c>
      <c r="EF156" s="398" t="str">
        <f ca="1">+IF(OFFSET('Hygiene Data'!$I$13,0,10*ROW('Hygiene Data'!I150))="","",OFFSET('Hygiene Data'!$I$13,0,10*ROW('Hygiene Data'!I150)))</f>
        <v/>
      </c>
    </row>
    <row r="157" spans="1:136" x14ac:dyDescent="0.25">
      <c r="A157" s="507" t="str">
        <f ca="1">+IF(OFFSET('Water Data'!$B$2,0,10*ROW('Water Data'!E151))="","",OFFSET('Water Data'!$B$2,0,10*ROW('Water Data'!E151)))</f>
        <v/>
      </c>
      <c r="B157" s="507"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34" t="str">
        <f t="shared" ca="1" si="2"/>
        <v/>
      </c>
      <c r="D157" s="535"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35"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35"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35"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35"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35"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35"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35"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35"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35"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35"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35"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35"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35"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35"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35"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35"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35"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36"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36"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36"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36"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36"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36"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36"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36"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36"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36"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36"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36"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36"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36"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36"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36"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36"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36"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36"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36"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36"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36"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36"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36"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36"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36"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36"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36"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36"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36"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37"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613"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37"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37"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37"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37"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37"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37"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37"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37"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37"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37"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37"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37"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37"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37"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37"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37"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98" t="str">
        <f ca="1">+IF(OFFSET('Water Data'!$D$27,0,10*ROW('Water Data'!D151))="","",OFFSET('Water Data'!$D$27,0,10*ROW('Water Data'!D151)))</f>
        <v/>
      </c>
      <c r="BT157" s="398" t="str">
        <f ca="1">+IF(OFFSET('Water Data'!$D$28,0,10*ROW('Water Data'!D151))="","",OFFSET('Water Data'!$D$28,0,10*ROW('Water Data'!D151)))</f>
        <v/>
      </c>
      <c r="BU157" s="398" t="str">
        <f ca="1">+IF(OFFSET('Water Data'!$D$29,0,10*ROW('Water Data'!D151))="","",OFFSET('Water Data'!$D$29,0,10*ROW('Water Data'!D151)))</f>
        <v/>
      </c>
      <c r="BV157" s="398" t="str">
        <f ca="1">+IF(OFFSET('Water Data'!$E$27,0,10*ROW('Water Data'!E151))="","",OFFSET('Water Data'!$E$27,0,10*ROW('Water Data'!E151)))</f>
        <v/>
      </c>
      <c r="BW157" s="398" t="str">
        <f ca="1">+IF(OFFSET('Water Data'!$E$28,0,10*ROW('Water Data'!E151))="","",OFFSET('Water Data'!$E$28,0,10*ROW('Water Data'!E151)))</f>
        <v/>
      </c>
      <c r="BX157" s="398" t="str">
        <f ca="1">+IF(OFFSET('Water Data'!$E$29,0,10*ROW('Water Data'!E151))="","",OFFSET('Water Data'!$E$29,0,10*ROW('Water Data'!E151)))</f>
        <v/>
      </c>
      <c r="BY157" s="398" t="str">
        <f ca="1">+IF(OFFSET('Water Data'!$F$27,0,10*ROW('Water Data'!F151))="","",OFFSET('Water Data'!$F$27,0,10*ROW('Water Data'!F151)))</f>
        <v/>
      </c>
      <c r="BZ157" s="398" t="str">
        <f ca="1">+IF(OFFSET('Water Data'!$F$28,0,10*ROW('Water Data'!F151))="","",OFFSET('Water Data'!$F$28,0,10*ROW('Water Data'!F151)))</f>
        <v/>
      </c>
      <c r="CA157" s="398" t="str">
        <f ca="1">+IF(OFFSET('Water Data'!$F$29,0,10*ROW('Water Data'!F151))="","",OFFSET('Water Data'!$F$29,0,10*ROW('Water Data'!F151)))</f>
        <v/>
      </c>
      <c r="CB157" s="398" t="str">
        <f ca="1">+IF(OFFSET('Water Data'!$G$27,0,10*ROW('Water Data'!G151))="","",OFFSET('Water Data'!$G$27,0,10*ROW('Water Data'!G151)))</f>
        <v/>
      </c>
      <c r="CC157" s="398" t="str">
        <f ca="1">+IF(OFFSET('Water Data'!$G$28,0,10*ROW('Water Data'!G151))="","",OFFSET('Water Data'!$G$28,0,10*ROW('Water Data'!G151)))</f>
        <v/>
      </c>
      <c r="CD157" s="398" t="str">
        <f ca="1">+IF(OFFSET('Water Data'!$G$29,0,10*ROW('Water Data'!G151))="","",OFFSET('Water Data'!$G$29,0,10*ROW('Water Data'!G151)))</f>
        <v/>
      </c>
      <c r="CE157" s="398" t="str">
        <f ca="1">+IF(OFFSET('Water Data'!$H$27,0,10*ROW('Water Data'!H151))="","",OFFSET('Water Data'!$H$27,0,10*ROW('Water Data'!H151)))</f>
        <v/>
      </c>
      <c r="CF157" s="398" t="str">
        <f ca="1">+IF(OFFSET('Water Data'!$H$28,0,10*ROW('Water Data'!H151))="","",OFFSET('Water Data'!$H$28,0,10*ROW('Water Data'!H151)))</f>
        <v/>
      </c>
      <c r="CG157" s="398" t="str">
        <f ca="1">+IF(OFFSET('Water Data'!$H$29,0,10*ROW('Water Data'!H151))="","",OFFSET('Water Data'!$H$29,0,10*ROW('Water Data'!H151)))</f>
        <v/>
      </c>
      <c r="CH157" s="398" t="str">
        <f ca="1">+IF(OFFSET('Water Data'!$I$27,0,10*ROW('Water Data'!I151))="","",OFFSET('Water Data'!$I$27,0,10*ROW('Water Data'!I151)))</f>
        <v/>
      </c>
      <c r="CI157" s="398" t="str">
        <f ca="1">+IF(OFFSET('Water Data'!$I$28,0,10*ROW('Water Data'!I151))="","",OFFSET('Water Data'!$I$28,0,10*ROW('Water Data'!I151)))</f>
        <v/>
      </c>
      <c r="CJ157" s="398" t="str">
        <f ca="1">+IF(OFFSET('Water Data'!$I$29,0,10*ROW('Water Data'!I151))="","",OFFSET('Water Data'!$I$29,0,10*ROW('Water Data'!I151)))</f>
        <v/>
      </c>
      <c r="CK157" s="398" t="str">
        <f ca="1">+IF(OFFSET('Sanitation Data'!$D$28,0,10*ROW('Sanitation Data'!D151))="","",OFFSET('Sanitation Data'!$D$28,0,10*ROW('Sanitation Data'!D151)))</f>
        <v/>
      </c>
      <c r="CL157" s="398" t="str">
        <f ca="1">+IF(OFFSET('Sanitation Data'!$D$29,0,10*ROW('Sanitation Data'!D151))="","",OFFSET('Sanitation Data'!$D$29,0,10*ROW('Sanitation Data'!D151)))</f>
        <v/>
      </c>
      <c r="CM157" s="398" t="str">
        <f ca="1">+IF(OFFSET('Sanitation Data'!$D$30,0,10*ROW('Sanitation Data'!D151))="","",OFFSET('Sanitation Data'!$D$30,0,10*ROW('Sanitation Data'!D151)))</f>
        <v/>
      </c>
      <c r="CN157" s="398" t="str">
        <f ca="1">+IF(OFFSET('Sanitation Data'!$D$31,0,10*ROW('Sanitation Data'!D151))="","",OFFSET('Sanitation Data'!$D$31,0,10*ROW('Sanitation Data'!D151)))</f>
        <v/>
      </c>
      <c r="CO157" s="398" t="str">
        <f ca="1">+IF(OFFSET('Sanitation Data'!$D$32,0,10*ROW('Sanitation Data'!D151))="","",OFFSET('Sanitation Data'!$D$32,0,10*ROW('Sanitation Data'!D151)))</f>
        <v/>
      </c>
      <c r="CP157" s="398" t="str">
        <f ca="1">+IF(OFFSET('Sanitation Data'!$E$28,0,10*ROW('Sanitation Data'!E151))="","",OFFSET('Sanitation Data'!$E$28,0,10*ROW('Sanitation Data'!E151)))</f>
        <v/>
      </c>
      <c r="CQ157" s="398" t="str">
        <f ca="1">+IF(OFFSET('Sanitation Data'!$E$29,0,10*ROW('Sanitation Data'!E151))="","",OFFSET('Sanitation Data'!$E$29,0,10*ROW('Sanitation Data'!E151)))</f>
        <v/>
      </c>
      <c r="CR157" s="398" t="str">
        <f ca="1">+IF(OFFSET('Sanitation Data'!$E$30,0,10*ROW('Sanitation Data'!E151))="","",OFFSET('Sanitation Data'!$E$30,0,10*ROW('Sanitation Data'!E151)))</f>
        <v/>
      </c>
      <c r="CS157" s="398" t="str">
        <f ca="1">+IF(OFFSET('Sanitation Data'!$E$31,0,10*ROW('Sanitation Data'!E151))="","",OFFSET('Sanitation Data'!$E$31,0,10*ROW('Sanitation Data'!E151)))</f>
        <v/>
      </c>
      <c r="CT157" s="398" t="str">
        <f ca="1">+IF(OFFSET('Sanitation Data'!$E$32,0,10*ROW('Sanitation Data'!E151))="","",OFFSET('Sanitation Data'!$E$32,0,10*ROW('Sanitation Data'!E151)))</f>
        <v/>
      </c>
      <c r="CU157" s="398" t="str">
        <f ca="1">+IF(OFFSET('Sanitation Data'!$F$28,0,10*ROW('Sanitation Data'!F151))="","",OFFSET('Sanitation Data'!$F$28,0,10*ROW('Sanitation Data'!F151)))</f>
        <v/>
      </c>
      <c r="CV157" s="398" t="str">
        <f ca="1">+IF(OFFSET('Sanitation Data'!$F$29,0,10*ROW('Sanitation Data'!F151))="","",OFFSET('Sanitation Data'!$F$29,0,10*ROW('Sanitation Data'!F151)))</f>
        <v/>
      </c>
      <c r="CW157" s="398" t="str">
        <f ca="1">+IF(OFFSET('Sanitation Data'!$F$30,0,10*ROW('Sanitation Data'!F151))="","",OFFSET('Sanitation Data'!$F$30,0,10*ROW('Sanitation Data'!F151)))</f>
        <v/>
      </c>
      <c r="CX157" s="398" t="str">
        <f ca="1">+IF(OFFSET('Sanitation Data'!$F$31,0,10*ROW('Sanitation Data'!F151))="","",OFFSET('Sanitation Data'!$F$31,0,10*ROW('Sanitation Data'!F151)))</f>
        <v/>
      </c>
      <c r="CY157" s="398" t="str">
        <f ca="1">+IF(OFFSET('Sanitation Data'!$F$32,0,10*ROW('Sanitation Data'!F151))="","",OFFSET('Sanitation Data'!$F$32,0,10*ROW('Sanitation Data'!F151)))</f>
        <v/>
      </c>
      <c r="CZ157" s="398" t="str">
        <f ca="1">+IF(OFFSET('Sanitation Data'!$G$28,0,10*ROW('Sanitation Data'!G151))="","",OFFSET('Sanitation Data'!$G$28,0,10*ROW('Sanitation Data'!G151)))</f>
        <v/>
      </c>
      <c r="DA157" s="398" t="str">
        <f ca="1">+IF(OFFSET('Sanitation Data'!$G$29,0,10*ROW('Sanitation Data'!G151))="","",OFFSET('Sanitation Data'!$G$29,0,10*ROW('Sanitation Data'!G151)))</f>
        <v/>
      </c>
      <c r="DB157" s="398" t="str">
        <f ca="1">+IF(OFFSET('Sanitation Data'!$G$30,0,10*ROW('Sanitation Data'!G151))="","",OFFSET('Sanitation Data'!$G$30,0,10*ROW('Sanitation Data'!G151)))</f>
        <v/>
      </c>
      <c r="DC157" s="398" t="str">
        <f ca="1">+IF(OFFSET('Sanitation Data'!$G$31,0,10*ROW('Sanitation Data'!G151))="","",OFFSET('Sanitation Data'!$G$31,0,10*ROW('Sanitation Data'!G151)))</f>
        <v/>
      </c>
      <c r="DD157" s="398" t="str">
        <f ca="1">+IF(OFFSET('Sanitation Data'!$G$32,0,10*ROW('Sanitation Data'!G151))="","",OFFSET('Sanitation Data'!$G$32,0,10*ROW('Sanitation Data'!G151)))</f>
        <v/>
      </c>
      <c r="DE157" s="398" t="str">
        <f ca="1">+IF(OFFSET('Sanitation Data'!$H$28,0,10*ROW('Sanitation Data'!H151))="","",OFFSET('Sanitation Data'!$H$28,0,10*ROW('Sanitation Data'!H151)))</f>
        <v/>
      </c>
      <c r="DF157" s="398" t="str">
        <f ca="1">+IF(OFFSET('Sanitation Data'!$H$29,0,10*ROW('Sanitation Data'!H151))="","",OFFSET('Sanitation Data'!$H$29,0,10*ROW('Sanitation Data'!H151)))</f>
        <v/>
      </c>
      <c r="DG157" s="398" t="str">
        <f ca="1">+IF(OFFSET('Sanitation Data'!$H$30,0,10*ROW('Sanitation Data'!H151))="","",OFFSET('Sanitation Data'!$H$30,0,10*ROW('Sanitation Data'!H151)))</f>
        <v/>
      </c>
      <c r="DH157" s="398" t="str">
        <f ca="1">+IF(OFFSET('Sanitation Data'!$H$31,0,10*ROW('Sanitation Data'!H151))="","",OFFSET('Sanitation Data'!$H$31,0,10*ROW('Sanitation Data'!H151)))</f>
        <v/>
      </c>
      <c r="DI157" s="398" t="str">
        <f ca="1">+IF(OFFSET('Sanitation Data'!$H$32,0,10*ROW('Sanitation Data'!H151))="","",OFFSET('Sanitation Data'!$H$32,0,10*ROW('Sanitation Data'!H151)))</f>
        <v/>
      </c>
      <c r="DJ157" s="398" t="str">
        <f ca="1">+IF(OFFSET('Sanitation Data'!$I$28,0,10*ROW('Sanitation Data'!I151))="","",OFFSET('Sanitation Data'!$I$28,0,10*ROW('Sanitation Data'!I151)))</f>
        <v/>
      </c>
      <c r="DK157" s="398" t="str">
        <f ca="1">+IF(OFFSET('Sanitation Data'!$I$29,0,10*ROW('Sanitation Data'!I151))="","",OFFSET('Sanitation Data'!$I$29,0,10*ROW('Sanitation Data'!I151)))</f>
        <v/>
      </c>
      <c r="DL157" s="398" t="str">
        <f ca="1">+IF(OFFSET('Sanitation Data'!$I$30,0,10*ROW('Sanitation Data'!I151))="","",OFFSET('Sanitation Data'!$I$30,0,10*ROW('Sanitation Data'!I151)))</f>
        <v/>
      </c>
      <c r="DM157" s="398" t="str">
        <f ca="1">+IF(OFFSET('Sanitation Data'!$I$31,0,10*ROW('Sanitation Data'!I151))="","",OFFSET('Sanitation Data'!$I$31,0,10*ROW('Sanitation Data'!I151)))</f>
        <v/>
      </c>
      <c r="DN157" s="398" t="str">
        <f ca="1">+IF(OFFSET('Sanitation Data'!$I$32,0,10*ROW('Sanitation Data'!I151))="","",OFFSET('Sanitation Data'!$I$32,0,10*ROW('Sanitation Data'!I151)))</f>
        <v/>
      </c>
      <c r="DO157" s="398" t="str">
        <f ca="1">+IF(OFFSET('Hygiene Data'!$D$11,0,10*ROW('Hygiene Data'!D151))="","",OFFSET('Hygiene Data'!$D$11,0,10*ROW('Hygiene Data'!D151)))</f>
        <v/>
      </c>
      <c r="DP157" s="398" t="str">
        <f ca="1">+IF(OFFSET('Hygiene Data'!$D$12,0,10*ROW('Hygiene Data'!D151))="","",OFFSET('Hygiene Data'!$D$12,0,10*ROW('Hygiene Data'!D151)))</f>
        <v/>
      </c>
      <c r="DQ157" s="398" t="str">
        <f ca="1">+IF(OFFSET('Hygiene Data'!$D$13,0,10*ROW('Hygiene Data'!D151))="","",OFFSET('Hygiene Data'!$D$13,0,10*ROW('Hygiene Data'!D151)))</f>
        <v/>
      </c>
      <c r="DR157" s="398" t="str">
        <f ca="1">+IF(OFFSET('Hygiene Data'!$E$11,0,10*ROW('Hygiene Data'!E151))="","",OFFSET('Hygiene Data'!$E$11,0,10*ROW('Hygiene Data'!E151)))</f>
        <v/>
      </c>
      <c r="DS157" s="398" t="str">
        <f ca="1">+IF(OFFSET('Hygiene Data'!$E$12,0,10*ROW('Hygiene Data'!E151))="","",OFFSET('Hygiene Data'!$E$12,0,10*ROW('Hygiene Data'!E151)))</f>
        <v/>
      </c>
      <c r="DT157" s="398" t="str">
        <f ca="1">+IF(OFFSET('Hygiene Data'!$E$13,0,10*ROW('Hygiene Data'!E151))="","",OFFSET('Hygiene Data'!$E$13,0,10*ROW('Hygiene Data'!E151)))</f>
        <v/>
      </c>
      <c r="DU157" s="398" t="str">
        <f ca="1">+IF(OFFSET('Hygiene Data'!$F$11,0,10*ROW('Hygiene Data'!F151))="","",OFFSET('Hygiene Data'!$F$11,0,10*ROW('Hygiene Data'!F151)))</f>
        <v/>
      </c>
      <c r="DV157" s="398" t="str">
        <f ca="1">+IF(OFFSET('Hygiene Data'!$F$12,0,10*ROW('Hygiene Data'!F151))="","",OFFSET('Hygiene Data'!$F$12,0,10*ROW('Hygiene Data'!F151)))</f>
        <v/>
      </c>
      <c r="DW157" s="398" t="str">
        <f ca="1">+IF(OFFSET('Hygiene Data'!$F$13,0,10*ROW('Hygiene Data'!F151))="","",OFFSET('Hygiene Data'!$F$13,0,10*ROW('Hygiene Data'!F151)))</f>
        <v/>
      </c>
      <c r="DX157" s="398" t="str">
        <f ca="1">+IF(OFFSET('Hygiene Data'!$G$11,0,10*ROW('Hygiene Data'!G151))="","",OFFSET('Hygiene Data'!$G$11,0,10*ROW('Hygiene Data'!G151)))</f>
        <v/>
      </c>
      <c r="DY157" s="398" t="str">
        <f ca="1">+IF(OFFSET('Hygiene Data'!$G$12,0,10*ROW('Hygiene Data'!G151))="","",OFFSET('Hygiene Data'!$G$12,0,10*ROW('Hygiene Data'!G151)))</f>
        <v/>
      </c>
      <c r="DZ157" s="398" t="str">
        <f ca="1">+IF(OFFSET('Hygiene Data'!$G$13,0,10*ROW('Hygiene Data'!G151))="","",OFFSET('Hygiene Data'!$G$13,0,10*ROW('Hygiene Data'!G151)))</f>
        <v/>
      </c>
      <c r="EA157" s="398" t="str">
        <f ca="1">+IF(OFFSET('Hygiene Data'!$H$11,0,10*ROW('Hygiene Data'!H151))="","",OFFSET('Hygiene Data'!$H$11,0,10*ROW('Hygiene Data'!H151)))</f>
        <v/>
      </c>
      <c r="EB157" s="398" t="str">
        <f ca="1">+IF(OFFSET('Hygiene Data'!$H$12,0,10*ROW('Hygiene Data'!H151))="","",OFFSET('Hygiene Data'!$H$12,0,10*ROW('Hygiene Data'!H151)))</f>
        <v/>
      </c>
      <c r="EC157" s="398" t="str">
        <f ca="1">+IF(OFFSET('Hygiene Data'!$H$13,0,10*ROW('Hygiene Data'!H151))="","",OFFSET('Hygiene Data'!$H$13,0,10*ROW('Hygiene Data'!H151)))</f>
        <v/>
      </c>
      <c r="ED157" s="398" t="str">
        <f ca="1">+IF(OFFSET('Hygiene Data'!$I$11,0,10*ROW('Hygiene Data'!I151))="","",OFFSET('Hygiene Data'!$I$11,0,10*ROW('Hygiene Data'!I151)))</f>
        <v/>
      </c>
      <c r="EE157" s="398" t="str">
        <f ca="1">+IF(OFFSET('Hygiene Data'!$I$12,0,10*ROW('Hygiene Data'!I151))="","",OFFSET('Hygiene Data'!$I$12,0,10*ROW('Hygiene Data'!I151)))</f>
        <v/>
      </c>
      <c r="EF157" s="398" t="str">
        <f ca="1">+IF(OFFSET('Hygiene Data'!$I$13,0,10*ROW('Hygiene Data'!I151))="","",OFFSET('Hygiene Data'!$I$13,0,10*ROW('Hygiene Data'!I151)))</f>
        <v/>
      </c>
    </row>
    <row r="158" spans="1:136" x14ac:dyDescent="0.25">
      <c r="A158" s="507" t="str">
        <f ca="1">+IF(OFFSET('Water Data'!$B$2,0,10*ROW('Water Data'!E152))="","",OFFSET('Water Data'!$B$2,0,10*ROW('Water Data'!E152)))</f>
        <v/>
      </c>
      <c r="B158" s="507"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34" t="str">
        <f t="shared" ca="1" si="2"/>
        <v/>
      </c>
      <c r="D158" s="535"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35"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35"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35"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35"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35"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35"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35"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35"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35"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35"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35"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35"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35"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35"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35"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35"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35"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36"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36"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36"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36"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36"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36"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36"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36"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36"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36"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36"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36"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36"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36"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36"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36"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36"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36"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36"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36"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36"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36"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36"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36"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36"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36"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36"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36"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36"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36"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37"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613"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37"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37"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37"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37"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37"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37"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37"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37"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37"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37"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37"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37"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37"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37"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37"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37"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98" t="str">
        <f ca="1">+IF(OFFSET('Water Data'!$D$27,0,10*ROW('Water Data'!D152))="","",OFFSET('Water Data'!$D$27,0,10*ROW('Water Data'!D152)))</f>
        <v/>
      </c>
      <c r="BT158" s="398" t="str">
        <f ca="1">+IF(OFFSET('Water Data'!$D$28,0,10*ROW('Water Data'!D152))="","",OFFSET('Water Data'!$D$28,0,10*ROW('Water Data'!D152)))</f>
        <v/>
      </c>
      <c r="BU158" s="398" t="str">
        <f ca="1">+IF(OFFSET('Water Data'!$D$29,0,10*ROW('Water Data'!D152))="","",OFFSET('Water Data'!$D$29,0,10*ROW('Water Data'!D152)))</f>
        <v/>
      </c>
      <c r="BV158" s="398" t="str">
        <f ca="1">+IF(OFFSET('Water Data'!$E$27,0,10*ROW('Water Data'!E152))="","",OFFSET('Water Data'!$E$27,0,10*ROW('Water Data'!E152)))</f>
        <v/>
      </c>
      <c r="BW158" s="398" t="str">
        <f ca="1">+IF(OFFSET('Water Data'!$E$28,0,10*ROW('Water Data'!E152))="","",OFFSET('Water Data'!$E$28,0,10*ROW('Water Data'!E152)))</f>
        <v/>
      </c>
      <c r="BX158" s="398" t="str">
        <f ca="1">+IF(OFFSET('Water Data'!$E$29,0,10*ROW('Water Data'!E152))="","",OFFSET('Water Data'!$E$29,0,10*ROW('Water Data'!E152)))</f>
        <v/>
      </c>
      <c r="BY158" s="398" t="str">
        <f ca="1">+IF(OFFSET('Water Data'!$F$27,0,10*ROW('Water Data'!F152))="","",OFFSET('Water Data'!$F$27,0,10*ROW('Water Data'!F152)))</f>
        <v/>
      </c>
      <c r="BZ158" s="398" t="str">
        <f ca="1">+IF(OFFSET('Water Data'!$F$28,0,10*ROW('Water Data'!F152))="","",OFFSET('Water Data'!$F$28,0,10*ROW('Water Data'!F152)))</f>
        <v/>
      </c>
      <c r="CA158" s="398" t="str">
        <f ca="1">+IF(OFFSET('Water Data'!$F$29,0,10*ROW('Water Data'!F152))="","",OFFSET('Water Data'!$F$29,0,10*ROW('Water Data'!F152)))</f>
        <v/>
      </c>
      <c r="CB158" s="398" t="str">
        <f ca="1">+IF(OFFSET('Water Data'!$G$27,0,10*ROW('Water Data'!G152))="","",OFFSET('Water Data'!$G$27,0,10*ROW('Water Data'!G152)))</f>
        <v/>
      </c>
      <c r="CC158" s="398" t="str">
        <f ca="1">+IF(OFFSET('Water Data'!$G$28,0,10*ROW('Water Data'!G152))="","",OFFSET('Water Data'!$G$28,0,10*ROW('Water Data'!G152)))</f>
        <v/>
      </c>
      <c r="CD158" s="398" t="str">
        <f ca="1">+IF(OFFSET('Water Data'!$G$29,0,10*ROW('Water Data'!G152))="","",OFFSET('Water Data'!$G$29,0,10*ROW('Water Data'!G152)))</f>
        <v/>
      </c>
      <c r="CE158" s="398" t="str">
        <f ca="1">+IF(OFFSET('Water Data'!$H$27,0,10*ROW('Water Data'!H152))="","",OFFSET('Water Data'!$H$27,0,10*ROW('Water Data'!H152)))</f>
        <v/>
      </c>
      <c r="CF158" s="398" t="str">
        <f ca="1">+IF(OFFSET('Water Data'!$H$28,0,10*ROW('Water Data'!H152))="","",OFFSET('Water Data'!$H$28,0,10*ROW('Water Data'!H152)))</f>
        <v/>
      </c>
      <c r="CG158" s="398" t="str">
        <f ca="1">+IF(OFFSET('Water Data'!$H$29,0,10*ROW('Water Data'!H152))="","",OFFSET('Water Data'!$H$29,0,10*ROW('Water Data'!H152)))</f>
        <v/>
      </c>
      <c r="CH158" s="398" t="str">
        <f ca="1">+IF(OFFSET('Water Data'!$I$27,0,10*ROW('Water Data'!I152))="","",OFFSET('Water Data'!$I$27,0,10*ROW('Water Data'!I152)))</f>
        <v/>
      </c>
      <c r="CI158" s="398" t="str">
        <f ca="1">+IF(OFFSET('Water Data'!$I$28,0,10*ROW('Water Data'!I152))="","",OFFSET('Water Data'!$I$28,0,10*ROW('Water Data'!I152)))</f>
        <v/>
      </c>
      <c r="CJ158" s="398" t="str">
        <f ca="1">+IF(OFFSET('Water Data'!$I$29,0,10*ROW('Water Data'!I152))="","",OFFSET('Water Data'!$I$29,0,10*ROW('Water Data'!I152)))</f>
        <v/>
      </c>
      <c r="CK158" s="398" t="str">
        <f ca="1">+IF(OFFSET('Sanitation Data'!$D$28,0,10*ROW('Sanitation Data'!D152))="","",OFFSET('Sanitation Data'!$D$28,0,10*ROW('Sanitation Data'!D152)))</f>
        <v/>
      </c>
      <c r="CL158" s="398" t="str">
        <f ca="1">+IF(OFFSET('Sanitation Data'!$D$29,0,10*ROW('Sanitation Data'!D152))="","",OFFSET('Sanitation Data'!$D$29,0,10*ROW('Sanitation Data'!D152)))</f>
        <v/>
      </c>
      <c r="CM158" s="398" t="str">
        <f ca="1">+IF(OFFSET('Sanitation Data'!$D$30,0,10*ROW('Sanitation Data'!D152))="","",OFFSET('Sanitation Data'!$D$30,0,10*ROW('Sanitation Data'!D152)))</f>
        <v/>
      </c>
      <c r="CN158" s="398" t="str">
        <f ca="1">+IF(OFFSET('Sanitation Data'!$D$31,0,10*ROW('Sanitation Data'!D152))="","",OFFSET('Sanitation Data'!$D$31,0,10*ROW('Sanitation Data'!D152)))</f>
        <v/>
      </c>
      <c r="CO158" s="398" t="str">
        <f ca="1">+IF(OFFSET('Sanitation Data'!$D$32,0,10*ROW('Sanitation Data'!D152))="","",OFFSET('Sanitation Data'!$D$32,0,10*ROW('Sanitation Data'!D152)))</f>
        <v/>
      </c>
      <c r="CP158" s="398" t="str">
        <f ca="1">+IF(OFFSET('Sanitation Data'!$E$28,0,10*ROW('Sanitation Data'!E152))="","",OFFSET('Sanitation Data'!$E$28,0,10*ROW('Sanitation Data'!E152)))</f>
        <v/>
      </c>
      <c r="CQ158" s="398" t="str">
        <f ca="1">+IF(OFFSET('Sanitation Data'!$E$29,0,10*ROW('Sanitation Data'!E152))="","",OFFSET('Sanitation Data'!$E$29,0,10*ROW('Sanitation Data'!E152)))</f>
        <v/>
      </c>
      <c r="CR158" s="398" t="str">
        <f ca="1">+IF(OFFSET('Sanitation Data'!$E$30,0,10*ROW('Sanitation Data'!E152))="","",OFFSET('Sanitation Data'!$E$30,0,10*ROW('Sanitation Data'!E152)))</f>
        <v/>
      </c>
      <c r="CS158" s="398" t="str">
        <f ca="1">+IF(OFFSET('Sanitation Data'!$E$31,0,10*ROW('Sanitation Data'!E152))="","",OFFSET('Sanitation Data'!$E$31,0,10*ROW('Sanitation Data'!E152)))</f>
        <v/>
      </c>
      <c r="CT158" s="398" t="str">
        <f ca="1">+IF(OFFSET('Sanitation Data'!$E$32,0,10*ROW('Sanitation Data'!E152))="","",OFFSET('Sanitation Data'!$E$32,0,10*ROW('Sanitation Data'!E152)))</f>
        <v/>
      </c>
      <c r="CU158" s="398" t="str">
        <f ca="1">+IF(OFFSET('Sanitation Data'!$F$28,0,10*ROW('Sanitation Data'!F152))="","",OFFSET('Sanitation Data'!$F$28,0,10*ROW('Sanitation Data'!F152)))</f>
        <v/>
      </c>
      <c r="CV158" s="398" t="str">
        <f ca="1">+IF(OFFSET('Sanitation Data'!$F$29,0,10*ROW('Sanitation Data'!F152))="","",OFFSET('Sanitation Data'!$F$29,0,10*ROW('Sanitation Data'!F152)))</f>
        <v/>
      </c>
      <c r="CW158" s="398" t="str">
        <f ca="1">+IF(OFFSET('Sanitation Data'!$F$30,0,10*ROW('Sanitation Data'!F152))="","",OFFSET('Sanitation Data'!$F$30,0,10*ROW('Sanitation Data'!F152)))</f>
        <v/>
      </c>
      <c r="CX158" s="398" t="str">
        <f ca="1">+IF(OFFSET('Sanitation Data'!$F$31,0,10*ROW('Sanitation Data'!F152))="","",OFFSET('Sanitation Data'!$F$31,0,10*ROW('Sanitation Data'!F152)))</f>
        <v/>
      </c>
      <c r="CY158" s="398" t="str">
        <f ca="1">+IF(OFFSET('Sanitation Data'!$F$32,0,10*ROW('Sanitation Data'!F152))="","",OFFSET('Sanitation Data'!$F$32,0,10*ROW('Sanitation Data'!F152)))</f>
        <v/>
      </c>
      <c r="CZ158" s="398" t="str">
        <f ca="1">+IF(OFFSET('Sanitation Data'!$G$28,0,10*ROW('Sanitation Data'!G152))="","",OFFSET('Sanitation Data'!$G$28,0,10*ROW('Sanitation Data'!G152)))</f>
        <v/>
      </c>
      <c r="DA158" s="398" t="str">
        <f ca="1">+IF(OFFSET('Sanitation Data'!$G$29,0,10*ROW('Sanitation Data'!G152))="","",OFFSET('Sanitation Data'!$G$29,0,10*ROW('Sanitation Data'!G152)))</f>
        <v/>
      </c>
      <c r="DB158" s="398" t="str">
        <f ca="1">+IF(OFFSET('Sanitation Data'!$G$30,0,10*ROW('Sanitation Data'!G152))="","",OFFSET('Sanitation Data'!$G$30,0,10*ROW('Sanitation Data'!G152)))</f>
        <v/>
      </c>
      <c r="DC158" s="398" t="str">
        <f ca="1">+IF(OFFSET('Sanitation Data'!$G$31,0,10*ROW('Sanitation Data'!G152))="","",OFFSET('Sanitation Data'!$G$31,0,10*ROW('Sanitation Data'!G152)))</f>
        <v/>
      </c>
      <c r="DD158" s="398" t="str">
        <f ca="1">+IF(OFFSET('Sanitation Data'!$G$32,0,10*ROW('Sanitation Data'!G152))="","",OFFSET('Sanitation Data'!$G$32,0,10*ROW('Sanitation Data'!G152)))</f>
        <v/>
      </c>
      <c r="DE158" s="398" t="str">
        <f ca="1">+IF(OFFSET('Sanitation Data'!$H$28,0,10*ROW('Sanitation Data'!H152))="","",OFFSET('Sanitation Data'!$H$28,0,10*ROW('Sanitation Data'!H152)))</f>
        <v/>
      </c>
      <c r="DF158" s="398" t="str">
        <f ca="1">+IF(OFFSET('Sanitation Data'!$H$29,0,10*ROW('Sanitation Data'!H152))="","",OFFSET('Sanitation Data'!$H$29,0,10*ROW('Sanitation Data'!H152)))</f>
        <v/>
      </c>
      <c r="DG158" s="398" t="str">
        <f ca="1">+IF(OFFSET('Sanitation Data'!$H$30,0,10*ROW('Sanitation Data'!H152))="","",OFFSET('Sanitation Data'!$H$30,0,10*ROW('Sanitation Data'!H152)))</f>
        <v/>
      </c>
      <c r="DH158" s="398" t="str">
        <f ca="1">+IF(OFFSET('Sanitation Data'!$H$31,0,10*ROW('Sanitation Data'!H152))="","",OFFSET('Sanitation Data'!$H$31,0,10*ROW('Sanitation Data'!H152)))</f>
        <v/>
      </c>
      <c r="DI158" s="398" t="str">
        <f ca="1">+IF(OFFSET('Sanitation Data'!$H$32,0,10*ROW('Sanitation Data'!H152))="","",OFFSET('Sanitation Data'!$H$32,0,10*ROW('Sanitation Data'!H152)))</f>
        <v/>
      </c>
      <c r="DJ158" s="398" t="str">
        <f ca="1">+IF(OFFSET('Sanitation Data'!$I$28,0,10*ROW('Sanitation Data'!I152))="","",OFFSET('Sanitation Data'!$I$28,0,10*ROW('Sanitation Data'!I152)))</f>
        <v/>
      </c>
      <c r="DK158" s="398" t="str">
        <f ca="1">+IF(OFFSET('Sanitation Data'!$I$29,0,10*ROW('Sanitation Data'!I152))="","",OFFSET('Sanitation Data'!$I$29,0,10*ROW('Sanitation Data'!I152)))</f>
        <v/>
      </c>
      <c r="DL158" s="398" t="str">
        <f ca="1">+IF(OFFSET('Sanitation Data'!$I$30,0,10*ROW('Sanitation Data'!I152))="","",OFFSET('Sanitation Data'!$I$30,0,10*ROW('Sanitation Data'!I152)))</f>
        <v/>
      </c>
      <c r="DM158" s="398" t="str">
        <f ca="1">+IF(OFFSET('Sanitation Data'!$I$31,0,10*ROW('Sanitation Data'!I152))="","",OFFSET('Sanitation Data'!$I$31,0,10*ROW('Sanitation Data'!I152)))</f>
        <v/>
      </c>
      <c r="DN158" s="398" t="str">
        <f ca="1">+IF(OFFSET('Sanitation Data'!$I$32,0,10*ROW('Sanitation Data'!I152))="","",OFFSET('Sanitation Data'!$I$32,0,10*ROW('Sanitation Data'!I152)))</f>
        <v/>
      </c>
      <c r="DO158" s="398" t="str">
        <f ca="1">+IF(OFFSET('Hygiene Data'!$D$11,0,10*ROW('Hygiene Data'!D152))="","",OFFSET('Hygiene Data'!$D$11,0,10*ROW('Hygiene Data'!D152)))</f>
        <v/>
      </c>
      <c r="DP158" s="398" t="str">
        <f ca="1">+IF(OFFSET('Hygiene Data'!$D$12,0,10*ROW('Hygiene Data'!D152))="","",OFFSET('Hygiene Data'!$D$12,0,10*ROW('Hygiene Data'!D152)))</f>
        <v/>
      </c>
      <c r="DQ158" s="398" t="str">
        <f ca="1">+IF(OFFSET('Hygiene Data'!$D$13,0,10*ROW('Hygiene Data'!D152))="","",OFFSET('Hygiene Data'!$D$13,0,10*ROW('Hygiene Data'!D152)))</f>
        <v/>
      </c>
      <c r="DR158" s="398" t="str">
        <f ca="1">+IF(OFFSET('Hygiene Data'!$E$11,0,10*ROW('Hygiene Data'!E152))="","",OFFSET('Hygiene Data'!$E$11,0,10*ROW('Hygiene Data'!E152)))</f>
        <v/>
      </c>
      <c r="DS158" s="398" t="str">
        <f ca="1">+IF(OFFSET('Hygiene Data'!$E$12,0,10*ROW('Hygiene Data'!E152))="","",OFFSET('Hygiene Data'!$E$12,0,10*ROW('Hygiene Data'!E152)))</f>
        <v/>
      </c>
      <c r="DT158" s="398" t="str">
        <f ca="1">+IF(OFFSET('Hygiene Data'!$E$13,0,10*ROW('Hygiene Data'!E152))="","",OFFSET('Hygiene Data'!$E$13,0,10*ROW('Hygiene Data'!E152)))</f>
        <v/>
      </c>
      <c r="DU158" s="398" t="str">
        <f ca="1">+IF(OFFSET('Hygiene Data'!$F$11,0,10*ROW('Hygiene Data'!F152))="","",OFFSET('Hygiene Data'!$F$11,0,10*ROW('Hygiene Data'!F152)))</f>
        <v/>
      </c>
      <c r="DV158" s="398" t="str">
        <f ca="1">+IF(OFFSET('Hygiene Data'!$F$12,0,10*ROW('Hygiene Data'!F152))="","",OFFSET('Hygiene Data'!$F$12,0,10*ROW('Hygiene Data'!F152)))</f>
        <v/>
      </c>
      <c r="DW158" s="398" t="str">
        <f ca="1">+IF(OFFSET('Hygiene Data'!$F$13,0,10*ROW('Hygiene Data'!F152))="","",OFFSET('Hygiene Data'!$F$13,0,10*ROW('Hygiene Data'!F152)))</f>
        <v/>
      </c>
      <c r="DX158" s="398" t="str">
        <f ca="1">+IF(OFFSET('Hygiene Data'!$G$11,0,10*ROW('Hygiene Data'!G152))="","",OFFSET('Hygiene Data'!$G$11,0,10*ROW('Hygiene Data'!G152)))</f>
        <v/>
      </c>
      <c r="DY158" s="398" t="str">
        <f ca="1">+IF(OFFSET('Hygiene Data'!$G$12,0,10*ROW('Hygiene Data'!G152))="","",OFFSET('Hygiene Data'!$G$12,0,10*ROW('Hygiene Data'!G152)))</f>
        <v/>
      </c>
      <c r="DZ158" s="398" t="str">
        <f ca="1">+IF(OFFSET('Hygiene Data'!$G$13,0,10*ROW('Hygiene Data'!G152))="","",OFFSET('Hygiene Data'!$G$13,0,10*ROW('Hygiene Data'!G152)))</f>
        <v/>
      </c>
      <c r="EA158" s="398" t="str">
        <f ca="1">+IF(OFFSET('Hygiene Data'!$H$11,0,10*ROW('Hygiene Data'!H152))="","",OFFSET('Hygiene Data'!$H$11,0,10*ROW('Hygiene Data'!H152)))</f>
        <v/>
      </c>
      <c r="EB158" s="398" t="str">
        <f ca="1">+IF(OFFSET('Hygiene Data'!$H$12,0,10*ROW('Hygiene Data'!H152))="","",OFFSET('Hygiene Data'!$H$12,0,10*ROW('Hygiene Data'!H152)))</f>
        <v/>
      </c>
      <c r="EC158" s="398" t="str">
        <f ca="1">+IF(OFFSET('Hygiene Data'!$H$13,0,10*ROW('Hygiene Data'!H152))="","",OFFSET('Hygiene Data'!$H$13,0,10*ROW('Hygiene Data'!H152)))</f>
        <v/>
      </c>
      <c r="ED158" s="398" t="str">
        <f ca="1">+IF(OFFSET('Hygiene Data'!$I$11,0,10*ROW('Hygiene Data'!I152))="","",OFFSET('Hygiene Data'!$I$11,0,10*ROW('Hygiene Data'!I152)))</f>
        <v/>
      </c>
      <c r="EE158" s="398" t="str">
        <f ca="1">+IF(OFFSET('Hygiene Data'!$I$12,0,10*ROW('Hygiene Data'!I152))="","",OFFSET('Hygiene Data'!$I$12,0,10*ROW('Hygiene Data'!I152)))</f>
        <v/>
      </c>
      <c r="EF158" s="398" t="str">
        <f ca="1">+IF(OFFSET('Hygiene Data'!$I$13,0,10*ROW('Hygiene Data'!I152))="","",OFFSET('Hygiene Data'!$I$13,0,10*ROW('Hygiene Data'!I152)))</f>
        <v/>
      </c>
    </row>
    <row r="159" spans="1:136" x14ac:dyDescent="0.25">
      <c r="A159" s="507" t="str">
        <f ca="1">+IF(OFFSET('Water Data'!$B$2,0,10*ROW('Water Data'!E153))="","",OFFSET('Water Data'!$B$2,0,10*ROW('Water Data'!E153)))</f>
        <v/>
      </c>
      <c r="B159" s="507"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34" t="str">
        <f t="shared" ca="1" si="2"/>
        <v/>
      </c>
      <c r="D159" s="535"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35"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35"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35"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35"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35"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35"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35"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35"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35"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35"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35"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35"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35"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35"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35"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35"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35"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36"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36"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36"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36"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36"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36"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36"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36"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36"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36"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36"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36"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36"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36"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36"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36"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36"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36"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36"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36"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36"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36"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36"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36"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36"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36"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36"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36"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36"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36"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37"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613"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37"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37"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37"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37"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37"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37"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37"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37"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37"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37"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37"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37"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37"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37"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37"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37"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98" t="str">
        <f ca="1">+IF(OFFSET('Water Data'!$D$27,0,10*ROW('Water Data'!D153))="","",OFFSET('Water Data'!$D$27,0,10*ROW('Water Data'!D153)))</f>
        <v/>
      </c>
      <c r="BT159" s="398" t="str">
        <f ca="1">+IF(OFFSET('Water Data'!$D$28,0,10*ROW('Water Data'!D153))="","",OFFSET('Water Data'!$D$28,0,10*ROW('Water Data'!D153)))</f>
        <v/>
      </c>
      <c r="BU159" s="398" t="str">
        <f ca="1">+IF(OFFSET('Water Data'!$D$29,0,10*ROW('Water Data'!D153))="","",OFFSET('Water Data'!$D$29,0,10*ROW('Water Data'!D153)))</f>
        <v/>
      </c>
      <c r="BV159" s="398" t="str">
        <f ca="1">+IF(OFFSET('Water Data'!$E$27,0,10*ROW('Water Data'!E153))="","",OFFSET('Water Data'!$E$27,0,10*ROW('Water Data'!E153)))</f>
        <v/>
      </c>
      <c r="BW159" s="398" t="str">
        <f ca="1">+IF(OFFSET('Water Data'!$E$28,0,10*ROW('Water Data'!E153))="","",OFFSET('Water Data'!$E$28,0,10*ROW('Water Data'!E153)))</f>
        <v/>
      </c>
      <c r="BX159" s="398" t="str">
        <f ca="1">+IF(OFFSET('Water Data'!$E$29,0,10*ROW('Water Data'!E153))="","",OFFSET('Water Data'!$E$29,0,10*ROW('Water Data'!E153)))</f>
        <v/>
      </c>
      <c r="BY159" s="398" t="str">
        <f ca="1">+IF(OFFSET('Water Data'!$F$27,0,10*ROW('Water Data'!F153))="","",OFFSET('Water Data'!$F$27,0,10*ROW('Water Data'!F153)))</f>
        <v/>
      </c>
      <c r="BZ159" s="398" t="str">
        <f ca="1">+IF(OFFSET('Water Data'!$F$28,0,10*ROW('Water Data'!F153))="","",OFFSET('Water Data'!$F$28,0,10*ROW('Water Data'!F153)))</f>
        <v/>
      </c>
      <c r="CA159" s="398" t="str">
        <f ca="1">+IF(OFFSET('Water Data'!$F$29,0,10*ROW('Water Data'!F153))="","",OFFSET('Water Data'!$F$29,0,10*ROW('Water Data'!F153)))</f>
        <v/>
      </c>
      <c r="CB159" s="398" t="str">
        <f ca="1">+IF(OFFSET('Water Data'!$G$27,0,10*ROW('Water Data'!G153))="","",OFFSET('Water Data'!$G$27,0,10*ROW('Water Data'!G153)))</f>
        <v/>
      </c>
      <c r="CC159" s="398" t="str">
        <f ca="1">+IF(OFFSET('Water Data'!$G$28,0,10*ROW('Water Data'!G153))="","",OFFSET('Water Data'!$G$28,0,10*ROW('Water Data'!G153)))</f>
        <v/>
      </c>
      <c r="CD159" s="398" t="str">
        <f ca="1">+IF(OFFSET('Water Data'!$G$29,0,10*ROW('Water Data'!G153))="","",OFFSET('Water Data'!$G$29,0,10*ROW('Water Data'!G153)))</f>
        <v/>
      </c>
      <c r="CE159" s="398" t="str">
        <f ca="1">+IF(OFFSET('Water Data'!$H$27,0,10*ROW('Water Data'!H153))="","",OFFSET('Water Data'!$H$27,0,10*ROW('Water Data'!H153)))</f>
        <v/>
      </c>
      <c r="CF159" s="398" t="str">
        <f ca="1">+IF(OFFSET('Water Data'!$H$28,0,10*ROW('Water Data'!H153))="","",OFFSET('Water Data'!$H$28,0,10*ROW('Water Data'!H153)))</f>
        <v/>
      </c>
      <c r="CG159" s="398" t="str">
        <f ca="1">+IF(OFFSET('Water Data'!$H$29,0,10*ROW('Water Data'!H153))="","",OFFSET('Water Data'!$H$29,0,10*ROW('Water Data'!H153)))</f>
        <v/>
      </c>
      <c r="CH159" s="398" t="str">
        <f ca="1">+IF(OFFSET('Water Data'!$I$27,0,10*ROW('Water Data'!I153))="","",OFFSET('Water Data'!$I$27,0,10*ROW('Water Data'!I153)))</f>
        <v/>
      </c>
      <c r="CI159" s="398" t="str">
        <f ca="1">+IF(OFFSET('Water Data'!$I$28,0,10*ROW('Water Data'!I153))="","",OFFSET('Water Data'!$I$28,0,10*ROW('Water Data'!I153)))</f>
        <v/>
      </c>
      <c r="CJ159" s="398" t="str">
        <f ca="1">+IF(OFFSET('Water Data'!$I$29,0,10*ROW('Water Data'!I153))="","",OFFSET('Water Data'!$I$29,0,10*ROW('Water Data'!I153)))</f>
        <v/>
      </c>
      <c r="CK159" s="398" t="str">
        <f ca="1">+IF(OFFSET('Sanitation Data'!$D$28,0,10*ROW('Sanitation Data'!D153))="","",OFFSET('Sanitation Data'!$D$28,0,10*ROW('Sanitation Data'!D153)))</f>
        <v/>
      </c>
      <c r="CL159" s="398" t="str">
        <f ca="1">+IF(OFFSET('Sanitation Data'!$D$29,0,10*ROW('Sanitation Data'!D153))="","",OFFSET('Sanitation Data'!$D$29,0,10*ROW('Sanitation Data'!D153)))</f>
        <v/>
      </c>
      <c r="CM159" s="398" t="str">
        <f ca="1">+IF(OFFSET('Sanitation Data'!$D$30,0,10*ROW('Sanitation Data'!D153))="","",OFFSET('Sanitation Data'!$D$30,0,10*ROW('Sanitation Data'!D153)))</f>
        <v/>
      </c>
      <c r="CN159" s="398" t="str">
        <f ca="1">+IF(OFFSET('Sanitation Data'!$D$31,0,10*ROW('Sanitation Data'!D153))="","",OFFSET('Sanitation Data'!$D$31,0,10*ROW('Sanitation Data'!D153)))</f>
        <v/>
      </c>
      <c r="CO159" s="398" t="str">
        <f ca="1">+IF(OFFSET('Sanitation Data'!$D$32,0,10*ROW('Sanitation Data'!D153))="","",OFFSET('Sanitation Data'!$D$32,0,10*ROW('Sanitation Data'!D153)))</f>
        <v/>
      </c>
      <c r="CP159" s="398" t="str">
        <f ca="1">+IF(OFFSET('Sanitation Data'!$E$28,0,10*ROW('Sanitation Data'!E153))="","",OFFSET('Sanitation Data'!$E$28,0,10*ROW('Sanitation Data'!E153)))</f>
        <v/>
      </c>
      <c r="CQ159" s="398" t="str">
        <f ca="1">+IF(OFFSET('Sanitation Data'!$E$29,0,10*ROW('Sanitation Data'!E153))="","",OFFSET('Sanitation Data'!$E$29,0,10*ROW('Sanitation Data'!E153)))</f>
        <v/>
      </c>
      <c r="CR159" s="398" t="str">
        <f ca="1">+IF(OFFSET('Sanitation Data'!$E$30,0,10*ROW('Sanitation Data'!E153))="","",OFFSET('Sanitation Data'!$E$30,0,10*ROW('Sanitation Data'!E153)))</f>
        <v/>
      </c>
      <c r="CS159" s="398" t="str">
        <f ca="1">+IF(OFFSET('Sanitation Data'!$E$31,0,10*ROW('Sanitation Data'!E153))="","",OFFSET('Sanitation Data'!$E$31,0,10*ROW('Sanitation Data'!E153)))</f>
        <v/>
      </c>
      <c r="CT159" s="398" t="str">
        <f ca="1">+IF(OFFSET('Sanitation Data'!$E$32,0,10*ROW('Sanitation Data'!E153))="","",OFFSET('Sanitation Data'!$E$32,0,10*ROW('Sanitation Data'!E153)))</f>
        <v/>
      </c>
      <c r="CU159" s="398" t="str">
        <f ca="1">+IF(OFFSET('Sanitation Data'!$F$28,0,10*ROW('Sanitation Data'!F153))="","",OFFSET('Sanitation Data'!$F$28,0,10*ROW('Sanitation Data'!F153)))</f>
        <v/>
      </c>
      <c r="CV159" s="398" t="str">
        <f ca="1">+IF(OFFSET('Sanitation Data'!$F$29,0,10*ROW('Sanitation Data'!F153))="","",OFFSET('Sanitation Data'!$F$29,0,10*ROW('Sanitation Data'!F153)))</f>
        <v/>
      </c>
      <c r="CW159" s="398" t="str">
        <f ca="1">+IF(OFFSET('Sanitation Data'!$F$30,0,10*ROW('Sanitation Data'!F153))="","",OFFSET('Sanitation Data'!$F$30,0,10*ROW('Sanitation Data'!F153)))</f>
        <v/>
      </c>
      <c r="CX159" s="398" t="str">
        <f ca="1">+IF(OFFSET('Sanitation Data'!$F$31,0,10*ROW('Sanitation Data'!F153))="","",OFFSET('Sanitation Data'!$F$31,0,10*ROW('Sanitation Data'!F153)))</f>
        <v/>
      </c>
      <c r="CY159" s="398" t="str">
        <f ca="1">+IF(OFFSET('Sanitation Data'!$F$32,0,10*ROW('Sanitation Data'!F153))="","",OFFSET('Sanitation Data'!$F$32,0,10*ROW('Sanitation Data'!F153)))</f>
        <v/>
      </c>
      <c r="CZ159" s="398" t="str">
        <f ca="1">+IF(OFFSET('Sanitation Data'!$G$28,0,10*ROW('Sanitation Data'!G153))="","",OFFSET('Sanitation Data'!$G$28,0,10*ROW('Sanitation Data'!G153)))</f>
        <v/>
      </c>
      <c r="DA159" s="398" t="str">
        <f ca="1">+IF(OFFSET('Sanitation Data'!$G$29,0,10*ROW('Sanitation Data'!G153))="","",OFFSET('Sanitation Data'!$G$29,0,10*ROW('Sanitation Data'!G153)))</f>
        <v/>
      </c>
      <c r="DB159" s="398" t="str">
        <f ca="1">+IF(OFFSET('Sanitation Data'!$G$30,0,10*ROW('Sanitation Data'!G153))="","",OFFSET('Sanitation Data'!$G$30,0,10*ROW('Sanitation Data'!G153)))</f>
        <v/>
      </c>
      <c r="DC159" s="398" t="str">
        <f ca="1">+IF(OFFSET('Sanitation Data'!$G$31,0,10*ROW('Sanitation Data'!G153))="","",OFFSET('Sanitation Data'!$G$31,0,10*ROW('Sanitation Data'!G153)))</f>
        <v/>
      </c>
      <c r="DD159" s="398" t="str">
        <f ca="1">+IF(OFFSET('Sanitation Data'!$G$32,0,10*ROW('Sanitation Data'!G153))="","",OFFSET('Sanitation Data'!$G$32,0,10*ROW('Sanitation Data'!G153)))</f>
        <v/>
      </c>
      <c r="DE159" s="398" t="str">
        <f ca="1">+IF(OFFSET('Sanitation Data'!$H$28,0,10*ROW('Sanitation Data'!H153))="","",OFFSET('Sanitation Data'!$H$28,0,10*ROW('Sanitation Data'!H153)))</f>
        <v/>
      </c>
      <c r="DF159" s="398" t="str">
        <f ca="1">+IF(OFFSET('Sanitation Data'!$H$29,0,10*ROW('Sanitation Data'!H153))="","",OFFSET('Sanitation Data'!$H$29,0,10*ROW('Sanitation Data'!H153)))</f>
        <v/>
      </c>
      <c r="DG159" s="398" t="str">
        <f ca="1">+IF(OFFSET('Sanitation Data'!$H$30,0,10*ROW('Sanitation Data'!H153))="","",OFFSET('Sanitation Data'!$H$30,0,10*ROW('Sanitation Data'!H153)))</f>
        <v/>
      </c>
      <c r="DH159" s="398" t="str">
        <f ca="1">+IF(OFFSET('Sanitation Data'!$H$31,0,10*ROW('Sanitation Data'!H153))="","",OFFSET('Sanitation Data'!$H$31,0,10*ROW('Sanitation Data'!H153)))</f>
        <v/>
      </c>
      <c r="DI159" s="398" t="str">
        <f ca="1">+IF(OFFSET('Sanitation Data'!$H$32,0,10*ROW('Sanitation Data'!H153))="","",OFFSET('Sanitation Data'!$H$32,0,10*ROW('Sanitation Data'!H153)))</f>
        <v/>
      </c>
      <c r="DJ159" s="398" t="str">
        <f ca="1">+IF(OFFSET('Sanitation Data'!$I$28,0,10*ROW('Sanitation Data'!I153))="","",OFFSET('Sanitation Data'!$I$28,0,10*ROW('Sanitation Data'!I153)))</f>
        <v/>
      </c>
      <c r="DK159" s="398" t="str">
        <f ca="1">+IF(OFFSET('Sanitation Data'!$I$29,0,10*ROW('Sanitation Data'!I153))="","",OFFSET('Sanitation Data'!$I$29,0,10*ROW('Sanitation Data'!I153)))</f>
        <v/>
      </c>
      <c r="DL159" s="398" t="str">
        <f ca="1">+IF(OFFSET('Sanitation Data'!$I$30,0,10*ROW('Sanitation Data'!I153))="","",OFFSET('Sanitation Data'!$I$30,0,10*ROW('Sanitation Data'!I153)))</f>
        <v/>
      </c>
      <c r="DM159" s="398" t="str">
        <f ca="1">+IF(OFFSET('Sanitation Data'!$I$31,0,10*ROW('Sanitation Data'!I153))="","",OFFSET('Sanitation Data'!$I$31,0,10*ROW('Sanitation Data'!I153)))</f>
        <v/>
      </c>
      <c r="DN159" s="398" t="str">
        <f ca="1">+IF(OFFSET('Sanitation Data'!$I$32,0,10*ROW('Sanitation Data'!I153))="","",OFFSET('Sanitation Data'!$I$32,0,10*ROW('Sanitation Data'!I153)))</f>
        <v/>
      </c>
      <c r="DO159" s="398" t="str">
        <f ca="1">+IF(OFFSET('Hygiene Data'!$D$11,0,10*ROW('Hygiene Data'!D153))="","",OFFSET('Hygiene Data'!$D$11,0,10*ROW('Hygiene Data'!D153)))</f>
        <v/>
      </c>
      <c r="DP159" s="398" t="str">
        <f ca="1">+IF(OFFSET('Hygiene Data'!$D$12,0,10*ROW('Hygiene Data'!D153))="","",OFFSET('Hygiene Data'!$D$12,0,10*ROW('Hygiene Data'!D153)))</f>
        <v/>
      </c>
      <c r="DQ159" s="398" t="str">
        <f ca="1">+IF(OFFSET('Hygiene Data'!$D$13,0,10*ROW('Hygiene Data'!D153))="","",OFFSET('Hygiene Data'!$D$13,0,10*ROW('Hygiene Data'!D153)))</f>
        <v/>
      </c>
      <c r="DR159" s="398" t="str">
        <f ca="1">+IF(OFFSET('Hygiene Data'!$E$11,0,10*ROW('Hygiene Data'!E153))="","",OFFSET('Hygiene Data'!$E$11,0,10*ROW('Hygiene Data'!E153)))</f>
        <v/>
      </c>
      <c r="DS159" s="398" t="str">
        <f ca="1">+IF(OFFSET('Hygiene Data'!$E$12,0,10*ROW('Hygiene Data'!E153))="","",OFFSET('Hygiene Data'!$E$12,0,10*ROW('Hygiene Data'!E153)))</f>
        <v/>
      </c>
      <c r="DT159" s="398" t="str">
        <f ca="1">+IF(OFFSET('Hygiene Data'!$E$13,0,10*ROW('Hygiene Data'!E153))="","",OFFSET('Hygiene Data'!$E$13,0,10*ROW('Hygiene Data'!E153)))</f>
        <v/>
      </c>
      <c r="DU159" s="398" t="str">
        <f ca="1">+IF(OFFSET('Hygiene Data'!$F$11,0,10*ROW('Hygiene Data'!F153))="","",OFFSET('Hygiene Data'!$F$11,0,10*ROW('Hygiene Data'!F153)))</f>
        <v/>
      </c>
      <c r="DV159" s="398" t="str">
        <f ca="1">+IF(OFFSET('Hygiene Data'!$F$12,0,10*ROW('Hygiene Data'!F153))="","",OFFSET('Hygiene Data'!$F$12,0,10*ROW('Hygiene Data'!F153)))</f>
        <v/>
      </c>
      <c r="DW159" s="398" t="str">
        <f ca="1">+IF(OFFSET('Hygiene Data'!$F$13,0,10*ROW('Hygiene Data'!F153))="","",OFFSET('Hygiene Data'!$F$13,0,10*ROW('Hygiene Data'!F153)))</f>
        <v/>
      </c>
      <c r="DX159" s="398" t="str">
        <f ca="1">+IF(OFFSET('Hygiene Data'!$G$11,0,10*ROW('Hygiene Data'!G153))="","",OFFSET('Hygiene Data'!$G$11,0,10*ROW('Hygiene Data'!G153)))</f>
        <v/>
      </c>
      <c r="DY159" s="398" t="str">
        <f ca="1">+IF(OFFSET('Hygiene Data'!$G$12,0,10*ROW('Hygiene Data'!G153))="","",OFFSET('Hygiene Data'!$G$12,0,10*ROW('Hygiene Data'!G153)))</f>
        <v/>
      </c>
      <c r="DZ159" s="398" t="str">
        <f ca="1">+IF(OFFSET('Hygiene Data'!$G$13,0,10*ROW('Hygiene Data'!G153))="","",OFFSET('Hygiene Data'!$G$13,0,10*ROW('Hygiene Data'!G153)))</f>
        <v/>
      </c>
      <c r="EA159" s="398" t="str">
        <f ca="1">+IF(OFFSET('Hygiene Data'!$H$11,0,10*ROW('Hygiene Data'!H153))="","",OFFSET('Hygiene Data'!$H$11,0,10*ROW('Hygiene Data'!H153)))</f>
        <v/>
      </c>
      <c r="EB159" s="398" t="str">
        <f ca="1">+IF(OFFSET('Hygiene Data'!$H$12,0,10*ROW('Hygiene Data'!H153))="","",OFFSET('Hygiene Data'!$H$12,0,10*ROW('Hygiene Data'!H153)))</f>
        <v/>
      </c>
      <c r="EC159" s="398" t="str">
        <f ca="1">+IF(OFFSET('Hygiene Data'!$H$13,0,10*ROW('Hygiene Data'!H153))="","",OFFSET('Hygiene Data'!$H$13,0,10*ROW('Hygiene Data'!H153)))</f>
        <v/>
      </c>
      <c r="ED159" s="398" t="str">
        <f ca="1">+IF(OFFSET('Hygiene Data'!$I$11,0,10*ROW('Hygiene Data'!I153))="","",OFFSET('Hygiene Data'!$I$11,0,10*ROW('Hygiene Data'!I153)))</f>
        <v/>
      </c>
      <c r="EE159" s="398" t="str">
        <f ca="1">+IF(OFFSET('Hygiene Data'!$I$12,0,10*ROW('Hygiene Data'!I153))="","",OFFSET('Hygiene Data'!$I$12,0,10*ROW('Hygiene Data'!I153)))</f>
        <v/>
      </c>
      <c r="EF159" s="398" t="str">
        <f ca="1">+IF(OFFSET('Hygiene Data'!$I$13,0,10*ROW('Hygiene Data'!I153))="","",OFFSET('Hygiene Data'!$I$13,0,10*ROW('Hygiene Data'!I153)))</f>
        <v/>
      </c>
    </row>
    <row r="160" spans="1:136" x14ac:dyDescent="0.25">
      <c r="A160" s="507" t="str">
        <f ca="1">+IF(OFFSET('Water Data'!$B$2,0,10*ROW('Water Data'!E154))="","",OFFSET('Water Data'!$B$2,0,10*ROW('Water Data'!E154)))</f>
        <v/>
      </c>
      <c r="B160" s="507"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34" t="str">
        <f t="shared" ca="1" si="2"/>
        <v/>
      </c>
      <c r="D160" s="535"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35"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35"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35"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35"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35"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35"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35"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35"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35"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35"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35"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35"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35"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35"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35"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35"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35"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36"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36"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36"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36"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36"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36"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36"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36"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36"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36"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36"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36"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36"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36"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36"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36"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36"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36"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36"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36"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36"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36"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36"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36"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36"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36"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36"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36"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36"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36"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37"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613"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37"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37"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37"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37"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37"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37"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37"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37"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37"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37"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37"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37"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37"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37"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37"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37"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98" t="str">
        <f ca="1">+IF(OFFSET('Water Data'!$D$27,0,10*ROW('Water Data'!D154))="","",OFFSET('Water Data'!$D$27,0,10*ROW('Water Data'!D154)))</f>
        <v/>
      </c>
      <c r="BT160" s="398" t="str">
        <f ca="1">+IF(OFFSET('Water Data'!$D$28,0,10*ROW('Water Data'!D154))="","",OFFSET('Water Data'!$D$28,0,10*ROW('Water Data'!D154)))</f>
        <v/>
      </c>
      <c r="BU160" s="398" t="str">
        <f ca="1">+IF(OFFSET('Water Data'!$D$29,0,10*ROW('Water Data'!D154))="","",OFFSET('Water Data'!$D$29,0,10*ROW('Water Data'!D154)))</f>
        <v/>
      </c>
      <c r="BV160" s="398" t="str">
        <f ca="1">+IF(OFFSET('Water Data'!$E$27,0,10*ROW('Water Data'!E154))="","",OFFSET('Water Data'!$E$27,0,10*ROW('Water Data'!E154)))</f>
        <v/>
      </c>
      <c r="BW160" s="398" t="str">
        <f ca="1">+IF(OFFSET('Water Data'!$E$28,0,10*ROW('Water Data'!E154))="","",OFFSET('Water Data'!$E$28,0,10*ROW('Water Data'!E154)))</f>
        <v/>
      </c>
      <c r="BX160" s="398" t="str">
        <f ca="1">+IF(OFFSET('Water Data'!$E$29,0,10*ROW('Water Data'!E154))="","",OFFSET('Water Data'!$E$29,0,10*ROW('Water Data'!E154)))</f>
        <v/>
      </c>
      <c r="BY160" s="398" t="str">
        <f ca="1">+IF(OFFSET('Water Data'!$F$27,0,10*ROW('Water Data'!F154))="","",OFFSET('Water Data'!$F$27,0,10*ROW('Water Data'!F154)))</f>
        <v/>
      </c>
      <c r="BZ160" s="398" t="str">
        <f ca="1">+IF(OFFSET('Water Data'!$F$28,0,10*ROW('Water Data'!F154))="","",OFFSET('Water Data'!$F$28,0,10*ROW('Water Data'!F154)))</f>
        <v/>
      </c>
      <c r="CA160" s="398" t="str">
        <f ca="1">+IF(OFFSET('Water Data'!$F$29,0,10*ROW('Water Data'!F154))="","",OFFSET('Water Data'!$F$29,0,10*ROW('Water Data'!F154)))</f>
        <v/>
      </c>
      <c r="CB160" s="398" t="str">
        <f ca="1">+IF(OFFSET('Water Data'!$G$27,0,10*ROW('Water Data'!G154))="","",OFFSET('Water Data'!$G$27,0,10*ROW('Water Data'!G154)))</f>
        <v/>
      </c>
      <c r="CC160" s="398" t="str">
        <f ca="1">+IF(OFFSET('Water Data'!$G$28,0,10*ROW('Water Data'!G154))="","",OFFSET('Water Data'!$G$28,0,10*ROW('Water Data'!G154)))</f>
        <v/>
      </c>
      <c r="CD160" s="398" t="str">
        <f ca="1">+IF(OFFSET('Water Data'!$G$29,0,10*ROW('Water Data'!G154))="","",OFFSET('Water Data'!$G$29,0,10*ROW('Water Data'!G154)))</f>
        <v/>
      </c>
      <c r="CE160" s="398" t="str">
        <f ca="1">+IF(OFFSET('Water Data'!$H$27,0,10*ROW('Water Data'!H154))="","",OFFSET('Water Data'!$H$27,0,10*ROW('Water Data'!H154)))</f>
        <v/>
      </c>
      <c r="CF160" s="398" t="str">
        <f ca="1">+IF(OFFSET('Water Data'!$H$28,0,10*ROW('Water Data'!H154))="","",OFFSET('Water Data'!$H$28,0,10*ROW('Water Data'!H154)))</f>
        <v/>
      </c>
      <c r="CG160" s="398" t="str">
        <f ca="1">+IF(OFFSET('Water Data'!$H$29,0,10*ROW('Water Data'!H154))="","",OFFSET('Water Data'!$H$29,0,10*ROW('Water Data'!H154)))</f>
        <v/>
      </c>
      <c r="CH160" s="398" t="str">
        <f ca="1">+IF(OFFSET('Water Data'!$I$27,0,10*ROW('Water Data'!I154))="","",OFFSET('Water Data'!$I$27,0,10*ROW('Water Data'!I154)))</f>
        <v/>
      </c>
      <c r="CI160" s="398" t="str">
        <f ca="1">+IF(OFFSET('Water Data'!$I$28,0,10*ROW('Water Data'!I154))="","",OFFSET('Water Data'!$I$28,0,10*ROW('Water Data'!I154)))</f>
        <v/>
      </c>
      <c r="CJ160" s="398" t="str">
        <f ca="1">+IF(OFFSET('Water Data'!$I$29,0,10*ROW('Water Data'!I154))="","",OFFSET('Water Data'!$I$29,0,10*ROW('Water Data'!I154)))</f>
        <v/>
      </c>
      <c r="CK160" s="398" t="str">
        <f ca="1">+IF(OFFSET('Sanitation Data'!$D$28,0,10*ROW('Sanitation Data'!D154))="","",OFFSET('Sanitation Data'!$D$28,0,10*ROW('Sanitation Data'!D154)))</f>
        <v/>
      </c>
      <c r="CL160" s="398" t="str">
        <f ca="1">+IF(OFFSET('Sanitation Data'!$D$29,0,10*ROW('Sanitation Data'!D154))="","",OFFSET('Sanitation Data'!$D$29,0,10*ROW('Sanitation Data'!D154)))</f>
        <v/>
      </c>
      <c r="CM160" s="398" t="str">
        <f ca="1">+IF(OFFSET('Sanitation Data'!$D$30,0,10*ROW('Sanitation Data'!D154))="","",OFFSET('Sanitation Data'!$D$30,0,10*ROW('Sanitation Data'!D154)))</f>
        <v/>
      </c>
      <c r="CN160" s="398" t="str">
        <f ca="1">+IF(OFFSET('Sanitation Data'!$D$31,0,10*ROW('Sanitation Data'!D154))="","",OFFSET('Sanitation Data'!$D$31,0,10*ROW('Sanitation Data'!D154)))</f>
        <v/>
      </c>
      <c r="CO160" s="398" t="str">
        <f ca="1">+IF(OFFSET('Sanitation Data'!$D$32,0,10*ROW('Sanitation Data'!D154))="","",OFFSET('Sanitation Data'!$D$32,0,10*ROW('Sanitation Data'!D154)))</f>
        <v/>
      </c>
      <c r="CP160" s="398" t="str">
        <f ca="1">+IF(OFFSET('Sanitation Data'!$E$28,0,10*ROW('Sanitation Data'!E154))="","",OFFSET('Sanitation Data'!$E$28,0,10*ROW('Sanitation Data'!E154)))</f>
        <v/>
      </c>
      <c r="CQ160" s="398" t="str">
        <f ca="1">+IF(OFFSET('Sanitation Data'!$E$29,0,10*ROW('Sanitation Data'!E154))="","",OFFSET('Sanitation Data'!$E$29,0,10*ROW('Sanitation Data'!E154)))</f>
        <v/>
      </c>
      <c r="CR160" s="398" t="str">
        <f ca="1">+IF(OFFSET('Sanitation Data'!$E$30,0,10*ROW('Sanitation Data'!E154))="","",OFFSET('Sanitation Data'!$E$30,0,10*ROW('Sanitation Data'!E154)))</f>
        <v/>
      </c>
      <c r="CS160" s="398" t="str">
        <f ca="1">+IF(OFFSET('Sanitation Data'!$E$31,0,10*ROW('Sanitation Data'!E154))="","",OFFSET('Sanitation Data'!$E$31,0,10*ROW('Sanitation Data'!E154)))</f>
        <v/>
      </c>
      <c r="CT160" s="398" t="str">
        <f ca="1">+IF(OFFSET('Sanitation Data'!$E$32,0,10*ROW('Sanitation Data'!E154))="","",OFFSET('Sanitation Data'!$E$32,0,10*ROW('Sanitation Data'!E154)))</f>
        <v/>
      </c>
      <c r="CU160" s="398" t="str">
        <f ca="1">+IF(OFFSET('Sanitation Data'!$F$28,0,10*ROW('Sanitation Data'!F154))="","",OFFSET('Sanitation Data'!$F$28,0,10*ROW('Sanitation Data'!F154)))</f>
        <v/>
      </c>
      <c r="CV160" s="398" t="str">
        <f ca="1">+IF(OFFSET('Sanitation Data'!$F$29,0,10*ROW('Sanitation Data'!F154))="","",OFFSET('Sanitation Data'!$F$29,0,10*ROW('Sanitation Data'!F154)))</f>
        <v/>
      </c>
      <c r="CW160" s="398" t="str">
        <f ca="1">+IF(OFFSET('Sanitation Data'!$F$30,0,10*ROW('Sanitation Data'!F154))="","",OFFSET('Sanitation Data'!$F$30,0,10*ROW('Sanitation Data'!F154)))</f>
        <v/>
      </c>
      <c r="CX160" s="398" t="str">
        <f ca="1">+IF(OFFSET('Sanitation Data'!$F$31,0,10*ROW('Sanitation Data'!F154))="","",OFFSET('Sanitation Data'!$F$31,0,10*ROW('Sanitation Data'!F154)))</f>
        <v/>
      </c>
      <c r="CY160" s="398" t="str">
        <f ca="1">+IF(OFFSET('Sanitation Data'!$F$32,0,10*ROW('Sanitation Data'!F154))="","",OFFSET('Sanitation Data'!$F$32,0,10*ROW('Sanitation Data'!F154)))</f>
        <v/>
      </c>
      <c r="CZ160" s="398" t="str">
        <f ca="1">+IF(OFFSET('Sanitation Data'!$G$28,0,10*ROW('Sanitation Data'!G154))="","",OFFSET('Sanitation Data'!$G$28,0,10*ROW('Sanitation Data'!G154)))</f>
        <v/>
      </c>
      <c r="DA160" s="398" t="str">
        <f ca="1">+IF(OFFSET('Sanitation Data'!$G$29,0,10*ROW('Sanitation Data'!G154))="","",OFFSET('Sanitation Data'!$G$29,0,10*ROW('Sanitation Data'!G154)))</f>
        <v/>
      </c>
      <c r="DB160" s="398" t="str">
        <f ca="1">+IF(OFFSET('Sanitation Data'!$G$30,0,10*ROW('Sanitation Data'!G154))="","",OFFSET('Sanitation Data'!$G$30,0,10*ROW('Sanitation Data'!G154)))</f>
        <v/>
      </c>
      <c r="DC160" s="398" t="str">
        <f ca="1">+IF(OFFSET('Sanitation Data'!$G$31,0,10*ROW('Sanitation Data'!G154))="","",OFFSET('Sanitation Data'!$G$31,0,10*ROW('Sanitation Data'!G154)))</f>
        <v/>
      </c>
      <c r="DD160" s="398" t="str">
        <f ca="1">+IF(OFFSET('Sanitation Data'!$G$32,0,10*ROW('Sanitation Data'!G154))="","",OFFSET('Sanitation Data'!$G$32,0,10*ROW('Sanitation Data'!G154)))</f>
        <v/>
      </c>
      <c r="DE160" s="398" t="str">
        <f ca="1">+IF(OFFSET('Sanitation Data'!$H$28,0,10*ROW('Sanitation Data'!H154))="","",OFFSET('Sanitation Data'!$H$28,0,10*ROW('Sanitation Data'!H154)))</f>
        <v/>
      </c>
      <c r="DF160" s="398" t="str">
        <f ca="1">+IF(OFFSET('Sanitation Data'!$H$29,0,10*ROW('Sanitation Data'!H154))="","",OFFSET('Sanitation Data'!$H$29,0,10*ROW('Sanitation Data'!H154)))</f>
        <v/>
      </c>
      <c r="DG160" s="398" t="str">
        <f ca="1">+IF(OFFSET('Sanitation Data'!$H$30,0,10*ROW('Sanitation Data'!H154))="","",OFFSET('Sanitation Data'!$H$30,0,10*ROW('Sanitation Data'!H154)))</f>
        <v/>
      </c>
      <c r="DH160" s="398" t="str">
        <f ca="1">+IF(OFFSET('Sanitation Data'!$H$31,0,10*ROW('Sanitation Data'!H154))="","",OFFSET('Sanitation Data'!$H$31,0,10*ROW('Sanitation Data'!H154)))</f>
        <v/>
      </c>
      <c r="DI160" s="398" t="str">
        <f ca="1">+IF(OFFSET('Sanitation Data'!$H$32,0,10*ROW('Sanitation Data'!H154))="","",OFFSET('Sanitation Data'!$H$32,0,10*ROW('Sanitation Data'!H154)))</f>
        <v/>
      </c>
      <c r="DJ160" s="398" t="str">
        <f ca="1">+IF(OFFSET('Sanitation Data'!$I$28,0,10*ROW('Sanitation Data'!I154))="","",OFFSET('Sanitation Data'!$I$28,0,10*ROW('Sanitation Data'!I154)))</f>
        <v/>
      </c>
      <c r="DK160" s="398" t="str">
        <f ca="1">+IF(OFFSET('Sanitation Data'!$I$29,0,10*ROW('Sanitation Data'!I154))="","",OFFSET('Sanitation Data'!$I$29,0,10*ROW('Sanitation Data'!I154)))</f>
        <v/>
      </c>
      <c r="DL160" s="398" t="str">
        <f ca="1">+IF(OFFSET('Sanitation Data'!$I$30,0,10*ROW('Sanitation Data'!I154))="","",OFFSET('Sanitation Data'!$I$30,0,10*ROW('Sanitation Data'!I154)))</f>
        <v/>
      </c>
      <c r="DM160" s="398" t="str">
        <f ca="1">+IF(OFFSET('Sanitation Data'!$I$31,0,10*ROW('Sanitation Data'!I154))="","",OFFSET('Sanitation Data'!$I$31,0,10*ROW('Sanitation Data'!I154)))</f>
        <v/>
      </c>
      <c r="DN160" s="398" t="str">
        <f ca="1">+IF(OFFSET('Sanitation Data'!$I$32,0,10*ROW('Sanitation Data'!I154))="","",OFFSET('Sanitation Data'!$I$32,0,10*ROW('Sanitation Data'!I154)))</f>
        <v/>
      </c>
      <c r="DO160" s="398" t="str">
        <f ca="1">+IF(OFFSET('Hygiene Data'!$D$11,0,10*ROW('Hygiene Data'!D154))="","",OFFSET('Hygiene Data'!$D$11,0,10*ROW('Hygiene Data'!D154)))</f>
        <v/>
      </c>
      <c r="DP160" s="398" t="str">
        <f ca="1">+IF(OFFSET('Hygiene Data'!$D$12,0,10*ROW('Hygiene Data'!D154))="","",OFFSET('Hygiene Data'!$D$12,0,10*ROW('Hygiene Data'!D154)))</f>
        <v/>
      </c>
      <c r="DQ160" s="398" t="str">
        <f ca="1">+IF(OFFSET('Hygiene Data'!$D$13,0,10*ROW('Hygiene Data'!D154))="","",OFFSET('Hygiene Data'!$D$13,0,10*ROW('Hygiene Data'!D154)))</f>
        <v/>
      </c>
      <c r="DR160" s="398" t="str">
        <f ca="1">+IF(OFFSET('Hygiene Data'!$E$11,0,10*ROW('Hygiene Data'!E154))="","",OFFSET('Hygiene Data'!$E$11,0,10*ROW('Hygiene Data'!E154)))</f>
        <v/>
      </c>
      <c r="DS160" s="398" t="str">
        <f ca="1">+IF(OFFSET('Hygiene Data'!$E$12,0,10*ROW('Hygiene Data'!E154))="","",OFFSET('Hygiene Data'!$E$12,0,10*ROW('Hygiene Data'!E154)))</f>
        <v/>
      </c>
      <c r="DT160" s="398" t="str">
        <f ca="1">+IF(OFFSET('Hygiene Data'!$E$13,0,10*ROW('Hygiene Data'!E154))="","",OFFSET('Hygiene Data'!$E$13,0,10*ROW('Hygiene Data'!E154)))</f>
        <v/>
      </c>
      <c r="DU160" s="398" t="str">
        <f ca="1">+IF(OFFSET('Hygiene Data'!$F$11,0,10*ROW('Hygiene Data'!F154))="","",OFFSET('Hygiene Data'!$F$11,0,10*ROW('Hygiene Data'!F154)))</f>
        <v/>
      </c>
      <c r="DV160" s="398" t="str">
        <f ca="1">+IF(OFFSET('Hygiene Data'!$F$12,0,10*ROW('Hygiene Data'!F154))="","",OFFSET('Hygiene Data'!$F$12,0,10*ROW('Hygiene Data'!F154)))</f>
        <v/>
      </c>
      <c r="DW160" s="398" t="str">
        <f ca="1">+IF(OFFSET('Hygiene Data'!$F$13,0,10*ROW('Hygiene Data'!F154))="","",OFFSET('Hygiene Data'!$F$13,0,10*ROW('Hygiene Data'!F154)))</f>
        <v/>
      </c>
      <c r="DX160" s="398" t="str">
        <f ca="1">+IF(OFFSET('Hygiene Data'!$G$11,0,10*ROW('Hygiene Data'!G154))="","",OFFSET('Hygiene Data'!$G$11,0,10*ROW('Hygiene Data'!G154)))</f>
        <v/>
      </c>
      <c r="DY160" s="398" t="str">
        <f ca="1">+IF(OFFSET('Hygiene Data'!$G$12,0,10*ROW('Hygiene Data'!G154))="","",OFFSET('Hygiene Data'!$G$12,0,10*ROW('Hygiene Data'!G154)))</f>
        <v/>
      </c>
      <c r="DZ160" s="398" t="str">
        <f ca="1">+IF(OFFSET('Hygiene Data'!$G$13,0,10*ROW('Hygiene Data'!G154))="","",OFFSET('Hygiene Data'!$G$13,0,10*ROW('Hygiene Data'!G154)))</f>
        <v/>
      </c>
      <c r="EA160" s="398" t="str">
        <f ca="1">+IF(OFFSET('Hygiene Data'!$H$11,0,10*ROW('Hygiene Data'!H154))="","",OFFSET('Hygiene Data'!$H$11,0,10*ROW('Hygiene Data'!H154)))</f>
        <v/>
      </c>
      <c r="EB160" s="398" t="str">
        <f ca="1">+IF(OFFSET('Hygiene Data'!$H$12,0,10*ROW('Hygiene Data'!H154))="","",OFFSET('Hygiene Data'!$H$12,0,10*ROW('Hygiene Data'!H154)))</f>
        <v/>
      </c>
      <c r="EC160" s="398" t="str">
        <f ca="1">+IF(OFFSET('Hygiene Data'!$H$13,0,10*ROW('Hygiene Data'!H154))="","",OFFSET('Hygiene Data'!$H$13,0,10*ROW('Hygiene Data'!H154)))</f>
        <v/>
      </c>
      <c r="ED160" s="398" t="str">
        <f ca="1">+IF(OFFSET('Hygiene Data'!$I$11,0,10*ROW('Hygiene Data'!I154))="","",OFFSET('Hygiene Data'!$I$11,0,10*ROW('Hygiene Data'!I154)))</f>
        <v/>
      </c>
      <c r="EE160" s="398" t="str">
        <f ca="1">+IF(OFFSET('Hygiene Data'!$I$12,0,10*ROW('Hygiene Data'!I154))="","",OFFSET('Hygiene Data'!$I$12,0,10*ROW('Hygiene Data'!I154)))</f>
        <v/>
      </c>
      <c r="EF160" s="398" t="str">
        <f ca="1">+IF(OFFSET('Hygiene Data'!$I$13,0,10*ROW('Hygiene Data'!I154))="","",OFFSET('Hygiene Data'!$I$13,0,10*ROW('Hygiene Data'!I154)))</f>
        <v/>
      </c>
    </row>
    <row r="161" spans="1:136" x14ac:dyDescent="0.25">
      <c r="A161" s="507" t="str">
        <f ca="1">+IF(OFFSET('Water Data'!$B$2,0,10*ROW('Water Data'!E155))="","",OFFSET('Water Data'!$B$2,0,10*ROW('Water Data'!E155)))</f>
        <v/>
      </c>
      <c r="B161" s="507"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34" t="str">
        <f t="shared" ca="1" si="2"/>
        <v/>
      </c>
      <c r="D161" s="535"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35"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35"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35"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35"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35"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35"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35"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35"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35"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35"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35"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35"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35"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35"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35"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35"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35"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36"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36"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36"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36"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36"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36"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36"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36"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36"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36"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36"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36"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36"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36"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36"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36"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36"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36"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36"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36"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36"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36"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36"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36"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36"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36"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36"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36"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36"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36"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37"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613"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37"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37"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37"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37"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37"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37"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37"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37"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37"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37"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37"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37"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37"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37"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37"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37"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98" t="str">
        <f ca="1">+IF(OFFSET('Water Data'!$D$27,0,10*ROW('Water Data'!D155))="","",OFFSET('Water Data'!$D$27,0,10*ROW('Water Data'!D155)))</f>
        <v/>
      </c>
      <c r="BT161" s="398" t="str">
        <f ca="1">+IF(OFFSET('Water Data'!$D$28,0,10*ROW('Water Data'!D155))="","",OFFSET('Water Data'!$D$28,0,10*ROW('Water Data'!D155)))</f>
        <v/>
      </c>
      <c r="BU161" s="398" t="str">
        <f ca="1">+IF(OFFSET('Water Data'!$D$29,0,10*ROW('Water Data'!D155))="","",OFFSET('Water Data'!$D$29,0,10*ROW('Water Data'!D155)))</f>
        <v/>
      </c>
      <c r="BV161" s="398" t="str">
        <f ca="1">+IF(OFFSET('Water Data'!$E$27,0,10*ROW('Water Data'!E155))="","",OFFSET('Water Data'!$E$27,0,10*ROW('Water Data'!E155)))</f>
        <v/>
      </c>
      <c r="BW161" s="398" t="str">
        <f ca="1">+IF(OFFSET('Water Data'!$E$28,0,10*ROW('Water Data'!E155))="","",OFFSET('Water Data'!$E$28,0,10*ROW('Water Data'!E155)))</f>
        <v/>
      </c>
      <c r="BX161" s="398" t="str">
        <f ca="1">+IF(OFFSET('Water Data'!$E$29,0,10*ROW('Water Data'!E155))="","",OFFSET('Water Data'!$E$29,0,10*ROW('Water Data'!E155)))</f>
        <v/>
      </c>
      <c r="BY161" s="398" t="str">
        <f ca="1">+IF(OFFSET('Water Data'!$F$27,0,10*ROW('Water Data'!F155))="","",OFFSET('Water Data'!$F$27,0,10*ROW('Water Data'!F155)))</f>
        <v/>
      </c>
      <c r="BZ161" s="398" t="str">
        <f ca="1">+IF(OFFSET('Water Data'!$F$28,0,10*ROW('Water Data'!F155))="","",OFFSET('Water Data'!$F$28,0,10*ROW('Water Data'!F155)))</f>
        <v/>
      </c>
      <c r="CA161" s="398" t="str">
        <f ca="1">+IF(OFFSET('Water Data'!$F$29,0,10*ROW('Water Data'!F155))="","",OFFSET('Water Data'!$F$29,0,10*ROW('Water Data'!F155)))</f>
        <v/>
      </c>
      <c r="CB161" s="398" t="str">
        <f ca="1">+IF(OFFSET('Water Data'!$G$27,0,10*ROW('Water Data'!G155))="","",OFFSET('Water Data'!$G$27,0,10*ROW('Water Data'!G155)))</f>
        <v/>
      </c>
      <c r="CC161" s="398" t="str">
        <f ca="1">+IF(OFFSET('Water Data'!$G$28,0,10*ROW('Water Data'!G155))="","",OFFSET('Water Data'!$G$28,0,10*ROW('Water Data'!G155)))</f>
        <v/>
      </c>
      <c r="CD161" s="398" t="str">
        <f ca="1">+IF(OFFSET('Water Data'!$G$29,0,10*ROW('Water Data'!G155))="","",OFFSET('Water Data'!$G$29,0,10*ROW('Water Data'!G155)))</f>
        <v/>
      </c>
      <c r="CE161" s="398" t="str">
        <f ca="1">+IF(OFFSET('Water Data'!$H$27,0,10*ROW('Water Data'!H155))="","",OFFSET('Water Data'!$H$27,0,10*ROW('Water Data'!H155)))</f>
        <v/>
      </c>
      <c r="CF161" s="398" t="str">
        <f ca="1">+IF(OFFSET('Water Data'!$H$28,0,10*ROW('Water Data'!H155))="","",OFFSET('Water Data'!$H$28,0,10*ROW('Water Data'!H155)))</f>
        <v/>
      </c>
      <c r="CG161" s="398" t="str">
        <f ca="1">+IF(OFFSET('Water Data'!$H$29,0,10*ROW('Water Data'!H155))="","",OFFSET('Water Data'!$H$29,0,10*ROW('Water Data'!H155)))</f>
        <v/>
      </c>
      <c r="CH161" s="398" t="str">
        <f ca="1">+IF(OFFSET('Water Data'!$I$27,0,10*ROW('Water Data'!I155))="","",OFFSET('Water Data'!$I$27,0,10*ROW('Water Data'!I155)))</f>
        <v/>
      </c>
      <c r="CI161" s="398" t="str">
        <f ca="1">+IF(OFFSET('Water Data'!$I$28,0,10*ROW('Water Data'!I155))="","",OFFSET('Water Data'!$I$28,0,10*ROW('Water Data'!I155)))</f>
        <v/>
      </c>
      <c r="CJ161" s="398" t="str">
        <f ca="1">+IF(OFFSET('Water Data'!$I$29,0,10*ROW('Water Data'!I155))="","",OFFSET('Water Data'!$I$29,0,10*ROW('Water Data'!I155)))</f>
        <v/>
      </c>
      <c r="CK161" s="398" t="str">
        <f ca="1">+IF(OFFSET('Sanitation Data'!$D$28,0,10*ROW('Sanitation Data'!D155))="","",OFFSET('Sanitation Data'!$D$28,0,10*ROW('Sanitation Data'!D155)))</f>
        <v/>
      </c>
      <c r="CL161" s="398" t="str">
        <f ca="1">+IF(OFFSET('Sanitation Data'!$D$29,0,10*ROW('Sanitation Data'!D155))="","",OFFSET('Sanitation Data'!$D$29,0,10*ROW('Sanitation Data'!D155)))</f>
        <v/>
      </c>
      <c r="CM161" s="398" t="str">
        <f ca="1">+IF(OFFSET('Sanitation Data'!$D$30,0,10*ROW('Sanitation Data'!D155))="","",OFFSET('Sanitation Data'!$D$30,0,10*ROW('Sanitation Data'!D155)))</f>
        <v/>
      </c>
      <c r="CN161" s="398" t="str">
        <f ca="1">+IF(OFFSET('Sanitation Data'!$D$31,0,10*ROW('Sanitation Data'!D155))="","",OFFSET('Sanitation Data'!$D$31,0,10*ROW('Sanitation Data'!D155)))</f>
        <v/>
      </c>
      <c r="CO161" s="398" t="str">
        <f ca="1">+IF(OFFSET('Sanitation Data'!$D$32,0,10*ROW('Sanitation Data'!D155))="","",OFFSET('Sanitation Data'!$D$32,0,10*ROW('Sanitation Data'!D155)))</f>
        <v/>
      </c>
      <c r="CP161" s="398" t="str">
        <f ca="1">+IF(OFFSET('Sanitation Data'!$E$28,0,10*ROW('Sanitation Data'!E155))="","",OFFSET('Sanitation Data'!$E$28,0,10*ROW('Sanitation Data'!E155)))</f>
        <v/>
      </c>
      <c r="CQ161" s="398" t="str">
        <f ca="1">+IF(OFFSET('Sanitation Data'!$E$29,0,10*ROW('Sanitation Data'!E155))="","",OFFSET('Sanitation Data'!$E$29,0,10*ROW('Sanitation Data'!E155)))</f>
        <v/>
      </c>
      <c r="CR161" s="398" t="str">
        <f ca="1">+IF(OFFSET('Sanitation Data'!$E$30,0,10*ROW('Sanitation Data'!E155))="","",OFFSET('Sanitation Data'!$E$30,0,10*ROW('Sanitation Data'!E155)))</f>
        <v/>
      </c>
      <c r="CS161" s="398" t="str">
        <f ca="1">+IF(OFFSET('Sanitation Data'!$E$31,0,10*ROW('Sanitation Data'!E155))="","",OFFSET('Sanitation Data'!$E$31,0,10*ROW('Sanitation Data'!E155)))</f>
        <v/>
      </c>
      <c r="CT161" s="398" t="str">
        <f ca="1">+IF(OFFSET('Sanitation Data'!$E$32,0,10*ROW('Sanitation Data'!E155))="","",OFFSET('Sanitation Data'!$E$32,0,10*ROW('Sanitation Data'!E155)))</f>
        <v/>
      </c>
      <c r="CU161" s="398" t="str">
        <f ca="1">+IF(OFFSET('Sanitation Data'!$F$28,0,10*ROW('Sanitation Data'!F155))="","",OFFSET('Sanitation Data'!$F$28,0,10*ROW('Sanitation Data'!F155)))</f>
        <v/>
      </c>
      <c r="CV161" s="398" t="str">
        <f ca="1">+IF(OFFSET('Sanitation Data'!$F$29,0,10*ROW('Sanitation Data'!F155))="","",OFFSET('Sanitation Data'!$F$29,0,10*ROW('Sanitation Data'!F155)))</f>
        <v/>
      </c>
      <c r="CW161" s="398" t="str">
        <f ca="1">+IF(OFFSET('Sanitation Data'!$F$30,0,10*ROW('Sanitation Data'!F155))="","",OFFSET('Sanitation Data'!$F$30,0,10*ROW('Sanitation Data'!F155)))</f>
        <v/>
      </c>
      <c r="CX161" s="398" t="str">
        <f ca="1">+IF(OFFSET('Sanitation Data'!$F$31,0,10*ROW('Sanitation Data'!F155))="","",OFFSET('Sanitation Data'!$F$31,0,10*ROW('Sanitation Data'!F155)))</f>
        <v/>
      </c>
      <c r="CY161" s="398" t="str">
        <f ca="1">+IF(OFFSET('Sanitation Data'!$F$32,0,10*ROW('Sanitation Data'!F155))="","",OFFSET('Sanitation Data'!$F$32,0,10*ROW('Sanitation Data'!F155)))</f>
        <v/>
      </c>
      <c r="CZ161" s="398" t="str">
        <f ca="1">+IF(OFFSET('Sanitation Data'!$G$28,0,10*ROW('Sanitation Data'!G155))="","",OFFSET('Sanitation Data'!$G$28,0,10*ROW('Sanitation Data'!G155)))</f>
        <v/>
      </c>
      <c r="DA161" s="398" t="str">
        <f ca="1">+IF(OFFSET('Sanitation Data'!$G$29,0,10*ROW('Sanitation Data'!G155))="","",OFFSET('Sanitation Data'!$G$29,0,10*ROW('Sanitation Data'!G155)))</f>
        <v/>
      </c>
      <c r="DB161" s="398" t="str">
        <f ca="1">+IF(OFFSET('Sanitation Data'!$G$30,0,10*ROW('Sanitation Data'!G155))="","",OFFSET('Sanitation Data'!$G$30,0,10*ROW('Sanitation Data'!G155)))</f>
        <v/>
      </c>
      <c r="DC161" s="398" t="str">
        <f ca="1">+IF(OFFSET('Sanitation Data'!$G$31,0,10*ROW('Sanitation Data'!G155))="","",OFFSET('Sanitation Data'!$G$31,0,10*ROW('Sanitation Data'!G155)))</f>
        <v/>
      </c>
      <c r="DD161" s="398" t="str">
        <f ca="1">+IF(OFFSET('Sanitation Data'!$G$32,0,10*ROW('Sanitation Data'!G155))="","",OFFSET('Sanitation Data'!$G$32,0,10*ROW('Sanitation Data'!G155)))</f>
        <v/>
      </c>
      <c r="DE161" s="398" t="str">
        <f ca="1">+IF(OFFSET('Sanitation Data'!$H$28,0,10*ROW('Sanitation Data'!H155))="","",OFFSET('Sanitation Data'!$H$28,0,10*ROW('Sanitation Data'!H155)))</f>
        <v/>
      </c>
      <c r="DF161" s="398" t="str">
        <f ca="1">+IF(OFFSET('Sanitation Data'!$H$29,0,10*ROW('Sanitation Data'!H155))="","",OFFSET('Sanitation Data'!$H$29,0,10*ROW('Sanitation Data'!H155)))</f>
        <v/>
      </c>
      <c r="DG161" s="398" t="str">
        <f ca="1">+IF(OFFSET('Sanitation Data'!$H$30,0,10*ROW('Sanitation Data'!H155))="","",OFFSET('Sanitation Data'!$H$30,0,10*ROW('Sanitation Data'!H155)))</f>
        <v/>
      </c>
      <c r="DH161" s="398" t="str">
        <f ca="1">+IF(OFFSET('Sanitation Data'!$H$31,0,10*ROW('Sanitation Data'!H155))="","",OFFSET('Sanitation Data'!$H$31,0,10*ROW('Sanitation Data'!H155)))</f>
        <v/>
      </c>
      <c r="DI161" s="398" t="str">
        <f ca="1">+IF(OFFSET('Sanitation Data'!$H$32,0,10*ROW('Sanitation Data'!H155))="","",OFFSET('Sanitation Data'!$H$32,0,10*ROW('Sanitation Data'!H155)))</f>
        <v/>
      </c>
      <c r="DJ161" s="398" t="str">
        <f ca="1">+IF(OFFSET('Sanitation Data'!$I$28,0,10*ROW('Sanitation Data'!I155))="","",OFFSET('Sanitation Data'!$I$28,0,10*ROW('Sanitation Data'!I155)))</f>
        <v/>
      </c>
      <c r="DK161" s="398" t="str">
        <f ca="1">+IF(OFFSET('Sanitation Data'!$I$29,0,10*ROW('Sanitation Data'!I155))="","",OFFSET('Sanitation Data'!$I$29,0,10*ROW('Sanitation Data'!I155)))</f>
        <v/>
      </c>
      <c r="DL161" s="398" t="str">
        <f ca="1">+IF(OFFSET('Sanitation Data'!$I$30,0,10*ROW('Sanitation Data'!I155))="","",OFFSET('Sanitation Data'!$I$30,0,10*ROW('Sanitation Data'!I155)))</f>
        <v/>
      </c>
      <c r="DM161" s="398" t="str">
        <f ca="1">+IF(OFFSET('Sanitation Data'!$I$31,0,10*ROW('Sanitation Data'!I155))="","",OFFSET('Sanitation Data'!$I$31,0,10*ROW('Sanitation Data'!I155)))</f>
        <v/>
      </c>
      <c r="DN161" s="398" t="str">
        <f ca="1">+IF(OFFSET('Sanitation Data'!$I$32,0,10*ROW('Sanitation Data'!I155))="","",OFFSET('Sanitation Data'!$I$32,0,10*ROW('Sanitation Data'!I155)))</f>
        <v/>
      </c>
      <c r="DO161" s="398" t="str">
        <f ca="1">+IF(OFFSET('Hygiene Data'!$D$11,0,10*ROW('Hygiene Data'!D155))="","",OFFSET('Hygiene Data'!$D$11,0,10*ROW('Hygiene Data'!D155)))</f>
        <v/>
      </c>
      <c r="DP161" s="398" t="str">
        <f ca="1">+IF(OFFSET('Hygiene Data'!$D$12,0,10*ROW('Hygiene Data'!D155))="","",OFFSET('Hygiene Data'!$D$12,0,10*ROW('Hygiene Data'!D155)))</f>
        <v/>
      </c>
      <c r="DQ161" s="398" t="str">
        <f ca="1">+IF(OFFSET('Hygiene Data'!$D$13,0,10*ROW('Hygiene Data'!D155))="","",OFFSET('Hygiene Data'!$D$13,0,10*ROW('Hygiene Data'!D155)))</f>
        <v/>
      </c>
      <c r="DR161" s="398" t="str">
        <f ca="1">+IF(OFFSET('Hygiene Data'!$E$11,0,10*ROW('Hygiene Data'!E155))="","",OFFSET('Hygiene Data'!$E$11,0,10*ROW('Hygiene Data'!E155)))</f>
        <v/>
      </c>
      <c r="DS161" s="398" t="str">
        <f ca="1">+IF(OFFSET('Hygiene Data'!$E$12,0,10*ROW('Hygiene Data'!E155))="","",OFFSET('Hygiene Data'!$E$12,0,10*ROW('Hygiene Data'!E155)))</f>
        <v/>
      </c>
      <c r="DT161" s="398" t="str">
        <f ca="1">+IF(OFFSET('Hygiene Data'!$E$13,0,10*ROW('Hygiene Data'!E155))="","",OFFSET('Hygiene Data'!$E$13,0,10*ROW('Hygiene Data'!E155)))</f>
        <v/>
      </c>
      <c r="DU161" s="398" t="str">
        <f ca="1">+IF(OFFSET('Hygiene Data'!$F$11,0,10*ROW('Hygiene Data'!F155))="","",OFFSET('Hygiene Data'!$F$11,0,10*ROW('Hygiene Data'!F155)))</f>
        <v/>
      </c>
      <c r="DV161" s="398" t="str">
        <f ca="1">+IF(OFFSET('Hygiene Data'!$F$12,0,10*ROW('Hygiene Data'!F155))="","",OFFSET('Hygiene Data'!$F$12,0,10*ROW('Hygiene Data'!F155)))</f>
        <v/>
      </c>
      <c r="DW161" s="398" t="str">
        <f ca="1">+IF(OFFSET('Hygiene Data'!$F$13,0,10*ROW('Hygiene Data'!F155))="","",OFFSET('Hygiene Data'!$F$13,0,10*ROW('Hygiene Data'!F155)))</f>
        <v/>
      </c>
      <c r="DX161" s="398" t="str">
        <f ca="1">+IF(OFFSET('Hygiene Data'!$G$11,0,10*ROW('Hygiene Data'!G155))="","",OFFSET('Hygiene Data'!$G$11,0,10*ROW('Hygiene Data'!G155)))</f>
        <v/>
      </c>
      <c r="DY161" s="398" t="str">
        <f ca="1">+IF(OFFSET('Hygiene Data'!$G$12,0,10*ROW('Hygiene Data'!G155))="","",OFFSET('Hygiene Data'!$G$12,0,10*ROW('Hygiene Data'!G155)))</f>
        <v/>
      </c>
      <c r="DZ161" s="398" t="str">
        <f ca="1">+IF(OFFSET('Hygiene Data'!$G$13,0,10*ROW('Hygiene Data'!G155))="","",OFFSET('Hygiene Data'!$G$13,0,10*ROW('Hygiene Data'!G155)))</f>
        <v/>
      </c>
      <c r="EA161" s="398" t="str">
        <f ca="1">+IF(OFFSET('Hygiene Data'!$H$11,0,10*ROW('Hygiene Data'!H155))="","",OFFSET('Hygiene Data'!$H$11,0,10*ROW('Hygiene Data'!H155)))</f>
        <v/>
      </c>
      <c r="EB161" s="398" t="str">
        <f ca="1">+IF(OFFSET('Hygiene Data'!$H$12,0,10*ROW('Hygiene Data'!H155))="","",OFFSET('Hygiene Data'!$H$12,0,10*ROW('Hygiene Data'!H155)))</f>
        <v/>
      </c>
      <c r="EC161" s="398" t="str">
        <f ca="1">+IF(OFFSET('Hygiene Data'!$H$13,0,10*ROW('Hygiene Data'!H155))="","",OFFSET('Hygiene Data'!$H$13,0,10*ROW('Hygiene Data'!H155)))</f>
        <v/>
      </c>
      <c r="ED161" s="398" t="str">
        <f ca="1">+IF(OFFSET('Hygiene Data'!$I$11,0,10*ROW('Hygiene Data'!I155))="","",OFFSET('Hygiene Data'!$I$11,0,10*ROW('Hygiene Data'!I155)))</f>
        <v/>
      </c>
      <c r="EE161" s="398" t="str">
        <f ca="1">+IF(OFFSET('Hygiene Data'!$I$12,0,10*ROW('Hygiene Data'!I155))="","",OFFSET('Hygiene Data'!$I$12,0,10*ROW('Hygiene Data'!I155)))</f>
        <v/>
      </c>
      <c r="EF161" s="398" t="str">
        <f ca="1">+IF(OFFSET('Hygiene Data'!$I$13,0,10*ROW('Hygiene Data'!I155))="","",OFFSET('Hygiene Data'!$I$13,0,10*ROW('Hygiene Data'!I155)))</f>
        <v/>
      </c>
    </row>
    <row r="162" spans="1:136" x14ac:dyDescent="0.25">
      <c r="A162" s="507" t="str">
        <f ca="1">+IF(OFFSET('Water Data'!$B$2,0,10*ROW('Water Data'!E156))="","",OFFSET('Water Data'!$B$2,0,10*ROW('Water Data'!E156)))</f>
        <v/>
      </c>
      <c r="B162" s="507"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34" t="str">
        <f t="shared" ca="1" si="2"/>
        <v/>
      </c>
      <c r="D162" s="535"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35"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35"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35"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35"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35"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35"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35"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35"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35"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35"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35"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35"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35"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35"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35"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35"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35"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36"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36"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36"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36"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36"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36"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36"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36"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36"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36"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36"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36"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36"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36"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36"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36"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36"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36"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36"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36"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36"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36"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36"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36"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36"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36"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36"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36"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36"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36"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37"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613"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37"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37"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37"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37"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37"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37"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37"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37"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37"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37"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37"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37"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37"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37"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37"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37"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98" t="str">
        <f ca="1">+IF(OFFSET('Water Data'!$D$27,0,10*ROW('Water Data'!D156))="","",OFFSET('Water Data'!$D$27,0,10*ROW('Water Data'!D156)))</f>
        <v/>
      </c>
      <c r="BT162" s="398" t="str">
        <f ca="1">+IF(OFFSET('Water Data'!$D$28,0,10*ROW('Water Data'!D156))="","",OFFSET('Water Data'!$D$28,0,10*ROW('Water Data'!D156)))</f>
        <v/>
      </c>
      <c r="BU162" s="398" t="str">
        <f ca="1">+IF(OFFSET('Water Data'!$D$29,0,10*ROW('Water Data'!D156))="","",OFFSET('Water Data'!$D$29,0,10*ROW('Water Data'!D156)))</f>
        <v/>
      </c>
      <c r="BV162" s="398" t="str">
        <f ca="1">+IF(OFFSET('Water Data'!$E$27,0,10*ROW('Water Data'!E156))="","",OFFSET('Water Data'!$E$27,0,10*ROW('Water Data'!E156)))</f>
        <v/>
      </c>
      <c r="BW162" s="398" t="str">
        <f ca="1">+IF(OFFSET('Water Data'!$E$28,0,10*ROW('Water Data'!E156))="","",OFFSET('Water Data'!$E$28,0,10*ROW('Water Data'!E156)))</f>
        <v/>
      </c>
      <c r="BX162" s="398" t="str">
        <f ca="1">+IF(OFFSET('Water Data'!$E$29,0,10*ROW('Water Data'!E156))="","",OFFSET('Water Data'!$E$29,0,10*ROW('Water Data'!E156)))</f>
        <v/>
      </c>
      <c r="BY162" s="398" t="str">
        <f ca="1">+IF(OFFSET('Water Data'!$F$27,0,10*ROW('Water Data'!F156))="","",OFFSET('Water Data'!$F$27,0,10*ROW('Water Data'!F156)))</f>
        <v/>
      </c>
      <c r="BZ162" s="398" t="str">
        <f ca="1">+IF(OFFSET('Water Data'!$F$28,0,10*ROW('Water Data'!F156))="","",OFFSET('Water Data'!$F$28,0,10*ROW('Water Data'!F156)))</f>
        <v/>
      </c>
      <c r="CA162" s="398" t="str">
        <f ca="1">+IF(OFFSET('Water Data'!$F$29,0,10*ROW('Water Data'!F156))="","",OFFSET('Water Data'!$F$29,0,10*ROW('Water Data'!F156)))</f>
        <v/>
      </c>
      <c r="CB162" s="398" t="str">
        <f ca="1">+IF(OFFSET('Water Data'!$G$27,0,10*ROW('Water Data'!G156))="","",OFFSET('Water Data'!$G$27,0,10*ROW('Water Data'!G156)))</f>
        <v/>
      </c>
      <c r="CC162" s="398" t="str">
        <f ca="1">+IF(OFFSET('Water Data'!$G$28,0,10*ROW('Water Data'!G156))="","",OFFSET('Water Data'!$G$28,0,10*ROW('Water Data'!G156)))</f>
        <v/>
      </c>
      <c r="CD162" s="398" t="str">
        <f ca="1">+IF(OFFSET('Water Data'!$G$29,0,10*ROW('Water Data'!G156))="","",OFFSET('Water Data'!$G$29,0,10*ROW('Water Data'!G156)))</f>
        <v/>
      </c>
      <c r="CE162" s="398" t="str">
        <f ca="1">+IF(OFFSET('Water Data'!$H$27,0,10*ROW('Water Data'!H156))="","",OFFSET('Water Data'!$H$27,0,10*ROW('Water Data'!H156)))</f>
        <v/>
      </c>
      <c r="CF162" s="398" t="str">
        <f ca="1">+IF(OFFSET('Water Data'!$H$28,0,10*ROW('Water Data'!H156))="","",OFFSET('Water Data'!$H$28,0,10*ROW('Water Data'!H156)))</f>
        <v/>
      </c>
      <c r="CG162" s="398" t="str">
        <f ca="1">+IF(OFFSET('Water Data'!$H$29,0,10*ROW('Water Data'!H156))="","",OFFSET('Water Data'!$H$29,0,10*ROW('Water Data'!H156)))</f>
        <v/>
      </c>
      <c r="CH162" s="398" t="str">
        <f ca="1">+IF(OFFSET('Water Data'!$I$27,0,10*ROW('Water Data'!I156))="","",OFFSET('Water Data'!$I$27,0,10*ROW('Water Data'!I156)))</f>
        <v/>
      </c>
      <c r="CI162" s="398" t="str">
        <f ca="1">+IF(OFFSET('Water Data'!$I$28,0,10*ROW('Water Data'!I156))="","",OFFSET('Water Data'!$I$28,0,10*ROW('Water Data'!I156)))</f>
        <v/>
      </c>
      <c r="CJ162" s="398" t="str">
        <f ca="1">+IF(OFFSET('Water Data'!$I$29,0,10*ROW('Water Data'!I156))="","",OFFSET('Water Data'!$I$29,0,10*ROW('Water Data'!I156)))</f>
        <v/>
      </c>
      <c r="CK162" s="398" t="str">
        <f ca="1">+IF(OFFSET('Sanitation Data'!$D$28,0,10*ROW('Sanitation Data'!D156))="","",OFFSET('Sanitation Data'!$D$28,0,10*ROW('Sanitation Data'!D156)))</f>
        <v/>
      </c>
      <c r="CL162" s="398" t="str">
        <f ca="1">+IF(OFFSET('Sanitation Data'!$D$29,0,10*ROW('Sanitation Data'!D156))="","",OFFSET('Sanitation Data'!$D$29,0,10*ROW('Sanitation Data'!D156)))</f>
        <v/>
      </c>
      <c r="CM162" s="398" t="str">
        <f ca="1">+IF(OFFSET('Sanitation Data'!$D$30,0,10*ROW('Sanitation Data'!D156))="","",OFFSET('Sanitation Data'!$D$30,0,10*ROW('Sanitation Data'!D156)))</f>
        <v/>
      </c>
      <c r="CN162" s="398" t="str">
        <f ca="1">+IF(OFFSET('Sanitation Data'!$D$31,0,10*ROW('Sanitation Data'!D156))="","",OFFSET('Sanitation Data'!$D$31,0,10*ROW('Sanitation Data'!D156)))</f>
        <v/>
      </c>
      <c r="CO162" s="398" t="str">
        <f ca="1">+IF(OFFSET('Sanitation Data'!$D$32,0,10*ROW('Sanitation Data'!D156))="","",OFFSET('Sanitation Data'!$D$32,0,10*ROW('Sanitation Data'!D156)))</f>
        <v/>
      </c>
      <c r="CP162" s="398" t="str">
        <f ca="1">+IF(OFFSET('Sanitation Data'!$E$28,0,10*ROW('Sanitation Data'!E156))="","",OFFSET('Sanitation Data'!$E$28,0,10*ROW('Sanitation Data'!E156)))</f>
        <v/>
      </c>
      <c r="CQ162" s="398" t="str">
        <f ca="1">+IF(OFFSET('Sanitation Data'!$E$29,0,10*ROW('Sanitation Data'!E156))="","",OFFSET('Sanitation Data'!$E$29,0,10*ROW('Sanitation Data'!E156)))</f>
        <v/>
      </c>
      <c r="CR162" s="398" t="str">
        <f ca="1">+IF(OFFSET('Sanitation Data'!$E$30,0,10*ROW('Sanitation Data'!E156))="","",OFFSET('Sanitation Data'!$E$30,0,10*ROW('Sanitation Data'!E156)))</f>
        <v/>
      </c>
      <c r="CS162" s="398" t="str">
        <f ca="1">+IF(OFFSET('Sanitation Data'!$E$31,0,10*ROW('Sanitation Data'!E156))="","",OFFSET('Sanitation Data'!$E$31,0,10*ROW('Sanitation Data'!E156)))</f>
        <v/>
      </c>
      <c r="CT162" s="398" t="str">
        <f ca="1">+IF(OFFSET('Sanitation Data'!$E$32,0,10*ROW('Sanitation Data'!E156))="","",OFFSET('Sanitation Data'!$E$32,0,10*ROW('Sanitation Data'!E156)))</f>
        <v/>
      </c>
      <c r="CU162" s="398" t="str">
        <f ca="1">+IF(OFFSET('Sanitation Data'!$F$28,0,10*ROW('Sanitation Data'!F156))="","",OFFSET('Sanitation Data'!$F$28,0,10*ROW('Sanitation Data'!F156)))</f>
        <v/>
      </c>
      <c r="CV162" s="398" t="str">
        <f ca="1">+IF(OFFSET('Sanitation Data'!$F$29,0,10*ROW('Sanitation Data'!F156))="","",OFFSET('Sanitation Data'!$F$29,0,10*ROW('Sanitation Data'!F156)))</f>
        <v/>
      </c>
      <c r="CW162" s="398" t="str">
        <f ca="1">+IF(OFFSET('Sanitation Data'!$F$30,0,10*ROW('Sanitation Data'!F156))="","",OFFSET('Sanitation Data'!$F$30,0,10*ROW('Sanitation Data'!F156)))</f>
        <v/>
      </c>
      <c r="CX162" s="398" t="str">
        <f ca="1">+IF(OFFSET('Sanitation Data'!$F$31,0,10*ROW('Sanitation Data'!F156))="","",OFFSET('Sanitation Data'!$F$31,0,10*ROW('Sanitation Data'!F156)))</f>
        <v/>
      </c>
      <c r="CY162" s="398" t="str">
        <f ca="1">+IF(OFFSET('Sanitation Data'!$F$32,0,10*ROW('Sanitation Data'!F156))="","",OFFSET('Sanitation Data'!$F$32,0,10*ROW('Sanitation Data'!F156)))</f>
        <v/>
      </c>
      <c r="CZ162" s="398" t="str">
        <f ca="1">+IF(OFFSET('Sanitation Data'!$G$28,0,10*ROW('Sanitation Data'!G156))="","",OFFSET('Sanitation Data'!$G$28,0,10*ROW('Sanitation Data'!G156)))</f>
        <v/>
      </c>
      <c r="DA162" s="398" t="str">
        <f ca="1">+IF(OFFSET('Sanitation Data'!$G$29,0,10*ROW('Sanitation Data'!G156))="","",OFFSET('Sanitation Data'!$G$29,0,10*ROW('Sanitation Data'!G156)))</f>
        <v/>
      </c>
      <c r="DB162" s="398" t="str">
        <f ca="1">+IF(OFFSET('Sanitation Data'!$G$30,0,10*ROW('Sanitation Data'!G156))="","",OFFSET('Sanitation Data'!$G$30,0,10*ROW('Sanitation Data'!G156)))</f>
        <v/>
      </c>
      <c r="DC162" s="398" t="str">
        <f ca="1">+IF(OFFSET('Sanitation Data'!$G$31,0,10*ROW('Sanitation Data'!G156))="","",OFFSET('Sanitation Data'!$G$31,0,10*ROW('Sanitation Data'!G156)))</f>
        <v/>
      </c>
      <c r="DD162" s="398" t="str">
        <f ca="1">+IF(OFFSET('Sanitation Data'!$G$32,0,10*ROW('Sanitation Data'!G156))="","",OFFSET('Sanitation Data'!$G$32,0,10*ROW('Sanitation Data'!G156)))</f>
        <v/>
      </c>
      <c r="DE162" s="398" t="str">
        <f ca="1">+IF(OFFSET('Sanitation Data'!$H$28,0,10*ROW('Sanitation Data'!H156))="","",OFFSET('Sanitation Data'!$H$28,0,10*ROW('Sanitation Data'!H156)))</f>
        <v/>
      </c>
      <c r="DF162" s="398" t="str">
        <f ca="1">+IF(OFFSET('Sanitation Data'!$H$29,0,10*ROW('Sanitation Data'!H156))="","",OFFSET('Sanitation Data'!$H$29,0,10*ROW('Sanitation Data'!H156)))</f>
        <v/>
      </c>
      <c r="DG162" s="398" t="str">
        <f ca="1">+IF(OFFSET('Sanitation Data'!$H$30,0,10*ROW('Sanitation Data'!H156))="","",OFFSET('Sanitation Data'!$H$30,0,10*ROW('Sanitation Data'!H156)))</f>
        <v/>
      </c>
      <c r="DH162" s="398" t="str">
        <f ca="1">+IF(OFFSET('Sanitation Data'!$H$31,0,10*ROW('Sanitation Data'!H156))="","",OFFSET('Sanitation Data'!$H$31,0,10*ROW('Sanitation Data'!H156)))</f>
        <v/>
      </c>
      <c r="DI162" s="398" t="str">
        <f ca="1">+IF(OFFSET('Sanitation Data'!$H$32,0,10*ROW('Sanitation Data'!H156))="","",OFFSET('Sanitation Data'!$H$32,0,10*ROW('Sanitation Data'!H156)))</f>
        <v/>
      </c>
      <c r="DJ162" s="398" t="str">
        <f ca="1">+IF(OFFSET('Sanitation Data'!$I$28,0,10*ROW('Sanitation Data'!I156))="","",OFFSET('Sanitation Data'!$I$28,0,10*ROW('Sanitation Data'!I156)))</f>
        <v/>
      </c>
      <c r="DK162" s="398" t="str">
        <f ca="1">+IF(OFFSET('Sanitation Data'!$I$29,0,10*ROW('Sanitation Data'!I156))="","",OFFSET('Sanitation Data'!$I$29,0,10*ROW('Sanitation Data'!I156)))</f>
        <v/>
      </c>
      <c r="DL162" s="398" t="str">
        <f ca="1">+IF(OFFSET('Sanitation Data'!$I$30,0,10*ROW('Sanitation Data'!I156))="","",OFFSET('Sanitation Data'!$I$30,0,10*ROW('Sanitation Data'!I156)))</f>
        <v/>
      </c>
      <c r="DM162" s="398" t="str">
        <f ca="1">+IF(OFFSET('Sanitation Data'!$I$31,0,10*ROW('Sanitation Data'!I156))="","",OFFSET('Sanitation Data'!$I$31,0,10*ROW('Sanitation Data'!I156)))</f>
        <v/>
      </c>
      <c r="DN162" s="398" t="str">
        <f ca="1">+IF(OFFSET('Sanitation Data'!$I$32,0,10*ROW('Sanitation Data'!I156))="","",OFFSET('Sanitation Data'!$I$32,0,10*ROW('Sanitation Data'!I156)))</f>
        <v/>
      </c>
      <c r="DO162" s="398" t="str">
        <f ca="1">+IF(OFFSET('Hygiene Data'!$D$11,0,10*ROW('Hygiene Data'!D156))="","",OFFSET('Hygiene Data'!$D$11,0,10*ROW('Hygiene Data'!D156)))</f>
        <v/>
      </c>
      <c r="DP162" s="398" t="str">
        <f ca="1">+IF(OFFSET('Hygiene Data'!$D$12,0,10*ROW('Hygiene Data'!D156))="","",OFFSET('Hygiene Data'!$D$12,0,10*ROW('Hygiene Data'!D156)))</f>
        <v/>
      </c>
      <c r="DQ162" s="398" t="str">
        <f ca="1">+IF(OFFSET('Hygiene Data'!$D$13,0,10*ROW('Hygiene Data'!D156))="","",OFFSET('Hygiene Data'!$D$13,0,10*ROW('Hygiene Data'!D156)))</f>
        <v/>
      </c>
      <c r="DR162" s="398" t="str">
        <f ca="1">+IF(OFFSET('Hygiene Data'!$E$11,0,10*ROW('Hygiene Data'!E156))="","",OFFSET('Hygiene Data'!$E$11,0,10*ROW('Hygiene Data'!E156)))</f>
        <v/>
      </c>
      <c r="DS162" s="398" t="str">
        <f ca="1">+IF(OFFSET('Hygiene Data'!$E$12,0,10*ROW('Hygiene Data'!E156))="","",OFFSET('Hygiene Data'!$E$12,0,10*ROW('Hygiene Data'!E156)))</f>
        <v/>
      </c>
      <c r="DT162" s="398" t="str">
        <f ca="1">+IF(OFFSET('Hygiene Data'!$E$13,0,10*ROW('Hygiene Data'!E156))="","",OFFSET('Hygiene Data'!$E$13,0,10*ROW('Hygiene Data'!E156)))</f>
        <v/>
      </c>
      <c r="DU162" s="398" t="str">
        <f ca="1">+IF(OFFSET('Hygiene Data'!$F$11,0,10*ROW('Hygiene Data'!F156))="","",OFFSET('Hygiene Data'!$F$11,0,10*ROW('Hygiene Data'!F156)))</f>
        <v/>
      </c>
      <c r="DV162" s="398" t="str">
        <f ca="1">+IF(OFFSET('Hygiene Data'!$F$12,0,10*ROW('Hygiene Data'!F156))="","",OFFSET('Hygiene Data'!$F$12,0,10*ROW('Hygiene Data'!F156)))</f>
        <v/>
      </c>
      <c r="DW162" s="398" t="str">
        <f ca="1">+IF(OFFSET('Hygiene Data'!$F$13,0,10*ROW('Hygiene Data'!F156))="","",OFFSET('Hygiene Data'!$F$13,0,10*ROW('Hygiene Data'!F156)))</f>
        <v/>
      </c>
      <c r="DX162" s="398" t="str">
        <f ca="1">+IF(OFFSET('Hygiene Data'!$G$11,0,10*ROW('Hygiene Data'!G156))="","",OFFSET('Hygiene Data'!$G$11,0,10*ROW('Hygiene Data'!G156)))</f>
        <v/>
      </c>
      <c r="DY162" s="398" t="str">
        <f ca="1">+IF(OFFSET('Hygiene Data'!$G$12,0,10*ROW('Hygiene Data'!G156))="","",OFFSET('Hygiene Data'!$G$12,0,10*ROW('Hygiene Data'!G156)))</f>
        <v/>
      </c>
      <c r="DZ162" s="398" t="str">
        <f ca="1">+IF(OFFSET('Hygiene Data'!$G$13,0,10*ROW('Hygiene Data'!G156))="","",OFFSET('Hygiene Data'!$G$13,0,10*ROW('Hygiene Data'!G156)))</f>
        <v/>
      </c>
      <c r="EA162" s="398" t="str">
        <f ca="1">+IF(OFFSET('Hygiene Data'!$H$11,0,10*ROW('Hygiene Data'!H156))="","",OFFSET('Hygiene Data'!$H$11,0,10*ROW('Hygiene Data'!H156)))</f>
        <v/>
      </c>
      <c r="EB162" s="398" t="str">
        <f ca="1">+IF(OFFSET('Hygiene Data'!$H$12,0,10*ROW('Hygiene Data'!H156))="","",OFFSET('Hygiene Data'!$H$12,0,10*ROW('Hygiene Data'!H156)))</f>
        <v/>
      </c>
      <c r="EC162" s="398" t="str">
        <f ca="1">+IF(OFFSET('Hygiene Data'!$H$13,0,10*ROW('Hygiene Data'!H156))="","",OFFSET('Hygiene Data'!$H$13,0,10*ROW('Hygiene Data'!H156)))</f>
        <v/>
      </c>
      <c r="ED162" s="398" t="str">
        <f ca="1">+IF(OFFSET('Hygiene Data'!$I$11,0,10*ROW('Hygiene Data'!I156))="","",OFFSET('Hygiene Data'!$I$11,0,10*ROW('Hygiene Data'!I156)))</f>
        <v/>
      </c>
      <c r="EE162" s="398" t="str">
        <f ca="1">+IF(OFFSET('Hygiene Data'!$I$12,0,10*ROW('Hygiene Data'!I156))="","",OFFSET('Hygiene Data'!$I$12,0,10*ROW('Hygiene Data'!I156)))</f>
        <v/>
      </c>
      <c r="EF162" s="398" t="str">
        <f ca="1">+IF(OFFSET('Hygiene Data'!$I$13,0,10*ROW('Hygiene Data'!I156))="","",OFFSET('Hygiene Data'!$I$13,0,10*ROW('Hygiene Data'!I156)))</f>
        <v/>
      </c>
    </row>
    <row r="163" spans="1:136" x14ac:dyDescent="0.25">
      <c r="A163" s="507" t="str">
        <f ca="1">+IF(OFFSET('Water Data'!$B$2,0,10*ROW('Water Data'!E157))="","",OFFSET('Water Data'!$B$2,0,10*ROW('Water Data'!E157)))</f>
        <v/>
      </c>
      <c r="B163" s="507"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34" t="str">
        <f t="shared" ca="1" si="2"/>
        <v/>
      </c>
      <c r="D163" s="535"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35"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35"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35"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35"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35"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35"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35"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35"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35"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35"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35"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35"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35"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35"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35"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35"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35"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36"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36"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36"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36"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36"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36"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36"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36"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36"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36"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36"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36"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36"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36"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36"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36"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36"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36"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36"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36"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36"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36"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36"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36"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36"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36"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36"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36"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36"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36"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37"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613"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37"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37"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37"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37"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37"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37"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37"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37"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37"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37"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37"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37"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37"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37"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37"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37"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98" t="str">
        <f ca="1">+IF(OFFSET('Water Data'!$D$27,0,10*ROW('Water Data'!D157))="","",OFFSET('Water Data'!$D$27,0,10*ROW('Water Data'!D157)))</f>
        <v/>
      </c>
      <c r="BT163" s="398" t="str">
        <f ca="1">+IF(OFFSET('Water Data'!$D$28,0,10*ROW('Water Data'!D157))="","",OFFSET('Water Data'!$D$28,0,10*ROW('Water Data'!D157)))</f>
        <v/>
      </c>
      <c r="BU163" s="398" t="str">
        <f ca="1">+IF(OFFSET('Water Data'!$D$29,0,10*ROW('Water Data'!D157))="","",OFFSET('Water Data'!$D$29,0,10*ROW('Water Data'!D157)))</f>
        <v/>
      </c>
      <c r="BV163" s="398" t="str">
        <f ca="1">+IF(OFFSET('Water Data'!$E$27,0,10*ROW('Water Data'!E157))="","",OFFSET('Water Data'!$E$27,0,10*ROW('Water Data'!E157)))</f>
        <v/>
      </c>
      <c r="BW163" s="398" t="str">
        <f ca="1">+IF(OFFSET('Water Data'!$E$28,0,10*ROW('Water Data'!E157))="","",OFFSET('Water Data'!$E$28,0,10*ROW('Water Data'!E157)))</f>
        <v/>
      </c>
      <c r="BX163" s="398" t="str">
        <f ca="1">+IF(OFFSET('Water Data'!$E$29,0,10*ROW('Water Data'!E157))="","",OFFSET('Water Data'!$E$29,0,10*ROW('Water Data'!E157)))</f>
        <v/>
      </c>
      <c r="BY163" s="398" t="str">
        <f ca="1">+IF(OFFSET('Water Data'!$F$27,0,10*ROW('Water Data'!F157))="","",OFFSET('Water Data'!$F$27,0,10*ROW('Water Data'!F157)))</f>
        <v/>
      </c>
      <c r="BZ163" s="398" t="str">
        <f ca="1">+IF(OFFSET('Water Data'!$F$28,0,10*ROW('Water Data'!F157))="","",OFFSET('Water Data'!$F$28,0,10*ROW('Water Data'!F157)))</f>
        <v/>
      </c>
      <c r="CA163" s="398" t="str">
        <f ca="1">+IF(OFFSET('Water Data'!$F$29,0,10*ROW('Water Data'!F157))="","",OFFSET('Water Data'!$F$29,0,10*ROW('Water Data'!F157)))</f>
        <v/>
      </c>
      <c r="CB163" s="398" t="str">
        <f ca="1">+IF(OFFSET('Water Data'!$G$27,0,10*ROW('Water Data'!G157))="","",OFFSET('Water Data'!$G$27,0,10*ROW('Water Data'!G157)))</f>
        <v/>
      </c>
      <c r="CC163" s="398" t="str">
        <f ca="1">+IF(OFFSET('Water Data'!$G$28,0,10*ROW('Water Data'!G157))="","",OFFSET('Water Data'!$G$28,0,10*ROW('Water Data'!G157)))</f>
        <v/>
      </c>
      <c r="CD163" s="398" t="str">
        <f ca="1">+IF(OFFSET('Water Data'!$G$29,0,10*ROW('Water Data'!G157))="","",OFFSET('Water Data'!$G$29,0,10*ROW('Water Data'!G157)))</f>
        <v/>
      </c>
      <c r="CE163" s="398" t="str">
        <f ca="1">+IF(OFFSET('Water Data'!$H$27,0,10*ROW('Water Data'!H157))="","",OFFSET('Water Data'!$H$27,0,10*ROW('Water Data'!H157)))</f>
        <v/>
      </c>
      <c r="CF163" s="398" t="str">
        <f ca="1">+IF(OFFSET('Water Data'!$H$28,0,10*ROW('Water Data'!H157))="","",OFFSET('Water Data'!$H$28,0,10*ROW('Water Data'!H157)))</f>
        <v/>
      </c>
      <c r="CG163" s="398" t="str">
        <f ca="1">+IF(OFFSET('Water Data'!$H$29,0,10*ROW('Water Data'!H157))="","",OFFSET('Water Data'!$H$29,0,10*ROW('Water Data'!H157)))</f>
        <v/>
      </c>
      <c r="CH163" s="398" t="str">
        <f ca="1">+IF(OFFSET('Water Data'!$I$27,0,10*ROW('Water Data'!I157))="","",OFFSET('Water Data'!$I$27,0,10*ROW('Water Data'!I157)))</f>
        <v/>
      </c>
      <c r="CI163" s="398" t="str">
        <f ca="1">+IF(OFFSET('Water Data'!$I$28,0,10*ROW('Water Data'!I157))="","",OFFSET('Water Data'!$I$28,0,10*ROW('Water Data'!I157)))</f>
        <v/>
      </c>
      <c r="CJ163" s="398" t="str">
        <f ca="1">+IF(OFFSET('Water Data'!$I$29,0,10*ROW('Water Data'!I157))="","",OFFSET('Water Data'!$I$29,0,10*ROW('Water Data'!I157)))</f>
        <v/>
      </c>
      <c r="CK163" s="398" t="str">
        <f ca="1">+IF(OFFSET('Sanitation Data'!$D$28,0,10*ROW('Sanitation Data'!D157))="","",OFFSET('Sanitation Data'!$D$28,0,10*ROW('Sanitation Data'!D157)))</f>
        <v/>
      </c>
      <c r="CL163" s="398" t="str">
        <f ca="1">+IF(OFFSET('Sanitation Data'!$D$29,0,10*ROW('Sanitation Data'!D157))="","",OFFSET('Sanitation Data'!$D$29,0,10*ROW('Sanitation Data'!D157)))</f>
        <v/>
      </c>
      <c r="CM163" s="398" t="str">
        <f ca="1">+IF(OFFSET('Sanitation Data'!$D$30,0,10*ROW('Sanitation Data'!D157))="","",OFFSET('Sanitation Data'!$D$30,0,10*ROW('Sanitation Data'!D157)))</f>
        <v/>
      </c>
      <c r="CN163" s="398" t="str">
        <f ca="1">+IF(OFFSET('Sanitation Data'!$D$31,0,10*ROW('Sanitation Data'!D157))="","",OFFSET('Sanitation Data'!$D$31,0,10*ROW('Sanitation Data'!D157)))</f>
        <v/>
      </c>
      <c r="CO163" s="398" t="str">
        <f ca="1">+IF(OFFSET('Sanitation Data'!$D$32,0,10*ROW('Sanitation Data'!D157))="","",OFFSET('Sanitation Data'!$D$32,0,10*ROW('Sanitation Data'!D157)))</f>
        <v/>
      </c>
      <c r="CP163" s="398" t="str">
        <f ca="1">+IF(OFFSET('Sanitation Data'!$E$28,0,10*ROW('Sanitation Data'!E157))="","",OFFSET('Sanitation Data'!$E$28,0,10*ROW('Sanitation Data'!E157)))</f>
        <v/>
      </c>
      <c r="CQ163" s="398" t="str">
        <f ca="1">+IF(OFFSET('Sanitation Data'!$E$29,0,10*ROW('Sanitation Data'!E157))="","",OFFSET('Sanitation Data'!$E$29,0,10*ROW('Sanitation Data'!E157)))</f>
        <v/>
      </c>
      <c r="CR163" s="398" t="str">
        <f ca="1">+IF(OFFSET('Sanitation Data'!$E$30,0,10*ROW('Sanitation Data'!E157))="","",OFFSET('Sanitation Data'!$E$30,0,10*ROW('Sanitation Data'!E157)))</f>
        <v/>
      </c>
      <c r="CS163" s="398" t="str">
        <f ca="1">+IF(OFFSET('Sanitation Data'!$E$31,0,10*ROW('Sanitation Data'!E157))="","",OFFSET('Sanitation Data'!$E$31,0,10*ROW('Sanitation Data'!E157)))</f>
        <v/>
      </c>
      <c r="CT163" s="398" t="str">
        <f ca="1">+IF(OFFSET('Sanitation Data'!$E$32,0,10*ROW('Sanitation Data'!E157))="","",OFFSET('Sanitation Data'!$E$32,0,10*ROW('Sanitation Data'!E157)))</f>
        <v/>
      </c>
      <c r="CU163" s="398" t="str">
        <f ca="1">+IF(OFFSET('Sanitation Data'!$F$28,0,10*ROW('Sanitation Data'!F157))="","",OFFSET('Sanitation Data'!$F$28,0,10*ROW('Sanitation Data'!F157)))</f>
        <v/>
      </c>
      <c r="CV163" s="398" t="str">
        <f ca="1">+IF(OFFSET('Sanitation Data'!$F$29,0,10*ROW('Sanitation Data'!F157))="","",OFFSET('Sanitation Data'!$F$29,0,10*ROW('Sanitation Data'!F157)))</f>
        <v/>
      </c>
      <c r="CW163" s="398" t="str">
        <f ca="1">+IF(OFFSET('Sanitation Data'!$F$30,0,10*ROW('Sanitation Data'!F157))="","",OFFSET('Sanitation Data'!$F$30,0,10*ROW('Sanitation Data'!F157)))</f>
        <v/>
      </c>
      <c r="CX163" s="398" t="str">
        <f ca="1">+IF(OFFSET('Sanitation Data'!$F$31,0,10*ROW('Sanitation Data'!F157))="","",OFFSET('Sanitation Data'!$F$31,0,10*ROW('Sanitation Data'!F157)))</f>
        <v/>
      </c>
      <c r="CY163" s="398" t="str">
        <f ca="1">+IF(OFFSET('Sanitation Data'!$F$32,0,10*ROW('Sanitation Data'!F157))="","",OFFSET('Sanitation Data'!$F$32,0,10*ROW('Sanitation Data'!F157)))</f>
        <v/>
      </c>
      <c r="CZ163" s="398" t="str">
        <f ca="1">+IF(OFFSET('Sanitation Data'!$G$28,0,10*ROW('Sanitation Data'!G157))="","",OFFSET('Sanitation Data'!$G$28,0,10*ROW('Sanitation Data'!G157)))</f>
        <v/>
      </c>
      <c r="DA163" s="398" t="str">
        <f ca="1">+IF(OFFSET('Sanitation Data'!$G$29,0,10*ROW('Sanitation Data'!G157))="","",OFFSET('Sanitation Data'!$G$29,0,10*ROW('Sanitation Data'!G157)))</f>
        <v/>
      </c>
      <c r="DB163" s="398" t="str">
        <f ca="1">+IF(OFFSET('Sanitation Data'!$G$30,0,10*ROW('Sanitation Data'!G157))="","",OFFSET('Sanitation Data'!$G$30,0,10*ROW('Sanitation Data'!G157)))</f>
        <v/>
      </c>
      <c r="DC163" s="398" t="str">
        <f ca="1">+IF(OFFSET('Sanitation Data'!$G$31,0,10*ROW('Sanitation Data'!G157))="","",OFFSET('Sanitation Data'!$G$31,0,10*ROW('Sanitation Data'!G157)))</f>
        <v/>
      </c>
      <c r="DD163" s="398" t="str">
        <f ca="1">+IF(OFFSET('Sanitation Data'!$G$32,0,10*ROW('Sanitation Data'!G157))="","",OFFSET('Sanitation Data'!$G$32,0,10*ROW('Sanitation Data'!G157)))</f>
        <v/>
      </c>
      <c r="DE163" s="398" t="str">
        <f ca="1">+IF(OFFSET('Sanitation Data'!$H$28,0,10*ROW('Sanitation Data'!H157))="","",OFFSET('Sanitation Data'!$H$28,0,10*ROW('Sanitation Data'!H157)))</f>
        <v/>
      </c>
      <c r="DF163" s="398" t="str">
        <f ca="1">+IF(OFFSET('Sanitation Data'!$H$29,0,10*ROW('Sanitation Data'!H157))="","",OFFSET('Sanitation Data'!$H$29,0,10*ROW('Sanitation Data'!H157)))</f>
        <v/>
      </c>
      <c r="DG163" s="398" t="str">
        <f ca="1">+IF(OFFSET('Sanitation Data'!$H$30,0,10*ROW('Sanitation Data'!H157))="","",OFFSET('Sanitation Data'!$H$30,0,10*ROW('Sanitation Data'!H157)))</f>
        <v/>
      </c>
      <c r="DH163" s="398" t="str">
        <f ca="1">+IF(OFFSET('Sanitation Data'!$H$31,0,10*ROW('Sanitation Data'!H157))="","",OFFSET('Sanitation Data'!$H$31,0,10*ROW('Sanitation Data'!H157)))</f>
        <v/>
      </c>
      <c r="DI163" s="398" t="str">
        <f ca="1">+IF(OFFSET('Sanitation Data'!$H$32,0,10*ROW('Sanitation Data'!H157))="","",OFFSET('Sanitation Data'!$H$32,0,10*ROW('Sanitation Data'!H157)))</f>
        <v/>
      </c>
      <c r="DJ163" s="398" t="str">
        <f ca="1">+IF(OFFSET('Sanitation Data'!$I$28,0,10*ROW('Sanitation Data'!I157))="","",OFFSET('Sanitation Data'!$I$28,0,10*ROW('Sanitation Data'!I157)))</f>
        <v/>
      </c>
      <c r="DK163" s="398" t="str">
        <f ca="1">+IF(OFFSET('Sanitation Data'!$I$29,0,10*ROW('Sanitation Data'!I157))="","",OFFSET('Sanitation Data'!$I$29,0,10*ROW('Sanitation Data'!I157)))</f>
        <v/>
      </c>
      <c r="DL163" s="398" t="str">
        <f ca="1">+IF(OFFSET('Sanitation Data'!$I$30,0,10*ROW('Sanitation Data'!I157))="","",OFFSET('Sanitation Data'!$I$30,0,10*ROW('Sanitation Data'!I157)))</f>
        <v/>
      </c>
      <c r="DM163" s="398" t="str">
        <f ca="1">+IF(OFFSET('Sanitation Data'!$I$31,0,10*ROW('Sanitation Data'!I157))="","",OFFSET('Sanitation Data'!$I$31,0,10*ROW('Sanitation Data'!I157)))</f>
        <v/>
      </c>
      <c r="DN163" s="398" t="str">
        <f ca="1">+IF(OFFSET('Sanitation Data'!$I$32,0,10*ROW('Sanitation Data'!I157))="","",OFFSET('Sanitation Data'!$I$32,0,10*ROW('Sanitation Data'!I157)))</f>
        <v/>
      </c>
      <c r="DO163" s="398" t="str">
        <f ca="1">+IF(OFFSET('Hygiene Data'!$D$11,0,10*ROW('Hygiene Data'!D157))="","",OFFSET('Hygiene Data'!$D$11,0,10*ROW('Hygiene Data'!D157)))</f>
        <v/>
      </c>
      <c r="DP163" s="398" t="str">
        <f ca="1">+IF(OFFSET('Hygiene Data'!$D$12,0,10*ROW('Hygiene Data'!D157))="","",OFFSET('Hygiene Data'!$D$12,0,10*ROW('Hygiene Data'!D157)))</f>
        <v/>
      </c>
      <c r="DQ163" s="398" t="str">
        <f ca="1">+IF(OFFSET('Hygiene Data'!$D$13,0,10*ROW('Hygiene Data'!D157))="","",OFFSET('Hygiene Data'!$D$13,0,10*ROW('Hygiene Data'!D157)))</f>
        <v/>
      </c>
      <c r="DR163" s="398" t="str">
        <f ca="1">+IF(OFFSET('Hygiene Data'!$E$11,0,10*ROW('Hygiene Data'!E157))="","",OFFSET('Hygiene Data'!$E$11,0,10*ROW('Hygiene Data'!E157)))</f>
        <v/>
      </c>
      <c r="DS163" s="398" t="str">
        <f ca="1">+IF(OFFSET('Hygiene Data'!$E$12,0,10*ROW('Hygiene Data'!E157))="","",OFFSET('Hygiene Data'!$E$12,0,10*ROW('Hygiene Data'!E157)))</f>
        <v/>
      </c>
      <c r="DT163" s="398" t="str">
        <f ca="1">+IF(OFFSET('Hygiene Data'!$E$13,0,10*ROW('Hygiene Data'!E157))="","",OFFSET('Hygiene Data'!$E$13,0,10*ROW('Hygiene Data'!E157)))</f>
        <v/>
      </c>
      <c r="DU163" s="398" t="str">
        <f ca="1">+IF(OFFSET('Hygiene Data'!$F$11,0,10*ROW('Hygiene Data'!F157))="","",OFFSET('Hygiene Data'!$F$11,0,10*ROW('Hygiene Data'!F157)))</f>
        <v/>
      </c>
      <c r="DV163" s="398" t="str">
        <f ca="1">+IF(OFFSET('Hygiene Data'!$F$12,0,10*ROW('Hygiene Data'!F157))="","",OFFSET('Hygiene Data'!$F$12,0,10*ROW('Hygiene Data'!F157)))</f>
        <v/>
      </c>
      <c r="DW163" s="398" t="str">
        <f ca="1">+IF(OFFSET('Hygiene Data'!$F$13,0,10*ROW('Hygiene Data'!F157))="","",OFFSET('Hygiene Data'!$F$13,0,10*ROW('Hygiene Data'!F157)))</f>
        <v/>
      </c>
      <c r="DX163" s="398" t="str">
        <f ca="1">+IF(OFFSET('Hygiene Data'!$G$11,0,10*ROW('Hygiene Data'!G157))="","",OFFSET('Hygiene Data'!$G$11,0,10*ROW('Hygiene Data'!G157)))</f>
        <v/>
      </c>
      <c r="DY163" s="398" t="str">
        <f ca="1">+IF(OFFSET('Hygiene Data'!$G$12,0,10*ROW('Hygiene Data'!G157))="","",OFFSET('Hygiene Data'!$G$12,0,10*ROW('Hygiene Data'!G157)))</f>
        <v/>
      </c>
      <c r="DZ163" s="398" t="str">
        <f ca="1">+IF(OFFSET('Hygiene Data'!$G$13,0,10*ROW('Hygiene Data'!G157))="","",OFFSET('Hygiene Data'!$G$13,0,10*ROW('Hygiene Data'!G157)))</f>
        <v/>
      </c>
      <c r="EA163" s="398" t="str">
        <f ca="1">+IF(OFFSET('Hygiene Data'!$H$11,0,10*ROW('Hygiene Data'!H157))="","",OFFSET('Hygiene Data'!$H$11,0,10*ROW('Hygiene Data'!H157)))</f>
        <v/>
      </c>
      <c r="EB163" s="398" t="str">
        <f ca="1">+IF(OFFSET('Hygiene Data'!$H$12,0,10*ROW('Hygiene Data'!H157))="","",OFFSET('Hygiene Data'!$H$12,0,10*ROW('Hygiene Data'!H157)))</f>
        <v/>
      </c>
      <c r="EC163" s="398" t="str">
        <f ca="1">+IF(OFFSET('Hygiene Data'!$H$13,0,10*ROW('Hygiene Data'!H157))="","",OFFSET('Hygiene Data'!$H$13,0,10*ROW('Hygiene Data'!H157)))</f>
        <v/>
      </c>
      <c r="ED163" s="398" t="str">
        <f ca="1">+IF(OFFSET('Hygiene Data'!$I$11,0,10*ROW('Hygiene Data'!I157))="","",OFFSET('Hygiene Data'!$I$11,0,10*ROW('Hygiene Data'!I157)))</f>
        <v/>
      </c>
      <c r="EE163" s="398" t="str">
        <f ca="1">+IF(OFFSET('Hygiene Data'!$I$12,0,10*ROW('Hygiene Data'!I157))="","",OFFSET('Hygiene Data'!$I$12,0,10*ROW('Hygiene Data'!I157)))</f>
        <v/>
      </c>
      <c r="EF163" s="398" t="str">
        <f ca="1">+IF(OFFSET('Hygiene Data'!$I$13,0,10*ROW('Hygiene Data'!I157))="","",OFFSET('Hygiene Data'!$I$13,0,10*ROW('Hygiene Data'!I157)))</f>
        <v/>
      </c>
    </row>
    <row r="164" spans="1:136" x14ac:dyDescent="0.25">
      <c r="A164" s="507" t="str">
        <f ca="1">+IF(OFFSET('Water Data'!$B$2,0,10*ROW('Water Data'!E158))="","",OFFSET('Water Data'!$B$2,0,10*ROW('Water Data'!E158)))</f>
        <v/>
      </c>
      <c r="B164" s="507"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34" t="str">
        <f t="shared" ca="1" si="2"/>
        <v/>
      </c>
      <c r="D164" s="535"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35"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35"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35"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35"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35"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35"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35"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35"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35"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35"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35"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35"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35"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35"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35"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35"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35"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36"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36"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36"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36"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36"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36"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36"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36"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36"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36"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36"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36"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36"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36"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36"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36"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36"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36"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36"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36"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36"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36"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36"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36"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36"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36"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36"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36"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36"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36"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37"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613"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37"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37"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37"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37"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37"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37"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37"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37"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37"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37"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37"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37"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37"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37"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37"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37"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98" t="str">
        <f ca="1">+IF(OFFSET('Water Data'!$D$27,0,10*ROW('Water Data'!D158))="","",OFFSET('Water Data'!$D$27,0,10*ROW('Water Data'!D158)))</f>
        <v/>
      </c>
      <c r="BT164" s="398" t="str">
        <f ca="1">+IF(OFFSET('Water Data'!$D$28,0,10*ROW('Water Data'!D158))="","",OFFSET('Water Data'!$D$28,0,10*ROW('Water Data'!D158)))</f>
        <v/>
      </c>
      <c r="BU164" s="398" t="str">
        <f ca="1">+IF(OFFSET('Water Data'!$D$29,0,10*ROW('Water Data'!D158))="","",OFFSET('Water Data'!$D$29,0,10*ROW('Water Data'!D158)))</f>
        <v/>
      </c>
      <c r="BV164" s="398" t="str">
        <f ca="1">+IF(OFFSET('Water Data'!$E$27,0,10*ROW('Water Data'!E158))="","",OFFSET('Water Data'!$E$27,0,10*ROW('Water Data'!E158)))</f>
        <v/>
      </c>
      <c r="BW164" s="398" t="str">
        <f ca="1">+IF(OFFSET('Water Data'!$E$28,0,10*ROW('Water Data'!E158))="","",OFFSET('Water Data'!$E$28,0,10*ROW('Water Data'!E158)))</f>
        <v/>
      </c>
      <c r="BX164" s="398" t="str">
        <f ca="1">+IF(OFFSET('Water Data'!$E$29,0,10*ROW('Water Data'!E158))="","",OFFSET('Water Data'!$E$29,0,10*ROW('Water Data'!E158)))</f>
        <v/>
      </c>
      <c r="BY164" s="398" t="str">
        <f ca="1">+IF(OFFSET('Water Data'!$F$27,0,10*ROW('Water Data'!F158))="","",OFFSET('Water Data'!$F$27,0,10*ROW('Water Data'!F158)))</f>
        <v/>
      </c>
      <c r="BZ164" s="398" t="str">
        <f ca="1">+IF(OFFSET('Water Data'!$F$28,0,10*ROW('Water Data'!F158))="","",OFFSET('Water Data'!$F$28,0,10*ROW('Water Data'!F158)))</f>
        <v/>
      </c>
      <c r="CA164" s="398" t="str">
        <f ca="1">+IF(OFFSET('Water Data'!$F$29,0,10*ROW('Water Data'!F158))="","",OFFSET('Water Data'!$F$29,0,10*ROW('Water Data'!F158)))</f>
        <v/>
      </c>
      <c r="CB164" s="398" t="str">
        <f ca="1">+IF(OFFSET('Water Data'!$G$27,0,10*ROW('Water Data'!G158))="","",OFFSET('Water Data'!$G$27,0,10*ROW('Water Data'!G158)))</f>
        <v/>
      </c>
      <c r="CC164" s="398" t="str">
        <f ca="1">+IF(OFFSET('Water Data'!$G$28,0,10*ROW('Water Data'!G158))="","",OFFSET('Water Data'!$G$28,0,10*ROW('Water Data'!G158)))</f>
        <v/>
      </c>
      <c r="CD164" s="398" t="str">
        <f ca="1">+IF(OFFSET('Water Data'!$G$29,0,10*ROW('Water Data'!G158))="","",OFFSET('Water Data'!$G$29,0,10*ROW('Water Data'!G158)))</f>
        <v/>
      </c>
      <c r="CE164" s="398" t="str">
        <f ca="1">+IF(OFFSET('Water Data'!$H$27,0,10*ROW('Water Data'!H158))="","",OFFSET('Water Data'!$H$27,0,10*ROW('Water Data'!H158)))</f>
        <v/>
      </c>
      <c r="CF164" s="398" t="str">
        <f ca="1">+IF(OFFSET('Water Data'!$H$28,0,10*ROW('Water Data'!H158))="","",OFFSET('Water Data'!$H$28,0,10*ROW('Water Data'!H158)))</f>
        <v/>
      </c>
      <c r="CG164" s="398" t="str">
        <f ca="1">+IF(OFFSET('Water Data'!$H$29,0,10*ROW('Water Data'!H158))="","",OFFSET('Water Data'!$H$29,0,10*ROW('Water Data'!H158)))</f>
        <v/>
      </c>
      <c r="CH164" s="398" t="str">
        <f ca="1">+IF(OFFSET('Water Data'!$I$27,0,10*ROW('Water Data'!I158))="","",OFFSET('Water Data'!$I$27,0,10*ROW('Water Data'!I158)))</f>
        <v/>
      </c>
      <c r="CI164" s="398" t="str">
        <f ca="1">+IF(OFFSET('Water Data'!$I$28,0,10*ROW('Water Data'!I158))="","",OFFSET('Water Data'!$I$28,0,10*ROW('Water Data'!I158)))</f>
        <v/>
      </c>
      <c r="CJ164" s="398" t="str">
        <f ca="1">+IF(OFFSET('Water Data'!$I$29,0,10*ROW('Water Data'!I158))="","",OFFSET('Water Data'!$I$29,0,10*ROW('Water Data'!I158)))</f>
        <v/>
      </c>
      <c r="CK164" s="398" t="str">
        <f ca="1">+IF(OFFSET('Sanitation Data'!$D$28,0,10*ROW('Sanitation Data'!D158))="","",OFFSET('Sanitation Data'!$D$28,0,10*ROW('Sanitation Data'!D158)))</f>
        <v/>
      </c>
      <c r="CL164" s="398" t="str">
        <f ca="1">+IF(OFFSET('Sanitation Data'!$D$29,0,10*ROW('Sanitation Data'!D158))="","",OFFSET('Sanitation Data'!$D$29,0,10*ROW('Sanitation Data'!D158)))</f>
        <v/>
      </c>
      <c r="CM164" s="398" t="str">
        <f ca="1">+IF(OFFSET('Sanitation Data'!$D$30,0,10*ROW('Sanitation Data'!D158))="","",OFFSET('Sanitation Data'!$D$30,0,10*ROW('Sanitation Data'!D158)))</f>
        <v/>
      </c>
      <c r="CN164" s="398" t="str">
        <f ca="1">+IF(OFFSET('Sanitation Data'!$D$31,0,10*ROW('Sanitation Data'!D158))="","",OFFSET('Sanitation Data'!$D$31,0,10*ROW('Sanitation Data'!D158)))</f>
        <v/>
      </c>
      <c r="CO164" s="398" t="str">
        <f ca="1">+IF(OFFSET('Sanitation Data'!$D$32,0,10*ROW('Sanitation Data'!D158))="","",OFFSET('Sanitation Data'!$D$32,0,10*ROW('Sanitation Data'!D158)))</f>
        <v/>
      </c>
      <c r="CP164" s="398" t="str">
        <f ca="1">+IF(OFFSET('Sanitation Data'!$E$28,0,10*ROW('Sanitation Data'!E158))="","",OFFSET('Sanitation Data'!$E$28,0,10*ROW('Sanitation Data'!E158)))</f>
        <v/>
      </c>
      <c r="CQ164" s="398" t="str">
        <f ca="1">+IF(OFFSET('Sanitation Data'!$E$29,0,10*ROW('Sanitation Data'!E158))="","",OFFSET('Sanitation Data'!$E$29,0,10*ROW('Sanitation Data'!E158)))</f>
        <v/>
      </c>
      <c r="CR164" s="398" t="str">
        <f ca="1">+IF(OFFSET('Sanitation Data'!$E$30,0,10*ROW('Sanitation Data'!E158))="","",OFFSET('Sanitation Data'!$E$30,0,10*ROW('Sanitation Data'!E158)))</f>
        <v/>
      </c>
      <c r="CS164" s="398" t="str">
        <f ca="1">+IF(OFFSET('Sanitation Data'!$E$31,0,10*ROW('Sanitation Data'!E158))="","",OFFSET('Sanitation Data'!$E$31,0,10*ROW('Sanitation Data'!E158)))</f>
        <v/>
      </c>
      <c r="CT164" s="398" t="str">
        <f ca="1">+IF(OFFSET('Sanitation Data'!$E$32,0,10*ROW('Sanitation Data'!E158))="","",OFFSET('Sanitation Data'!$E$32,0,10*ROW('Sanitation Data'!E158)))</f>
        <v/>
      </c>
      <c r="CU164" s="398" t="str">
        <f ca="1">+IF(OFFSET('Sanitation Data'!$F$28,0,10*ROW('Sanitation Data'!F158))="","",OFFSET('Sanitation Data'!$F$28,0,10*ROW('Sanitation Data'!F158)))</f>
        <v/>
      </c>
      <c r="CV164" s="398" t="str">
        <f ca="1">+IF(OFFSET('Sanitation Data'!$F$29,0,10*ROW('Sanitation Data'!F158))="","",OFFSET('Sanitation Data'!$F$29,0,10*ROW('Sanitation Data'!F158)))</f>
        <v/>
      </c>
      <c r="CW164" s="398" t="str">
        <f ca="1">+IF(OFFSET('Sanitation Data'!$F$30,0,10*ROW('Sanitation Data'!F158))="","",OFFSET('Sanitation Data'!$F$30,0,10*ROW('Sanitation Data'!F158)))</f>
        <v/>
      </c>
      <c r="CX164" s="398" t="str">
        <f ca="1">+IF(OFFSET('Sanitation Data'!$F$31,0,10*ROW('Sanitation Data'!F158))="","",OFFSET('Sanitation Data'!$F$31,0,10*ROW('Sanitation Data'!F158)))</f>
        <v/>
      </c>
      <c r="CY164" s="398" t="str">
        <f ca="1">+IF(OFFSET('Sanitation Data'!$F$32,0,10*ROW('Sanitation Data'!F158))="","",OFFSET('Sanitation Data'!$F$32,0,10*ROW('Sanitation Data'!F158)))</f>
        <v/>
      </c>
      <c r="CZ164" s="398" t="str">
        <f ca="1">+IF(OFFSET('Sanitation Data'!$G$28,0,10*ROW('Sanitation Data'!G158))="","",OFFSET('Sanitation Data'!$G$28,0,10*ROW('Sanitation Data'!G158)))</f>
        <v/>
      </c>
      <c r="DA164" s="398" t="str">
        <f ca="1">+IF(OFFSET('Sanitation Data'!$G$29,0,10*ROW('Sanitation Data'!G158))="","",OFFSET('Sanitation Data'!$G$29,0,10*ROW('Sanitation Data'!G158)))</f>
        <v/>
      </c>
      <c r="DB164" s="398" t="str">
        <f ca="1">+IF(OFFSET('Sanitation Data'!$G$30,0,10*ROW('Sanitation Data'!G158))="","",OFFSET('Sanitation Data'!$G$30,0,10*ROW('Sanitation Data'!G158)))</f>
        <v/>
      </c>
      <c r="DC164" s="398" t="str">
        <f ca="1">+IF(OFFSET('Sanitation Data'!$G$31,0,10*ROW('Sanitation Data'!G158))="","",OFFSET('Sanitation Data'!$G$31,0,10*ROW('Sanitation Data'!G158)))</f>
        <v/>
      </c>
      <c r="DD164" s="398" t="str">
        <f ca="1">+IF(OFFSET('Sanitation Data'!$G$32,0,10*ROW('Sanitation Data'!G158))="","",OFFSET('Sanitation Data'!$G$32,0,10*ROW('Sanitation Data'!G158)))</f>
        <v/>
      </c>
      <c r="DE164" s="398" t="str">
        <f ca="1">+IF(OFFSET('Sanitation Data'!$H$28,0,10*ROW('Sanitation Data'!H158))="","",OFFSET('Sanitation Data'!$H$28,0,10*ROW('Sanitation Data'!H158)))</f>
        <v/>
      </c>
      <c r="DF164" s="398" t="str">
        <f ca="1">+IF(OFFSET('Sanitation Data'!$H$29,0,10*ROW('Sanitation Data'!H158))="","",OFFSET('Sanitation Data'!$H$29,0,10*ROW('Sanitation Data'!H158)))</f>
        <v/>
      </c>
      <c r="DG164" s="398" t="str">
        <f ca="1">+IF(OFFSET('Sanitation Data'!$H$30,0,10*ROW('Sanitation Data'!H158))="","",OFFSET('Sanitation Data'!$H$30,0,10*ROW('Sanitation Data'!H158)))</f>
        <v/>
      </c>
      <c r="DH164" s="398" t="str">
        <f ca="1">+IF(OFFSET('Sanitation Data'!$H$31,0,10*ROW('Sanitation Data'!H158))="","",OFFSET('Sanitation Data'!$H$31,0,10*ROW('Sanitation Data'!H158)))</f>
        <v/>
      </c>
      <c r="DI164" s="398" t="str">
        <f ca="1">+IF(OFFSET('Sanitation Data'!$H$32,0,10*ROW('Sanitation Data'!H158))="","",OFFSET('Sanitation Data'!$H$32,0,10*ROW('Sanitation Data'!H158)))</f>
        <v/>
      </c>
      <c r="DJ164" s="398" t="str">
        <f ca="1">+IF(OFFSET('Sanitation Data'!$I$28,0,10*ROW('Sanitation Data'!I158))="","",OFFSET('Sanitation Data'!$I$28,0,10*ROW('Sanitation Data'!I158)))</f>
        <v/>
      </c>
      <c r="DK164" s="398" t="str">
        <f ca="1">+IF(OFFSET('Sanitation Data'!$I$29,0,10*ROW('Sanitation Data'!I158))="","",OFFSET('Sanitation Data'!$I$29,0,10*ROW('Sanitation Data'!I158)))</f>
        <v/>
      </c>
      <c r="DL164" s="398" t="str">
        <f ca="1">+IF(OFFSET('Sanitation Data'!$I$30,0,10*ROW('Sanitation Data'!I158))="","",OFFSET('Sanitation Data'!$I$30,0,10*ROW('Sanitation Data'!I158)))</f>
        <v/>
      </c>
      <c r="DM164" s="398" t="str">
        <f ca="1">+IF(OFFSET('Sanitation Data'!$I$31,0,10*ROW('Sanitation Data'!I158))="","",OFFSET('Sanitation Data'!$I$31,0,10*ROW('Sanitation Data'!I158)))</f>
        <v/>
      </c>
      <c r="DN164" s="398" t="str">
        <f ca="1">+IF(OFFSET('Sanitation Data'!$I$32,0,10*ROW('Sanitation Data'!I158))="","",OFFSET('Sanitation Data'!$I$32,0,10*ROW('Sanitation Data'!I158)))</f>
        <v/>
      </c>
      <c r="DO164" s="398" t="str">
        <f ca="1">+IF(OFFSET('Hygiene Data'!$D$11,0,10*ROW('Hygiene Data'!D158))="","",OFFSET('Hygiene Data'!$D$11,0,10*ROW('Hygiene Data'!D158)))</f>
        <v/>
      </c>
      <c r="DP164" s="398" t="str">
        <f ca="1">+IF(OFFSET('Hygiene Data'!$D$12,0,10*ROW('Hygiene Data'!D158))="","",OFFSET('Hygiene Data'!$D$12,0,10*ROW('Hygiene Data'!D158)))</f>
        <v/>
      </c>
      <c r="DQ164" s="398" t="str">
        <f ca="1">+IF(OFFSET('Hygiene Data'!$D$13,0,10*ROW('Hygiene Data'!D158))="","",OFFSET('Hygiene Data'!$D$13,0,10*ROW('Hygiene Data'!D158)))</f>
        <v/>
      </c>
      <c r="DR164" s="398" t="str">
        <f ca="1">+IF(OFFSET('Hygiene Data'!$E$11,0,10*ROW('Hygiene Data'!E158))="","",OFFSET('Hygiene Data'!$E$11,0,10*ROW('Hygiene Data'!E158)))</f>
        <v/>
      </c>
      <c r="DS164" s="398" t="str">
        <f ca="1">+IF(OFFSET('Hygiene Data'!$E$12,0,10*ROW('Hygiene Data'!E158))="","",OFFSET('Hygiene Data'!$E$12,0,10*ROW('Hygiene Data'!E158)))</f>
        <v/>
      </c>
      <c r="DT164" s="398" t="str">
        <f ca="1">+IF(OFFSET('Hygiene Data'!$E$13,0,10*ROW('Hygiene Data'!E158))="","",OFFSET('Hygiene Data'!$E$13,0,10*ROW('Hygiene Data'!E158)))</f>
        <v/>
      </c>
      <c r="DU164" s="398" t="str">
        <f ca="1">+IF(OFFSET('Hygiene Data'!$F$11,0,10*ROW('Hygiene Data'!F158))="","",OFFSET('Hygiene Data'!$F$11,0,10*ROW('Hygiene Data'!F158)))</f>
        <v/>
      </c>
      <c r="DV164" s="398" t="str">
        <f ca="1">+IF(OFFSET('Hygiene Data'!$F$12,0,10*ROW('Hygiene Data'!F158))="","",OFFSET('Hygiene Data'!$F$12,0,10*ROW('Hygiene Data'!F158)))</f>
        <v/>
      </c>
      <c r="DW164" s="398" t="str">
        <f ca="1">+IF(OFFSET('Hygiene Data'!$F$13,0,10*ROW('Hygiene Data'!F158))="","",OFFSET('Hygiene Data'!$F$13,0,10*ROW('Hygiene Data'!F158)))</f>
        <v/>
      </c>
      <c r="DX164" s="398" t="str">
        <f ca="1">+IF(OFFSET('Hygiene Data'!$G$11,0,10*ROW('Hygiene Data'!G158))="","",OFFSET('Hygiene Data'!$G$11,0,10*ROW('Hygiene Data'!G158)))</f>
        <v/>
      </c>
      <c r="DY164" s="398" t="str">
        <f ca="1">+IF(OFFSET('Hygiene Data'!$G$12,0,10*ROW('Hygiene Data'!G158))="","",OFFSET('Hygiene Data'!$G$12,0,10*ROW('Hygiene Data'!G158)))</f>
        <v/>
      </c>
      <c r="DZ164" s="398" t="str">
        <f ca="1">+IF(OFFSET('Hygiene Data'!$G$13,0,10*ROW('Hygiene Data'!G158))="","",OFFSET('Hygiene Data'!$G$13,0,10*ROW('Hygiene Data'!G158)))</f>
        <v/>
      </c>
      <c r="EA164" s="398" t="str">
        <f ca="1">+IF(OFFSET('Hygiene Data'!$H$11,0,10*ROW('Hygiene Data'!H158))="","",OFFSET('Hygiene Data'!$H$11,0,10*ROW('Hygiene Data'!H158)))</f>
        <v/>
      </c>
      <c r="EB164" s="398" t="str">
        <f ca="1">+IF(OFFSET('Hygiene Data'!$H$12,0,10*ROW('Hygiene Data'!H158))="","",OFFSET('Hygiene Data'!$H$12,0,10*ROW('Hygiene Data'!H158)))</f>
        <v/>
      </c>
      <c r="EC164" s="398" t="str">
        <f ca="1">+IF(OFFSET('Hygiene Data'!$H$13,0,10*ROW('Hygiene Data'!H158))="","",OFFSET('Hygiene Data'!$H$13,0,10*ROW('Hygiene Data'!H158)))</f>
        <v/>
      </c>
      <c r="ED164" s="398" t="str">
        <f ca="1">+IF(OFFSET('Hygiene Data'!$I$11,0,10*ROW('Hygiene Data'!I158))="","",OFFSET('Hygiene Data'!$I$11,0,10*ROW('Hygiene Data'!I158)))</f>
        <v/>
      </c>
      <c r="EE164" s="398" t="str">
        <f ca="1">+IF(OFFSET('Hygiene Data'!$I$12,0,10*ROW('Hygiene Data'!I158))="","",OFFSET('Hygiene Data'!$I$12,0,10*ROW('Hygiene Data'!I158)))</f>
        <v/>
      </c>
      <c r="EF164" s="398" t="str">
        <f ca="1">+IF(OFFSET('Hygiene Data'!$I$13,0,10*ROW('Hygiene Data'!I158))="","",OFFSET('Hygiene Data'!$I$13,0,10*ROW('Hygiene Data'!I158)))</f>
        <v/>
      </c>
    </row>
    <row r="165" spans="1:136" x14ac:dyDescent="0.25">
      <c r="A165" s="507" t="str">
        <f ca="1">+IF(OFFSET('Water Data'!$B$2,0,10*ROW('Water Data'!E159))="","",OFFSET('Water Data'!$B$2,0,10*ROW('Water Data'!E159)))</f>
        <v/>
      </c>
      <c r="B165" s="507"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34" t="str">
        <f t="shared" ca="1" si="2"/>
        <v/>
      </c>
      <c r="D165" s="535"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35"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35"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35"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35"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35"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35"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35"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35"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35"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35"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35"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35"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35"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35"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35"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35"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35"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36"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36"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36"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36"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36"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36"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36"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36"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36"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36"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36"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36"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36"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36"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36"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36"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36"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36"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36"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36"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36"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36"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36"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36"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36"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36"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36"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36"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36"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36"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37"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613"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37"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37"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37"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37"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37"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37"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37"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37"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37"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37"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37"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37"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37"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37"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37"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37"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98" t="str">
        <f ca="1">+IF(OFFSET('Water Data'!$D$27,0,10*ROW('Water Data'!D159))="","",OFFSET('Water Data'!$D$27,0,10*ROW('Water Data'!D159)))</f>
        <v/>
      </c>
      <c r="BT165" s="398" t="str">
        <f ca="1">+IF(OFFSET('Water Data'!$D$28,0,10*ROW('Water Data'!D159))="","",OFFSET('Water Data'!$D$28,0,10*ROW('Water Data'!D159)))</f>
        <v/>
      </c>
      <c r="BU165" s="398" t="str">
        <f ca="1">+IF(OFFSET('Water Data'!$D$29,0,10*ROW('Water Data'!D159))="","",OFFSET('Water Data'!$D$29,0,10*ROW('Water Data'!D159)))</f>
        <v/>
      </c>
      <c r="BV165" s="398" t="str">
        <f ca="1">+IF(OFFSET('Water Data'!$E$27,0,10*ROW('Water Data'!E159))="","",OFFSET('Water Data'!$E$27,0,10*ROW('Water Data'!E159)))</f>
        <v/>
      </c>
      <c r="BW165" s="398" t="str">
        <f ca="1">+IF(OFFSET('Water Data'!$E$28,0,10*ROW('Water Data'!E159))="","",OFFSET('Water Data'!$E$28,0,10*ROW('Water Data'!E159)))</f>
        <v/>
      </c>
      <c r="BX165" s="398" t="str">
        <f ca="1">+IF(OFFSET('Water Data'!$E$29,0,10*ROW('Water Data'!E159))="","",OFFSET('Water Data'!$E$29,0,10*ROW('Water Data'!E159)))</f>
        <v/>
      </c>
      <c r="BY165" s="398" t="str">
        <f ca="1">+IF(OFFSET('Water Data'!$F$27,0,10*ROW('Water Data'!F159))="","",OFFSET('Water Data'!$F$27,0,10*ROW('Water Data'!F159)))</f>
        <v/>
      </c>
      <c r="BZ165" s="398" t="str">
        <f ca="1">+IF(OFFSET('Water Data'!$F$28,0,10*ROW('Water Data'!F159))="","",OFFSET('Water Data'!$F$28,0,10*ROW('Water Data'!F159)))</f>
        <v/>
      </c>
      <c r="CA165" s="398" t="str">
        <f ca="1">+IF(OFFSET('Water Data'!$F$29,0,10*ROW('Water Data'!F159))="","",OFFSET('Water Data'!$F$29,0,10*ROW('Water Data'!F159)))</f>
        <v/>
      </c>
      <c r="CB165" s="398" t="str">
        <f ca="1">+IF(OFFSET('Water Data'!$G$27,0,10*ROW('Water Data'!G159))="","",OFFSET('Water Data'!$G$27,0,10*ROW('Water Data'!G159)))</f>
        <v/>
      </c>
      <c r="CC165" s="398" t="str">
        <f ca="1">+IF(OFFSET('Water Data'!$G$28,0,10*ROW('Water Data'!G159))="","",OFFSET('Water Data'!$G$28,0,10*ROW('Water Data'!G159)))</f>
        <v/>
      </c>
      <c r="CD165" s="398" t="str">
        <f ca="1">+IF(OFFSET('Water Data'!$G$29,0,10*ROW('Water Data'!G159))="","",OFFSET('Water Data'!$G$29,0,10*ROW('Water Data'!G159)))</f>
        <v/>
      </c>
      <c r="CE165" s="398" t="str">
        <f ca="1">+IF(OFFSET('Water Data'!$H$27,0,10*ROW('Water Data'!H159))="","",OFFSET('Water Data'!$H$27,0,10*ROW('Water Data'!H159)))</f>
        <v/>
      </c>
      <c r="CF165" s="398" t="str">
        <f ca="1">+IF(OFFSET('Water Data'!$H$28,0,10*ROW('Water Data'!H159))="","",OFFSET('Water Data'!$H$28,0,10*ROW('Water Data'!H159)))</f>
        <v/>
      </c>
      <c r="CG165" s="398" t="str">
        <f ca="1">+IF(OFFSET('Water Data'!$H$29,0,10*ROW('Water Data'!H159))="","",OFFSET('Water Data'!$H$29,0,10*ROW('Water Data'!H159)))</f>
        <v/>
      </c>
      <c r="CH165" s="398" t="str">
        <f ca="1">+IF(OFFSET('Water Data'!$I$27,0,10*ROW('Water Data'!I159))="","",OFFSET('Water Data'!$I$27,0,10*ROW('Water Data'!I159)))</f>
        <v/>
      </c>
      <c r="CI165" s="398" t="str">
        <f ca="1">+IF(OFFSET('Water Data'!$I$28,0,10*ROW('Water Data'!I159))="","",OFFSET('Water Data'!$I$28,0,10*ROW('Water Data'!I159)))</f>
        <v/>
      </c>
      <c r="CJ165" s="398" t="str">
        <f ca="1">+IF(OFFSET('Water Data'!$I$29,0,10*ROW('Water Data'!I159))="","",OFFSET('Water Data'!$I$29,0,10*ROW('Water Data'!I159)))</f>
        <v/>
      </c>
      <c r="CK165" s="398" t="str">
        <f ca="1">+IF(OFFSET('Sanitation Data'!$D$28,0,10*ROW('Sanitation Data'!D159))="","",OFFSET('Sanitation Data'!$D$28,0,10*ROW('Sanitation Data'!D159)))</f>
        <v/>
      </c>
      <c r="CL165" s="398" t="str">
        <f ca="1">+IF(OFFSET('Sanitation Data'!$D$29,0,10*ROW('Sanitation Data'!D159))="","",OFFSET('Sanitation Data'!$D$29,0,10*ROW('Sanitation Data'!D159)))</f>
        <v/>
      </c>
      <c r="CM165" s="398" t="str">
        <f ca="1">+IF(OFFSET('Sanitation Data'!$D$30,0,10*ROW('Sanitation Data'!D159))="","",OFFSET('Sanitation Data'!$D$30,0,10*ROW('Sanitation Data'!D159)))</f>
        <v/>
      </c>
      <c r="CN165" s="398" t="str">
        <f ca="1">+IF(OFFSET('Sanitation Data'!$D$31,0,10*ROW('Sanitation Data'!D159))="","",OFFSET('Sanitation Data'!$D$31,0,10*ROW('Sanitation Data'!D159)))</f>
        <v/>
      </c>
      <c r="CO165" s="398" t="str">
        <f ca="1">+IF(OFFSET('Sanitation Data'!$D$32,0,10*ROW('Sanitation Data'!D159))="","",OFFSET('Sanitation Data'!$D$32,0,10*ROW('Sanitation Data'!D159)))</f>
        <v/>
      </c>
      <c r="CP165" s="398" t="str">
        <f ca="1">+IF(OFFSET('Sanitation Data'!$E$28,0,10*ROW('Sanitation Data'!E159))="","",OFFSET('Sanitation Data'!$E$28,0,10*ROW('Sanitation Data'!E159)))</f>
        <v/>
      </c>
      <c r="CQ165" s="398" t="str">
        <f ca="1">+IF(OFFSET('Sanitation Data'!$E$29,0,10*ROW('Sanitation Data'!E159))="","",OFFSET('Sanitation Data'!$E$29,0,10*ROW('Sanitation Data'!E159)))</f>
        <v/>
      </c>
      <c r="CR165" s="398" t="str">
        <f ca="1">+IF(OFFSET('Sanitation Data'!$E$30,0,10*ROW('Sanitation Data'!E159))="","",OFFSET('Sanitation Data'!$E$30,0,10*ROW('Sanitation Data'!E159)))</f>
        <v/>
      </c>
      <c r="CS165" s="398" t="str">
        <f ca="1">+IF(OFFSET('Sanitation Data'!$E$31,0,10*ROW('Sanitation Data'!E159))="","",OFFSET('Sanitation Data'!$E$31,0,10*ROW('Sanitation Data'!E159)))</f>
        <v/>
      </c>
      <c r="CT165" s="398" t="str">
        <f ca="1">+IF(OFFSET('Sanitation Data'!$E$32,0,10*ROW('Sanitation Data'!E159))="","",OFFSET('Sanitation Data'!$E$32,0,10*ROW('Sanitation Data'!E159)))</f>
        <v/>
      </c>
      <c r="CU165" s="398" t="str">
        <f ca="1">+IF(OFFSET('Sanitation Data'!$F$28,0,10*ROW('Sanitation Data'!F159))="","",OFFSET('Sanitation Data'!$F$28,0,10*ROW('Sanitation Data'!F159)))</f>
        <v/>
      </c>
      <c r="CV165" s="398" t="str">
        <f ca="1">+IF(OFFSET('Sanitation Data'!$F$29,0,10*ROW('Sanitation Data'!F159))="","",OFFSET('Sanitation Data'!$F$29,0,10*ROW('Sanitation Data'!F159)))</f>
        <v/>
      </c>
      <c r="CW165" s="398" t="str">
        <f ca="1">+IF(OFFSET('Sanitation Data'!$F$30,0,10*ROW('Sanitation Data'!F159))="","",OFFSET('Sanitation Data'!$F$30,0,10*ROW('Sanitation Data'!F159)))</f>
        <v/>
      </c>
      <c r="CX165" s="398" t="str">
        <f ca="1">+IF(OFFSET('Sanitation Data'!$F$31,0,10*ROW('Sanitation Data'!F159))="","",OFFSET('Sanitation Data'!$F$31,0,10*ROW('Sanitation Data'!F159)))</f>
        <v/>
      </c>
      <c r="CY165" s="398" t="str">
        <f ca="1">+IF(OFFSET('Sanitation Data'!$F$32,0,10*ROW('Sanitation Data'!F159))="","",OFFSET('Sanitation Data'!$F$32,0,10*ROW('Sanitation Data'!F159)))</f>
        <v/>
      </c>
      <c r="CZ165" s="398" t="str">
        <f ca="1">+IF(OFFSET('Sanitation Data'!$G$28,0,10*ROW('Sanitation Data'!G159))="","",OFFSET('Sanitation Data'!$G$28,0,10*ROW('Sanitation Data'!G159)))</f>
        <v/>
      </c>
      <c r="DA165" s="398" t="str">
        <f ca="1">+IF(OFFSET('Sanitation Data'!$G$29,0,10*ROW('Sanitation Data'!G159))="","",OFFSET('Sanitation Data'!$G$29,0,10*ROW('Sanitation Data'!G159)))</f>
        <v/>
      </c>
      <c r="DB165" s="398" t="str">
        <f ca="1">+IF(OFFSET('Sanitation Data'!$G$30,0,10*ROW('Sanitation Data'!G159))="","",OFFSET('Sanitation Data'!$G$30,0,10*ROW('Sanitation Data'!G159)))</f>
        <v/>
      </c>
      <c r="DC165" s="398" t="str">
        <f ca="1">+IF(OFFSET('Sanitation Data'!$G$31,0,10*ROW('Sanitation Data'!G159))="","",OFFSET('Sanitation Data'!$G$31,0,10*ROW('Sanitation Data'!G159)))</f>
        <v/>
      </c>
      <c r="DD165" s="398" t="str">
        <f ca="1">+IF(OFFSET('Sanitation Data'!$G$32,0,10*ROW('Sanitation Data'!G159))="","",OFFSET('Sanitation Data'!$G$32,0,10*ROW('Sanitation Data'!G159)))</f>
        <v/>
      </c>
      <c r="DE165" s="398" t="str">
        <f ca="1">+IF(OFFSET('Sanitation Data'!$H$28,0,10*ROW('Sanitation Data'!H159))="","",OFFSET('Sanitation Data'!$H$28,0,10*ROW('Sanitation Data'!H159)))</f>
        <v/>
      </c>
      <c r="DF165" s="398" t="str">
        <f ca="1">+IF(OFFSET('Sanitation Data'!$H$29,0,10*ROW('Sanitation Data'!H159))="","",OFFSET('Sanitation Data'!$H$29,0,10*ROW('Sanitation Data'!H159)))</f>
        <v/>
      </c>
      <c r="DG165" s="398" t="str">
        <f ca="1">+IF(OFFSET('Sanitation Data'!$H$30,0,10*ROW('Sanitation Data'!H159))="","",OFFSET('Sanitation Data'!$H$30,0,10*ROW('Sanitation Data'!H159)))</f>
        <v/>
      </c>
      <c r="DH165" s="398" t="str">
        <f ca="1">+IF(OFFSET('Sanitation Data'!$H$31,0,10*ROW('Sanitation Data'!H159))="","",OFFSET('Sanitation Data'!$H$31,0,10*ROW('Sanitation Data'!H159)))</f>
        <v/>
      </c>
      <c r="DI165" s="398" t="str">
        <f ca="1">+IF(OFFSET('Sanitation Data'!$H$32,0,10*ROW('Sanitation Data'!H159))="","",OFFSET('Sanitation Data'!$H$32,0,10*ROW('Sanitation Data'!H159)))</f>
        <v/>
      </c>
      <c r="DJ165" s="398" t="str">
        <f ca="1">+IF(OFFSET('Sanitation Data'!$I$28,0,10*ROW('Sanitation Data'!I159))="","",OFFSET('Sanitation Data'!$I$28,0,10*ROW('Sanitation Data'!I159)))</f>
        <v/>
      </c>
      <c r="DK165" s="398" t="str">
        <f ca="1">+IF(OFFSET('Sanitation Data'!$I$29,0,10*ROW('Sanitation Data'!I159))="","",OFFSET('Sanitation Data'!$I$29,0,10*ROW('Sanitation Data'!I159)))</f>
        <v/>
      </c>
      <c r="DL165" s="398" t="str">
        <f ca="1">+IF(OFFSET('Sanitation Data'!$I$30,0,10*ROW('Sanitation Data'!I159))="","",OFFSET('Sanitation Data'!$I$30,0,10*ROW('Sanitation Data'!I159)))</f>
        <v/>
      </c>
      <c r="DM165" s="398" t="str">
        <f ca="1">+IF(OFFSET('Sanitation Data'!$I$31,0,10*ROW('Sanitation Data'!I159))="","",OFFSET('Sanitation Data'!$I$31,0,10*ROW('Sanitation Data'!I159)))</f>
        <v/>
      </c>
      <c r="DN165" s="398" t="str">
        <f ca="1">+IF(OFFSET('Sanitation Data'!$I$32,0,10*ROW('Sanitation Data'!I159))="","",OFFSET('Sanitation Data'!$I$32,0,10*ROW('Sanitation Data'!I159)))</f>
        <v/>
      </c>
      <c r="DO165" s="398" t="str">
        <f ca="1">+IF(OFFSET('Hygiene Data'!$D$11,0,10*ROW('Hygiene Data'!D159))="","",OFFSET('Hygiene Data'!$D$11,0,10*ROW('Hygiene Data'!D159)))</f>
        <v/>
      </c>
      <c r="DP165" s="398" t="str">
        <f ca="1">+IF(OFFSET('Hygiene Data'!$D$12,0,10*ROW('Hygiene Data'!D159))="","",OFFSET('Hygiene Data'!$D$12,0,10*ROW('Hygiene Data'!D159)))</f>
        <v/>
      </c>
      <c r="DQ165" s="398" t="str">
        <f ca="1">+IF(OFFSET('Hygiene Data'!$D$13,0,10*ROW('Hygiene Data'!D159))="","",OFFSET('Hygiene Data'!$D$13,0,10*ROW('Hygiene Data'!D159)))</f>
        <v/>
      </c>
      <c r="DR165" s="398" t="str">
        <f ca="1">+IF(OFFSET('Hygiene Data'!$E$11,0,10*ROW('Hygiene Data'!E159))="","",OFFSET('Hygiene Data'!$E$11,0,10*ROW('Hygiene Data'!E159)))</f>
        <v/>
      </c>
      <c r="DS165" s="398" t="str">
        <f ca="1">+IF(OFFSET('Hygiene Data'!$E$12,0,10*ROW('Hygiene Data'!E159))="","",OFFSET('Hygiene Data'!$E$12,0,10*ROW('Hygiene Data'!E159)))</f>
        <v/>
      </c>
      <c r="DT165" s="398" t="str">
        <f ca="1">+IF(OFFSET('Hygiene Data'!$E$13,0,10*ROW('Hygiene Data'!E159))="","",OFFSET('Hygiene Data'!$E$13,0,10*ROW('Hygiene Data'!E159)))</f>
        <v/>
      </c>
      <c r="DU165" s="398" t="str">
        <f ca="1">+IF(OFFSET('Hygiene Data'!$F$11,0,10*ROW('Hygiene Data'!F159))="","",OFFSET('Hygiene Data'!$F$11,0,10*ROW('Hygiene Data'!F159)))</f>
        <v/>
      </c>
      <c r="DV165" s="398" t="str">
        <f ca="1">+IF(OFFSET('Hygiene Data'!$F$12,0,10*ROW('Hygiene Data'!F159))="","",OFFSET('Hygiene Data'!$F$12,0,10*ROW('Hygiene Data'!F159)))</f>
        <v/>
      </c>
      <c r="DW165" s="398" t="str">
        <f ca="1">+IF(OFFSET('Hygiene Data'!$F$13,0,10*ROW('Hygiene Data'!F159))="","",OFFSET('Hygiene Data'!$F$13,0,10*ROW('Hygiene Data'!F159)))</f>
        <v/>
      </c>
      <c r="DX165" s="398" t="str">
        <f ca="1">+IF(OFFSET('Hygiene Data'!$G$11,0,10*ROW('Hygiene Data'!G159))="","",OFFSET('Hygiene Data'!$G$11,0,10*ROW('Hygiene Data'!G159)))</f>
        <v/>
      </c>
      <c r="DY165" s="398" t="str">
        <f ca="1">+IF(OFFSET('Hygiene Data'!$G$12,0,10*ROW('Hygiene Data'!G159))="","",OFFSET('Hygiene Data'!$G$12,0,10*ROW('Hygiene Data'!G159)))</f>
        <v/>
      </c>
      <c r="DZ165" s="398" t="str">
        <f ca="1">+IF(OFFSET('Hygiene Data'!$G$13,0,10*ROW('Hygiene Data'!G159))="","",OFFSET('Hygiene Data'!$G$13,0,10*ROW('Hygiene Data'!G159)))</f>
        <v/>
      </c>
      <c r="EA165" s="398" t="str">
        <f ca="1">+IF(OFFSET('Hygiene Data'!$H$11,0,10*ROW('Hygiene Data'!H159))="","",OFFSET('Hygiene Data'!$H$11,0,10*ROW('Hygiene Data'!H159)))</f>
        <v/>
      </c>
      <c r="EB165" s="398" t="str">
        <f ca="1">+IF(OFFSET('Hygiene Data'!$H$12,0,10*ROW('Hygiene Data'!H159))="","",OFFSET('Hygiene Data'!$H$12,0,10*ROW('Hygiene Data'!H159)))</f>
        <v/>
      </c>
      <c r="EC165" s="398" t="str">
        <f ca="1">+IF(OFFSET('Hygiene Data'!$H$13,0,10*ROW('Hygiene Data'!H159))="","",OFFSET('Hygiene Data'!$H$13,0,10*ROW('Hygiene Data'!H159)))</f>
        <v/>
      </c>
      <c r="ED165" s="398" t="str">
        <f ca="1">+IF(OFFSET('Hygiene Data'!$I$11,0,10*ROW('Hygiene Data'!I159))="","",OFFSET('Hygiene Data'!$I$11,0,10*ROW('Hygiene Data'!I159)))</f>
        <v/>
      </c>
      <c r="EE165" s="398" t="str">
        <f ca="1">+IF(OFFSET('Hygiene Data'!$I$12,0,10*ROW('Hygiene Data'!I159))="","",OFFSET('Hygiene Data'!$I$12,0,10*ROW('Hygiene Data'!I159)))</f>
        <v/>
      </c>
      <c r="EF165" s="398" t="str">
        <f ca="1">+IF(OFFSET('Hygiene Data'!$I$13,0,10*ROW('Hygiene Data'!I159))="","",OFFSET('Hygiene Data'!$I$13,0,10*ROW('Hygiene Data'!I159)))</f>
        <v/>
      </c>
    </row>
    <row r="166" spans="1:136" x14ac:dyDescent="0.25">
      <c r="A166" s="507" t="str">
        <f ca="1">+IF(OFFSET('Water Data'!$B$2,0,10*ROW('Water Data'!E160))="","",OFFSET('Water Data'!$B$2,0,10*ROW('Water Data'!E160)))</f>
        <v/>
      </c>
      <c r="B166" s="507"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34" t="str">
        <f t="shared" ca="1" si="2"/>
        <v/>
      </c>
      <c r="D166" s="535"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35"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35"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35"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35"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35"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35"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35"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35"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35"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35"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35"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35"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35"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35"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35"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35"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35"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36"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36"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36"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36"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36"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36"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36"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36"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36"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36"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36"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36"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36"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36"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36"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36"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36"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36"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36"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36"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36"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36"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36"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36"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36"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36"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36"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36"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36"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36"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37"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613"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37"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37"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37"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37"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37"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37"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37"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37"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37"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37"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37"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37"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37"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37"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37"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37"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98" t="str">
        <f ca="1">+IF(OFFSET('Water Data'!$D$27,0,10*ROW('Water Data'!D160))="","",OFFSET('Water Data'!$D$27,0,10*ROW('Water Data'!D160)))</f>
        <v/>
      </c>
      <c r="BT166" s="398" t="str">
        <f ca="1">+IF(OFFSET('Water Data'!$D$28,0,10*ROW('Water Data'!D160))="","",OFFSET('Water Data'!$D$28,0,10*ROW('Water Data'!D160)))</f>
        <v/>
      </c>
      <c r="BU166" s="398" t="str">
        <f ca="1">+IF(OFFSET('Water Data'!$D$29,0,10*ROW('Water Data'!D160))="","",OFFSET('Water Data'!$D$29,0,10*ROW('Water Data'!D160)))</f>
        <v/>
      </c>
      <c r="BV166" s="398" t="str">
        <f ca="1">+IF(OFFSET('Water Data'!$E$27,0,10*ROW('Water Data'!E160))="","",OFFSET('Water Data'!$E$27,0,10*ROW('Water Data'!E160)))</f>
        <v/>
      </c>
      <c r="BW166" s="398" t="str">
        <f ca="1">+IF(OFFSET('Water Data'!$E$28,0,10*ROW('Water Data'!E160))="","",OFFSET('Water Data'!$E$28,0,10*ROW('Water Data'!E160)))</f>
        <v/>
      </c>
      <c r="BX166" s="398" t="str">
        <f ca="1">+IF(OFFSET('Water Data'!$E$29,0,10*ROW('Water Data'!E160))="","",OFFSET('Water Data'!$E$29,0,10*ROW('Water Data'!E160)))</f>
        <v/>
      </c>
      <c r="BY166" s="398" t="str">
        <f ca="1">+IF(OFFSET('Water Data'!$F$27,0,10*ROW('Water Data'!F160))="","",OFFSET('Water Data'!$F$27,0,10*ROW('Water Data'!F160)))</f>
        <v/>
      </c>
      <c r="BZ166" s="398" t="str">
        <f ca="1">+IF(OFFSET('Water Data'!$F$28,0,10*ROW('Water Data'!F160))="","",OFFSET('Water Data'!$F$28,0,10*ROW('Water Data'!F160)))</f>
        <v/>
      </c>
      <c r="CA166" s="398" t="str">
        <f ca="1">+IF(OFFSET('Water Data'!$F$29,0,10*ROW('Water Data'!F160))="","",OFFSET('Water Data'!$F$29,0,10*ROW('Water Data'!F160)))</f>
        <v/>
      </c>
      <c r="CB166" s="398" t="str">
        <f ca="1">+IF(OFFSET('Water Data'!$G$27,0,10*ROW('Water Data'!G160))="","",OFFSET('Water Data'!$G$27,0,10*ROW('Water Data'!G160)))</f>
        <v/>
      </c>
      <c r="CC166" s="398" t="str">
        <f ca="1">+IF(OFFSET('Water Data'!$G$28,0,10*ROW('Water Data'!G160))="","",OFFSET('Water Data'!$G$28,0,10*ROW('Water Data'!G160)))</f>
        <v/>
      </c>
      <c r="CD166" s="398" t="str">
        <f ca="1">+IF(OFFSET('Water Data'!$G$29,0,10*ROW('Water Data'!G160))="","",OFFSET('Water Data'!$G$29,0,10*ROW('Water Data'!G160)))</f>
        <v/>
      </c>
      <c r="CE166" s="398" t="str">
        <f ca="1">+IF(OFFSET('Water Data'!$H$27,0,10*ROW('Water Data'!H160))="","",OFFSET('Water Data'!$H$27,0,10*ROW('Water Data'!H160)))</f>
        <v/>
      </c>
      <c r="CF166" s="398" t="str">
        <f ca="1">+IF(OFFSET('Water Data'!$H$28,0,10*ROW('Water Data'!H160))="","",OFFSET('Water Data'!$H$28,0,10*ROW('Water Data'!H160)))</f>
        <v/>
      </c>
      <c r="CG166" s="398" t="str">
        <f ca="1">+IF(OFFSET('Water Data'!$H$29,0,10*ROW('Water Data'!H160))="","",OFFSET('Water Data'!$H$29,0,10*ROW('Water Data'!H160)))</f>
        <v/>
      </c>
      <c r="CH166" s="398" t="str">
        <f ca="1">+IF(OFFSET('Water Data'!$I$27,0,10*ROW('Water Data'!I160))="","",OFFSET('Water Data'!$I$27,0,10*ROW('Water Data'!I160)))</f>
        <v/>
      </c>
      <c r="CI166" s="398" t="str">
        <f ca="1">+IF(OFFSET('Water Data'!$I$28,0,10*ROW('Water Data'!I160))="","",OFFSET('Water Data'!$I$28,0,10*ROW('Water Data'!I160)))</f>
        <v/>
      </c>
      <c r="CJ166" s="398" t="str">
        <f ca="1">+IF(OFFSET('Water Data'!$I$29,0,10*ROW('Water Data'!I160))="","",OFFSET('Water Data'!$I$29,0,10*ROW('Water Data'!I160)))</f>
        <v/>
      </c>
      <c r="CK166" s="398" t="str">
        <f ca="1">+IF(OFFSET('Sanitation Data'!$D$28,0,10*ROW('Sanitation Data'!D160))="","",OFFSET('Sanitation Data'!$D$28,0,10*ROW('Sanitation Data'!D160)))</f>
        <v/>
      </c>
      <c r="CL166" s="398" t="str">
        <f ca="1">+IF(OFFSET('Sanitation Data'!$D$29,0,10*ROW('Sanitation Data'!D160))="","",OFFSET('Sanitation Data'!$D$29,0,10*ROW('Sanitation Data'!D160)))</f>
        <v/>
      </c>
      <c r="CM166" s="398" t="str">
        <f ca="1">+IF(OFFSET('Sanitation Data'!$D$30,0,10*ROW('Sanitation Data'!D160))="","",OFFSET('Sanitation Data'!$D$30,0,10*ROW('Sanitation Data'!D160)))</f>
        <v/>
      </c>
      <c r="CN166" s="398" t="str">
        <f ca="1">+IF(OFFSET('Sanitation Data'!$D$31,0,10*ROW('Sanitation Data'!D160))="","",OFFSET('Sanitation Data'!$D$31,0,10*ROW('Sanitation Data'!D160)))</f>
        <v/>
      </c>
      <c r="CO166" s="398" t="str">
        <f ca="1">+IF(OFFSET('Sanitation Data'!$D$32,0,10*ROW('Sanitation Data'!D160))="","",OFFSET('Sanitation Data'!$D$32,0,10*ROW('Sanitation Data'!D160)))</f>
        <v/>
      </c>
      <c r="CP166" s="398" t="str">
        <f ca="1">+IF(OFFSET('Sanitation Data'!$E$28,0,10*ROW('Sanitation Data'!E160))="","",OFFSET('Sanitation Data'!$E$28,0,10*ROW('Sanitation Data'!E160)))</f>
        <v/>
      </c>
      <c r="CQ166" s="398" t="str">
        <f ca="1">+IF(OFFSET('Sanitation Data'!$E$29,0,10*ROW('Sanitation Data'!E160))="","",OFFSET('Sanitation Data'!$E$29,0,10*ROW('Sanitation Data'!E160)))</f>
        <v/>
      </c>
      <c r="CR166" s="398" t="str">
        <f ca="1">+IF(OFFSET('Sanitation Data'!$E$30,0,10*ROW('Sanitation Data'!E160))="","",OFFSET('Sanitation Data'!$E$30,0,10*ROW('Sanitation Data'!E160)))</f>
        <v/>
      </c>
      <c r="CS166" s="398" t="str">
        <f ca="1">+IF(OFFSET('Sanitation Data'!$E$31,0,10*ROW('Sanitation Data'!E160))="","",OFFSET('Sanitation Data'!$E$31,0,10*ROW('Sanitation Data'!E160)))</f>
        <v/>
      </c>
      <c r="CT166" s="398" t="str">
        <f ca="1">+IF(OFFSET('Sanitation Data'!$E$32,0,10*ROW('Sanitation Data'!E160))="","",OFFSET('Sanitation Data'!$E$32,0,10*ROW('Sanitation Data'!E160)))</f>
        <v/>
      </c>
      <c r="CU166" s="398" t="str">
        <f ca="1">+IF(OFFSET('Sanitation Data'!$F$28,0,10*ROW('Sanitation Data'!F160))="","",OFFSET('Sanitation Data'!$F$28,0,10*ROW('Sanitation Data'!F160)))</f>
        <v/>
      </c>
      <c r="CV166" s="398" t="str">
        <f ca="1">+IF(OFFSET('Sanitation Data'!$F$29,0,10*ROW('Sanitation Data'!F160))="","",OFFSET('Sanitation Data'!$F$29,0,10*ROW('Sanitation Data'!F160)))</f>
        <v/>
      </c>
      <c r="CW166" s="398" t="str">
        <f ca="1">+IF(OFFSET('Sanitation Data'!$F$30,0,10*ROW('Sanitation Data'!F160))="","",OFFSET('Sanitation Data'!$F$30,0,10*ROW('Sanitation Data'!F160)))</f>
        <v/>
      </c>
      <c r="CX166" s="398" t="str">
        <f ca="1">+IF(OFFSET('Sanitation Data'!$F$31,0,10*ROW('Sanitation Data'!F160))="","",OFFSET('Sanitation Data'!$F$31,0,10*ROW('Sanitation Data'!F160)))</f>
        <v/>
      </c>
      <c r="CY166" s="398" t="str">
        <f ca="1">+IF(OFFSET('Sanitation Data'!$F$32,0,10*ROW('Sanitation Data'!F160))="","",OFFSET('Sanitation Data'!$F$32,0,10*ROW('Sanitation Data'!F160)))</f>
        <v/>
      </c>
      <c r="CZ166" s="398" t="str">
        <f ca="1">+IF(OFFSET('Sanitation Data'!$G$28,0,10*ROW('Sanitation Data'!G160))="","",OFFSET('Sanitation Data'!$G$28,0,10*ROW('Sanitation Data'!G160)))</f>
        <v/>
      </c>
      <c r="DA166" s="398" t="str">
        <f ca="1">+IF(OFFSET('Sanitation Data'!$G$29,0,10*ROW('Sanitation Data'!G160))="","",OFFSET('Sanitation Data'!$G$29,0,10*ROW('Sanitation Data'!G160)))</f>
        <v/>
      </c>
      <c r="DB166" s="398" t="str">
        <f ca="1">+IF(OFFSET('Sanitation Data'!$G$30,0,10*ROW('Sanitation Data'!G160))="","",OFFSET('Sanitation Data'!$G$30,0,10*ROW('Sanitation Data'!G160)))</f>
        <v/>
      </c>
      <c r="DC166" s="398" t="str">
        <f ca="1">+IF(OFFSET('Sanitation Data'!$G$31,0,10*ROW('Sanitation Data'!G160))="","",OFFSET('Sanitation Data'!$G$31,0,10*ROW('Sanitation Data'!G160)))</f>
        <v/>
      </c>
      <c r="DD166" s="398" t="str">
        <f ca="1">+IF(OFFSET('Sanitation Data'!$G$32,0,10*ROW('Sanitation Data'!G160))="","",OFFSET('Sanitation Data'!$G$32,0,10*ROW('Sanitation Data'!G160)))</f>
        <v/>
      </c>
      <c r="DE166" s="398" t="str">
        <f ca="1">+IF(OFFSET('Sanitation Data'!$H$28,0,10*ROW('Sanitation Data'!H160))="","",OFFSET('Sanitation Data'!$H$28,0,10*ROW('Sanitation Data'!H160)))</f>
        <v/>
      </c>
      <c r="DF166" s="398" t="str">
        <f ca="1">+IF(OFFSET('Sanitation Data'!$H$29,0,10*ROW('Sanitation Data'!H160))="","",OFFSET('Sanitation Data'!$H$29,0,10*ROW('Sanitation Data'!H160)))</f>
        <v/>
      </c>
      <c r="DG166" s="398" t="str">
        <f ca="1">+IF(OFFSET('Sanitation Data'!$H$30,0,10*ROW('Sanitation Data'!H160))="","",OFFSET('Sanitation Data'!$H$30,0,10*ROW('Sanitation Data'!H160)))</f>
        <v/>
      </c>
      <c r="DH166" s="398" t="str">
        <f ca="1">+IF(OFFSET('Sanitation Data'!$H$31,0,10*ROW('Sanitation Data'!H160))="","",OFFSET('Sanitation Data'!$H$31,0,10*ROW('Sanitation Data'!H160)))</f>
        <v/>
      </c>
      <c r="DI166" s="398" t="str">
        <f ca="1">+IF(OFFSET('Sanitation Data'!$H$32,0,10*ROW('Sanitation Data'!H160))="","",OFFSET('Sanitation Data'!$H$32,0,10*ROW('Sanitation Data'!H160)))</f>
        <v/>
      </c>
      <c r="DJ166" s="398" t="str">
        <f ca="1">+IF(OFFSET('Sanitation Data'!$I$28,0,10*ROW('Sanitation Data'!I160))="","",OFFSET('Sanitation Data'!$I$28,0,10*ROW('Sanitation Data'!I160)))</f>
        <v/>
      </c>
      <c r="DK166" s="398" t="str">
        <f ca="1">+IF(OFFSET('Sanitation Data'!$I$29,0,10*ROW('Sanitation Data'!I160))="","",OFFSET('Sanitation Data'!$I$29,0,10*ROW('Sanitation Data'!I160)))</f>
        <v/>
      </c>
      <c r="DL166" s="398" t="str">
        <f ca="1">+IF(OFFSET('Sanitation Data'!$I$30,0,10*ROW('Sanitation Data'!I160))="","",OFFSET('Sanitation Data'!$I$30,0,10*ROW('Sanitation Data'!I160)))</f>
        <v/>
      </c>
      <c r="DM166" s="398" t="str">
        <f ca="1">+IF(OFFSET('Sanitation Data'!$I$31,0,10*ROW('Sanitation Data'!I160))="","",OFFSET('Sanitation Data'!$I$31,0,10*ROW('Sanitation Data'!I160)))</f>
        <v/>
      </c>
      <c r="DN166" s="398" t="str">
        <f ca="1">+IF(OFFSET('Sanitation Data'!$I$32,0,10*ROW('Sanitation Data'!I160))="","",OFFSET('Sanitation Data'!$I$32,0,10*ROW('Sanitation Data'!I160)))</f>
        <v/>
      </c>
      <c r="DO166" s="398" t="str">
        <f ca="1">+IF(OFFSET('Hygiene Data'!$D$11,0,10*ROW('Hygiene Data'!D160))="","",OFFSET('Hygiene Data'!$D$11,0,10*ROW('Hygiene Data'!D160)))</f>
        <v/>
      </c>
      <c r="DP166" s="398" t="str">
        <f ca="1">+IF(OFFSET('Hygiene Data'!$D$12,0,10*ROW('Hygiene Data'!D160))="","",OFFSET('Hygiene Data'!$D$12,0,10*ROW('Hygiene Data'!D160)))</f>
        <v/>
      </c>
      <c r="DQ166" s="398" t="str">
        <f ca="1">+IF(OFFSET('Hygiene Data'!$D$13,0,10*ROW('Hygiene Data'!D160))="","",OFFSET('Hygiene Data'!$D$13,0,10*ROW('Hygiene Data'!D160)))</f>
        <v/>
      </c>
      <c r="DR166" s="398" t="str">
        <f ca="1">+IF(OFFSET('Hygiene Data'!$E$11,0,10*ROW('Hygiene Data'!E160))="","",OFFSET('Hygiene Data'!$E$11,0,10*ROW('Hygiene Data'!E160)))</f>
        <v/>
      </c>
      <c r="DS166" s="398" t="str">
        <f ca="1">+IF(OFFSET('Hygiene Data'!$E$12,0,10*ROW('Hygiene Data'!E160))="","",OFFSET('Hygiene Data'!$E$12,0,10*ROW('Hygiene Data'!E160)))</f>
        <v/>
      </c>
      <c r="DT166" s="398" t="str">
        <f ca="1">+IF(OFFSET('Hygiene Data'!$E$13,0,10*ROW('Hygiene Data'!E160))="","",OFFSET('Hygiene Data'!$E$13,0,10*ROW('Hygiene Data'!E160)))</f>
        <v/>
      </c>
      <c r="DU166" s="398" t="str">
        <f ca="1">+IF(OFFSET('Hygiene Data'!$F$11,0,10*ROW('Hygiene Data'!F160))="","",OFFSET('Hygiene Data'!$F$11,0,10*ROW('Hygiene Data'!F160)))</f>
        <v/>
      </c>
      <c r="DV166" s="398" t="str">
        <f ca="1">+IF(OFFSET('Hygiene Data'!$F$12,0,10*ROW('Hygiene Data'!F160))="","",OFFSET('Hygiene Data'!$F$12,0,10*ROW('Hygiene Data'!F160)))</f>
        <v/>
      </c>
      <c r="DW166" s="398" t="str">
        <f ca="1">+IF(OFFSET('Hygiene Data'!$F$13,0,10*ROW('Hygiene Data'!F160))="","",OFFSET('Hygiene Data'!$F$13,0,10*ROW('Hygiene Data'!F160)))</f>
        <v/>
      </c>
      <c r="DX166" s="398" t="str">
        <f ca="1">+IF(OFFSET('Hygiene Data'!$G$11,0,10*ROW('Hygiene Data'!G160))="","",OFFSET('Hygiene Data'!$G$11,0,10*ROW('Hygiene Data'!G160)))</f>
        <v/>
      </c>
      <c r="DY166" s="398" t="str">
        <f ca="1">+IF(OFFSET('Hygiene Data'!$G$12,0,10*ROW('Hygiene Data'!G160))="","",OFFSET('Hygiene Data'!$G$12,0,10*ROW('Hygiene Data'!G160)))</f>
        <v/>
      </c>
      <c r="DZ166" s="398" t="str">
        <f ca="1">+IF(OFFSET('Hygiene Data'!$G$13,0,10*ROW('Hygiene Data'!G160))="","",OFFSET('Hygiene Data'!$G$13,0,10*ROW('Hygiene Data'!G160)))</f>
        <v/>
      </c>
      <c r="EA166" s="398" t="str">
        <f ca="1">+IF(OFFSET('Hygiene Data'!$H$11,0,10*ROW('Hygiene Data'!H160))="","",OFFSET('Hygiene Data'!$H$11,0,10*ROW('Hygiene Data'!H160)))</f>
        <v/>
      </c>
      <c r="EB166" s="398" t="str">
        <f ca="1">+IF(OFFSET('Hygiene Data'!$H$12,0,10*ROW('Hygiene Data'!H160))="","",OFFSET('Hygiene Data'!$H$12,0,10*ROW('Hygiene Data'!H160)))</f>
        <v/>
      </c>
      <c r="EC166" s="398" t="str">
        <f ca="1">+IF(OFFSET('Hygiene Data'!$H$13,0,10*ROW('Hygiene Data'!H160))="","",OFFSET('Hygiene Data'!$H$13,0,10*ROW('Hygiene Data'!H160)))</f>
        <v/>
      </c>
      <c r="ED166" s="398" t="str">
        <f ca="1">+IF(OFFSET('Hygiene Data'!$I$11,0,10*ROW('Hygiene Data'!I160))="","",OFFSET('Hygiene Data'!$I$11,0,10*ROW('Hygiene Data'!I160)))</f>
        <v/>
      </c>
      <c r="EE166" s="398" t="str">
        <f ca="1">+IF(OFFSET('Hygiene Data'!$I$12,0,10*ROW('Hygiene Data'!I160))="","",OFFSET('Hygiene Data'!$I$12,0,10*ROW('Hygiene Data'!I160)))</f>
        <v/>
      </c>
      <c r="EF166" s="398" t="str">
        <f ca="1">+IF(OFFSET('Hygiene Data'!$I$13,0,10*ROW('Hygiene Data'!I160))="","",OFFSET('Hygiene Data'!$I$13,0,10*ROW('Hygiene Data'!I160)))</f>
        <v/>
      </c>
    </row>
    <row r="167" spans="1:136" x14ac:dyDescent="0.25">
      <c r="A167" s="507" t="str">
        <f ca="1">+IF(OFFSET('Water Data'!$B$2,0,10*ROW('Water Data'!E161))="","",OFFSET('Water Data'!$B$2,0,10*ROW('Water Data'!E161)))</f>
        <v/>
      </c>
      <c r="B167" s="507"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34" t="str">
        <f t="shared" ca="1" si="2"/>
        <v/>
      </c>
      <c r="D167" s="535"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35"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35"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35"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35"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35"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35"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35"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35"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35"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35"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35"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35"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35"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35"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35"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35"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35"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36"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36"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36"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36"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36"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36"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36"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36"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36"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36"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36"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36"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36"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36"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36"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36"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36"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36"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36"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36"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36"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36"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36"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36"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36"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36"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36"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36"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36"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36"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37"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613"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37"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37"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37"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37"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37"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37"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37"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37"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37"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37"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37"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37"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37"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37"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37"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37"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98" t="str">
        <f ca="1">+IF(OFFSET('Water Data'!$D$27,0,10*ROW('Water Data'!D161))="","",OFFSET('Water Data'!$D$27,0,10*ROW('Water Data'!D161)))</f>
        <v/>
      </c>
      <c r="BT167" s="398" t="str">
        <f ca="1">+IF(OFFSET('Water Data'!$D$28,0,10*ROW('Water Data'!D161))="","",OFFSET('Water Data'!$D$28,0,10*ROW('Water Data'!D161)))</f>
        <v/>
      </c>
      <c r="BU167" s="398" t="str">
        <f ca="1">+IF(OFFSET('Water Data'!$D$29,0,10*ROW('Water Data'!D161))="","",OFFSET('Water Data'!$D$29,0,10*ROW('Water Data'!D161)))</f>
        <v/>
      </c>
      <c r="BV167" s="398" t="str">
        <f ca="1">+IF(OFFSET('Water Data'!$E$27,0,10*ROW('Water Data'!E161))="","",OFFSET('Water Data'!$E$27,0,10*ROW('Water Data'!E161)))</f>
        <v/>
      </c>
      <c r="BW167" s="398" t="str">
        <f ca="1">+IF(OFFSET('Water Data'!$E$28,0,10*ROW('Water Data'!E161))="","",OFFSET('Water Data'!$E$28,0,10*ROW('Water Data'!E161)))</f>
        <v/>
      </c>
      <c r="BX167" s="398" t="str">
        <f ca="1">+IF(OFFSET('Water Data'!$E$29,0,10*ROW('Water Data'!E161))="","",OFFSET('Water Data'!$E$29,0,10*ROW('Water Data'!E161)))</f>
        <v/>
      </c>
      <c r="BY167" s="398" t="str">
        <f ca="1">+IF(OFFSET('Water Data'!$F$27,0,10*ROW('Water Data'!F161))="","",OFFSET('Water Data'!$F$27,0,10*ROW('Water Data'!F161)))</f>
        <v/>
      </c>
      <c r="BZ167" s="398" t="str">
        <f ca="1">+IF(OFFSET('Water Data'!$F$28,0,10*ROW('Water Data'!F161))="","",OFFSET('Water Data'!$F$28,0,10*ROW('Water Data'!F161)))</f>
        <v/>
      </c>
      <c r="CA167" s="398" t="str">
        <f ca="1">+IF(OFFSET('Water Data'!$F$29,0,10*ROW('Water Data'!F161))="","",OFFSET('Water Data'!$F$29,0,10*ROW('Water Data'!F161)))</f>
        <v/>
      </c>
      <c r="CB167" s="398" t="str">
        <f ca="1">+IF(OFFSET('Water Data'!$G$27,0,10*ROW('Water Data'!G161))="","",OFFSET('Water Data'!$G$27,0,10*ROW('Water Data'!G161)))</f>
        <v/>
      </c>
      <c r="CC167" s="398" t="str">
        <f ca="1">+IF(OFFSET('Water Data'!$G$28,0,10*ROW('Water Data'!G161))="","",OFFSET('Water Data'!$G$28,0,10*ROW('Water Data'!G161)))</f>
        <v/>
      </c>
      <c r="CD167" s="398" t="str">
        <f ca="1">+IF(OFFSET('Water Data'!$G$29,0,10*ROW('Water Data'!G161))="","",OFFSET('Water Data'!$G$29,0,10*ROW('Water Data'!G161)))</f>
        <v/>
      </c>
      <c r="CE167" s="398" t="str">
        <f ca="1">+IF(OFFSET('Water Data'!$H$27,0,10*ROW('Water Data'!H161))="","",OFFSET('Water Data'!$H$27,0,10*ROW('Water Data'!H161)))</f>
        <v/>
      </c>
      <c r="CF167" s="398" t="str">
        <f ca="1">+IF(OFFSET('Water Data'!$H$28,0,10*ROW('Water Data'!H161))="","",OFFSET('Water Data'!$H$28,0,10*ROW('Water Data'!H161)))</f>
        <v/>
      </c>
      <c r="CG167" s="398" t="str">
        <f ca="1">+IF(OFFSET('Water Data'!$H$29,0,10*ROW('Water Data'!H161))="","",OFFSET('Water Data'!$H$29,0,10*ROW('Water Data'!H161)))</f>
        <v/>
      </c>
      <c r="CH167" s="398" t="str">
        <f ca="1">+IF(OFFSET('Water Data'!$I$27,0,10*ROW('Water Data'!I161))="","",OFFSET('Water Data'!$I$27,0,10*ROW('Water Data'!I161)))</f>
        <v/>
      </c>
      <c r="CI167" s="398" t="str">
        <f ca="1">+IF(OFFSET('Water Data'!$I$28,0,10*ROW('Water Data'!I161))="","",OFFSET('Water Data'!$I$28,0,10*ROW('Water Data'!I161)))</f>
        <v/>
      </c>
      <c r="CJ167" s="398" t="str">
        <f ca="1">+IF(OFFSET('Water Data'!$I$29,0,10*ROW('Water Data'!I161))="","",OFFSET('Water Data'!$I$29,0,10*ROW('Water Data'!I161)))</f>
        <v/>
      </c>
      <c r="CK167" s="398" t="str">
        <f ca="1">+IF(OFFSET('Sanitation Data'!$D$28,0,10*ROW('Sanitation Data'!D161))="","",OFFSET('Sanitation Data'!$D$28,0,10*ROW('Sanitation Data'!D161)))</f>
        <v/>
      </c>
      <c r="CL167" s="398" t="str">
        <f ca="1">+IF(OFFSET('Sanitation Data'!$D$29,0,10*ROW('Sanitation Data'!D161))="","",OFFSET('Sanitation Data'!$D$29,0,10*ROW('Sanitation Data'!D161)))</f>
        <v/>
      </c>
      <c r="CM167" s="398" t="str">
        <f ca="1">+IF(OFFSET('Sanitation Data'!$D$30,0,10*ROW('Sanitation Data'!D161))="","",OFFSET('Sanitation Data'!$D$30,0,10*ROW('Sanitation Data'!D161)))</f>
        <v/>
      </c>
      <c r="CN167" s="398" t="str">
        <f ca="1">+IF(OFFSET('Sanitation Data'!$D$31,0,10*ROW('Sanitation Data'!D161))="","",OFFSET('Sanitation Data'!$D$31,0,10*ROW('Sanitation Data'!D161)))</f>
        <v/>
      </c>
      <c r="CO167" s="398" t="str">
        <f ca="1">+IF(OFFSET('Sanitation Data'!$D$32,0,10*ROW('Sanitation Data'!D161))="","",OFFSET('Sanitation Data'!$D$32,0,10*ROW('Sanitation Data'!D161)))</f>
        <v/>
      </c>
      <c r="CP167" s="398" t="str">
        <f ca="1">+IF(OFFSET('Sanitation Data'!$E$28,0,10*ROW('Sanitation Data'!E161))="","",OFFSET('Sanitation Data'!$E$28,0,10*ROW('Sanitation Data'!E161)))</f>
        <v/>
      </c>
      <c r="CQ167" s="398" t="str">
        <f ca="1">+IF(OFFSET('Sanitation Data'!$E$29,0,10*ROW('Sanitation Data'!E161))="","",OFFSET('Sanitation Data'!$E$29,0,10*ROW('Sanitation Data'!E161)))</f>
        <v/>
      </c>
      <c r="CR167" s="398" t="str">
        <f ca="1">+IF(OFFSET('Sanitation Data'!$E$30,0,10*ROW('Sanitation Data'!E161))="","",OFFSET('Sanitation Data'!$E$30,0,10*ROW('Sanitation Data'!E161)))</f>
        <v/>
      </c>
      <c r="CS167" s="398" t="str">
        <f ca="1">+IF(OFFSET('Sanitation Data'!$E$31,0,10*ROW('Sanitation Data'!E161))="","",OFFSET('Sanitation Data'!$E$31,0,10*ROW('Sanitation Data'!E161)))</f>
        <v/>
      </c>
      <c r="CT167" s="398" t="str">
        <f ca="1">+IF(OFFSET('Sanitation Data'!$E$32,0,10*ROW('Sanitation Data'!E161))="","",OFFSET('Sanitation Data'!$E$32,0,10*ROW('Sanitation Data'!E161)))</f>
        <v/>
      </c>
      <c r="CU167" s="398" t="str">
        <f ca="1">+IF(OFFSET('Sanitation Data'!$F$28,0,10*ROW('Sanitation Data'!F161))="","",OFFSET('Sanitation Data'!$F$28,0,10*ROW('Sanitation Data'!F161)))</f>
        <v/>
      </c>
      <c r="CV167" s="398" t="str">
        <f ca="1">+IF(OFFSET('Sanitation Data'!$F$29,0,10*ROW('Sanitation Data'!F161))="","",OFFSET('Sanitation Data'!$F$29,0,10*ROW('Sanitation Data'!F161)))</f>
        <v/>
      </c>
      <c r="CW167" s="398" t="str">
        <f ca="1">+IF(OFFSET('Sanitation Data'!$F$30,0,10*ROW('Sanitation Data'!F161))="","",OFFSET('Sanitation Data'!$F$30,0,10*ROW('Sanitation Data'!F161)))</f>
        <v/>
      </c>
      <c r="CX167" s="398" t="str">
        <f ca="1">+IF(OFFSET('Sanitation Data'!$F$31,0,10*ROW('Sanitation Data'!F161))="","",OFFSET('Sanitation Data'!$F$31,0,10*ROW('Sanitation Data'!F161)))</f>
        <v/>
      </c>
      <c r="CY167" s="398" t="str">
        <f ca="1">+IF(OFFSET('Sanitation Data'!$F$32,0,10*ROW('Sanitation Data'!F161))="","",OFFSET('Sanitation Data'!$F$32,0,10*ROW('Sanitation Data'!F161)))</f>
        <v/>
      </c>
      <c r="CZ167" s="398" t="str">
        <f ca="1">+IF(OFFSET('Sanitation Data'!$G$28,0,10*ROW('Sanitation Data'!G161))="","",OFFSET('Sanitation Data'!$G$28,0,10*ROW('Sanitation Data'!G161)))</f>
        <v/>
      </c>
      <c r="DA167" s="398" t="str">
        <f ca="1">+IF(OFFSET('Sanitation Data'!$G$29,0,10*ROW('Sanitation Data'!G161))="","",OFFSET('Sanitation Data'!$G$29,0,10*ROW('Sanitation Data'!G161)))</f>
        <v/>
      </c>
      <c r="DB167" s="398" t="str">
        <f ca="1">+IF(OFFSET('Sanitation Data'!$G$30,0,10*ROW('Sanitation Data'!G161))="","",OFFSET('Sanitation Data'!$G$30,0,10*ROW('Sanitation Data'!G161)))</f>
        <v/>
      </c>
      <c r="DC167" s="398" t="str">
        <f ca="1">+IF(OFFSET('Sanitation Data'!$G$31,0,10*ROW('Sanitation Data'!G161))="","",OFFSET('Sanitation Data'!$G$31,0,10*ROW('Sanitation Data'!G161)))</f>
        <v/>
      </c>
      <c r="DD167" s="398" t="str">
        <f ca="1">+IF(OFFSET('Sanitation Data'!$G$32,0,10*ROW('Sanitation Data'!G161))="","",OFFSET('Sanitation Data'!$G$32,0,10*ROW('Sanitation Data'!G161)))</f>
        <v/>
      </c>
      <c r="DE167" s="398" t="str">
        <f ca="1">+IF(OFFSET('Sanitation Data'!$H$28,0,10*ROW('Sanitation Data'!H161))="","",OFFSET('Sanitation Data'!$H$28,0,10*ROW('Sanitation Data'!H161)))</f>
        <v/>
      </c>
      <c r="DF167" s="398" t="str">
        <f ca="1">+IF(OFFSET('Sanitation Data'!$H$29,0,10*ROW('Sanitation Data'!H161))="","",OFFSET('Sanitation Data'!$H$29,0,10*ROW('Sanitation Data'!H161)))</f>
        <v/>
      </c>
      <c r="DG167" s="398" t="str">
        <f ca="1">+IF(OFFSET('Sanitation Data'!$H$30,0,10*ROW('Sanitation Data'!H161))="","",OFFSET('Sanitation Data'!$H$30,0,10*ROW('Sanitation Data'!H161)))</f>
        <v/>
      </c>
      <c r="DH167" s="398" t="str">
        <f ca="1">+IF(OFFSET('Sanitation Data'!$H$31,0,10*ROW('Sanitation Data'!H161))="","",OFFSET('Sanitation Data'!$H$31,0,10*ROW('Sanitation Data'!H161)))</f>
        <v/>
      </c>
      <c r="DI167" s="398" t="str">
        <f ca="1">+IF(OFFSET('Sanitation Data'!$H$32,0,10*ROW('Sanitation Data'!H161))="","",OFFSET('Sanitation Data'!$H$32,0,10*ROW('Sanitation Data'!H161)))</f>
        <v/>
      </c>
      <c r="DJ167" s="398" t="str">
        <f ca="1">+IF(OFFSET('Sanitation Data'!$I$28,0,10*ROW('Sanitation Data'!I161))="","",OFFSET('Sanitation Data'!$I$28,0,10*ROW('Sanitation Data'!I161)))</f>
        <v/>
      </c>
      <c r="DK167" s="398" t="str">
        <f ca="1">+IF(OFFSET('Sanitation Data'!$I$29,0,10*ROW('Sanitation Data'!I161))="","",OFFSET('Sanitation Data'!$I$29,0,10*ROW('Sanitation Data'!I161)))</f>
        <v/>
      </c>
      <c r="DL167" s="398" t="str">
        <f ca="1">+IF(OFFSET('Sanitation Data'!$I$30,0,10*ROW('Sanitation Data'!I161))="","",OFFSET('Sanitation Data'!$I$30,0,10*ROW('Sanitation Data'!I161)))</f>
        <v/>
      </c>
      <c r="DM167" s="398" t="str">
        <f ca="1">+IF(OFFSET('Sanitation Data'!$I$31,0,10*ROW('Sanitation Data'!I161))="","",OFFSET('Sanitation Data'!$I$31,0,10*ROW('Sanitation Data'!I161)))</f>
        <v/>
      </c>
      <c r="DN167" s="398" t="str">
        <f ca="1">+IF(OFFSET('Sanitation Data'!$I$32,0,10*ROW('Sanitation Data'!I161))="","",OFFSET('Sanitation Data'!$I$32,0,10*ROW('Sanitation Data'!I161)))</f>
        <v/>
      </c>
      <c r="DO167" s="398" t="str">
        <f ca="1">+IF(OFFSET('Hygiene Data'!$D$11,0,10*ROW('Hygiene Data'!D161))="","",OFFSET('Hygiene Data'!$D$11,0,10*ROW('Hygiene Data'!D161)))</f>
        <v/>
      </c>
      <c r="DP167" s="398" t="str">
        <f ca="1">+IF(OFFSET('Hygiene Data'!$D$12,0,10*ROW('Hygiene Data'!D161))="","",OFFSET('Hygiene Data'!$D$12,0,10*ROW('Hygiene Data'!D161)))</f>
        <v/>
      </c>
      <c r="DQ167" s="398" t="str">
        <f ca="1">+IF(OFFSET('Hygiene Data'!$D$13,0,10*ROW('Hygiene Data'!D161))="","",OFFSET('Hygiene Data'!$D$13,0,10*ROW('Hygiene Data'!D161)))</f>
        <v/>
      </c>
      <c r="DR167" s="398" t="str">
        <f ca="1">+IF(OFFSET('Hygiene Data'!$E$11,0,10*ROW('Hygiene Data'!E161))="","",OFFSET('Hygiene Data'!$E$11,0,10*ROW('Hygiene Data'!E161)))</f>
        <v/>
      </c>
      <c r="DS167" s="398" t="str">
        <f ca="1">+IF(OFFSET('Hygiene Data'!$E$12,0,10*ROW('Hygiene Data'!E161))="","",OFFSET('Hygiene Data'!$E$12,0,10*ROW('Hygiene Data'!E161)))</f>
        <v/>
      </c>
      <c r="DT167" s="398" t="str">
        <f ca="1">+IF(OFFSET('Hygiene Data'!$E$13,0,10*ROW('Hygiene Data'!E161))="","",OFFSET('Hygiene Data'!$E$13,0,10*ROW('Hygiene Data'!E161)))</f>
        <v/>
      </c>
      <c r="DU167" s="398" t="str">
        <f ca="1">+IF(OFFSET('Hygiene Data'!$F$11,0,10*ROW('Hygiene Data'!F161))="","",OFFSET('Hygiene Data'!$F$11,0,10*ROW('Hygiene Data'!F161)))</f>
        <v/>
      </c>
      <c r="DV167" s="398" t="str">
        <f ca="1">+IF(OFFSET('Hygiene Data'!$F$12,0,10*ROW('Hygiene Data'!F161))="","",OFFSET('Hygiene Data'!$F$12,0,10*ROW('Hygiene Data'!F161)))</f>
        <v/>
      </c>
      <c r="DW167" s="398" t="str">
        <f ca="1">+IF(OFFSET('Hygiene Data'!$F$13,0,10*ROW('Hygiene Data'!F161))="","",OFFSET('Hygiene Data'!$F$13,0,10*ROW('Hygiene Data'!F161)))</f>
        <v/>
      </c>
      <c r="DX167" s="398" t="str">
        <f ca="1">+IF(OFFSET('Hygiene Data'!$G$11,0,10*ROW('Hygiene Data'!G161))="","",OFFSET('Hygiene Data'!$G$11,0,10*ROW('Hygiene Data'!G161)))</f>
        <v/>
      </c>
      <c r="DY167" s="398" t="str">
        <f ca="1">+IF(OFFSET('Hygiene Data'!$G$12,0,10*ROW('Hygiene Data'!G161))="","",OFFSET('Hygiene Data'!$G$12,0,10*ROW('Hygiene Data'!G161)))</f>
        <v/>
      </c>
      <c r="DZ167" s="398" t="str">
        <f ca="1">+IF(OFFSET('Hygiene Data'!$G$13,0,10*ROW('Hygiene Data'!G161))="","",OFFSET('Hygiene Data'!$G$13,0,10*ROW('Hygiene Data'!G161)))</f>
        <v/>
      </c>
      <c r="EA167" s="398" t="str">
        <f ca="1">+IF(OFFSET('Hygiene Data'!$H$11,0,10*ROW('Hygiene Data'!H161))="","",OFFSET('Hygiene Data'!$H$11,0,10*ROW('Hygiene Data'!H161)))</f>
        <v/>
      </c>
      <c r="EB167" s="398" t="str">
        <f ca="1">+IF(OFFSET('Hygiene Data'!$H$12,0,10*ROW('Hygiene Data'!H161))="","",OFFSET('Hygiene Data'!$H$12,0,10*ROW('Hygiene Data'!H161)))</f>
        <v/>
      </c>
      <c r="EC167" s="398" t="str">
        <f ca="1">+IF(OFFSET('Hygiene Data'!$H$13,0,10*ROW('Hygiene Data'!H161))="","",OFFSET('Hygiene Data'!$H$13,0,10*ROW('Hygiene Data'!H161)))</f>
        <v/>
      </c>
      <c r="ED167" s="398" t="str">
        <f ca="1">+IF(OFFSET('Hygiene Data'!$I$11,0,10*ROW('Hygiene Data'!I161))="","",OFFSET('Hygiene Data'!$I$11,0,10*ROW('Hygiene Data'!I161)))</f>
        <v/>
      </c>
      <c r="EE167" s="398" t="str">
        <f ca="1">+IF(OFFSET('Hygiene Data'!$I$12,0,10*ROW('Hygiene Data'!I161))="","",OFFSET('Hygiene Data'!$I$12,0,10*ROW('Hygiene Data'!I161)))</f>
        <v/>
      </c>
      <c r="EF167" s="398" t="str">
        <f ca="1">+IF(OFFSET('Hygiene Data'!$I$13,0,10*ROW('Hygiene Data'!I161))="","",OFFSET('Hygiene Data'!$I$13,0,10*ROW('Hygiene Data'!I161)))</f>
        <v/>
      </c>
    </row>
    <row r="168" spans="1:136" x14ac:dyDescent="0.25">
      <c r="A168" s="507" t="str">
        <f ca="1">+IF(OFFSET('Water Data'!$B$2,0,10*ROW('Water Data'!E162))="","",OFFSET('Water Data'!$B$2,0,10*ROW('Water Data'!E162)))</f>
        <v/>
      </c>
      <c r="B168" s="507"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34" t="str">
        <f t="shared" ca="1" si="2"/>
        <v/>
      </c>
      <c r="D168" s="535"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35"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35"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35"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35"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35"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35"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35"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35"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35"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35"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35"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35"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35"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35"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35"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35"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35"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36"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36"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36"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36"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36"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36"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36"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36"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36"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36"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36"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36"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36"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36"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36"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36"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36"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36"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36"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36"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36"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36"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36"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36"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36"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36"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36"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36"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36"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36"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37"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613"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37"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37"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37"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37"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37"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37"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37"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37"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37"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37"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37"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37"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37"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37"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37"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37"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98" t="str">
        <f ca="1">+IF(OFFSET('Water Data'!$D$27,0,10*ROW('Water Data'!D162))="","",OFFSET('Water Data'!$D$27,0,10*ROW('Water Data'!D162)))</f>
        <v/>
      </c>
      <c r="BT168" s="398" t="str">
        <f ca="1">+IF(OFFSET('Water Data'!$D$28,0,10*ROW('Water Data'!D162))="","",OFFSET('Water Data'!$D$28,0,10*ROW('Water Data'!D162)))</f>
        <v/>
      </c>
      <c r="BU168" s="398" t="str">
        <f ca="1">+IF(OFFSET('Water Data'!$D$29,0,10*ROW('Water Data'!D162))="","",OFFSET('Water Data'!$D$29,0,10*ROW('Water Data'!D162)))</f>
        <v/>
      </c>
      <c r="BV168" s="398" t="str">
        <f ca="1">+IF(OFFSET('Water Data'!$E$27,0,10*ROW('Water Data'!E162))="","",OFFSET('Water Data'!$E$27,0,10*ROW('Water Data'!E162)))</f>
        <v/>
      </c>
      <c r="BW168" s="398" t="str">
        <f ca="1">+IF(OFFSET('Water Data'!$E$28,0,10*ROW('Water Data'!E162))="","",OFFSET('Water Data'!$E$28,0,10*ROW('Water Data'!E162)))</f>
        <v/>
      </c>
      <c r="BX168" s="398" t="str">
        <f ca="1">+IF(OFFSET('Water Data'!$E$29,0,10*ROW('Water Data'!E162))="","",OFFSET('Water Data'!$E$29,0,10*ROW('Water Data'!E162)))</f>
        <v/>
      </c>
      <c r="BY168" s="398" t="str">
        <f ca="1">+IF(OFFSET('Water Data'!$F$27,0,10*ROW('Water Data'!F162))="","",OFFSET('Water Data'!$F$27,0,10*ROW('Water Data'!F162)))</f>
        <v/>
      </c>
      <c r="BZ168" s="398" t="str">
        <f ca="1">+IF(OFFSET('Water Data'!$F$28,0,10*ROW('Water Data'!F162))="","",OFFSET('Water Data'!$F$28,0,10*ROW('Water Data'!F162)))</f>
        <v/>
      </c>
      <c r="CA168" s="398" t="str">
        <f ca="1">+IF(OFFSET('Water Data'!$F$29,0,10*ROW('Water Data'!F162))="","",OFFSET('Water Data'!$F$29,0,10*ROW('Water Data'!F162)))</f>
        <v/>
      </c>
      <c r="CB168" s="398" t="str">
        <f ca="1">+IF(OFFSET('Water Data'!$G$27,0,10*ROW('Water Data'!G162))="","",OFFSET('Water Data'!$G$27,0,10*ROW('Water Data'!G162)))</f>
        <v/>
      </c>
      <c r="CC168" s="398" t="str">
        <f ca="1">+IF(OFFSET('Water Data'!$G$28,0,10*ROW('Water Data'!G162))="","",OFFSET('Water Data'!$G$28,0,10*ROW('Water Data'!G162)))</f>
        <v/>
      </c>
      <c r="CD168" s="398" t="str">
        <f ca="1">+IF(OFFSET('Water Data'!$G$29,0,10*ROW('Water Data'!G162))="","",OFFSET('Water Data'!$G$29,0,10*ROW('Water Data'!G162)))</f>
        <v/>
      </c>
      <c r="CE168" s="398" t="str">
        <f ca="1">+IF(OFFSET('Water Data'!$H$27,0,10*ROW('Water Data'!H162))="","",OFFSET('Water Data'!$H$27,0,10*ROW('Water Data'!H162)))</f>
        <v/>
      </c>
      <c r="CF168" s="398" t="str">
        <f ca="1">+IF(OFFSET('Water Data'!$H$28,0,10*ROW('Water Data'!H162))="","",OFFSET('Water Data'!$H$28,0,10*ROW('Water Data'!H162)))</f>
        <v/>
      </c>
      <c r="CG168" s="398" t="str">
        <f ca="1">+IF(OFFSET('Water Data'!$H$29,0,10*ROW('Water Data'!H162))="","",OFFSET('Water Data'!$H$29,0,10*ROW('Water Data'!H162)))</f>
        <v/>
      </c>
      <c r="CH168" s="398" t="str">
        <f ca="1">+IF(OFFSET('Water Data'!$I$27,0,10*ROW('Water Data'!I162))="","",OFFSET('Water Data'!$I$27,0,10*ROW('Water Data'!I162)))</f>
        <v/>
      </c>
      <c r="CI168" s="398" t="str">
        <f ca="1">+IF(OFFSET('Water Data'!$I$28,0,10*ROW('Water Data'!I162))="","",OFFSET('Water Data'!$I$28,0,10*ROW('Water Data'!I162)))</f>
        <v/>
      </c>
      <c r="CJ168" s="398" t="str">
        <f ca="1">+IF(OFFSET('Water Data'!$I$29,0,10*ROW('Water Data'!I162))="","",OFFSET('Water Data'!$I$29,0,10*ROW('Water Data'!I162)))</f>
        <v/>
      </c>
      <c r="CK168" s="398" t="str">
        <f ca="1">+IF(OFFSET('Sanitation Data'!$D$28,0,10*ROW('Sanitation Data'!D162))="","",OFFSET('Sanitation Data'!$D$28,0,10*ROW('Sanitation Data'!D162)))</f>
        <v/>
      </c>
      <c r="CL168" s="398" t="str">
        <f ca="1">+IF(OFFSET('Sanitation Data'!$D$29,0,10*ROW('Sanitation Data'!D162))="","",OFFSET('Sanitation Data'!$D$29,0,10*ROW('Sanitation Data'!D162)))</f>
        <v/>
      </c>
      <c r="CM168" s="398" t="str">
        <f ca="1">+IF(OFFSET('Sanitation Data'!$D$30,0,10*ROW('Sanitation Data'!D162))="","",OFFSET('Sanitation Data'!$D$30,0,10*ROW('Sanitation Data'!D162)))</f>
        <v/>
      </c>
      <c r="CN168" s="398" t="str">
        <f ca="1">+IF(OFFSET('Sanitation Data'!$D$31,0,10*ROW('Sanitation Data'!D162))="","",OFFSET('Sanitation Data'!$D$31,0,10*ROW('Sanitation Data'!D162)))</f>
        <v/>
      </c>
      <c r="CO168" s="398" t="str">
        <f ca="1">+IF(OFFSET('Sanitation Data'!$D$32,0,10*ROW('Sanitation Data'!D162))="","",OFFSET('Sanitation Data'!$D$32,0,10*ROW('Sanitation Data'!D162)))</f>
        <v/>
      </c>
      <c r="CP168" s="398" t="str">
        <f ca="1">+IF(OFFSET('Sanitation Data'!$E$28,0,10*ROW('Sanitation Data'!E162))="","",OFFSET('Sanitation Data'!$E$28,0,10*ROW('Sanitation Data'!E162)))</f>
        <v/>
      </c>
      <c r="CQ168" s="398" t="str">
        <f ca="1">+IF(OFFSET('Sanitation Data'!$E$29,0,10*ROW('Sanitation Data'!E162))="","",OFFSET('Sanitation Data'!$E$29,0,10*ROW('Sanitation Data'!E162)))</f>
        <v/>
      </c>
      <c r="CR168" s="398" t="str">
        <f ca="1">+IF(OFFSET('Sanitation Data'!$E$30,0,10*ROW('Sanitation Data'!E162))="","",OFFSET('Sanitation Data'!$E$30,0,10*ROW('Sanitation Data'!E162)))</f>
        <v/>
      </c>
      <c r="CS168" s="398" t="str">
        <f ca="1">+IF(OFFSET('Sanitation Data'!$E$31,0,10*ROW('Sanitation Data'!E162))="","",OFFSET('Sanitation Data'!$E$31,0,10*ROW('Sanitation Data'!E162)))</f>
        <v/>
      </c>
      <c r="CT168" s="398" t="str">
        <f ca="1">+IF(OFFSET('Sanitation Data'!$E$32,0,10*ROW('Sanitation Data'!E162))="","",OFFSET('Sanitation Data'!$E$32,0,10*ROW('Sanitation Data'!E162)))</f>
        <v/>
      </c>
      <c r="CU168" s="398" t="str">
        <f ca="1">+IF(OFFSET('Sanitation Data'!$F$28,0,10*ROW('Sanitation Data'!F162))="","",OFFSET('Sanitation Data'!$F$28,0,10*ROW('Sanitation Data'!F162)))</f>
        <v/>
      </c>
      <c r="CV168" s="398" t="str">
        <f ca="1">+IF(OFFSET('Sanitation Data'!$F$29,0,10*ROW('Sanitation Data'!F162))="","",OFFSET('Sanitation Data'!$F$29,0,10*ROW('Sanitation Data'!F162)))</f>
        <v/>
      </c>
      <c r="CW168" s="398" t="str">
        <f ca="1">+IF(OFFSET('Sanitation Data'!$F$30,0,10*ROW('Sanitation Data'!F162))="","",OFFSET('Sanitation Data'!$F$30,0,10*ROW('Sanitation Data'!F162)))</f>
        <v/>
      </c>
      <c r="CX168" s="398" t="str">
        <f ca="1">+IF(OFFSET('Sanitation Data'!$F$31,0,10*ROW('Sanitation Data'!F162))="","",OFFSET('Sanitation Data'!$F$31,0,10*ROW('Sanitation Data'!F162)))</f>
        <v/>
      </c>
      <c r="CY168" s="398" t="str">
        <f ca="1">+IF(OFFSET('Sanitation Data'!$F$32,0,10*ROW('Sanitation Data'!F162))="","",OFFSET('Sanitation Data'!$F$32,0,10*ROW('Sanitation Data'!F162)))</f>
        <v/>
      </c>
      <c r="CZ168" s="398" t="str">
        <f ca="1">+IF(OFFSET('Sanitation Data'!$G$28,0,10*ROW('Sanitation Data'!G162))="","",OFFSET('Sanitation Data'!$G$28,0,10*ROW('Sanitation Data'!G162)))</f>
        <v/>
      </c>
      <c r="DA168" s="398" t="str">
        <f ca="1">+IF(OFFSET('Sanitation Data'!$G$29,0,10*ROW('Sanitation Data'!G162))="","",OFFSET('Sanitation Data'!$G$29,0,10*ROW('Sanitation Data'!G162)))</f>
        <v/>
      </c>
      <c r="DB168" s="398" t="str">
        <f ca="1">+IF(OFFSET('Sanitation Data'!$G$30,0,10*ROW('Sanitation Data'!G162))="","",OFFSET('Sanitation Data'!$G$30,0,10*ROW('Sanitation Data'!G162)))</f>
        <v/>
      </c>
      <c r="DC168" s="398" t="str">
        <f ca="1">+IF(OFFSET('Sanitation Data'!$G$31,0,10*ROW('Sanitation Data'!G162))="","",OFFSET('Sanitation Data'!$G$31,0,10*ROW('Sanitation Data'!G162)))</f>
        <v/>
      </c>
      <c r="DD168" s="398" t="str">
        <f ca="1">+IF(OFFSET('Sanitation Data'!$G$32,0,10*ROW('Sanitation Data'!G162))="","",OFFSET('Sanitation Data'!$G$32,0,10*ROW('Sanitation Data'!G162)))</f>
        <v/>
      </c>
      <c r="DE168" s="398" t="str">
        <f ca="1">+IF(OFFSET('Sanitation Data'!$H$28,0,10*ROW('Sanitation Data'!H162))="","",OFFSET('Sanitation Data'!$H$28,0,10*ROW('Sanitation Data'!H162)))</f>
        <v/>
      </c>
      <c r="DF168" s="398" t="str">
        <f ca="1">+IF(OFFSET('Sanitation Data'!$H$29,0,10*ROW('Sanitation Data'!H162))="","",OFFSET('Sanitation Data'!$H$29,0,10*ROW('Sanitation Data'!H162)))</f>
        <v/>
      </c>
      <c r="DG168" s="398" t="str">
        <f ca="1">+IF(OFFSET('Sanitation Data'!$H$30,0,10*ROW('Sanitation Data'!H162))="","",OFFSET('Sanitation Data'!$H$30,0,10*ROW('Sanitation Data'!H162)))</f>
        <v/>
      </c>
      <c r="DH168" s="398" t="str">
        <f ca="1">+IF(OFFSET('Sanitation Data'!$H$31,0,10*ROW('Sanitation Data'!H162))="","",OFFSET('Sanitation Data'!$H$31,0,10*ROW('Sanitation Data'!H162)))</f>
        <v/>
      </c>
      <c r="DI168" s="398" t="str">
        <f ca="1">+IF(OFFSET('Sanitation Data'!$H$32,0,10*ROW('Sanitation Data'!H162))="","",OFFSET('Sanitation Data'!$H$32,0,10*ROW('Sanitation Data'!H162)))</f>
        <v/>
      </c>
      <c r="DJ168" s="398" t="str">
        <f ca="1">+IF(OFFSET('Sanitation Data'!$I$28,0,10*ROW('Sanitation Data'!I162))="","",OFFSET('Sanitation Data'!$I$28,0,10*ROW('Sanitation Data'!I162)))</f>
        <v/>
      </c>
      <c r="DK168" s="398" t="str">
        <f ca="1">+IF(OFFSET('Sanitation Data'!$I$29,0,10*ROW('Sanitation Data'!I162))="","",OFFSET('Sanitation Data'!$I$29,0,10*ROW('Sanitation Data'!I162)))</f>
        <v/>
      </c>
      <c r="DL168" s="398" t="str">
        <f ca="1">+IF(OFFSET('Sanitation Data'!$I$30,0,10*ROW('Sanitation Data'!I162))="","",OFFSET('Sanitation Data'!$I$30,0,10*ROW('Sanitation Data'!I162)))</f>
        <v/>
      </c>
      <c r="DM168" s="398" t="str">
        <f ca="1">+IF(OFFSET('Sanitation Data'!$I$31,0,10*ROW('Sanitation Data'!I162))="","",OFFSET('Sanitation Data'!$I$31,0,10*ROW('Sanitation Data'!I162)))</f>
        <v/>
      </c>
      <c r="DN168" s="398" t="str">
        <f ca="1">+IF(OFFSET('Sanitation Data'!$I$32,0,10*ROW('Sanitation Data'!I162))="","",OFFSET('Sanitation Data'!$I$32,0,10*ROW('Sanitation Data'!I162)))</f>
        <v/>
      </c>
      <c r="DO168" s="398" t="str">
        <f ca="1">+IF(OFFSET('Hygiene Data'!$D$11,0,10*ROW('Hygiene Data'!D162))="","",OFFSET('Hygiene Data'!$D$11,0,10*ROW('Hygiene Data'!D162)))</f>
        <v/>
      </c>
      <c r="DP168" s="398" t="str">
        <f ca="1">+IF(OFFSET('Hygiene Data'!$D$12,0,10*ROW('Hygiene Data'!D162))="","",OFFSET('Hygiene Data'!$D$12,0,10*ROW('Hygiene Data'!D162)))</f>
        <v/>
      </c>
      <c r="DQ168" s="398" t="str">
        <f ca="1">+IF(OFFSET('Hygiene Data'!$D$13,0,10*ROW('Hygiene Data'!D162))="","",OFFSET('Hygiene Data'!$D$13,0,10*ROW('Hygiene Data'!D162)))</f>
        <v/>
      </c>
      <c r="DR168" s="398" t="str">
        <f ca="1">+IF(OFFSET('Hygiene Data'!$E$11,0,10*ROW('Hygiene Data'!E162))="","",OFFSET('Hygiene Data'!$E$11,0,10*ROW('Hygiene Data'!E162)))</f>
        <v/>
      </c>
      <c r="DS168" s="398" t="str">
        <f ca="1">+IF(OFFSET('Hygiene Data'!$E$12,0,10*ROW('Hygiene Data'!E162))="","",OFFSET('Hygiene Data'!$E$12,0,10*ROW('Hygiene Data'!E162)))</f>
        <v/>
      </c>
      <c r="DT168" s="398" t="str">
        <f ca="1">+IF(OFFSET('Hygiene Data'!$E$13,0,10*ROW('Hygiene Data'!E162))="","",OFFSET('Hygiene Data'!$E$13,0,10*ROW('Hygiene Data'!E162)))</f>
        <v/>
      </c>
      <c r="DU168" s="398" t="str">
        <f ca="1">+IF(OFFSET('Hygiene Data'!$F$11,0,10*ROW('Hygiene Data'!F162))="","",OFFSET('Hygiene Data'!$F$11,0,10*ROW('Hygiene Data'!F162)))</f>
        <v/>
      </c>
      <c r="DV168" s="398" t="str">
        <f ca="1">+IF(OFFSET('Hygiene Data'!$F$12,0,10*ROW('Hygiene Data'!F162))="","",OFFSET('Hygiene Data'!$F$12,0,10*ROW('Hygiene Data'!F162)))</f>
        <v/>
      </c>
      <c r="DW168" s="398" t="str">
        <f ca="1">+IF(OFFSET('Hygiene Data'!$F$13,0,10*ROW('Hygiene Data'!F162))="","",OFFSET('Hygiene Data'!$F$13,0,10*ROW('Hygiene Data'!F162)))</f>
        <v/>
      </c>
      <c r="DX168" s="398" t="str">
        <f ca="1">+IF(OFFSET('Hygiene Data'!$G$11,0,10*ROW('Hygiene Data'!G162))="","",OFFSET('Hygiene Data'!$G$11,0,10*ROW('Hygiene Data'!G162)))</f>
        <v/>
      </c>
      <c r="DY168" s="398" t="str">
        <f ca="1">+IF(OFFSET('Hygiene Data'!$G$12,0,10*ROW('Hygiene Data'!G162))="","",OFFSET('Hygiene Data'!$G$12,0,10*ROW('Hygiene Data'!G162)))</f>
        <v/>
      </c>
      <c r="DZ168" s="398" t="str">
        <f ca="1">+IF(OFFSET('Hygiene Data'!$G$13,0,10*ROW('Hygiene Data'!G162))="","",OFFSET('Hygiene Data'!$G$13,0,10*ROW('Hygiene Data'!G162)))</f>
        <v/>
      </c>
      <c r="EA168" s="398" t="str">
        <f ca="1">+IF(OFFSET('Hygiene Data'!$H$11,0,10*ROW('Hygiene Data'!H162))="","",OFFSET('Hygiene Data'!$H$11,0,10*ROW('Hygiene Data'!H162)))</f>
        <v/>
      </c>
      <c r="EB168" s="398" t="str">
        <f ca="1">+IF(OFFSET('Hygiene Data'!$H$12,0,10*ROW('Hygiene Data'!H162))="","",OFFSET('Hygiene Data'!$H$12,0,10*ROW('Hygiene Data'!H162)))</f>
        <v/>
      </c>
      <c r="EC168" s="398" t="str">
        <f ca="1">+IF(OFFSET('Hygiene Data'!$H$13,0,10*ROW('Hygiene Data'!H162))="","",OFFSET('Hygiene Data'!$H$13,0,10*ROW('Hygiene Data'!H162)))</f>
        <v/>
      </c>
      <c r="ED168" s="398" t="str">
        <f ca="1">+IF(OFFSET('Hygiene Data'!$I$11,0,10*ROW('Hygiene Data'!I162))="","",OFFSET('Hygiene Data'!$I$11,0,10*ROW('Hygiene Data'!I162)))</f>
        <v/>
      </c>
      <c r="EE168" s="398" t="str">
        <f ca="1">+IF(OFFSET('Hygiene Data'!$I$12,0,10*ROW('Hygiene Data'!I162))="","",OFFSET('Hygiene Data'!$I$12,0,10*ROW('Hygiene Data'!I162)))</f>
        <v/>
      </c>
      <c r="EF168" s="398" t="str">
        <f ca="1">+IF(OFFSET('Hygiene Data'!$I$13,0,10*ROW('Hygiene Data'!I162))="","",OFFSET('Hygiene Data'!$I$13,0,10*ROW('Hygiene Data'!I162)))</f>
        <v/>
      </c>
    </row>
    <row r="169" spans="1:136" x14ac:dyDescent="0.25">
      <c r="A169" s="507" t="str">
        <f ca="1">+IF(OFFSET('Water Data'!$B$2,0,10*ROW('Water Data'!E163))="","",OFFSET('Water Data'!$B$2,0,10*ROW('Water Data'!E163)))</f>
        <v/>
      </c>
      <c r="B169" s="507"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34" t="str">
        <f t="shared" ca="1" si="2"/>
        <v/>
      </c>
      <c r="D169" s="535"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35"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35"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35"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35"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35"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35"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35"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35"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35"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35"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35"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35"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35"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35"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35"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35"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35"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36"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36"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36"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36"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36"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36"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36"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36"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36"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36"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36"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36"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36"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36"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36"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36"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36"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36"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36"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36"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36"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36"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36"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36"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36"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36"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36"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36"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36"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36"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37"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613"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37"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37"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37"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37"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37"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37"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37"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37"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37"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37"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37"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37"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37"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37"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37"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37"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98" t="str">
        <f ca="1">+IF(OFFSET('Water Data'!$D$27,0,10*ROW('Water Data'!D163))="","",OFFSET('Water Data'!$D$27,0,10*ROW('Water Data'!D163)))</f>
        <v/>
      </c>
      <c r="BT169" s="398" t="str">
        <f ca="1">+IF(OFFSET('Water Data'!$D$28,0,10*ROW('Water Data'!D163))="","",OFFSET('Water Data'!$D$28,0,10*ROW('Water Data'!D163)))</f>
        <v/>
      </c>
      <c r="BU169" s="398" t="str">
        <f ca="1">+IF(OFFSET('Water Data'!$D$29,0,10*ROW('Water Data'!D163))="","",OFFSET('Water Data'!$D$29,0,10*ROW('Water Data'!D163)))</f>
        <v/>
      </c>
      <c r="BV169" s="398" t="str">
        <f ca="1">+IF(OFFSET('Water Data'!$E$27,0,10*ROW('Water Data'!E163))="","",OFFSET('Water Data'!$E$27,0,10*ROW('Water Data'!E163)))</f>
        <v/>
      </c>
      <c r="BW169" s="398" t="str">
        <f ca="1">+IF(OFFSET('Water Data'!$E$28,0,10*ROW('Water Data'!E163))="","",OFFSET('Water Data'!$E$28,0,10*ROW('Water Data'!E163)))</f>
        <v/>
      </c>
      <c r="BX169" s="398" t="str">
        <f ca="1">+IF(OFFSET('Water Data'!$E$29,0,10*ROW('Water Data'!E163))="","",OFFSET('Water Data'!$E$29,0,10*ROW('Water Data'!E163)))</f>
        <v/>
      </c>
      <c r="BY169" s="398" t="str">
        <f ca="1">+IF(OFFSET('Water Data'!$F$27,0,10*ROW('Water Data'!F163))="","",OFFSET('Water Data'!$F$27,0,10*ROW('Water Data'!F163)))</f>
        <v/>
      </c>
      <c r="BZ169" s="398" t="str">
        <f ca="1">+IF(OFFSET('Water Data'!$F$28,0,10*ROW('Water Data'!F163))="","",OFFSET('Water Data'!$F$28,0,10*ROW('Water Data'!F163)))</f>
        <v/>
      </c>
      <c r="CA169" s="398" t="str">
        <f ca="1">+IF(OFFSET('Water Data'!$F$29,0,10*ROW('Water Data'!F163))="","",OFFSET('Water Data'!$F$29,0,10*ROW('Water Data'!F163)))</f>
        <v/>
      </c>
      <c r="CB169" s="398" t="str">
        <f ca="1">+IF(OFFSET('Water Data'!$G$27,0,10*ROW('Water Data'!G163))="","",OFFSET('Water Data'!$G$27,0,10*ROW('Water Data'!G163)))</f>
        <v/>
      </c>
      <c r="CC169" s="398" t="str">
        <f ca="1">+IF(OFFSET('Water Data'!$G$28,0,10*ROW('Water Data'!G163))="","",OFFSET('Water Data'!$G$28,0,10*ROW('Water Data'!G163)))</f>
        <v/>
      </c>
      <c r="CD169" s="398" t="str">
        <f ca="1">+IF(OFFSET('Water Data'!$G$29,0,10*ROW('Water Data'!G163))="","",OFFSET('Water Data'!$G$29,0,10*ROW('Water Data'!G163)))</f>
        <v/>
      </c>
      <c r="CE169" s="398" t="str">
        <f ca="1">+IF(OFFSET('Water Data'!$H$27,0,10*ROW('Water Data'!H163))="","",OFFSET('Water Data'!$H$27,0,10*ROW('Water Data'!H163)))</f>
        <v/>
      </c>
      <c r="CF169" s="398" t="str">
        <f ca="1">+IF(OFFSET('Water Data'!$H$28,0,10*ROW('Water Data'!H163))="","",OFFSET('Water Data'!$H$28,0,10*ROW('Water Data'!H163)))</f>
        <v/>
      </c>
      <c r="CG169" s="398" t="str">
        <f ca="1">+IF(OFFSET('Water Data'!$H$29,0,10*ROW('Water Data'!H163))="","",OFFSET('Water Data'!$H$29,0,10*ROW('Water Data'!H163)))</f>
        <v/>
      </c>
      <c r="CH169" s="398" t="str">
        <f ca="1">+IF(OFFSET('Water Data'!$I$27,0,10*ROW('Water Data'!I163))="","",OFFSET('Water Data'!$I$27,0,10*ROW('Water Data'!I163)))</f>
        <v/>
      </c>
      <c r="CI169" s="398" t="str">
        <f ca="1">+IF(OFFSET('Water Data'!$I$28,0,10*ROW('Water Data'!I163))="","",OFFSET('Water Data'!$I$28,0,10*ROW('Water Data'!I163)))</f>
        <v/>
      </c>
      <c r="CJ169" s="398" t="str">
        <f ca="1">+IF(OFFSET('Water Data'!$I$29,0,10*ROW('Water Data'!I163))="","",OFFSET('Water Data'!$I$29,0,10*ROW('Water Data'!I163)))</f>
        <v/>
      </c>
      <c r="CK169" s="398" t="str">
        <f ca="1">+IF(OFFSET('Sanitation Data'!$D$28,0,10*ROW('Sanitation Data'!D163))="","",OFFSET('Sanitation Data'!$D$28,0,10*ROW('Sanitation Data'!D163)))</f>
        <v/>
      </c>
      <c r="CL169" s="398" t="str">
        <f ca="1">+IF(OFFSET('Sanitation Data'!$D$29,0,10*ROW('Sanitation Data'!D163))="","",OFFSET('Sanitation Data'!$D$29,0,10*ROW('Sanitation Data'!D163)))</f>
        <v/>
      </c>
      <c r="CM169" s="398" t="str">
        <f ca="1">+IF(OFFSET('Sanitation Data'!$D$30,0,10*ROW('Sanitation Data'!D163))="","",OFFSET('Sanitation Data'!$D$30,0,10*ROW('Sanitation Data'!D163)))</f>
        <v/>
      </c>
      <c r="CN169" s="398" t="str">
        <f ca="1">+IF(OFFSET('Sanitation Data'!$D$31,0,10*ROW('Sanitation Data'!D163))="","",OFFSET('Sanitation Data'!$D$31,0,10*ROW('Sanitation Data'!D163)))</f>
        <v/>
      </c>
      <c r="CO169" s="398" t="str">
        <f ca="1">+IF(OFFSET('Sanitation Data'!$D$32,0,10*ROW('Sanitation Data'!D163))="","",OFFSET('Sanitation Data'!$D$32,0,10*ROW('Sanitation Data'!D163)))</f>
        <v/>
      </c>
      <c r="CP169" s="398" t="str">
        <f ca="1">+IF(OFFSET('Sanitation Data'!$E$28,0,10*ROW('Sanitation Data'!E163))="","",OFFSET('Sanitation Data'!$E$28,0,10*ROW('Sanitation Data'!E163)))</f>
        <v/>
      </c>
      <c r="CQ169" s="398" t="str">
        <f ca="1">+IF(OFFSET('Sanitation Data'!$E$29,0,10*ROW('Sanitation Data'!E163))="","",OFFSET('Sanitation Data'!$E$29,0,10*ROW('Sanitation Data'!E163)))</f>
        <v/>
      </c>
      <c r="CR169" s="398" t="str">
        <f ca="1">+IF(OFFSET('Sanitation Data'!$E$30,0,10*ROW('Sanitation Data'!E163))="","",OFFSET('Sanitation Data'!$E$30,0,10*ROW('Sanitation Data'!E163)))</f>
        <v/>
      </c>
      <c r="CS169" s="398" t="str">
        <f ca="1">+IF(OFFSET('Sanitation Data'!$E$31,0,10*ROW('Sanitation Data'!E163))="","",OFFSET('Sanitation Data'!$E$31,0,10*ROW('Sanitation Data'!E163)))</f>
        <v/>
      </c>
      <c r="CT169" s="398" t="str">
        <f ca="1">+IF(OFFSET('Sanitation Data'!$E$32,0,10*ROW('Sanitation Data'!E163))="","",OFFSET('Sanitation Data'!$E$32,0,10*ROW('Sanitation Data'!E163)))</f>
        <v/>
      </c>
      <c r="CU169" s="398" t="str">
        <f ca="1">+IF(OFFSET('Sanitation Data'!$F$28,0,10*ROW('Sanitation Data'!F163))="","",OFFSET('Sanitation Data'!$F$28,0,10*ROW('Sanitation Data'!F163)))</f>
        <v/>
      </c>
      <c r="CV169" s="398" t="str">
        <f ca="1">+IF(OFFSET('Sanitation Data'!$F$29,0,10*ROW('Sanitation Data'!F163))="","",OFFSET('Sanitation Data'!$F$29,0,10*ROW('Sanitation Data'!F163)))</f>
        <v/>
      </c>
      <c r="CW169" s="398" t="str">
        <f ca="1">+IF(OFFSET('Sanitation Data'!$F$30,0,10*ROW('Sanitation Data'!F163))="","",OFFSET('Sanitation Data'!$F$30,0,10*ROW('Sanitation Data'!F163)))</f>
        <v/>
      </c>
      <c r="CX169" s="398" t="str">
        <f ca="1">+IF(OFFSET('Sanitation Data'!$F$31,0,10*ROW('Sanitation Data'!F163))="","",OFFSET('Sanitation Data'!$F$31,0,10*ROW('Sanitation Data'!F163)))</f>
        <v/>
      </c>
      <c r="CY169" s="398" t="str">
        <f ca="1">+IF(OFFSET('Sanitation Data'!$F$32,0,10*ROW('Sanitation Data'!F163))="","",OFFSET('Sanitation Data'!$F$32,0,10*ROW('Sanitation Data'!F163)))</f>
        <v/>
      </c>
      <c r="CZ169" s="398" t="str">
        <f ca="1">+IF(OFFSET('Sanitation Data'!$G$28,0,10*ROW('Sanitation Data'!G163))="","",OFFSET('Sanitation Data'!$G$28,0,10*ROW('Sanitation Data'!G163)))</f>
        <v/>
      </c>
      <c r="DA169" s="398" t="str">
        <f ca="1">+IF(OFFSET('Sanitation Data'!$G$29,0,10*ROW('Sanitation Data'!G163))="","",OFFSET('Sanitation Data'!$G$29,0,10*ROW('Sanitation Data'!G163)))</f>
        <v/>
      </c>
      <c r="DB169" s="398" t="str">
        <f ca="1">+IF(OFFSET('Sanitation Data'!$G$30,0,10*ROW('Sanitation Data'!G163))="","",OFFSET('Sanitation Data'!$G$30,0,10*ROW('Sanitation Data'!G163)))</f>
        <v/>
      </c>
      <c r="DC169" s="398" t="str">
        <f ca="1">+IF(OFFSET('Sanitation Data'!$G$31,0,10*ROW('Sanitation Data'!G163))="","",OFFSET('Sanitation Data'!$G$31,0,10*ROW('Sanitation Data'!G163)))</f>
        <v/>
      </c>
      <c r="DD169" s="398" t="str">
        <f ca="1">+IF(OFFSET('Sanitation Data'!$G$32,0,10*ROW('Sanitation Data'!G163))="","",OFFSET('Sanitation Data'!$G$32,0,10*ROW('Sanitation Data'!G163)))</f>
        <v/>
      </c>
      <c r="DE169" s="398" t="str">
        <f ca="1">+IF(OFFSET('Sanitation Data'!$H$28,0,10*ROW('Sanitation Data'!H163))="","",OFFSET('Sanitation Data'!$H$28,0,10*ROW('Sanitation Data'!H163)))</f>
        <v/>
      </c>
      <c r="DF169" s="398" t="str">
        <f ca="1">+IF(OFFSET('Sanitation Data'!$H$29,0,10*ROW('Sanitation Data'!H163))="","",OFFSET('Sanitation Data'!$H$29,0,10*ROW('Sanitation Data'!H163)))</f>
        <v/>
      </c>
      <c r="DG169" s="398" t="str">
        <f ca="1">+IF(OFFSET('Sanitation Data'!$H$30,0,10*ROW('Sanitation Data'!H163))="","",OFFSET('Sanitation Data'!$H$30,0,10*ROW('Sanitation Data'!H163)))</f>
        <v/>
      </c>
      <c r="DH169" s="398" t="str">
        <f ca="1">+IF(OFFSET('Sanitation Data'!$H$31,0,10*ROW('Sanitation Data'!H163))="","",OFFSET('Sanitation Data'!$H$31,0,10*ROW('Sanitation Data'!H163)))</f>
        <v/>
      </c>
      <c r="DI169" s="398" t="str">
        <f ca="1">+IF(OFFSET('Sanitation Data'!$H$32,0,10*ROW('Sanitation Data'!H163))="","",OFFSET('Sanitation Data'!$H$32,0,10*ROW('Sanitation Data'!H163)))</f>
        <v/>
      </c>
      <c r="DJ169" s="398" t="str">
        <f ca="1">+IF(OFFSET('Sanitation Data'!$I$28,0,10*ROW('Sanitation Data'!I163))="","",OFFSET('Sanitation Data'!$I$28,0,10*ROW('Sanitation Data'!I163)))</f>
        <v/>
      </c>
      <c r="DK169" s="398" t="str">
        <f ca="1">+IF(OFFSET('Sanitation Data'!$I$29,0,10*ROW('Sanitation Data'!I163))="","",OFFSET('Sanitation Data'!$I$29,0,10*ROW('Sanitation Data'!I163)))</f>
        <v/>
      </c>
      <c r="DL169" s="398" t="str">
        <f ca="1">+IF(OFFSET('Sanitation Data'!$I$30,0,10*ROW('Sanitation Data'!I163))="","",OFFSET('Sanitation Data'!$I$30,0,10*ROW('Sanitation Data'!I163)))</f>
        <v/>
      </c>
      <c r="DM169" s="398" t="str">
        <f ca="1">+IF(OFFSET('Sanitation Data'!$I$31,0,10*ROW('Sanitation Data'!I163))="","",OFFSET('Sanitation Data'!$I$31,0,10*ROW('Sanitation Data'!I163)))</f>
        <v/>
      </c>
      <c r="DN169" s="398" t="str">
        <f ca="1">+IF(OFFSET('Sanitation Data'!$I$32,0,10*ROW('Sanitation Data'!I163))="","",OFFSET('Sanitation Data'!$I$32,0,10*ROW('Sanitation Data'!I163)))</f>
        <v/>
      </c>
      <c r="DO169" s="398" t="str">
        <f ca="1">+IF(OFFSET('Hygiene Data'!$D$11,0,10*ROW('Hygiene Data'!D163))="","",OFFSET('Hygiene Data'!$D$11,0,10*ROW('Hygiene Data'!D163)))</f>
        <v/>
      </c>
      <c r="DP169" s="398" t="str">
        <f ca="1">+IF(OFFSET('Hygiene Data'!$D$12,0,10*ROW('Hygiene Data'!D163))="","",OFFSET('Hygiene Data'!$D$12,0,10*ROW('Hygiene Data'!D163)))</f>
        <v/>
      </c>
      <c r="DQ169" s="398" t="str">
        <f ca="1">+IF(OFFSET('Hygiene Data'!$D$13,0,10*ROW('Hygiene Data'!D163))="","",OFFSET('Hygiene Data'!$D$13,0,10*ROW('Hygiene Data'!D163)))</f>
        <v/>
      </c>
      <c r="DR169" s="398" t="str">
        <f ca="1">+IF(OFFSET('Hygiene Data'!$E$11,0,10*ROW('Hygiene Data'!E163))="","",OFFSET('Hygiene Data'!$E$11,0,10*ROW('Hygiene Data'!E163)))</f>
        <v/>
      </c>
      <c r="DS169" s="398" t="str">
        <f ca="1">+IF(OFFSET('Hygiene Data'!$E$12,0,10*ROW('Hygiene Data'!E163))="","",OFFSET('Hygiene Data'!$E$12,0,10*ROW('Hygiene Data'!E163)))</f>
        <v/>
      </c>
      <c r="DT169" s="398" t="str">
        <f ca="1">+IF(OFFSET('Hygiene Data'!$E$13,0,10*ROW('Hygiene Data'!E163))="","",OFFSET('Hygiene Data'!$E$13,0,10*ROW('Hygiene Data'!E163)))</f>
        <v/>
      </c>
      <c r="DU169" s="398" t="str">
        <f ca="1">+IF(OFFSET('Hygiene Data'!$F$11,0,10*ROW('Hygiene Data'!F163))="","",OFFSET('Hygiene Data'!$F$11,0,10*ROW('Hygiene Data'!F163)))</f>
        <v/>
      </c>
      <c r="DV169" s="398" t="str">
        <f ca="1">+IF(OFFSET('Hygiene Data'!$F$12,0,10*ROW('Hygiene Data'!F163))="","",OFFSET('Hygiene Data'!$F$12,0,10*ROW('Hygiene Data'!F163)))</f>
        <v/>
      </c>
      <c r="DW169" s="398" t="str">
        <f ca="1">+IF(OFFSET('Hygiene Data'!$F$13,0,10*ROW('Hygiene Data'!F163))="","",OFFSET('Hygiene Data'!$F$13,0,10*ROW('Hygiene Data'!F163)))</f>
        <v/>
      </c>
      <c r="DX169" s="398" t="str">
        <f ca="1">+IF(OFFSET('Hygiene Data'!$G$11,0,10*ROW('Hygiene Data'!G163))="","",OFFSET('Hygiene Data'!$G$11,0,10*ROW('Hygiene Data'!G163)))</f>
        <v/>
      </c>
      <c r="DY169" s="398" t="str">
        <f ca="1">+IF(OFFSET('Hygiene Data'!$G$12,0,10*ROW('Hygiene Data'!G163))="","",OFFSET('Hygiene Data'!$G$12,0,10*ROW('Hygiene Data'!G163)))</f>
        <v/>
      </c>
      <c r="DZ169" s="398" t="str">
        <f ca="1">+IF(OFFSET('Hygiene Data'!$G$13,0,10*ROW('Hygiene Data'!G163))="","",OFFSET('Hygiene Data'!$G$13,0,10*ROW('Hygiene Data'!G163)))</f>
        <v/>
      </c>
      <c r="EA169" s="398" t="str">
        <f ca="1">+IF(OFFSET('Hygiene Data'!$H$11,0,10*ROW('Hygiene Data'!H163))="","",OFFSET('Hygiene Data'!$H$11,0,10*ROW('Hygiene Data'!H163)))</f>
        <v/>
      </c>
      <c r="EB169" s="398" t="str">
        <f ca="1">+IF(OFFSET('Hygiene Data'!$H$12,0,10*ROW('Hygiene Data'!H163))="","",OFFSET('Hygiene Data'!$H$12,0,10*ROW('Hygiene Data'!H163)))</f>
        <v/>
      </c>
      <c r="EC169" s="398" t="str">
        <f ca="1">+IF(OFFSET('Hygiene Data'!$H$13,0,10*ROW('Hygiene Data'!H163))="","",OFFSET('Hygiene Data'!$H$13,0,10*ROW('Hygiene Data'!H163)))</f>
        <v/>
      </c>
      <c r="ED169" s="398" t="str">
        <f ca="1">+IF(OFFSET('Hygiene Data'!$I$11,0,10*ROW('Hygiene Data'!I163))="","",OFFSET('Hygiene Data'!$I$11,0,10*ROW('Hygiene Data'!I163)))</f>
        <v/>
      </c>
      <c r="EE169" s="398" t="str">
        <f ca="1">+IF(OFFSET('Hygiene Data'!$I$12,0,10*ROW('Hygiene Data'!I163))="","",OFFSET('Hygiene Data'!$I$12,0,10*ROW('Hygiene Data'!I163)))</f>
        <v/>
      </c>
      <c r="EF169" s="398" t="str">
        <f ca="1">+IF(OFFSET('Hygiene Data'!$I$13,0,10*ROW('Hygiene Data'!I163))="","",OFFSET('Hygiene Data'!$I$13,0,10*ROW('Hygiene Data'!I163)))</f>
        <v/>
      </c>
    </row>
    <row r="170" spans="1:136" x14ac:dyDescent="0.25">
      <c r="A170" s="507" t="str">
        <f ca="1">+IF(OFFSET('Water Data'!$B$2,0,10*ROW('Water Data'!E164))="","",OFFSET('Water Data'!$B$2,0,10*ROW('Water Data'!E164)))</f>
        <v/>
      </c>
      <c r="B170" s="507"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34" t="str">
        <f t="shared" ca="1" si="2"/>
        <v/>
      </c>
      <c r="D170" s="535"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35"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35"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35"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35"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35"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35"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35"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35"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35"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35"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35"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35"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35"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35"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35"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35"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35"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36"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36"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36"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36"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36"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36"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36"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36"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36"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36"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36"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36"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36"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36"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36"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36"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36"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36"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36"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36"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36"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36"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36"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36"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36"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36"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36"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36"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36"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36"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37"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613"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37"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37"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37"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37"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37"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37"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37"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37"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37"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37"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37"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37"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37"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37"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37"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37"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98" t="str">
        <f ca="1">+IF(OFFSET('Water Data'!$D$27,0,10*ROW('Water Data'!D164))="","",OFFSET('Water Data'!$D$27,0,10*ROW('Water Data'!D164)))</f>
        <v/>
      </c>
      <c r="BT170" s="398" t="str">
        <f ca="1">+IF(OFFSET('Water Data'!$D$28,0,10*ROW('Water Data'!D164))="","",OFFSET('Water Data'!$D$28,0,10*ROW('Water Data'!D164)))</f>
        <v/>
      </c>
      <c r="BU170" s="398" t="str">
        <f ca="1">+IF(OFFSET('Water Data'!$D$29,0,10*ROW('Water Data'!D164))="","",OFFSET('Water Data'!$D$29,0,10*ROW('Water Data'!D164)))</f>
        <v/>
      </c>
      <c r="BV170" s="398" t="str">
        <f ca="1">+IF(OFFSET('Water Data'!$E$27,0,10*ROW('Water Data'!E164))="","",OFFSET('Water Data'!$E$27,0,10*ROW('Water Data'!E164)))</f>
        <v/>
      </c>
      <c r="BW170" s="398" t="str">
        <f ca="1">+IF(OFFSET('Water Data'!$E$28,0,10*ROW('Water Data'!E164))="","",OFFSET('Water Data'!$E$28,0,10*ROW('Water Data'!E164)))</f>
        <v/>
      </c>
      <c r="BX170" s="398" t="str">
        <f ca="1">+IF(OFFSET('Water Data'!$E$29,0,10*ROW('Water Data'!E164))="","",OFFSET('Water Data'!$E$29,0,10*ROW('Water Data'!E164)))</f>
        <v/>
      </c>
      <c r="BY170" s="398" t="str">
        <f ca="1">+IF(OFFSET('Water Data'!$F$27,0,10*ROW('Water Data'!F164))="","",OFFSET('Water Data'!$F$27,0,10*ROW('Water Data'!F164)))</f>
        <v/>
      </c>
      <c r="BZ170" s="398" t="str">
        <f ca="1">+IF(OFFSET('Water Data'!$F$28,0,10*ROW('Water Data'!F164))="","",OFFSET('Water Data'!$F$28,0,10*ROW('Water Data'!F164)))</f>
        <v/>
      </c>
      <c r="CA170" s="398" t="str">
        <f ca="1">+IF(OFFSET('Water Data'!$F$29,0,10*ROW('Water Data'!F164))="","",OFFSET('Water Data'!$F$29,0,10*ROW('Water Data'!F164)))</f>
        <v/>
      </c>
      <c r="CB170" s="398" t="str">
        <f ca="1">+IF(OFFSET('Water Data'!$G$27,0,10*ROW('Water Data'!G164))="","",OFFSET('Water Data'!$G$27,0,10*ROW('Water Data'!G164)))</f>
        <v/>
      </c>
      <c r="CC170" s="398" t="str">
        <f ca="1">+IF(OFFSET('Water Data'!$G$28,0,10*ROW('Water Data'!G164))="","",OFFSET('Water Data'!$G$28,0,10*ROW('Water Data'!G164)))</f>
        <v/>
      </c>
      <c r="CD170" s="398" t="str">
        <f ca="1">+IF(OFFSET('Water Data'!$G$29,0,10*ROW('Water Data'!G164))="","",OFFSET('Water Data'!$G$29,0,10*ROW('Water Data'!G164)))</f>
        <v/>
      </c>
      <c r="CE170" s="398" t="str">
        <f ca="1">+IF(OFFSET('Water Data'!$H$27,0,10*ROW('Water Data'!H164))="","",OFFSET('Water Data'!$H$27,0,10*ROW('Water Data'!H164)))</f>
        <v/>
      </c>
      <c r="CF170" s="398" t="str">
        <f ca="1">+IF(OFFSET('Water Data'!$H$28,0,10*ROW('Water Data'!H164))="","",OFFSET('Water Data'!$H$28,0,10*ROW('Water Data'!H164)))</f>
        <v/>
      </c>
      <c r="CG170" s="398" t="str">
        <f ca="1">+IF(OFFSET('Water Data'!$H$29,0,10*ROW('Water Data'!H164))="","",OFFSET('Water Data'!$H$29,0,10*ROW('Water Data'!H164)))</f>
        <v/>
      </c>
      <c r="CH170" s="398" t="str">
        <f ca="1">+IF(OFFSET('Water Data'!$I$27,0,10*ROW('Water Data'!I164))="","",OFFSET('Water Data'!$I$27,0,10*ROW('Water Data'!I164)))</f>
        <v/>
      </c>
      <c r="CI170" s="398" t="str">
        <f ca="1">+IF(OFFSET('Water Data'!$I$28,0,10*ROW('Water Data'!I164))="","",OFFSET('Water Data'!$I$28,0,10*ROW('Water Data'!I164)))</f>
        <v/>
      </c>
      <c r="CJ170" s="398" t="str">
        <f ca="1">+IF(OFFSET('Water Data'!$I$29,0,10*ROW('Water Data'!I164))="","",OFFSET('Water Data'!$I$29,0,10*ROW('Water Data'!I164)))</f>
        <v/>
      </c>
      <c r="CK170" s="398" t="str">
        <f ca="1">+IF(OFFSET('Sanitation Data'!$D$28,0,10*ROW('Sanitation Data'!D164))="","",OFFSET('Sanitation Data'!$D$28,0,10*ROW('Sanitation Data'!D164)))</f>
        <v/>
      </c>
      <c r="CL170" s="398" t="str">
        <f ca="1">+IF(OFFSET('Sanitation Data'!$D$29,0,10*ROW('Sanitation Data'!D164))="","",OFFSET('Sanitation Data'!$D$29,0,10*ROW('Sanitation Data'!D164)))</f>
        <v/>
      </c>
      <c r="CM170" s="398" t="str">
        <f ca="1">+IF(OFFSET('Sanitation Data'!$D$30,0,10*ROW('Sanitation Data'!D164))="","",OFFSET('Sanitation Data'!$D$30,0,10*ROW('Sanitation Data'!D164)))</f>
        <v/>
      </c>
      <c r="CN170" s="398" t="str">
        <f ca="1">+IF(OFFSET('Sanitation Data'!$D$31,0,10*ROW('Sanitation Data'!D164))="","",OFFSET('Sanitation Data'!$D$31,0,10*ROW('Sanitation Data'!D164)))</f>
        <v/>
      </c>
      <c r="CO170" s="398" t="str">
        <f ca="1">+IF(OFFSET('Sanitation Data'!$D$32,0,10*ROW('Sanitation Data'!D164))="","",OFFSET('Sanitation Data'!$D$32,0,10*ROW('Sanitation Data'!D164)))</f>
        <v/>
      </c>
      <c r="CP170" s="398" t="str">
        <f ca="1">+IF(OFFSET('Sanitation Data'!$E$28,0,10*ROW('Sanitation Data'!E164))="","",OFFSET('Sanitation Data'!$E$28,0,10*ROW('Sanitation Data'!E164)))</f>
        <v/>
      </c>
      <c r="CQ170" s="398" t="str">
        <f ca="1">+IF(OFFSET('Sanitation Data'!$E$29,0,10*ROW('Sanitation Data'!E164))="","",OFFSET('Sanitation Data'!$E$29,0,10*ROW('Sanitation Data'!E164)))</f>
        <v/>
      </c>
      <c r="CR170" s="398" t="str">
        <f ca="1">+IF(OFFSET('Sanitation Data'!$E$30,0,10*ROW('Sanitation Data'!E164))="","",OFFSET('Sanitation Data'!$E$30,0,10*ROW('Sanitation Data'!E164)))</f>
        <v/>
      </c>
      <c r="CS170" s="398" t="str">
        <f ca="1">+IF(OFFSET('Sanitation Data'!$E$31,0,10*ROW('Sanitation Data'!E164))="","",OFFSET('Sanitation Data'!$E$31,0,10*ROW('Sanitation Data'!E164)))</f>
        <v/>
      </c>
      <c r="CT170" s="398" t="str">
        <f ca="1">+IF(OFFSET('Sanitation Data'!$E$32,0,10*ROW('Sanitation Data'!E164))="","",OFFSET('Sanitation Data'!$E$32,0,10*ROW('Sanitation Data'!E164)))</f>
        <v/>
      </c>
      <c r="CU170" s="398" t="str">
        <f ca="1">+IF(OFFSET('Sanitation Data'!$F$28,0,10*ROW('Sanitation Data'!F164))="","",OFFSET('Sanitation Data'!$F$28,0,10*ROW('Sanitation Data'!F164)))</f>
        <v/>
      </c>
      <c r="CV170" s="398" t="str">
        <f ca="1">+IF(OFFSET('Sanitation Data'!$F$29,0,10*ROW('Sanitation Data'!F164))="","",OFFSET('Sanitation Data'!$F$29,0,10*ROW('Sanitation Data'!F164)))</f>
        <v/>
      </c>
      <c r="CW170" s="398" t="str">
        <f ca="1">+IF(OFFSET('Sanitation Data'!$F$30,0,10*ROW('Sanitation Data'!F164))="","",OFFSET('Sanitation Data'!$F$30,0,10*ROW('Sanitation Data'!F164)))</f>
        <v/>
      </c>
      <c r="CX170" s="398" t="str">
        <f ca="1">+IF(OFFSET('Sanitation Data'!$F$31,0,10*ROW('Sanitation Data'!F164))="","",OFFSET('Sanitation Data'!$F$31,0,10*ROW('Sanitation Data'!F164)))</f>
        <v/>
      </c>
      <c r="CY170" s="398" t="str">
        <f ca="1">+IF(OFFSET('Sanitation Data'!$F$32,0,10*ROW('Sanitation Data'!F164))="","",OFFSET('Sanitation Data'!$F$32,0,10*ROW('Sanitation Data'!F164)))</f>
        <v/>
      </c>
      <c r="CZ170" s="398" t="str">
        <f ca="1">+IF(OFFSET('Sanitation Data'!$G$28,0,10*ROW('Sanitation Data'!G164))="","",OFFSET('Sanitation Data'!$G$28,0,10*ROW('Sanitation Data'!G164)))</f>
        <v/>
      </c>
      <c r="DA170" s="398" t="str">
        <f ca="1">+IF(OFFSET('Sanitation Data'!$G$29,0,10*ROW('Sanitation Data'!G164))="","",OFFSET('Sanitation Data'!$G$29,0,10*ROW('Sanitation Data'!G164)))</f>
        <v/>
      </c>
      <c r="DB170" s="398" t="str">
        <f ca="1">+IF(OFFSET('Sanitation Data'!$G$30,0,10*ROW('Sanitation Data'!G164))="","",OFFSET('Sanitation Data'!$G$30,0,10*ROW('Sanitation Data'!G164)))</f>
        <v/>
      </c>
      <c r="DC170" s="398" t="str">
        <f ca="1">+IF(OFFSET('Sanitation Data'!$G$31,0,10*ROW('Sanitation Data'!G164))="","",OFFSET('Sanitation Data'!$G$31,0,10*ROW('Sanitation Data'!G164)))</f>
        <v/>
      </c>
      <c r="DD170" s="398" t="str">
        <f ca="1">+IF(OFFSET('Sanitation Data'!$G$32,0,10*ROW('Sanitation Data'!G164))="","",OFFSET('Sanitation Data'!$G$32,0,10*ROW('Sanitation Data'!G164)))</f>
        <v/>
      </c>
      <c r="DE170" s="398" t="str">
        <f ca="1">+IF(OFFSET('Sanitation Data'!$H$28,0,10*ROW('Sanitation Data'!H164))="","",OFFSET('Sanitation Data'!$H$28,0,10*ROW('Sanitation Data'!H164)))</f>
        <v/>
      </c>
      <c r="DF170" s="398" t="str">
        <f ca="1">+IF(OFFSET('Sanitation Data'!$H$29,0,10*ROW('Sanitation Data'!H164))="","",OFFSET('Sanitation Data'!$H$29,0,10*ROW('Sanitation Data'!H164)))</f>
        <v/>
      </c>
      <c r="DG170" s="398" t="str">
        <f ca="1">+IF(OFFSET('Sanitation Data'!$H$30,0,10*ROW('Sanitation Data'!H164))="","",OFFSET('Sanitation Data'!$H$30,0,10*ROW('Sanitation Data'!H164)))</f>
        <v/>
      </c>
      <c r="DH170" s="398" t="str">
        <f ca="1">+IF(OFFSET('Sanitation Data'!$H$31,0,10*ROW('Sanitation Data'!H164))="","",OFFSET('Sanitation Data'!$H$31,0,10*ROW('Sanitation Data'!H164)))</f>
        <v/>
      </c>
      <c r="DI170" s="398" t="str">
        <f ca="1">+IF(OFFSET('Sanitation Data'!$H$32,0,10*ROW('Sanitation Data'!H164))="","",OFFSET('Sanitation Data'!$H$32,0,10*ROW('Sanitation Data'!H164)))</f>
        <v/>
      </c>
      <c r="DJ170" s="398" t="str">
        <f ca="1">+IF(OFFSET('Sanitation Data'!$I$28,0,10*ROW('Sanitation Data'!I164))="","",OFFSET('Sanitation Data'!$I$28,0,10*ROW('Sanitation Data'!I164)))</f>
        <v/>
      </c>
      <c r="DK170" s="398" t="str">
        <f ca="1">+IF(OFFSET('Sanitation Data'!$I$29,0,10*ROW('Sanitation Data'!I164))="","",OFFSET('Sanitation Data'!$I$29,0,10*ROW('Sanitation Data'!I164)))</f>
        <v/>
      </c>
      <c r="DL170" s="398" t="str">
        <f ca="1">+IF(OFFSET('Sanitation Data'!$I$30,0,10*ROW('Sanitation Data'!I164))="","",OFFSET('Sanitation Data'!$I$30,0,10*ROW('Sanitation Data'!I164)))</f>
        <v/>
      </c>
      <c r="DM170" s="398" t="str">
        <f ca="1">+IF(OFFSET('Sanitation Data'!$I$31,0,10*ROW('Sanitation Data'!I164))="","",OFFSET('Sanitation Data'!$I$31,0,10*ROW('Sanitation Data'!I164)))</f>
        <v/>
      </c>
      <c r="DN170" s="398" t="str">
        <f ca="1">+IF(OFFSET('Sanitation Data'!$I$32,0,10*ROW('Sanitation Data'!I164))="","",OFFSET('Sanitation Data'!$I$32,0,10*ROW('Sanitation Data'!I164)))</f>
        <v/>
      </c>
      <c r="DO170" s="398" t="str">
        <f ca="1">+IF(OFFSET('Hygiene Data'!$D$11,0,10*ROW('Hygiene Data'!D164))="","",OFFSET('Hygiene Data'!$D$11,0,10*ROW('Hygiene Data'!D164)))</f>
        <v/>
      </c>
      <c r="DP170" s="398" t="str">
        <f ca="1">+IF(OFFSET('Hygiene Data'!$D$12,0,10*ROW('Hygiene Data'!D164))="","",OFFSET('Hygiene Data'!$D$12,0,10*ROW('Hygiene Data'!D164)))</f>
        <v/>
      </c>
      <c r="DQ170" s="398" t="str">
        <f ca="1">+IF(OFFSET('Hygiene Data'!$D$13,0,10*ROW('Hygiene Data'!D164))="","",OFFSET('Hygiene Data'!$D$13,0,10*ROW('Hygiene Data'!D164)))</f>
        <v/>
      </c>
      <c r="DR170" s="398" t="str">
        <f ca="1">+IF(OFFSET('Hygiene Data'!$E$11,0,10*ROW('Hygiene Data'!E164))="","",OFFSET('Hygiene Data'!$E$11,0,10*ROW('Hygiene Data'!E164)))</f>
        <v/>
      </c>
      <c r="DS170" s="398" t="str">
        <f ca="1">+IF(OFFSET('Hygiene Data'!$E$12,0,10*ROW('Hygiene Data'!E164))="","",OFFSET('Hygiene Data'!$E$12,0,10*ROW('Hygiene Data'!E164)))</f>
        <v/>
      </c>
      <c r="DT170" s="398" t="str">
        <f ca="1">+IF(OFFSET('Hygiene Data'!$E$13,0,10*ROW('Hygiene Data'!E164))="","",OFFSET('Hygiene Data'!$E$13,0,10*ROW('Hygiene Data'!E164)))</f>
        <v/>
      </c>
      <c r="DU170" s="398" t="str">
        <f ca="1">+IF(OFFSET('Hygiene Data'!$F$11,0,10*ROW('Hygiene Data'!F164))="","",OFFSET('Hygiene Data'!$F$11,0,10*ROW('Hygiene Data'!F164)))</f>
        <v/>
      </c>
      <c r="DV170" s="398" t="str">
        <f ca="1">+IF(OFFSET('Hygiene Data'!$F$12,0,10*ROW('Hygiene Data'!F164))="","",OFFSET('Hygiene Data'!$F$12,0,10*ROW('Hygiene Data'!F164)))</f>
        <v/>
      </c>
      <c r="DW170" s="398" t="str">
        <f ca="1">+IF(OFFSET('Hygiene Data'!$F$13,0,10*ROW('Hygiene Data'!F164))="","",OFFSET('Hygiene Data'!$F$13,0,10*ROW('Hygiene Data'!F164)))</f>
        <v/>
      </c>
      <c r="DX170" s="398" t="str">
        <f ca="1">+IF(OFFSET('Hygiene Data'!$G$11,0,10*ROW('Hygiene Data'!G164))="","",OFFSET('Hygiene Data'!$G$11,0,10*ROW('Hygiene Data'!G164)))</f>
        <v/>
      </c>
      <c r="DY170" s="398" t="str">
        <f ca="1">+IF(OFFSET('Hygiene Data'!$G$12,0,10*ROW('Hygiene Data'!G164))="","",OFFSET('Hygiene Data'!$G$12,0,10*ROW('Hygiene Data'!G164)))</f>
        <v/>
      </c>
      <c r="DZ170" s="398" t="str">
        <f ca="1">+IF(OFFSET('Hygiene Data'!$G$13,0,10*ROW('Hygiene Data'!G164))="","",OFFSET('Hygiene Data'!$G$13,0,10*ROW('Hygiene Data'!G164)))</f>
        <v/>
      </c>
      <c r="EA170" s="398" t="str">
        <f ca="1">+IF(OFFSET('Hygiene Data'!$H$11,0,10*ROW('Hygiene Data'!H164))="","",OFFSET('Hygiene Data'!$H$11,0,10*ROW('Hygiene Data'!H164)))</f>
        <v/>
      </c>
      <c r="EB170" s="398" t="str">
        <f ca="1">+IF(OFFSET('Hygiene Data'!$H$12,0,10*ROW('Hygiene Data'!H164))="","",OFFSET('Hygiene Data'!$H$12,0,10*ROW('Hygiene Data'!H164)))</f>
        <v/>
      </c>
      <c r="EC170" s="398" t="str">
        <f ca="1">+IF(OFFSET('Hygiene Data'!$H$13,0,10*ROW('Hygiene Data'!H164))="","",OFFSET('Hygiene Data'!$H$13,0,10*ROW('Hygiene Data'!H164)))</f>
        <v/>
      </c>
      <c r="ED170" s="398" t="str">
        <f ca="1">+IF(OFFSET('Hygiene Data'!$I$11,0,10*ROW('Hygiene Data'!I164))="","",OFFSET('Hygiene Data'!$I$11,0,10*ROW('Hygiene Data'!I164)))</f>
        <v/>
      </c>
      <c r="EE170" s="398" t="str">
        <f ca="1">+IF(OFFSET('Hygiene Data'!$I$12,0,10*ROW('Hygiene Data'!I164))="","",OFFSET('Hygiene Data'!$I$12,0,10*ROW('Hygiene Data'!I164)))</f>
        <v/>
      </c>
      <c r="EF170" s="398" t="str">
        <f ca="1">+IF(OFFSET('Hygiene Data'!$I$13,0,10*ROW('Hygiene Data'!I164))="","",OFFSET('Hygiene Data'!$I$13,0,10*ROW('Hygiene Data'!I164)))</f>
        <v/>
      </c>
    </row>
    <row r="171" spans="1:136" x14ac:dyDescent="0.25">
      <c r="A171" s="507" t="str">
        <f ca="1">+IF(OFFSET('Water Data'!$B$2,0,10*ROW('Water Data'!E165))="","",OFFSET('Water Data'!$B$2,0,10*ROW('Water Data'!E165)))</f>
        <v/>
      </c>
      <c r="B171" s="507"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34" t="str">
        <f t="shared" ca="1" si="2"/>
        <v/>
      </c>
      <c r="D171" s="535"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35"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35"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35"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35"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35"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35"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35"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35"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35"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35"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35"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35"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35"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35"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35"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35"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35"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36"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36"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36"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36"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36"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36"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36"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36"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36"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36"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36"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36"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36"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36"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36"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36"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36"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36"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36"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36"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36"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36"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36"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36"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36"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36"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36"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36"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36"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36"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37"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613"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37"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37"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37"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37"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37"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37"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37"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37"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37"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37"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37"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37"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37"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37"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37"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37"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98" t="str">
        <f ca="1">+IF(OFFSET('Water Data'!$D$27,0,10*ROW('Water Data'!D165))="","",OFFSET('Water Data'!$D$27,0,10*ROW('Water Data'!D165)))</f>
        <v/>
      </c>
      <c r="BT171" s="398" t="str">
        <f ca="1">+IF(OFFSET('Water Data'!$D$28,0,10*ROW('Water Data'!D165))="","",OFFSET('Water Data'!$D$28,0,10*ROW('Water Data'!D165)))</f>
        <v/>
      </c>
      <c r="BU171" s="398" t="str">
        <f ca="1">+IF(OFFSET('Water Data'!$D$29,0,10*ROW('Water Data'!D165))="","",OFFSET('Water Data'!$D$29,0,10*ROW('Water Data'!D165)))</f>
        <v/>
      </c>
      <c r="BV171" s="398" t="str">
        <f ca="1">+IF(OFFSET('Water Data'!$E$27,0,10*ROW('Water Data'!E165))="","",OFFSET('Water Data'!$E$27,0,10*ROW('Water Data'!E165)))</f>
        <v/>
      </c>
      <c r="BW171" s="398" t="str">
        <f ca="1">+IF(OFFSET('Water Data'!$E$28,0,10*ROW('Water Data'!E165))="","",OFFSET('Water Data'!$E$28,0,10*ROW('Water Data'!E165)))</f>
        <v/>
      </c>
      <c r="BX171" s="398" t="str">
        <f ca="1">+IF(OFFSET('Water Data'!$E$29,0,10*ROW('Water Data'!E165))="","",OFFSET('Water Data'!$E$29,0,10*ROW('Water Data'!E165)))</f>
        <v/>
      </c>
      <c r="BY171" s="398" t="str">
        <f ca="1">+IF(OFFSET('Water Data'!$F$27,0,10*ROW('Water Data'!F165))="","",OFFSET('Water Data'!$F$27,0,10*ROW('Water Data'!F165)))</f>
        <v/>
      </c>
      <c r="BZ171" s="398" t="str">
        <f ca="1">+IF(OFFSET('Water Data'!$F$28,0,10*ROW('Water Data'!F165))="","",OFFSET('Water Data'!$F$28,0,10*ROW('Water Data'!F165)))</f>
        <v/>
      </c>
      <c r="CA171" s="398" t="str">
        <f ca="1">+IF(OFFSET('Water Data'!$F$29,0,10*ROW('Water Data'!F165))="","",OFFSET('Water Data'!$F$29,0,10*ROW('Water Data'!F165)))</f>
        <v/>
      </c>
      <c r="CB171" s="398" t="str">
        <f ca="1">+IF(OFFSET('Water Data'!$G$27,0,10*ROW('Water Data'!G165))="","",OFFSET('Water Data'!$G$27,0,10*ROW('Water Data'!G165)))</f>
        <v/>
      </c>
      <c r="CC171" s="398" t="str">
        <f ca="1">+IF(OFFSET('Water Data'!$G$28,0,10*ROW('Water Data'!G165))="","",OFFSET('Water Data'!$G$28,0,10*ROW('Water Data'!G165)))</f>
        <v/>
      </c>
      <c r="CD171" s="398" t="str">
        <f ca="1">+IF(OFFSET('Water Data'!$G$29,0,10*ROW('Water Data'!G165))="","",OFFSET('Water Data'!$G$29,0,10*ROW('Water Data'!G165)))</f>
        <v/>
      </c>
      <c r="CE171" s="398" t="str">
        <f ca="1">+IF(OFFSET('Water Data'!$H$27,0,10*ROW('Water Data'!H165))="","",OFFSET('Water Data'!$H$27,0,10*ROW('Water Data'!H165)))</f>
        <v/>
      </c>
      <c r="CF171" s="398" t="str">
        <f ca="1">+IF(OFFSET('Water Data'!$H$28,0,10*ROW('Water Data'!H165))="","",OFFSET('Water Data'!$H$28,0,10*ROW('Water Data'!H165)))</f>
        <v/>
      </c>
      <c r="CG171" s="398" t="str">
        <f ca="1">+IF(OFFSET('Water Data'!$H$29,0,10*ROW('Water Data'!H165))="","",OFFSET('Water Data'!$H$29,0,10*ROW('Water Data'!H165)))</f>
        <v/>
      </c>
      <c r="CH171" s="398" t="str">
        <f ca="1">+IF(OFFSET('Water Data'!$I$27,0,10*ROW('Water Data'!I165))="","",OFFSET('Water Data'!$I$27,0,10*ROW('Water Data'!I165)))</f>
        <v/>
      </c>
      <c r="CI171" s="398" t="str">
        <f ca="1">+IF(OFFSET('Water Data'!$I$28,0,10*ROW('Water Data'!I165))="","",OFFSET('Water Data'!$I$28,0,10*ROW('Water Data'!I165)))</f>
        <v/>
      </c>
      <c r="CJ171" s="398" t="str">
        <f ca="1">+IF(OFFSET('Water Data'!$I$29,0,10*ROW('Water Data'!I165))="","",OFFSET('Water Data'!$I$29,0,10*ROW('Water Data'!I165)))</f>
        <v/>
      </c>
      <c r="CK171" s="398" t="str">
        <f ca="1">+IF(OFFSET('Sanitation Data'!$D$28,0,10*ROW('Sanitation Data'!D165))="","",OFFSET('Sanitation Data'!$D$28,0,10*ROW('Sanitation Data'!D165)))</f>
        <v/>
      </c>
      <c r="CL171" s="398" t="str">
        <f ca="1">+IF(OFFSET('Sanitation Data'!$D$29,0,10*ROW('Sanitation Data'!D165))="","",OFFSET('Sanitation Data'!$D$29,0,10*ROW('Sanitation Data'!D165)))</f>
        <v/>
      </c>
      <c r="CM171" s="398" t="str">
        <f ca="1">+IF(OFFSET('Sanitation Data'!$D$30,0,10*ROW('Sanitation Data'!D165))="","",OFFSET('Sanitation Data'!$D$30,0,10*ROW('Sanitation Data'!D165)))</f>
        <v/>
      </c>
      <c r="CN171" s="398" t="str">
        <f ca="1">+IF(OFFSET('Sanitation Data'!$D$31,0,10*ROW('Sanitation Data'!D165))="","",OFFSET('Sanitation Data'!$D$31,0,10*ROW('Sanitation Data'!D165)))</f>
        <v/>
      </c>
      <c r="CO171" s="398" t="str">
        <f ca="1">+IF(OFFSET('Sanitation Data'!$D$32,0,10*ROW('Sanitation Data'!D165))="","",OFFSET('Sanitation Data'!$D$32,0,10*ROW('Sanitation Data'!D165)))</f>
        <v/>
      </c>
      <c r="CP171" s="398" t="str">
        <f ca="1">+IF(OFFSET('Sanitation Data'!$E$28,0,10*ROW('Sanitation Data'!E165))="","",OFFSET('Sanitation Data'!$E$28,0,10*ROW('Sanitation Data'!E165)))</f>
        <v/>
      </c>
      <c r="CQ171" s="398" t="str">
        <f ca="1">+IF(OFFSET('Sanitation Data'!$E$29,0,10*ROW('Sanitation Data'!E165))="","",OFFSET('Sanitation Data'!$E$29,0,10*ROW('Sanitation Data'!E165)))</f>
        <v/>
      </c>
      <c r="CR171" s="398" t="str">
        <f ca="1">+IF(OFFSET('Sanitation Data'!$E$30,0,10*ROW('Sanitation Data'!E165))="","",OFFSET('Sanitation Data'!$E$30,0,10*ROW('Sanitation Data'!E165)))</f>
        <v/>
      </c>
      <c r="CS171" s="398" t="str">
        <f ca="1">+IF(OFFSET('Sanitation Data'!$E$31,0,10*ROW('Sanitation Data'!E165))="","",OFFSET('Sanitation Data'!$E$31,0,10*ROW('Sanitation Data'!E165)))</f>
        <v/>
      </c>
      <c r="CT171" s="398" t="str">
        <f ca="1">+IF(OFFSET('Sanitation Data'!$E$32,0,10*ROW('Sanitation Data'!E165))="","",OFFSET('Sanitation Data'!$E$32,0,10*ROW('Sanitation Data'!E165)))</f>
        <v/>
      </c>
      <c r="CU171" s="398" t="str">
        <f ca="1">+IF(OFFSET('Sanitation Data'!$F$28,0,10*ROW('Sanitation Data'!F165))="","",OFFSET('Sanitation Data'!$F$28,0,10*ROW('Sanitation Data'!F165)))</f>
        <v/>
      </c>
      <c r="CV171" s="398" t="str">
        <f ca="1">+IF(OFFSET('Sanitation Data'!$F$29,0,10*ROW('Sanitation Data'!F165))="","",OFFSET('Sanitation Data'!$F$29,0,10*ROW('Sanitation Data'!F165)))</f>
        <v/>
      </c>
      <c r="CW171" s="398" t="str">
        <f ca="1">+IF(OFFSET('Sanitation Data'!$F$30,0,10*ROW('Sanitation Data'!F165))="","",OFFSET('Sanitation Data'!$F$30,0,10*ROW('Sanitation Data'!F165)))</f>
        <v/>
      </c>
      <c r="CX171" s="398" t="str">
        <f ca="1">+IF(OFFSET('Sanitation Data'!$F$31,0,10*ROW('Sanitation Data'!F165))="","",OFFSET('Sanitation Data'!$F$31,0,10*ROW('Sanitation Data'!F165)))</f>
        <v/>
      </c>
      <c r="CY171" s="398" t="str">
        <f ca="1">+IF(OFFSET('Sanitation Data'!$F$32,0,10*ROW('Sanitation Data'!F165))="","",OFFSET('Sanitation Data'!$F$32,0,10*ROW('Sanitation Data'!F165)))</f>
        <v/>
      </c>
      <c r="CZ171" s="398" t="str">
        <f ca="1">+IF(OFFSET('Sanitation Data'!$G$28,0,10*ROW('Sanitation Data'!G165))="","",OFFSET('Sanitation Data'!$G$28,0,10*ROW('Sanitation Data'!G165)))</f>
        <v/>
      </c>
      <c r="DA171" s="398" t="str">
        <f ca="1">+IF(OFFSET('Sanitation Data'!$G$29,0,10*ROW('Sanitation Data'!G165))="","",OFFSET('Sanitation Data'!$G$29,0,10*ROW('Sanitation Data'!G165)))</f>
        <v/>
      </c>
      <c r="DB171" s="398" t="str">
        <f ca="1">+IF(OFFSET('Sanitation Data'!$G$30,0,10*ROW('Sanitation Data'!G165))="","",OFFSET('Sanitation Data'!$G$30,0,10*ROW('Sanitation Data'!G165)))</f>
        <v/>
      </c>
      <c r="DC171" s="398" t="str">
        <f ca="1">+IF(OFFSET('Sanitation Data'!$G$31,0,10*ROW('Sanitation Data'!G165))="","",OFFSET('Sanitation Data'!$G$31,0,10*ROW('Sanitation Data'!G165)))</f>
        <v/>
      </c>
      <c r="DD171" s="398" t="str">
        <f ca="1">+IF(OFFSET('Sanitation Data'!$G$32,0,10*ROW('Sanitation Data'!G165))="","",OFFSET('Sanitation Data'!$G$32,0,10*ROW('Sanitation Data'!G165)))</f>
        <v/>
      </c>
      <c r="DE171" s="398" t="str">
        <f ca="1">+IF(OFFSET('Sanitation Data'!$H$28,0,10*ROW('Sanitation Data'!H165))="","",OFFSET('Sanitation Data'!$H$28,0,10*ROW('Sanitation Data'!H165)))</f>
        <v/>
      </c>
      <c r="DF171" s="398" t="str">
        <f ca="1">+IF(OFFSET('Sanitation Data'!$H$29,0,10*ROW('Sanitation Data'!H165))="","",OFFSET('Sanitation Data'!$H$29,0,10*ROW('Sanitation Data'!H165)))</f>
        <v/>
      </c>
      <c r="DG171" s="398" t="str">
        <f ca="1">+IF(OFFSET('Sanitation Data'!$H$30,0,10*ROW('Sanitation Data'!H165))="","",OFFSET('Sanitation Data'!$H$30,0,10*ROW('Sanitation Data'!H165)))</f>
        <v/>
      </c>
      <c r="DH171" s="398" t="str">
        <f ca="1">+IF(OFFSET('Sanitation Data'!$H$31,0,10*ROW('Sanitation Data'!H165))="","",OFFSET('Sanitation Data'!$H$31,0,10*ROW('Sanitation Data'!H165)))</f>
        <v/>
      </c>
      <c r="DI171" s="398" t="str">
        <f ca="1">+IF(OFFSET('Sanitation Data'!$H$32,0,10*ROW('Sanitation Data'!H165))="","",OFFSET('Sanitation Data'!$H$32,0,10*ROW('Sanitation Data'!H165)))</f>
        <v/>
      </c>
      <c r="DJ171" s="398" t="str">
        <f ca="1">+IF(OFFSET('Sanitation Data'!$I$28,0,10*ROW('Sanitation Data'!I165))="","",OFFSET('Sanitation Data'!$I$28,0,10*ROW('Sanitation Data'!I165)))</f>
        <v/>
      </c>
      <c r="DK171" s="398" t="str">
        <f ca="1">+IF(OFFSET('Sanitation Data'!$I$29,0,10*ROW('Sanitation Data'!I165))="","",OFFSET('Sanitation Data'!$I$29,0,10*ROW('Sanitation Data'!I165)))</f>
        <v/>
      </c>
      <c r="DL171" s="398" t="str">
        <f ca="1">+IF(OFFSET('Sanitation Data'!$I$30,0,10*ROW('Sanitation Data'!I165))="","",OFFSET('Sanitation Data'!$I$30,0,10*ROW('Sanitation Data'!I165)))</f>
        <v/>
      </c>
      <c r="DM171" s="398" t="str">
        <f ca="1">+IF(OFFSET('Sanitation Data'!$I$31,0,10*ROW('Sanitation Data'!I165))="","",OFFSET('Sanitation Data'!$I$31,0,10*ROW('Sanitation Data'!I165)))</f>
        <v/>
      </c>
      <c r="DN171" s="398" t="str">
        <f ca="1">+IF(OFFSET('Sanitation Data'!$I$32,0,10*ROW('Sanitation Data'!I165))="","",OFFSET('Sanitation Data'!$I$32,0,10*ROW('Sanitation Data'!I165)))</f>
        <v/>
      </c>
      <c r="DO171" s="398" t="str">
        <f ca="1">+IF(OFFSET('Hygiene Data'!$D$11,0,10*ROW('Hygiene Data'!D165))="","",OFFSET('Hygiene Data'!$D$11,0,10*ROW('Hygiene Data'!D165)))</f>
        <v/>
      </c>
      <c r="DP171" s="398" t="str">
        <f ca="1">+IF(OFFSET('Hygiene Data'!$D$12,0,10*ROW('Hygiene Data'!D165))="","",OFFSET('Hygiene Data'!$D$12,0,10*ROW('Hygiene Data'!D165)))</f>
        <v/>
      </c>
      <c r="DQ171" s="398" t="str">
        <f ca="1">+IF(OFFSET('Hygiene Data'!$D$13,0,10*ROW('Hygiene Data'!D165))="","",OFFSET('Hygiene Data'!$D$13,0,10*ROW('Hygiene Data'!D165)))</f>
        <v/>
      </c>
      <c r="DR171" s="398" t="str">
        <f ca="1">+IF(OFFSET('Hygiene Data'!$E$11,0,10*ROW('Hygiene Data'!E165))="","",OFFSET('Hygiene Data'!$E$11,0,10*ROW('Hygiene Data'!E165)))</f>
        <v/>
      </c>
      <c r="DS171" s="398" t="str">
        <f ca="1">+IF(OFFSET('Hygiene Data'!$E$12,0,10*ROW('Hygiene Data'!E165))="","",OFFSET('Hygiene Data'!$E$12,0,10*ROW('Hygiene Data'!E165)))</f>
        <v/>
      </c>
      <c r="DT171" s="398" t="str">
        <f ca="1">+IF(OFFSET('Hygiene Data'!$E$13,0,10*ROW('Hygiene Data'!E165))="","",OFFSET('Hygiene Data'!$E$13,0,10*ROW('Hygiene Data'!E165)))</f>
        <v/>
      </c>
      <c r="DU171" s="398" t="str">
        <f ca="1">+IF(OFFSET('Hygiene Data'!$F$11,0,10*ROW('Hygiene Data'!F165))="","",OFFSET('Hygiene Data'!$F$11,0,10*ROW('Hygiene Data'!F165)))</f>
        <v/>
      </c>
      <c r="DV171" s="398" t="str">
        <f ca="1">+IF(OFFSET('Hygiene Data'!$F$12,0,10*ROW('Hygiene Data'!F165))="","",OFFSET('Hygiene Data'!$F$12,0,10*ROW('Hygiene Data'!F165)))</f>
        <v/>
      </c>
      <c r="DW171" s="398" t="str">
        <f ca="1">+IF(OFFSET('Hygiene Data'!$F$13,0,10*ROW('Hygiene Data'!F165))="","",OFFSET('Hygiene Data'!$F$13,0,10*ROW('Hygiene Data'!F165)))</f>
        <v/>
      </c>
      <c r="DX171" s="398" t="str">
        <f ca="1">+IF(OFFSET('Hygiene Data'!$G$11,0,10*ROW('Hygiene Data'!G165))="","",OFFSET('Hygiene Data'!$G$11,0,10*ROW('Hygiene Data'!G165)))</f>
        <v/>
      </c>
      <c r="DY171" s="398" t="str">
        <f ca="1">+IF(OFFSET('Hygiene Data'!$G$12,0,10*ROW('Hygiene Data'!G165))="","",OFFSET('Hygiene Data'!$G$12,0,10*ROW('Hygiene Data'!G165)))</f>
        <v/>
      </c>
      <c r="DZ171" s="398" t="str">
        <f ca="1">+IF(OFFSET('Hygiene Data'!$G$13,0,10*ROW('Hygiene Data'!G165))="","",OFFSET('Hygiene Data'!$G$13,0,10*ROW('Hygiene Data'!G165)))</f>
        <v/>
      </c>
      <c r="EA171" s="398" t="str">
        <f ca="1">+IF(OFFSET('Hygiene Data'!$H$11,0,10*ROW('Hygiene Data'!H165))="","",OFFSET('Hygiene Data'!$H$11,0,10*ROW('Hygiene Data'!H165)))</f>
        <v/>
      </c>
      <c r="EB171" s="398" t="str">
        <f ca="1">+IF(OFFSET('Hygiene Data'!$H$12,0,10*ROW('Hygiene Data'!H165))="","",OFFSET('Hygiene Data'!$H$12,0,10*ROW('Hygiene Data'!H165)))</f>
        <v/>
      </c>
      <c r="EC171" s="398" t="str">
        <f ca="1">+IF(OFFSET('Hygiene Data'!$H$13,0,10*ROW('Hygiene Data'!H165))="","",OFFSET('Hygiene Data'!$H$13,0,10*ROW('Hygiene Data'!H165)))</f>
        <v/>
      </c>
      <c r="ED171" s="398" t="str">
        <f ca="1">+IF(OFFSET('Hygiene Data'!$I$11,0,10*ROW('Hygiene Data'!I165))="","",OFFSET('Hygiene Data'!$I$11,0,10*ROW('Hygiene Data'!I165)))</f>
        <v/>
      </c>
      <c r="EE171" s="398" t="str">
        <f ca="1">+IF(OFFSET('Hygiene Data'!$I$12,0,10*ROW('Hygiene Data'!I165))="","",OFFSET('Hygiene Data'!$I$12,0,10*ROW('Hygiene Data'!I165)))</f>
        <v/>
      </c>
      <c r="EF171" s="398" t="str">
        <f ca="1">+IF(OFFSET('Hygiene Data'!$I$13,0,10*ROW('Hygiene Data'!I165))="","",OFFSET('Hygiene Data'!$I$13,0,10*ROW('Hygiene Data'!I165)))</f>
        <v/>
      </c>
    </row>
    <row r="172" spans="1:136" x14ac:dyDescent="0.25">
      <c r="A172" s="507" t="str">
        <f ca="1">+IF(OFFSET('Water Data'!$B$2,0,10*ROW('Water Data'!E166))="","",OFFSET('Water Data'!$B$2,0,10*ROW('Water Data'!E166)))</f>
        <v/>
      </c>
      <c r="B172" s="507"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34" t="str">
        <f t="shared" ca="1" si="2"/>
        <v/>
      </c>
      <c r="D172" s="535"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35"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35"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35"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35"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35"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35"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35"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35"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35"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35"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35"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35"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35"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35"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35"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35"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35"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36"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36"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36"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36"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36"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36"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36"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36"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36"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36"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36"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36"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36"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36"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36"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36"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36"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36"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36"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36"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36"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36"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36"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36"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36"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36"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36"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36"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36"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36"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37"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613"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37"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37"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37"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37"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37"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37"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37"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37"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37"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37"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37"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37"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37"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37"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37"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37"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98" t="str">
        <f ca="1">+IF(OFFSET('Water Data'!$D$27,0,10*ROW('Water Data'!D166))="","",OFFSET('Water Data'!$D$27,0,10*ROW('Water Data'!D166)))</f>
        <v/>
      </c>
      <c r="BT172" s="398" t="str">
        <f ca="1">+IF(OFFSET('Water Data'!$D$28,0,10*ROW('Water Data'!D166))="","",OFFSET('Water Data'!$D$28,0,10*ROW('Water Data'!D166)))</f>
        <v/>
      </c>
      <c r="BU172" s="398" t="str">
        <f ca="1">+IF(OFFSET('Water Data'!$D$29,0,10*ROW('Water Data'!D166))="","",OFFSET('Water Data'!$D$29,0,10*ROW('Water Data'!D166)))</f>
        <v/>
      </c>
      <c r="BV172" s="398" t="str">
        <f ca="1">+IF(OFFSET('Water Data'!$E$27,0,10*ROW('Water Data'!E166))="","",OFFSET('Water Data'!$E$27,0,10*ROW('Water Data'!E166)))</f>
        <v/>
      </c>
      <c r="BW172" s="398" t="str">
        <f ca="1">+IF(OFFSET('Water Data'!$E$28,0,10*ROW('Water Data'!E166))="","",OFFSET('Water Data'!$E$28,0,10*ROW('Water Data'!E166)))</f>
        <v/>
      </c>
      <c r="BX172" s="398" t="str">
        <f ca="1">+IF(OFFSET('Water Data'!$E$29,0,10*ROW('Water Data'!E166))="","",OFFSET('Water Data'!$E$29,0,10*ROW('Water Data'!E166)))</f>
        <v/>
      </c>
      <c r="BY172" s="398" t="str">
        <f ca="1">+IF(OFFSET('Water Data'!$F$27,0,10*ROW('Water Data'!F166))="","",OFFSET('Water Data'!$F$27,0,10*ROW('Water Data'!F166)))</f>
        <v/>
      </c>
      <c r="BZ172" s="398" t="str">
        <f ca="1">+IF(OFFSET('Water Data'!$F$28,0,10*ROW('Water Data'!F166))="","",OFFSET('Water Data'!$F$28,0,10*ROW('Water Data'!F166)))</f>
        <v/>
      </c>
      <c r="CA172" s="398" t="str">
        <f ca="1">+IF(OFFSET('Water Data'!$F$29,0,10*ROW('Water Data'!F166))="","",OFFSET('Water Data'!$F$29,0,10*ROW('Water Data'!F166)))</f>
        <v/>
      </c>
      <c r="CB172" s="398" t="str">
        <f ca="1">+IF(OFFSET('Water Data'!$G$27,0,10*ROW('Water Data'!G166))="","",OFFSET('Water Data'!$G$27,0,10*ROW('Water Data'!G166)))</f>
        <v/>
      </c>
      <c r="CC172" s="398" t="str">
        <f ca="1">+IF(OFFSET('Water Data'!$G$28,0,10*ROW('Water Data'!G166))="","",OFFSET('Water Data'!$G$28,0,10*ROW('Water Data'!G166)))</f>
        <v/>
      </c>
      <c r="CD172" s="398" t="str">
        <f ca="1">+IF(OFFSET('Water Data'!$G$29,0,10*ROW('Water Data'!G166))="","",OFFSET('Water Data'!$G$29,0,10*ROW('Water Data'!G166)))</f>
        <v/>
      </c>
      <c r="CE172" s="398" t="str">
        <f ca="1">+IF(OFFSET('Water Data'!$H$27,0,10*ROW('Water Data'!H166))="","",OFFSET('Water Data'!$H$27,0,10*ROW('Water Data'!H166)))</f>
        <v/>
      </c>
      <c r="CF172" s="398" t="str">
        <f ca="1">+IF(OFFSET('Water Data'!$H$28,0,10*ROW('Water Data'!H166))="","",OFFSET('Water Data'!$H$28,0,10*ROW('Water Data'!H166)))</f>
        <v/>
      </c>
      <c r="CG172" s="398" t="str">
        <f ca="1">+IF(OFFSET('Water Data'!$H$29,0,10*ROW('Water Data'!H166))="","",OFFSET('Water Data'!$H$29,0,10*ROW('Water Data'!H166)))</f>
        <v/>
      </c>
      <c r="CH172" s="398" t="str">
        <f ca="1">+IF(OFFSET('Water Data'!$I$27,0,10*ROW('Water Data'!I166))="","",OFFSET('Water Data'!$I$27,0,10*ROW('Water Data'!I166)))</f>
        <v/>
      </c>
      <c r="CI172" s="398" t="str">
        <f ca="1">+IF(OFFSET('Water Data'!$I$28,0,10*ROW('Water Data'!I166))="","",OFFSET('Water Data'!$I$28,0,10*ROW('Water Data'!I166)))</f>
        <v/>
      </c>
      <c r="CJ172" s="398" t="str">
        <f ca="1">+IF(OFFSET('Water Data'!$I$29,0,10*ROW('Water Data'!I166))="","",OFFSET('Water Data'!$I$29,0,10*ROW('Water Data'!I166)))</f>
        <v/>
      </c>
      <c r="CK172" s="398" t="str">
        <f ca="1">+IF(OFFSET('Sanitation Data'!$D$28,0,10*ROW('Sanitation Data'!D166))="","",OFFSET('Sanitation Data'!$D$28,0,10*ROW('Sanitation Data'!D166)))</f>
        <v/>
      </c>
      <c r="CL172" s="398" t="str">
        <f ca="1">+IF(OFFSET('Sanitation Data'!$D$29,0,10*ROW('Sanitation Data'!D166))="","",OFFSET('Sanitation Data'!$D$29,0,10*ROW('Sanitation Data'!D166)))</f>
        <v/>
      </c>
      <c r="CM172" s="398" t="str">
        <f ca="1">+IF(OFFSET('Sanitation Data'!$D$30,0,10*ROW('Sanitation Data'!D166))="","",OFFSET('Sanitation Data'!$D$30,0,10*ROW('Sanitation Data'!D166)))</f>
        <v/>
      </c>
      <c r="CN172" s="398" t="str">
        <f ca="1">+IF(OFFSET('Sanitation Data'!$D$31,0,10*ROW('Sanitation Data'!D166))="","",OFFSET('Sanitation Data'!$D$31,0,10*ROW('Sanitation Data'!D166)))</f>
        <v/>
      </c>
      <c r="CO172" s="398" t="str">
        <f ca="1">+IF(OFFSET('Sanitation Data'!$D$32,0,10*ROW('Sanitation Data'!D166))="","",OFFSET('Sanitation Data'!$D$32,0,10*ROW('Sanitation Data'!D166)))</f>
        <v/>
      </c>
      <c r="CP172" s="398" t="str">
        <f ca="1">+IF(OFFSET('Sanitation Data'!$E$28,0,10*ROW('Sanitation Data'!E166))="","",OFFSET('Sanitation Data'!$E$28,0,10*ROW('Sanitation Data'!E166)))</f>
        <v/>
      </c>
      <c r="CQ172" s="398" t="str">
        <f ca="1">+IF(OFFSET('Sanitation Data'!$E$29,0,10*ROW('Sanitation Data'!E166))="","",OFFSET('Sanitation Data'!$E$29,0,10*ROW('Sanitation Data'!E166)))</f>
        <v/>
      </c>
      <c r="CR172" s="398" t="str">
        <f ca="1">+IF(OFFSET('Sanitation Data'!$E$30,0,10*ROW('Sanitation Data'!E166))="","",OFFSET('Sanitation Data'!$E$30,0,10*ROW('Sanitation Data'!E166)))</f>
        <v/>
      </c>
      <c r="CS172" s="398" t="str">
        <f ca="1">+IF(OFFSET('Sanitation Data'!$E$31,0,10*ROW('Sanitation Data'!E166))="","",OFFSET('Sanitation Data'!$E$31,0,10*ROW('Sanitation Data'!E166)))</f>
        <v/>
      </c>
      <c r="CT172" s="398" t="str">
        <f ca="1">+IF(OFFSET('Sanitation Data'!$E$32,0,10*ROW('Sanitation Data'!E166))="","",OFFSET('Sanitation Data'!$E$32,0,10*ROW('Sanitation Data'!E166)))</f>
        <v/>
      </c>
      <c r="CU172" s="398" t="str">
        <f ca="1">+IF(OFFSET('Sanitation Data'!$F$28,0,10*ROW('Sanitation Data'!F166))="","",OFFSET('Sanitation Data'!$F$28,0,10*ROW('Sanitation Data'!F166)))</f>
        <v/>
      </c>
      <c r="CV172" s="398" t="str">
        <f ca="1">+IF(OFFSET('Sanitation Data'!$F$29,0,10*ROW('Sanitation Data'!F166))="","",OFFSET('Sanitation Data'!$F$29,0,10*ROW('Sanitation Data'!F166)))</f>
        <v/>
      </c>
      <c r="CW172" s="398" t="str">
        <f ca="1">+IF(OFFSET('Sanitation Data'!$F$30,0,10*ROW('Sanitation Data'!F166))="","",OFFSET('Sanitation Data'!$F$30,0,10*ROW('Sanitation Data'!F166)))</f>
        <v/>
      </c>
      <c r="CX172" s="398" t="str">
        <f ca="1">+IF(OFFSET('Sanitation Data'!$F$31,0,10*ROW('Sanitation Data'!F166))="","",OFFSET('Sanitation Data'!$F$31,0,10*ROW('Sanitation Data'!F166)))</f>
        <v/>
      </c>
      <c r="CY172" s="398" t="str">
        <f ca="1">+IF(OFFSET('Sanitation Data'!$F$32,0,10*ROW('Sanitation Data'!F166))="","",OFFSET('Sanitation Data'!$F$32,0,10*ROW('Sanitation Data'!F166)))</f>
        <v/>
      </c>
      <c r="CZ172" s="398" t="str">
        <f ca="1">+IF(OFFSET('Sanitation Data'!$G$28,0,10*ROW('Sanitation Data'!G166))="","",OFFSET('Sanitation Data'!$G$28,0,10*ROW('Sanitation Data'!G166)))</f>
        <v/>
      </c>
      <c r="DA172" s="398" t="str">
        <f ca="1">+IF(OFFSET('Sanitation Data'!$G$29,0,10*ROW('Sanitation Data'!G166))="","",OFFSET('Sanitation Data'!$G$29,0,10*ROW('Sanitation Data'!G166)))</f>
        <v/>
      </c>
      <c r="DB172" s="398" t="str">
        <f ca="1">+IF(OFFSET('Sanitation Data'!$G$30,0,10*ROW('Sanitation Data'!G166))="","",OFFSET('Sanitation Data'!$G$30,0,10*ROW('Sanitation Data'!G166)))</f>
        <v/>
      </c>
      <c r="DC172" s="398" t="str">
        <f ca="1">+IF(OFFSET('Sanitation Data'!$G$31,0,10*ROW('Sanitation Data'!G166))="","",OFFSET('Sanitation Data'!$G$31,0,10*ROW('Sanitation Data'!G166)))</f>
        <v/>
      </c>
      <c r="DD172" s="398" t="str">
        <f ca="1">+IF(OFFSET('Sanitation Data'!$G$32,0,10*ROW('Sanitation Data'!G166))="","",OFFSET('Sanitation Data'!$G$32,0,10*ROW('Sanitation Data'!G166)))</f>
        <v/>
      </c>
      <c r="DE172" s="398" t="str">
        <f ca="1">+IF(OFFSET('Sanitation Data'!$H$28,0,10*ROW('Sanitation Data'!H166))="","",OFFSET('Sanitation Data'!$H$28,0,10*ROW('Sanitation Data'!H166)))</f>
        <v/>
      </c>
      <c r="DF172" s="398" t="str">
        <f ca="1">+IF(OFFSET('Sanitation Data'!$H$29,0,10*ROW('Sanitation Data'!H166))="","",OFFSET('Sanitation Data'!$H$29,0,10*ROW('Sanitation Data'!H166)))</f>
        <v/>
      </c>
      <c r="DG172" s="398" t="str">
        <f ca="1">+IF(OFFSET('Sanitation Data'!$H$30,0,10*ROW('Sanitation Data'!H166))="","",OFFSET('Sanitation Data'!$H$30,0,10*ROW('Sanitation Data'!H166)))</f>
        <v/>
      </c>
      <c r="DH172" s="398" t="str">
        <f ca="1">+IF(OFFSET('Sanitation Data'!$H$31,0,10*ROW('Sanitation Data'!H166))="","",OFFSET('Sanitation Data'!$H$31,0,10*ROW('Sanitation Data'!H166)))</f>
        <v/>
      </c>
      <c r="DI172" s="398" t="str">
        <f ca="1">+IF(OFFSET('Sanitation Data'!$H$32,0,10*ROW('Sanitation Data'!H166))="","",OFFSET('Sanitation Data'!$H$32,0,10*ROW('Sanitation Data'!H166)))</f>
        <v/>
      </c>
      <c r="DJ172" s="398" t="str">
        <f ca="1">+IF(OFFSET('Sanitation Data'!$I$28,0,10*ROW('Sanitation Data'!I166))="","",OFFSET('Sanitation Data'!$I$28,0,10*ROW('Sanitation Data'!I166)))</f>
        <v/>
      </c>
      <c r="DK172" s="398" t="str">
        <f ca="1">+IF(OFFSET('Sanitation Data'!$I$29,0,10*ROW('Sanitation Data'!I166))="","",OFFSET('Sanitation Data'!$I$29,0,10*ROW('Sanitation Data'!I166)))</f>
        <v/>
      </c>
      <c r="DL172" s="398" t="str">
        <f ca="1">+IF(OFFSET('Sanitation Data'!$I$30,0,10*ROW('Sanitation Data'!I166))="","",OFFSET('Sanitation Data'!$I$30,0,10*ROW('Sanitation Data'!I166)))</f>
        <v/>
      </c>
      <c r="DM172" s="398" t="str">
        <f ca="1">+IF(OFFSET('Sanitation Data'!$I$31,0,10*ROW('Sanitation Data'!I166))="","",OFFSET('Sanitation Data'!$I$31,0,10*ROW('Sanitation Data'!I166)))</f>
        <v/>
      </c>
      <c r="DN172" s="398" t="str">
        <f ca="1">+IF(OFFSET('Sanitation Data'!$I$32,0,10*ROW('Sanitation Data'!I166))="","",OFFSET('Sanitation Data'!$I$32,0,10*ROW('Sanitation Data'!I166)))</f>
        <v/>
      </c>
      <c r="DO172" s="398" t="str">
        <f ca="1">+IF(OFFSET('Hygiene Data'!$D$11,0,10*ROW('Hygiene Data'!D166))="","",OFFSET('Hygiene Data'!$D$11,0,10*ROW('Hygiene Data'!D166)))</f>
        <v/>
      </c>
      <c r="DP172" s="398" t="str">
        <f ca="1">+IF(OFFSET('Hygiene Data'!$D$12,0,10*ROW('Hygiene Data'!D166))="","",OFFSET('Hygiene Data'!$D$12,0,10*ROW('Hygiene Data'!D166)))</f>
        <v/>
      </c>
      <c r="DQ172" s="398" t="str">
        <f ca="1">+IF(OFFSET('Hygiene Data'!$D$13,0,10*ROW('Hygiene Data'!D166))="","",OFFSET('Hygiene Data'!$D$13,0,10*ROW('Hygiene Data'!D166)))</f>
        <v/>
      </c>
      <c r="DR172" s="398" t="str">
        <f ca="1">+IF(OFFSET('Hygiene Data'!$E$11,0,10*ROW('Hygiene Data'!E166))="","",OFFSET('Hygiene Data'!$E$11,0,10*ROW('Hygiene Data'!E166)))</f>
        <v/>
      </c>
      <c r="DS172" s="398" t="str">
        <f ca="1">+IF(OFFSET('Hygiene Data'!$E$12,0,10*ROW('Hygiene Data'!E166))="","",OFFSET('Hygiene Data'!$E$12,0,10*ROW('Hygiene Data'!E166)))</f>
        <v/>
      </c>
      <c r="DT172" s="398" t="str">
        <f ca="1">+IF(OFFSET('Hygiene Data'!$E$13,0,10*ROW('Hygiene Data'!E166))="","",OFFSET('Hygiene Data'!$E$13,0,10*ROW('Hygiene Data'!E166)))</f>
        <v/>
      </c>
      <c r="DU172" s="398" t="str">
        <f ca="1">+IF(OFFSET('Hygiene Data'!$F$11,0,10*ROW('Hygiene Data'!F166))="","",OFFSET('Hygiene Data'!$F$11,0,10*ROW('Hygiene Data'!F166)))</f>
        <v/>
      </c>
      <c r="DV172" s="398" t="str">
        <f ca="1">+IF(OFFSET('Hygiene Data'!$F$12,0,10*ROW('Hygiene Data'!F166))="","",OFFSET('Hygiene Data'!$F$12,0,10*ROW('Hygiene Data'!F166)))</f>
        <v/>
      </c>
      <c r="DW172" s="398" t="str">
        <f ca="1">+IF(OFFSET('Hygiene Data'!$F$13,0,10*ROW('Hygiene Data'!F166))="","",OFFSET('Hygiene Data'!$F$13,0,10*ROW('Hygiene Data'!F166)))</f>
        <v/>
      </c>
      <c r="DX172" s="398" t="str">
        <f ca="1">+IF(OFFSET('Hygiene Data'!$G$11,0,10*ROW('Hygiene Data'!G166))="","",OFFSET('Hygiene Data'!$G$11,0,10*ROW('Hygiene Data'!G166)))</f>
        <v/>
      </c>
      <c r="DY172" s="398" t="str">
        <f ca="1">+IF(OFFSET('Hygiene Data'!$G$12,0,10*ROW('Hygiene Data'!G166))="","",OFFSET('Hygiene Data'!$G$12,0,10*ROW('Hygiene Data'!G166)))</f>
        <v/>
      </c>
      <c r="DZ172" s="398" t="str">
        <f ca="1">+IF(OFFSET('Hygiene Data'!$G$13,0,10*ROW('Hygiene Data'!G166))="","",OFFSET('Hygiene Data'!$G$13,0,10*ROW('Hygiene Data'!G166)))</f>
        <v/>
      </c>
      <c r="EA172" s="398" t="str">
        <f ca="1">+IF(OFFSET('Hygiene Data'!$H$11,0,10*ROW('Hygiene Data'!H166))="","",OFFSET('Hygiene Data'!$H$11,0,10*ROW('Hygiene Data'!H166)))</f>
        <v/>
      </c>
      <c r="EB172" s="398" t="str">
        <f ca="1">+IF(OFFSET('Hygiene Data'!$H$12,0,10*ROW('Hygiene Data'!H166))="","",OFFSET('Hygiene Data'!$H$12,0,10*ROW('Hygiene Data'!H166)))</f>
        <v/>
      </c>
      <c r="EC172" s="398" t="str">
        <f ca="1">+IF(OFFSET('Hygiene Data'!$H$13,0,10*ROW('Hygiene Data'!H166))="","",OFFSET('Hygiene Data'!$H$13,0,10*ROW('Hygiene Data'!H166)))</f>
        <v/>
      </c>
      <c r="ED172" s="398" t="str">
        <f ca="1">+IF(OFFSET('Hygiene Data'!$I$11,0,10*ROW('Hygiene Data'!I166))="","",OFFSET('Hygiene Data'!$I$11,0,10*ROW('Hygiene Data'!I166)))</f>
        <v/>
      </c>
      <c r="EE172" s="398" t="str">
        <f ca="1">+IF(OFFSET('Hygiene Data'!$I$12,0,10*ROW('Hygiene Data'!I166))="","",OFFSET('Hygiene Data'!$I$12,0,10*ROW('Hygiene Data'!I166)))</f>
        <v/>
      </c>
      <c r="EF172" s="398" t="str">
        <f ca="1">+IF(OFFSET('Hygiene Data'!$I$13,0,10*ROW('Hygiene Data'!I166))="","",OFFSET('Hygiene Data'!$I$13,0,10*ROW('Hygiene Data'!I166)))</f>
        <v/>
      </c>
    </row>
    <row r="173" spans="1:136" x14ac:dyDescent="0.25">
      <c r="A173" s="507" t="str">
        <f ca="1">+IF(OFFSET('Water Data'!$B$2,0,10*ROW('Water Data'!E167))="","",OFFSET('Water Data'!$B$2,0,10*ROW('Water Data'!E167)))</f>
        <v/>
      </c>
      <c r="B173" s="507"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34" t="str">
        <f t="shared" ca="1" si="2"/>
        <v/>
      </c>
      <c r="D173" s="535"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35"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35"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35"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35"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35"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35"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35"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35"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35"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35"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35"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35"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35"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35"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35"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35"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35"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36"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36"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36"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36"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36"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36"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36"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36"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36"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36"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36"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36"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36"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36"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36"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36"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36"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36"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36"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36"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36"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36"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36"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36"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36"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36"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36"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36"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36"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36"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37"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613"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37"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37"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37"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37"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37"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37"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37"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37"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37"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37"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37"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37"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37"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37"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37"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37"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98" t="str">
        <f ca="1">+IF(OFFSET('Water Data'!$D$27,0,10*ROW('Water Data'!D167))="","",OFFSET('Water Data'!$D$27,0,10*ROW('Water Data'!D167)))</f>
        <v/>
      </c>
      <c r="BT173" s="398" t="str">
        <f ca="1">+IF(OFFSET('Water Data'!$D$28,0,10*ROW('Water Data'!D167))="","",OFFSET('Water Data'!$D$28,0,10*ROW('Water Data'!D167)))</f>
        <v/>
      </c>
      <c r="BU173" s="398" t="str">
        <f ca="1">+IF(OFFSET('Water Data'!$D$29,0,10*ROW('Water Data'!D167))="","",OFFSET('Water Data'!$D$29,0,10*ROW('Water Data'!D167)))</f>
        <v/>
      </c>
      <c r="BV173" s="398" t="str">
        <f ca="1">+IF(OFFSET('Water Data'!$E$27,0,10*ROW('Water Data'!E167))="","",OFFSET('Water Data'!$E$27,0,10*ROW('Water Data'!E167)))</f>
        <v/>
      </c>
      <c r="BW173" s="398" t="str">
        <f ca="1">+IF(OFFSET('Water Data'!$E$28,0,10*ROW('Water Data'!E167))="","",OFFSET('Water Data'!$E$28,0,10*ROW('Water Data'!E167)))</f>
        <v/>
      </c>
      <c r="BX173" s="398" t="str">
        <f ca="1">+IF(OFFSET('Water Data'!$E$29,0,10*ROW('Water Data'!E167))="","",OFFSET('Water Data'!$E$29,0,10*ROW('Water Data'!E167)))</f>
        <v/>
      </c>
      <c r="BY173" s="398" t="str">
        <f ca="1">+IF(OFFSET('Water Data'!$F$27,0,10*ROW('Water Data'!F167))="","",OFFSET('Water Data'!$F$27,0,10*ROW('Water Data'!F167)))</f>
        <v/>
      </c>
      <c r="BZ173" s="398" t="str">
        <f ca="1">+IF(OFFSET('Water Data'!$F$28,0,10*ROW('Water Data'!F167))="","",OFFSET('Water Data'!$F$28,0,10*ROW('Water Data'!F167)))</f>
        <v/>
      </c>
      <c r="CA173" s="398" t="str">
        <f ca="1">+IF(OFFSET('Water Data'!$F$29,0,10*ROW('Water Data'!F167))="","",OFFSET('Water Data'!$F$29,0,10*ROW('Water Data'!F167)))</f>
        <v/>
      </c>
      <c r="CB173" s="398" t="str">
        <f ca="1">+IF(OFFSET('Water Data'!$G$27,0,10*ROW('Water Data'!G167))="","",OFFSET('Water Data'!$G$27,0,10*ROW('Water Data'!G167)))</f>
        <v/>
      </c>
      <c r="CC173" s="398" t="str">
        <f ca="1">+IF(OFFSET('Water Data'!$G$28,0,10*ROW('Water Data'!G167))="","",OFFSET('Water Data'!$G$28,0,10*ROW('Water Data'!G167)))</f>
        <v/>
      </c>
      <c r="CD173" s="398" t="str">
        <f ca="1">+IF(OFFSET('Water Data'!$G$29,0,10*ROW('Water Data'!G167))="","",OFFSET('Water Data'!$G$29,0,10*ROW('Water Data'!G167)))</f>
        <v/>
      </c>
      <c r="CE173" s="398" t="str">
        <f ca="1">+IF(OFFSET('Water Data'!$H$27,0,10*ROW('Water Data'!H167))="","",OFFSET('Water Data'!$H$27,0,10*ROW('Water Data'!H167)))</f>
        <v/>
      </c>
      <c r="CF173" s="398" t="str">
        <f ca="1">+IF(OFFSET('Water Data'!$H$28,0,10*ROW('Water Data'!H167))="","",OFFSET('Water Data'!$H$28,0,10*ROW('Water Data'!H167)))</f>
        <v/>
      </c>
      <c r="CG173" s="398" t="str">
        <f ca="1">+IF(OFFSET('Water Data'!$H$29,0,10*ROW('Water Data'!H167))="","",OFFSET('Water Data'!$H$29,0,10*ROW('Water Data'!H167)))</f>
        <v/>
      </c>
      <c r="CH173" s="398" t="str">
        <f ca="1">+IF(OFFSET('Water Data'!$I$27,0,10*ROW('Water Data'!I167))="","",OFFSET('Water Data'!$I$27,0,10*ROW('Water Data'!I167)))</f>
        <v/>
      </c>
      <c r="CI173" s="398" t="str">
        <f ca="1">+IF(OFFSET('Water Data'!$I$28,0,10*ROW('Water Data'!I167))="","",OFFSET('Water Data'!$I$28,0,10*ROW('Water Data'!I167)))</f>
        <v/>
      </c>
      <c r="CJ173" s="398" t="str">
        <f ca="1">+IF(OFFSET('Water Data'!$I$29,0,10*ROW('Water Data'!I167))="","",OFFSET('Water Data'!$I$29,0,10*ROW('Water Data'!I167)))</f>
        <v/>
      </c>
      <c r="CK173" s="398" t="str">
        <f ca="1">+IF(OFFSET('Sanitation Data'!$D$28,0,10*ROW('Sanitation Data'!D167))="","",OFFSET('Sanitation Data'!$D$28,0,10*ROW('Sanitation Data'!D167)))</f>
        <v/>
      </c>
      <c r="CL173" s="398" t="str">
        <f ca="1">+IF(OFFSET('Sanitation Data'!$D$29,0,10*ROW('Sanitation Data'!D167))="","",OFFSET('Sanitation Data'!$D$29,0,10*ROW('Sanitation Data'!D167)))</f>
        <v/>
      </c>
      <c r="CM173" s="398" t="str">
        <f ca="1">+IF(OFFSET('Sanitation Data'!$D$30,0,10*ROW('Sanitation Data'!D167))="","",OFFSET('Sanitation Data'!$D$30,0,10*ROW('Sanitation Data'!D167)))</f>
        <v/>
      </c>
      <c r="CN173" s="398" t="str">
        <f ca="1">+IF(OFFSET('Sanitation Data'!$D$31,0,10*ROW('Sanitation Data'!D167))="","",OFFSET('Sanitation Data'!$D$31,0,10*ROW('Sanitation Data'!D167)))</f>
        <v/>
      </c>
      <c r="CO173" s="398" t="str">
        <f ca="1">+IF(OFFSET('Sanitation Data'!$D$32,0,10*ROW('Sanitation Data'!D167))="","",OFFSET('Sanitation Data'!$D$32,0,10*ROW('Sanitation Data'!D167)))</f>
        <v/>
      </c>
      <c r="CP173" s="398" t="str">
        <f ca="1">+IF(OFFSET('Sanitation Data'!$E$28,0,10*ROW('Sanitation Data'!E167))="","",OFFSET('Sanitation Data'!$E$28,0,10*ROW('Sanitation Data'!E167)))</f>
        <v/>
      </c>
      <c r="CQ173" s="398" t="str">
        <f ca="1">+IF(OFFSET('Sanitation Data'!$E$29,0,10*ROW('Sanitation Data'!E167))="","",OFFSET('Sanitation Data'!$E$29,0,10*ROW('Sanitation Data'!E167)))</f>
        <v/>
      </c>
      <c r="CR173" s="398" t="str">
        <f ca="1">+IF(OFFSET('Sanitation Data'!$E$30,0,10*ROW('Sanitation Data'!E167))="","",OFFSET('Sanitation Data'!$E$30,0,10*ROW('Sanitation Data'!E167)))</f>
        <v/>
      </c>
      <c r="CS173" s="398" t="str">
        <f ca="1">+IF(OFFSET('Sanitation Data'!$E$31,0,10*ROW('Sanitation Data'!E167))="","",OFFSET('Sanitation Data'!$E$31,0,10*ROW('Sanitation Data'!E167)))</f>
        <v/>
      </c>
      <c r="CT173" s="398" t="str">
        <f ca="1">+IF(OFFSET('Sanitation Data'!$E$32,0,10*ROW('Sanitation Data'!E167))="","",OFFSET('Sanitation Data'!$E$32,0,10*ROW('Sanitation Data'!E167)))</f>
        <v/>
      </c>
      <c r="CU173" s="398" t="str">
        <f ca="1">+IF(OFFSET('Sanitation Data'!$F$28,0,10*ROW('Sanitation Data'!F167))="","",OFFSET('Sanitation Data'!$F$28,0,10*ROW('Sanitation Data'!F167)))</f>
        <v/>
      </c>
      <c r="CV173" s="398" t="str">
        <f ca="1">+IF(OFFSET('Sanitation Data'!$F$29,0,10*ROW('Sanitation Data'!F167))="","",OFFSET('Sanitation Data'!$F$29,0,10*ROW('Sanitation Data'!F167)))</f>
        <v/>
      </c>
      <c r="CW173" s="398" t="str">
        <f ca="1">+IF(OFFSET('Sanitation Data'!$F$30,0,10*ROW('Sanitation Data'!F167))="","",OFFSET('Sanitation Data'!$F$30,0,10*ROW('Sanitation Data'!F167)))</f>
        <v/>
      </c>
      <c r="CX173" s="398" t="str">
        <f ca="1">+IF(OFFSET('Sanitation Data'!$F$31,0,10*ROW('Sanitation Data'!F167))="","",OFFSET('Sanitation Data'!$F$31,0,10*ROW('Sanitation Data'!F167)))</f>
        <v/>
      </c>
      <c r="CY173" s="398" t="str">
        <f ca="1">+IF(OFFSET('Sanitation Data'!$F$32,0,10*ROW('Sanitation Data'!F167))="","",OFFSET('Sanitation Data'!$F$32,0,10*ROW('Sanitation Data'!F167)))</f>
        <v/>
      </c>
      <c r="CZ173" s="398" t="str">
        <f ca="1">+IF(OFFSET('Sanitation Data'!$G$28,0,10*ROW('Sanitation Data'!G167))="","",OFFSET('Sanitation Data'!$G$28,0,10*ROW('Sanitation Data'!G167)))</f>
        <v/>
      </c>
      <c r="DA173" s="398" t="str">
        <f ca="1">+IF(OFFSET('Sanitation Data'!$G$29,0,10*ROW('Sanitation Data'!G167))="","",OFFSET('Sanitation Data'!$G$29,0,10*ROW('Sanitation Data'!G167)))</f>
        <v/>
      </c>
      <c r="DB173" s="398" t="str">
        <f ca="1">+IF(OFFSET('Sanitation Data'!$G$30,0,10*ROW('Sanitation Data'!G167))="","",OFFSET('Sanitation Data'!$G$30,0,10*ROW('Sanitation Data'!G167)))</f>
        <v/>
      </c>
      <c r="DC173" s="398" t="str">
        <f ca="1">+IF(OFFSET('Sanitation Data'!$G$31,0,10*ROW('Sanitation Data'!G167))="","",OFFSET('Sanitation Data'!$G$31,0,10*ROW('Sanitation Data'!G167)))</f>
        <v/>
      </c>
      <c r="DD173" s="398" t="str">
        <f ca="1">+IF(OFFSET('Sanitation Data'!$G$32,0,10*ROW('Sanitation Data'!G167))="","",OFFSET('Sanitation Data'!$G$32,0,10*ROW('Sanitation Data'!G167)))</f>
        <v/>
      </c>
      <c r="DE173" s="398" t="str">
        <f ca="1">+IF(OFFSET('Sanitation Data'!$H$28,0,10*ROW('Sanitation Data'!H167))="","",OFFSET('Sanitation Data'!$H$28,0,10*ROW('Sanitation Data'!H167)))</f>
        <v/>
      </c>
      <c r="DF173" s="398" t="str">
        <f ca="1">+IF(OFFSET('Sanitation Data'!$H$29,0,10*ROW('Sanitation Data'!H167))="","",OFFSET('Sanitation Data'!$H$29,0,10*ROW('Sanitation Data'!H167)))</f>
        <v/>
      </c>
      <c r="DG173" s="398" t="str">
        <f ca="1">+IF(OFFSET('Sanitation Data'!$H$30,0,10*ROW('Sanitation Data'!H167))="","",OFFSET('Sanitation Data'!$H$30,0,10*ROW('Sanitation Data'!H167)))</f>
        <v/>
      </c>
      <c r="DH173" s="398" t="str">
        <f ca="1">+IF(OFFSET('Sanitation Data'!$H$31,0,10*ROW('Sanitation Data'!H167))="","",OFFSET('Sanitation Data'!$H$31,0,10*ROW('Sanitation Data'!H167)))</f>
        <v/>
      </c>
      <c r="DI173" s="398" t="str">
        <f ca="1">+IF(OFFSET('Sanitation Data'!$H$32,0,10*ROW('Sanitation Data'!H167))="","",OFFSET('Sanitation Data'!$H$32,0,10*ROW('Sanitation Data'!H167)))</f>
        <v/>
      </c>
      <c r="DJ173" s="398" t="str">
        <f ca="1">+IF(OFFSET('Sanitation Data'!$I$28,0,10*ROW('Sanitation Data'!I167))="","",OFFSET('Sanitation Data'!$I$28,0,10*ROW('Sanitation Data'!I167)))</f>
        <v/>
      </c>
      <c r="DK173" s="398" t="str">
        <f ca="1">+IF(OFFSET('Sanitation Data'!$I$29,0,10*ROW('Sanitation Data'!I167))="","",OFFSET('Sanitation Data'!$I$29,0,10*ROW('Sanitation Data'!I167)))</f>
        <v/>
      </c>
      <c r="DL173" s="398" t="str">
        <f ca="1">+IF(OFFSET('Sanitation Data'!$I$30,0,10*ROW('Sanitation Data'!I167))="","",OFFSET('Sanitation Data'!$I$30,0,10*ROW('Sanitation Data'!I167)))</f>
        <v/>
      </c>
      <c r="DM173" s="398" t="str">
        <f ca="1">+IF(OFFSET('Sanitation Data'!$I$31,0,10*ROW('Sanitation Data'!I167))="","",OFFSET('Sanitation Data'!$I$31,0,10*ROW('Sanitation Data'!I167)))</f>
        <v/>
      </c>
      <c r="DN173" s="398" t="str">
        <f ca="1">+IF(OFFSET('Sanitation Data'!$I$32,0,10*ROW('Sanitation Data'!I167))="","",OFFSET('Sanitation Data'!$I$32,0,10*ROW('Sanitation Data'!I167)))</f>
        <v/>
      </c>
      <c r="DO173" s="398" t="str">
        <f ca="1">+IF(OFFSET('Hygiene Data'!$D$11,0,10*ROW('Hygiene Data'!D167))="","",OFFSET('Hygiene Data'!$D$11,0,10*ROW('Hygiene Data'!D167)))</f>
        <v/>
      </c>
      <c r="DP173" s="398" t="str">
        <f ca="1">+IF(OFFSET('Hygiene Data'!$D$12,0,10*ROW('Hygiene Data'!D167))="","",OFFSET('Hygiene Data'!$D$12,0,10*ROW('Hygiene Data'!D167)))</f>
        <v/>
      </c>
      <c r="DQ173" s="398" t="str">
        <f ca="1">+IF(OFFSET('Hygiene Data'!$D$13,0,10*ROW('Hygiene Data'!D167))="","",OFFSET('Hygiene Data'!$D$13,0,10*ROW('Hygiene Data'!D167)))</f>
        <v/>
      </c>
      <c r="DR173" s="398" t="str">
        <f ca="1">+IF(OFFSET('Hygiene Data'!$E$11,0,10*ROW('Hygiene Data'!E167))="","",OFFSET('Hygiene Data'!$E$11,0,10*ROW('Hygiene Data'!E167)))</f>
        <v/>
      </c>
      <c r="DS173" s="398" t="str">
        <f ca="1">+IF(OFFSET('Hygiene Data'!$E$12,0,10*ROW('Hygiene Data'!E167))="","",OFFSET('Hygiene Data'!$E$12,0,10*ROW('Hygiene Data'!E167)))</f>
        <v/>
      </c>
      <c r="DT173" s="398" t="str">
        <f ca="1">+IF(OFFSET('Hygiene Data'!$E$13,0,10*ROW('Hygiene Data'!E167))="","",OFFSET('Hygiene Data'!$E$13,0,10*ROW('Hygiene Data'!E167)))</f>
        <v/>
      </c>
      <c r="DU173" s="398" t="str">
        <f ca="1">+IF(OFFSET('Hygiene Data'!$F$11,0,10*ROW('Hygiene Data'!F167))="","",OFFSET('Hygiene Data'!$F$11,0,10*ROW('Hygiene Data'!F167)))</f>
        <v/>
      </c>
      <c r="DV173" s="398" t="str">
        <f ca="1">+IF(OFFSET('Hygiene Data'!$F$12,0,10*ROW('Hygiene Data'!F167))="","",OFFSET('Hygiene Data'!$F$12,0,10*ROW('Hygiene Data'!F167)))</f>
        <v/>
      </c>
      <c r="DW173" s="398" t="str">
        <f ca="1">+IF(OFFSET('Hygiene Data'!$F$13,0,10*ROW('Hygiene Data'!F167))="","",OFFSET('Hygiene Data'!$F$13,0,10*ROW('Hygiene Data'!F167)))</f>
        <v/>
      </c>
      <c r="DX173" s="398" t="str">
        <f ca="1">+IF(OFFSET('Hygiene Data'!$G$11,0,10*ROW('Hygiene Data'!G167))="","",OFFSET('Hygiene Data'!$G$11,0,10*ROW('Hygiene Data'!G167)))</f>
        <v/>
      </c>
      <c r="DY173" s="398" t="str">
        <f ca="1">+IF(OFFSET('Hygiene Data'!$G$12,0,10*ROW('Hygiene Data'!G167))="","",OFFSET('Hygiene Data'!$G$12,0,10*ROW('Hygiene Data'!G167)))</f>
        <v/>
      </c>
      <c r="DZ173" s="398" t="str">
        <f ca="1">+IF(OFFSET('Hygiene Data'!$G$13,0,10*ROW('Hygiene Data'!G167))="","",OFFSET('Hygiene Data'!$G$13,0,10*ROW('Hygiene Data'!G167)))</f>
        <v/>
      </c>
      <c r="EA173" s="398" t="str">
        <f ca="1">+IF(OFFSET('Hygiene Data'!$H$11,0,10*ROW('Hygiene Data'!H167))="","",OFFSET('Hygiene Data'!$H$11,0,10*ROW('Hygiene Data'!H167)))</f>
        <v/>
      </c>
      <c r="EB173" s="398" t="str">
        <f ca="1">+IF(OFFSET('Hygiene Data'!$H$12,0,10*ROW('Hygiene Data'!H167))="","",OFFSET('Hygiene Data'!$H$12,0,10*ROW('Hygiene Data'!H167)))</f>
        <v/>
      </c>
      <c r="EC173" s="398" t="str">
        <f ca="1">+IF(OFFSET('Hygiene Data'!$H$13,0,10*ROW('Hygiene Data'!H167))="","",OFFSET('Hygiene Data'!$H$13,0,10*ROW('Hygiene Data'!H167)))</f>
        <v/>
      </c>
      <c r="ED173" s="398" t="str">
        <f ca="1">+IF(OFFSET('Hygiene Data'!$I$11,0,10*ROW('Hygiene Data'!I167))="","",OFFSET('Hygiene Data'!$I$11,0,10*ROW('Hygiene Data'!I167)))</f>
        <v/>
      </c>
      <c r="EE173" s="398" t="str">
        <f ca="1">+IF(OFFSET('Hygiene Data'!$I$12,0,10*ROW('Hygiene Data'!I167))="","",OFFSET('Hygiene Data'!$I$12,0,10*ROW('Hygiene Data'!I167)))</f>
        <v/>
      </c>
      <c r="EF173" s="398" t="str">
        <f ca="1">+IF(OFFSET('Hygiene Data'!$I$13,0,10*ROW('Hygiene Data'!I167))="","",OFFSET('Hygiene Data'!$I$13,0,10*ROW('Hygiene Data'!I167)))</f>
        <v/>
      </c>
    </row>
    <row r="174" spans="1:136" x14ac:dyDescent="0.25">
      <c r="A174" s="507" t="str">
        <f ca="1">+IF(OFFSET('Water Data'!$B$2,0,10*ROW('Water Data'!E168))="","",OFFSET('Water Data'!$B$2,0,10*ROW('Water Data'!E168)))</f>
        <v/>
      </c>
      <c r="B174" s="507"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34" t="str">
        <f t="shared" ca="1" si="2"/>
        <v/>
      </c>
      <c r="D174" s="535"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35"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35"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35"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35"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35"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35"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35"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35"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35"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35"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35"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35"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35"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35"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35"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35"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35"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36"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36"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36"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36"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36"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36"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36"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36"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36"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36"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36"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36"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36"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36"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36"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36"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36"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36"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36"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36"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36"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36"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36"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36"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36"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36"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36"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36"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36"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36"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37"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613"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37"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37"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37"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37"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37"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37"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37"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37"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37"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37"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37"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37"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37"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37"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37"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37"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98" t="str">
        <f ca="1">+IF(OFFSET('Water Data'!$D$27,0,10*ROW('Water Data'!D168))="","",OFFSET('Water Data'!$D$27,0,10*ROW('Water Data'!D168)))</f>
        <v/>
      </c>
      <c r="BT174" s="398" t="str">
        <f ca="1">+IF(OFFSET('Water Data'!$D$28,0,10*ROW('Water Data'!D168))="","",OFFSET('Water Data'!$D$28,0,10*ROW('Water Data'!D168)))</f>
        <v/>
      </c>
      <c r="BU174" s="398" t="str">
        <f ca="1">+IF(OFFSET('Water Data'!$D$29,0,10*ROW('Water Data'!D168))="","",OFFSET('Water Data'!$D$29,0,10*ROW('Water Data'!D168)))</f>
        <v/>
      </c>
      <c r="BV174" s="398" t="str">
        <f ca="1">+IF(OFFSET('Water Data'!$E$27,0,10*ROW('Water Data'!E168))="","",OFFSET('Water Data'!$E$27,0,10*ROW('Water Data'!E168)))</f>
        <v/>
      </c>
      <c r="BW174" s="398" t="str">
        <f ca="1">+IF(OFFSET('Water Data'!$E$28,0,10*ROW('Water Data'!E168))="","",OFFSET('Water Data'!$E$28,0,10*ROW('Water Data'!E168)))</f>
        <v/>
      </c>
      <c r="BX174" s="398" t="str">
        <f ca="1">+IF(OFFSET('Water Data'!$E$29,0,10*ROW('Water Data'!E168))="","",OFFSET('Water Data'!$E$29,0,10*ROW('Water Data'!E168)))</f>
        <v/>
      </c>
      <c r="BY174" s="398" t="str">
        <f ca="1">+IF(OFFSET('Water Data'!$F$27,0,10*ROW('Water Data'!F168))="","",OFFSET('Water Data'!$F$27,0,10*ROW('Water Data'!F168)))</f>
        <v/>
      </c>
      <c r="BZ174" s="398" t="str">
        <f ca="1">+IF(OFFSET('Water Data'!$F$28,0,10*ROW('Water Data'!F168))="","",OFFSET('Water Data'!$F$28,0,10*ROW('Water Data'!F168)))</f>
        <v/>
      </c>
      <c r="CA174" s="398" t="str">
        <f ca="1">+IF(OFFSET('Water Data'!$F$29,0,10*ROW('Water Data'!F168))="","",OFFSET('Water Data'!$F$29,0,10*ROW('Water Data'!F168)))</f>
        <v/>
      </c>
      <c r="CB174" s="398" t="str">
        <f ca="1">+IF(OFFSET('Water Data'!$G$27,0,10*ROW('Water Data'!G168))="","",OFFSET('Water Data'!$G$27,0,10*ROW('Water Data'!G168)))</f>
        <v/>
      </c>
      <c r="CC174" s="398" t="str">
        <f ca="1">+IF(OFFSET('Water Data'!$G$28,0,10*ROW('Water Data'!G168))="","",OFFSET('Water Data'!$G$28,0,10*ROW('Water Data'!G168)))</f>
        <v/>
      </c>
      <c r="CD174" s="398" t="str">
        <f ca="1">+IF(OFFSET('Water Data'!$G$29,0,10*ROW('Water Data'!G168))="","",OFFSET('Water Data'!$G$29,0,10*ROW('Water Data'!G168)))</f>
        <v/>
      </c>
      <c r="CE174" s="398" t="str">
        <f ca="1">+IF(OFFSET('Water Data'!$H$27,0,10*ROW('Water Data'!H168))="","",OFFSET('Water Data'!$H$27,0,10*ROW('Water Data'!H168)))</f>
        <v/>
      </c>
      <c r="CF174" s="398" t="str">
        <f ca="1">+IF(OFFSET('Water Data'!$H$28,0,10*ROW('Water Data'!H168))="","",OFFSET('Water Data'!$H$28,0,10*ROW('Water Data'!H168)))</f>
        <v/>
      </c>
      <c r="CG174" s="398" t="str">
        <f ca="1">+IF(OFFSET('Water Data'!$H$29,0,10*ROW('Water Data'!H168))="","",OFFSET('Water Data'!$H$29,0,10*ROW('Water Data'!H168)))</f>
        <v/>
      </c>
      <c r="CH174" s="398" t="str">
        <f ca="1">+IF(OFFSET('Water Data'!$I$27,0,10*ROW('Water Data'!I168))="","",OFFSET('Water Data'!$I$27,0,10*ROW('Water Data'!I168)))</f>
        <v/>
      </c>
      <c r="CI174" s="398" t="str">
        <f ca="1">+IF(OFFSET('Water Data'!$I$28,0,10*ROW('Water Data'!I168))="","",OFFSET('Water Data'!$I$28,0,10*ROW('Water Data'!I168)))</f>
        <v/>
      </c>
      <c r="CJ174" s="398" t="str">
        <f ca="1">+IF(OFFSET('Water Data'!$I$29,0,10*ROW('Water Data'!I168))="","",OFFSET('Water Data'!$I$29,0,10*ROW('Water Data'!I168)))</f>
        <v/>
      </c>
      <c r="CK174" s="398" t="str">
        <f ca="1">+IF(OFFSET('Sanitation Data'!$D$28,0,10*ROW('Sanitation Data'!D168))="","",OFFSET('Sanitation Data'!$D$28,0,10*ROW('Sanitation Data'!D168)))</f>
        <v/>
      </c>
      <c r="CL174" s="398" t="str">
        <f ca="1">+IF(OFFSET('Sanitation Data'!$D$29,0,10*ROW('Sanitation Data'!D168))="","",OFFSET('Sanitation Data'!$D$29,0,10*ROW('Sanitation Data'!D168)))</f>
        <v/>
      </c>
      <c r="CM174" s="398" t="str">
        <f ca="1">+IF(OFFSET('Sanitation Data'!$D$30,0,10*ROW('Sanitation Data'!D168))="","",OFFSET('Sanitation Data'!$D$30,0,10*ROW('Sanitation Data'!D168)))</f>
        <v/>
      </c>
      <c r="CN174" s="398" t="str">
        <f ca="1">+IF(OFFSET('Sanitation Data'!$D$31,0,10*ROW('Sanitation Data'!D168))="","",OFFSET('Sanitation Data'!$D$31,0,10*ROW('Sanitation Data'!D168)))</f>
        <v/>
      </c>
      <c r="CO174" s="398" t="str">
        <f ca="1">+IF(OFFSET('Sanitation Data'!$D$32,0,10*ROW('Sanitation Data'!D168))="","",OFFSET('Sanitation Data'!$D$32,0,10*ROW('Sanitation Data'!D168)))</f>
        <v/>
      </c>
      <c r="CP174" s="398" t="str">
        <f ca="1">+IF(OFFSET('Sanitation Data'!$E$28,0,10*ROW('Sanitation Data'!E168))="","",OFFSET('Sanitation Data'!$E$28,0,10*ROW('Sanitation Data'!E168)))</f>
        <v/>
      </c>
      <c r="CQ174" s="398" t="str">
        <f ca="1">+IF(OFFSET('Sanitation Data'!$E$29,0,10*ROW('Sanitation Data'!E168))="","",OFFSET('Sanitation Data'!$E$29,0,10*ROW('Sanitation Data'!E168)))</f>
        <v/>
      </c>
      <c r="CR174" s="398" t="str">
        <f ca="1">+IF(OFFSET('Sanitation Data'!$E$30,0,10*ROW('Sanitation Data'!E168))="","",OFFSET('Sanitation Data'!$E$30,0,10*ROW('Sanitation Data'!E168)))</f>
        <v/>
      </c>
      <c r="CS174" s="398" t="str">
        <f ca="1">+IF(OFFSET('Sanitation Data'!$E$31,0,10*ROW('Sanitation Data'!E168))="","",OFFSET('Sanitation Data'!$E$31,0,10*ROW('Sanitation Data'!E168)))</f>
        <v/>
      </c>
      <c r="CT174" s="398" t="str">
        <f ca="1">+IF(OFFSET('Sanitation Data'!$E$32,0,10*ROW('Sanitation Data'!E168))="","",OFFSET('Sanitation Data'!$E$32,0,10*ROW('Sanitation Data'!E168)))</f>
        <v/>
      </c>
      <c r="CU174" s="398" t="str">
        <f ca="1">+IF(OFFSET('Sanitation Data'!$F$28,0,10*ROW('Sanitation Data'!F168))="","",OFFSET('Sanitation Data'!$F$28,0,10*ROW('Sanitation Data'!F168)))</f>
        <v/>
      </c>
      <c r="CV174" s="398" t="str">
        <f ca="1">+IF(OFFSET('Sanitation Data'!$F$29,0,10*ROW('Sanitation Data'!F168))="","",OFFSET('Sanitation Data'!$F$29,0,10*ROW('Sanitation Data'!F168)))</f>
        <v/>
      </c>
      <c r="CW174" s="398" t="str">
        <f ca="1">+IF(OFFSET('Sanitation Data'!$F$30,0,10*ROW('Sanitation Data'!F168))="","",OFFSET('Sanitation Data'!$F$30,0,10*ROW('Sanitation Data'!F168)))</f>
        <v/>
      </c>
      <c r="CX174" s="398" t="str">
        <f ca="1">+IF(OFFSET('Sanitation Data'!$F$31,0,10*ROW('Sanitation Data'!F168))="","",OFFSET('Sanitation Data'!$F$31,0,10*ROW('Sanitation Data'!F168)))</f>
        <v/>
      </c>
      <c r="CY174" s="398" t="str">
        <f ca="1">+IF(OFFSET('Sanitation Data'!$F$32,0,10*ROW('Sanitation Data'!F168))="","",OFFSET('Sanitation Data'!$F$32,0,10*ROW('Sanitation Data'!F168)))</f>
        <v/>
      </c>
      <c r="CZ174" s="398" t="str">
        <f ca="1">+IF(OFFSET('Sanitation Data'!$G$28,0,10*ROW('Sanitation Data'!G168))="","",OFFSET('Sanitation Data'!$G$28,0,10*ROW('Sanitation Data'!G168)))</f>
        <v/>
      </c>
      <c r="DA174" s="398" t="str">
        <f ca="1">+IF(OFFSET('Sanitation Data'!$G$29,0,10*ROW('Sanitation Data'!G168))="","",OFFSET('Sanitation Data'!$G$29,0,10*ROW('Sanitation Data'!G168)))</f>
        <v/>
      </c>
      <c r="DB174" s="398" t="str">
        <f ca="1">+IF(OFFSET('Sanitation Data'!$G$30,0,10*ROW('Sanitation Data'!G168))="","",OFFSET('Sanitation Data'!$G$30,0,10*ROW('Sanitation Data'!G168)))</f>
        <v/>
      </c>
      <c r="DC174" s="398" t="str">
        <f ca="1">+IF(OFFSET('Sanitation Data'!$G$31,0,10*ROW('Sanitation Data'!G168))="","",OFFSET('Sanitation Data'!$G$31,0,10*ROW('Sanitation Data'!G168)))</f>
        <v/>
      </c>
      <c r="DD174" s="398" t="str">
        <f ca="1">+IF(OFFSET('Sanitation Data'!$G$32,0,10*ROW('Sanitation Data'!G168))="","",OFFSET('Sanitation Data'!$G$32,0,10*ROW('Sanitation Data'!G168)))</f>
        <v/>
      </c>
      <c r="DE174" s="398" t="str">
        <f ca="1">+IF(OFFSET('Sanitation Data'!$H$28,0,10*ROW('Sanitation Data'!H168))="","",OFFSET('Sanitation Data'!$H$28,0,10*ROW('Sanitation Data'!H168)))</f>
        <v/>
      </c>
      <c r="DF174" s="398" t="str">
        <f ca="1">+IF(OFFSET('Sanitation Data'!$H$29,0,10*ROW('Sanitation Data'!H168))="","",OFFSET('Sanitation Data'!$H$29,0,10*ROW('Sanitation Data'!H168)))</f>
        <v/>
      </c>
      <c r="DG174" s="398" t="str">
        <f ca="1">+IF(OFFSET('Sanitation Data'!$H$30,0,10*ROW('Sanitation Data'!H168))="","",OFFSET('Sanitation Data'!$H$30,0,10*ROW('Sanitation Data'!H168)))</f>
        <v/>
      </c>
      <c r="DH174" s="398" t="str">
        <f ca="1">+IF(OFFSET('Sanitation Data'!$H$31,0,10*ROW('Sanitation Data'!H168))="","",OFFSET('Sanitation Data'!$H$31,0,10*ROW('Sanitation Data'!H168)))</f>
        <v/>
      </c>
      <c r="DI174" s="398" t="str">
        <f ca="1">+IF(OFFSET('Sanitation Data'!$H$32,0,10*ROW('Sanitation Data'!H168))="","",OFFSET('Sanitation Data'!$H$32,0,10*ROW('Sanitation Data'!H168)))</f>
        <v/>
      </c>
      <c r="DJ174" s="398" t="str">
        <f ca="1">+IF(OFFSET('Sanitation Data'!$I$28,0,10*ROW('Sanitation Data'!I168))="","",OFFSET('Sanitation Data'!$I$28,0,10*ROW('Sanitation Data'!I168)))</f>
        <v/>
      </c>
      <c r="DK174" s="398" t="str">
        <f ca="1">+IF(OFFSET('Sanitation Data'!$I$29,0,10*ROW('Sanitation Data'!I168))="","",OFFSET('Sanitation Data'!$I$29,0,10*ROW('Sanitation Data'!I168)))</f>
        <v/>
      </c>
      <c r="DL174" s="398" t="str">
        <f ca="1">+IF(OFFSET('Sanitation Data'!$I$30,0,10*ROW('Sanitation Data'!I168))="","",OFFSET('Sanitation Data'!$I$30,0,10*ROW('Sanitation Data'!I168)))</f>
        <v/>
      </c>
      <c r="DM174" s="398" t="str">
        <f ca="1">+IF(OFFSET('Sanitation Data'!$I$31,0,10*ROW('Sanitation Data'!I168))="","",OFFSET('Sanitation Data'!$I$31,0,10*ROW('Sanitation Data'!I168)))</f>
        <v/>
      </c>
      <c r="DN174" s="398" t="str">
        <f ca="1">+IF(OFFSET('Sanitation Data'!$I$32,0,10*ROW('Sanitation Data'!I168))="","",OFFSET('Sanitation Data'!$I$32,0,10*ROW('Sanitation Data'!I168)))</f>
        <v/>
      </c>
      <c r="DO174" s="398" t="str">
        <f ca="1">+IF(OFFSET('Hygiene Data'!$D$11,0,10*ROW('Hygiene Data'!D168))="","",OFFSET('Hygiene Data'!$D$11,0,10*ROW('Hygiene Data'!D168)))</f>
        <v/>
      </c>
      <c r="DP174" s="398" t="str">
        <f ca="1">+IF(OFFSET('Hygiene Data'!$D$12,0,10*ROW('Hygiene Data'!D168))="","",OFFSET('Hygiene Data'!$D$12,0,10*ROW('Hygiene Data'!D168)))</f>
        <v/>
      </c>
      <c r="DQ174" s="398" t="str">
        <f ca="1">+IF(OFFSET('Hygiene Data'!$D$13,0,10*ROW('Hygiene Data'!D168))="","",OFFSET('Hygiene Data'!$D$13,0,10*ROW('Hygiene Data'!D168)))</f>
        <v/>
      </c>
      <c r="DR174" s="398" t="str">
        <f ca="1">+IF(OFFSET('Hygiene Data'!$E$11,0,10*ROW('Hygiene Data'!E168))="","",OFFSET('Hygiene Data'!$E$11,0,10*ROW('Hygiene Data'!E168)))</f>
        <v/>
      </c>
      <c r="DS174" s="398" t="str">
        <f ca="1">+IF(OFFSET('Hygiene Data'!$E$12,0,10*ROW('Hygiene Data'!E168))="","",OFFSET('Hygiene Data'!$E$12,0,10*ROW('Hygiene Data'!E168)))</f>
        <v/>
      </c>
      <c r="DT174" s="398" t="str">
        <f ca="1">+IF(OFFSET('Hygiene Data'!$E$13,0,10*ROW('Hygiene Data'!E168))="","",OFFSET('Hygiene Data'!$E$13,0,10*ROW('Hygiene Data'!E168)))</f>
        <v/>
      </c>
      <c r="DU174" s="398" t="str">
        <f ca="1">+IF(OFFSET('Hygiene Data'!$F$11,0,10*ROW('Hygiene Data'!F168))="","",OFFSET('Hygiene Data'!$F$11,0,10*ROW('Hygiene Data'!F168)))</f>
        <v/>
      </c>
      <c r="DV174" s="398" t="str">
        <f ca="1">+IF(OFFSET('Hygiene Data'!$F$12,0,10*ROW('Hygiene Data'!F168))="","",OFFSET('Hygiene Data'!$F$12,0,10*ROW('Hygiene Data'!F168)))</f>
        <v/>
      </c>
      <c r="DW174" s="398" t="str">
        <f ca="1">+IF(OFFSET('Hygiene Data'!$F$13,0,10*ROW('Hygiene Data'!F168))="","",OFFSET('Hygiene Data'!$F$13,0,10*ROW('Hygiene Data'!F168)))</f>
        <v/>
      </c>
      <c r="DX174" s="398" t="str">
        <f ca="1">+IF(OFFSET('Hygiene Data'!$G$11,0,10*ROW('Hygiene Data'!G168))="","",OFFSET('Hygiene Data'!$G$11,0,10*ROW('Hygiene Data'!G168)))</f>
        <v/>
      </c>
      <c r="DY174" s="398" t="str">
        <f ca="1">+IF(OFFSET('Hygiene Data'!$G$12,0,10*ROW('Hygiene Data'!G168))="","",OFFSET('Hygiene Data'!$G$12,0,10*ROW('Hygiene Data'!G168)))</f>
        <v/>
      </c>
      <c r="DZ174" s="398" t="str">
        <f ca="1">+IF(OFFSET('Hygiene Data'!$G$13,0,10*ROW('Hygiene Data'!G168))="","",OFFSET('Hygiene Data'!$G$13,0,10*ROW('Hygiene Data'!G168)))</f>
        <v/>
      </c>
      <c r="EA174" s="398" t="str">
        <f ca="1">+IF(OFFSET('Hygiene Data'!$H$11,0,10*ROW('Hygiene Data'!H168))="","",OFFSET('Hygiene Data'!$H$11,0,10*ROW('Hygiene Data'!H168)))</f>
        <v/>
      </c>
      <c r="EB174" s="398" t="str">
        <f ca="1">+IF(OFFSET('Hygiene Data'!$H$12,0,10*ROW('Hygiene Data'!H168))="","",OFFSET('Hygiene Data'!$H$12,0,10*ROW('Hygiene Data'!H168)))</f>
        <v/>
      </c>
      <c r="EC174" s="398" t="str">
        <f ca="1">+IF(OFFSET('Hygiene Data'!$H$13,0,10*ROW('Hygiene Data'!H168))="","",OFFSET('Hygiene Data'!$H$13,0,10*ROW('Hygiene Data'!H168)))</f>
        <v/>
      </c>
      <c r="ED174" s="398" t="str">
        <f ca="1">+IF(OFFSET('Hygiene Data'!$I$11,0,10*ROW('Hygiene Data'!I168))="","",OFFSET('Hygiene Data'!$I$11,0,10*ROW('Hygiene Data'!I168)))</f>
        <v/>
      </c>
      <c r="EE174" s="398" t="str">
        <f ca="1">+IF(OFFSET('Hygiene Data'!$I$12,0,10*ROW('Hygiene Data'!I168))="","",OFFSET('Hygiene Data'!$I$12,0,10*ROW('Hygiene Data'!I168)))</f>
        <v/>
      </c>
      <c r="EF174" s="398" t="str">
        <f ca="1">+IF(OFFSET('Hygiene Data'!$I$13,0,10*ROW('Hygiene Data'!I168))="","",OFFSET('Hygiene Data'!$I$13,0,10*ROW('Hygiene Data'!I168)))</f>
        <v/>
      </c>
    </row>
    <row r="175" spans="1:136" x14ac:dyDescent="0.25">
      <c r="A175" s="507" t="str">
        <f ca="1">+IF(OFFSET('Water Data'!$B$2,0,10*ROW('Water Data'!E169))="","",OFFSET('Water Data'!$B$2,0,10*ROW('Water Data'!E169)))</f>
        <v/>
      </c>
      <c r="B175" s="507"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34" t="str">
        <f t="shared" ca="1" si="2"/>
        <v/>
      </c>
      <c r="D175" s="535"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35"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35"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35"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35"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35"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35"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35"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35"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35"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35"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35"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35"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35"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35"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35"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35"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35"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36"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36"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36"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36"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36"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36"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36"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36"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36"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36"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36"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36"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36"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36"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36"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36"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36"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36"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36"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36"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36"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36"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36"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36"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36"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36"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36"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36"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36"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36"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37"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613"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37"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37"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37"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37"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37"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37"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37"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37"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37"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37"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37"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37"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37"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37"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37"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37"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98" t="str">
        <f ca="1">+IF(OFFSET('Water Data'!$D$27,0,10*ROW('Water Data'!D169))="","",OFFSET('Water Data'!$D$27,0,10*ROW('Water Data'!D169)))</f>
        <v/>
      </c>
      <c r="BT175" s="398" t="str">
        <f ca="1">+IF(OFFSET('Water Data'!$D$28,0,10*ROW('Water Data'!D169))="","",OFFSET('Water Data'!$D$28,0,10*ROW('Water Data'!D169)))</f>
        <v/>
      </c>
      <c r="BU175" s="398" t="str">
        <f ca="1">+IF(OFFSET('Water Data'!$D$29,0,10*ROW('Water Data'!D169))="","",OFFSET('Water Data'!$D$29,0,10*ROW('Water Data'!D169)))</f>
        <v/>
      </c>
      <c r="BV175" s="398" t="str">
        <f ca="1">+IF(OFFSET('Water Data'!$E$27,0,10*ROW('Water Data'!E169))="","",OFFSET('Water Data'!$E$27,0,10*ROW('Water Data'!E169)))</f>
        <v/>
      </c>
      <c r="BW175" s="398" t="str">
        <f ca="1">+IF(OFFSET('Water Data'!$E$28,0,10*ROW('Water Data'!E169))="","",OFFSET('Water Data'!$E$28,0,10*ROW('Water Data'!E169)))</f>
        <v/>
      </c>
      <c r="BX175" s="398" t="str">
        <f ca="1">+IF(OFFSET('Water Data'!$E$29,0,10*ROW('Water Data'!E169))="","",OFFSET('Water Data'!$E$29,0,10*ROW('Water Data'!E169)))</f>
        <v/>
      </c>
      <c r="BY175" s="398" t="str">
        <f ca="1">+IF(OFFSET('Water Data'!$F$27,0,10*ROW('Water Data'!F169))="","",OFFSET('Water Data'!$F$27,0,10*ROW('Water Data'!F169)))</f>
        <v/>
      </c>
      <c r="BZ175" s="398" t="str">
        <f ca="1">+IF(OFFSET('Water Data'!$F$28,0,10*ROW('Water Data'!F169))="","",OFFSET('Water Data'!$F$28,0,10*ROW('Water Data'!F169)))</f>
        <v/>
      </c>
      <c r="CA175" s="398" t="str">
        <f ca="1">+IF(OFFSET('Water Data'!$F$29,0,10*ROW('Water Data'!F169))="","",OFFSET('Water Data'!$F$29,0,10*ROW('Water Data'!F169)))</f>
        <v/>
      </c>
      <c r="CB175" s="398" t="str">
        <f ca="1">+IF(OFFSET('Water Data'!$G$27,0,10*ROW('Water Data'!G169))="","",OFFSET('Water Data'!$G$27,0,10*ROW('Water Data'!G169)))</f>
        <v/>
      </c>
      <c r="CC175" s="398" t="str">
        <f ca="1">+IF(OFFSET('Water Data'!$G$28,0,10*ROW('Water Data'!G169))="","",OFFSET('Water Data'!$G$28,0,10*ROW('Water Data'!G169)))</f>
        <v/>
      </c>
      <c r="CD175" s="398" t="str">
        <f ca="1">+IF(OFFSET('Water Data'!$G$29,0,10*ROW('Water Data'!G169))="","",OFFSET('Water Data'!$G$29,0,10*ROW('Water Data'!G169)))</f>
        <v/>
      </c>
      <c r="CE175" s="398" t="str">
        <f ca="1">+IF(OFFSET('Water Data'!$H$27,0,10*ROW('Water Data'!H169))="","",OFFSET('Water Data'!$H$27,0,10*ROW('Water Data'!H169)))</f>
        <v/>
      </c>
      <c r="CF175" s="398" t="str">
        <f ca="1">+IF(OFFSET('Water Data'!$H$28,0,10*ROW('Water Data'!H169))="","",OFFSET('Water Data'!$H$28,0,10*ROW('Water Data'!H169)))</f>
        <v/>
      </c>
      <c r="CG175" s="398" t="str">
        <f ca="1">+IF(OFFSET('Water Data'!$H$29,0,10*ROW('Water Data'!H169))="","",OFFSET('Water Data'!$H$29,0,10*ROW('Water Data'!H169)))</f>
        <v/>
      </c>
      <c r="CH175" s="398" t="str">
        <f ca="1">+IF(OFFSET('Water Data'!$I$27,0,10*ROW('Water Data'!I169))="","",OFFSET('Water Data'!$I$27,0,10*ROW('Water Data'!I169)))</f>
        <v/>
      </c>
      <c r="CI175" s="398" t="str">
        <f ca="1">+IF(OFFSET('Water Data'!$I$28,0,10*ROW('Water Data'!I169))="","",OFFSET('Water Data'!$I$28,0,10*ROW('Water Data'!I169)))</f>
        <v/>
      </c>
      <c r="CJ175" s="398" t="str">
        <f ca="1">+IF(OFFSET('Water Data'!$I$29,0,10*ROW('Water Data'!I169))="","",OFFSET('Water Data'!$I$29,0,10*ROW('Water Data'!I169)))</f>
        <v/>
      </c>
      <c r="CK175" s="398" t="str">
        <f ca="1">+IF(OFFSET('Sanitation Data'!$D$28,0,10*ROW('Sanitation Data'!D169))="","",OFFSET('Sanitation Data'!$D$28,0,10*ROW('Sanitation Data'!D169)))</f>
        <v/>
      </c>
      <c r="CL175" s="398" t="str">
        <f ca="1">+IF(OFFSET('Sanitation Data'!$D$29,0,10*ROW('Sanitation Data'!D169))="","",OFFSET('Sanitation Data'!$D$29,0,10*ROW('Sanitation Data'!D169)))</f>
        <v/>
      </c>
      <c r="CM175" s="398" t="str">
        <f ca="1">+IF(OFFSET('Sanitation Data'!$D$30,0,10*ROW('Sanitation Data'!D169))="","",OFFSET('Sanitation Data'!$D$30,0,10*ROW('Sanitation Data'!D169)))</f>
        <v/>
      </c>
      <c r="CN175" s="398" t="str">
        <f ca="1">+IF(OFFSET('Sanitation Data'!$D$31,0,10*ROW('Sanitation Data'!D169))="","",OFFSET('Sanitation Data'!$D$31,0,10*ROW('Sanitation Data'!D169)))</f>
        <v/>
      </c>
      <c r="CO175" s="398" t="str">
        <f ca="1">+IF(OFFSET('Sanitation Data'!$D$32,0,10*ROW('Sanitation Data'!D169))="","",OFFSET('Sanitation Data'!$D$32,0,10*ROW('Sanitation Data'!D169)))</f>
        <v/>
      </c>
      <c r="CP175" s="398" t="str">
        <f ca="1">+IF(OFFSET('Sanitation Data'!$E$28,0,10*ROW('Sanitation Data'!E169))="","",OFFSET('Sanitation Data'!$E$28,0,10*ROW('Sanitation Data'!E169)))</f>
        <v/>
      </c>
      <c r="CQ175" s="398" t="str">
        <f ca="1">+IF(OFFSET('Sanitation Data'!$E$29,0,10*ROW('Sanitation Data'!E169))="","",OFFSET('Sanitation Data'!$E$29,0,10*ROW('Sanitation Data'!E169)))</f>
        <v/>
      </c>
      <c r="CR175" s="398" t="str">
        <f ca="1">+IF(OFFSET('Sanitation Data'!$E$30,0,10*ROW('Sanitation Data'!E169))="","",OFFSET('Sanitation Data'!$E$30,0,10*ROW('Sanitation Data'!E169)))</f>
        <v/>
      </c>
      <c r="CS175" s="398" t="str">
        <f ca="1">+IF(OFFSET('Sanitation Data'!$E$31,0,10*ROW('Sanitation Data'!E169))="","",OFFSET('Sanitation Data'!$E$31,0,10*ROW('Sanitation Data'!E169)))</f>
        <v/>
      </c>
      <c r="CT175" s="398" t="str">
        <f ca="1">+IF(OFFSET('Sanitation Data'!$E$32,0,10*ROW('Sanitation Data'!E169))="","",OFFSET('Sanitation Data'!$E$32,0,10*ROW('Sanitation Data'!E169)))</f>
        <v/>
      </c>
      <c r="CU175" s="398" t="str">
        <f ca="1">+IF(OFFSET('Sanitation Data'!$F$28,0,10*ROW('Sanitation Data'!F169))="","",OFFSET('Sanitation Data'!$F$28,0,10*ROW('Sanitation Data'!F169)))</f>
        <v/>
      </c>
      <c r="CV175" s="398" t="str">
        <f ca="1">+IF(OFFSET('Sanitation Data'!$F$29,0,10*ROW('Sanitation Data'!F169))="","",OFFSET('Sanitation Data'!$F$29,0,10*ROW('Sanitation Data'!F169)))</f>
        <v/>
      </c>
      <c r="CW175" s="398" t="str">
        <f ca="1">+IF(OFFSET('Sanitation Data'!$F$30,0,10*ROW('Sanitation Data'!F169))="","",OFFSET('Sanitation Data'!$F$30,0,10*ROW('Sanitation Data'!F169)))</f>
        <v/>
      </c>
      <c r="CX175" s="398" t="str">
        <f ca="1">+IF(OFFSET('Sanitation Data'!$F$31,0,10*ROW('Sanitation Data'!F169))="","",OFFSET('Sanitation Data'!$F$31,0,10*ROW('Sanitation Data'!F169)))</f>
        <v/>
      </c>
      <c r="CY175" s="398" t="str">
        <f ca="1">+IF(OFFSET('Sanitation Data'!$F$32,0,10*ROW('Sanitation Data'!F169))="","",OFFSET('Sanitation Data'!$F$32,0,10*ROW('Sanitation Data'!F169)))</f>
        <v/>
      </c>
      <c r="CZ175" s="398" t="str">
        <f ca="1">+IF(OFFSET('Sanitation Data'!$G$28,0,10*ROW('Sanitation Data'!G169))="","",OFFSET('Sanitation Data'!$G$28,0,10*ROW('Sanitation Data'!G169)))</f>
        <v/>
      </c>
      <c r="DA175" s="398" t="str">
        <f ca="1">+IF(OFFSET('Sanitation Data'!$G$29,0,10*ROW('Sanitation Data'!G169))="","",OFFSET('Sanitation Data'!$G$29,0,10*ROW('Sanitation Data'!G169)))</f>
        <v/>
      </c>
      <c r="DB175" s="398" t="str">
        <f ca="1">+IF(OFFSET('Sanitation Data'!$G$30,0,10*ROW('Sanitation Data'!G169))="","",OFFSET('Sanitation Data'!$G$30,0,10*ROW('Sanitation Data'!G169)))</f>
        <v/>
      </c>
      <c r="DC175" s="398" t="str">
        <f ca="1">+IF(OFFSET('Sanitation Data'!$G$31,0,10*ROW('Sanitation Data'!G169))="","",OFFSET('Sanitation Data'!$G$31,0,10*ROW('Sanitation Data'!G169)))</f>
        <v/>
      </c>
      <c r="DD175" s="398" t="str">
        <f ca="1">+IF(OFFSET('Sanitation Data'!$G$32,0,10*ROW('Sanitation Data'!G169))="","",OFFSET('Sanitation Data'!$G$32,0,10*ROW('Sanitation Data'!G169)))</f>
        <v/>
      </c>
      <c r="DE175" s="398" t="str">
        <f ca="1">+IF(OFFSET('Sanitation Data'!$H$28,0,10*ROW('Sanitation Data'!H169))="","",OFFSET('Sanitation Data'!$H$28,0,10*ROW('Sanitation Data'!H169)))</f>
        <v/>
      </c>
      <c r="DF175" s="398" t="str">
        <f ca="1">+IF(OFFSET('Sanitation Data'!$H$29,0,10*ROW('Sanitation Data'!H169))="","",OFFSET('Sanitation Data'!$H$29,0,10*ROW('Sanitation Data'!H169)))</f>
        <v/>
      </c>
      <c r="DG175" s="398" t="str">
        <f ca="1">+IF(OFFSET('Sanitation Data'!$H$30,0,10*ROW('Sanitation Data'!H169))="","",OFFSET('Sanitation Data'!$H$30,0,10*ROW('Sanitation Data'!H169)))</f>
        <v/>
      </c>
      <c r="DH175" s="398" t="str">
        <f ca="1">+IF(OFFSET('Sanitation Data'!$H$31,0,10*ROW('Sanitation Data'!H169))="","",OFFSET('Sanitation Data'!$H$31,0,10*ROW('Sanitation Data'!H169)))</f>
        <v/>
      </c>
      <c r="DI175" s="398" t="str">
        <f ca="1">+IF(OFFSET('Sanitation Data'!$H$32,0,10*ROW('Sanitation Data'!H169))="","",OFFSET('Sanitation Data'!$H$32,0,10*ROW('Sanitation Data'!H169)))</f>
        <v/>
      </c>
      <c r="DJ175" s="398" t="str">
        <f ca="1">+IF(OFFSET('Sanitation Data'!$I$28,0,10*ROW('Sanitation Data'!I169))="","",OFFSET('Sanitation Data'!$I$28,0,10*ROW('Sanitation Data'!I169)))</f>
        <v/>
      </c>
      <c r="DK175" s="398" t="str">
        <f ca="1">+IF(OFFSET('Sanitation Data'!$I$29,0,10*ROW('Sanitation Data'!I169))="","",OFFSET('Sanitation Data'!$I$29,0,10*ROW('Sanitation Data'!I169)))</f>
        <v/>
      </c>
      <c r="DL175" s="398" t="str">
        <f ca="1">+IF(OFFSET('Sanitation Data'!$I$30,0,10*ROW('Sanitation Data'!I169))="","",OFFSET('Sanitation Data'!$I$30,0,10*ROW('Sanitation Data'!I169)))</f>
        <v/>
      </c>
      <c r="DM175" s="398" t="str">
        <f ca="1">+IF(OFFSET('Sanitation Data'!$I$31,0,10*ROW('Sanitation Data'!I169))="","",OFFSET('Sanitation Data'!$I$31,0,10*ROW('Sanitation Data'!I169)))</f>
        <v/>
      </c>
      <c r="DN175" s="398" t="str">
        <f ca="1">+IF(OFFSET('Sanitation Data'!$I$32,0,10*ROW('Sanitation Data'!I169))="","",OFFSET('Sanitation Data'!$I$32,0,10*ROW('Sanitation Data'!I169)))</f>
        <v/>
      </c>
      <c r="DO175" s="398" t="str">
        <f ca="1">+IF(OFFSET('Hygiene Data'!$D$11,0,10*ROW('Hygiene Data'!D169))="","",OFFSET('Hygiene Data'!$D$11,0,10*ROW('Hygiene Data'!D169)))</f>
        <v/>
      </c>
      <c r="DP175" s="398" t="str">
        <f ca="1">+IF(OFFSET('Hygiene Data'!$D$12,0,10*ROW('Hygiene Data'!D169))="","",OFFSET('Hygiene Data'!$D$12,0,10*ROW('Hygiene Data'!D169)))</f>
        <v/>
      </c>
      <c r="DQ175" s="398" t="str">
        <f ca="1">+IF(OFFSET('Hygiene Data'!$D$13,0,10*ROW('Hygiene Data'!D169))="","",OFFSET('Hygiene Data'!$D$13,0,10*ROW('Hygiene Data'!D169)))</f>
        <v/>
      </c>
      <c r="DR175" s="398" t="str">
        <f ca="1">+IF(OFFSET('Hygiene Data'!$E$11,0,10*ROW('Hygiene Data'!E169))="","",OFFSET('Hygiene Data'!$E$11,0,10*ROW('Hygiene Data'!E169)))</f>
        <v/>
      </c>
      <c r="DS175" s="398" t="str">
        <f ca="1">+IF(OFFSET('Hygiene Data'!$E$12,0,10*ROW('Hygiene Data'!E169))="","",OFFSET('Hygiene Data'!$E$12,0,10*ROW('Hygiene Data'!E169)))</f>
        <v/>
      </c>
      <c r="DT175" s="398" t="str">
        <f ca="1">+IF(OFFSET('Hygiene Data'!$E$13,0,10*ROW('Hygiene Data'!E169))="","",OFFSET('Hygiene Data'!$E$13,0,10*ROW('Hygiene Data'!E169)))</f>
        <v/>
      </c>
      <c r="DU175" s="398" t="str">
        <f ca="1">+IF(OFFSET('Hygiene Data'!$F$11,0,10*ROW('Hygiene Data'!F169))="","",OFFSET('Hygiene Data'!$F$11,0,10*ROW('Hygiene Data'!F169)))</f>
        <v/>
      </c>
      <c r="DV175" s="398" t="str">
        <f ca="1">+IF(OFFSET('Hygiene Data'!$F$12,0,10*ROW('Hygiene Data'!F169))="","",OFFSET('Hygiene Data'!$F$12,0,10*ROW('Hygiene Data'!F169)))</f>
        <v/>
      </c>
      <c r="DW175" s="398" t="str">
        <f ca="1">+IF(OFFSET('Hygiene Data'!$F$13,0,10*ROW('Hygiene Data'!F169))="","",OFFSET('Hygiene Data'!$F$13,0,10*ROW('Hygiene Data'!F169)))</f>
        <v/>
      </c>
      <c r="DX175" s="398" t="str">
        <f ca="1">+IF(OFFSET('Hygiene Data'!$G$11,0,10*ROW('Hygiene Data'!G169))="","",OFFSET('Hygiene Data'!$G$11,0,10*ROW('Hygiene Data'!G169)))</f>
        <v/>
      </c>
      <c r="DY175" s="398" t="str">
        <f ca="1">+IF(OFFSET('Hygiene Data'!$G$12,0,10*ROW('Hygiene Data'!G169))="","",OFFSET('Hygiene Data'!$G$12,0,10*ROW('Hygiene Data'!G169)))</f>
        <v/>
      </c>
      <c r="DZ175" s="398" t="str">
        <f ca="1">+IF(OFFSET('Hygiene Data'!$G$13,0,10*ROW('Hygiene Data'!G169))="","",OFFSET('Hygiene Data'!$G$13,0,10*ROW('Hygiene Data'!G169)))</f>
        <v/>
      </c>
      <c r="EA175" s="398" t="str">
        <f ca="1">+IF(OFFSET('Hygiene Data'!$H$11,0,10*ROW('Hygiene Data'!H169))="","",OFFSET('Hygiene Data'!$H$11,0,10*ROW('Hygiene Data'!H169)))</f>
        <v/>
      </c>
      <c r="EB175" s="398" t="str">
        <f ca="1">+IF(OFFSET('Hygiene Data'!$H$12,0,10*ROW('Hygiene Data'!H169))="","",OFFSET('Hygiene Data'!$H$12,0,10*ROW('Hygiene Data'!H169)))</f>
        <v/>
      </c>
      <c r="EC175" s="398" t="str">
        <f ca="1">+IF(OFFSET('Hygiene Data'!$H$13,0,10*ROW('Hygiene Data'!H169))="","",OFFSET('Hygiene Data'!$H$13,0,10*ROW('Hygiene Data'!H169)))</f>
        <v/>
      </c>
      <c r="ED175" s="398" t="str">
        <f ca="1">+IF(OFFSET('Hygiene Data'!$I$11,0,10*ROW('Hygiene Data'!I169))="","",OFFSET('Hygiene Data'!$I$11,0,10*ROW('Hygiene Data'!I169)))</f>
        <v/>
      </c>
      <c r="EE175" s="398" t="str">
        <f ca="1">+IF(OFFSET('Hygiene Data'!$I$12,0,10*ROW('Hygiene Data'!I169))="","",OFFSET('Hygiene Data'!$I$12,0,10*ROW('Hygiene Data'!I169)))</f>
        <v/>
      </c>
      <c r="EF175" s="398" t="str">
        <f ca="1">+IF(OFFSET('Hygiene Data'!$I$13,0,10*ROW('Hygiene Data'!I169))="","",OFFSET('Hygiene Data'!$I$13,0,10*ROW('Hygiene Data'!I169)))</f>
        <v/>
      </c>
    </row>
    <row r="176" spans="1:136" x14ac:dyDescent="0.25">
      <c r="A176" s="507" t="str">
        <f ca="1">+IF(OFFSET('Water Data'!$B$2,0,10*ROW('Water Data'!E170))="","",OFFSET('Water Data'!$B$2,0,10*ROW('Water Data'!E170)))</f>
        <v/>
      </c>
      <c r="B176" s="507"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34" t="str">
        <f t="shared" ca="1" si="2"/>
        <v/>
      </c>
      <c r="D176" s="535"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35"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35"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35"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35"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35"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35"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35"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35"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35"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35"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35"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35"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35"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35"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35"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35"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35"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36"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36"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36"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36"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36"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36"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36"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36"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36"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36"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36"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36"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36"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36"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36"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36"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36"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36"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36"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36"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36"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36"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36"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36"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36"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36"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36"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36"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36"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36"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37"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613"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37"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37"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37"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37"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37"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37"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37"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37"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37"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37"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37"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37"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37"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37"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37"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37"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98" t="str">
        <f ca="1">+IF(OFFSET('Water Data'!$D$27,0,10*ROW('Water Data'!D170))="","",OFFSET('Water Data'!$D$27,0,10*ROW('Water Data'!D170)))</f>
        <v/>
      </c>
      <c r="BT176" s="398" t="str">
        <f ca="1">+IF(OFFSET('Water Data'!$D$28,0,10*ROW('Water Data'!D170))="","",OFFSET('Water Data'!$D$28,0,10*ROW('Water Data'!D170)))</f>
        <v/>
      </c>
      <c r="BU176" s="398" t="str">
        <f ca="1">+IF(OFFSET('Water Data'!$D$29,0,10*ROW('Water Data'!D170))="","",OFFSET('Water Data'!$D$29,0,10*ROW('Water Data'!D170)))</f>
        <v/>
      </c>
      <c r="BV176" s="398" t="str">
        <f ca="1">+IF(OFFSET('Water Data'!$E$27,0,10*ROW('Water Data'!E170))="","",OFFSET('Water Data'!$E$27,0,10*ROW('Water Data'!E170)))</f>
        <v/>
      </c>
      <c r="BW176" s="398" t="str">
        <f ca="1">+IF(OFFSET('Water Data'!$E$28,0,10*ROW('Water Data'!E170))="","",OFFSET('Water Data'!$E$28,0,10*ROW('Water Data'!E170)))</f>
        <v/>
      </c>
      <c r="BX176" s="398" t="str">
        <f ca="1">+IF(OFFSET('Water Data'!$E$29,0,10*ROW('Water Data'!E170))="","",OFFSET('Water Data'!$E$29,0,10*ROW('Water Data'!E170)))</f>
        <v/>
      </c>
      <c r="BY176" s="398" t="str">
        <f ca="1">+IF(OFFSET('Water Data'!$F$27,0,10*ROW('Water Data'!F170))="","",OFFSET('Water Data'!$F$27,0,10*ROW('Water Data'!F170)))</f>
        <v/>
      </c>
      <c r="BZ176" s="398" t="str">
        <f ca="1">+IF(OFFSET('Water Data'!$F$28,0,10*ROW('Water Data'!F170))="","",OFFSET('Water Data'!$F$28,0,10*ROW('Water Data'!F170)))</f>
        <v/>
      </c>
      <c r="CA176" s="398" t="str">
        <f ca="1">+IF(OFFSET('Water Data'!$F$29,0,10*ROW('Water Data'!F170))="","",OFFSET('Water Data'!$F$29,0,10*ROW('Water Data'!F170)))</f>
        <v/>
      </c>
      <c r="CB176" s="398" t="str">
        <f ca="1">+IF(OFFSET('Water Data'!$G$27,0,10*ROW('Water Data'!G170))="","",OFFSET('Water Data'!$G$27,0,10*ROW('Water Data'!G170)))</f>
        <v/>
      </c>
      <c r="CC176" s="398" t="str">
        <f ca="1">+IF(OFFSET('Water Data'!$G$28,0,10*ROW('Water Data'!G170))="","",OFFSET('Water Data'!$G$28,0,10*ROW('Water Data'!G170)))</f>
        <v/>
      </c>
      <c r="CD176" s="398" t="str">
        <f ca="1">+IF(OFFSET('Water Data'!$G$29,0,10*ROW('Water Data'!G170))="","",OFFSET('Water Data'!$G$29,0,10*ROW('Water Data'!G170)))</f>
        <v/>
      </c>
      <c r="CE176" s="398" t="str">
        <f ca="1">+IF(OFFSET('Water Data'!$H$27,0,10*ROW('Water Data'!H170))="","",OFFSET('Water Data'!$H$27,0,10*ROW('Water Data'!H170)))</f>
        <v/>
      </c>
      <c r="CF176" s="398" t="str">
        <f ca="1">+IF(OFFSET('Water Data'!$H$28,0,10*ROW('Water Data'!H170))="","",OFFSET('Water Data'!$H$28,0,10*ROW('Water Data'!H170)))</f>
        <v/>
      </c>
      <c r="CG176" s="398" t="str">
        <f ca="1">+IF(OFFSET('Water Data'!$H$29,0,10*ROW('Water Data'!H170))="","",OFFSET('Water Data'!$H$29,0,10*ROW('Water Data'!H170)))</f>
        <v/>
      </c>
      <c r="CH176" s="398" t="str">
        <f ca="1">+IF(OFFSET('Water Data'!$I$27,0,10*ROW('Water Data'!I170))="","",OFFSET('Water Data'!$I$27,0,10*ROW('Water Data'!I170)))</f>
        <v/>
      </c>
      <c r="CI176" s="398" t="str">
        <f ca="1">+IF(OFFSET('Water Data'!$I$28,0,10*ROW('Water Data'!I170))="","",OFFSET('Water Data'!$I$28,0,10*ROW('Water Data'!I170)))</f>
        <v/>
      </c>
      <c r="CJ176" s="398" t="str">
        <f ca="1">+IF(OFFSET('Water Data'!$I$29,0,10*ROW('Water Data'!I170))="","",OFFSET('Water Data'!$I$29,0,10*ROW('Water Data'!I170)))</f>
        <v/>
      </c>
      <c r="CK176" s="398" t="str">
        <f ca="1">+IF(OFFSET('Sanitation Data'!$D$28,0,10*ROW('Sanitation Data'!D170))="","",OFFSET('Sanitation Data'!$D$28,0,10*ROW('Sanitation Data'!D170)))</f>
        <v/>
      </c>
      <c r="CL176" s="398" t="str">
        <f ca="1">+IF(OFFSET('Sanitation Data'!$D$29,0,10*ROW('Sanitation Data'!D170))="","",OFFSET('Sanitation Data'!$D$29,0,10*ROW('Sanitation Data'!D170)))</f>
        <v/>
      </c>
      <c r="CM176" s="398" t="str">
        <f ca="1">+IF(OFFSET('Sanitation Data'!$D$30,0,10*ROW('Sanitation Data'!D170))="","",OFFSET('Sanitation Data'!$D$30,0,10*ROW('Sanitation Data'!D170)))</f>
        <v/>
      </c>
      <c r="CN176" s="398" t="str">
        <f ca="1">+IF(OFFSET('Sanitation Data'!$D$31,0,10*ROW('Sanitation Data'!D170))="","",OFFSET('Sanitation Data'!$D$31,0,10*ROW('Sanitation Data'!D170)))</f>
        <v/>
      </c>
      <c r="CO176" s="398" t="str">
        <f ca="1">+IF(OFFSET('Sanitation Data'!$D$32,0,10*ROW('Sanitation Data'!D170))="","",OFFSET('Sanitation Data'!$D$32,0,10*ROW('Sanitation Data'!D170)))</f>
        <v/>
      </c>
      <c r="CP176" s="398" t="str">
        <f ca="1">+IF(OFFSET('Sanitation Data'!$E$28,0,10*ROW('Sanitation Data'!E170))="","",OFFSET('Sanitation Data'!$E$28,0,10*ROW('Sanitation Data'!E170)))</f>
        <v/>
      </c>
      <c r="CQ176" s="398" t="str">
        <f ca="1">+IF(OFFSET('Sanitation Data'!$E$29,0,10*ROW('Sanitation Data'!E170))="","",OFFSET('Sanitation Data'!$E$29,0,10*ROW('Sanitation Data'!E170)))</f>
        <v/>
      </c>
      <c r="CR176" s="398" t="str">
        <f ca="1">+IF(OFFSET('Sanitation Data'!$E$30,0,10*ROW('Sanitation Data'!E170))="","",OFFSET('Sanitation Data'!$E$30,0,10*ROW('Sanitation Data'!E170)))</f>
        <v/>
      </c>
      <c r="CS176" s="398" t="str">
        <f ca="1">+IF(OFFSET('Sanitation Data'!$E$31,0,10*ROW('Sanitation Data'!E170))="","",OFFSET('Sanitation Data'!$E$31,0,10*ROW('Sanitation Data'!E170)))</f>
        <v/>
      </c>
      <c r="CT176" s="398" t="str">
        <f ca="1">+IF(OFFSET('Sanitation Data'!$E$32,0,10*ROW('Sanitation Data'!E170))="","",OFFSET('Sanitation Data'!$E$32,0,10*ROW('Sanitation Data'!E170)))</f>
        <v/>
      </c>
      <c r="CU176" s="398" t="str">
        <f ca="1">+IF(OFFSET('Sanitation Data'!$F$28,0,10*ROW('Sanitation Data'!F170))="","",OFFSET('Sanitation Data'!$F$28,0,10*ROW('Sanitation Data'!F170)))</f>
        <v/>
      </c>
      <c r="CV176" s="398" t="str">
        <f ca="1">+IF(OFFSET('Sanitation Data'!$F$29,0,10*ROW('Sanitation Data'!F170))="","",OFFSET('Sanitation Data'!$F$29,0,10*ROW('Sanitation Data'!F170)))</f>
        <v/>
      </c>
      <c r="CW176" s="398" t="str">
        <f ca="1">+IF(OFFSET('Sanitation Data'!$F$30,0,10*ROW('Sanitation Data'!F170))="","",OFFSET('Sanitation Data'!$F$30,0,10*ROW('Sanitation Data'!F170)))</f>
        <v/>
      </c>
      <c r="CX176" s="398" t="str">
        <f ca="1">+IF(OFFSET('Sanitation Data'!$F$31,0,10*ROW('Sanitation Data'!F170))="","",OFFSET('Sanitation Data'!$F$31,0,10*ROW('Sanitation Data'!F170)))</f>
        <v/>
      </c>
      <c r="CY176" s="398" t="str">
        <f ca="1">+IF(OFFSET('Sanitation Data'!$F$32,0,10*ROW('Sanitation Data'!F170))="","",OFFSET('Sanitation Data'!$F$32,0,10*ROW('Sanitation Data'!F170)))</f>
        <v/>
      </c>
      <c r="CZ176" s="398" t="str">
        <f ca="1">+IF(OFFSET('Sanitation Data'!$G$28,0,10*ROW('Sanitation Data'!G170))="","",OFFSET('Sanitation Data'!$G$28,0,10*ROW('Sanitation Data'!G170)))</f>
        <v/>
      </c>
      <c r="DA176" s="398" t="str">
        <f ca="1">+IF(OFFSET('Sanitation Data'!$G$29,0,10*ROW('Sanitation Data'!G170))="","",OFFSET('Sanitation Data'!$G$29,0,10*ROW('Sanitation Data'!G170)))</f>
        <v/>
      </c>
      <c r="DB176" s="398" t="str">
        <f ca="1">+IF(OFFSET('Sanitation Data'!$G$30,0,10*ROW('Sanitation Data'!G170))="","",OFFSET('Sanitation Data'!$G$30,0,10*ROW('Sanitation Data'!G170)))</f>
        <v/>
      </c>
      <c r="DC176" s="398" t="str">
        <f ca="1">+IF(OFFSET('Sanitation Data'!$G$31,0,10*ROW('Sanitation Data'!G170))="","",OFFSET('Sanitation Data'!$G$31,0,10*ROW('Sanitation Data'!G170)))</f>
        <v/>
      </c>
      <c r="DD176" s="398" t="str">
        <f ca="1">+IF(OFFSET('Sanitation Data'!$G$32,0,10*ROW('Sanitation Data'!G170))="","",OFFSET('Sanitation Data'!$G$32,0,10*ROW('Sanitation Data'!G170)))</f>
        <v/>
      </c>
      <c r="DE176" s="398" t="str">
        <f ca="1">+IF(OFFSET('Sanitation Data'!$H$28,0,10*ROW('Sanitation Data'!H170))="","",OFFSET('Sanitation Data'!$H$28,0,10*ROW('Sanitation Data'!H170)))</f>
        <v/>
      </c>
      <c r="DF176" s="398" t="str">
        <f ca="1">+IF(OFFSET('Sanitation Data'!$H$29,0,10*ROW('Sanitation Data'!H170))="","",OFFSET('Sanitation Data'!$H$29,0,10*ROW('Sanitation Data'!H170)))</f>
        <v/>
      </c>
      <c r="DG176" s="398" t="str">
        <f ca="1">+IF(OFFSET('Sanitation Data'!$H$30,0,10*ROW('Sanitation Data'!H170))="","",OFFSET('Sanitation Data'!$H$30,0,10*ROW('Sanitation Data'!H170)))</f>
        <v/>
      </c>
      <c r="DH176" s="398" t="str">
        <f ca="1">+IF(OFFSET('Sanitation Data'!$H$31,0,10*ROW('Sanitation Data'!H170))="","",OFFSET('Sanitation Data'!$H$31,0,10*ROW('Sanitation Data'!H170)))</f>
        <v/>
      </c>
      <c r="DI176" s="398" t="str">
        <f ca="1">+IF(OFFSET('Sanitation Data'!$H$32,0,10*ROW('Sanitation Data'!H170))="","",OFFSET('Sanitation Data'!$H$32,0,10*ROW('Sanitation Data'!H170)))</f>
        <v/>
      </c>
      <c r="DJ176" s="398" t="str">
        <f ca="1">+IF(OFFSET('Sanitation Data'!$I$28,0,10*ROW('Sanitation Data'!I170))="","",OFFSET('Sanitation Data'!$I$28,0,10*ROW('Sanitation Data'!I170)))</f>
        <v/>
      </c>
      <c r="DK176" s="398" t="str">
        <f ca="1">+IF(OFFSET('Sanitation Data'!$I$29,0,10*ROW('Sanitation Data'!I170))="","",OFFSET('Sanitation Data'!$I$29,0,10*ROW('Sanitation Data'!I170)))</f>
        <v/>
      </c>
      <c r="DL176" s="398" t="str">
        <f ca="1">+IF(OFFSET('Sanitation Data'!$I$30,0,10*ROW('Sanitation Data'!I170))="","",OFFSET('Sanitation Data'!$I$30,0,10*ROW('Sanitation Data'!I170)))</f>
        <v/>
      </c>
      <c r="DM176" s="398" t="str">
        <f ca="1">+IF(OFFSET('Sanitation Data'!$I$31,0,10*ROW('Sanitation Data'!I170))="","",OFFSET('Sanitation Data'!$I$31,0,10*ROW('Sanitation Data'!I170)))</f>
        <v/>
      </c>
      <c r="DN176" s="398" t="str">
        <f ca="1">+IF(OFFSET('Sanitation Data'!$I$32,0,10*ROW('Sanitation Data'!I170))="","",OFFSET('Sanitation Data'!$I$32,0,10*ROW('Sanitation Data'!I170)))</f>
        <v/>
      </c>
      <c r="DO176" s="398" t="str">
        <f ca="1">+IF(OFFSET('Hygiene Data'!$D$11,0,10*ROW('Hygiene Data'!D170))="","",OFFSET('Hygiene Data'!$D$11,0,10*ROW('Hygiene Data'!D170)))</f>
        <v/>
      </c>
      <c r="DP176" s="398" t="str">
        <f ca="1">+IF(OFFSET('Hygiene Data'!$D$12,0,10*ROW('Hygiene Data'!D170))="","",OFFSET('Hygiene Data'!$D$12,0,10*ROW('Hygiene Data'!D170)))</f>
        <v/>
      </c>
      <c r="DQ176" s="398" t="str">
        <f ca="1">+IF(OFFSET('Hygiene Data'!$D$13,0,10*ROW('Hygiene Data'!D170))="","",OFFSET('Hygiene Data'!$D$13,0,10*ROW('Hygiene Data'!D170)))</f>
        <v/>
      </c>
      <c r="DR176" s="398" t="str">
        <f ca="1">+IF(OFFSET('Hygiene Data'!$E$11,0,10*ROW('Hygiene Data'!E170))="","",OFFSET('Hygiene Data'!$E$11,0,10*ROW('Hygiene Data'!E170)))</f>
        <v/>
      </c>
      <c r="DS176" s="398" t="str">
        <f ca="1">+IF(OFFSET('Hygiene Data'!$E$12,0,10*ROW('Hygiene Data'!E170))="","",OFFSET('Hygiene Data'!$E$12,0,10*ROW('Hygiene Data'!E170)))</f>
        <v/>
      </c>
      <c r="DT176" s="398" t="str">
        <f ca="1">+IF(OFFSET('Hygiene Data'!$E$13,0,10*ROW('Hygiene Data'!E170))="","",OFFSET('Hygiene Data'!$E$13,0,10*ROW('Hygiene Data'!E170)))</f>
        <v/>
      </c>
      <c r="DU176" s="398" t="str">
        <f ca="1">+IF(OFFSET('Hygiene Data'!$F$11,0,10*ROW('Hygiene Data'!F170))="","",OFFSET('Hygiene Data'!$F$11,0,10*ROW('Hygiene Data'!F170)))</f>
        <v/>
      </c>
      <c r="DV176" s="398" t="str">
        <f ca="1">+IF(OFFSET('Hygiene Data'!$F$12,0,10*ROW('Hygiene Data'!F170))="","",OFFSET('Hygiene Data'!$F$12,0,10*ROW('Hygiene Data'!F170)))</f>
        <v/>
      </c>
      <c r="DW176" s="398" t="str">
        <f ca="1">+IF(OFFSET('Hygiene Data'!$F$13,0,10*ROW('Hygiene Data'!F170))="","",OFFSET('Hygiene Data'!$F$13,0,10*ROW('Hygiene Data'!F170)))</f>
        <v/>
      </c>
      <c r="DX176" s="398" t="str">
        <f ca="1">+IF(OFFSET('Hygiene Data'!$G$11,0,10*ROW('Hygiene Data'!G170))="","",OFFSET('Hygiene Data'!$G$11,0,10*ROW('Hygiene Data'!G170)))</f>
        <v/>
      </c>
      <c r="DY176" s="398" t="str">
        <f ca="1">+IF(OFFSET('Hygiene Data'!$G$12,0,10*ROW('Hygiene Data'!G170))="","",OFFSET('Hygiene Data'!$G$12,0,10*ROW('Hygiene Data'!G170)))</f>
        <v/>
      </c>
      <c r="DZ176" s="398" t="str">
        <f ca="1">+IF(OFFSET('Hygiene Data'!$G$13,0,10*ROW('Hygiene Data'!G170))="","",OFFSET('Hygiene Data'!$G$13,0,10*ROW('Hygiene Data'!G170)))</f>
        <v/>
      </c>
      <c r="EA176" s="398" t="str">
        <f ca="1">+IF(OFFSET('Hygiene Data'!$H$11,0,10*ROW('Hygiene Data'!H170))="","",OFFSET('Hygiene Data'!$H$11,0,10*ROW('Hygiene Data'!H170)))</f>
        <v/>
      </c>
      <c r="EB176" s="398" t="str">
        <f ca="1">+IF(OFFSET('Hygiene Data'!$H$12,0,10*ROW('Hygiene Data'!H170))="","",OFFSET('Hygiene Data'!$H$12,0,10*ROW('Hygiene Data'!H170)))</f>
        <v/>
      </c>
      <c r="EC176" s="398" t="str">
        <f ca="1">+IF(OFFSET('Hygiene Data'!$H$13,0,10*ROW('Hygiene Data'!H170))="","",OFFSET('Hygiene Data'!$H$13,0,10*ROW('Hygiene Data'!H170)))</f>
        <v/>
      </c>
      <c r="ED176" s="398" t="str">
        <f ca="1">+IF(OFFSET('Hygiene Data'!$I$11,0,10*ROW('Hygiene Data'!I170))="","",OFFSET('Hygiene Data'!$I$11,0,10*ROW('Hygiene Data'!I170)))</f>
        <v/>
      </c>
      <c r="EE176" s="398" t="str">
        <f ca="1">+IF(OFFSET('Hygiene Data'!$I$12,0,10*ROW('Hygiene Data'!I170))="","",OFFSET('Hygiene Data'!$I$12,0,10*ROW('Hygiene Data'!I170)))</f>
        <v/>
      </c>
      <c r="EF176" s="398" t="str">
        <f ca="1">+IF(OFFSET('Hygiene Data'!$I$13,0,10*ROW('Hygiene Data'!I170))="","",OFFSET('Hygiene Data'!$I$13,0,10*ROW('Hygiene Data'!I170)))</f>
        <v/>
      </c>
    </row>
    <row r="177" spans="1:136" x14ac:dyDescent="0.25">
      <c r="A177" s="507" t="str">
        <f ca="1">+IF(OFFSET('Water Data'!$B$2,0,10*ROW('Water Data'!E171))="","",OFFSET('Water Data'!$B$2,0,10*ROW('Water Data'!E171)))</f>
        <v/>
      </c>
      <c r="B177" s="507"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34" t="str">
        <f t="shared" ca="1" si="2"/>
        <v/>
      </c>
      <c r="D177" s="535"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35"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35"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35"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35"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35"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35"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35"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35"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35"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35"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35"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35"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35"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35"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35"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35"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35"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36"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36"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36"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36"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36"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36"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36"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36"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36"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36"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36"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36"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36"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36"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36"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36"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36"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36"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36"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36"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36"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36"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36"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36"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36"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36"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36"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36"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36"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36"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37"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613"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37"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37"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37"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37"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37"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37"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37"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37"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37"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37"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37"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37"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37"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37"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37"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37"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98" t="str">
        <f ca="1">+IF(OFFSET('Water Data'!$D$27,0,10*ROW('Water Data'!D171))="","",OFFSET('Water Data'!$D$27,0,10*ROW('Water Data'!D171)))</f>
        <v/>
      </c>
      <c r="BT177" s="398" t="str">
        <f ca="1">+IF(OFFSET('Water Data'!$D$28,0,10*ROW('Water Data'!D171))="","",OFFSET('Water Data'!$D$28,0,10*ROW('Water Data'!D171)))</f>
        <v/>
      </c>
      <c r="BU177" s="398" t="str">
        <f ca="1">+IF(OFFSET('Water Data'!$D$29,0,10*ROW('Water Data'!D171))="","",OFFSET('Water Data'!$D$29,0,10*ROW('Water Data'!D171)))</f>
        <v/>
      </c>
      <c r="BV177" s="398" t="str">
        <f ca="1">+IF(OFFSET('Water Data'!$E$27,0,10*ROW('Water Data'!E171))="","",OFFSET('Water Data'!$E$27,0,10*ROW('Water Data'!E171)))</f>
        <v/>
      </c>
      <c r="BW177" s="398" t="str">
        <f ca="1">+IF(OFFSET('Water Data'!$E$28,0,10*ROW('Water Data'!E171))="","",OFFSET('Water Data'!$E$28,0,10*ROW('Water Data'!E171)))</f>
        <v/>
      </c>
      <c r="BX177" s="398" t="str">
        <f ca="1">+IF(OFFSET('Water Data'!$E$29,0,10*ROW('Water Data'!E171))="","",OFFSET('Water Data'!$E$29,0,10*ROW('Water Data'!E171)))</f>
        <v/>
      </c>
      <c r="BY177" s="398" t="str">
        <f ca="1">+IF(OFFSET('Water Data'!$F$27,0,10*ROW('Water Data'!F171))="","",OFFSET('Water Data'!$F$27,0,10*ROW('Water Data'!F171)))</f>
        <v/>
      </c>
      <c r="BZ177" s="398" t="str">
        <f ca="1">+IF(OFFSET('Water Data'!$F$28,0,10*ROW('Water Data'!F171))="","",OFFSET('Water Data'!$F$28,0,10*ROW('Water Data'!F171)))</f>
        <v/>
      </c>
      <c r="CA177" s="398" t="str">
        <f ca="1">+IF(OFFSET('Water Data'!$F$29,0,10*ROW('Water Data'!F171))="","",OFFSET('Water Data'!$F$29,0,10*ROW('Water Data'!F171)))</f>
        <v/>
      </c>
      <c r="CB177" s="398" t="str">
        <f ca="1">+IF(OFFSET('Water Data'!$G$27,0,10*ROW('Water Data'!G171))="","",OFFSET('Water Data'!$G$27,0,10*ROW('Water Data'!G171)))</f>
        <v/>
      </c>
      <c r="CC177" s="398" t="str">
        <f ca="1">+IF(OFFSET('Water Data'!$G$28,0,10*ROW('Water Data'!G171))="","",OFFSET('Water Data'!$G$28,0,10*ROW('Water Data'!G171)))</f>
        <v/>
      </c>
      <c r="CD177" s="398" t="str">
        <f ca="1">+IF(OFFSET('Water Data'!$G$29,0,10*ROW('Water Data'!G171))="","",OFFSET('Water Data'!$G$29,0,10*ROW('Water Data'!G171)))</f>
        <v/>
      </c>
      <c r="CE177" s="398" t="str">
        <f ca="1">+IF(OFFSET('Water Data'!$H$27,0,10*ROW('Water Data'!H171))="","",OFFSET('Water Data'!$H$27,0,10*ROW('Water Data'!H171)))</f>
        <v/>
      </c>
      <c r="CF177" s="398" t="str">
        <f ca="1">+IF(OFFSET('Water Data'!$H$28,0,10*ROW('Water Data'!H171))="","",OFFSET('Water Data'!$H$28,0,10*ROW('Water Data'!H171)))</f>
        <v/>
      </c>
      <c r="CG177" s="398" t="str">
        <f ca="1">+IF(OFFSET('Water Data'!$H$29,0,10*ROW('Water Data'!H171))="","",OFFSET('Water Data'!$H$29,0,10*ROW('Water Data'!H171)))</f>
        <v/>
      </c>
      <c r="CH177" s="398" t="str">
        <f ca="1">+IF(OFFSET('Water Data'!$I$27,0,10*ROW('Water Data'!I171))="","",OFFSET('Water Data'!$I$27,0,10*ROW('Water Data'!I171)))</f>
        <v/>
      </c>
      <c r="CI177" s="398" t="str">
        <f ca="1">+IF(OFFSET('Water Data'!$I$28,0,10*ROW('Water Data'!I171))="","",OFFSET('Water Data'!$I$28,0,10*ROW('Water Data'!I171)))</f>
        <v/>
      </c>
      <c r="CJ177" s="398" t="str">
        <f ca="1">+IF(OFFSET('Water Data'!$I$29,0,10*ROW('Water Data'!I171))="","",OFFSET('Water Data'!$I$29,0,10*ROW('Water Data'!I171)))</f>
        <v/>
      </c>
      <c r="CK177" s="398" t="str">
        <f ca="1">+IF(OFFSET('Sanitation Data'!$D$28,0,10*ROW('Sanitation Data'!D171))="","",OFFSET('Sanitation Data'!$D$28,0,10*ROW('Sanitation Data'!D171)))</f>
        <v/>
      </c>
      <c r="CL177" s="398" t="str">
        <f ca="1">+IF(OFFSET('Sanitation Data'!$D$29,0,10*ROW('Sanitation Data'!D171))="","",OFFSET('Sanitation Data'!$D$29,0,10*ROW('Sanitation Data'!D171)))</f>
        <v/>
      </c>
      <c r="CM177" s="398" t="str">
        <f ca="1">+IF(OFFSET('Sanitation Data'!$D$30,0,10*ROW('Sanitation Data'!D171))="","",OFFSET('Sanitation Data'!$D$30,0,10*ROW('Sanitation Data'!D171)))</f>
        <v/>
      </c>
      <c r="CN177" s="398" t="str">
        <f ca="1">+IF(OFFSET('Sanitation Data'!$D$31,0,10*ROW('Sanitation Data'!D171))="","",OFFSET('Sanitation Data'!$D$31,0,10*ROW('Sanitation Data'!D171)))</f>
        <v/>
      </c>
      <c r="CO177" s="398" t="str">
        <f ca="1">+IF(OFFSET('Sanitation Data'!$D$32,0,10*ROW('Sanitation Data'!D171))="","",OFFSET('Sanitation Data'!$D$32,0,10*ROW('Sanitation Data'!D171)))</f>
        <v/>
      </c>
      <c r="CP177" s="398" t="str">
        <f ca="1">+IF(OFFSET('Sanitation Data'!$E$28,0,10*ROW('Sanitation Data'!E171))="","",OFFSET('Sanitation Data'!$E$28,0,10*ROW('Sanitation Data'!E171)))</f>
        <v/>
      </c>
      <c r="CQ177" s="398" t="str">
        <f ca="1">+IF(OFFSET('Sanitation Data'!$E$29,0,10*ROW('Sanitation Data'!E171))="","",OFFSET('Sanitation Data'!$E$29,0,10*ROW('Sanitation Data'!E171)))</f>
        <v/>
      </c>
      <c r="CR177" s="398" t="str">
        <f ca="1">+IF(OFFSET('Sanitation Data'!$E$30,0,10*ROW('Sanitation Data'!E171))="","",OFFSET('Sanitation Data'!$E$30,0,10*ROW('Sanitation Data'!E171)))</f>
        <v/>
      </c>
      <c r="CS177" s="398" t="str">
        <f ca="1">+IF(OFFSET('Sanitation Data'!$E$31,0,10*ROW('Sanitation Data'!E171))="","",OFFSET('Sanitation Data'!$E$31,0,10*ROW('Sanitation Data'!E171)))</f>
        <v/>
      </c>
      <c r="CT177" s="398" t="str">
        <f ca="1">+IF(OFFSET('Sanitation Data'!$E$32,0,10*ROW('Sanitation Data'!E171))="","",OFFSET('Sanitation Data'!$E$32,0,10*ROW('Sanitation Data'!E171)))</f>
        <v/>
      </c>
      <c r="CU177" s="398" t="str">
        <f ca="1">+IF(OFFSET('Sanitation Data'!$F$28,0,10*ROW('Sanitation Data'!F171))="","",OFFSET('Sanitation Data'!$F$28,0,10*ROW('Sanitation Data'!F171)))</f>
        <v/>
      </c>
      <c r="CV177" s="398" t="str">
        <f ca="1">+IF(OFFSET('Sanitation Data'!$F$29,0,10*ROW('Sanitation Data'!F171))="","",OFFSET('Sanitation Data'!$F$29,0,10*ROW('Sanitation Data'!F171)))</f>
        <v/>
      </c>
      <c r="CW177" s="398" t="str">
        <f ca="1">+IF(OFFSET('Sanitation Data'!$F$30,0,10*ROW('Sanitation Data'!F171))="","",OFFSET('Sanitation Data'!$F$30,0,10*ROW('Sanitation Data'!F171)))</f>
        <v/>
      </c>
      <c r="CX177" s="398" t="str">
        <f ca="1">+IF(OFFSET('Sanitation Data'!$F$31,0,10*ROW('Sanitation Data'!F171))="","",OFFSET('Sanitation Data'!$F$31,0,10*ROW('Sanitation Data'!F171)))</f>
        <v/>
      </c>
      <c r="CY177" s="398" t="str">
        <f ca="1">+IF(OFFSET('Sanitation Data'!$F$32,0,10*ROW('Sanitation Data'!F171))="","",OFFSET('Sanitation Data'!$F$32,0,10*ROW('Sanitation Data'!F171)))</f>
        <v/>
      </c>
      <c r="CZ177" s="398" t="str">
        <f ca="1">+IF(OFFSET('Sanitation Data'!$G$28,0,10*ROW('Sanitation Data'!G171))="","",OFFSET('Sanitation Data'!$G$28,0,10*ROW('Sanitation Data'!G171)))</f>
        <v/>
      </c>
      <c r="DA177" s="398" t="str">
        <f ca="1">+IF(OFFSET('Sanitation Data'!$G$29,0,10*ROW('Sanitation Data'!G171))="","",OFFSET('Sanitation Data'!$G$29,0,10*ROW('Sanitation Data'!G171)))</f>
        <v/>
      </c>
      <c r="DB177" s="398" t="str">
        <f ca="1">+IF(OFFSET('Sanitation Data'!$G$30,0,10*ROW('Sanitation Data'!G171))="","",OFFSET('Sanitation Data'!$G$30,0,10*ROW('Sanitation Data'!G171)))</f>
        <v/>
      </c>
      <c r="DC177" s="398" t="str">
        <f ca="1">+IF(OFFSET('Sanitation Data'!$G$31,0,10*ROW('Sanitation Data'!G171))="","",OFFSET('Sanitation Data'!$G$31,0,10*ROW('Sanitation Data'!G171)))</f>
        <v/>
      </c>
      <c r="DD177" s="398" t="str">
        <f ca="1">+IF(OFFSET('Sanitation Data'!$G$32,0,10*ROW('Sanitation Data'!G171))="","",OFFSET('Sanitation Data'!$G$32,0,10*ROW('Sanitation Data'!G171)))</f>
        <v/>
      </c>
      <c r="DE177" s="398" t="str">
        <f ca="1">+IF(OFFSET('Sanitation Data'!$H$28,0,10*ROW('Sanitation Data'!H171))="","",OFFSET('Sanitation Data'!$H$28,0,10*ROW('Sanitation Data'!H171)))</f>
        <v/>
      </c>
      <c r="DF177" s="398" t="str">
        <f ca="1">+IF(OFFSET('Sanitation Data'!$H$29,0,10*ROW('Sanitation Data'!H171))="","",OFFSET('Sanitation Data'!$H$29,0,10*ROW('Sanitation Data'!H171)))</f>
        <v/>
      </c>
      <c r="DG177" s="398" t="str">
        <f ca="1">+IF(OFFSET('Sanitation Data'!$H$30,0,10*ROW('Sanitation Data'!H171))="","",OFFSET('Sanitation Data'!$H$30,0,10*ROW('Sanitation Data'!H171)))</f>
        <v/>
      </c>
      <c r="DH177" s="398" t="str">
        <f ca="1">+IF(OFFSET('Sanitation Data'!$H$31,0,10*ROW('Sanitation Data'!H171))="","",OFFSET('Sanitation Data'!$H$31,0,10*ROW('Sanitation Data'!H171)))</f>
        <v/>
      </c>
      <c r="DI177" s="398" t="str">
        <f ca="1">+IF(OFFSET('Sanitation Data'!$H$32,0,10*ROW('Sanitation Data'!H171))="","",OFFSET('Sanitation Data'!$H$32,0,10*ROW('Sanitation Data'!H171)))</f>
        <v/>
      </c>
      <c r="DJ177" s="398" t="str">
        <f ca="1">+IF(OFFSET('Sanitation Data'!$I$28,0,10*ROW('Sanitation Data'!I171))="","",OFFSET('Sanitation Data'!$I$28,0,10*ROW('Sanitation Data'!I171)))</f>
        <v/>
      </c>
      <c r="DK177" s="398" t="str">
        <f ca="1">+IF(OFFSET('Sanitation Data'!$I$29,0,10*ROW('Sanitation Data'!I171))="","",OFFSET('Sanitation Data'!$I$29,0,10*ROW('Sanitation Data'!I171)))</f>
        <v/>
      </c>
      <c r="DL177" s="398" t="str">
        <f ca="1">+IF(OFFSET('Sanitation Data'!$I$30,0,10*ROW('Sanitation Data'!I171))="","",OFFSET('Sanitation Data'!$I$30,0,10*ROW('Sanitation Data'!I171)))</f>
        <v/>
      </c>
      <c r="DM177" s="398" t="str">
        <f ca="1">+IF(OFFSET('Sanitation Data'!$I$31,0,10*ROW('Sanitation Data'!I171))="","",OFFSET('Sanitation Data'!$I$31,0,10*ROW('Sanitation Data'!I171)))</f>
        <v/>
      </c>
      <c r="DN177" s="398" t="str">
        <f ca="1">+IF(OFFSET('Sanitation Data'!$I$32,0,10*ROW('Sanitation Data'!I171))="","",OFFSET('Sanitation Data'!$I$32,0,10*ROW('Sanitation Data'!I171)))</f>
        <v/>
      </c>
      <c r="DO177" s="398" t="str">
        <f ca="1">+IF(OFFSET('Hygiene Data'!$D$11,0,10*ROW('Hygiene Data'!D171))="","",OFFSET('Hygiene Data'!$D$11,0,10*ROW('Hygiene Data'!D171)))</f>
        <v/>
      </c>
      <c r="DP177" s="398" t="str">
        <f ca="1">+IF(OFFSET('Hygiene Data'!$D$12,0,10*ROW('Hygiene Data'!D171))="","",OFFSET('Hygiene Data'!$D$12,0,10*ROW('Hygiene Data'!D171)))</f>
        <v/>
      </c>
      <c r="DQ177" s="398" t="str">
        <f ca="1">+IF(OFFSET('Hygiene Data'!$D$13,0,10*ROW('Hygiene Data'!D171))="","",OFFSET('Hygiene Data'!$D$13,0,10*ROW('Hygiene Data'!D171)))</f>
        <v/>
      </c>
      <c r="DR177" s="398" t="str">
        <f ca="1">+IF(OFFSET('Hygiene Data'!$E$11,0,10*ROW('Hygiene Data'!E171))="","",OFFSET('Hygiene Data'!$E$11,0,10*ROW('Hygiene Data'!E171)))</f>
        <v/>
      </c>
      <c r="DS177" s="398" t="str">
        <f ca="1">+IF(OFFSET('Hygiene Data'!$E$12,0,10*ROW('Hygiene Data'!E171))="","",OFFSET('Hygiene Data'!$E$12,0,10*ROW('Hygiene Data'!E171)))</f>
        <v/>
      </c>
      <c r="DT177" s="398" t="str">
        <f ca="1">+IF(OFFSET('Hygiene Data'!$E$13,0,10*ROW('Hygiene Data'!E171))="","",OFFSET('Hygiene Data'!$E$13,0,10*ROW('Hygiene Data'!E171)))</f>
        <v/>
      </c>
      <c r="DU177" s="398" t="str">
        <f ca="1">+IF(OFFSET('Hygiene Data'!$F$11,0,10*ROW('Hygiene Data'!F171))="","",OFFSET('Hygiene Data'!$F$11,0,10*ROW('Hygiene Data'!F171)))</f>
        <v/>
      </c>
      <c r="DV177" s="398" t="str">
        <f ca="1">+IF(OFFSET('Hygiene Data'!$F$12,0,10*ROW('Hygiene Data'!F171))="","",OFFSET('Hygiene Data'!$F$12,0,10*ROW('Hygiene Data'!F171)))</f>
        <v/>
      </c>
      <c r="DW177" s="398" t="str">
        <f ca="1">+IF(OFFSET('Hygiene Data'!$F$13,0,10*ROW('Hygiene Data'!F171))="","",OFFSET('Hygiene Data'!$F$13,0,10*ROW('Hygiene Data'!F171)))</f>
        <v/>
      </c>
      <c r="DX177" s="398" t="str">
        <f ca="1">+IF(OFFSET('Hygiene Data'!$G$11,0,10*ROW('Hygiene Data'!G171))="","",OFFSET('Hygiene Data'!$G$11,0,10*ROW('Hygiene Data'!G171)))</f>
        <v/>
      </c>
      <c r="DY177" s="398" t="str">
        <f ca="1">+IF(OFFSET('Hygiene Data'!$G$12,0,10*ROW('Hygiene Data'!G171))="","",OFFSET('Hygiene Data'!$G$12,0,10*ROW('Hygiene Data'!G171)))</f>
        <v/>
      </c>
      <c r="DZ177" s="398" t="str">
        <f ca="1">+IF(OFFSET('Hygiene Data'!$G$13,0,10*ROW('Hygiene Data'!G171))="","",OFFSET('Hygiene Data'!$G$13,0,10*ROW('Hygiene Data'!G171)))</f>
        <v/>
      </c>
      <c r="EA177" s="398" t="str">
        <f ca="1">+IF(OFFSET('Hygiene Data'!$H$11,0,10*ROW('Hygiene Data'!H171))="","",OFFSET('Hygiene Data'!$H$11,0,10*ROW('Hygiene Data'!H171)))</f>
        <v/>
      </c>
      <c r="EB177" s="398" t="str">
        <f ca="1">+IF(OFFSET('Hygiene Data'!$H$12,0,10*ROW('Hygiene Data'!H171))="","",OFFSET('Hygiene Data'!$H$12,0,10*ROW('Hygiene Data'!H171)))</f>
        <v/>
      </c>
      <c r="EC177" s="398" t="str">
        <f ca="1">+IF(OFFSET('Hygiene Data'!$H$13,0,10*ROW('Hygiene Data'!H171))="","",OFFSET('Hygiene Data'!$H$13,0,10*ROW('Hygiene Data'!H171)))</f>
        <v/>
      </c>
      <c r="ED177" s="398" t="str">
        <f ca="1">+IF(OFFSET('Hygiene Data'!$I$11,0,10*ROW('Hygiene Data'!I171))="","",OFFSET('Hygiene Data'!$I$11,0,10*ROW('Hygiene Data'!I171)))</f>
        <v/>
      </c>
      <c r="EE177" s="398" t="str">
        <f ca="1">+IF(OFFSET('Hygiene Data'!$I$12,0,10*ROW('Hygiene Data'!I171))="","",OFFSET('Hygiene Data'!$I$12,0,10*ROW('Hygiene Data'!I171)))</f>
        <v/>
      </c>
      <c r="EF177" s="398" t="str">
        <f ca="1">+IF(OFFSET('Hygiene Data'!$I$13,0,10*ROW('Hygiene Data'!I171))="","",OFFSET('Hygiene Data'!$I$13,0,10*ROW('Hygiene Data'!I171)))</f>
        <v/>
      </c>
    </row>
    <row r="178" spans="1:136" x14ac:dyDescent="0.25">
      <c r="A178" s="507" t="str">
        <f ca="1">+IF(OFFSET('Water Data'!$B$2,0,10*ROW('Water Data'!E172))="","",OFFSET('Water Data'!$B$2,0,10*ROW('Water Data'!E172)))</f>
        <v/>
      </c>
      <c r="B178" s="507"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34" t="str">
        <f t="shared" ca="1" si="2"/>
        <v/>
      </c>
      <c r="D178" s="535"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35"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35"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35"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35"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35"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35"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35"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35"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35"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35"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35"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35"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35"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35"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35"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35"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35"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36"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36"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36"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36"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36"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36"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36"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36"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36"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36"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36"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36"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36"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36"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36"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36"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36"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36"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36"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36"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36"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36"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36"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36"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36"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36"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36"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36"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36"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36"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37"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613"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37"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37"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37"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37"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37"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37"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37"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37"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37"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37"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37"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37"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37"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37"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37"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37"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98" t="str">
        <f ca="1">+IF(OFFSET('Water Data'!$D$27,0,10*ROW('Water Data'!D172))="","",OFFSET('Water Data'!$D$27,0,10*ROW('Water Data'!D172)))</f>
        <v/>
      </c>
      <c r="BT178" s="398" t="str">
        <f ca="1">+IF(OFFSET('Water Data'!$D$28,0,10*ROW('Water Data'!D172))="","",OFFSET('Water Data'!$D$28,0,10*ROW('Water Data'!D172)))</f>
        <v/>
      </c>
      <c r="BU178" s="398" t="str">
        <f ca="1">+IF(OFFSET('Water Data'!$D$29,0,10*ROW('Water Data'!D172))="","",OFFSET('Water Data'!$D$29,0,10*ROW('Water Data'!D172)))</f>
        <v/>
      </c>
      <c r="BV178" s="398" t="str">
        <f ca="1">+IF(OFFSET('Water Data'!$E$27,0,10*ROW('Water Data'!E172))="","",OFFSET('Water Data'!$E$27,0,10*ROW('Water Data'!E172)))</f>
        <v/>
      </c>
      <c r="BW178" s="398" t="str">
        <f ca="1">+IF(OFFSET('Water Data'!$E$28,0,10*ROW('Water Data'!E172))="","",OFFSET('Water Data'!$E$28,0,10*ROW('Water Data'!E172)))</f>
        <v/>
      </c>
      <c r="BX178" s="398" t="str">
        <f ca="1">+IF(OFFSET('Water Data'!$E$29,0,10*ROW('Water Data'!E172))="","",OFFSET('Water Data'!$E$29,0,10*ROW('Water Data'!E172)))</f>
        <v/>
      </c>
      <c r="BY178" s="398" t="str">
        <f ca="1">+IF(OFFSET('Water Data'!$F$27,0,10*ROW('Water Data'!F172))="","",OFFSET('Water Data'!$F$27,0,10*ROW('Water Data'!F172)))</f>
        <v/>
      </c>
      <c r="BZ178" s="398" t="str">
        <f ca="1">+IF(OFFSET('Water Data'!$F$28,0,10*ROW('Water Data'!F172))="","",OFFSET('Water Data'!$F$28,0,10*ROW('Water Data'!F172)))</f>
        <v/>
      </c>
      <c r="CA178" s="398" t="str">
        <f ca="1">+IF(OFFSET('Water Data'!$F$29,0,10*ROW('Water Data'!F172))="","",OFFSET('Water Data'!$F$29,0,10*ROW('Water Data'!F172)))</f>
        <v/>
      </c>
      <c r="CB178" s="398" t="str">
        <f ca="1">+IF(OFFSET('Water Data'!$G$27,0,10*ROW('Water Data'!G172))="","",OFFSET('Water Data'!$G$27,0,10*ROW('Water Data'!G172)))</f>
        <v/>
      </c>
      <c r="CC178" s="398" t="str">
        <f ca="1">+IF(OFFSET('Water Data'!$G$28,0,10*ROW('Water Data'!G172))="","",OFFSET('Water Data'!$G$28,0,10*ROW('Water Data'!G172)))</f>
        <v/>
      </c>
      <c r="CD178" s="398" t="str">
        <f ca="1">+IF(OFFSET('Water Data'!$G$29,0,10*ROW('Water Data'!G172))="","",OFFSET('Water Data'!$G$29,0,10*ROW('Water Data'!G172)))</f>
        <v/>
      </c>
      <c r="CE178" s="398" t="str">
        <f ca="1">+IF(OFFSET('Water Data'!$H$27,0,10*ROW('Water Data'!H172))="","",OFFSET('Water Data'!$H$27,0,10*ROW('Water Data'!H172)))</f>
        <v/>
      </c>
      <c r="CF178" s="398" t="str">
        <f ca="1">+IF(OFFSET('Water Data'!$H$28,0,10*ROW('Water Data'!H172))="","",OFFSET('Water Data'!$H$28,0,10*ROW('Water Data'!H172)))</f>
        <v/>
      </c>
      <c r="CG178" s="398" t="str">
        <f ca="1">+IF(OFFSET('Water Data'!$H$29,0,10*ROW('Water Data'!H172))="","",OFFSET('Water Data'!$H$29,0,10*ROW('Water Data'!H172)))</f>
        <v/>
      </c>
      <c r="CH178" s="398" t="str">
        <f ca="1">+IF(OFFSET('Water Data'!$I$27,0,10*ROW('Water Data'!I172))="","",OFFSET('Water Data'!$I$27,0,10*ROW('Water Data'!I172)))</f>
        <v/>
      </c>
      <c r="CI178" s="398" t="str">
        <f ca="1">+IF(OFFSET('Water Data'!$I$28,0,10*ROW('Water Data'!I172))="","",OFFSET('Water Data'!$I$28,0,10*ROW('Water Data'!I172)))</f>
        <v/>
      </c>
      <c r="CJ178" s="398" t="str">
        <f ca="1">+IF(OFFSET('Water Data'!$I$29,0,10*ROW('Water Data'!I172))="","",OFFSET('Water Data'!$I$29,0,10*ROW('Water Data'!I172)))</f>
        <v/>
      </c>
      <c r="CK178" s="398" t="str">
        <f ca="1">+IF(OFFSET('Sanitation Data'!$D$28,0,10*ROW('Sanitation Data'!D172))="","",OFFSET('Sanitation Data'!$D$28,0,10*ROW('Sanitation Data'!D172)))</f>
        <v/>
      </c>
      <c r="CL178" s="398" t="str">
        <f ca="1">+IF(OFFSET('Sanitation Data'!$D$29,0,10*ROW('Sanitation Data'!D172))="","",OFFSET('Sanitation Data'!$D$29,0,10*ROW('Sanitation Data'!D172)))</f>
        <v/>
      </c>
      <c r="CM178" s="398" t="str">
        <f ca="1">+IF(OFFSET('Sanitation Data'!$D$30,0,10*ROW('Sanitation Data'!D172))="","",OFFSET('Sanitation Data'!$D$30,0,10*ROW('Sanitation Data'!D172)))</f>
        <v/>
      </c>
      <c r="CN178" s="398" t="str">
        <f ca="1">+IF(OFFSET('Sanitation Data'!$D$31,0,10*ROW('Sanitation Data'!D172))="","",OFFSET('Sanitation Data'!$D$31,0,10*ROW('Sanitation Data'!D172)))</f>
        <v/>
      </c>
      <c r="CO178" s="398" t="str">
        <f ca="1">+IF(OFFSET('Sanitation Data'!$D$32,0,10*ROW('Sanitation Data'!D172))="","",OFFSET('Sanitation Data'!$D$32,0,10*ROW('Sanitation Data'!D172)))</f>
        <v/>
      </c>
      <c r="CP178" s="398" t="str">
        <f ca="1">+IF(OFFSET('Sanitation Data'!$E$28,0,10*ROW('Sanitation Data'!E172))="","",OFFSET('Sanitation Data'!$E$28,0,10*ROW('Sanitation Data'!E172)))</f>
        <v/>
      </c>
      <c r="CQ178" s="398" t="str">
        <f ca="1">+IF(OFFSET('Sanitation Data'!$E$29,0,10*ROW('Sanitation Data'!E172))="","",OFFSET('Sanitation Data'!$E$29,0,10*ROW('Sanitation Data'!E172)))</f>
        <v/>
      </c>
      <c r="CR178" s="398" t="str">
        <f ca="1">+IF(OFFSET('Sanitation Data'!$E$30,0,10*ROW('Sanitation Data'!E172))="","",OFFSET('Sanitation Data'!$E$30,0,10*ROW('Sanitation Data'!E172)))</f>
        <v/>
      </c>
      <c r="CS178" s="398" t="str">
        <f ca="1">+IF(OFFSET('Sanitation Data'!$E$31,0,10*ROW('Sanitation Data'!E172))="","",OFFSET('Sanitation Data'!$E$31,0,10*ROW('Sanitation Data'!E172)))</f>
        <v/>
      </c>
      <c r="CT178" s="398" t="str">
        <f ca="1">+IF(OFFSET('Sanitation Data'!$E$32,0,10*ROW('Sanitation Data'!E172))="","",OFFSET('Sanitation Data'!$E$32,0,10*ROW('Sanitation Data'!E172)))</f>
        <v/>
      </c>
      <c r="CU178" s="398" t="str">
        <f ca="1">+IF(OFFSET('Sanitation Data'!$F$28,0,10*ROW('Sanitation Data'!F172))="","",OFFSET('Sanitation Data'!$F$28,0,10*ROW('Sanitation Data'!F172)))</f>
        <v/>
      </c>
      <c r="CV178" s="398" t="str">
        <f ca="1">+IF(OFFSET('Sanitation Data'!$F$29,0,10*ROW('Sanitation Data'!F172))="","",OFFSET('Sanitation Data'!$F$29,0,10*ROW('Sanitation Data'!F172)))</f>
        <v/>
      </c>
      <c r="CW178" s="398" t="str">
        <f ca="1">+IF(OFFSET('Sanitation Data'!$F$30,0,10*ROW('Sanitation Data'!F172))="","",OFFSET('Sanitation Data'!$F$30,0,10*ROW('Sanitation Data'!F172)))</f>
        <v/>
      </c>
      <c r="CX178" s="398" t="str">
        <f ca="1">+IF(OFFSET('Sanitation Data'!$F$31,0,10*ROW('Sanitation Data'!F172))="","",OFFSET('Sanitation Data'!$F$31,0,10*ROW('Sanitation Data'!F172)))</f>
        <v/>
      </c>
      <c r="CY178" s="398" t="str">
        <f ca="1">+IF(OFFSET('Sanitation Data'!$F$32,0,10*ROW('Sanitation Data'!F172))="","",OFFSET('Sanitation Data'!$F$32,0,10*ROW('Sanitation Data'!F172)))</f>
        <v/>
      </c>
      <c r="CZ178" s="398" t="str">
        <f ca="1">+IF(OFFSET('Sanitation Data'!$G$28,0,10*ROW('Sanitation Data'!G172))="","",OFFSET('Sanitation Data'!$G$28,0,10*ROW('Sanitation Data'!G172)))</f>
        <v/>
      </c>
      <c r="DA178" s="398" t="str">
        <f ca="1">+IF(OFFSET('Sanitation Data'!$G$29,0,10*ROW('Sanitation Data'!G172))="","",OFFSET('Sanitation Data'!$G$29,0,10*ROW('Sanitation Data'!G172)))</f>
        <v/>
      </c>
      <c r="DB178" s="398" t="str">
        <f ca="1">+IF(OFFSET('Sanitation Data'!$G$30,0,10*ROW('Sanitation Data'!G172))="","",OFFSET('Sanitation Data'!$G$30,0,10*ROW('Sanitation Data'!G172)))</f>
        <v/>
      </c>
      <c r="DC178" s="398" t="str">
        <f ca="1">+IF(OFFSET('Sanitation Data'!$G$31,0,10*ROW('Sanitation Data'!G172))="","",OFFSET('Sanitation Data'!$G$31,0,10*ROW('Sanitation Data'!G172)))</f>
        <v/>
      </c>
      <c r="DD178" s="398" t="str">
        <f ca="1">+IF(OFFSET('Sanitation Data'!$G$32,0,10*ROW('Sanitation Data'!G172))="","",OFFSET('Sanitation Data'!$G$32,0,10*ROW('Sanitation Data'!G172)))</f>
        <v/>
      </c>
      <c r="DE178" s="398" t="str">
        <f ca="1">+IF(OFFSET('Sanitation Data'!$H$28,0,10*ROW('Sanitation Data'!H172))="","",OFFSET('Sanitation Data'!$H$28,0,10*ROW('Sanitation Data'!H172)))</f>
        <v/>
      </c>
      <c r="DF178" s="398" t="str">
        <f ca="1">+IF(OFFSET('Sanitation Data'!$H$29,0,10*ROW('Sanitation Data'!H172))="","",OFFSET('Sanitation Data'!$H$29,0,10*ROW('Sanitation Data'!H172)))</f>
        <v/>
      </c>
      <c r="DG178" s="398" t="str">
        <f ca="1">+IF(OFFSET('Sanitation Data'!$H$30,0,10*ROW('Sanitation Data'!H172))="","",OFFSET('Sanitation Data'!$H$30,0,10*ROW('Sanitation Data'!H172)))</f>
        <v/>
      </c>
      <c r="DH178" s="398" t="str">
        <f ca="1">+IF(OFFSET('Sanitation Data'!$H$31,0,10*ROW('Sanitation Data'!H172))="","",OFFSET('Sanitation Data'!$H$31,0,10*ROW('Sanitation Data'!H172)))</f>
        <v/>
      </c>
      <c r="DI178" s="398" t="str">
        <f ca="1">+IF(OFFSET('Sanitation Data'!$H$32,0,10*ROW('Sanitation Data'!H172))="","",OFFSET('Sanitation Data'!$H$32,0,10*ROW('Sanitation Data'!H172)))</f>
        <v/>
      </c>
      <c r="DJ178" s="398" t="str">
        <f ca="1">+IF(OFFSET('Sanitation Data'!$I$28,0,10*ROW('Sanitation Data'!I172))="","",OFFSET('Sanitation Data'!$I$28,0,10*ROW('Sanitation Data'!I172)))</f>
        <v/>
      </c>
      <c r="DK178" s="398" t="str">
        <f ca="1">+IF(OFFSET('Sanitation Data'!$I$29,0,10*ROW('Sanitation Data'!I172))="","",OFFSET('Sanitation Data'!$I$29,0,10*ROW('Sanitation Data'!I172)))</f>
        <v/>
      </c>
      <c r="DL178" s="398" t="str">
        <f ca="1">+IF(OFFSET('Sanitation Data'!$I$30,0,10*ROW('Sanitation Data'!I172))="","",OFFSET('Sanitation Data'!$I$30,0,10*ROW('Sanitation Data'!I172)))</f>
        <v/>
      </c>
      <c r="DM178" s="398" t="str">
        <f ca="1">+IF(OFFSET('Sanitation Data'!$I$31,0,10*ROW('Sanitation Data'!I172))="","",OFFSET('Sanitation Data'!$I$31,0,10*ROW('Sanitation Data'!I172)))</f>
        <v/>
      </c>
      <c r="DN178" s="398" t="str">
        <f ca="1">+IF(OFFSET('Sanitation Data'!$I$32,0,10*ROW('Sanitation Data'!I172))="","",OFFSET('Sanitation Data'!$I$32,0,10*ROW('Sanitation Data'!I172)))</f>
        <v/>
      </c>
      <c r="DO178" s="398" t="str">
        <f ca="1">+IF(OFFSET('Hygiene Data'!$D$11,0,10*ROW('Hygiene Data'!D172))="","",OFFSET('Hygiene Data'!$D$11,0,10*ROW('Hygiene Data'!D172)))</f>
        <v/>
      </c>
      <c r="DP178" s="398" t="str">
        <f ca="1">+IF(OFFSET('Hygiene Data'!$D$12,0,10*ROW('Hygiene Data'!D172))="","",OFFSET('Hygiene Data'!$D$12,0,10*ROW('Hygiene Data'!D172)))</f>
        <v/>
      </c>
      <c r="DQ178" s="398" t="str">
        <f ca="1">+IF(OFFSET('Hygiene Data'!$D$13,0,10*ROW('Hygiene Data'!D172))="","",OFFSET('Hygiene Data'!$D$13,0,10*ROW('Hygiene Data'!D172)))</f>
        <v/>
      </c>
      <c r="DR178" s="398" t="str">
        <f ca="1">+IF(OFFSET('Hygiene Data'!$E$11,0,10*ROW('Hygiene Data'!E172))="","",OFFSET('Hygiene Data'!$E$11,0,10*ROW('Hygiene Data'!E172)))</f>
        <v/>
      </c>
      <c r="DS178" s="398" t="str">
        <f ca="1">+IF(OFFSET('Hygiene Data'!$E$12,0,10*ROW('Hygiene Data'!E172))="","",OFFSET('Hygiene Data'!$E$12,0,10*ROW('Hygiene Data'!E172)))</f>
        <v/>
      </c>
      <c r="DT178" s="398" t="str">
        <f ca="1">+IF(OFFSET('Hygiene Data'!$E$13,0,10*ROW('Hygiene Data'!E172))="","",OFFSET('Hygiene Data'!$E$13,0,10*ROW('Hygiene Data'!E172)))</f>
        <v/>
      </c>
      <c r="DU178" s="398" t="str">
        <f ca="1">+IF(OFFSET('Hygiene Data'!$F$11,0,10*ROW('Hygiene Data'!F172))="","",OFFSET('Hygiene Data'!$F$11,0,10*ROW('Hygiene Data'!F172)))</f>
        <v/>
      </c>
      <c r="DV178" s="398" t="str">
        <f ca="1">+IF(OFFSET('Hygiene Data'!$F$12,0,10*ROW('Hygiene Data'!F172))="","",OFFSET('Hygiene Data'!$F$12,0,10*ROW('Hygiene Data'!F172)))</f>
        <v/>
      </c>
      <c r="DW178" s="398" t="str">
        <f ca="1">+IF(OFFSET('Hygiene Data'!$F$13,0,10*ROW('Hygiene Data'!F172))="","",OFFSET('Hygiene Data'!$F$13,0,10*ROW('Hygiene Data'!F172)))</f>
        <v/>
      </c>
      <c r="DX178" s="398" t="str">
        <f ca="1">+IF(OFFSET('Hygiene Data'!$G$11,0,10*ROW('Hygiene Data'!G172))="","",OFFSET('Hygiene Data'!$G$11,0,10*ROW('Hygiene Data'!G172)))</f>
        <v/>
      </c>
      <c r="DY178" s="398" t="str">
        <f ca="1">+IF(OFFSET('Hygiene Data'!$G$12,0,10*ROW('Hygiene Data'!G172))="","",OFFSET('Hygiene Data'!$G$12,0,10*ROW('Hygiene Data'!G172)))</f>
        <v/>
      </c>
      <c r="DZ178" s="398" t="str">
        <f ca="1">+IF(OFFSET('Hygiene Data'!$G$13,0,10*ROW('Hygiene Data'!G172))="","",OFFSET('Hygiene Data'!$G$13,0,10*ROW('Hygiene Data'!G172)))</f>
        <v/>
      </c>
      <c r="EA178" s="398" t="str">
        <f ca="1">+IF(OFFSET('Hygiene Data'!$H$11,0,10*ROW('Hygiene Data'!H172))="","",OFFSET('Hygiene Data'!$H$11,0,10*ROW('Hygiene Data'!H172)))</f>
        <v/>
      </c>
      <c r="EB178" s="398" t="str">
        <f ca="1">+IF(OFFSET('Hygiene Data'!$H$12,0,10*ROW('Hygiene Data'!H172))="","",OFFSET('Hygiene Data'!$H$12,0,10*ROW('Hygiene Data'!H172)))</f>
        <v/>
      </c>
      <c r="EC178" s="398" t="str">
        <f ca="1">+IF(OFFSET('Hygiene Data'!$H$13,0,10*ROW('Hygiene Data'!H172))="","",OFFSET('Hygiene Data'!$H$13,0,10*ROW('Hygiene Data'!H172)))</f>
        <v/>
      </c>
      <c r="ED178" s="398" t="str">
        <f ca="1">+IF(OFFSET('Hygiene Data'!$I$11,0,10*ROW('Hygiene Data'!I172))="","",OFFSET('Hygiene Data'!$I$11,0,10*ROW('Hygiene Data'!I172)))</f>
        <v/>
      </c>
      <c r="EE178" s="398" t="str">
        <f ca="1">+IF(OFFSET('Hygiene Data'!$I$12,0,10*ROW('Hygiene Data'!I172))="","",OFFSET('Hygiene Data'!$I$12,0,10*ROW('Hygiene Data'!I172)))</f>
        <v/>
      </c>
      <c r="EF178" s="398" t="str">
        <f ca="1">+IF(OFFSET('Hygiene Data'!$I$13,0,10*ROW('Hygiene Data'!I172))="","",OFFSET('Hygiene Data'!$I$13,0,10*ROW('Hygiene Data'!I172)))</f>
        <v/>
      </c>
    </row>
    <row r="179" spans="1:136" x14ac:dyDescent="0.25">
      <c r="A179" s="507" t="str">
        <f ca="1">+IF(OFFSET('Water Data'!$B$2,0,10*ROW('Water Data'!E173))="","",OFFSET('Water Data'!$B$2,0,10*ROW('Water Data'!E173)))</f>
        <v/>
      </c>
      <c r="B179" s="507"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34" t="str">
        <f t="shared" ca="1" si="2"/>
        <v/>
      </c>
      <c r="D179" s="535"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35"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35"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35"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35"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35"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35"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35"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35"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35"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35"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35"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35"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35"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35"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35"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35"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35"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36"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36"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36"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36"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36"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36"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36"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36"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36"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36"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36"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36"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36"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36"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36"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36"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36"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36"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36"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36"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36"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36"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36"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36"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36"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36"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36"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36"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36"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36"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37"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613"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37"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37"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37"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37"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37"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37"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37"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37"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37"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37"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37"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37"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37"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37"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37"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37"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98" t="str">
        <f ca="1">+IF(OFFSET('Water Data'!$D$27,0,10*ROW('Water Data'!D173))="","",OFFSET('Water Data'!$D$27,0,10*ROW('Water Data'!D173)))</f>
        <v/>
      </c>
      <c r="BT179" s="398" t="str">
        <f ca="1">+IF(OFFSET('Water Data'!$D$28,0,10*ROW('Water Data'!D173))="","",OFFSET('Water Data'!$D$28,0,10*ROW('Water Data'!D173)))</f>
        <v/>
      </c>
      <c r="BU179" s="398" t="str">
        <f ca="1">+IF(OFFSET('Water Data'!$D$29,0,10*ROW('Water Data'!D173))="","",OFFSET('Water Data'!$D$29,0,10*ROW('Water Data'!D173)))</f>
        <v/>
      </c>
      <c r="BV179" s="398" t="str">
        <f ca="1">+IF(OFFSET('Water Data'!$E$27,0,10*ROW('Water Data'!E173))="","",OFFSET('Water Data'!$E$27,0,10*ROW('Water Data'!E173)))</f>
        <v/>
      </c>
      <c r="BW179" s="398" t="str">
        <f ca="1">+IF(OFFSET('Water Data'!$E$28,0,10*ROW('Water Data'!E173))="","",OFFSET('Water Data'!$E$28,0,10*ROW('Water Data'!E173)))</f>
        <v/>
      </c>
      <c r="BX179" s="398" t="str">
        <f ca="1">+IF(OFFSET('Water Data'!$E$29,0,10*ROW('Water Data'!E173))="","",OFFSET('Water Data'!$E$29,0,10*ROW('Water Data'!E173)))</f>
        <v/>
      </c>
      <c r="BY179" s="398" t="str">
        <f ca="1">+IF(OFFSET('Water Data'!$F$27,0,10*ROW('Water Data'!F173))="","",OFFSET('Water Data'!$F$27,0,10*ROW('Water Data'!F173)))</f>
        <v/>
      </c>
      <c r="BZ179" s="398" t="str">
        <f ca="1">+IF(OFFSET('Water Data'!$F$28,0,10*ROW('Water Data'!F173))="","",OFFSET('Water Data'!$F$28,0,10*ROW('Water Data'!F173)))</f>
        <v/>
      </c>
      <c r="CA179" s="398" t="str">
        <f ca="1">+IF(OFFSET('Water Data'!$F$29,0,10*ROW('Water Data'!F173))="","",OFFSET('Water Data'!$F$29,0,10*ROW('Water Data'!F173)))</f>
        <v/>
      </c>
      <c r="CB179" s="398" t="str">
        <f ca="1">+IF(OFFSET('Water Data'!$G$27,0,10*ROW('Water Data'!G173))="","",OFFSET('Water Data'!$G$27,0,10*ROW('Water Data'!G173)))</f>
        <v/>
      </c>
      <c r="CC179" s="398" t="str">
        <f ca="1">+IF(OFFSET('Water Data'!$G$28,0,10*ROW('Water Data'!G173))="","",OFFSET('Water Data'!$G$28,0,10*ROW('Water Data'!G173)))</f>
        <v/>
      </c>
      <c r="CD179" s="398" t="str">
        <f ca="1">+IF(OFFSET('Water Data'!$G$29,0,10*ROW('Water Data'!G173))="","",OFFSET('Water Data'!$G$29,0,10*ROW('Water Data'!G173)))</f>
        <v/>
      </c>
      <c r="CE179" s="398" t="str">
        <f ca="1">+IF(OFFSET('Water Data'!$H$27,0,10*ROW('Water Data'!H173))="","",OFFSET('Water Data'!$H$27,0,10*ROW('Water Data'!H173)))</f>
        <v/>
      </c>
      <c r="CF179" s="398" t="str">
        <f ca="1">+IF(OFFSET('Water Data'!$H$28,0,10*ROW('Water Data'!H173))="","",OFFSET('Water Data'!$H$28,0,10*ROW('Water Data'!H173)))</f>
        <v/>
      </c>
      <c r="CG179" s="398" t="str">
        <f ca="1">+IF(OFFSET('Water Data'!$H$29,0,10*ROW('Water Data'!H173))="","",OFFSET('Water Data'!$H$29,0,10*ROW('Water Data'!H173)))</f>
        <v/>
      </c>
      <c r="CH179" s="398" t="str">
        <f ca="1">+IF(OFFSET('Water Data'!$I$27,0,10*ROW('Water Data'!I173))="","",OFFSET('Water Data'!$I$27,0,10*ROW('Water Data'!I173)))</f>
        <v/>
      </c>
      <c r="CI179" s="398" t="str">
        <f ca="1">+IF(OFFSET('Water Data'!$I$28,0,10*ROW('Water Data'!I173))="","",OFFSET('Water Data'!$I$28,0,10*ROW('Water Data'!I173)))</f>
        <v/>
      </c>
      <c r="CJ179" s="398" t="str">
        <f ca="1">+IF(OFFSET('Water Data'!$I$29,0,10*ROW('Water Data'!I173))="","",OFFSET('Water Data'!$I$29,0,10*ROW('Water Data'!I173)))</f>
        <v/>
      </c>
      <c r="CK179" s="398" t="str">
        <f ca="1">+IF(OFFSET('Sanitation Data'!$D$28,0,10*ROW('Sanitation Data'!D173))="","",OFFSET('Sanitation Data'!$D$28,0,10*ROW('Sanitation Data'!D173)))</f>
        <v/>
      </c>
      <c r="CL179" s="398" t="str">
        <f ca="1">+IF(OFFSET('Sanitation Data'!$D$29,0,10*ROW('Sanitation Data'!D173))="","",OFFSET('Sanitation Data'!$D$29,0,10*ROW('Sanitation Data'!D173)))</f>
        <v/>
      </c>
      <c r="CM179" s="398" t="str">
        <f ca="1">+IF(OFFSET('Sanitation Data'!$D$30,0,10*ROW('Sanitation Data'!D173))="","",OFFSET('Sanitation Data'!$D$30,0,10*ROW('Sanitation Data'!D173)))</f>
        <v/>
      </c>
      <c r="CN179" s="398" t="str">
        <f ca="1">+IF(OFFSET('Sanitation Data'!$D$31,0,10*ROW('Sanitation Data'!D173))="","",OFFSET('Sanitation Data'!$D$31,0,10*ROW('Sanitation Data'!D173)))</f>
        <v/>
      </c>
      <c r="CO179" s="398" t="str">
        <f ca="1">+IF(OFFSET('Sanitation Data'!$D$32,0,10*ROW('Sanitation Data'!D173))="","",OFFSET('Sanitation Data'!$D$32,0,10*ROW('Sanitation Data'!D173)))</f>
        <v/>
      </c>
      <c r="CP179" s="398" t="str">
        <f ca="1">+IF(OFFSET('Sanitation Data'!$E$28,0,10*ROW('Sanitation Data'!E173))="","",OFFSET('Sanitation Data'!$E$28,0,10*ROW('Sanitation Data'!E173)))</f>
        <v/>
      </c>
      <c r="CQ179" s="398" t="str">
        <f ca="1">+IF(OFFSET('Sanitation Data'!$E$29,0,10*ROW('Sanitation Data'!E173))="","",OFFSET('Sanitation Data'!$E$29,0,10*ROW('Sanitation Data'!E173)))</f>
        <v/>
      </c>
      <c r="CR179" s="398" t="str">
        <f ca="1">+IF(OFFSET('Sanitation Data'!$E$30,0,10*ROW('Sanitation Data'!E173))="","",OFFSET('Sanitation Data'!$E$30,0,10*ROW('Sanitation Data'!E173)))</f>
        <v/>
      </c>
      <c r="CS179" s="398" t="str">
        <f ca="1">+IF(OFFSET('Sanitation Data'!$E$31,0,10*ROW('Sanitation Data'!E173))="","",OFFSET('Sanitation Data'!$E$31,0,10*ROW('Sanitation Data'!E173)))</f>
        <v/>
      </c>
      <c r="CT179" s="398" t="str">
        <f ca="1">+IF(OFFSET('Sanitation Data'!$E$32,0,10*ROW('Sanitation Data'!E173))="","",OFFSET('Sanitation Data'!$E$32,0,10*ROW('Sanitation Data'!E173)))</f>
        <v/>
      </c>
      <c r="CU179" s="398" t="str">
        <f ca="1">+IF(OFFSET('Sanitation Data'!$F$28,0,10*ROW('Sanitation Data'!F173))="","",OFFSET('Sanitation Data'!$F$28,0,10*ROW('Sanitation Data'!F173)))</f>
        <v/>
      </c>
      <c r="CV179" s="398" t="str">
        <f ca="1">+IF(OFFSET('Sanitation Data'!$F$29,0,10*ROW('Sanitation Data'!F173))="","",OFFSET('Sanitation Data'!$F$29,0,10*ROW('Sanitation Data'!F173)))</f>
        <v/>
      </c>
      <c r="CW179" s="398" t="str">
        <f ca="1">+IF(OFFSET('Sanitation Data'!$F$30,0,10*ROW('Sanitation Data'!F173))="","",OFFSET('Sanitation Data'!$F$30,0,10*ROW('Sanitation Data'!F173)))</f>
        <v/>
      </c>
      <c r="CX179" s="398" t="str">
        <f ca="1">+IF(OFFSET('Sanitation Data'!$F$31,0,10*ROW('Sanitation Data'!F173))="","",OFFSET('Sanitation Data'!$F$31,0,10*ROW('Sanitation Data'!F173)))</f>
        <v/>
      </c>
      <c r="CY179" s="398" t="str">
        <f ca="1">+IF(OFFSET('Sanitation Data'!$F$32,0,10*ROW('Sanitation Data'!F173))="","",OFFSET('Sanitation Data'!$F$32,0,10*ROW('Sanitation Data'!F173)))</f>
        <v/>
      </c>
      <c r="CZ179" s="398" t="str">
        <f ca="1">+IF(OFFSET('Sanitation Data'!$G$28,0,10*ROW('Sanitation Data'!G173))="","",OFFSET('Sanitation Data'!$G$28,0,10*ROW('Sanitation Data'!G173)))</f>
        <v/>
      </c>
      <c r="DA179" s="398" t="str">
        <f ca="1">+IF(OFFSET('Sanitation Data'!$G$29,0,10*ROW('Sanitation Data'!G173))="","",OFFSET('Sanitation Data'!$G$29,0,10*ROW('Sanitation Data'!G173)))</f>
        <v/>
      </c>
      <c r="DB179" s="398" t="str">
        <f ca="1">+IF(OFFSET('Sanitation Data'!$G$30,0,10*ROW('Sanitation Data'!G173))="","",OFFSET('Sanitation Data'!$G$30,0,10*ROW('Sanitation Data'!G173)))</f>
        <v/>
      </c>
      <c r="DC179" s="398" t="str">
        <f ca="1">+IF(OFFSET('Sanitation Data'!$G$31,0,10*ROW('Sanitation Data'!G173))="","",OFFSET('Sanitation Data'!$G$31,0,10*ROW('Sanitation Data'!G173)))</f>
        <v/>
      </c>
      <c r="DD179" s="398" t="str">
        <f ca="1">+IF(OFFSET('Sanitation Data'!$G$32,0,10*ROW('Sanitation Data'!G173))="","",OFFSET('Sanitation Data'!$G$32,0,10*ROW('Sanitation Data'!G173)))</f>
        <v/>
      </c>
      <c r="DE179" s="398" t="str">
        <f ca="1">+IF(OFFSET('Sanitation Data'!$H$28,0,10*ROW('Sanitation Data'!H173))="","",OFFSET('Sanitation Data'!$H$28,0,10*ROW('Sanitation Data'!H173)))</f>
        <v/>
      </c>
      <c r="DF179" s="398" t="str">
        <f ca="1">+IF(OFFSET('Sanitation Data'!$H$29,0,10*ROW('Sanitation Data'!H173))="","",OFFSET('Sanitation Data'!$H$29,0,10*ROW('Sanitation Data'!H173)))</f>
        <v/>
      </c>
      <c r="DG179" s="398" t="str">
        <f ca="1">+IF(OFFSET('Sanitation Data'!$H$30,0,10*ROW('Sanitation Data'!H173))="","",OFFSET('Sanitation Data'!$H$30,0,10*ROW('Sanitation Data'!H173)))</f>
        <v/>
      </c>
      <c r="DH179" s="398" t="str">
        <f ca="1">+IF(OFFSET('Sanitation Data'!$H$31,0,10*ROW('Sanitation Data'!H173))="","",OFFSET('Sanitation Data'!$H$31,0,10*ROW('Sanitation Data'!H173)))</f>
        <v/>
      </c>
      <c r="DI179" s="398" t="str">
        <f ca="1">+IF(OFFSET('Sanitation Data'!$H$32,0,10*ROW('Sanitation Data'!H173))="","",OFFSET('Sanitation Data'!$H$32,0,10*ROW('Sanitation Data'!H173)))</f>
        <v/>
      </c>
      <c r="DJ179" s="398" t="str">
        <f ca="1">+IF(OFFSET('Sanitation Data'!$I$28,0,10*ROW('Sanitation Data'!I173))="","",OFFSET('Sanitation Data'!$I$28,0,10*ROW('Sanitation Data'!I173)))</f>
        <v/>
      </c>
      <c r="DK179" s="398" t="str">
        <f ca="1">+IF(OFFSET('Sanitation Data'!$I$29,0,10*ROW('Sanitation Data'!I173))="","",OFFSET('Sanitation Data'!$I$29,0,10*ROW('Sanitation Data'!I173)))</f>
        <v/>
      </c>
      <c r="DL179" s="398" t="str">
        <f ca="1">+IF(OFFSET('Sanitation Data'!$I$30,0,10*ROW('Sanitation Data'!I173))="","",OFFSET('Sanitation Data'!$I$30,0,10*ROW('Sanitation Data'!I173)))</f>
        <v/>
      </c>
      <c r="DM179" s="398" t="str">
        <f ca="1">+IF(OFFSET('Sanitation Data'!$I$31,0,10*ROW('Sanitation Data'!I173))="","",OFFSET('Sanitation Data'!$I$31,0,10*ROW('Sanitation Data'!I173)))</f>
        <v/>
      </c>
      <c r="DN179" s="398" t="str">
        <f ca="1">+IF(OFFSET('Sanitation Data'!$I$32,0,10*ROW('Sanitation Data'!I173))="","",OFFSET('Sanitation Data'!$I$32,0,10*ROW('Sanitation Data'!I173)))</f>
        <v/>
      </c>
      <c r="DO179" s="398" t="str">
        <f ca="1">+IF(OFFSET('Hygiene Data'!$D$11,0,10*ROW('Hygiene Data'!D173))="","",OFFSET('Hygiene Data'!$D$11,0,10*ROW('Hygiene Data'!D173)))</f>
        <v/>
      </c>
      <c r="DP179" s="398" t="str">
        <f ca="1">+IF(OFFSET('Hygiene Data'!$D$12,0,10*ROW('Hygiene Data'!D173))="","",OFFSET('Hygiene Data'!$D$12,0,10*ROW('Hygiene Data'!D173)))</f>
        <v/>
      </c>
      <c r="DQ179" s="398" t="str">
        <f ca="1">+IF(OFFSET('Hygiene Data'!$D$13,0,10*ROW('Hygiene Data'!D173))="","",OFFSET('Hygiene Data'!$D$13,0,10*ROW('Hygiene Data'!D173)))</f>
        <v/>
      </c>
      <c r="DR179" s="398" t="str">
        <f ca="1">+IF(OFFSET('Hygiene Data'!$E$11,0,10*ROW('Hygiene Data'!E173))="","",OFFSET('Hygiene Data'!$E$11,0,10*ROW('Hygiene Data'!E173)))</f>
        <v/>
      </c>
      <c r="DS179" s="398" t="str">
        <f ca="1">+IF(OFFSET('Hygiene Data'!$E$12,0,10*ROW('Hygiene Data'!E173))="","",OFFSET('Hygiene Data'!$E$12,0,10*ROW('Hygiene Data'!E173)))</f>
        <v/>
      </c>
      <c r="DT179" s="398" t="str">
        <f ca="1">+IF(OFFSET('Hygiene Data'!$E$13,0,10*ROW('Hygiene Data'!E173))="","",OFFSET('Hygiene Data'!$E$13,0,10*ROW('Hygiene Data'!E173)))</f>
        <v/>
      </c>
      <c r="DU179" s="398" t="str">
        <f ca="1">+IF(OFFSET('Hygiene Data'!$F$11,0,10*ROW('Hygiene Data'!F173))="","",OFFSET('Hygiene Data'!$F$11,0,10*ROW('Hygiene Data'!F173)))</f>
        <v/>
      </c>
      <c r="DV179" s="398" t="str">
        <f ca="1">+IF(OFFSET('Hygiene Data'!$F$12,0,10*ROW('Hygiene Data'!F173))="","",OFFSET('Hygiene Data'!$F$12,0,10*ROW('Hygiene Data'!F173)))</f>
        <v/>
      </c>
      <c r="DW179" s="398" t="str">
        <f ca="1">+IF(OFFSET('Hygiene Data'!$F$13,0,10*ROW('Hygiene Data'!F173))="","",OFFSET('Hygiene Data'!$F$13,0,10*ROW('Hygiene Data'!F173)))</f>
        <v/>
      </c>
      <c r="DX179" s="398" t="str">
        <f ca="1">+IF(OFFSET('Hygiene Data'!$G$11,0,10*ROW('Hygiene Data'!G173))="","",OFFSET('Hygiene Data'!$G$11,0,10*ROW('Hygiene Data'!G173)))</f>
        <v/>
      </c>
      <c r="DY179" s="398" t="str">
        <f ca="1">+IF(OFFSET('Hygiene Data'!$G$12,0,10*ROW('Hygiene Data'!G173))="","",OFFSET('Hygiene Data'!$G$12,0,10*ROW('Hygiene Data'!G173)))</f>
        <v/>
      </c>
      <c r="DZ179" s="398" t="str">
        <f ca="1">+IF(OFFSET('Hygiene Data'!$G$13,0,10*ROW('Hygiene Data'!G173))="","",OFFSET('Hygiene Data'!$G$13,0,10*ROW('Hygiene Data'!G173)))</f>
        <v/>
      </c>
      <c r="EA179" s="398" t="str">
        <f ca="1">+IF(OFFSET('Hygiene Data'!$H$11,0,10*ROW('Hygiene Data'!H173))="","",OFFSET('Hygiene Data'!$H$11,0,10*ROW('Hygiene Data'!H173)))</f>
        <v/>
      </c>
      <c r="EB179" s="398" t="str">
        <f ca="1">+IF(OFFSET('Hygiene Data'!$H$12,0,10*ROW('Hygiene Data'!H173))="","",OFFSET('Hygiene Data'!$H$12,0,10*ROW('Hygiene Data'!H173)))</f>
        <v/>
      </c>
      <c r="EC179" s="398" t="str">
        <f ca="1">+IF(OFFSET('Hygiene Data'!$H$13,0,10*ROW('Hygiene Data'!H173))="","",OFFSET('Hygiene Data'!$H$13,0,10*ROW('Hygiene Data'!H173)))</f>
        <v/>
      </c>
      <c r="ED179" s="398" t="str">
        <f ca="1">+IF(OFFSET('Hygiene Data'!$I$11,0,10*ROW('Hygiene Data'!I173))="","",OFFSET('Hygiene Data'!$I$11,0,10*ROW('Hygiene Data'!I173)))</f>
        <v/>
      </c>
      <c r="EE179" s="398" t="str">
        <f ca="1">+IF(OFFSET('Hygiene Data'!$I$12,0,10*ROW('Hygiene Data'!I173))="","",OFFSET('Hygiene Data'!$I$12,0,10*ROW('Hygiene Data'!I173)))</f>
        <v/>
      </c>
      <c r="EF179" s="398" t="str">
        <f ca="1">+IF(OFFSET('Hygiene Data'!$I$13,0,10*ROW('Hygiene Data'!I173))="","",OFFSET('Hygiene Data'!$I$13,0,10*ROW('Hygiene Data'!I173)))</f>
        <v/>
      </c>
    </row>
    <row r="180" spans="1:136" x14ac:dyDescent="0.25">
      <c r="A180" s="507" t="str">
        <f ca="1">+IF(OFFSET('Water Data'!$B$2,0,10*ROW('Water Data'!E174))="","",OFFSET('Water Data'!$B$2,0,10*ROW('Water Data'!E174)))</f>
        <v/>
      </c>
      <c r="B180" s="507"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34" t="str">
        <f t="shared" ca="1" si="2"/>
        <v/>
      </c>
      <c r="D180" s="535"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35"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35"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35"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35"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35"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35"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35"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35"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35"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35"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35"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35"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35"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35"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35"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35"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35"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36"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36"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36"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36"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36"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36"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36"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36"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36"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36"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36"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36"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36"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36"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36"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36"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36"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36"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36"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36"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36"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36"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36"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36"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36"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36"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36"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36"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36"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36"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37"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613"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37"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37"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37"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37"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37"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37"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37"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37"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37"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37"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37"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37"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37"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37"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37"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37"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98" t="str">
        <f ca="1">+IF(OFFSET('Water Data'!$D$27,0,10*ROW('Water Data'!D174))="","",OFFSET('Water Data'!$D$27,0,10*ROW('Water Data'!D174)))</f>
        <v/>
      </c>
      <c r="BT180" s="398" t="str">
        <f ca="1">+IF(OFFSET('Water Data'!$D$28,0,10*ROW('Water Data'!D174))="","",OFFSET('Water Data'!$D$28,0,10*ROW('Water Data'!D174)))</f>
        <v/>
      </c>
      <c r="BU180" s="398" t="str">
        <f ca="1">+IF(OFFSET('Water Data'!$D$29,0,10*ROW('Water Data'!D174))="","",OFFSET('Water Data'!$D$29,0,10*ROW('Water Data'!D174)))</f>
        <v/>
      </c>
      <c r="BV180" s="398" t="str">
        <f ca="1">+IF(OFFSET('Water Data'!$E$27,0,10*ROW('Water Data'!E174))="","",OFFSET('Water Data'!$E$27,0,10*ROW('Water Data'!E174)))</f>
        <v/>
      </c>
      <c r="BW180" s="398" t="str">
        <f ca="1">+IF(OFFSET('Water Data'!$E$28,0,10*ROW('Water Data'!E174))="","",OFFSET('Water Data'!$E$28,0,10*ROW('Water Data'!E174)))</f>
        <v/>
      </c>
      <c r="BX180" s="398" t="str">
        <f ca="1">+IF(OFFSET('Water Data'!$E$29,0,10*ROW('Water Data'!E174))="","",OFFSET('Water Data'!$E$29,0,10*ROW('Water Data'!E174)))</f>
        <v/>
      </c>
      <c r="BY180" s="398" t="str">
        <f ca="1">+IF(OFFSET('Water Data'!$F$27,0,10*ROW('Water Data'!F174))="","",OFFSET('Water Data'!$F$27,0,10*ROW('Water Data'!F174)))</f>
        <v/>
      </c>
      <c r="BZ180" s="398" t="str">
        <f ca="1">+IF(OFFSET('Water Data'!$F$28,0,10*ROW('Water Data'!F174))="","",OFFSET('Water Data'!$F$28,0,10*ROW('Water Data'!F174)))</f>
        <v/>
      </c>
      <c r="CA180" s="398" t="str">
        <f ca="1">+IF(OFFSET('Water Data'!$F$29,0,10*ROW('Water Data'!F174))="","",OFFSET('Water Data'!$F$29,0,10*ROW('Water Data'!F174)))</f>
        <v/>
      </c>
      <c r="CB180" s="398" t="str">
        <f ca="1">+IF(OFFSET('Water Data'!$G$27,0,10*ROW('Water Data'!G174))="","",OFFSET('Water Data'!$G$27,0,10*ROW('Water Data'!G174)))</f>
        <v/>
      </c>
      <c r="CC180" s="398" t="str">
        <f ca="1">+IF(OFFSET('Water Data'!$G$28,0,10*ROW('Water Data'!G174))="","",OFFSET('Water Data'!$G$28,0,10*ROW('Water Data'!G174)))</f>
        <v/>
      </c>
      <c r="CD180" s="398" t="str">
        <f ca="1">+IF(OFFSET('Water Data'!$G$29,0,10*ROW('Water Data'!G174))="","",OFFSET('Water Data'!$G$29,0,10*ROW('Water Data'!G174)))</f>
        <v/>
      </c>
      <c r="CE180" s="398" t="str">
        <f ca="1">+IF(OFFSET('Water Data'!$H$27,0,10*ROW('Water Data'!H174))="","",OFFSET('Water Data'!$H$27,0,10*ROW('Water Data'!H174)))</f>
        <v/>
      </c>
      <c r="CF180" s="398" t="str">
        <f ca="1">+IF(OFFSET('Water Data'!$H$28,0,10*ROW('Water Data'!H174))="","",OFFSET('Water Data'!$H$28,0,10*ROW('Water Data'!H174)))</f>
        <v/>
      </c>
      <c r="CG180" s="398" t="str">
        <f ca="1">+IF(OFFSET('Water Data'!$H$29,0,10*ROW('Water Data'!H174))="","",OFFSET('Water Data'!$H$29,0,10*ROW('Water Data'!H174)))</f>
        <v/>
      </c>
      <c r="CH180" s="398" t="str">
        <f ca="1">+IF(OFFSET('Water Data'!$I$27,0,10*ROW('Water Data'!I174))="","",OFFSET('Water Data'!$I$27,0,10*ROW('Water Data'!I174)))</f>
        <v/>
      </c>
      <c r="CI180" s="398" t="str">
        <f ca="1">+IF(OFFSET('Water Data'!$I$28,0,10*ROW('Water Data'!I174))="","",OFFSET('Water Data'!$I$28,0,10*ROW('Water Data'!I174)))</f>
        <v/>
      </c>
      <c r="CJ180" s="398" t="str">
        <f ca="1">+IF(OFFSET('Water Data'!$I$29,0,10*ROW('Water Data'!I174))="","",OFFSET('Water Data'!$I$29,0,10*ROW('Water Data'!I174)))</f>
        <v/>
      </c>
      <c r="CK180" s="398" t="str">
        <f ca="1">+IF(OFFSET('Sanitation Data'!$D$28,0,10*ROW('Sanitation Data'!D174))="","",OFFSET('Sanitation Data'!$D$28,0,10*ROW('Sanitation Data'!D174)))</f>
        <v/>
      </c>
      <c r="CL180" s="398" t="str">
        <f ca="1">+IF(OFFSET('Sanitation Data'!$D$29,0,10*ROW('Sanitation Data'!D174))="","",OFFSET('Sanitation Data'!$D$29,0,10*ROW('Sanitation Data'!D174)))</f>
        <v/>
      </c>
      <c r="CM180" s="398" t="str">
        <f ca="1">+IF(OFFSET('Sanitation Data'!$D$30,0,10*ROW('Sanitation Data'!D174))="","",OFFSET('Sanitation Data'!$D$30,0,10*ROW('Sanitation Data'!D174)))</f>
        <v/>
      </c>
      <c r="CN180" s="398" t="str">
        <f ca="1">+IF(OFFSET('Sanitation Data'!$D$31,0,10*ROW('Sanitation Data'!D174))="","",OFFSET('Sanitation Data'!$D$31,0,10*ROW('Sanitation Data'!D174)))</f>
        <v/>
      </c>
      <c r="CO180" s="398" t="str">
        <f ca="1">+IF(OFFSET('Sanitation Data'!$D$32,0,10*ROW('Sanitation Data'!D174))="","",OFFSET('Sanitation Data'!$D$32,0,10*ROW('Sanitation Data'!D174)))</f>
        <v/>
      </c>
      <c r="CP180" s="398" t="str">
        <f ca="1">+IF(OFFSET('Sanitation Data'!$E$28,0,10*ROW('Sanitation Data'!E174))="","",OFFSET('Sanitation Data'!$E$28,0,10*ROW('Sanitation Data'!E174)))</f>
        <v/>
      </c>
      <c r="CQ180" s="398" t="str">
        <f ca="1">+IF(OFFSET('Sanitation Data'!$E$29,0,10*ROW('Sanitation Data'!E174))="","",OFFSET('Sanitation Data'!$E$29,0,10*ROW('Sanitation Data'!E174)))</f>
        <v/>
      </c>
      <c r="CR180" s="398" t="str">
        <f ca="1">+IF(OFFSET('Sanitation Data'!$E$30,0,10*ROW('Sanitation Data'!E174))="","",OFFSET('Sanitation Data'!$E$30,0,10*ROW('Sanitation Data'!E174)))</f>
        <v/>
      </c>
      <c r="CS180" s="398" t="str">
        <f ca="1">+IF(OFFSET('Sanitation Data'!$E$31,0,10*ROW('Sanitation Data'!E174))="","",OFFSET('Sanitation Data'!$E$31,0,10*ROW('Sanitation Data'!E174)))</f>
        <v/>
      </c>
      <c r="CT180" s="398" t="str">
        <f ca="1">+IF(OFFSET('Sanitation Data'!$E$32,0,10*ROW('Sanitation Data'!E174))="","",OFFSET('Sanitation Data'!$E$32,0,10*ROW('Sanitation Data'!E174)))</f>
        <v/>
      </c>
      <c r="CU180" s="398" t="str">
        <f ca="1">+IF(OFFSET('Sanitation Data'!$F$28,0,10*ROW('Sanitation Data'!F174))="","",OFFSET('Sanitation Data'!$F$28,0,10*ROW('Sanitation Data'!F174)))</f>
        <v/>
      </c>
      <c r="CV180" s="398" t="str">
        <f ca="1">+IF(OFFSET('Sanitation Data'!$F$29,0,10*ROW('Sanitation Data'!F174))="","",OFFSET('Sanitation Data'!$F$29,0,10*ROW('Sanitation Data'!F174)))</f>
        <v/>
      </c>
      <c r="CW180" s="398" t="str">
        <f ca="1">+IF(OFFSET('Sanitation Data'!$F$30,0,10*ROW('Sanitation Data'!F174))="","",OFFSET('Sanitation Data'!$F$30,0,10*ROW('Sanitation Data'!F174)))</f>
        <v/>
      </c>
      <c r="CX180" s="398" t="str">
        <f ca="1">+IF(OFFSET('Sanitation Data'!$F$31,0,10*ROW('Sanitation Data'!F174))="","",OFFSET('Sanitation Data'!$F$31,0,10*ROW('Sanitation Data'!F174)))</f>
        <v/>
      </c>
      <c r="CY180" s="398" t="str">
        <f ca="1">+IF(OFFSET('Sanitation Data'!$F$32,0,10*ROW('Sanitation Data'!F174))="","",OFFSET('Sanitation Data'!$F$32,0,10*ROW('Sanitation Data'!F174)))</f>
        <v/>
      </c>
      <c r="CZ180" s="398" t="str">
        <f ca="1">+IF(OFFSET('Sanitation Data'!$G$28,0,10*ROW('Sanitation Data'!G174))="","",OFFSET('Sanitation Data'!$G$28,0,10*ROW('Sanitation Data'!G174)))</f>
        <v/>
      </c>
      <c r="DA180" s="398" t="str">
        <f ca="1">+IF(OFFSET('Sanitation Data'!$G$29,0,10*ROW('Sanitation Data'!G174))="","",OFFSET('Sanitation Data'!$G$29,0,10*ROW('Sanitation Data'!G174)))</f>
        <v/>
      </c>
      <c r="DB180" s="398" t="str">
        <f ca="1">+IF(OFFSET('Sanitation Data'!$G$30,0,10*ROW('Sanitation Data'!G174))="","",OFFSET('Sanitation Data'!$G$30,0,10*ROW('Sanitation Data'!G174)))</f>
        <v/>
      </c>
      <c r="DC180" s="398" t="str">
        <f ca="1">+IF(OFFSET('Sanitation Data'!$G$31,0,10*ROW('Sanitation Data'!G174))="","",OFFSET('Sanitation Data'!$G$31,0,10*ROW('Sanitation Data'!G174)))</f>
        <v/>
      </c>
      <c r="DD180" s="398" t="str">
        <f ca="1">+IF(OFFSET('Sanitation Data'!$G$32,0,10*ROW('Sanitation Data'!G174))="","",OFFSET('Sanitation Data'!$G$32,0,10*ROW('Sanitation Data'!G174)))</f>
        <v/>
      </c>
      <c r="DE180" s="398" t="str">
        <f ca="1">+IF(OFFSET('Sanitation Data'!$H$28,0,10*ROW('Sanitation Data'!H174))="","",OFFSET('Sanitation Data'!$H$28,0,10*ROW('Sanitation Data'!H174)))</f>
        <v/>
      </c>
      <c r="DF180" s="398" t="str">
        <f ca="1">+IF(OFFSET('Sanitation Data'!$H$29,0,10*ROW('Sanitation Data'!H174))="","",OFFSET('Sanitation Data'!$H$29,0,10*ROW('Sanitation Data'!H174)))</f>
        <v/>
      </c>
      <c r="DG180" s="398" t="str">
        <f ca="1">+IF(OFFSET('Sanitation Data'!$H$30,0,10*ROW('Sanitation Data'!H174))="","",OFFSET('Sanitation Data'!$H$30,0,10*ROW('Sanitation Data'!H174)))</f>
        <v/>
      </c>
      <c r="DH180" s="398" t="str">
        <f ca="1">+IF(OFFSET('Sanitation Data'!$H$31,0,10*ROW('Sanitation Data'!H174))="","",OFFSET('Sanitation Data'!$H$31,0,10*ROW('Sanitation Data'!H174)))</f>
        <v/>
      </c>
      <c r="DI180" s="398" t="str">
        <f ca="1">+IF(OFFSET('Sanitation Data'!$H$32,0,10*ROW('Sanitation Data'!H174))="","",OFFSET('Sanitation Data'!$H$32,0,10*ROW('Sanitation Data'!H174)))</f>
        <v/>
      </c>
      <c r="DJ180" s="398" t="str">
        <f ca="1">+IF(OFFSET('Sanitation Data'!$I$28,0,10*ROW('Sanitation Data'!I174))="","",OFFSET('Sanitation Data'!$I$28,0,10*ROW('Sanitation Data'!I174)))</f>
        <v/>
      </c>
      <c r="DK180" s="398" t="str">
        <f ca="1">+IF(OFFSET('Sanitation Data'!$I$29,0,10*ROW('Sanitation Data'!I174))="","",OFFSET('Sanitation Data'!$I$29,0,10*ROW('Sanitation Data'!I174)))</f>
        <v/>
      </c>
      <c r="DL180" s="398" t="str">
        <f ca="1">+IF(OFFSET('Sanitation Data'!$I$30,0,10*ROW('Sanitation Data'!I174))="","",OFFSET('Sanitation Data'!$I$30,0,10*ROW('Sanitation Data'!I174)))</f>
        <v/>
      </c>
      <c r="DM180" s="398" t="str">
        <f ca="1">+IF(OFFSET('Sanitation Data'!$I$31,0,10*ROW('Sanitation Data'!I174))="","",OFFSET('Sanitation Data'!$I$31,0,10*ROW('Sanitation Data'!I174)))</f>
        <v/>
      </c>
      <c r="DN180" s="398" t="str">
        <f ca="1">+IF(OFFSET('Sanitation Data'!$I$32,0,10*ROW('Sanitation Data'!I174))="","",OFFSET('Sanitation Data'!$I$32,0,10*ROW('Sanitation Data'!I174)))</f>
        <v/>
      </c>
      <c r="DO180" s="398" t="str">
        <f ca="1">+IF(OFFSET('Hygiene Data'!$D$11,0,10*ROW('Hygiene Data'!D174))="","",OFFSET('Hygiene Data'!$D$11,0,10*ROW('Hygiene Data'!D174)))</f>
        <v/>
      </c>
      <c r="DP180" s="398" t="str">
        <f ca="1">+IF(OFFSET('Hygiene Data'!$D$12,0,10*ROW('Hygiene Data'!D174))="","",OFFSET('Hygiene Data'!$D$12,0,10*ROW('Hygiene Data'!D174)))</f>
        <v/>
      </c>
      <c r="DQ180" s="398" t="str">
        <f ca="1">+IF(OFFSET('Hygiene Data'!$D$13,0,10*ROW('Hygiene Data'!D174))="","",OFFSET('Hygiene Data'!$D$13,0,10*ROW('Hygiene Data'!D174)))</f>
        <v/>
      </c>
      <c r="DR180" s="398" t="str">
        <f ca="1">+IF(OFFSET('Hygiene Data'!$E$11,0,10*ROW('Hygiene Data'!E174))="","",OFFSET('Hygiene Data'!$E$11,0,10*ROW('Hygiene Data'!E174)))</f>
        <v/>
      </c>
      <c r="DS180" s="398" t="str">
        <f ca="1">+IF(OFFSET('Hygiene Data'!$E$12,0,10*ROW('Hygiene Data'!E174))="","",OFFSET('Hygiene Data'!$E$12,0,10*ROW('Hygiene Data'!E174)))</f>
        <v/>
      </c>
      <c r="DT180" s="398" t="str">
        <f ca="1">+IF(OFFSET('Hygiene Data'!$E$13,0,10*ROW('Hygiene Data'!E174))="","",OFFSET('Hygiene Data'!$E$13,0,10*ROW('Hygiene Data'!E174)))</f>
        <v/>
      </c>
      <c r="DU180" s="398" t="str">
        <f ca="1">+IF(OFFSET('Hygiene Data'!$F$11,0,10*ROW('Hygiene Data'!F174))="","",OFFSET('Hygiene Data'!$F$11,0,10*ROW('Hygiene Data'!F174)))</f>
        <v/>
      </c>
      <c r="DV180" s="398" t="str">
        <f ca="1">+IF(OFFSET('Hygiene Data'!$F$12,0,10*ROW('Hygiene Data'!F174))="","",OFFSET('Hygiene Data'!$F$12,0,10*ROW('Hygiene Data'!F174)))</f>
        <v/>
      </c>
      <c r="DW180" s="398" t="str">
        <f ca="1">+IF(OFFSET('Hygiene Data'!$F$13,0,10*ROW('Hygiene Data'!F174))="","",OFFSET('Hygiene Data'!$F$13,0,10*ROW('Hygiene Data'!F174)))</f>
        <v/>
      </c>
      <c r="DX180" s="398" t="str">
        <f ca="1">+IF(OFFSET('Hygiene Data'!$G$11,0,10*ROW('Hygiene Data'!G174))="","",OFFSET('Hygiene Data'!$G$11,0,10*ROW('Hygiene Data'!G174)))</f>
        <v/>
      </c>
      <c r="DY180" s="398" t="str">
        <f ca="1">+IF(OFFSET('Hygiene Data'!$G$12,0,10*ROW('Hygiene Data'!G174))="","",OFFSET('Hygiene Data'!$G$12,0,10*ROW('Hygiene Data'!G174)))</f>
        <v/>
      </c>
      <c r="DZ180" s="398" t="str">
        <f ca="1">+IF(OFFSET('Hygiene Data'!$G$13,0,10*ROW('Hygiene Data'!G174))="","",OFFSET('Hygiene Data'!$G$13,0,10*ROW('Hygiene Data'!G174)))</f>
        <v/>
      </c>
      <c r="EA180" s="398" t="str">
        <f ca="1">+IF(OFFSET('Hygiene Data'!$H$11,0,10*ROW('Hygiene Data'!H174))="","",OFFSET('Hygiene Data'!$H$11,0,10*ROW('Hygiene Data'!H174)))</f>
        <v/>
      </c>
      <c r="EB180" s="398" t="str">
        <f ca="1">+IF(OFFSET('Hygiene Data'!$H$12,0,10*ROW('Hygiene Data'!H174))="","",OFFSET('Hygiene Data'!$H$12,0,10*ROW('Hygiene Data'!H174)))</f>
        <v/>
      </c>
      <c r="EC180" s="398" t="str">
        <f ca="1">+IF(OFFSET('Hygiene Data'!$H$13,0,10*ROW('Hygiene Data'!H174))="","",OFFSET('Hygiene Data'!$H$13,0,10*ROW('Hygiene Data'!H174)))</f>
        <v/>
      </c>
      <c r="ED180" s="398" t="str">
        <f ca="1">+IF(OFFSET('Hygiene Data'!$I$11,0,10*ROW('Hygiene Data'!I174))="","",OFFSET('Hygiene Data'!$I$11,0,10*ROW('Hygiene Data'!I174)))</f>
        <v/>
      </c>
      <c r="EE180" s="398" t="str">
        <f ca="1">+IF(OFFSET('Hygiene Data'!$I$12,0,10*ROW('Hygiene Data'!I174))="","",OFFSET('Hygiene Data'!$I$12,0,10*ROW('Hygiene Data'!I174)))</f>
        <v/>
      </c>
      <c r="EF180" s="398" t="str">
        <f ca="1">+IF(OFFSET('Hygiene Data'!$I$13,0,10*ROW('Hygiene Data'!I174))="","",OFFSET('Hygiene Data'!$I$13,0,10*ROW('Hygiene Data'!I174)))</f>
        <v/>
      </c>
    </row>
    <row r="181" spans="1:136" x14ac:dyDescent="0.25">
      <c r="A181" s="507" t="str">
        <f ca="1">+IF(OFFSET('Water Data'!$B$2,0,10*ROW('Water Data'!E175))="","",OFFSET('Water Data'!$B$2,0,10*ROW('Water Data'!E175)))</f>
        <v/>
      </c>
      <c r="B181" s="507"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34" t="str">
        <f t="shared" ca="1" si="2"/>
        <v/>
      </c>
      <c r="D181" s="535"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35"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35"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35"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35"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35"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35"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35"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35"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35"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35"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35"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35"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35"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35"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35"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35"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35"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36"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36"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36"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36"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36"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36"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36"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36"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36"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36"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36"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36"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36"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36"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36"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36"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36"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36"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36"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36"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36"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36"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36"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36"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36"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36"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36"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36"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36"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36"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37"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613"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37"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37"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37"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37"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37"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37"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37"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37"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37"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37"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37"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37"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37"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37"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37"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37"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98" t="str">
        <f ca="1">+IF(OFFSET('Water Data'!$D$27,0,10*ROW('Water Data'!D175))="","",OFFSET('Water Data'!$D$27,0,10*ROW('Water Data'!D175)))</f>
        <v/>
      </c>
      <c r="BT181" s="398" t="str">
        <f ca="1">+IF(OFFSET('Water Data'!$D$28,0,10*ROW('Water Data'!D175))="","",OFFSET('Water Data'!$D$28,0,10*ROW('Water Data'!D175)))</f>
        <v/>
      </c>
      <c r="BU181" s="398" t="str">
        <f ca="1">+IF(OFFSET('Water Data'!$D$29,0,10*ROW('Water Data'!D175))="","",OFFSET('Water Data'!$D$29,0,10*ROW('Water Data'!D175)))</f>
        <v/>
      </c>
      <c r="BV181" s="398" t="str">
        <f ca="1">+IF(OFFSET('Water Data'!$E$27,0,10*ROW('Water Data'!E175))="","",OFFSET('Water Data'!$E$27,0,10*ROW('Water Data'!E175)))</f>
        <v/>
      </c>
      <c r="BW181" s="398" t="str">
        <f ca="1">+IF(OFFSET('Water Data'!$E$28,0,10*ROW('Water Data'!E175))="","",OFFSET('Water Data'!$E$28,0,10*ROW('Water Data'!E175)))</f>
        <v/>
      </c>
      <c r="BX181" s="398" t="str">
        <f ca="1">+IF(OFFSET('Water Data'!$E$29,0,10*ROW('Water Data'!E175))="","",OFFSET('Water Data'!$E$29,0,10*ROW('Water Data'!E175)))</f>
        <v/>
      </c>
      <c r="BY181" s="398" t="str">
        <f ca="1">+IF(OFFSET('Water Data'!$F$27,0,10*ROW('Water Data'!F175))="","",OFFSET('Water Data'!$F$27,0,10*ROW('Water Data'!F175)))</f>
        <v/>
      </c>
      <c r="BZ181" s="398" t="str">
        <f ca="1">+IF(OFFSET('Water Data'!$F$28,0,10*ROW('Water Data'!F175))="","",OFFSET('Water Data'!$F$28,0,10*ROW('Water Data'!F175)))</f>
        <v/>
      </c>
      <c r="CA181" s="398" t="str">
        <f ca="1">+IF(OFFSET('Water Data'!$F$29,0,10*ROW('Water Data'!F175))="","",OFFSET('Water Data'!$F$29,0,10*ROW('Water Data'!F175)))</f>
        <v/>
      </c>
      <c r="CB181" s="398" t="str">
        <f ca="1">+IF(OFFSET('Water Data'!$G$27,0,10*ROW('Water Data'!G175))="","",OFFSET('Water Data'!$G$27,0,10*ROW('Water Data'!G175)))</f>
        <v/>
      </c>
      <c r="CC181" s="398" t="str">
        <f ca="1">+IF(OFFSET('Water Data'!$G$28,0,10*ROW('Water Data'!G175))="","",OFFSET('Water Data'!$G$28,0,10*ROW('Water Data'!G175)))</f>
        <v/>
      </c>
      <c r="CD181" s="398" t="str">
        <f ca="1">+IF(OFFSET('Water Data'!$G$29,0,10*ROW('Water Data'!G175))="","",OFFSET('Water Data'!$G$29,0,10*ROW('Water Data'!G175)))</f>
        <v/>
      </c>
      <c r="CE181" s="398" t="str">
        <f ca="1">+IF(OFFSET('Water Data'!$H$27,0,10*ROW('Water Data'!H175))="","",OFFSET('Water Data'!$H$27,0,10*ROW('Water Data'!H175)))</f>
        <v/>
      </c>
      <c r="CF181" s="398" t="str">
        <f ca="1">+IF(OFFSET('Water Data'!$H$28,0,10*ROW('Water Data'!H175))="","",OFFSET('Water Data'!$H$28,0,10*ROW('Water Data'!H175)))</f>
        <v/>
      </c>
      <c r="CG181" s="398" t="str">
        <f ca="1">+IF(OFFSET('Water Data'!$H$29,0,10*ROW('Water Data'!H175))="","",OFFSET('Water Data'!$H$29,0,10*ROW('Water Data'!H175)))</f>
        <v/>
      </c>
      <c r="CH181" s="398" t="str">
        <f ca="1">+IF(OFFSET('Water Data'!$I$27,0,10*ROW('Water Data'!I175))="","",OFFSET('Water Data'!$I$27,0,10*ROW('Water Data'!I175)))</f>
        <v/>
      </c>
      <c r="CI181" s="398" t="str">
        <f ca="1">+IF(OFFSET('Water Data'!$I$28,0,10*ROW('Water Data'!I175))="","",OFFSET('Water Data'!$I$28,0,10*ROW('Water Data'!I175)))</f>
        <v/>
      </c>
      <c r="CJ181" s="398" t="str">
        <f ca="1">+IF(OFFSET('Water Data'!$I$29,0,10*ROW('Water Data'!I175))="","",OFFSET('Water Data'!$I$29,0,10*ROW('Water Data'!I175)))</f>
        <v/>
      </c>
      <c r="CK181" s="398" t="str">
        <f ca="1">+IF(OFFSET('Sanitation Data'!$D$28,0,10*ROW('Sanitation Data'!D175))="","",OFFSET('Sanitation Data'!$D$28,0,10*ROW('Sanitation Data'!D175)))</f>
        <v/>
      </c>
      <c r="CL181" s="398" t="str">
        <f ca="1">+IF(OFFSET('Sanitation Data'!$D$29,0,10*ROW('Sanitation Data'!D175))="","",OFFSET('Sanitation Data'!$D$29,0,10*ROW('Sanitation Data'!D175)))</f>
        <v/>
      </c>
      <c r="CM181" s="398" t="str">
        <f ca="1">+IF(OFFSET('Sanitation Data'!$D$30,0,10*ROW('Sanitation Data'!D175))="","",OFFSET('Sanitation Data'!$D$30,0,10*ROW('Sanitation Data'!D175)))</f>
        <v/>
      </c>
      <c r="CN181" s="398" t="str">
        <f ca="1">+IF(OFFSET('Sanitation Data'!$D$31,0,10*ROW('Sanitation Data'!D175))="","",OFFSET('Sanitation Data'!$D$31,0,10*ROW('Sanitation Data'!D175)))</f>
        <v/>
      </c>
      <c r="CO181" s="398" t="str">
        <f ca="1">+IF(OFFSET('Sanitation Data'!$D$32,0,10*ROW('Sanitation Data'!D175))="","",OFFSET('Sanitation Data'!$D$32,0,10*ROW('Sanitation Data'!D175)))</f>
        <v/>
      </c>
      <c r="CP181" s="398" t="str">
        <f ca="1">+IF(OFFSET('Sanitation Data'!$E$28,0,10*ROW('Sanitation Data'!E175))="","",OFFSET('Sanitation Data'!$E$28,0,10*ROW('Sanitation Data'!E175)))</f>
        <v/>
      </c>
      <c r="CQ181" s="398" t="str">
        <f ca="1">+IF(OFFSET('Sanitation Data'!$E$29,0,10*ROW('Sanitation Data'!E175))="","",OFFSET('Sanitation Data'!$E$29,0,10*ROW('Sanitation Data'!E175)))</f>
        <v/>
      </c>
      <c r="CR181" s="398" t="str">
        <f ca="1">+IF(OFFSET('Sanitation Data'!$E$30,0,10*ROW('Sanitation Data'!E175))="","",OFFSET('Sanitation Data'!$E$30,0,10*ROW('Sanitation Data'!E175)))</f>
        <v/>
      </c>
      <c r="CS181" s="398" t="str">
        <f ca="1">+IF(OFFSET('Sanitation Data'!$E$31,0,10*ROW('Sanitation Data'!E175))="","",OFFSET('Sanitation Data'!$E$31,0,10*ROW('Sanitation Data'!E175)))</f>
        <v/>
      </c>
      <c r="CT181" s="398" t="str">
        <f ca="1">+IF(OFFSET('Sanitation Data'!$E$32,0,10*ROW('Sanitation Data'!E175))="","",OFFSET('Sanitation Data'!$E$32,0,10*ROW('Sanitation Data'!E175)))</f>
        <v/>
      </c>
      <c r="CU181" s="398" t="str">
        <f ca="1">+IF(OFFSET('Sanitation Data'!$F$28,0,10*ROW('Sanitation Data'!F175))="","",OFFSET('Sanitation Data'!$F$28,0,10*ROW('Sanitation Data'!F175)))</f>
        <v/>
      </c>
      <c r="CV181" s="398" t="str">
        <f ca="1">+IF(OFFSET('Sanitation Data'!$F$29,0,10*ROW('Sanitation Data'!F175))="","",OFFSET('Sanitation Data'!$F$29,0,10*ROW('Sanitation Data'!F175)))</f>
        <v/>
      </c>
      <c r="CW181" s="398" t="str">
        <f ca="1">+IF(OFFSET('Sanitation Data'!$F$30,0,10*ROW('Sanitation Data'!F175))="","",OFFSET('Sanitation Data'!$F$30,0,10*ROW('Sanitation Data'!F175)))</f>
        <v/>
      </c>
      <c r="CX181" s="398" t="str">
        <f ca="1">+IF(OFFSET('Sanitation Data'!$F$31,0,10*ROW('Sanitation Data'!F175))="","",OFFSET('Sanitation Data'!$F$31,0,10*ROW('Sanitation Data'!F175)))</f>
        <v/>
      </c>
      <c r="CY181" s="398" t="str">
        <f ca="1">+IF(OFFSET('Sanitation Data'!$F$32,0,10*ROW('Sanitation Data'!F175))="","",OFFSET('Sanitation Data'!$F$32,0,10*ROW('Sanitation Data'!F175)))</f>
        <v/>
      </c>
      <c r="CZ181" s="398" t="str">
        <f ca="1">+IF(OFFSET('Sanitation Data'!$G$28,0,10*ROW('Sanitation Data'!G175))="","",OFFSET('Sanitation Data'!$G$28,0,10*ROW('Sanitation Data'!G175)))</f>
        <v/>
      </c>
      <c r="DA181" s="398" t="str">
        <f ca="1">+IF(OFFSET('Sanitation Data'!$G$29,0,10*ROW('Sanitation Data'!G175))="","",OFFSET('Sanitation Data'!$G$29,0,10*ROW('Sanitation Data'!G175)))</f>
        <v/>
      </c>
      <c r="DB181" s="398" t="str">
        <f ca="1">+IF(OFFSET('Sanitation Data'!$G$30,0,10*ROW('Sanitation Data'!G175))="","",OFFSET('Sanitation Data'!$G$30,0,10*ROW('Sanitation Data'!G175)))</f>
        <v/>
      </c>
      <c r="DC181" s="398" t="str">
        <f ca="1">+IF(OFFSET('Sanitation Data'!$G$31,0,10*ROW('Sanitation Data'!G175))="","",OFFSET('Sanitation Data'!$G$31,0,10*ROW('Sanitation Data'!G175)))</f>
        <v/>
      </c>
      <c r="DD181" s="398" t="str">
        <f ca="1">+IF(OFFSET('Sanitation Data'!$G$32,0,10*ROW('Sanitation Data'!G175))="","",OFFSET('Sanitation Data'!$G$32,0,10*ROW('Sanitation Data'!G175)))</f>
        <v/>
      </c>
      <c r="DE181" s="398" t="str">
        <f ca="1">+IF(OFFSET('Sanitation Data'!$H$28,0,10*ROW('Sanitation Data'!H175))="","",OFFSET('Sanitation Data'!$H$28,0,10*ROW('Sanitation Data'!H175)))</f>
        <v/>
      </c>
      <c r="DF181" s="398" t="str">
        <f ca="1">+IF(OFFSET('Sanitation Data'!$H$29,0,10*ROW('Sanitation Data'!H175))="","",OFFSET('Sanitation Data'!$H$29,0,10*ROW('Sanitation Data'!H175)))</f>
        <v/>
      </c>
      <c r="DG181" s="398" t="str">
        <f ca="1">+IF(OFFSET('Sanitation Data'!$H$30,0,10*ROW('Sanitation Data'!H175))="","",OFFSET('Sanitation Data'!$H$30,0,10*ROW('Sanitation Data'!H175)))</f>
        <v/>
      </c>
      <c r="DH181" s="398" t="str">
        <f ca="1">+IF(OFFSET('Sanitation Data'!$H$31,0,10*ROW('Sanitation Data'!H175))="","",OFFSET('Sanitation Data'!$H$31,0,10*ROW('Sanitation Data'!H175)))</f>
        <v/>
      </c>
      <c r="DI181" s="398" t="str">
        <f ca="1">+IF(OFFSET('Sanitation Data'!$H$32,0,10*ROW('Sanitation Data'!H175))="","",OFFSET('Sanitation Data'!$H$32,0,10*ROW('Sanitation Data'!H175)))</f>
        <v/>
      </c>
      <c r="DJ181" s="398" t="str">
        <f ca="1">+IF(OFFSET('Sanitation Data'!$I$28,0,10*ROW('Sanitation Data'!I175))="","",OFFSET('Sanitation Data'!$I$28,0,10*ROW('Sanitation Data'!I175)))</f>
        <v/>
      </c>
      <c r="DK181" s="398" t="str">
        <f ca="1">+IF(OFFSET('Sanitation Data'!$I$29,0,10*ROW('Sanitation Data'!I175))="","",OFFSET('Sanitation Data'!$I$29,0,10*ROW('Sanitation Data'!I175)))</f>
        <v/>
      </c>
      <c r="DL181" s="398" t="str">
        <f ca="1">+IF(OFFSET('Sanitation Data'!$I$30,0,10*ROW('Sanitation Data'!I175))="","",OFFSET('Sanitation Data'!$I$30,0,10*ROW('Sanitation Data'!I175)))</f>
        <v/>
      </c>
      <c r="DM181" s="398" t="str">
        <f ca="1">+IF(OFFSET('Sanitation Data'!$I$31,0,10*ROW('Sanitation Data'!I175))="","",OFFSET('Sanitation Data'!$I$31,0,10*ROW('Sanitation Data'!I175)))</f>
        <v/>
      </c>
      <c r="DN181" s="398" t="str">
        <f ca="1">+IF(OFFSET('Sanitation Data'!$I$32,0,10*ROW('Sanitation Data'!I175))="","",OFFSET('Sanitation Data'!$I$32,0,10*ROW('Sanitation Data'!I175)))</f>
        <v/>
      </c>
      <c r="DO181" s="398" t="str">
        <f ca="1">+IF(OFFSET('Hygiene Data'!$D$11,0,10*ROW('Hygiene Data'!D175))="","",OFFSET('Hygiene Data'!$D$11,0,10*ROW('Hygiene Data'!D175)))</f>
        <v/>
      </c>
      <c r="DP181" s="398" t="str">
        <f ca="1">+IF(OFFSET('Hygiene Data'!$D$12,0,10*ROW('Hygiene Data'!D175))="","",OFFSET('Hygiene Data'!$D$12,0,10*ROW('Hygiene Data'!D175)))</f>
        <v/>
      </c>
      <c r="DQ181" s="398" t="str">
        <f ca="1">+IF(OFFSET('Hygiene Data'!$D$13,0,10*ROW('Hygiene Data'!D175))="","",OFFSET('Hygiene Data'!$D$13,0,10*ROW('Hygiene Data'!D175)))</f>
        <v/>
      </c>
      <c r="DR181" s="398" t="str">
        <f ca="1">+IF(OFFSET('Hygiene Data'!$E$11,0,10*ROW('Hygiene Data'!E175))="","",OFFSET('Hygiene Data'!$E$11,0,10*ROW('Hygiene Data'!E175)))</f>
        <v/>
      </c>
      <c r="DS181" s="398" t="str">
        <f ca="1">+IF(OFFSET('Hygiene Data'!$E$12,0,10*ROW('Hygiene Data'!E175))="","",OFFSET('Hygiene Data'!$E$12,0,10*ROW('Hygiene Data'!E175)))</f>
        <v/>
      </c>
      <c r="DT181" s="398" t="str">
        <f ca="1">+IF(OFFSET('Hygiene Data'!$E$13,0,10*ROW('Hygiene Data'!E175))="","",OFFSET('Hygiene Data'!$E$13,0,10*ROW('Hygiene Data'!E175)))</f>
        <v/>
      </c>
      <c r="DU181" s="398" t="str">
        <f ca="1">+IF(OFFSET('Hygiene Data'!$F$11,0,10*ROW('Hygiene Data'!F175))="","",OFFSET('Hygiene Data'!$F$11,0,10*ROW('Hygiene Data'!F175)))</f>
        <v/>
      </c>
      <c r="DV181" s="398" t="str">
        <f ca="1">+IF(OFFSET('Hygiene Data'!$F$12,0,10*ROW('Hygiene Data'!F175))="","",OFFSET('Hygiene Data'!$F$12,0,10*ROW('Hygiene Data'!F175)))</f>
        <v/>
      </c>
      <c r="DW181" s="398" t="str">
        <f ca="1">+IF(OFFSET('Hygiene Data'!$F$13,0,10*ROW('Hygiene Data'!F175))="","",OFFSET('Hygiene Data'!$F$13,0,10*ROW('Hygiene Data'!F175)))</f>
        <v/>
      </c>
      <c r="DX181" s="398" t="str">
        <f ca="1">+IF(OFFSET('Hygiene Data'!$G$11,0,10*ROW('Hygiene Data'!G175))="","",OFFSET('Hygiene Data'!$G$11,0,10*ROW('Hygiene Data'!G175)))</f>
        <v/>
      </c>
      <c r="DY181" s="398" t="str">
        <f ca="1">+IF(OFFSET('Hygiene Data'!$G$12,0,10*ROW('Hygiene Data'!G175))="","",OFFSET('Hygiene Data'!$G$12,0,10*ROW('Hygiene Data'!G175)))</f>
        <v/>
      </c>
      <c r="DZ181" s="398" t="str">
        <f ca="1">+IF(OFFSET('Hygiene Data'!$G$13,0,10*ROW('Hygiene Data'!G175))="","",OFFSET('Hygiene Data'!$G$13,0,10*ROW('Hygiene Data'!G175)))</f>
        <v/>
      </c>
      <c r="EA181" s="398" t="str">
        <f ca="1">+IF(OFFSET('Hygiene Data'!$H$11,0,10*ROW('Hygiene Data'!H175))="","",OFFSET('Hygiene Data'!$H$11,0,10*ROW('Hygiene Data'!H175)))</f>
        <v/>
      </c>
      <c r="EB181" s="398" t="str">
        <f ca="1">+IF(OFFSET('Hygiene Data'!$H$12,0,10*ROW('Hygiene Data'!H175))="","",OFFSET('Hygiene Data'!$H$12,0,10*ROW('Hygiene Data'!H175)))</f>
        <v/>
      </c>
      <c r="EC181" s="398" t="str">
        <f ca="1">+IF(OFFSET('Hygiene Data'!$H$13,0,10*ROW('Hygiene Data'!H175))="","",OFFSET('Hygiene Data'!$H$13,0,10*ROW('Hygiene Data'!H175)))</f>
        <v/>
      </c>
      <c r="ED181" s="398" t="str">
        <f ca="1">+IF(OFFSET('Hygiene Data'!$I$11,0,10*ROW('Hygiene Data'!I175))="","",OFFSET('Hygiene Data'!$I$11,0,10*ROW('Hygiene Data'!I175)))</f>
        <v/>
      </c>
      <c r="EE181" s="398" t="str">
        <f ca="1">+IF(OFFSET('Hygiene Data'!$I$12,0,10*ROW('Hygiene Data'!I175))="","",OFFSET('Hygiene Data'!$I$12,0,10*ROW('Hygiene Data'!I175)))</f>
        <v/>
      </c>
      <c r="EF181" s="398" t="str">
        <f ca="1">+IF(OFFSET('Hygiene Data'!$I$13,0,10*ROW('Hygiene Data'!I175))="","",OFFSET('Hygiene Data'!$I$13,0,10*ROW('Hygiene Data'!I175)))</f>
        <v/>
      </c>
    </row>
    <row r="182" spans="1:136" x14ac:dyDescent="0.25">
      <c r="A182" s="507" t="str">
        <f ca="1">+IF(OFFSET('Water Data'!$B$2,0,10*ROW('Water Data'!E176))="","",OFFSET('Water Data'!$B$2,0,10*ROW('Water Data'!E176)))</f>
        <v/>
      </c>
      <c r="B182" s="507"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34" t="str">
        <f t="shared" ca="1" si="2"/>
        <v/>
      </c>
      <c r="D182" s="535"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35"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35"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35"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35"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35"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35"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35"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35"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35"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35"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35"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35"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35"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35"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35"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35"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35"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36"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36"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36"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36"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36"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36"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36"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36"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36"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36"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36"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36"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36"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36"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36"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36"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36"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36"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36"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36"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36"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36"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36"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36"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36"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36"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36"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36"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36"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36"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37"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613"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37"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37"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37"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37"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37"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37"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37"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37"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37"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37"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37"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37"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37"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37"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37"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37"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98" t="str">
        <f ca="1">+IF(OFFSET('Water Data'!$D$27,0,10*ROW('Water Data'!D176))="","",OFFSET('Water Data'!$D$27,0,10*ROW('Water Data'!D176)))</f>
        <v/>
      </c>
      <c r="BT182" s="398" t="str">
        <f ca="1">+IF(OFFSET('Water Data'!$D$28,0,10*ROW('Water Data'!D176))="","",OFFSET('Water Data'!$D$28,0,10*ROW('Water Data'!D176)))</f>
        <v/>
      </c>
      <c r="BU182" s="398" t="str">
        <f ca="1">+IF(OFFSET('Water Data'!$D$29,0,10*ROW('Water Data'!D176))="","",OFFSET('Water Data'!$D$29,0,10*ROW('Water Data'!D176)))</f>
        <v/>
      </c>
      <c r="BV182" s="398" t="str">
        <f ca="1">+IF(OFFSET('Water Data'!$E$27,0,10*ROW('Water Data'!E176))="","",OFFSET('Water Data'!$E$27,0,10*ROW('Water Data'!E176)))</f>
        <v/>
      </c>
      <c r="BW182" s="398" t="str">
        <f ca="1">+IF(OFFSET('Water Data'!$E$28,0,10*ROW('Water Data'!E176))="","",OFFSET('Water Data'!$E$28,0,10*ROW('Water Data'!E176)))</f>
        <v/>
      </c>
      <c r="BX182" s="398" t="str">
        <f ca="1">+IF(OFFSET('Water Data'!$E$29,0,10*ROW('Water Data'!E176))="","",OFFSET('Water Data'!$E$29,0,10*ROW('Water Data'!E176)))</f>
        <v/>
      </c>
      <c r="BY182" s="398" t="str">
        <f ca="1">+IF(OFFSET('Water Data'!$F$27,0,10*ROW('Water Data'!F176))="","",OFFSET('Water Data'!$F$27,0,10*ROW('Water Data'!F176)))</f>
        <v/>
      </c>
      <c r="BZ182" s="398" t="str">
        <f ca="1">+IF(OFFSET('Water Data'!$F$28,0,10*ROW('Water Data'!F176))="","",OFFSET('Water Data'!$F$28,0,10*ROW('Water Data'!F176)))</f>
        <v/>
      </c>
      <c r="CA182" s="398" t="str">
        <f ca="1">+IF(OFFSET('Water Data'!$F$29,0,10*ROW('Water Data'!F176))="","",OFFSET('Water Data'!$F$29,0,10*ROW('Water Data'!F176)))</f>
        <v/>
      </c>
      <c r="CB182" s="398" t="str">
        <f ca="1">+IF(OFFSET('Water Data'!$G$27,0,10*ROW('Water Data'!G176))="","",OFFSET('Water Data'!$G$27,0,10*ROW('Water Data'!G176)))</f>
        <v/>
      </c>
      <c r="CC182" s="398" t="str">
        <f ca="1">+IF(OFFSET('Water Data'!$G$28,0,10*ROW('Water Data'!G176))="","",OFFSET('Water Data'!$G$28,0,10*ROW('Water Data'!G176)))</f>
        <v/>
      </c>
      <c r="CD182" s="398" t="str">
        <f ca="1">+IF(OFFSET('Water Data'!$G$29,0,10*ROW('Water Data'!G176))="","",OFFSET('Water Data'!$G$29,0,10*ROW('Water Data'!G176)))</f>
        <v/>
      </c>
      <c r="CE182" s="398" t="str">
        <f ca="1">+IF(OFFSET('Water Data'!$H$27,0,10*ROW('Water Data'!H176))="","",OFFSET('Water Data'!$H$27,0,10*ROW('Water Data'!H176)))</f>
        <v/>
      </c>
      <c r="CF182" s="398" t="str">
        <f ca="1">+IF(OFFSET('Water Data'!$H$28,0,10*ROW('Water Data'!H176))="","",OFFSET('Water Data'!$H$28,0,10*ROW('Water Data'!H176)))</f>
        <v/>
      </c>
      <c r="CG182" s="398" t="str">
        <f ca="1">+IF(OFFSET('Water Data'!$H$29,0,10*ROW('Water Data'!H176))="","",OFFSET('Water Data'!$H$29,0,10*ROW('Water Data'!H176)))</f>
        <v/>
      </c>
      <c r="CH182" s="398" t="str">
        <f ca="1">+IF(OFFSET('Water Data'!$I$27,0,10*ROW('Water Data'!I176))="","",OFFSET('Water Data'!$I$27,0,10*ROW('Water Data'!I176)))</f>
        <v/>
      </c>
      <c r="CI182" s="398" t="str">
        <f ca="1">+IF(OFFSET('Water Data'!$I$28,0,10*ROW('Water Data'!I176))="","",OFFSET('Water Data'!$I$28,0,10*ROW('Water Data'!I176)))</f>
        <v/>
      </c>
      <c r="CJ182" s="398" t="str">
        <f ca="1">+IF(OFFSET('Water Data'!$I$29,0,10*ROW('Water Data'!I176))="","",OFFSET('Water Data'!$I$29,0,10*ROW('Water Data'!I176)))</f>
        <v/>
      </c>
      <c r="CK182" s="398" t="str">
        <f ca="1">+IF(OFFSET('Sanitation Data'!$D$28,0,10*ROW('Sanitation Data'!D176))="","",OFFSET('Sanitation Data'!$D$28,0,10*ROW('Sanitation Data'!D176)))</f>
        <v/>
      </c>
      <c r="CL182" s="398" t="str">
        <f ca="1">+IF(OFFSET('Sanitation Data'!$D$29,0,10*ROW('Sanitation Data'!D176))="","",OFFSET('Sanitation Data'!$D$29,0,10*ROW('Sanitation Data'!D176)))</f>
        <v/>
      </c>
      <c r="CM182" s="398" t="str">
        <f ca="1">+IF(OFFSET('Sanitation Data'!$D$30,0,10*ROW('Sanitation Data'!D176))="","",OFFSET('Sanitation Data'!$D$30,0,10*ROW('Sanitation Data'!D176)))</f>
        <v/>
      </c>
      <c r="CN182" s="398" t="str">
        <f ca="1">+IF(OFFSET('Sanitation Data'!$D$31,0,10*ROW('Sanitation Data'!D176))="","",OFFSET('Sanitation Data'!$D$31,0,10*ROW('Sanitation Data'!D176)))</f>
        <v/>
      </c>
      <c r="CO182" s="398" t="str">
        <f ca="1">+IF(OFFSET('Sanitation Data'!$D$32,0,10*ROW('Sanitation Data'!D176))="","",OFFSET('Sanitation Data'!$D$32,0,10*ROW('Sanitation Data'!D176)))</f>
        <v/>
      </c>
      <c r="CP182" s="398" t="str">
        <f ca="1">+IF(OFFSET('Sanitation Data'!$E$28,0,10*ROW('Sanitation Data'!E176))="","",OFFSET('Sanitation Data'!$E$28,0,10*ROW('Sanitation Data'!E176)))</f>
        <v/>
      </c>
      <c r="CQ182" s="398" t="str">
        <f ca="1">+IF(OFFSET('Sanitation Data'!$E$29,0,10*ROW('Sanitation Data'!E176))="","",OFFSET('Sanitation Data'!$E$29,0,10*ROW('Sanitation Data'!E176)))</f>
        <v/>
      </c>
      <c r="CR182" s="398" t="str">
        <f ca="1">+IF(OFFSET('Sanitation Data'!$E$30,0,10*ROW('Sanitation Data'!E176))="","",OFFSET('Sanitation Data'!$E$30,0,10*ROW('Sanitation Data'!E176)))</f>
        <v/>
      </c>
      <c r="CS182" s="398" t="str">
        <f ca="1">+IF(OFFSET('Sanitation Data'!$E$31,0,10*ROW('Sanitation Data'!E176))="","",OFFSET('Sanitation Data'!$E$31,0,10*ROW('Sanitation Data'!E176)))</f>
        <v/>
      </c>
      <c r="CT182" s="398" t="str">
        <f ca="1">+IF(OFFSET('Sanitation Data'!$E$32,0,10*ROW('Sanitation Data'!E176))="","",OFFSET('Sanitation Data'!$E$32,0,10*ROW('Sanitation Data'!E176)))</f>
        <v/>
      </c>
      <c r="CU182" s="398" t="str">
        <f ca="1">+IF(OFFSET('Sanitation Data'!$F$28,0,10*ROW('Sanitation Data'!F176))="","",OFFSET('Sanitation Data'!$F$28,0,10*ROW('Sanitation Data'!F176)))</f>
        <v/>
      </c>
      <c r="CV182" s="398" t="str">
        <f ca="1">+IF(OFFSET('Sanitation Data'!$F$29,0,10*ROW('Sanitation Data'!F176))="","",OFFSET('Sanitation Data'!$F$29,0,10*ROW('Sanitation Data'!F176)))</f>
        <v/>
      </c>
      <c r="CW182" s="398" t="str">
        <f ca="1">+IF(OFFSET('Sanitation Data'!$F$30,0,10*ROW('Sanitation Data'!F176))="","",OFFSET('Sanitation Data'!$F$30,0,10*ROW('Sanitation Data'!F176)))</f>
        <v/>
      </c>
      <c r="CX182" s="398" t="str">
        <f ca="1">+IF(OFFSET('Sanitation Data'!$F$31,0,10*ROW('Sanitation Data'!F176))="","",OFFSET('Sanitation Data'!$F$31,0,10*ROW('Sanitation Data'!F176)))</f>
        <v/>
      </c>
      <c r="CY182" s="398" t="str">
        <f ca="1">+IF(OFFSET('Sanitation Data'!$F$32,0,10*ROW('Sanitation Data'!F176))="","",OFFSET('Sanitation Data'!$F$32,0,10*ROW('Sanitation Data'!F176)))</f>
        <v/>
      </c>
      <c r="CZ182" s="398" t="str">
        <f ca="1">+IF(OFFSET('Sanitation Data'!$G$28,0,10*ROW('Sanitation Data'!G176))="","",OFFSET('Sanitation Data'!$G$28,0,10*ROW('Sanitation Data'!G176)))</f>
        <v/>
      </c>
      <c r="DA182" s="398" t="str">
        <f ca="1">+IF(OFFSET('Sanitation Data'!$G$29,0,10*ROW('Sanitation Data'!G176))="","",OFFSET('Sanitation Data'!$G$29,0,10*ROW('Sanitation Data'!G176)))</f>
        <v/>
      </c>
      <c r="DB182" s="398" t="str">
        <f ca="1">+IF(OFFSET('Sanitation Data'!$G$30,0,10*ROW('Sanitation Data'!G176))="","",OFFSET('Sanitation Data'!$G$30,0,10*ROW('Sanitation Data'!G176)))</f>
        <v/>
      </c>
      <c r="DC182" s="398" t="str">
        <f ca="1">+IF(OFFSET('Sanitation Data'!$G$31,0,10*ROW('Sanitation Data'!G176))="","",OFFSET('Sanitation Data'!$G$31,0,10*ROW('Sanitation Data'!G176)))</f>
        <v/>
      </c>
      <c r="DD182" s="398" t="str">
        <f ca="1">+IF(OFFSET('Sanitation Data'!$G$32,0,10*ROW('Sanitation Data'!G176))="","",OFFSET('Sanitation Data'!$G$32,0,10*ROW('Sanitation Data'!G176)))</f>
        <v/>
      </c>
      <c r="DE182" s="398" t="str">
        <f ca="1">+IF(OFFSET('Sanitation Data'!$H$28,0,10*ROW('Sanitation Data'!H176))="","",OFFSET('Sanitation Data'!$H$28,0,10*ROW('Sanitation Data'!H176)))</f>
        <v/>
      </c>
      <c r="DF182" s="398" t="str">
        <f ca="1">+IF(OFFSET('Sanitation Data'!$H$29,0,10*ROW('Sanitation Data'!H176))="","",OFFSET('Sanitation Data'!$H$29,0,10*ROW('Sanitation Data'!H176)))</f>
        <v/>
      </c>
      <c r="DG182" s="398" t="str">
        <f ca="1">+IF(OFFSET('Sanitation Data'!$H$30,0,10*ROW('Sanitation Data'!H176))="","",OFFSET('Sanitation Data'!$H$30,0,10*ROW('Sanitation Data'!H176)))</f>
        <v/>
      </c>
      <c r="DH182" s="398" t="str">
        <f ca="1">+IF(OFFSET('Sanitation Data'!$H$31,0,10*ROW('Sanitation Data'!H176))="","",OFFSET('Sanitation Data'!$H$31,0,10*ROW('Sanitation Data'!H176)))</f>
        <v/>
      </c>
      <c r="DI182" s="398" t="str">
        <f ca="1">+IF(OFFSET('Sanitation Data'!$H$32,0,10*ROW('Sanitation Data'!H176))="","",OFFSET('Sanitation Data'!$H$32,0,10*ROW('Sanitation Data'!H176)))</f>
        <v/>
      </c>
      <c r="DJ182" s="398" t="str">
        <f ca="1">+IF(OFFSET('Sanitation Data'!$I$28,0,10*ROW('Sanitation Data'!I176))="","",OFFSET('Sanitation Data'!$I$28,0,10*ROW('Sanitation Data'!I176)))</f>
        <v/>
      </c>
      <c r="DK182" s="398" t="str">
        <f ca="1">+IF(OFFSET('Sanitation Data'!$I$29,0,10*ROW('Sanitation Data'!I176))="","",OFFSET('Sanitation Data'!$I$29,0,10*ROW('Sanitation Data'!I176)))</f>
        <v/>
      </c>
      <c r="DL182" s="398" t="str">
        <f ca="1">+IF(OFFSET('Sanitation Data'!$I$30,0,10*ROW('Sanitation Data'!I176))="","",OFFSET('Sanitation Data'!$I$30,0,10*ROW('Sanitation Data'!I176)))</f>
        <v/>
      </c>
      <c r="DM182" s="398" t="str">
        <f ca="1">+IF(OFFSET('Sanitation Data'!$I$31,0,10*ROW('Sanitation Data'!I176))="","",OFFSET('Sanitation Data'!$I$31,0,10*ROW('Sanitation Data'!I176)))</f>
        <v/>
      </c>
      <c r="DN182" s="398" t="str">
        <f ca="1">+IF(OFFSET('Sanitation Data'!$I$32,0,10*ROW('Sanitation Data'!I176))="","",OFFSET('Sanitation Data'!$I$32,0,10*ROW('Sanitation Data'!I176)))</f>
        <v/>
      </c>
      <c r="DO182" s="398" t="str">
        <f ca="1">+IF(OFFSET('Hygiene Data'!$D$11,0,10*ROW('Hygiene Data'!D176))="","",OFFSET('Hygiene Data'!$D$11,0,10*ROW('Hygiene Data'!D176)))</f>
        <v/>
      </c>
      <c r="DP182" s="398" t="str">
        <f ca="1">+IF(OFFSET('Hygiene Data'!$D$12,0,10*ROW('Hygiene Data'!D176))="","",OFFSET('Hygiene Data'!$D$12,0,10*ROW('Hygiene Data'!D176)))</f>
        <v/>
      </c>
      <c r="DQ182" s="398" t="str">
        <f ca="1">+IF(OFFSET('Hygiene Data'!$D$13,0,10*ROW('Hygiene Data'!D176))="","",OFFSET('Hygiene Data'!$D$13,0,10*ROW('Hygiene Data'!D176)))</f>
        <v/>
      </c>
      <c r="DR182" s="398" t="str">
        <f ca="1">+IF(OFFSET('Hygiene Data'!$E$11,0,10*ROW('Hygiene Data'!E176))="","",OFFSET('Hygiene Data'!$E$11,0,10*ROW('Hygiene Data'!E176)))</f>
        <v/>
      </c>
      <c r="DS182" s="398" t="str">
        <f ca="1">+IF(OFFSET('Hygiene Data'!$E$12,0,10*ROW('Hygiene Data'!E176))="","",OFFSET('Hygiene Data'!$E$12,0,10*ROW('Hygiene Data'!E176)))</f>
        <v/>
      </c>
      <c r="DT182" s="398" t="str">
        <f ca="1">+IF(OFFSET('Hygiene Data'!$E$13,0,10*ROW('Hygiene Data'!E176))="","",OFFSET('Hygiene Data'!$E$13,0,10*ROW('Hygiene Data'!E176)))</f>
        <v/>
      </c>
      <c r="DU182" s="398" t="str">
        <f ca="1">+IF(OFFSET('Hygiene Data'!$F$11,0,10*ROW('Hygiene Data'!F176))="","",OFFSET('Hygiene Data'!$F$11,0,10*ROW('Hygiene Data'!F176)))</f>
        <v/>
      </c>
      <c r="DV182" s="398" t="str">
        <f ca="1">+IF(OFFSET('Hygiene Data'!$F$12,0,10*ROW('Hygiene Data'!F176))="","",OFFSET('Hygiene Data'!$F$12,0,10*ROW('Hygiene Data'!F176)))</f>
        <v/>
      </c>
      <c r="DW182" s="398" t="str">
        <f ca="1">+IF(OFFSET('Hygiene Data'!$F$13,0,10*ROW('Hygiene Data'!F176))="","",OFFSET('Hygiene Data'!$F$13,0,10*ROW('Hygiene Data'!F176)))</f>
        <v/>
      </c>
      <c r="DX182" s="398" t="str">
        <f ca="1">+IF(OFFSET('Hygiene Data'!$G$11,0,10*ROW('Hygiene Data'!G176))="","",OFFSET('Hygiene Data'!$G$11,0,10*ROW('Hygiene Data'!G176)))</f>
        <v/>
      </c>
      <c r="DY182" s="398" t="str">
        <f ca="1">+IF(OFFSET('Hygiene Data'!$G$12,0,10*ROW('Hygiene Data'!G176))="","",OFFSET('Hygiene Data'!$G$12,0,10*ROW('Hygiene Data'!G176)))</f>
        <v/>
      </c>
      <c r="DZ182" s="398" t="str">
        <f ca="1">+IF(OFFSET('Hygiene Data'!$G$13,0,10*ROW('Hygiene Data'!G176))="","",OFFSET('Hygiene Data'!$G$13,0,10*ROW('Hygiene Data'!G176)))</f>
        <v/>
      </c>
      <c r="EA182" s="398" t="str">
        <f ca="1">+IF(OFFSET('Hygiene Data'!$H$11,0,10*ROW('Hygiene Data'!H176))="","",OFFSET('Hygiene Data'!$H$11,0,10*ROW('Hygiene Data'!H176)))</f>
        <v/>
      </c>
      <c r="EB182" s="398" t="str">
        <f ca="1">+IF(OFFSET('Hygiene Data'!$H$12,0,10*ROW('Hygiene Data'!H176))="","",OFFSET('Hygiene Data'!$H$12,0,10*ROW('Hygiene Data'!H176)))</f>
        <v/>
      </c>
      <c r="EC182" s="398" t="str">
        <f ca="1">+IF(OFFSET('Hygiene Data'!$H$13,0,10*ROW('Hygiene Data'!H176))="","",OFFSET('Hygiene Data'!$H$13,0,10*ROW('Hygiene Data'!H176)))</f>
        <v/>
      </c>
      <c r="ED182" s="398" t="str">
        <f ca="1">+IF(OFFSET('Hygiene Data'!$I$11,0,10*ROW('Hygiene Data'!I176))="","",OFFSET('Hygiene Data'!$I$11,0,10*ROW('Hygiene Data'!I176)))</f>
        <v/>
      </c>
      <c r="EE182" s="398" t="str">
        <f ca="1">+IF(OFFSET('Hygiene Data'!$I$12,0,10*ROW('Hygiene Data'!I176))="","",OFFSET('Hygiene Data'!$I$12,0,10*ROW('Hygiene Data'!I176)))</f>
        <v/>
      </c>
      <c r="EF182" s="398" t="str">
        <f ca="1">+IF(OFFSET('Hygiene Data'!$I$13,0,10*ROW('Hygiene Data'!I176))="","",OFFSET('Hygiene Data'!$I$13,0,10*ROW('Hygiene Data'!I176)))</f>
        <v/>
      </c>
    </row>
    <row r="183" spans="1:136" x14ac:dyDescent="0.25">
      <c r="A183" s="507" t="str">
        <f ca="1">+IF(OFFSET('Water Data'!$B$2,0,10*ROW('Water Data'!E177))="","",OFFSET('Water Data'!$B$2,0,10*ROW('Water Data'!E177)))</f>
        <v/>
      </c>
      <c r="B183" s="507"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34" t="str">
        <f t="shared" ca="1" si="2"/>
        <v/>
      </c>
      <c r="D183" s="535"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35"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35"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35"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35"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35"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35"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35"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35"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35"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35"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35"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35"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35"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35"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35"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35"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35"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36"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36"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36"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36"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36"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36"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36"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36"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36"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36"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36"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36"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36"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36"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36"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36"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36"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36"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36"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36"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36"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36"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36"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36"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36"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36"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36"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36"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36"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36"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37"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613"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37"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37"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37"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37"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37"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37"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37"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37"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37"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37"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37"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37"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37"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37"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37"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37"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98" t="str">
        <f ca="1">+IF(OFFSET('Water Data'!$D$27,0,10*ROW('Water Data'!D177))="","",OFFSET('Water Data'!$D$27,0,10*ROW('Water Data'!D177)))</f>
        <v/>
      </c>
      <c r="BT183" s="398" t="str">
        <f ca="1">+IF(OFFSET('Water Data'!$D$28,0,10*ROW('Water Data'!D177))="","",OFFSET('Water Data'!$D$28,0,10*ROW('Water Data'!D177)))</f>
        <v/>
      </c>
      <c r="BU183" s="398" t="str">
        <f ca="1">+IF(OFFSET('Water Data'!$D$29,0,10*ROW('Water Data'!D177))="","",OFFSET('Water Data'!$D$29,0,10*ROW('Water Data'!D177)))</f>
        <v/>
      </c>
      <c r="BV183" s="398" t="str">
        <f ca="1">+IF(OFFSET('Water Data'!$E$27,0,10*ROW('Water Data'!E177))="","",OFFSET('Water Data'!$E$27,0,10*ROW('Water Data'!E177)))</f>
        <v/>
      </c>
      <c r="BW183" s="398" t="str">
        <f ca="1">+IF(OFFSET('Water Data'!$E$28,0,10*ROW('Water Data'!E177))="","",OFFSET('Water Data'!$E$28,0,10*ROW('Water Data'!E177)))</f>
        <v/>
      </c>
      <c r="BX183" s="398" t="str">
        <f ca="1">+IF(OFFSET('Water Data'!$E$29,0,10*ROW('Water Data'!E177))="","",OFFSET('Water Data'!$E$29,0,10*ROW('Water Data'!E177)))</f>
        <v/>
      </c>
      <c r="BY183" s="398" t="str">
        <f ca="1">+IF(OFFSET('Water Data'!$F$27,0,10*ROW('Water Data'!F177))="","",OFFSET('Water Data'!$F$27,0,10*ROW('Water Data'!F177)))</f>
        <v/>
      </c>
      <c r="BZ183" s="398" t="str">
        <f ca="1">+IF(OFFSET('Water Data'!$F$28,0,10*ROW('Water Data'!F177))="","",OFFSET('Water Data'!$F$28,0,10*ROW('Water Data'!F177)))</f>
        <v/>
      </c>
      <c r="CA183" s="398" t="str">
        <f ca="1">+IF(OFFSET('Water Data'!$F$29,0,10*ROW('Water Data'!F177))="","",OFFSET('Water Data'!$F$29,0,10*ROW('Water Data'!F177)))</f>
        <v/>
      </c>
      <c r="CB183" s="398" t="str">
        <f ca="1">+IF(OFFSET('Water Data'!$G$27,0,10*ROW('Water Data'!G177))="","",OFFSET('Water Data'!$G$27,0,10*ROW('Water Data'!G177)))</f>
        <v/>
      </c>
      <c r="CC183" s="398" t="str">
        <f ca="1">+IF(OFFSET('Water Data'!$G$28,0,10*ROW('Water Data'!G177))="","",OFFSET('Water Data'!$G$28,0,10*ROW('Water Data'!G177)))</f>
        <v/>
      </c>
      <c r="CD183" s="398" t="str">
        <f ca="1">+IF(OFFSET('Water Data'!$G$29,0,10*ROW('Water Data'!G177))="","",OFFSET('Water Data'!$G$29,0,10*ROW('Water Data'!G177)))</f>
        <v/>
      </c>
      <c r="CE183" s="398" t="str">
        <f ca="1">+IF(OFFSET('Water Data'!$H$27,0,10*ROW('Water Data'!H177))="","",OFFSET('Water Data'!$H$27,0,10*ROW('Water Data'!H177)))</f>
        <v/>
      </c>
      <c r="CF183" s="398" t="str">
        <f ca="1">+IF(OFFSET('Water Data'!$H$28,0,10*ROW('Water Data'!H177))="","",OFFSET('Water Data'!$H$28,0,10*ROW('Water Data'!H177)))</f>
        <v/>
      </c>
      <c r="CG183" s="398" t="str">
        <f ca="1">+IF(OFFSET('Water Data'!$H$29,0,10*ROW('Water Data'!H177))="","",OFFSET('Water Data'!$H$29,0,10*ROW('Water Data'!H177)))</f>
        <v/>
      </c>
      <c r="CH183" s="398" t="str">
        <f ca="1">+IF(OFFSET('Water Data'!$I$27,0,10*ROW('Water Data'!I177))="","",OFFSET('Water Data'!$I$27,0,10*ROW('Water Data'!I177)))</f>
        <v/>
      </c>
      <c r="CI183" s="398" t="str">
        <f ca="1">+IF(OFFSET('Water Data'!$I$28,0,10*ROW('Water Data'!I177))="","",OFFSET('Water Data'!$I$28,0,10*ROW('Water Data'!I177)))</f>
        <v/>
      </c>
      <c r="CJ183" s="398" t="str">
        <f ca="1">+IF(OFFSET('Water Data'!$I$29,0,10*ROW('Water Data'!I177))="","",OFFSET('Water Data'!$I$29,0,10*ROW('Water Data'!I177)))</f>
        <v/>
      </c>
      <c r="CK183" s="398" t="str">
        <f ca="1">+IF(OFFSET('Sanitation Data'!$D$28,0,10*ROW('Sanitation Data'!D177))="","",OFFSET('Sanitation Data'!$D$28,0,10*ROW('Sanitation Data'!D177)))</f>
        <v/>
      </c>
      <c r="CL183" s="398" t="str">
        <f ca="1">+IF(OFFSET('Sanitation Data'!$D$29,0,10*ROW('Sanitation Data'!D177))="","",OFFSET('Sanitation Data'!$D$29,0,10*ROW('Sanitation Data'!D177)))</f>
        <v/>
      </c>
      <c r="CM183" s="398" t="str">
        <f ca="1">+IF(OFFSET('Sanitation Data'!$D$30,0,10*ROW('Sanitation Data'!D177))="","",OFFSET('Sanitation Data'!$D$30,0,10*ROW('Sanitation Data'!D177)))</f>
        <v/>
      </c>
      <c r="CN183" s="398" t="str">
        <f ca="1">+IF(OFFSET('Sanitation Data'!$D$31,0,10*ROW('Sanitation Data'!D177))="","",OFFSET('Sanitation Data'!$D$31,0,10*ROW('Sanitation Data'!D177)))</f>
        <v/>
      </c>
      <c r="CO183" s="398" t="str">
        <f ca="1">+IF(OFFSET('Sanitation Data'!$D$32,0,10*ROW('Sanitation Data'!D177))="","",OFFSET('Sanitation Data'!$D$32,0,10*ROW('Sanitation Data'!D177)))</f>
        <v/>
      </c>
      <c r="CP183" s="398" t="str">
        <f ca="1">+IF(OFFSET('Sanitation Data'!$E$28,0,10*ROW('Sanitation Data'!E177))="","",OFFSET('Sanitation Data'!$E$28,0,10*ROW('Sanitation Data'!E177)))</f>
        <v/>
      </c>
      <c r="CQ183" s="398" t="str">
        <f ca="1">+IF(OFFSET('Sanitation Data'!$E$29,0,10*ROW('Sanitation Data'!E177))="","",OFFSET('Sanitation Data'!$E$29,0,10*ROW('Sanitation Data'!E177)))</f>
        <v/>
      </c>
      <c r="CR183" s="398" t="str">
        <f ca="1">+IF(OFFSET('Sanitation Data'!$E$30,0,10*ROW('Sanitation Data'!E177))="","",OFFSET('Sanitation Data'!$E$30,0,10*ROW('Sanitation Data'!E177)))</f>
        <v/>
      </c>
      <c r="CS183" s="398" t="str">
        <f ca="1">+IF(OFFSET('Sanitation Data'!$E$31,0,10*ROW('Sanitation Data'!E177))="","",OFFSET('Sanitation Data'!$E$31,0,10*ROW('Sanitation Data'!E177)))</f>
        <v/>
      </c>
      <c r="CT183" s="398" t="str">
        <f ca="1">+IF(OFFSET('Sanitation Data'!$E$32,0,10*ROW('Sanitation Data'!E177))="","",OFFSET('Sanitation Data'!$E$32,0,10*ROW('Sanitation Data'!E177)))</f>
        <v/>
      </c>
      <c r="CU183" s="398" t="str">
        <f ca="1">+IF(OFFSET('Sanitation Data'!$F$28,0,10*ROW('Sanitation Data'!F177))="","",OFFSET('Sanitation Data'!$F$28,0,10*ROW('Sanitation Data'!F177)))</f>
        <v/>
      </c>
      <c r="CV183" s="398" t="str">
        <f ca="1">+IF(OFFSET('Sanitation Data'!$F$29,0,10*ROW('Sanitation Data'!F177))="","",OFFSET('Sanitation Data'!$F$29,0,10*ROW('Sanitation Data'!F177)))</f>
        <v/>
      </c>
      <c r="CW183" s="398" t="str">
        <f ca="1">+IF(OFFSET('Sanitation Data'!$F$30,0,10*ROW('Sanitation Data'!F177))="","",OFFSET('Sanitation Data'!$F$30,0,10*ROW('Sanitation Data'!F177)))</f>
        <v/>
      </c>
      <c r="CX183" s="398" t="str">
        <f ca="1">+IF(OFFSET('Sanitation Data'!$F$31,0,10*ROW('Sanitation Data'!F177))="","",OFFSET('Sanitation Data'!$F$31,0,10*ROW('Sanitation Data'!F177)))</f>
        <v/>
      </c>
      <c r="CY183" s="398" t="str">
        <f ca="1">+IF(OFFSET('Sanitation Data'!$F$32,0,10*ROW('Sanitation Data'!F177))="","",OFFSET('Sanitation Data'!$F$32,0,10*ROW('Sanitation Data'!F177)))</f>
        <v/>
      </c>
      <c r="CZ183" s="398" t="str">
        <f ca="1">+IF(OFFSET('Sanitation Data'!$G$28,0,10*ROW('Sanitation Data'!G177))="","",OFFSET('Sanitation Data'!$G$28,0,10*ROW('Sanitation Data'!G177)))</f>
        <v/>
      </c>
      <c r="DA183" s="398" t="str">
        <f ca="1">+IF(OFFSET('Sanitation Data'!$G$29,0,10*ROW('Sanitation Data'!G177))="","",OFFSET('Sanitation Data'!$G$29,0,10*ROW('Sanitation Data'!G177)))</f>
        <v/>
      </c>
      <c r="DB183" s="398" t="str">
        <f ca="1">+IF(OFFSET('Sanitation Data'!$G$30,0,10*ROW('Sanitation Data'!G177))="","",OFFSET('Sanitation Data'!$G$30,0,10*ROW('Sanitation Data'!G177)))</f>
        <v/>
      </c>
      <c r="DC183" s="398" t="str">
        <f ca="1">+IF(OFFSET('Sanitation Data'!$G$31,0,10*ROW('Sanitation Data'!G177))="","",OFFSET('Sanitation Data'!$G$31,0,10*ROW('Sanitation Data'!G177)))</f>
        <v/>
      </c>
      <c r="DD183" s="398" t="str">
        <f ca="1">+IF(OFFSET('Sanitation Data'!$G$32,0,10*ROW('Sanitation Data'!G177))="","",OFFSET('Sanitation Data'!$G$32,0,10*ROW('Sanitation Data'!G177)))</f>
        <v/>
      </c>
      <c r="DE183" s="398" t="str">
        <f ca="1">+IF(OFFSET('Sanitation Data'!$H$28,0,10*ROW('Sanitation Data'!H177))="","",OFFSET('Sanitation Data'!$H$28,0,10*ROW('Sanitation Data'!H177)))</f>
        <v/>
      </c>
      <c r="DF183" s="398" t="str">
        <f ca="1">+IF(OFFSET('Sanitation Data'!$H$29,0,10*ROW('Sanitation Data'!H177))="","",OFFSET('Sanitation Data'!$H$29,0,10*ROW('Sanitation Data'!H177)))</f>
        <v/>
      </c>
      <c r="DG183" s="398" t="str">
        <f ca="1">+IF(OFFSET('Sanitation Data'!$H$30,0,10*ROW('Sanitation Data'!H177))="","",OFFSET('Sanitation Data'!$H$30,0,10*ROW('Sanitation Data'!H177)))</f>
        <v/>
      </c>
      <c r="DH183" s="398" t="str">
        <f ca="1">+IF(OFFSET('Sanitation Data'!$H$31,0,10*ROW('Sanitation Data'!H177))="","",OFFSET('Sanitation Data'!$H$31,0,10*ROW('Sanitation Data'!H177)))</f>
        <v/>
      </c>
      <c r="DI183" s="398" t="str">
        <f ca="1">+IF(OFFSET('Sanitation Data'!$H$32,0,10*ROW('Sanitation Data'!H177))="","",OFFSET('Sanitation Data'!$H$32,0,10*ROW('Sanitation Data'!H177)))</f>
        <v/>
      </c>
      <c r="DJ183" s="398" t="str">
        <f ca="1">+IF(OFFSET('Sanitation Data'!$I$28,0,10*ROW('Sanitation Data'!I177))="","",OFFSET('Sanitation Data'!$I$28,0,10*ROW('Sanitation Data'!I177)))</f>
        <v/>
      </c>
      <c r="DK183" s="398" t="str">
        <f ca="1">+IF(OFFSET('Sanitation Data'!$I$29,0,10*ROW('Sanitation Data'!I177))="","",OFFSET('Sanitation Data'!$I$29,0,10*ROW('Sanitation Data'!I177)))</f>
        <v/>
      </c>
      <c r="DL183" s="398" t="str">
        <f ca="1">+IF(OFFSET('Sanitation Data'!$I$30,0,10*ROW('Sanitation Data'!I177))="","",OFFSET('Sanitation Data'!$I$30,0,10*ROW('Sanitation Data'!I177)))</f>
        <v/>
      </c>
      <c r="DM183" s="398" t="str">
        <f ca="1">+IF(OFFSET('Sanitation Data'!$I$31,0,10*ROW('Sanitation Data'!I177))="","",OFFSET('Sanitation Data'!$I$31,0,10*ROW('Sanitation Data'!I177)))</f>
        <v/>
      </c>
      <c r="DN183" s="398" t="str">
        <f ca="1">+IF(OFFSET('Sanitation Data'!$I$32,0,10*ROW('Sanitation Data'!I177))="","",OFFSET('Sanitation Data'!$I$32,0,10*ROW('Sanitation Data'!I177)))</f>
        <v/>
      </c>
      <c r="DO183" s="398" t="str">
        <f ca="1">+IF(OFFSET('Hygiene Data'!$D$11,0,10*ROW('Hygiene Data'!D177))="","",OFFSET('Hygiene Data'!$D$11,0,10*ROW('Hygiene Data'!D177)))</f>
        <v/>
      </c>
      <c r="DP183" s="398" t="str">
        <f ca="1">+IF(OFFSET('Hygiene Data'!$D$12,0,10*ROW('Hygiene Data'!D177))="","",OFFSET('Hygiene Data'!$D$12,0,10*ROW('Hygiene Data'!D177)))</f>
        <v/>
      </c>
      <c r="DQ183" s="398" t="str">
        <f ca="1">+IF(OFFSET('Hygiene Data'!$D$13,0,10*ROW('Hygiene Data'!D177))="","",OFFSET('Hygiene Data'!$D$13,0,10*ROW('Hygiene Data'!D177)))</f>
        <v/>
      </c>
      <c r="DR183" s="398" t="str">
        <f ca="1">+IF(OFFSET('Hygiene Data'!$E$11,0,10*ROW('Hygiene Data'!E177))="","",OFFSET('Hygiene Data'!$E$11,0,10*ROW('Hygiene Data'!E177)))</f>
        <v/>
      </c>
      <c r="DS183" s="398" t="str">
        <f ca="1">+IF(OFFSET('Hygiene Data'!$E$12,0,10*ROW('Hygiene Data'!E177))="","",OFFSET('Hygiene Data'!$E$12,0,10*ROW('Hygiene Data'!E177)))</f>
        <v/>
      </c>
      <c r="DT183" s="398" t="str">
        <f ca="1">+IF(OFFSET('Hygiene Data'!$E$13,0,10*ROW('Hygiene Data'!E177))="","",OFFSET('Hygiene Data'!$E$13,0,10*ROW('Hygiene Data'!E177)))</f>
        <v/>
      </c>
      <c r="DU183" s="398" t="str">
        <f ca="1">+IF(OFFSET('Hygiene Data'!$F$11,0,10*ROW('Hygiene Data'!F177))="","",OFFSET('Hygiene Data'!$F$11,0,10*ROW('Hygiene Data'!F177)))</f>
        <v/>
      </c>
      <c r="DV183" s="398" t="str">
        <f ca="1">+IF(OFFSET('Hygiene Data'!$F$12,0,10*ROW('Hygiene Data'!F177))="","",OFFSET('Hygiene Data'!$F$12,0,10*ROW('Hygiene Data'!F177)))</f>
        <v/>
      </c>
      <c r="DW183" s="398" t="str">
        <f ca="1">+IF(OFFSET('Hygiene Data'!$F$13,0,10*ROW('Hygiene Data'!F177))="","",OFFSET('Hygiene Data'!$F$13,0,10*ROW('Hygiene Data'!F177)))</f>
        <v/>
      </c>
      <c r="DX183" s="398" t="str">
        <f ca="1">+IF(OFFSET('Hygiene Data'!$G$11,0,10*ROW('Hygiene Data'!G177))="","",OFFSET('Hygiene Data'!$G$11,0,10*ROW('Hygiene Data'!G177)))</f>
        <v/>
      </c>
      <c r="DY183" s="398" t="str">
        <f ca="1">+IF(OFFSET('Hygiene Data'!$G$12,0,10*ROW('Hygiene Data'!G177))="","",OFFSET('Hygiene Data'!$G$12,0,10*ROW('Hygiene Data'!G177)))</f>
        <v/>
      </c>
      <c r="DZ183" s="398" t="str">
        <f ca="1">+IF(OFFSET('Hygiene Data'!$G$13,0,10*ROW('Hygiene Data'!G177))="","",OFFSET('Hygiene Data'!$G$13,0,10*ROW('Hygiene Data'!G177)))</f>
        <v/>
      </c>
      <c r="EA183" s="398" t="str">
        <f ca="1">+IF(OFFSET('Hygiene Data'!$H$11,0,10*ROW('Hygiene Data'!H177))="","",OFFSET('Hygiene Data'!$H$11,0,10*ROW('Hygiene Data'!H177)))</f>
        <v/>
      </c>
      <c r="EB183" s="398" t="str">
        <f ca="1">+IF(OFFSET('Hygiene Data'!$H$12,0,10*ROW('Hygiene Data'!H177))="","",OFFSET('Hygiene Data'!$H$12,0,10*ROW('Hygiene Data'!H177)))</f>
        <v/>
      </c>
      <c r="EC183" s="398" t="str">
        <f ca="1">+IF(OFFSET('Hygiene Data'!$H$13,0,10*ROW('Hygiene Data'!H177))="","",OFFSET('Hygiene Data'!$H$13,0,10*ROW('Hygiene Data'!H177)))</f>
        <v/>
      </c>
      <c r="ED183" s="398" t="str">
        <f ca="1">+IF(OFFSET('Hygiene Data'!$I$11,0,10*ROW('Hygiene Data'!I177))="","",OFFSET('Hygiene Data'!$I$11,0,10*ROW('Hygiene Data'!I177)))</f>
        <v/>
      </c>
      <c r="EE183" s="398" t="str">
        <f ca="1">+IF(OFFSET('Hygiene Data'!$I$12,0,10*ROW('Hygiene Data'!I177))="","",OFFSET('Hygiene Data'!$I$12,0,10*ROW('Hygiene Data'!I177)))</f>
        <v/>
      </c>
      <c r="EF183" s="398" t="str">
        <f ca="1">+IF(OFFSET('Hygiene Data'!$I$13,0,10*ROW('Hygiene Data'!I177))="","",OFFSET('Hygiene Data'!$I$13,0,10*ROW('Hygiene Data'!I177)))</f>
        <v/>
      </c>
    </row>
    <row r="184" spans="1:136" x14ac:dyDescent="0.25">
      <c r="A184" s="507" t="str">
        <f ca="1">+IF(OFFSET('Water Data'!$B$2,0,10*ROW('Water Data'!E178))="","",OFFSET('Water Data'!$B$2,0,10*ROW('Water Data'!E178)))</f>
        <v/>
      </c>
      <c r="B184" s="507"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34" t="str">
        <f t="shared" ca="1" si="2"/>
        <v/>
      </c>
      <c r="D184" s="535"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35"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35"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35"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35"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35"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35"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35"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35"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35"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35"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35"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35"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35"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35"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35"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35"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35"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36"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36"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36"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36"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36"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36"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36"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36"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36"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36"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36"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36"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36"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36"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36"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36"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36"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36"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36"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36"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36"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36"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36"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36"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36"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36"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36"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36"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36"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36"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37"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613"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37"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37"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37"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37"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37"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37"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37"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37"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37"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37"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37"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37"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37"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37"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37"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37"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98" t="str">
        <f ca="1">+IF(OFFSET('Water Data'!$D$27,0,10*ROW('Water Data'!D178))="","",OFFSET('Water Data'!$D$27,0,10*ROW('Water Data'!D178)))</f>
        <v/>
      </c>
      <c r="BT184" s="398" t="str">
        <f ca="1">+IF(OFFSET('Water Data'!$D$28,0,10*ROW('Water Data'!D178))="","",OFFSET('Water Data'!$D$28,0,10*ROW('Water Data'!D178)))</f>
        <v/>
      </c>
      <c r="BU184" s="398" t="str">
        <f ca="1">+IF(OFFSET('Water Data'!$D$29,0,10*ROW('Water Data'!D178))="","",OFFSET('Water Data'!$D$29,0,10*ROW('Water Data'!D178)))</f>
        <v/>
      </c>
      <c r="BV184" s="398" t="str">
        <f ca="1">+IF(OFFSET('Water Data'!$E$27,0,10*ROW('Water Data'!E178))="","",OFFSET('Water Data'!$E$27,0,10*ROW('Water Data'!E178)))</f>
        <v/>
      </c>
      <c r="BW184" s="398" t="str">
        <f ca="1">+IF(OFFSET('Water Data'!$E$28,0,10*ROW('Water Data'!E178))="","",OFFSET('Water Data'!$E$28,0,10*ROW('Water Data'!E178)))</f>
        <v/>
      </c>
      <c r="BX184" s="398" t="str">
        <f ca="1">+IF(OFFSET('Water Data'!$E$29,0,10*ROW('Water Data'!E178))="","",OFFSET('Water Data'!$E$29,0,10*ROW('Water Data'!E178)))</f>
        <v/>
      </c>
      <c r="BY184" s="398" t="str">
        <f ca="1">+IF(OFFSET('Water Data'!$F$27,0,10*ROW('Water Data'!F178))="","",OFFSET('Water Data'!$F$27,0,10*ROW('Water Data'!F178)))</f>
        <v/>
      </c>
      <c r="BZ184" s="398" t="str">
        <f ca="1">+IF(OFFSET('Water Data'!$F$28,0,10*ROW('Water Data'!F178))="","",OFFSET('Water Data'!$F$28,0,10*ROW('Water Data'!F178)))</f>
        <v/>
      </c>
      <c r="CA184" s="398" t="str">
        <f ca="1">+IF(OFFSET('Water Data'!$F$29,0,10*ROW('Water Data'!F178))="","",OFFSET('Water Data'!$F$29,0,10*ROW('Water Data'!F178)))</f>
        <v/>
      </c>
      <c r="CB184" s="398" t="str">
        <f ca="1">+IF(OFFSET('Water Data'!$G$27,0,10*ROW('Water Data'!G178))="","",OFFSET('Water Data'!$G$27,0,10*ROW('Water Data'!G178)))</f>
        <v/>
      </c>
      <c r="CC184" s="398" t="str">
        <f ca="1">+IF(OFFSET('Water Data'!$G$28,0,10*ROW('Water Data'!G178))="","",OFFSET('Water Data'!$G$28,0,10*ROW('Water Data'!G178)))</f>
        <v/>
      </c>
      <c r="CD184" s="398" t="str">
        <f ca="1">+IF(OFFSET('Water Data'!$G$29,0,10*ROW('Water Data'!G178))="","",OFFSET('Water Data'!$G$29,0,10*ROW('Water Data'!G178)))</f>
        <v/>
      </c>
      <c r="CE184" s="398" t="str">
        <f ca="1">+IF(OFFSET('Water Data'!$H$27,0,10*ROW('Water Data'!H178))="","",OFFSET('Water Data'!$H$27,0,10*ROW('Water Data'!H178)))</f>
        <v/>
      </c>
      <c r="CF184" s="398" t="str">
        <f ca="1">+IF(OFFSET('Water Data'!$H$28,0,10*ROW('Water Data'!H178))="","",OFFSET('Water Data'!$H$28,0,10*ROW('Water Data'!H178)))</f>
        <v/>
      </c>
      <c r="CG184" s="398" t="str">
        <f ca="1">+IF(OFFSET('Water Data'!$H$29,0,10*ROW('Water Data'!H178))="","",OFFSET('Water Data'!$H$29,0,10*ROW('Water Data'!H178)))</f>
        <v/>
      </c>
      <c r="CH184" s="398" t="str">
        <f ca="1">+IF(OFFSET('Water Data'!$I$27,0,10*ROW('Water Data'!I178))="","",OFFSET('Water Data'!$I$27,0,10*ROW('Water Data'!I178)))</f>
        <v/>
      </c>
      <c r="CI184" s="398" t="str">
        <f ca="1">+IF(OFFSET('Water Data'!$I$28,0,10*ROW('Water Data'!I178))="","",OFFSET('Water Data'!$I$28,0,10*ROW('Water Data'!I178)))</f>
        <v/>
      </c>
      <c r="CJ184" s="398" t="str">
        <f ca="1">+IF(OFFSET('Water Data'!$I$29,0,10*ROW('Water Data'!I178))="","",OFFSET('Water Data'!$I$29,0,10*ROW('Water Data'!I178)))</f>
        <v/>
      </c>
      <c r="CK184" s="398" t="str">
        <f ca="1">+IF(OFFSET('Sanitation Data'!$D$28,0,10*ROW('Sanitation Data'!D178))="","",OFFSET('Sanitation Data'!$D$28,0,10*ROW('Sanitation Data'!D178)))</f>
        <v/>
      </c>
      <c r="CL184" s="398" t="str">
        <f ca="1">+IF(OFFSET('Sanitation Data'!$D$29,0,10*ROW('Sanitation Data'!D178))="","",OFFSET('Sanitation Data'!$D$29,0,10*ROW('Sanitation Data'!D178)))</f>
        <v/>
      </c>
      <c r="CM184" s="398" t="str">
        <f ca="1">+IF(OFFSET('Sanitation Data'!$D$30,0,10*ROW('Sanitation Data'!D178))="","",OFFSET('Sanitation Data'!$D$30,0,10*ROW('Sanitation Data'!D178)))</f>
        <v/>
      </c>
      <c r="CN184" s="398" t="str">
        <f ca="1">+IF(OFFSET('Sanitation Data'!$D$31,0,10*ROW('Sanitation Data'!D178))="","",OFFSET('Sanitation Data'!$D$31,0,10*ROW('Sanitation Data'!D178)))</f>
        <v/>
      </c>
      <c r="CO184" s="398" t="str">
        <f ca="1">+IF(OFFSET('Sanitation Data'!$D$32,0,10*ROW('Sanitation Data'!D178))="","",OFFSET('Sanitation Data'!$D$32,0,10*ROW('Sanitation Data'!D178)))</f>
        <v/>
      </c>
      <c r="CP184" s="398" t="str">
        <f ca="1">+IF(OFFSET('Sanitation Data'!$E$28,0,10*ROW('Sanitation Data'!E178))="","",OFFSET('Sanitation Data'!$E$28,0,10*ROW('Sanitation Data'!E178)))</f>
        <v/>
      </c>
      <c r="CQ184" s="398" t="str">
        <f ca="1">+IF(OFFSET('Sanitation Data'!$E$29,0,10*ROW('Sanitation Data'!E178))="","",OFFSET('Sanitation Data'!$E$29,0,10*ROW('Sanitation Data'!E178)))</f>
        <v/>
      </c>
      <c r="CR184" s="398" t="str">
        <f ca="1">+IF(OFFSET('Sanitation Data'!$E$30,0,10*ROW('Sanitation Data'!E178))="","",OFFSET('Sanitation Data'!$E$30,0,10*ROW('Sanitation Data'!E178)))</f>
        <v/>
      </c>
      <c r="CS184" s="398" t="str">
        <f ca="1">+IF(OFFSET('Sanitation Data'!$E$31,0,10*ROW('Sanitation Data'!E178))="","",OFFSET('Sanitation Data'!$E$31,0,10*ROW('Sanitation Data'!E178)))</f>
        <v/>
      </c>
      <c r="CT184" s="398" t="str">
        <f ca="1">+IF(OFFSET('Sanitation Data'!$E$32,0,10*ROW('Sanitation Data'!E178))="","",OFFSET('Sanitation Data'!$E$32,0,10*ROW('Sanitation Data'!E178)))</f>
        <v/>
      </c>
      <c r="CU184" s="398" t="str">
        <f ca="1">+IF(OFFSET('Sanitation Data'!$F$28,0,10*ROW('Sanitation Data'!F178))="","",OFFSET('Sanitation Data'!$F$28,0,10*ROW('Sanitation Data'!F178)))</f>
        <v/>
      </c>
      <c r="CV184" s="398" t="str">
        <f ca="1">+IF(OFFSET('Sanitation Data'!$F$29,0,10*ROW('Sanitation Data'!F178))="","",OFFSET('Sanitation Data'!$F$29,0,10*ROW('Sanitation Data'!F178)))</f>
        <v/>
      </c>
      <c r="CW184" s="398" t="str">
        <f ca="1">+IF(OFFSET('Sanitation Data'!$F$30,0,10*ROW('Sanitation Data'!F178))="","",OFFSET('Sanitation Data'!$F$30,0,10*ROW('Sanitation Data'!F178)))</f>
        <v/>
      </c>
      <c r="CX184" s="398" t="str">
        <f ca="1">+IF(OFFSET('Sanitation Data'!$F$31,0,10*ROW('Sanitation Data'!F178))="","",OFFSET('Sanitation Data'!$F$31,0,10*ROW('Sanitation Data'!F178)))</f>
        <v/>
      </c>
      <c r="CY184" s="398" t="str">
        <f ca="1">+IF(OFFSET('Sanitation Data'!$F$32,0,10*ROW('Sanitation Data'!F178))="","",OFFSET('Sanitation Data'!$F$32,0,10*ROW('Sanitation Data'!F178)))</f>
        <v/>
      </c>
      <c r="CZ184" s="398" t="str">
        <f ca="1">+IF(OFFSET('Sanitation Data'!$G$28,0,10*ROW('Sanitation Data'!G178))="","",OFFSET('Sanitation Data'!$G$28,0,10*ROW('Sanitation Data'!G178)))</f>
        <v/>
      </c>
      <c r="DA184" s="398" t="str">
        <f ca="1">+IF(OFFSET('Sanitation Data'!$G$29,0,10*ROW('Sanitation Data'!G178))="","",OFFSET('Sanitation Data'!$G$29,0,10*ROW('Sanitation Data'!G178)))</f>
        <v/>
      </c>
      <c r="DB184" s="398" t="str">
        <f ca="1">+IF(OFFSET('Sanitation Data'!$G$30,0,10*ROW('Sanitation Data'!G178))="","",OFFSET('Sanitation Data'!$G$30,0,10*ROW('Sanitation Data'!G178)))</f>
        <v/>
      </c>
      <c r="DC184" s="398" t="str">
        <f ca="1">+IF(OFFSET('Sanitation Data'!$G$31,0,10*ROW('Sanitation Data'!G178))="","",OFFSET('Sanitation Data'!$G$31,0,10*ROW('Sanitation Data'!G178)))</f>
        <v/>
      </c>
      <c r="DD184" s="398" t="str">
        <f ca="1">+IF(OFFSET('Sanitation Data'!$G$32,0,10*ROW('Sanitation Data'!G178))="","",OFFSET('Sanitation Data'!$G$32,0,10*ROW('Sanitation Data'!G178)))</f>
        <v/>
      </c>
      <c r="DE184" s="398" t="str">
        <f ca="1">+IF(OFFSET('Sanitation Data'!$H$28,0,10*ROW('Sanitation Data'!H178))="","",OFFSET('Sanitation Data'!$H$28,0,10*ROW('Sanitation Data'!H178)))</f>
        <v/>
      </c>
      <c r="DF184" s="398" t="str">
        <f ca="1">+IF(OFFSET('Sanitation Data'!$H$29,0,10*ROW('Sanitation Data'!H178))="","",OFFSET('Sanitation Data'!$H$29,0,10*ROW('Sanitation Data'!H178)))</f>
        <v/>
      </c>
      <c r="DG184" s="398" t="str">
        <f ca="1">+IF(OFFSET('Sanitation Data'!$H$30,0,10*ROW('Sanitation Data'!H178))="","",OFFSET('Sanitation Data'!$H$30,0,10*ROW('Sanitation Data'!H178)))</f>
        <v/>
      </c>
      <c r="DH184" s="398" t="str">
        <f ca="1">+IF(OFFSET('Sanitation Data'!$H$31,0,10*ROW('Sanitation Data'!H178))="","",OFFSET('Sanitation Data'!$H$31,0,10*ROW('Sanitation Data'!H178)))</f>
        <v/>
      </c>
      <c r="DI184" s="398" t="str">
        <f ca="1">+IF(OFFSET('Sanitation Data'!$H$32,0,10*ROW('Sanitation Data'!H178))="","",OFFSET('Sanitation Data'!$H$32,0,10*ROW('Sanitation Data'!H178)))</f>
        <v/>
      </c>
      <c r="DJ184" s="398" t="str">
        <f ca="1">+IF(OFFSET('Sanitation Data'!$I$28,0,10*ROW('Sanitation Data'!I178))="","",OFFSET('Sanitation Data'!$I$28,0,10*ROW('Sanitation Data'!I178)))</f>
        <v/>
      </c>
      <c r="DK184" s="398" t="str">
        <f ca="1">+IF(OFFSET('Sanitation Data'!$I$29,0,10*ROW('Sanitation Data'!I178))="","",OFFSET('Sanitation Data'!$I$29,0,10*ROW('Sanitation Data'!I178)))</f>
        <v/>
      </c>
      <c r="DL184" s="398" t="str">
        <f ca="1">+IF(OFFSET('Sanitation Data'!$I$30,0,10*ROW('Sanitation Data'!I178))="","",OFFSET('Sanitation Data'!$I$30,0,10*ROW('Sanitation Data'!I178)))</f>
        <v/>
      </c>
      <c r="DM184" s="398" t="str">
        <f ca="1">+IF(OFFSET('Sanitation Data'!$I$31,0,10*ROW('Sanitation Data'!I178))="","",OFFSET('Sanitation Data'!$I$31,0,10*ROW('Sanitation Data'!I178)))</f>
        <v/>
      </c>
      <c r="DN184" s="398" t="str">
        <f ca="1">+IF(OFFSET('Sanitation Data'!$I$32,0,10*ROW('Sanitation Data'!I178))="","",OFFSET('Sanitation Data'!$I$32,0,10*ROW('Sanitation Data'!I178)))</f>
        <v/>
      </c>
      <c r="DO184" s="398" t="str">
        <f ca="1">+IF(OFFSET('Hygiene Data'!$D$11,0,10*ROW('Hygiene Data'!D178))="","",OFFSET('Hygiene Data'!$D$11,0,10*ROW('Hygiene Data'!D178)))</f>
        <v/>
      </c>
      <c r="DP184" s="398" t="str">
        <f ca="1">+IF(OFFSET('Hygiene Data'!$D$12,0,10*ROW('Hygiene Data'!D178))="","",OFFSET('Hygiene Data'!$D$12,0,10*ROW('Hygiene Data'!D178)))</f>
        <v/>
      </c>
      <c r="DQ184" s="398" t="str">
        <f ca="1">+IF(OFFSET('Hygiene Data'!$D$13,0,10*ROW('Hygiene Data'!D178))="","",OFFSET('Hygiene Data'!$D$13,0,10*ROW('Hygiene Data'!D178)))</f>
        <v/>
      </c>
      <c r="DR184" s="398" t="str">
        <f ca="1">+IF(OFFSET('Hygiene Data'!$E$11,0,10*ROW('Hygiene Data'!E178))="","",OFFSET('Hygiene Data'!$E$11,0,10*ROW('Hygiene Data'!E178)))</f>
        <v/>
      </c>
      <c r="DS184" s="398" t="str">
        <f ca="1">+IF(OFFSET('Hygiene Data'!$E$12,0,10*ROW('Hygiene Data'!E178))="","",OFFSET('Hygiene Data'!$E$12,0,10*ROW('Hygiene Data'!E178)))</f>
        <v/>
      </c>
      <c r="DT184" s="398" t="str">
        <f ca="1">+IF(OFFSET('Hygiene Data'!$E$13,0,10*ROW('Hygiene Data'!E178))="","",OFFSET('Hygiene Data'!$E$13,0,10*ROW('Hygiene Data'!E178)))</f>
        <v/>
      </c>
      <c r="DU184" s="398" t="str">
        <f ca="1">+IF(OFFSET('Hygiene Data'!$F$11,0,10*ROW('Hygiene Data'!F178))="","",OFFSET('Hygiene Data'!$F$11,0,10*ROW('Hygiene Data'!F178)))</f>
        <v/>
      </c>
      <c r="DV184" s="398" t="str">
        <f ca="1">+IF(OFFSET('Hygiene Data'!$F$12,0,10*ROW('Hygiene Data'!F178))="","",OFFSET('Hygiene Data'!$F$12,0,10*ROW('Hygiene Data'!F178)))</f>
        <v/>
      </c>
      <c r="DW184" s="398" t="str">
        <f ca="1">+IF(OFFSET('Hygiene Data'!$F$13,0,10*ROW('Hygiene Data'!F178))="","",OFFSET('Hygiene Data'!$F$13,0,10*ROW('Hygiene Data'!F178)))</f>
        <v/>
      </c>
      <c r="DX184" s="398" t="str">
        <f ca="1">+IF(OFFSET('Hygiene Data'!$G$11,0,10*ROW('Hygiene Data'!G178))="","",OFFSET('Hygiene Data'!$G$11,0,10*ROW('Hygiene Data'!G178)))</f>
        <v/>
      </c>
      <c r="DY184" s="398" t="str">
        <f ca="1">+IF(OFFSET('Hygiene Data'!$G$12,0,10*ROW('Hygiene Data'!G178))="","",OFFSET('Hygiene Data'!$G$12,0,10*ROW('Hygiene Data'!G178)))</f>
        <v/>
      </c>
      <c r="DZ184" s="398" t="str">
        <f ca="1">+IF(OFFSET('Hygiene Data'!$G$13,0,10*ROW('Hygiene Data'!G178))="","",OFFSET('Hygiene Data'!$G$13,0,10*ROW('Hygiene Data'!G178)))</f>
        <v/>
      </c>
      <c r="EA184" s="398" t="str">
        <f ca="1">+IF(OFFSET('Hygiene Data'!$H$11,0,10*ROW('Hygiene Data'!H178))="","",OFFSET('Hygiene Data'!$H$11,0,10*ROW('Hygiene Data'!H178)))</f>
        <v/>
      </c>
      <c r="EB184" s="398" t="str">
        <f ca="1">+IF(OFFSET('Hygiene Data'!$H$12,0,10*ROW('Hygiene Data'!H178))="","",OFFSET('Hygiene Data'!$H$12,0,10*ROW('Hygiene Data'!H178)))</f>
        <v/>
      </c>
      <c r="EC184" s="398" t="str">
        <f ca="1">+IF(OFFSET('Hygiene Data'!$H$13,0,10*ROW('Hygiene Data'!H178))="","",OFFSET('Hygiene Data'!$H$13,0,10*ROW('Hygiene Data'!H178)))</f>
        <v/>
      </c>
      <c r="ED184" s="398" t="str">
        <f ca="1">+IF(OFFSET('Hygiene Data'!$I$11,0,10*ROW('Hygiene Data'!I178))="","",OFFSET('Hygiene Data'!$I$11,0,10*ROW('Hygiene Data'!I178)))</f>
        <v/>
      </c>
      <c r="EE184" s="398" t="str">
        <f ca="1">+IF(OFFSET('Hygiene Data'!$I$12,0,10*ROW('Hygiene Data'!I178))="","",OFFSET('Hygiene Data'!$I$12,0,10*ROW('Hygiene Data'!I178)))</f>
        <v/>
      </c>
      <c r="EF184" s="398" t="str">
        <f ca="1">+IF(OFFSET('Hygiene Data'!$I$13,0,10*ROW('Hygiene Data'!I178))="","",OFFSET('Hygiene Data'!$I$13,0,10*ROW('Hygiene Data'!I178)))</f>
        <v/>
      </c>
    </row>
    <row r="185" spans="1:136" x14ac:dyDescent="0.25">
      <c r="A185" s="507" t="str">
        <f ca="1">+IF(OFFSET('Water Data'!$B$2,0,10*ROW('Water Data'!E179))="","",OFFSET('Water Data'!$B$2,0,10*ROW('Water Data'!E179)))</f>
        <v/>
      </c>
      <c r="B185" s="507"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34" t="str">
        <f t="shared" ca="1" si="2"/>
        <v/>
      </c>
      <c r="D185" s="535"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35"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35"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35"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35"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35"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35"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35"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35"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35"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35"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35"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35"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35"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35"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35"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35"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35"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36"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36"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36"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36"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36"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36"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36"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36"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36"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36"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36"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36"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36"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36"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36"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36"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36"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36"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36"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36"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36"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36"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36"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36"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36"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36"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36"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36"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36"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36"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37"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613"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37"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37"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37"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37"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37"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37"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37"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37"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37"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37"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37"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37"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37"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37"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37"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37"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98" t="str">
        <f ca="1">+IF(OFFSET('Water Data'!$D$27,0,10*ROW('Water Data'!D179))="","",OFFSET('Water Data'!$D$27,0,10*ROW('Water Data'!D179)))</f>
        <v/>
      </c>
      <c r="BT185" s="398" t="str">
        <f ca="1">+IF(OFFSET('Water Data'!$D$28,0,10*ROW('Water Data'!D179))="","",OFFSET('Water Data'!$D$28,0,10*ROW('Water Data'!D179)))</f>
        <v/>
      </c>
      <c r="BU185" s="398" t="str">
        <f ca="1">+IF(OFFSET('Water Data'!$D$29,0,10*ROW('Water Data'!D179))="","",OFFSET('Water Data'!$D$29,0,10*ROW('Water Data'!D179)))</f>
        <v/>
      </c>
      <c r="BV185" s="398" t="str">
        <f ca="1">+IF(OFFSET('Water Data'!$E$27,0,10*ROW('Water Data'!E179))="","",OFFSET('Water Data'!$E$27,0,10*ROW('Water Data'!E179)))</f>
        <v/>
      </c>
      <c r="BW185" s="398" t="str">
        <f ca="1">+IF(OFFSET('Water Data'!$E$28,0,10*ROW('Water Data'!E179))="","",OFFSET('Water Data'!$E$28,0,10*ROW('Water Data'!E179)))</f>
        <v/>
      </c>
      <c r="BX185" s="398" t="str">
        <f ca="1">+IF(OFFSET('Water Data'!$E$29,0,10*ROW('Water Data'!E179))="","",OFFSET('Water Data'!$E$29,0,10*ROW('Water Data'!E179)))</f>
        <v/>
      </c>
      <c r="BY185" s="398" t="str">
        <f ca="1">+IF(OFFSET('Water Data'!$F$27,0,10*ROW('Water Data'!F179))="","",OFFSET('Water Data'!$F$27,0,10*ROW('Water Data'!F179)))</f>
        <v/>
      </c>
      <c r="BZ185" s="398" t="str">
        <f ca="1">+IF(OFFSET('Water Data'!$F$28,0,10*ROW('Water Data'!F179))="","",OFFSET('Water Data'!$F$28,0,10*ROW('Water Data'!F179)))</f>
        <v/>
      </c>
      <c r="CA185" s="398" t="str">
        <f ca="1">+IF(OFFSET('Water Data'!$F$29,0,10*ROW('Water Data'!F179))="","",OFFSET('Water Data'!$F$29,0,10*ROW('Water Data'!F179)))</f>
        <v/>
      </c>
      <c r="CB185" s="398" t="str">
        <f ca="1">+IF(OFFSET('Water Data'!$G$27,0,10*ROW('Water Data'!G179))="","",OFFSET('Water Data'!$G$27,0,10*ROW('Water Data'!G179)))</f>
        <v/>
      </c>
      <c r="CC185" s="398" t="str">
        <f ca="1">+IF(OFFSET('Water Data'!$G$28,0,10*ROW('Water Data'!G179))="","",OFFSET('Water Data'!$G$28,0,10*ROW('Water Data'!G179)))</f>
        <v/>
      </c>
      <c r="CD185" s="398" t="str">
        <f ca="1">+IF(OFFSET('Water Data'!$G$29,0,10*ROW('Water Data'!G179))="","",OFFSET('Water Data'!$G$29,0,10*ROW('Water Data'!G179)))</f>
        <v/>
      </c>
      <c r="CE185" s="398" t="str">
        <f ca="1">+IF(OFFSET('Water Data'!$H$27,0,10*ROW('Water Data'!H179))="","",OFFSET('Water Data'!$H$27,0,10*ROW('Water Data'!H179)))</f>
        <v/>
      </c>
      <c r="CF185" s="398" t="str">
        <f ca="1">+IF(OFFSET('Water Data'!$H$28,0,10*ROW('Water Data'!H179))="","",OFFSET('Water Data'!$H$28,0,10*ROW('Water Data'!H179)))</f>
        <v/>
      </c>
      <c r="CG185" s="398" t="str">
        <f ca="1">+IF(OFFSET('Water Data'!$H$29,0,10*ROW('Water Data'!H179))="","",OFFSET('Water Data'!$H$29,0,10*ROW('Water Data'!H179)))</f>
        <v/>
      </c>
      <c r="CH185" s="398" t="str">
        <f ca="1">+IF(OFFSET('Water Data'!$I$27,0,10*ROW('Water Data'!I179))="","",OFFSET('Water Data'!$I$27,0,10*ROW('Water Data'!I179)))</f>
        <v/>
      </c>
      <c r="CI185" s="398" t="str">
        <f ca="1">+IF(OFFSET('Water Data'!$I$28,0,10*ROW('Water Data'!I179))="","",OFFSET('Water Data'!$I$28,0,10*ROW('Water Data'!I179)))</f>
        <v/>
      </c>
      <c r="CJ185" s="398" t="str">
        <f ca="1">+IF(OFFSET('Water Data'!$I$29,0,10*ROW('Water Data'!I179))="","",OFFSET('Water Data'!$I$29,0,10*ROW('Water Data'!I179)))</f>
        <v/>
      </c>
      <c r="CK185" s="398" t="str">
        <f ca="1">+IF(OFFSET('Sanitation Data'!$D$28,0,10*ROW('Sanitation Data'!D179))="","",OFFSET('Sanitation Data'!$D$28,0,10*ROW('Sanitation Data'!D179)))</f>
        <v/>
      </c>
      <c r="CL185" s="398" t="str">
        <f ca="1">+IF(OFFSET('Sanitation Data'!$D$29,0,10*ROW('Sanitation Data'!D179))="","",OFFSET('Sanitation Data'!$D$29,0,10*ROW('Sanitation Data'!D179)))</f>
        <v/>
      </c>
      <c r="CM185" s="398" t="str">
        <f ca="1">+IF(OFFSET('Sanitation Data'!$D$30,0,10*ROW('Sanitation Data'!D179))="","",OFFSET('Sanitation Data'!$D$30,0,10*ROW('Sanitation Data'!D179)))</f>
        <v/>
      </c>
      <c r="CN185" s="398" t="str">
        <f ca="1">+IF(OFFSET('Sanitation Data'!$D$31,0,10*ROW('Sanitation Data'!D179))="","",OFFSET('Sanitation Data'!$D$31,0,10*ROW('Sanitation Data'!D179)))</f>
        <v/>
      </c>
      <c r="CO185" s="398" t="str">
        <f ca="1">+IF(OFFSET('Sanitation Data'!$D$32,0,10*ROW('Sanitation Data'!D179))="","",OFFSET('Sanitation Data'!$D$32,0,10*ROW('Sanitation Data'!D179)))</f>
        <v/>
      </c>
      <c r="CP185" s="398" t="str">
        <f ca="1">+IF(OFFSET('Sanitation Data'!$E$28,0,10*ROW('Sanitation Data'!E179))="","",OFFSET('Sanitation Data'!$E$28,0,10*ROW('Sanitation Data'!E179)))</f>
        <v/>
      </c>
      <c r="CQ185" s="398" t="str">
        <f ca="1">+IF(OFFSET('Sanitation Data'!$E$29,0,10*ROW('Sanitation Data'!E179))="","",OFFSET('Sanitation Data'!$E$29,0,10*ROW('Sanitation Data'!E179)))</f>
        <v/>
      </c>
      <c r="CR185" s="398" t="str">
        <f ca="1">+IF(OFFSET('Sanitation Data'!$E$30,0,10*ROW('Sanitation Data'!E179))="","",OFFSET('Sanitation Data'!$E$30,0,10*ROW('Sanitation Data'!E179)))</f>
        <v/>
      </c>
      <c r="CS185" s="398" t="str">
        <f ca="1">+IF(OFFSET('Sanitation Data'!$E$31,0,10*ROW('Sanitation Data'!E179))="","",OFFSET('Sanitation Data'!$E$31,0,10*ROW('Sanitation Data'!E179)))</f>
        <v/>
      </c>
      <c r="CT185" s="398" t="str">
        <f ca="1">+IF(OFFSET('Sanitation Data'!$E$32,0,10*ROW('Sanitation Data'!E179))="","",OFFSET('Sanitation Data'!$E$32,0,10*ROW('Sanitation Data'!E179)))</f>
        <v/>
      </c>
      <c r="CU185" s="398" t="str">
        <f ca="1">+IF(OFFSET('Sanitation Data'!$F$28,0,10*ROW('Sanitation Data'!F179))="","",OFFSET('Sanitation Data'!$F$28,0,10*ROW('Sanitation Data'!F179)))</f>
        <v/>
      </c>
      <c r="CV185" s="398" t="str">
        <f ca="1">+IF(OFFSET('Sanitation Data'!$F$29,0,10*ROW('Sanitation Data'!F179))="","",OFFSET('Sanitation Data'!$F$29,0,10*ROW('Sanitation Data'!F179)))</f>
        <v/>
      </c>
      <c r="CW185" s="398" t="str">
        <f ca="1">+IF(OFFSET('Sanitation Data'!$F$30,0,10*ROW('Sanitation Data'!F179))="","",OFFSET('Sanitation Data'!$F$30,0,10*ROW('Sanitation Data'!F179)))</f>
        <v/>
      </c>
      <c r="CX185" s="398" t="str">
        <f ca="1">+IF(OFFSET('Sanitation Data'!$F$31,0,10*ROW('Sanitation Data'!F179))="","",OFFSET('Sanitation Data'!$F$31,0,10*ROW('Sanitation Data'!F179)))</f>
        <v/>
      </c>
      <c r="CY185" s="398" t="str">
        <f ca="1">+IF(OFFSET('Sanitation Data'!$F$32,0,10*ROW('Sanitation Data'!F179))="","",OFFSET('Sanitation Data'!$F$32,0,10*ROW('Sanitation Data'!F179)))</f>
        <v/>
      </c>
      <c r="CZ185" s="398" t="str">
        <f ca="1">+IF(OFFSET('Sanitation Data'!$G$28,0,10*ROW('Sanitation Data'!G179))="","",OFFSET('Sanitation Data'!$G$28,0,10*ROW('Sanitation Data'!G179)))</f>
        <v/>
      </c>
      <c r="DA185" s="398" t="str">
        <f ca="1">+IF(OFFSET('Sanitation Data'!$G$29,0,10*ROW('Sanitation Data'!G179))="","",OFFSET('Sanitation Data'!$G$29,0,10*ROW('Sanitation Data'!G179)))</f>
        <v/>
      </c>
      <c r="DB185" s="398" t="str">
        <f ca="1">+IF(OFFSET('Sanitation Data'!$G$30,0,10*ROW('Sanitation Data'!G179))="","",OFFSET('Sanitation Data'!$G$30,0,10*ROW('Sanitation Data'!G179)))</f>
        <v/>
      </c>
      <c r="DC185" s="398" t="str">
        <f ca="1">+IF(OFFSET('Sanitation Data'!$G$31,0,10*ROW('Sanitation Data'!G179))="","",OFFSET('Sanitation Data'!$G$31,0,10*ROW('Sanitation Data'!G179)))</f>
        <v/>
      </c>
      <c r="DD185" s="398" t="str">
        <f ca="1">+IF(OFFSET('Sanitation Data'!$G$32,0,10*ROW('Sanitation Data'!G179))="","",OFFSET('Sanitation Data'!$G$32,0,10*ROW('Sanitation Data'!G179)))</f>
        <v/>
      </c>
      <c r="DE185" s="398" t="str">
        <f ca="1">+IF(OFFSET('Sanitation Data'!$H$28,0,10*ROW('Sanitation Data'!H179))="","",OFFSET('Sanitation Data'!$H$28,0,10*ROW('Sanitation Data'!H179)))</f>
        <v/>
      </c>
      <c r="DF185" s="398" t="str">
        <f ca="1">+IF(OFFSET('Sanitation Data'!$H$29,0,10*ROW('Sanitation Data'!H179))="","",OFFSET('Sanitation Data'!$H$29,0,10*ROW('Sanitation Data'!H179)))</f>
        <v/>
      </c>
      <c r="DG185" s="398" t="str">
        <f ca="1">+IF(OFFSET('Sanitation Data'!$H$30,0,10*ROW('Sanitation Data'!H179))="","",OFFSET('Sanitation Data'!$H$30,0,10*ROW('Sanitation Data'!H179)))</f>
        <v/>
      </c>
      <c r="DH185" s="398" t="str">
        <f ca="1">+IF(OFFSET('Sanitation Data'!$H$31,0,10*ROW('Sanitation Data'!H179))="","",OFFSET('Sanitation Data'!$H$31,0,10*ROW('Sanitation Data'!H179)))</f>
        <v/>
      </c>
      <c r="DI185" s="398" t="str">
        <f ca="1">+IF(OFFSET('Sanitation Data'!$H$32,0,10*ROW('Sanitation Data'!H179))="","",OFFSET('Sanitation Data'!$H$32,0,10*ROW('Sanitation Data'!H179)))</f>
        <v/>
      </c>
      <c r="DJ185" s="398" t="str">
        <f ca="1">+IF(OFFSET('Sanitation Data'!$I$28,0,10*ROW('Sanitation Data'!I179))="","",OFFSET('Sanitation Data'!$I$28,0,10*ROW('Sanitation Data'!I179)))</f>
        <v/>
      </c>
      <c r="DK185" s="398" t="str">
        <f ca="1">+IF(OFFSET('Sanitation Data'!$I$29,0,10*ROW('Sanitation Data'!I179))="","",OFFSET('Sanitation Data'!$I$29,0,10*ROW('Sanitation Data'!I179)))</f>
        <v/>
      </c>
      <c r="DL185" s="398" t="str">
        <f ca="1">+IF(OFFSET('Sanitation Data'!$I$30,0,10*ROW('Sanitation Data'!I179))="","",OFFSET('Sanitation Data'!$I$30,0,10*ROW('Sanitation Data'!I179)))</f>
        <v/>
      </c>
      <c r="DM185" s="398" t="str">
        <f ca="1">+IF(OFFSET('Sanitation Data'!$I$31,0,10*ROW('Sanitation Data'!I179))="","",OFFSET('Sanitation Data'!$I$31,0,10*ROW('Sanitation Data'!I179)))</f>
        <v/>
      </c>
      <c r="DN185" s="398" t="str">
        <f ca="1">+IF(OFFSET('Sanitation Data'!$I$32,0,10*ROW('Sanitation Data'!I179))="","",OFFSET('Sanitation Data'!$I$32,0,10*ROW('Sanitation Data'!I179)))</f>
        <v/>
      </c>
      <c r="DO185" s="398" t="str">
        <f ca="1">+IF(OFFSET('Hygiene Data'!$D$11,0,10*ROW('Hygiene Data'!D179))="","",OFFSET('Hygiene Data'!$D$11,0,10*ROW('Hygiene Data'!D179)))</f>
        <v/>
      </c>
      <c r="DP185" s="398" t="str">
        <f ca="1">+IF(OFFSET('Hygiene Data'!$D$12,0,10*ROW('Hygiene Data'!D179))="","",OFFSET('Hygiene Data'!$D$12,0,10*ROW('Hygiene Data'!D179)))</f>
        <v/>
      </c>
      <c r="DQ185" s="398" t="str">
        <f ca="1">+IF(OFFSET('Hygiene Data'!$D$13,0,10*ROW('Hygiene Data'!D179))="","",OFFSET('Hygiene Data'!$D$13,0,10*ROW('Hygiene Data'!D179)))</f>
        <v/>
      </c>
      <c r="DR185" s="398" t="str">
        <f ca="1">+IF(OFFSET('Hygiene Data'!$E$11,0,10*ROW('Hygiene Data'!E179))="","",OFFSET('Hygiene Data'!$E$11,0,10*ROW('Hygiene Data'!E179)))</f>
        <v/>
      </c>
      <c r="DS185" s="398" t="str">
        <f ca="1">+IF(OFFSET('Hygiene Data'!$E$12,0,10*ROW('Hygiene Data'!E179))="","",OFFSET('Hygiene Data'!$E$12,0,10*ROW('Hygiene Data'!E179)))</f>
        <v/>
      </c>
      <c r="DT185" s="398" t="str">
        <f ca="1">+IF(OFFSET('Hygiene Data'!$E$13,0,10*ROW('Hygiene Data'!E179))="","",OFFSET('Hygiene Data'!$E$13,0,10*ROW('Hygiene Data'!E179)))</f>
        <v/>
      </c>
      <c r="DU185" s="398" t="str">
        <f ca="1">+IF(OFFSET('Hygiene Data'!$F$11,0,10*ROW('Hygiene Data'!F179))="","",OFFSET('Hygiene Data'!$F$11,0,10*ROW('Hygiene Data'!F179)))</f>
        <v/>
      </c>
      <c r="DV185" s="398" t="str">
        <f ca="1">+IF(OFFSET('Hygiene Data'!$F$12,0,10*ROW('Hygiene Data'!F179))="","",OFFSET('Hygiene Data'!$F$12,0,10*ROW('Hygiene Data'!F179)))</f>
        <v/>
      </c>
      <c r="DW185" s="398" t="str">
        <f ca="1">+IF(OFFSET('Hygiene Data'!$F$13,0,10*ROW('Hygiene Data'!F179))="","",OFFSET('Hygiene Data'!$F$13,0,10*ROW('Hygiene Data'!F179)))</f>
        <v/>
      </c>
      <c r="DX185" s="398" t="str">
        <f ca="1">+IF(OFFSET('Hygiene Data'!$G$11,0,10*ROW('Hygiene Data'!G179))="","",OFFSET('Hygiene Data'!$G$11,0,10*ROW('Hygiene Data'!G179)))</f>
        <v/>
      </c>
      <c r="DY185" s="398" t="str">
        <f ca="1">+IF(OFFSET('Hygiene Data'!$G$12,0,10*ROW('Hygiene Data'!G179))="","",OFFSET('Hygiene Data'!$G$12,0,10*ROW('Hygiene Data'!G179)))</f>
        <v/>
      </c>
      <c r="DZ185" s="398" t="str">
        <f ca="1">+IF(OFFSET('Hygiene Data'!$G$13,0,10*ROW('Hygiene Data'!G179))="","",OFFSET('Hygiene Data'!$G$13,0,10*ROW('Hygiene Data'!G179)))</f>
        <v/>
      </c>
      <c r="EA185" s="398" t="str">
        <f ca="1">+IF(OFFSET('Hygiene Data'!$H$11,0,10*ROW('Hygiene Data'!H179))="","",OFFSET('Hygiene Data'!$H$11,0,10*ROW('Hygiene Data'!H179)))</f>
        <v/>
      </c>
      <c r="EB185" s="398" t="str">
        <f ca="1">+IF(OFFSET('Hygiene Data'!$H$12,0,10*ROW('Hygiene Data'!H179))="","",OFFSET('Hygiene Data'!$H$12,0,10*ROW('Hygiene Data'!H179)))</f>
        <v/>
      </c>
      <c r="EC185" s="398" t="str">
        <f ca="1">+IF(OFFSET('Hygiene Data'!$H$13,0,10*ROW('Hygiene Data'!H179))="","",OFFSET('Hygiene Data'!$H$13,0,10*ROW('Hygiene Data'!H179)))</f>
        <v/>
      </c>
      <c r="ED185" s="398" t="str">
        <f ca="1">+IF(OFFSET('Hygiene Data'!$I$11,0,10*ROW('Hygiene Data'!I179))="","",OFFSET('Hygiene Data'!$I$11,0,10*ROW('Hygiene Data'!I179)))</f>
        <v/>
      </c>
      <c r="EE185" s="398" t="str">
        <f ca="1">+IF(OFFSET('Hygiene Data'!$I$12,0,10*ROW('Hygiene Data'!I179))="","",OFFSET('Hygiene Data'!$I$12,0,10*ROW('Hygiene Data'!I179)))</f>
        <v/>
      </c>
      <c r="EF185" s="398" t="str">
        <f ca="1">+IF(OFFSET('Hygiene Data'!$I$13,0,10*ROW('Hygiene Data'!I179))="","",OFFSET('Hygiene Data'!$I$13,0,10*ROW('Hygiene Data'!I179)))</f>
        <v/>
      </c>
    </row>
    <row r="186" spans="1:136" x14ac:dyDescent="0.25">
      <c r="A186" s="507" t="str">
        <f ca="1">+IF(OFFSET('Water Data'!$B$2,0,10*ROW('Water Data'!E180))="","",OFFSET('Water Data'!$B$2,0,10*ROW('Water Data'!E180)))</f>
        <v/>
      </c>
      <c r="B186" s="507"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34" t="str">
        <f t="shared" ca="1" si="2"/>
        <v/>
      </c>
      <c r="D186" s="535"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35"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35"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35"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35"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35"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35"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35"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35"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35"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35"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35"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35"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35"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35"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35"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35"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35"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36"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36"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36"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36"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36"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36"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36"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36"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36"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36"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36"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36"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36"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36"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36"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36"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36"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36"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36"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36"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36"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36"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36"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36"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36"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36"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36"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36"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36"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36"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37"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613"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37"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37"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37"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37"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37"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37"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37"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37"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37"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37"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37"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37"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37"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37"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37"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37"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98" t="str">
        <f ca="1">+IF(OFFSET('Water Data'!$D$27,0,10*ROW('Water Data'!D180))="","",OFFSET('Water Data'!$D$27,0,10*ROW('Water Data'!D180)))</f>
        <v/>
      </c>
      <c r="BT186" s="398" t="str">
        <f ca="1">+IF(OFFSET('Water Data'!$D$28,0,10*ROW('Water Data'!D180))="","",OFFSET('Water Data'!$D$28,0,10*ROW('Water Data'!D180)))</f>
        <v/>
      </c>
      <c r="BU186" s="398" t="str">
        <f ca="1">+IF(OFFSET('Water Data'!$D$29,0,10*ROW('Water Data'!D180))="","",OFFSET('Water Data'!$D$29,0,10*ROW('Water Data'!D180)))</f>
        <v/>
      </c>
      <c r="BV186" s="398" t="str">
        <f ca="1">+IF(OFFSET('Water Data'!$E$27,0,10*ROW('Water Data'!E180))="","",OFFSET('Water Data'!$E$27,0,10*ROW('Water Data'!E180)))</f>
        <v/>
      </c>
      <c r="BW186" s="398" t="str">
        <f ca="1">+IF(OFFSET('Water Data'!$E$28,0,10*ROW('Water Data'!E180))="","",OFFSET('Water Data'!$E$28,0,10*ROW('Water Data'!E180)))</f>
        <v/>
      </c>
      <c r="BX186" s="398" t="str">
        <f ca="1">+IF(OFFSET('Water Data'!$E$29,0,10*ROW('Water Data'!E180))="","",OFFSET('Water Data'!$E$29,0,10*ROW('Water Data'!E180)))</f>
        <v/>
      </c>
      <c r="BY186" s="398" t="str">
        <f ca="1">+IF(OFFSET('Water Data'!$F$27,0,10*ROW('Water Data'!F180))="","",OFFSET('Water Data'!$F$27,0,10*ROW('Water Data'!F180)))</f>
        <v/>
      </c>
      <c r="BZ186" s="398" t="str">
        <f ca="1">+IF(OFFSET('Water Data'!$F$28,0,10*ROW('Water Data'!F180))="","",OFFSET('Water Data'!$F$28,0,10*ROW('Water Data'!F180)))</f>
        <v/>
      </c>
      <c r="CA186" s="398" t="str">
        <f ca="1">+IF(OFFSET('Water Data'!$F$29,0,10*ROW('Water Data'!F180))="","",OFFSET('Water Data'!$F$29,0,10*ROW('Water Data'!F180)))</f>
        <v/>
      </c>
      <c r="CB186" s="398" t="str">
        <f ca="1">+IF(OFFSET('Water Data'!$G$27,0,10*ROW('Water Data'!G180))="","",OFFSET('Water Data'!$G$27,0,10*ROW('Water Data'!G180)))</f>
        <v/>
      </c>
      <c r="CC186" s="398" t="str">
        <f ca="1">+IF(OFFSET('Water Data'!$G$28,0,10*ROW('Water Data'!G180))="","",OFFSET('Water Data'!$G$28,0,10*ROW('Water Data'!G180)))</f>
        <v/>
      </c>
      <c r="CD186" s="398" t="str">
        <f ca="1">+IF(OFFSET('Water Data'!$G$29,0,10*ROW('Water Data'!G180))="","",OFFSET('Water Data'!$G$29,0,10*ROW('Water Data'!G180)))</f>
        <v/>
      </c>
      <c r="CE186" s="398" t="str">
        <f ca="1">+IF(OFFSET('Water Data'!$H$27,0,10*ROW('Water Data'!H180))="","",OFFSET('Water Data'!$H$27,0,10*ROW('Water Data'!H180)))</f>
        <v/>
      </c>
      <c r="CF186" s="398" t="str">
        <f ca="1">+IF(OFFSET('Water Data'!$H$28,0,10*ROW('Water Data'!H180))="","",OFFSET('Water Data'!$H$28,0,10*ROW('Water Data'!H180)))</f>
        <v/>
      </c>
      <c r="CG186" s="398" t="str">
        <f ca="1">+IF(OFFSET('Water Data'!$H$29,0,10*ROW('Water Data'!H180))="","",OFFSET('Water Data'!$H$29,0,10*ROW('Water Data'!H180)))</f>
        <v/>
      </c>
      <c r="CH186" s="398" t="str">
        <f ca="1">+IF(OFFSET('Water Data'!$I$27,0,10*ROW('Water Data'!I180))="","",OFFSET('Water Data'!$I$27,0,10*ROW('Water Data'!I180)))</f>
        <v/>
      </c>
      <c r="CI186" s="398" t="str">
        <f ca="1">+IF(OFFSET('Water Data'!$I$28,0,10*ROW('Water Data'!I180))="","",OFFSET('Water Data'!$I$28,0,10*ROW('Water Data'!I180)))</f>
        <v/>
      </c>
      <c r="CJ186" s="398" t="str">
        <f ca="1">+IF(OFFSET('Water Data'!$I$29,0,10*ROW('Water Data'!I180))="","",OFFSET('Water Data'!$I$29,0,10*ROW('Water Data'!I180)))</f>
        <v/>
      </c>
      <c r="CK186" s="398" t="str">
        <f ca="1">+IF(OFFSET('Sanitation Data'!$D$28,0,10*ROW('Sanitation Data'!D180))="","",OFFSET('Sanitation Data'!$D$28,0,10*ROW('Sanitation Data'!D180)))</f>
        <v/>
      </c>
      <c r="CL186" s="398" t="str">
        <f ca="1">+IF(OFFSET('Sanitation Data'!$D$29,0,10*ROW('Sanitation Data'!D180))="","",OFFSET('Sanitation Data'!$D$29,0,10*ROW('Sanitation Data'!D180)))</f>
        <v/>
      </c>
      <c r="CM186" s="398" t="str">
        <f ca="1">+IF(OFFSET('Sanitation Data'!$D$30,0,10*ROW('Sanitation Data'!D180))="","",OFFSET('Sanitation Data'!$D$30,0,10*ROW('Sanitation Data'!D180)))</f>
        <v/>
      </c>
      <c r="CN186" s="398" t="str">
        <f ca="1">+IF(OFFSET('Sanitation Data'!$D$31,0,10*ROW('Sanitation Data'!D180))="","",OFFSET('Sanitation Data'!$D$31,0,10*ROW('Sanitation Data'!D180)))</f>
        <v/>
      </c>
      <c r="CO186" s="398" t="str">
        <f ca="1">+IF(OFFSET('Sanitation Data'!$D$32,0,10*ROW('Sanitation Data'!D180))="","",OFFSET('Sanitation Data'!$D$32,0,10*ROW('Sanitation Data'!D180)))</f>
        <v/>
      </c>
      <c r="CP186" s="398" t="str">
        <f ca="1">+IF(OFFSET('Sanitation Data'!$E$28,0,10*ROW('Sanitation Data'!E180))="","",OFFSET('Sanitation Data'!$E$28,0,10*ROW('Sanitation Data'!E180)))</f>
        <v/>
      </c>
      <c r="CQ186" s="398" t="str">
        <f ca="1">+IF(OFFSET('Sanitation Data'!$E$29,0,10*ROW('Sanitation Data'!E180))="","",OFFSET('Sanitation Data'!$E$29,0,10*ROW('Sanitation Data'!E180)))</f>
        <v/>
      </c>
      <c r="CR186" s="398" t="str">
        <f ca="1">+IF(OFFSET('Sanitation Data'!$E$30,0,10*ROW('Sanitation Data'!E180))="","",OFFSET('Sanitation Data'!$E$30,0,10*ROW('Sanitation Data'!E180)))</f>
        <v/>
      </c>
      <c r="CS186" s="398" t="str">
        <f ca="1">+IF(OFFSET('Sanitation Data'!$E$31,0,10*ROW('Sanitation Data'!E180))="","",OFFSET('Sanitation Data'!$E$31,0,10*ROW('Sanitation Data'!E180)))</f>
        <v/>
      </c>
      <c r="CT186" s="398" t="str">
        <f ca="1">+IF(OFFSET('Sanitation Data'!$E$32,0,10*ROW('Sanitation Data'!E180))="","",OFFSET('Sanitation Data'!$E$32,0,10*ROW('Sanitation Data'!E180)))</f>
        <v/>
      </c>
      <c r="CU186" s="398" t="str">
        <f ca="1">+IF(OFFSET('Sanitation Data'!$F$28,0,10*ROW('Sanitation Data'!F180))="","",OFFSET('Sanitation Data'!$F$28,0,10*ROW('Sanitation Data'!F180)))</f>
        <v/>
      </c>
      <c r="CV186" s="398" t="str">
        <f ca="1">+IF(OFFSET('Sanitation Data'!$F$29,0,10*ROW('Sanitation Data'!F180))="","",OFFSET('Sanitation Data'!$F$29,0,10*ROW('Sanitation Data'!F180)))</f>
        <v/>
      </c>
      <c r="CW186" s="398" t="str">
        <f ca="1">+IF(OFFSET('Sanitation Data'!$F$30,0,10*ROW('Sanitation Data'!F180))="","",OFFSET('Sanitation Data'!$F$30,0,10*ROW('Sanitation Data'!F180)))</f>
        <v/>
      </c>
      <c r="CX186" s="398" t="str">
        <f ca="1">+IF(OFFSET('Sanitation Data'!$F$31,0,10*ROW('Sanitation Data'!F180))="","",OFFSET('Sanitation Data'!$F$31,0,10*ROW('Sanitation Data'!F180)))</f>
        <v/>
      </c>
      <c r="CY186" s="398" t="str">
        <f ca="1">+IF(OFFSET('Sanitation Data'!$F$32,0,10*ROW('Sanitation Data'!F180))="","",OFFSET('Sanitation Data'!$F$32,0,10*ROW('Sanitation Data'!F180)))</f>
        <v/>
      </c>
      <c r="CZ186" s="398" t="str">
        <f ca="1">+IF(OFFSET('Sanitation Data'!$G$28,0,10*ROW('Sanitation Data'!G180))="","",OFFSET('Sanitation Data'!$G$28,0,10*ROW('Sanitation Data'!G180)))</f>
        <v/>
      </c>
      <c r="DA186" s="398" t="str">
        <f ca="1">+IF(OFFSET('Sanitation Data'!$G$29,0,10*ROW('Sanitation Data'!G180))="","",OFFSET('Sanitation Data'!$G$29,0,10*ROW('Sanitation Data'!G180)))</f>
        <v/>
      </c>
      <c r="DB186" s="398" t="str">
        <f ca="1">+IF(OFFSET('Sanitation Data'!$G$30,0,10*ROW('Sanitation Data'!G180))="","",OFFSET('Sanitation Data'!$G$30,0,10*ROW('Sanitation Data'!G180)))</f>
        <v/>
      </c>
      <c r="DC186" s="398" t="str">
        <f ca="1">+IF(OFFSET('Sanitation Data'!$G$31,0,10*ROW('Sanitation Data'!G180))="","",OFFSET('Sanitation Data'!$G$31,0,10*ROW('Sanitation Data'!G180)))</f>
        <v/>
      </c>
      <c r="DD186" s="398" t="str">
        <f ca="1">+IF(OFFSET('Sanitation Data'!$G$32,0,10*ROW('Sanitation Data'!G180))="","",OFFSET('Sanitation Data'!$G$32,0,10*ROW('Sanitation Data'!G180)))</f>
        <v/>
      </c>
      <c r="DE186" s="398" t="str">
        <f ca="1">+IF(OFFSET('Sanitation Data'!$H$28,0,10*ROW('Sanitation Data'!H180))="","",OFFSET('Sanitation Data'!$H$28,0,10*ROW('Sanitation Data'!H180)))</f>
        <v/>
      </c>
      <c r="DF186" s="398" t="str">
        <f ca="1">+IF(OFFSET('Sanitation Data'!$H$29,0,10*ROW('Sanitation Data'!H180))="","",OFFSET('Sanitation Data'!$H$29,0,10*ROW('Sanitation Data'!H180)))</f>
        <v/>
      </c>
      <c r="DG186" s="398" t="str">
        <f ca="1">+IF(OFFSET('Sanitation Data'!$H$30,0,10*ROW('Sanitation Data'!H180))="","",OFFSET('Sanitation Data'!$H$30,0,10*ROW('Sanitation Data'!H180)))</f>
        <v/>
      </c>
      <c r="DH186" s="398" t="str">
        <f ca="1">+IF(OFFSET('Sanitation Data'!$H$31,0,10*ROW('Sanitation Data'!H180))="","",OFFSET('Sanitation Data'!$H$31,0,10*ROW('Sanitation Data'!H180)))</f>
        <v/>
      </c>
      <c r="DI186" s="398" t="str">
        <f ca="1">+IF(OFFSET('Sanitation Data'!$H$32,0,10*ROW('Sanitation Data'!H180))="","",OFFSET('Sanitation Data'!$H$32,0,10*ROW('Sanitation Data'!H180)))</f>
        <v/>
      </c>
      <c r="DJ186" s="398" t="str">
        <f ca="1">+IF(OFFSET('Sanitation Data'!$I$28,0,10*ROW('Sanitation Data'!I180))="","",OFFSET('Sanitation Data'!$I$28,0,10*ROW('Sanitation Data'!I180)))</f>
        <v/>
      </c>
      <c r="DK186" s="398" t="str">
        <f ca="1">+IF(OFFSET('Sanitation Data'!$I$29,0,10*ROW('Sanitation Data'!I180))="","",OFFSET('Sanitation Data'!$I$29,0,10*ROW('Sanitation Data'!I180)))</f>
        <v/>
      </c>
      <c r="DL186" s="398" t="str">
        <f ca="1">+IF(OFFSET('Sanitation Data'!$I$30,0,10*ROW('Sanitation Data'!I180))="","",OFFSET('Sanitation Data'!$I$30,0,10*ROW('Sanitation Data'!I180)))</f>
        <v/>
      </c>
      <c r="DM186" s="398" t="str">
        <f ca="1">+IF(OFFSET('Sanitation Data'!$I$31,0,10*ROW('Sanitation Data'!I180))="","",OFFSET('Sanitation Data'!$I$31,0,10*ROW('Sanitation Data'!I180)))</f>
        <v/>
      </c>
      <c r="DN186" s="398" t="str">
        <f ca="1">+IF(OFFSET('Sanitation Data'!$I$32,0,10*ROW('Sanitation Data'!I180))="","",OFFSET('Sanitation Data'!$I$32,0,10*ROW('Sanitation Data'!I180)))</f>
        <v/>
      </c>
      <c r="DO186" s="398" t="str">
        <f ca="1">+IF(OFFSET('Hygiene Data'!$D$11,0,10*ROW('Hygiene Data'!D180))="","",OFFSET('Hygiene Data'!$D$11,0,10*ROW('Hygiene Data'!D180)))</f>
        <v/>
      </c>
      <c r="DP186" s="398" t="str">
        <f ca="1">+IF(OFFSET('Hygiene Data'!$D$12,0,10*ROW('Hygiene Data'!D180))="","",OFFSET('Hygiene Data'!$D$12,0,10*ROW('Hygiene Data'!D180)))</f>
        <v/>
      </c>
      <c r="DQ186" s="398" t="str">
        <f ca="1">+IF(OFFSET('Hygiene Data'!$D$13,0,10*ROW('Hygiene Data'!D180))="","",OFFSET('Hygiene Data'!$D$13,0,10*ROW('Hygiene Data'!D180)))</f>
        <v/>
      </c>
      <c r="DR186" s="398" t="str">
        <f ca="1">+IF(OFFSET('Hygiene Data'!$E$11,0,10*ROW('Hygiene Data'!E180))="","",OFFSET('Hygiene Data'!$E$11,0,10*ROW('Hygiene Data'!E180)))</f>
        <v/>
      </c>
      <c r="DS186" s="398" t="str">
        <f ca="1">+IF(OFFSET('Hygiene Data'!$E$12,0,10*ROW('Hygiene Data'!E180))="","",OFFSET('Hygiene Data'!$E$12,0,10*ROW('Hygiene Data'!E180)))</f>
        <v/>
      </c>
      <c r="DT186" s="398" t="str">
        <f ca="1">+IF(OFFSET('Hygiene Data'!$E$13,0,10*ROW('Hygiene Data'!E180))="","",OFFSET('Hygiene Data'!$E$13,0,10*ROW('Hygiene Data'!E180)))</f>
        <v/>
      </c>
      <c r="DU186" s="398" t="str">
        <f ca="1">+IF(OFFSET('Hygiene Data'!$F$11,0,10*ROW('Hygiene Data'!F180))="","",OFFSET('Hygiene Data'!$F$11,0,10*ROW('Hygiene Data'!F180)))</f>
        <v/>
      </c>
      <c r="DV186" s="398" t="str">
        <f ca="1">+IF(OFFSET('Hygiene Data'!$F$12,0,10*ROW('Hygiene Data'!F180))="","",OFFSET('Hygiene Data'!$F$12,0,10*ROW('Hygiene Data'!F180)))</f>
        <v/>
      </c>
      <c r="DW186" s="398" t="str">
        <f ca="1">+IF(OFFSET('Hygiene Data'!$F$13,0,10*ROW('Hygiene Data'!F180))="","",OFFSET('Hygiene Data'!$F$13,0,10*ROW('Hygiene Data'!F180)))</f>
        <v/>
      </c>
      <c r="DX186" s="398" t="str">
        <f ca="1">+IF(OFFSET('Hygiene Data'!$G$11,0,10*ROW('Hygiene Data'!G180))="","",OFFSET('Hygiene Data'!$G$11,0,10*ROW('Hygiene Data'!G180)))</f>
        <v/>
      </c>
      <c r="DY186" s="398" t="str">
        <f ca="1">+IF(OFFSET('Hygiene Data'!$G$12,0,10*ROW('Hygiene Data'!G180))="","",OFFSET('Hygiene Data'!$G$12,0,10*ROW('Hygiene Data'!G180)))</f>
        <v/>
      </c>
      <c r="DZ186" s="398" t="str">
        <f ca="1">+IF(OFFSET('Hygiene Data'!$G$13,0,10*ROW('Hygiene Data'!G180))="","",OFFSET('Hygiene Data'!$G$13,0,10*ROW('Hygiene Data'!G180)))</f>
        <v/>
      </c>
      <c r="EA186" s="398" t="str">
        <f ca="1">+IF(OFFSET('Hygiene Data'!$H$11,0,10*ROW('Hygiene Data'!H180))="","",OFFSET('Hygiene Data'!$H$11,0,10*ROW('Hygiene Data'!H180)))</f>
        <v/>
      </c>
      <c r="EB186" s="398" t="str">
        <f ca="1">+IF(OFFSET('Hygiene Data'!$H$12,0,10*ROW('Hygiene Data'!H180))="","",OFFSET('Hygiene Data'!$H$12,0,10*ROW('Hygiene Data'!H180)))</f>
        <v/>
      </c>
      <c r="EC186" s="398" t="str">
        <f ca="1">+IF(OFFSET('Hygiene Data'!$H$13,0,10*ROW('Hygiene Data'!H180))="","",OFFSET('Hygiene Data'!$H$13,0,10*ROW('Hygiene Data'!H180)))</f>
        <v/>
      </c>
      <c r="ED186" s="398" t="str">
        <f ca="1">+IF(OFFSET('Hygiene Data'!$I$11,0,10*ROW('Hygiene Data'!I180))="","",OFFSET('Hygiene Data'!$I$11,0,10*ROW('Hygiene Data'!I180)))</f>
        <v/>
      </c>
      <c r="EE186" s="398" t="str">
        <f ca="1">+IF(OFFSET('Hygiene Data'!$I$12,0,10*ROW('Hygiene Data'!I180))="","",OFFSET('Hygiene Data'!$I$12,0,10*ROW('Hygiene Data'!I180)))</f>
        <v/>
      </c>
      <c r="EF186" s="398" t="str">
        <f ca="1">+IF(OFFSET('Hygiene Data'!$I$13,0,10*ROW('Hygiene Data'!I180))="","",OFFSET('Hygiene Data'!$I$13,0,10*ROW('Hygiene Data'!I180)))</f>
        <v/>
      </c>
    </row>
    <row r="187" spans="1:136" x14ac:dyDescent="0.25">
      <c r="A187" s="507" t="str">
        <f ca="1">+IF(OFFSET('Water Data'!$B$2,0,10*ROW('Water Data'!E181))="","",OFFSET('Water Data'!$B$2,0,10*ROW('Water Data'!E181)))</f>
        <v/>
      </c>
      <c r="B187" s="507"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34" t="str">
        <f t="shared" ca="1" si="2"/>
        <v/>
      </c>
      <c r="D187" s="535"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35"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35"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35"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35"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35"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35"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35"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35"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35"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35"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35"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35"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35"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35"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35"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35"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35"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36"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36"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36"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36"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36"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36"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36"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36"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36"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36"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36"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36"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36"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36"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36"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36"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36"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36"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36"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36"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36"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36"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36"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36"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36"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36"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36"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36"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36"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36"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37"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613"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37"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37"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37"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37"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37"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37"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37"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37"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37"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37"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37"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37"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37"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37"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37"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37"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98" t="str">
        <f ca="1">+IF(OFFSET('Water Data'!$D$27,0,10*ROW('Water Data'!D181))="","",OFFSET('Water Data'!$D$27,0,10*ROW('Water Data'!D181)))</f>
        <v/>
      </c>
      <c r="BT187" s="398" t="str">
        <f ca="1">+IF(OFFSET('Water Data'!$D$28,0,10*ROW('Water Data'!D181))="","",OFFSET('Water Data'!$D$28,0,10*ROW('Water Data'!D181)))</f>
        <v/>
      </c>
      <c r="BU187" s="398" t="str">
        <f ca="1">+IF(OFFSET('Water Data'!$D$29,0,10*ROW('Water Data'!D181))="","",OFFSET('Water Data'!$D$29,0,10*ROW('Water Data'!D181)))</f>
        <v/>
      </c>
      <c r="BV187" s="398" t="str">
        <f ca="1">+IF(OFFSET('Water Data'!$E$27,0,10*ROW('Water Data'!E181))="","",OFFSET('Water Data'!$E$27,0,10*ROW('Water Data'!E181)))</f>
        <v/>
      </c>
      <c r="BW187" s="398" t="str">
        <f ca="1">+IF(OFFSET('Water Data'!$E$28,0,10*ROW('Water Data'!E181))="","",OFFSET('Water Data'!$E$28,0,10*ROW('Water Data'!E181)))</f>
        <v/>
      </c>
      <c r="BX187" s="398" t="str">
        <f ca="1">+IF(OFFSET('Water Data'!$E$29,0,10*ROW('Water Data'!E181))="","",OFFSET('Water Data'!$E$29,0,10*ROW('Water Data'!E181)))</f>
        <v/>
      </c>
      <c r="BY187" s="398" t="str">
        <f ca="1">+IF(OFFSET('Water Data'!$F$27,0,10*ROW('Water Data'!F181))="","",OFFSET('Water Data'!$F$27,0,10*ROW('Water Data'!F181)))</f>
        <v/>
      </c>
      <c r="BZ187" s="398" t="str">
        <f ca="1">+IF(OFFSET('Water Data'!$F$28,0,10*ROW('Water Data'!F181))="","",OFFSET('Water Data'!$F$28,0,10*ROW('Water Data'!F181)))</f>
        <v/>
      </c>
      <c r="CA187" s="398" t="str">
        <f ca="1">+IF(OFFSET('Water Data'!$F$29,0,10*ROW('Water Data'!F181))="","",OFFSET('Water Data'!$F$29,0,10*ROW('Water Data'!F181)))</f>
        <v/>
      </c>
      <c r="CB187" s="398" t="str">
        <f ca="1">+IF(OFFSET('Water Data'!$G$27,0,10*ROW('Water Data'!G181))="","",OFFSET('Water Data'!$G$27,0,10*ROW('Water Data'!G181)))</f>
        <v/>
      </c>
      <c r="CC187" s="398" t="str">
        <f ca="1">+IF(OFFSET('Water Data'!$G$28,0,10*ROW('Water Data'!G181))="","",OFFSET('Water Data'!$G$28,0,10*ROW('Water Data'!G181)))</f>
        <v/>
      </c>
      <c r="CD187" s="398" t="str">
        <f ca="1">+IF(OFFSET('Water Data'!$G$29,0,10*ROW('Water Data'!G181))="","",OFFSET('Water Data'!$G$29,0,10*ROW('Water Data'!G181)))</f>
        <v/>
      </c>
      <c r="CE187" s="398" t="str">
        <f ca="1">+IF(OFFSET('Water Data'!$H$27,0,10*ROW('Water Data'!H181))="","",OFFSET('Water Data'!$H$27,0,10*ROW('Water Data'!H181)))</f>
        <v/>
      </c>
      <c r="CF187" s="398" t="str">
        <f ca="1">+IF(OFFSET('Water Data'!$H$28,0,10*ROW('Water Data'!H181))="","",OFFSET('Water Data'!$H$28,0,10*ROW('Water Data'!H181)))</f>
        <v/>
      </c>
      <c r="CG187" s="398" t="str">
        <f ca="1">+IF(OFFSET('Water Data'!$H$29,0,10*ROW('Water Data'!H181))="","",OFFSET('Water Data'!$H$29,0,10*ROW('Water Data'!H181)))</f>
        <v/>
      </c>
      <c r="CH187" s="398" t="str">
        <f ca="1">+IF(OFFSET('Water Data'!$I$27,0,10*ROW('Water Data'!I181))="","",OFFSET('Water Data'!$I$27,0,10*ROW('Water Data'!I181)))</f>
        <v/>
      </c>
      <c r="CI187" s="398" t="str">
        <f ca="1">+IF(OFFSET('Water Data'!$I$28,0,10*ROW('Water Data'!I181))="","",OFFSET('Water Data'!$I$28,0,10*ROW('Water Data'!I181)))</f>
        <v/>
      </c>
      <c r="CJ187" s="398" t="str">
        <f ca="1">+IF(OFFSET('Water Data'!$I$29,0,10*ROW('Water Data'!I181))="","",OFFSET('Water Data'!$I$29,0,10*ROW('Water Data'!I181)))</f>
        <v/>
      </c>
      <c r="CK187" s="398" t="str">
        <f ca="1">+IF(OFFSET('Sanitation Data'!$D$28,0,10*ROW('Sanitation Data'!D181))="","",OFFSET('Sanitation Data'!$D$28,0,10*ROW('Sanitation Data'!D181)))</f>
        <v/>
      </c>
      <c r="CL187" s="398" t="str">
        <f ca="1">+IF(OFFSET('Sanitation Data'!$D$29,0,10*ROW('Sanitation Data'!D181))="","",OFFSET('Sanitation Data'!$D$29,0,10*ROW('Sanitation Data'!D181)))</f>
        <v/>
      </c>
      <c r="CM187" s="398" t="str">
        <f ca="1">+IF(OFFSET('Sanitation Data'!$D$30,0,10*ROW('Sanitation Data'!D181))="","",OFFSET('Sanitation Data'!$D$30,0,10*ROW('Sanitation Data'!D181)))</f>
        <v/>
      </c>
      <c r="CN187" s="398" t="str">
        <f ca="1">+IF(OFFSET('Sanitation Data'!$D$31,0,10*ROW('Sanitation Data'!D181))="","",OFFSET('Sanitation Data'!$D$31,0,10*ROW('Sanitation Data'!D181)))</f>
        <v/>
      </c>
      <c r="CO187" s="398" t="str">
        <f ca="1">+IF(OFFSET('Sanitation Data'!$D$32,0,10*ROW('Sanitation Data'!D181))="","",OFFSET('Sanitation Data'!$D$32,0,10*ROW('Sanitation Data'!D181)))</f>
        <v/>
      </c>
      <c r="CP187" s="398" t="str">
        <f ca="1">+IF(OFFSET('Sanitation Data'!$E$28,0,10*ROW('Sanitation Data'!E181))="","",OFFSET('Sanitation Data'!$E$28,0,10*ROW('Sanitation Data'!E181)))</f>
        <v/>
      </c>
      <c r="CQ187" s="398" t="str">
        <f ca="1">+IF(OFFSET('Sanitation Data'!$E$29,0,10*ROW('Sanitation Data'!E181))="","",OFFSET('Sanitation Data'!$E$29,0,10*ROW('Sanitation Data'!E181)))</f>
        <v/>
      </c>
      <c r="CR187" s="398" t="str">
        <f ca="1">+IF(OFFSET('Sanitation Data'!$E$30,0,10*ROW('Sanitation Data'!E181))="","",OFFSET('Sanitation Data'!$E$30,0,10*ROW('Sanitation Data'!E181)))</f>
        <v/>
      </c>
      <c r="CS187" s="398" t="str">
        <f ca="1">+IF(OFFSET('Sanitation Data'!$E$31,0,10*ROW('Sanitation Data'!E181))="","",OFFSET('Sanitation Data'!$E$31,0,10*ROW('Sanitation Data'!E181)))</f>
        <v/>
      </c>
      <c r="CT187" s="398" t="str">
        <f ca="1">+IF(OFFSET('Sanitation Data'!$E$32,0,10*ROW('Sanitation Data'!E181))="","",OFFSET('Sanitation Data'!$E$32,0,10*ROW('Sanitation Data'!E181)))</f>
        <v/>
      </c>
      <c r="CU187" s="398" t="str">
        <f ca="1">+IF(OFFSET('Sanitation Data'!$F$28,0,10*ROW('Sanitation Data'!F181))="","",OFFSET('Sanitation Data'!$F$28,0,10*ROW('Sanitation Data'!F181)))</f>
        <v/>
      </c>
      <c r="CV187" s="398" t="str">
        <f ca="1">+IF(OFFSET('Sanitation Data'!$F$29,0,10*ROW('Sanitation Data'!F181))="","",OFFSET('Sanitation Data'!$F$29,0,10*ROW('Sanitation Data'!F181)))</f>
        <v/>
      </c>
      <c r="CW187" s="398" t="str">
        <f ca="1">+IF(OFFSET('Sanitation Data'!$F$30,0,10*ROW('Sanitation Data'!F181))="","",OFFSET('Sanitation Data'!$F$30,0,10*ROW('Sanitation Data'!F181)))</f>
        <v/>
      </c>
      <c r="CX187" s="398" t="str">
        <f ca="1">+IF(OFFSET('Sanitation Data'!$F$31,0,10*ROW('Sanitation Data'!F181))="","",OFFSET('Sanitation Data'!$F$31,0,10*ROW('Sanitation Data'!F181)))</f>
        <v/>
      </c>
      <c r="CY187" s="398" t="str">
        <f ca="1">+IF(OFFSET('Sanitation Data'!$F$32,0,10*ROW('Sanitation Data'!F181))="","",OFFSET('Sanitation Data'!$F$32,0,10*ROW('Sanitation Data'!F181)))</f>
        <v/>
      </c>
      <c r="CZ187" s="398" t="str">
        <f ca="1">+IF(OFFSET('Sanitation Data'!$G$28,0,10*ROW('Sanitation Data'!G181))="","",OFFSET('Sanitation Data'!$G$28,0,10*ROW('Sanitation Data'!G181)))</f>
        <v/>
      </c>
      <c r="DA187" s="398" t="str">
        <f ca="1">+IF(OFFSET('Sanitation Data'!$G$29,0,10*ROW('Sanitation Data'!G181))="","",OFFSET('Sanitation Data'!$G$29,0,10*ROW('Sanitation Data'!G181)))</f>
        <v/>
      </c>
      <c r="DB187" s="398" t="str">
        <f ca="1">+IF(OFFSET('Sanitation Data'!$G$30,0,10*ROW('Sanitation Data'!G181))="","",OFFSET('Sanitation Data'!$G$30,0,10*ROW('Sanitation Data'!G181)))</f>
        <v/>
      </c>
      <c r="DC187" s="398" t="str">
        <f ca="1">+IF(OFFSET('Sanitation Data'!$G$31,0,10*ROW('Sanitation Data'!G181))="","",OFFSET('Sanitation Data'!$G$31,0,10*ROW('Sanitation Data'!G181)))</f>
        <v/>
      </c>
      <c r="DD187" s="398" t="str">
        <f ca="1">+IF(OFFSET('Sanitation Data'!$G$32,0,10*ROW('Sanitation Data'!G181))="","",OFFSET('Sanitation Data'!$G$32,0,10*ROW('Sanitation Data'!G181)))</f>
        <v/>
      </c>
      <c r="DE187" s="398" t="str">
        <f ca="1">+IF(OFFSET('Sanitation Data'!$H$28,0,10*ROW('Sanitation Data'!H181))="","",OFFSET('Sanitation Data'!$H$28,0,10*ROW('Sanitation Data'!H181)))</f>
        <v/>
      </c>
      <c r="DF187" s="398" t="str">
        <f ca="1">+IF(OFFSET('Sanitation Data'!$H$29,0,10*ROW('Sanitation Data'!H181))="","",OFFSET('Sanitation Data'!$H$29,0,10*ROW('Sanitation Data'!H181)))</f>
        <v/>
      </c>
      <c r="DG187" s="398" t="str">
        <f ca="1">+IF(OFFSET('Sanitation Data'!$H$30,0,10*ROW('Sanitation Data'!H181))="","",OFFSET('Sanitation Data'!$H$30,0,10*ROW('Sanitation Data'!H181)))</f>
        <v/>
      </c>
      <c r="DH187" s="398" t="str">
        <f ca="1">+IF(OFFSET('Sanitation Data'!$H$31,0,10*ROW('Sanitation Data'!H181))="","",OFFSET('Sanitation Data'!$H$31,0,10*ROW('Sanitation Data'!H181)))</f>
        <v/>
      </c>
      <c r="DI187" s="398" t="str">
        <f ca="1">+IF(OFFSET('Sanitation Data'!$H$32,0,10*ROW('Sanitation Data'!H181))="","",OFFSET('Sanitation Data'!$H$32,0,10*ROW('Sanitation Data'!H181)))</f>
        <v/>
      </c>
      <c r="DJ187" s="398" t="str">
        <f ca="1">+IF(OFFSET('Sanitation Data'!$I$28,0,10*ROW('Sanitation Data'!I181))="","",OFFSET('Sanitation Data'!$I$28,0,10*ROW('Sanitation Data'!I181)))</f>
        <v/>
      </c>
      <c r="DK187" s="398" t="str">
        <f ca="1">+IF(OFFSET('Sanitation Data'!$I$29,0,10*ROW('Sanitation Data'!I181))="","",OFFSET('Sanitation Data'!$I$29,0,10*ROW('Sanitation Data'!I181)))</f>
        <v/>
      </c>
      <c r="DL187" s="398" t="str">
        <f ca="1">+IF(OFFSET('Sanitation Data'!$I$30,0,10*ROW('Sanitation Data'!I181))="","",OFFSET('Sanitation Data'!$I$30,0,10*ROW('Sanitation Data'!I181)))</f>
        <v/>
      </c>
      <c r="DM187" s="398" t="str">
        <f ca="1">+IF(OFFSET('Sanitation Data'!$I$31,0,10*ROW('Sanitation Data'!I181))="","",OFFSET('Sanitation Data'!$I$31,0,10*ROW('Sanitation Data'!I181)))</f>
        <v/>
      </c>
      <c r="DN187" s="398" t="str">
        <f ca="1">+IF(OFFSET('Sanitation Data'!$I$32,0,10*ROW('Sanitation Data'!I181))="","",OFFSET('Sanitation Data'!$I$32,0,10*ROW('Sanitation Data'!I181)))</f>
        <v/>
      </c>
      <c r="DO187" s="398" t="str">
        <f ca="1">+IF(OFFSET('Hygiene Data'!$D$11,0,10*ROW('Hygiene Data'!D181))="","",OFFSET('Hygiene Data'!$D$11,0,10*ROW('Hygiene Data'!D181)))</f>
        <v/>
      </c>
      <c r="DP187" s="398" t="str">
        <f ca="1">+IF(OFFSET('Hygiene Data'!$D$12,0,10*ROW('Hygiene Data'!D181))="","",OFFSET('Hygiene Data'!$D$12,0,10*ROW('Hygiene Data'!D181)))</f>
        <v/>
      </c>
      <c r="DQ187" s="398" t="str">
        <f ca="1">+IF(OFFSET('Hygiene Data'!$D$13,0,10*ROW('Hygiene Data'!D181))="","",OFFSET('Hygiene Data'!$D$13,0,10*ROW('Hygiene Data'!D181)))</f>
        <v/>
      </c>
      <c r="DR187" s="398" t="str">
        <f ca="1">+IF(OFFSET('Hygiene Data'!$E$11,0,10*ROW('Hygiene Data'!E181))="","",OFFSET('Hygiene Data'!$E$11,0,10*ROW('Hygiene Data'!E181)))</f>
        <v/>
      </c>
      <c r="DS187" s="398" t="str">
        <f ca="1">+IF(OFFSET('Hygiene Data'!$E$12,0,10*ROW('Hygiene Data'!E181))="","",OFFSET('Hygiene Data'!$E$12,0,10*ROW('Hygiene Data'!E181)))</f>
        <v/>
      </c>
      <c r="DT187" s="398" t="str">
        <f ca="1">+IF(OFFSET('Hygiene Data'!$E$13,0,10*ROW('Hygiene Data'!E181))="","",OFFSET('Hygiene Data'!$E$13,0,10*ROW('Hygiene Data'!E181)))</f>
        <v/>
      </c>
      <c r="DU187" s="398" t="str">
        <f ca="1">+IF(OFFSET('Hygiene Data'!$F$11,0,10*ROW('Hygiene Data'!F181))="","",OFFSET('Hygiene Data'!$F$11,0,10*ROW('Hygiene Data'!F181)))</f>
        <v/>
      </c>
      <c r="DV187" s="398" t="str">
        <f ca="1">+IF(OFFSET('Hygiene Data'!$F$12,0,10*ROW('Hygiene Data'!F181))="","",OFFSET('Hygiene Data'!$F$12,0,10*ROW('Hygiene Data'!F181)))</f>
        <v/>
      </c>
      <c r="DW187" s="398" t="str">
        <f ca="1">+IF(OFFSET('Hygiene Data'!$F$13,0,10*ROW('Hygiene Data'!F181))="","",OFFSET('Hygiene Data'!$F$13,0,10*ROW('Hygiene Data'!F181)))</f>
        <v/>
      </c>
      <c r="DX187" s="398" t="str">
        <f ca="1">+IF(OFFSET('Hygiene Data'!$G$11,0,10*ROW('Hygiene Data'!G181))="","",OFFSET('Hygiene Data'!$G$11,0,10*ROW('Hygiene Data'!G181)))</f>
        <v/>
      </c>
      <c r="DY187" s="398" t="str">
        <f ca="1">+IF(OFFSET('Hygiene Data'!$G$12,0,10*ROW('Hygiene Data'!G181))="","",OFFSET('Hygiene Data'!$G$12,0,10*ROW('Hygiene Data'!G181)))</f>
        <v/>
      </c>
      <c r="DZ187" s="398" t="str">
        <f ca="1">+IF(OFFSET('Hygiene Data'!$G$13,0,10*ROW('Hygiene Data'!G181))="","",OFFSET('Hygiene Data'!$G$13,0,10*ROW('Hygiene Data'!G181)))</f>
        <v/>
      </c>
      <c r="EA187" s="398" t="str">
        <f ca="1">+IF(OFFSET('Hygiene Data'!$H$11,0,10*ROW('Hygiene Data'!H181))="","",OFFSET('Hygiene Data'!$H$11,0,10*ROW('Hygiene Data'!H181)))</f>
        <v/>
      </c>
      <c r="EB187" s="398" t="str">
        <f ca="1">+IF(OFFSET('Hygiene Data'!$H$12,0,10*ROW('Hygiene Data'!H181))="","",OFFSET('Hygiene Data'!$H$12,0,10*ROW('Hygiene Data'!H181)))</f>
        <v/>
      </c>
      <c r="EC187" s="398" t="str">
        <f ca="1">+IF(OFFSET('Hygiene Data'!$H$13,0,10*ROW('Hygiene Data'!H181))="","",OFFSET('Hygiene Data'!$H$13,0,10*ROW('Hygiene Data'!H181)))</f>
        <v/>
      </c>
      <c r="ED187" s="398" t="str">
        <f ca="1">+IF(OFFSET('Hygiene Data'!$I$11,0,10*ROW('Hygiene Data'!I181))="","",OFFSET('Hygiene Data'!$I$11,0,10*ROW('Hygiene Data'!I181)))</f>
        <v/>
      </c>
      <c r="EE187" s="398" t="str">
        <f ca="1">+IF(OFFSET('Hygiene Data'!$I$12,0,10*ROW('Hygiene Data'!I181))="","",OFFSET('Hygiene Data'!$I$12,0,10*ROW('Hygiene Data'!I181)))</f>
        <v/>
      </c>
      <c r="EF187" s="398" t="str">
        <f ca="1">+IF(OFFSET('Hygiene Data'!$I$13,0,10*ROW('Hygiene Data'!I181))="","",OFFSET('Hygiene Data'!$I$13,0,10*ROW('Hygiene Data'!I181)))</f>
        <v/>
      </c>
    </row>
    <row r="188" spans="1:136" x14ac:dyDescent="0.25">
      <c r="A188" s="507" t="str">
        <f ca="1">+IF(OFFSET('Water Data'!$B$2,0,10*ROW('Water Data'!E182))="","",OFFSET('Water Data'!$B$2,0,10*ROW('Water Data'!E182)))</f>
        <v/>
      </c>
      <c r="B188" s="507"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34" t="str">
        <f t="shared" ca="1" si="2"/>
        <v/>
      </c>
      <c r="D188" s="535"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35"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35"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35"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35"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35"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35"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35"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35"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35"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35"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35"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35"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35"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35"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35"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35"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35"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36"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36"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36"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36"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36"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36"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36"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36"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36"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36"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36"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36"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36"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36"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36"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36"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36"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36"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36"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36"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36"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36"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36"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36"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36"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36"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36"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36"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36"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36"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37"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613"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37"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37"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37"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37"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37"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37"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37"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37"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37"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37"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37"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37"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37"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37"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37"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37"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98" t="str">
        <f ca="1">+IF(OFFSET('Water Data'!$D$27,0,10*ROW('Water Data'!D182))="","",OFFSET('Water Data'!$D$27,0,10*ROW('Water Data'!D182)))</f>
        <v/>
      </c>
      <c r="BT188" s="398" t="str">
        <f ca="1">+IF(OFFSET('Water Data'!$D$28,0,10*ROW('Water Data'!D182))="","",OFFSET('Water Data'!$D$28,0,10*ROW('Water Data'!D182)))</f>
        <v/>
      </c>
      <c r="BU188" s="398" t="str">
        <f ca="1">+IF(OFFSET('Water Data'!$D$29,0,10*ROW('Water Data'!D182))="","",OFFSET('Water Data'!$D$29,0,10*ROW('Water Data'!D182)))</f>
        <v/>
      </c>
      <c r="BV188" s="398" t="str">
        <f ca="1">+IF(OFFSET('Water Data'!$E$27,0,10*ROW('Water Data'!E182))="","",OFFSET('Water Data'!$E$27,0,10*ROW('Water Data'!E182)))</f>
        <v/>
      </c>
      <c r="BW188" s="398" t="str">
        <f ca="1">+IF(OFFSET('Water Data'!$E$28,0,10*ROW('Water Data'!E182))="","",OFFSET('Water Data'!$E$28,0,10*ROW('Water Data'!E182)))</f>
        <v/>
      </c>
      <c r="BX188" s="398" t="str">
        <f ca="1">+IF(OFFSET('Water Data'!$E$29,0,10*ROW('Water Data'!E182))="","",OFFSET('Water Data'!$E$29,0,10*ROW('Water Data'!E182)))</f>
        <v/>
      </c>
      <c r="BY188" s="398" t="str">
        <f ca="1">+IF(OFFSET('Water Data'!$F$27,0,10*ROW('Water Data'!F182))="","",OFFSET('Water Data'!$F$27,0,10*ROW('Water Data'!F182)))</f>
        <v/>
      </c>
      <c r="BZ188" s="398" t="str">
        <f ca="1">+IF(OFFSET('Water Data'!$F$28,0,10*ROW('Water Data'!F182))="","",OFFSET('Water Data'!$F$28,0,10*ROW('Water Data'!F182)))</f>
        <v/>
      </c>
      <c r="CA188" s="398" t="str">
        <f ca="1">+IF(OFFSET('Water Data'!$F$29,0,10*ROW('Water Data'!F182))="","",OFFSET('Water Data'!$F$29,0,10*ROW('Water Data'!F182)))</f>
        <v/>
      </c>
      <c r="CB188" s="398" t="str">
        <f ca="1">+IF(OFFSET('Water Data'!$G$27,0,10*ROW('Water Data'!G182))="","",OFFSET('Water Data'!$G$27,0,10*ROW('Water Data'!G182)))</f>
        <v/>
      </c>
      <c r="CC188" s="398" t="str">
        <f ca="1">+IF(OFFSET('Water Data'!$G$28,0,10*ROW('Water Data'!G182))="","",OFFSET('Water Data'!$G$28,0,10*ROW('Water Data'!G182)))</f>
        <v/>
      </c>
      <c r="CD188" s="398" t="str">
        <f ca="1">+IF(OFFSET('Water Data'!$G$29,0,10*ROW('Water Data'!G182))="","",OFFSET('Water Data'!$G$29,0,10*ROW('Water Data'!G182)))</f>
        <v/>
      </c>
      <c r="CE188" s="398" t="str">
        <f ca="1">+IF(OFFSET('Water Data'!$H$27,0,10*ROW('Water Data'!H182))="","",OFFSET('Water Data'!$H$27,0,10*ROW('Water Data'!H182)))</f>
        <v/>
      </c>
      <c r="CF188" s="398" t="str">
        <f ca="1">+IF(OFFSET('Water Data'!$H$28,0,10*ROW('Water Data'!H182))="","",OFFSET('Water Data'!$H$28,0,10*ROW('Water Data'!H182)))</f>
        <v/>
      </c>
      <c r="CG188" s="398" t="str">
        <f ca="1">+IF(OFFSET('Water Data'!$H$29,0,10*ROW('Water Data'!H182))="","",OFFSET('Water Data'!$H$29,0,10*ROW('Water Data'!H182)))</f>
        <v/>
      </c>
      <c r="CH188" s="398" t="str">
        <f ca="1">+IF(OFFSET('Water Data'!$I$27,0,10*ROW('Water Data'!I182))="","",OFFSET('Water Data'!$I$27,0,10*ROW('Water Data'!I182)))</f>
        <v/>
      </c>
      <c r="CI188" s="398" t="str">
        <f ca="1">+IF(OFFSET('Water Data'!$I$28,0,10*ROW('Water Data'!I182))="","",OFFSET('Water Data'!$I$28,0,10*ROW('Water Data'!I182)))</f>
        <v/>
      </c>
      <c r="CJ188" s="398" t="str">
        <f ca="1">+IF(OFFSET('Water Data'!$I$29,0,10*ROW('Water Data'!I182))="","",OFFSET('Water Data'!$I$29,0,10*ROW('Water Data'!I182)))</f>
        <v/>
      </c>
      <c r="CK188" s="398" t="str">
        <f ca="1">+IF(OFFSET('Sanitation Data'!$D$28,0,10*ROW('Sanitation Data'!D182))="","",OFFSET('Sanitation Data'!$D$28,0,10*ROW('Sanitation Data'!D182)))</f>
        <v/>
      </c>
      <c r="CL188" s="398" t="str">
        <f ca="1">+IF(OFFSET('Sanitation Data'!$D$29,0,10*ROW('Sanitation Data'!D182))="","",OFFSET('Sanitation Data'!$D$29,0,10*ROW('Sanitation Data'!D182)))</f>
        <v/>
      </c>
      <c r="CM188" s="398" t="str">
        <f ca="1">+IF(OFFSET('Sanitation Data'!$D$30,0,10*ROW('Sanitation Data'!D182))="","",OFFSET('Sanitation Data'!$D$30,0,10*ROW('Sanitation Data'!D182)))</f>
        <v/>
      </c>
      <c r="CN188" s="398" t="str">
        <f ca="1">+IF(OFFSET('Sanitation Data'!$D$31,0,10*ROW('Sanitation Data'!D182))="","",OFFSET('Sanitation Data'!$D$31,0,10*ROW('Sanitation Data'!D182)))</f>
        <v/>
      </c>
      <c r="CO188" s="398" t="str">
        <f ca="1">+IF(OFFSET('Sanitation Data'!$D$32,0,10*ROW('Sanitation Data'!D182))="","",OFFSET('Sanitation Data'!$D$32,0,10*ROW('Sanitation Data'!D182)))</f>
        <v/>
      </c>
      <c r="CP188" s="398" t="str">
        <f ca="1">+IF(OFFSET('Sanitation Data'!$E$28,0,10*ROW('Sanitation Data'!E182))="","",OFFSET('Sanitation Data'!$E$28,0,10*ROW('Sanitation Data'!E182)))</f>
        <v/>
      </c>
      <c r="CQ188" s="398" t="str">
        <f ca="1">+IF(OFFSET('Sanitation Data'!$E$29,0,10*ROW('Sanitation Data'!E182))="","",OFFSET('Sanitation Data'!$E$29,0,10*ROW('Sanitation Data'!E182)))</f>
        <v/>
      </c>
      <c r="CR188" s="398" t="str">
        <f ca="1">+IF(OFFSET('Sanitation Data'!$E$30,0,10*ROW('Sanitation Data'!E182))="","",OFFSET('Sanitation Data'!$E$30,0,10*ROW('Sanitation Data'!E182)))</f>
        <v/>
      </c>
      <c r="CS188" s="398" t="str">
        <f ca="1">+IF(OFFSET('Sanitation Data'!$E$31,0,10*ROW('Sanitation Data'!E182))="","",OFFSET('Sanitation Data'!$E$31,0,10*ROW('Sanitation Data'!E182)))</f>
        <v/>
      </c>
      <c r="CT188" s="398" t="str">
        <f ca="1">+IF(OFFSET('Sanitation Data'!$E$32,0,10*ROW('Sanitation Data'!E182))="","",OFFSET('Sanitation Data'!$E$32,0,10*ROW('Sanitation Data'!E182)))</f>
        <v/>
      </c>
      <c r="CU188" s="398" t="str">
        <f ca="1">+IF(OFFSET('Sanitation Data'!$F$28,0,10*ROW('Sanitation Data'!F182))="","",OFFSET('Sanitation Data'!$F$28,0,10*ROW('Sanitation Data'!F182)))</f>
        <v/>
      </c>
      <c r="CV188" s="398" t="str">
        <f ca="1">+IF(OFFSET('Sanitation Data'!$F$29,0,10*ROW('Sanitation Data'!F182))="","",OFFSET('Sanitation Data'!$F$29,0,10*ROW('Sanitation Data'!F182)))</f>
        <v/>
      </c>
      <c r="CW188" s="398" t="str">
        <f ca="1">+IF(OFFSET('Sanitation Data'!$F$30,0,10*ROW('Sanitation Data'!F182))="","",OFFSET('Sanitation Data'!$F$30,0,10*ROW('Sanitation Data'!F182)))</f>
        <v/>
      </c>
      <c r="CX188" s="398" t="str">
        <f ca="1">+IF(OFFSET('Sanitation Data'!$F$31,0,10*ROW('Sanitation Data'!F182))="","",OFFSET('Sanitation Data'!$F$31,0,10*ROW('Sanitation Data'!F182)))</f>
        <v/>
      </c>
      <c r="CY188" s="398" t="str">
        <f ca="1">+IF(OFFSET('Sanitation Data'!$F$32,0,10*ROW('Sanitation Data'!F182))="","",OFFSET('Sanitation Data'!$F$32,0,10*ROW('Sanitation Data'!F182)))</f>
        <v/>
      </c>
      <c r="CZ188" s="398" t="str">
        <f ca="1">+IF(OFFSET('Sanitation Data'!$G$28,0,10*ROW('Sanitation Data'!G182))="","",OFFSET('Sanitation Data'!$G$28,0,10*ROW('Sanitation Data'!G182)))</f>
        <v/>
      </c>
      <c r="DA188" s="398" t="str">
        <f ca="1">+IF(OFFSET('Sanitation Data'!$G$29,0,10*ROW('Sanitation Data'!G182))="","",OFFSET('Sanitation Data'!$G$29,0,10*ROW('Sanitation Data'!G182)))</f>
        <v/>
      </c>
      <c r="DB188" s="398" t="str">
        <f ca="1">+IF(OFFSET('Sanitation Data'!$G$30,0,10*ROW('Sanitation Data'!G182))="","",OFFSET('Sanitation Data'!$G$30,0,10*ROW('Sanitation Data'!G182)))</f>
        <v/>
      </c>
      <c r="DC188" s="398" t="str">
        <f ca="1">+IF(OFFSET('Sanitation Data'!$G$31,0,10*ROW('Sanitation Data'!G182))="","",OFFSET('Sanitation Data'!$G$31,0,10*ROW('Sanitation Data'!G182)))</f>
        <v/>
      </c>
      <c r="DD188" s="398" t="str">
        <f ca="1">+IF(OFFSET('Sanitation Data'!$G$32,0,10*ROW('Sanitation Data'!G182))="","",OFFSET('Sanitation Data'!$G$32,0,10*ROW('Sanitation Data'!G182)))</f>
        <v/>
      </c>
      <c r="DE188" s="398" t="str">
        <f ca="1">+IF(OFFSET('Sanitation Data'!$H$28,0,10*ROW('Sanitation Data'!H182))="","",OFFSET('Sanitation Data'!$H$28,0,10*ROW('Sanitation Data'!H182)))</f>
        <v/>
      </c>
      <c r="DF188" s="398" t="str">
        <f ca="1">+IF(OFFSET('Sanitation Data'!$H$29,0,10*ROW('Sanitation Data'!H182))="","",OFFSET('Sanitation Data'!$H$29,0,10*ROW('Sanitation Data'!H182)))</f>
        <v/>
      </c>
      <c r="DG188" s="398" t="str">
        <f ca="1">+IF(OFFSET('Sanitation Data'!$H$30,0,10*ROW('Sanitation Data'!H182))="","",OFFSET('Sanitation Data'!$H$30,0,10*ROW('Sanitation Data'!H182)))</f>
        <v/>
      </c>
      <c r="DH188" s="398" t="str">
        <f ca="1">+IF(OFFSET('Sanitation Data'!$H$31,0,10*ROW('Sanitation Data'!H182))="","",OFFSET('Sanitation Data'!$H$31,0,10*ROW('Sanitation Data'!H182)))</f>
        <v/>
      </c>
      <c r="DI188" s="398" t="str">
        <f ca="1">+IF(OFFSET('Sanitation Data'!$H$32,0,10*ROW('Sanitation Data'!H182))="","",OFFSET('Sanitation Data'!$H$32,0,10*ROW('Sanitation Data'!H182)))</f>
        <v/>
      </c>
      <c r="DJ188" s="398" t="str">
        <f ca="1">+IF(OFFSET('Sanitation Data'!$I$28,0,10*ROW('Sanitation Data'!I182))="","",OFFSET('Sanitation Data'!$I$28,0,10*ROW('Sanitation Data'!I182)))</f>
        <v/>
      </c>
      <c r="DK188" s="398" t="str">
        <f ca="1">+IF(OFFSET('Sanitation Data'!$I$29,0,10*ROW('Sanitation Data'!I182))="","",OFFSET('Sanitation Data'!$I$29,0,10*ROW('Sanitation Data'!I182)))</f>
        <v/>
      </c>
      <c r="DL188" s="398" t="str">
        <f ca="1">+IF(OFFSET('Sanitation Data'!$I$30,0,10*ROW('Sanitation Data'!I182))="","",OFFSET('Sanitation Data'!$I$30,0,10*ROW('Sanitation Data'!I182)))</f>
        <v/>
      </c>
      <c r="DM188" s="398" t="str">
        <f ca="1">+IF(OFFSET('Sanitation Data'!$I$31,0,10*ROW('Sanitation Data'!I182))="","",OFFSET('Sanitation Data'!$I$31,0,10*ROW('Sanitation Data'!I182)))</f>
        <v/>
      </c>
      <c r="DN188" s="398" t="str">
        <f ca="1">+IF(OFFSET('Sanitation Data'!$I$32,0,10*ROW('Sanitation Data'!I182))="","",OFFSET('Sanitation Data'!$I$32,0,10*ROW('Sanitation Data'!I182)))</f>
        <v/>
      </c>
      <c r="DO188" s="398" t="str">
        <f ca="1">+IF(OFFSET('Hygiene Data'!$D$11,0,10*ROW('Hygiene Data'!D182))="","",OFFSET('Hygiene Data'!$D$11,0,10*ROW('Hygiene Data'!D182)))</f>
        <v/>
      </c>
      <c r="DP188" s="398" t="str">
        <f ca="1">+IF(OFFSET('Hygiene Data'!$D$12,0,10*ROW('Hygiene Data'!D182))="","",OFFSET('Hygiene Data'!$D$12,0,10*ROW('Hygiene Data'!D182)))</f>
        <v/>
      </c>
      <c r="DQ188" s="398" t="str">
        <f ca="1">+IF(OFFSET('Hygiene Data'!$D$13,0,10*ROW('Hygiene Data'!D182))="","",OFFSET('Hygiene Data'!$D$13,0,10*ROW('Hygiene Data'!D182)))</f>
        <v/>
      </c>
      <c r="DR188" s="398" t="str">
        <f ca="1">+IF(OFFSET('Hygiene Data'!$E$11,0,10*ROW('Hygiene Data'!E182))="","",OFFSET('Hygiene Data'!$E$11,0,10*ROW('Hygiene Data'!E182)))</f>
        <v/>
      </c>
      <c r="DS188" s="398" t="str">
        <f ca="1">+IF(OFFSET('Hygiene Data'!$E$12,0,10*ROW('Hygiene Data'!E182))="","",OFFSET('Hygiene Data'!$E$12,0,10*ROW('Hygiene Data'!E182)))</f>
        <v/>
      </c>
      <c r="DT188" s="398" t="str">
        <f ca="1">+IF(OFFSET('Hygiene Data'!$E$13,0,10*ROW('Hygiene Data'!E182))="","",OFFSET('Hygiene Data'!$E$13,0,10*ROW('Hygiene Data'!E182)))</f>
        <v/>
      </c>
      <c r="DU188" s="398" t="str">
        <f ca="1">+IF(OFFSET('Hygiene Data'!$F$11,0,10*ROW('Hygiene Data'!F182))="","",OFFSET('Hygiene Data'!$F$11,0,10*ROW('Hygiene Data'!F182)))</f>
        <v/>
      </c>
      <c r="DV188" s="398" t="str">
        <f ca="1">+IF(OFFSET('Hygiene Data'!$F$12,0,10*ROW('Hygiene Data'!F182))="","",OFFSET('Hygiene Data'!$F$12,0,10*ROW('Hygiene Data'!F182)))</f>
        <v/>
      </c>
      <c r="DW188" s="398" t="str">
        <f ca="1">+IF(OFFSET('Hygiene Data'!$F$13,0,10*ROW('Hygiene Data'!F182))="","",OFFSET('Hygiene Data'!$F$13,0,10*ROW('Hygiene Data'!F182)))</f>
        <v/>
      </c>
      <c r="DX188" s="398" t="str">
        <f ca="1">+IF(OFFSET('Hygiene Data'!$G$11,0,10*ROW('Hygiene Data'!G182))="","",OFFSET('Hygiene Data'!$G$11,0,10*ROW('Hygiene Data'!G182)))</f>
        <v/>
      </c>
      <c r="DY188" s="398" t="str">
        <f ca="1">+IF(OFFSET('Hygiene Data'!$G$12,0,10*ROW('Hygiene Data'!G182))="","",OFFSET('Hygiene Data'!$G$12,0,10*ROW('Hygiene Data'!G182)))</f>
        <v/>
      </c>
      <c r="DZ188" s="398" t="str">
        <f ca="1">+IF(OFFSET('Hygiene Data'!$G$13,0,10*ROW('Hygiene Data'!G182))="","",OFFSET('Hygiene Data'!$G$13,0,10*ROW('Hygiene Data'!G182)))</f>
        <v/>
      </c>
      <c r="EA188" s="398" t="str">
        <f ca="1">+IF(OFFSET('Hygiene Data'!$H$11,0,10*ROW('Hygiene Data'!H182))="","",OFFSET('Hygiene Data'!$H$11,0,10*ROW('Hygiene Data'!H182)))</f>
        <v/>
      </c>
      <c r="EB188" s="398" t="str">
        <f ca="1">+IF(OFFSET('Hygiene Data'!$H$12,0,10*ROW('Hygiene Data'!H182))="","",OFFSET('Hygiene Data'!$H$12,0,10*ROW('Hygiene Data'!H182)))</f>
        <v/>
      </c>
      <c r="EC188" s="398" t="str">
        <f ca="1">+IF(OFFSET('Hygiene Data'!$H$13,0,10*ROW('Hygiene Data'!H182))="","",OFFSET('Hygiene Data'!$H$13,0,10*ROW('Hygiene Data'!H182)))</f>
        <v/>
      </c>
      <c r="ED188" s="398" t="str">
        <f ca="1">+IF(OFFSET('Hygiene Data'!$I$11,0,10*ROW('Hygiene Data'!I182))="","",OFFSET('Hygiene Data'!$I$11,0,10*ROW('Hygiene Data'!I182)))</f>
        <v/>
      </c>
      <c r="EE188" s="398" t="str">
        <f ca="1">+IF(OFFSET('Hygiene Data'!$I$12,0,10*ROW('Hygiene Data'!I182))="","",OFFSET('Hygiene Data'!$I$12,0,10*ROW('Hygiene Data'!I182)))</f>
        <v/>
      </c>
      <c r="EF188" s="398" t="str">
        <f ca="1">+IF(OFFSET('Hygiene Data'!$I$13,0,10*ROW('Hygiene Data'!I182))="","",OFFSET('Hygiene Data'!$I$13,0,10*ROW('Hygiene Data'!I182)))</f>
        <v/>
      </c>
    </row>
    <row r="189" spans="1:136" x14ac:dyDescent="0.25">
      <c r="A189" s="507" t="str">
        <f ca="1">+IF(OFFSET('Water Data'!$B$2,0,10*ROW('Water Data'!E183))="","",OFFSET('Water Data'!$B$2,0,10*ROW('Water Data'!E183)))</f>
        <v/>
      </c>
      <c r="B189" s="507"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34" t="str">
        <f t="shared" ca="1" si="2"/>
        <v/>
      </c>
      <c r="D189" s="535"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35"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35"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35"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35"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35"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35"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35"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35"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35"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35"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35"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35"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35"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35"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35"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35"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35"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36"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36"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36"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36"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36"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36"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36"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36"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36"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36"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36"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36"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36"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36"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36"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36"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36"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36"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36"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36"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36"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36"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36"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36"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36"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36"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36"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36"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36"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36"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37"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613"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37"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37"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37"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37"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37"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37"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37"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37"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37"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37"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37"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37"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37"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37"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37"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37"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98" t="str">
        <f ca="1">+IF(OFFSET('Water Data'!$D$27,0,10*ROW('Water Data'!D183))="","",OFFSET('Water Data'!$D$27,0,10*ROW('Water Data'!D183)))</f>
        <v/>
      </c>
      <c r="BT189" s="398" t="str">
        <f ca="1">+IF(OFFSET('Water Data'!$D$28,0,10*ROW('Water Data'!D183))="","",OFFSET('Water Data'!$D$28,0,10*ROW('Water Data'!D183)))</f>
        <v/>
      </c>
      <c r="BU189" s="398" t="str">
        <f ca="1">+IF(OFFSET('Water Data'!$D$29,0,10*ROW('Water Data'!D183))="","",OFFSET('Water Data'!$D$29,0,10*ROW('Water Data'!D183)))</f>
        <v/>
      </c>
      <c r="BV189" s="398" t="str">
        <f ca="1">+IF(OFFSET('Water Data'!$E$27,0,10*ROW('Water Data'!E183))="","",OFFSET('Water Data'!$E$27,0,10*ROW('Water Data'!E183)))</f>
        <v/>
      </c>
      <c r="BW189" s="398" t="str">
        <f ca="1">+IF(OFFSET('Water Data'!$E$28,0,10*ROW('Water Data'!E183))="","",OFFSET('Water Data'!$E$28,0,10*ROW('Water Data'!E183)))</f>
        <v/>
      </c>
      <c r="BX189" s="398" t="str">
        <f ca="1">+IF(OFFSET('Water Data'!$E$29,0,10*ROW('Water Data'!E183))="","",OFFSET('Water Data'!$E$29,0,10*ROW('Water Data'!E183)))</f>
        <v/>
      </c>
      <c r="BY189" s="398" t="str">
        <f ca="1">+IF(OFFSET('Water Data'!$F$27,0,10*ROW('Water Data'!F183))="","",OFFSET('Water Data'!$F$27,0,10*ROW('Water Data'!F183)))</f>
        <v/>
      </c>
      <c r="BZ189" s="398" t="str">
        <f ca="1">+IF(OFFSET('Water Data'!$F$28,0,10*ROW('Water Data'!F183))="","",OFFSET('Water Data'!$F$28,0,10*ROW('Water Data'!F183)))</f>
        <v/>
      </c>
      <c r="CA189" s="398" t="str">
        <f ca="1">+IF(OFFSET('Water Data'!$F$29,0,10*ROW('Water Data'!F183))="","",OFFSET('Water Data'!$F$29,0,10*ROW('Water Data'!F183)))</f>
        <v/>
      </c>
      <c r="CB189" s="398" t="str">
        <f ca="1">+IF(OFFSET('Water Data'!$G$27,0,10*ROW('Water Data'!G183))="","",OFFSET('Water Data'!$G$27,0,10*ROW('Water Data'!G183)))</f>
        <v/>
      </c>
      <c r="CC189" s="398" t="str">
        <f ca="1">+IF(OFFSET('Water Data'!$G$28,0,10*ROW('Water Data'!G183))="","",OFFSET('Water Data'!$G$28,0,10*ROW('Water Data'!G183)))</f>
        <v/>
      </c>
      <c r="CD189" s="398" t="str">
        <f ca="1">+IF(OFFSET('Water Data'!$G$29,0,10*ROW('Water Data'!G183))="","",OFFSET('Water Data'!$G$29,0,10*ROW('Water Data'!G183)))</f>
        <v/>
      </c>
      <c r="CE189" s="398" t="str">
        <f ca="1">+IF(OFFSET('Water Data'!$H$27,0,10*ROW('Water Data'!H183))="","",OFFSET('Water Data'!$H$27,0,10*ROW('Water Data'!H183)))</f>
        <v/>
      </c>
      <c r="CF189" s="398" t="str">
        <f ca="1">+IF(OFFSET('Water Data'!$H$28,0,10*ROW('Water Data'!H183))="","",OFFSET('Water Data'!$H$28,0,10*ROW('Water Data'!H183)))</f>
        <v/>
      </c>
      <c r="CG189" s="398" t="str">
        <f ca="1">+IF(OFFSET('Water Data'!$H$29,0,10*ROW('Water Data'!H183))="","",OFFSET('Water Data'!$H$29,0,10*ROW('Water Data'!H183)))</f>
        <v/>
      </c>
      <c r="CH189" s="398" t="str">
        <f ca="1">+IF(OFFSET('Water Data'!$I$27,0,10*ROW('Water Data'!I183))="","",OFFSET('Water Data'!$I$27,0,10*ROW('Water Data'!I183)))</f>
        <v/>
      </c>
      <c r="CI189" s="398" t="str">
        <f ca="1">+IF(OFFSET('Water Data'!$I$28,0,10*ROW('Water Data'!I183))="","",OFFSET('Water Data'!$I$28,0,10*ROW('Water Data'!I183)))</f>
        <v/>
      </c>
      <c r="CJ189" s="398" t="str">
        <f ca="1">+IF(OFFSET('Water Data'!$I$29,0,10*ROW('Water Data'!I183))="","",OFFSET('Water Data'!$I$29,0,10*ROW('Water Data'!I183)))</f>
        <v/>
      </c>
      <c r="CK189" s="398" t="str">
        <f ca="1">+IF(OFFSET('Sanitation Data'!$D$28,0,10*ROW('Sanitation Data'!D183))="","",OFFSET('Sanitation Data'!$D$28,0,10*ROW('Sanitation Data'!D183)))</f>
        <v/>
      </c>
      <c r="CL189" s="398" t="str">
        <f ca="1">+IF(OFFSET('Sanitation Data'!$D$29,0,10*ROW('Sanitation Data'!D183))="","",OFFSET('Sanitation Data'!$D$29,0,10*ROW('Sanitation Data'!D183)))</f>
        <v/>
      </c>
      <c r="CM189" s="398" t="str">
        <f ca="1">+IF(OFFSET('Sanitation Data'!$D$30,0,10*ROW('Sanitation Data'!D183))="","",OFFSET('Sanitation Data'!$D$30,0,10*ROW('Sanitation Data'!D183)))</f>
        <v/>
      </c>
      <c r="CN189" s="398" t="str">
        <f ca="1">+IF(OFFSET('Sanitation Data'!$D$31,0,10*ROW('Sanitation Data'!D183))="","",OFFSET('Sanitation Data'!$D$31,0,10*ROW('Sanitation Data'!D183)))</f>
        <v/>
      </c>
      <c r="CO189" s="398" t="str">
        <f ca="1">+IF(OFFSET('Sanitation Data'!$D$32,0,10*ROW('Sanitation Data'!D183))="","",OFFSET('Sanitation Data'!$D$32,0,10*ROW('Sanitation Data'!D183)))</f>
        <v/>
      </c>
      <c r="CP189" s="398" t="str">
        <f ca="1">+IF(OFFSET('Sanitation Data'!$E$28,0,10*ROW('Sanitation Data'!E183))="","",OFFSET('Sanitation Data'!$E$28,0,10*ROW('Sanitation Data'!E183)))</f>
        <v/>
      </c>
      <c r="CQ189" s="398" t="str">
        <f ca="1">+IF(OFFSET('Sanitation Data'!$E$29,0,10*ROW('Sanitation Data'!E183))="","",OFFSET('Sanitation Data'!$E$29,0,10*ROW('Sanitation Data'!E183)))</f>
        <v/>
      </c>
      <c r="CR189" s="398" t="str">
        <f ca="1">+IF(OFFSET('Sanitation Data'!$E$30,0,10*ROW('Sanitation Data'!E183))="","",OFFSET('Sanitation Data'!$E$30,0,10*ROW('Sanitation Data'!E183)))</f>
        <v/>
      </c>
      <c r="CS189" s="398" t="str">
        <f ca="1">+IF(OFFSET('Sanitation Data'!$E$31,0,10*ROW('Sanitation Data'!E183))="","",OFFSET('Sanitation Data'!$E$31,0,10*ROW('Sanitation Data'!E183)))</f>
        <v/>
      </c>
      <c r="CT189" s="398" t="str">
        <f ca="1">+IF(OFFSET('Sanitation Data'!$E$32,0,10*ROW('Sanitation Data'!E183))="","",OFFSET('Sanitation Data'!$E$32,0,10*ROW('Sanitation Data'!E183)))</f>
        <v/>
      </c>
      <c r="CU189" s="398" t="str">
        <f ca="1">+IF(OFFSET('Sanitation Data'!$F$28,0,10*ROW('Sanitation Data'!F183))="","",OFFSET('Sanitation Data'!$F$28,0,10*ROW('Sanitation Data'!F183)))</f>
        <v/>
      </c>
      <c r="CV189" s="398" t="str">
        <f ca="1">+IF(OFFSET('Sanitation Data'!$F$29,0,10*ROW('Sanitation Data'!F183))="","",OFFSET('Sanitation Data'!$F$29,0,10*ROW('Sanitation Data'!F183)))</f>
        <v/>
      </c>
      <c r="CW189" s="398" t="str">
        <f ca="1">+IF(OFFSET('Sanitation Data'!$F$30,0,10*ROW('Sanitation Data'!F183))="","",OFFSET('Sanitation Data'!$F$30,0,10*ROW('Sanitation Data'!F183)))</f>
        <v/>
      </c>
      <c r="CX189" s="398" t="str">
        <f ca="1">+IF(OFFSET('Sanitation Data'!$F$31,0,10*ROW('Sanitation Data'!F183))="","",OFFSET('Sanitation Data'!$F$31,0,10*ROW('Sanitation Data'!F183)))</f>
        <v/>
      </c>
      <c r="CY189" s="398" t="str">
        <f ca="1">+IF(OFFSET('Sanitation Data'!$F$32,0,10*ROW('Sanitation Data'!F183))="","",OFFSET('Sanitation Data'!$F$32,0,10*ROW('Sanitation Data'!F183)))</f>
        <v/>
      </c>
      <c r="CZ189" s="398" t="str">
        <f ca="1">+IF(OFFSET('Sanitation Data'!$G$28,0,10*ROW('Sanitation Data'!G183))="","",OFFSET('Sanitation Data'!$G$28,0,10*ROW('Sanitation Data'!G183)))</f>
        <v/>
      </c>
      <c r="DA189" s="398" t="str">
        <f ca="1">+IF(OFFSET('Sanitation Data'!$G$29,0,10*ROW('Sanitation Data'!G183))="","",OFFSET('Sanitation Data'!$G$29,0,10*ROW('Sanitation Data'!G183)))</f>
        <v/>
      </c>
      <c r="DB189" s="398" t="str">
        <f ca="1">+IF(OFFSET('Sanitation Data'!$G$30,0,10*ROW('Sanitation Data'!G183))="","",OFFSET('Sanitation Data'!$G$30,0,10*ROW('Sanitation Data'!G183)))</f>
        <v/>
      </c>
      <c r="DC189" s="398" t="str">
        <f ca="1">+IF(OFFSET('Sanitation Data'!$G$31,0,10*ROW('Sanitation Data'!G183))="","",OFFSET('Sanitation Data'!$G$31,0,10*ROW('Sanitation Data'!G183)))</f>
        <v/>
      </c>
      <c r="DD189" s="398" t="str">
        <f ca="1">+IF(OFFSET('Sanitation Data'!$G$32,0,10*ROW('Sanitation Data'!G183))="","",OFFSET('Sanitation Data'!$G$32,0,10*ROW('Sanitation Data'!G183)))</f>
        <v/>
      </c>
      <c r="DE189" s="398" t="str">
        <f ca="1">+IF(OFFSET('Sanitation Data'!$H$28,0,10*ROW('Sanitation Data'!H183))="","",OFFSET('Sanitation Data'!$H$28,0,10*ROW('Sanitation Data'!H183)))</f>
        <v/>
      </c>
      <c r="DF189" s="398" t="str">
        <f ca="1">+IF(OFFSET('Sanitation Data'!$H$29,0,10*ROW('Sanitation Data'!H183))="","",OFFSET('Sanitation Data'!$H$29,0,10*ROW('Sanitation Data'!H183)))</f>
        <v/>
      </c>
      <c r="DG189" s="398" t="str">
        <f ca="1">+IF(OFFSET('Sanitation Data'!$H$30,0,10*ROW('Sanitation Data'!H183))="","",OFFSET('Sanitation Data'!$H$30,0,10*ROW('Sanitation Data'!H183)))</f>
        <v/>
      </c>
      <c r="DH189" s="398" t="str">
        <f ca="1">+IF(OFFSET('Sanitation Data'!$H$31,0,10*ROW('Sanitation Data'!H183))="","",OFFSET('Sanitation Data'!$H$31,0,10*ROW('Sanitation Data'!H183)))</f>
        <v/>
      </c>
      <c r="DI189" s="398" t="str">
        <f ca="1">+IF(OFFSET('Sanitation Data'!$H$32,0,10*ROW('Sanitation Data'!H183))="","",OFFSET('Sanitation Data'!$H$32,0,10*ROW('Sanitation Data'!H183)))</f>
        <v/>
      </c>
      <c r="DJ189" s="398" t="str">
        <f ca="1">+IF(OFFSET('Sanitation Data'!$I$28,0,10*ROW('Sanitation Data'!I183))="","",OFFSET('Sanitation Data'!$I$28,0,10*ROW('Sanitation Data'!I183)))</f>
        <v/>
      </c>
      <c r="DK189" s="398" t="str">
        <f ca="1">+IF(OFFSET('Sanitation Data'!$I$29,0,10*ROW('Sanitation Data'!I183))="","",OFFSET('Sanitation Data'!$I$29,0,10*ROW('Sanitation Data'!I183)))</f>
        <v/>
      </c>
      <c r="DL189" s="398" t="str">
        <f ca="1">+IF(OFFSET('Sanitation Data'!$I$30,0,10*ROW('Sanitation Data'!I183))="","",OFFSET('Sanitation Data'!$I$30,0,10*ROW('Sanitation Data'!I183)))</f>
        <v/>
      </c>
      <c r="DM189" s="398" t="str">
        <f ca="1">+IF(OFFSET('Sanitation Data'!$I$31,0,10*ROW('Sanitation Data'!I183))="","",OFFSET('Sanitation Data'!$I$31,0,10*ROW('Sanitation Data'!I183)))</f>
        <v/>
      </c>
      <c r="DN189" s="398" t="str">
        <f ca="1">+IF(OFFSET('Sanitation Data'!$I$32,0,10*ROW('Sanitation Data'!I183))="","",OFFSET('Sanitation Data'!$I$32,0,10*ROW('Sanitation Data'!I183)))</f>
        <v/>
      </c>
      <c r="DO189" s="398" t="str">
        <f ca="1">+IF(OFFSET('Hygiene Data'!$D$11,0,10*ROW('Hygiene Data'!D183))="","",OFFSET('Hygiene Data'!$D$11,0,10*ROW('Hygiene Data'!D183)))</f>
        <v/>
      </c>
      <c r="DP189" s="398" t="str">
        <f ca="1">+IF(OFFSET('Hygiene Data'!$D$12,0,10*ROW('Hygiene Data'!D183))="","",OFFSET('Hygiene Data'!$D$12,0,10*ROW('Hygiene Data'!D183)))</f>
        <v/>
      </c>
      <c r="DQ189" s="398" t="str">
        <f ca="1">+IF(OFFSET('Hygiene Data'!$D$13,0,10*ROW('Hygiene Data'!D183))="","",OFFSET('Hygiene Data'!$D$13,0,10*ROW('Hygiene Data'!D183)))</f>
        <v/>
      </c>
      <c r="DR189" s="398" t="str">
        <f ca="1">+IF(OFFSET('Hygiene Data'!$E$11,0,10*ROW('Hygiene Data'!E183))="","",OFFSET('Hygiene Data'!$E$11,0,10*ROW('Hygiene Data'!E183)))</f>
        <v/>
      </c>
      <c r="DS189" s="398" t="str">
        <f ca="1">+IF(OFFSET('Hygiene Data'!$E$12,0,10*ROW('Hygiene Data'!E183))="","",OFFSET('Hygiene Data'!$E$12,0,10*ROW('Hygiene Data'!E183)))</f>
        <v/>
      </c>
      <c r="DT189" s="398" t="str">
        <f ca="1">+IF(OFFSET('Hygiene Data'!$E$13,0,10*ROW('Hygiene Data'!E183))="","",OFFSET('Hygiene Data'!$E$13,0,10*ROW('Hygiene Data'!E183)))</f>
        <v/>
      </c>
      <c r="DU189" s="398" t="str">
        <f ca="1">+IF(OFFSET('Hygiene Data'!$F$11,0,10*ROW('Hygiene Data'!F183))="","",OFFSET('Hygiene Data'!$F$11,0,10*ROW('Hygiene Data'!F183)))</f>
        <v/>
      </c>
      <c r="DV189" s="398" t="str">
        <f ca="1">+IF(OFFSET('Hygiene Data'!$F$12,0,10*ROW('Hygiene Data'!F183))="","",OFFSET('Hygiene Data'!$F$12,0,10*ROW('Hygiene Data'!F183)))</f>
        <v/>
      </c>
      <c r="DW189" s="398" t="str">
        <f ca="1">+IF(OFFSET('Hygiene Data'!$F$13,0,10*ROW('Hygiene Data'!F183))="","",OFFSET('Hygiene Data'!$F$13,0,10*ROW('Hygiene Data'!F183)))</f>
        <v/>
      </c>
      <c r="DX189" s="398" t="str">
        <f ca="1">+IF(OFFSET('Hygiene Data'!$G$11,0,10*ROW('Hygiene Data'!G183))="","",OFFSET('Hygiene Data'!$G$11,0,10*ROW('Hygiene Data'!G183)))</f>
        <v/>
      </c>
      <c r="DY189" s="398" t="str">
        <f ca="1">+IF(OFFSET('Hygiene Data'!$G$12,0,10*ROW('Hygiene Data'!G183))="","",OFFSET('Hygiene Data'!$G$12,0,10*ROW('Hygiene Data'!G183)))</f>
        <v/>
      </c>
      <c r="DZ189" s="398" t="str">
        <f ca="1">+IF(OFFSET('Hygiene Data'!$G$13,0,10*ROW('Hygiene Data'!G183))="","",OFFSET('Hygiene Data'!$G$13,0,10*ROW('Hygiene Data'!G183)))</f>
        <v/>
      </c>
      <c r="EA189" s="398" t="str">
        <f ca="1">+IF(OFFSET('Hygiene Data'!$H$11,0,10*ROW('Hygiene Data'!H183))="","",OFFSET('Hygiene Data'!$H$11,0,10*ROW('Hygiene Data'!H183)))</f>
        <v/>
      </c>
      <c r="EB189" s="398" t="str">
        <f ca="1">+IF(OFFSET('Hygiene Data'!$H$12,0,10*ROW('Hygiene Data'!H183))="","",OFFSET('Hygiene Data'!$H$12,0,10*ROW('Hygiene Data'!H183)))</f>
        <v/>
      </c>
      <c r="EC189" s="398" t="str">
        <f ca="1">+IF(OFFSET('Hygiene Data'!$H$13,0,10*ROW('Hygiene Data'!H183))="","",OFFSET('Hygiene Data'!$H$13,0,10*ROW('Hygiene Data'!H183)))</f>
        <v/>
      </c>
      <c r="ED189" s="398" t="str">
        <f ca="1">+IF(OFFSET('Hygiene Data'!$I$11,0,10*ROW('Hygiene Data'!I183))="","",OFFSET('Hygiene Data'!$I$11,0,10*ROW('Hygiene Data'!I183)))</f>
        <v/>
      </c>
      <c r="EE189" s="398" t="str">
        <f ca="1">+IF(OFFSET('Hygiene Data'!$I$12,0,10*ROW('Hygiene Data'!I183))="","",OFFSET('Hygiene Data'!$I$12,0,10*ROW('Hygiene Data'!I183)))</f>
        <v/>
      </c>
      <c r="EF189" s="398" t="str">
        <f ca="1">+IF(OFFSET('Hygiene Data'!$I$13,0,10*ROW('Hygiene Data'!I183))="","",OFFSET('Hygiene Data'!$I$13,0,10*ROW('Hygiene Data'!I183)))</f>
        <v/>
      </c>
    </row>
    <row r="190" spans="1:136" x14ac:dyDescent="0.25">
      <c r="A190" s="507" t="str">
        <f ca="1">+IF(OFFSET('Water Data'!$B$2,0,10*ROW('Water Data'!E184))="","",OFFSET('Water Data'!$B$2,0,10*ROW('Water Data'!E184)))</f>
        <v/>
      </c>
      <c r="B190" s="507"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34" t="str">
        <f t="shared" ca="1" si="2"/>
        <v/>
      </c>
      <c r="D190" s="535"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35"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35"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35"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35"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35"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35"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35"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35"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35"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35"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35"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35"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35"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35"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35"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35"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35"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36"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36"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36"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36"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36"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36"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36"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36"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36"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36"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36"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36"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36"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36"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36"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36"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36"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36"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36"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36"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36"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36"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36"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36"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36"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36"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36"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36"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36"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36"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37"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613"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37"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37"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37"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37"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37"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37"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37"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37"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37"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37"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37"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37"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37"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37"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37"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37"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98" t="str">
        <f ca="1">+IF(OFFSET('Water Data'!$D$27,0,10*ROW('Water Data'!D184))="","",OFFSET('Water Data'!$D$27,0,10*ROW('Water Data'!D184)))</f>
        <v/>
      </c>
      <c r="BT190" s="398" t="str">
        <f ca="1">+IF(OFFSET('Water Data'!$D$28,0,10*ROW('Water Data'!D184))="","",OFFSET('Water Data'!$D$28,0,10*ROW('Water Data'!D184)))</f>
        <v/>
      </c>
      <c r="BU190" s="398" t="str">
        <f ca="1">+IF(OFFSET('Water Data'!$D$29,0,10*ROW('Water Data'!D184))="","",OFFSET('Water Data'!$D$29,0,10*ROW('Water Data'!D184)))</f>
        <v/>
      </c>
      <c r="BV190" s="398" t="str">
        <f ca="1">+IF(OFFSET('Water Data'!$E$27,0,10*ROW('Water Data'!E184))="","",OFFSET('Water Data'!$E$27,0,10*ROW('Water Data'!E184)))</f>
        <v/>
      </c>
      <c r="BW190" s="398" t="str">
        <f ca="1">+IF(OFFSET('Water Data'!$E$28,0,10*ROW('Water Data'!E184))="","",OFFSET('Water Data'!$E$28,0,10*ROW('Water Data'!E184)))</f>
        <v/>
      </c>
      <c r="BX190" s="398" t="str">
        <f ca="1">+IF(OFFSET('Water Data'!$E$29,0,10*ROW('Water Data'!E184))="","",OFFSET('Water Data'!$E$29,0,10*ROW('Water Data'!E184)))</f>
        <v/>
      </c>
      <c r="BY190" s="398" t="str">
        <f ca="1">+IF(OFFSET('Water Data'!$F$27,0,10*ROW('Water Data'!F184))="","",OFFSET('Water Data'!$F$27,0,10*ROW('Water Data'!F184)))</f>
        <v/>
      </c>
      <c r="BZ190" s="398" t="str">
        <f ca="1">+IF(OFFSET('Water Data'!$F$28,0,10*ROW('Water Data'!F184))="","",OFFSET('Water Data'!$F$28,0,10*ROW('Water Data'!F184)))</f>
        <v/>
      </c>
      <c r="CA190" s="398" t="str">
        <f ca="1">+IF(OFFSET('Water Data'!$F$29,0,10*ROW('Water Data'!F184))="","",OFFSET('Water Data'!$F$29,0,10*ROW('Water Data'!F184)))</f>
        <v/>
      </c>
      <c r="CB190" s="398" t="str">
        <f ca="1">+IF(OFFSET('Water Data'!$G$27,0,10*ROW('Water Data'!G184))="","",OFFSET('Water Data'!$G$27,0,10*ROW('Water Data'!G184)))</f>
        <v/>
      </c>
      <c r="CC190" s="398" t="str">
        <f ca="1">+IF(OFFSET('Water Data'!$G$28,0,10*ROW('Water Data'!G184))="","",OFFSET('Water Data'!$G$28,0,10*ROW('Water Data'!G184)))</f>
        <v/>
      </c>
      <c r="CD190" s="398" t="str">
        <f ca="1">+IF(OFFSET('Water Data'!$G$29,0,10*ROW('Water Data'!G184))="","",OFFSET('Water Data'!$G$29,0,10*ROW('Water Data'!G184)))</f>
        <v/>
      </c>
      <c r="CE190" s="398" t="str">
        <f ca="1">+IF(OFFSET('Water Data'!$H$27,0,10*ROW('Water Data'!H184))="","",OFFSET('Water Data'!$H$27,0,10*ROW('Water Data'!H184)))</f>
        <v/>
      </c>
      <c r="CF190" s="398" t="str">
        <f ca="1">+IF(OFFSET('Water Data'!$H$28,0,10*ROW('Water Data'!H184))="","",OFFSET('Water Data'!$H$28,0,10*ROW('Water Data'!H184)))</f>
        <v/>
      </c>
      <c r="CG190" s="398" t="str">
        <f ca="1">+IF(OFFSET('Water Data'!$H$29,0,10*ROW('Water Data'!H184))="","",OFFSET('Water Data'!$H$29,0,10*ROW('Water Data'!H184)))</f>
        <v/>
      </c>
      <c r="CH190" s="398" t="str">
        <f ca="1">+IF(OFFSET('Water Data'!$I$27,0,10*ROW('Water Data'!I184))="","",OFFSET('Water Data'!$I$27,0,10*ROW('Water Data'!I184)))</f>
        <v/>
      </c>
      <c r="CI190" s="398" t="str">
        <f ca="1">+IF(OFFSET('Water Data'!$I$28,0,10*ROW('Water Data'!I184))="","",OFFSET('Water Data'!$I$28,0,10*ROW('Water Data'!I184)))</f>
        <v/>
      </c>
      <c r="CJ190" s="398" t="str">
        <f ca="1">+IF(OFFSET('Water Data'!$I$29,0,10*ROW('Water Data'!I184))="","",OFFSET('Water Data'!$I$29,0,10*ROW('Water Data'!I184)))</f>
        <v/>
      </c>
      <c r="CK190" s="398" t="str">
        <f ca="1">+IF(OFFSET('Sanitation Data'!$D$28,0,10*ROW('Sanitation Data'!D184))="","",OFFSET('Sanitation Data'!$D$28,0,10*ROW('Sanitation Data'!D184)))</f>
        <v/>
      </c>
      <c r="CL190" s="398" t="str">
        <f ca="1">+IF(OFFSET('Sanitation Data'!$D$29,0,10*ROW('Sanitation Data'!D184))="","",OFFSET('Sanitation Data'!$D$29,0,10*ROW('Sanitation Data'!D184)))</f>
        <v/>
      </c>
      <c r="CM190" s="398" t="str">
        <f ca="1">+IF(OFFSET('Sanitation Data'!$D$30,0,10*ROW('Sanitation Data'!D184))="","",OFFSET('Sanitation Data'!$D$30,0,10*ROW('Sanitation Data'!D184)))</f>
        <v/>
      </c>
      <c r="CN190" s="398" t="str">
        <f ca="1">+IF(OFFSET('Sanitation Data'!$D$31,0,10*ROW('Sanitation Data'!D184))="","",OFFSET('Sanitation Data'!$D$31,0,10*ROW('Sanitation Data'!D184)))</f>
        <v/>
      </c>
      <c r="CO190" s="398" t="str">
        <f ca="1">+IF(OFFSET('Sanitation Data'!$D$32,0,10*ROW('Sanitation Data'!D184))="","",OFFSET('Sanitation Data'!$D$32,0,10*ROW('Sanitation Data'!D184)))</f>
        <v/>
      </c>
      <c r="CP190" s="398" t="str">
        <f ca="1">+IF(OFFSET('Sanitation Data'!$E$28,0,10*ROW('Sanitation Data'!E184))="","",OFFSET('Sanitation Data'!$E$28,0,10*ROW('Sanitation Data'!E184)))</f>
        <v/>
      </c>
      <c r="CQ190" s="398" t="str">
        <f ca="1">+IF(OFFSET('Sanitation Data'!$E$29,0,10*ROW('Sanitation Data'!E184))="","",OFFSET('Sanitation Data'!$E$29,0,10*ROW('Sanitation Data'!E184)))</f>
        <v/>
      </c>
      <c r="CR190" s="398" t="str">
        <f ca="1">+IF(OFFSET('Sanitation Data'!$E$30,0,10*ROW('Sanitation Data'!E184))="","",OFFSET('Sanitation Data'!$E$30,0,10*ROW('Sanitation Data'!E184)))</f>
        <v/>
      </c>
      <c r="CS190" s="398" t="str">
        <f ca="1">+IF(OFFSET('Sanitation Data'!$E$31,0,10*ROW('Sanitation Data'!E184))="","",OFFSET('Sanitation Data'!$E$31,0,10*ROW('Sanitation Data'!E184)))</f>
        <v/>
      </c>
      <c r="CT190" s="398" t="str">
        <f ca="1">+IF(OFFSET('Sanitation Data'!$E$32,0,10*ROW('Sanitation Data'!E184))="","",OFFSET('Sanitation Data'!$E$32,0,10*ROW('Sanitation Data'!E184)))</f>
        <v/>
      </c>
      <c r="CU190" s="398" t="str">
        <f ca="1">+IF(OFFSET('Sanitation Data'!$F$28,0,10*ROW('Sanitation Data'!F184))="","",OFFSET('Sanitation Data'!$F$28,0,10*ROW('Sanitation Data'!F184)))</f>
        <v/>
      </c>
      <c r="CV190" s="398" t="str">
        <f ca="1">+IF(OFFSET('Sanitation Data'!$F$29,0,10*ROW('Sanitation Data'!F184))="","",OFFSET('Sanitation Data'!$F$29,0,10*ROW('Sanitation Data'!F184)))</f>
        <v/>
      </c>
      <c r="CW190" s="398" t="str">
        <f ca="1">+IF(OFFSET('Sanitation Data'!$F$30,0,10*ROW('Sanitation Data'!F184))="","",OFFSET('Sanitation Data'!$F$30,0,10*ROW('Sanitation Data'!F184)))</f>
        <v/>
      </c>
      <c r="CX190" s="398" t="str">
        <f ca="1">+IF(OFFSET('Sanitation Data'!$F$31,0,10*ROW('Sanitation Data'!F184))="","",OFFSET('Sanitation Data'!$F$31,0,10*ROW('Sanitation Data'!F184)))</f>
        <v/>
      </c>
      <c r="CY190" s="398" t="str">
        <f ca="1">+IF(OFFSET('Sanitation Data'!$F$32,0,10*ROW('Sanitation Data'!F184))="","",OFFSET('Sanitation Data'!$F$32,0,10*ROW('Sanitation Data'!F184)))</f>
        <v/>
      </c>
      <c r="CZ190" s="398" t="str">
        <f ca="1">+IF(OFFSET('Sanitation Data'!$G$28,0,10*ROW('Sanitation Data'!G184))="","",OFFSET('Sanitation Data'!$G$28,0,10*ROW('Sanitation Data'!G184)))</f>
        <v/>
      </c>
      <c r="DA190" s="398" t="str">
        <f ca="1">+IF(OFFSET('Sanitation Data'!$G$29,0,10*ROW('Sanitation Data'!G184))="","",OFFSET('Sanitation Data'!$G$29,0,10*ROW('Sanitation Data'!G184)))</f>
        <v/>
      </c>
      <c r="DB190" s="398" t="str">
        <f ca="1">+IF(OFFSET('Sanitation Data'!$G$30,0,10*ROW('Sanitation Data'!G184))="","",OFFSET('Sanitation Data'!$G$30,0,10*ROW('Sanitation Data'!G184)))</f>
        <v/>
      </c>
      <c r="DC190" s="398" t="str">
        <f ca="1">+IF(OFFSET('Sanitation Data'!$G$31,0,10*ROW('Sanitation Data'!G184))="","",OFFSET('Sanitation Data'!$G$31,0,10*ROW('Sanitation Data'!G184)))</f>
        <v/>
      </c>
      <c r="DD190" s="398" t="str">
        <f ca="1">+IF(OFFSET('Sanitation Data'!$G$32,0,10*ROW('Sanitation Data'!G184))="","",OFFSET('Sanitation Data'!$G$32,0,10*ROW('Sanitation Data'!G184)))</f>
        <v/>
      </c>
      <c r="DE190" s="398" t="str">
        <f ca="1">+IF(OFFSET('Sanitation Data'!$H$28,0,10*ROW('Sanitation Data'!H184))="","",OFFSET('Sanitation Data'!$H$28,0,10*ROW('Sanitation Data'!H184)))</f>
        <v/>
      </c>
      <c r="DF190" s="398" t="str">
        <f ca="1">+IF(OFFSET('Sanitation Data'!$H$29,0,10*ROW('Sanitation Data'!H184))="","",OFFSET('Sanitation Data'!$H$29,0,10*ROW('Sanitation Data'!H184)))</f>
        <v/>
      </c>
      <c r="DG190" s="398" t="str">
        <f ca="1">+IF(OFFSET('Sanitation Data'!$H$30,0,10*ROW('Sanitation Data'!H184))="","",OFFSET('Sanitation Data'!$H$30,0,10*ROW('Sanitation Data'!H184)))</f>
        <v/>
      </c>
      <c r="DH190" s="398" t="str">
        <f ca="1">+IF(OFFSET('Sanitation Data'!$H$31,0,10*ROW('Sanitation Data'!H184))="","",OFFSET('Sanitation Data'!$H$31,0,10*ROW('Sanitation Data'!H184)))</f>
        <v/>
      </c>
      <c r="DI190" s="398" t="str">
        <f ca="1">+IF(OFFSET('Sanitation Data'!$H$32,0,10*ROW('Sanitation Data'!H184))="","",OFFSET('Sanitation Data'!$H$32,0,10*ROW('Sanitation Data'!H184)))</f>
        <v/>
      </c>
      <c r="DJ190" s="398" t="str">
        <f ca="1">+IF(OFFSET('Sanitation Data'!$I$28,0,10*ROW('Sanitation Data'!I184))="","",OFFSET('Sanitation Data'!$I$28,0,10*ROW('Sanitation Data'!I184)))</f>
        <v/>
      </c>
      <c r="DK190" s="398" t="str">
        <f ca="1">+IF(OFFSET('Sanitation Data'!$I$29,0,10*ROW('Sanitation Data'!I184))="","",OFFSET('Sanitation Data'!$I$29,0,10*ROW('Sanitation Data'!I184)))</f>
        <v/>
      </c>
      <c r="DL190" s="398" t="str">
        <f ca="1">+IF(OFFSET('Sanitation Data'!$I$30,0,10*ROW('Sanitation Data'!I184))="","",OFFSET('Sanitation Data'!$I$30,0,10*ROW('Sanitation Data'!I184)))</f>
        <v/>
      </c>
      <c r="DM190" s="398" t="str">
        <f ca="1">+IF(OFFSET('Sanitation Data'!$I$31,0,10*ROW('Sanitation Data'!I184))="","",OFFSET('Sanitation Data'!$I$31,0,10*ROW('Sanitation Data'!I184)))</f>
        <v/>
      </c>
      <c r="DN190" s="398" t="str">
        <f ca="1">+IF(OFFSET('Sanitation Data'!$I$32,0,10*ROW('Sanitation Data'!I184))="","",OFFSET('Sanitation Data'!$I$32,0,10*ROW('Sanitation Data'!I184)))</f>
        <v/>
      </c>
      <c r="DO190" s="398" t="str">
        <f ca="1">+IF(OFFSET('Hygiene Data'!$D$11,0,10*ROW('Hygiene Data'!D184))="","",OFFSET('Hygiene Data'!$D$11,0,10*ROW('Hygiene Data'!D184)))</f>
        <v/>
      </c>
      <c r="DP190" s="398" t="str">
        <f ca="1">+IF(OFFSET('Hygiene Data'!$D$12,0,10*ROW('Hygiene Data'!D184))="","",OFFSET('Hygiene Data'!$D$12,0,10*ROW('Hygiene Data'!D184)))</f>
        <v/>
      </c>
      <c r="DQ190" s="398" t="str">
        <f ca="1">+IF(OFFSET('Hygiene Data'!$D$13,0,10*ROW('Hygiene Data'!D184))="","",OFFSET('Hygiene Data'!$D$13,0,10*ROW('Hygiene Data'!D184)))</f>
        <v/>
      </c>
      <c r="DR190" s="398" t="str">
        <f ca="1">+IF(OFFSET('Hygiene Data'!$E$11,0,10*ROW('Hygiene Data'!E184))="","",OFFSET('Hygiene Data'!$E$11,0,10*ROW('Hygiene Data'!E184)))</f>
        <v/>
      </c>
      <c r="DS190" s="398" t="str">
        <f ca="1">+IF(OFFSET('Hygiene Data'!$E$12,0,10*ROW('Hygiene Data'!E184))="","",OFFSET('Hygiene Data'!$E$12,0,10*ROW('Hygiene Data'!E184)))</f>
        <v/>
      </c>
      <c r="DT190" s="398" t="str">
        <f ca="1">+IF(OFFSET('Hygiene Data'!$E$13,0,10*ROW('Hygiene Data'!E184))="","",OFFSET('Hygiene Data'!$E$13,0,10*ROW('Hygiene Data'!E184)))</f>
        <v/>
      </c>
      <c r="DU190" s="398" t="str">
        <f ca="1">+IF(OFFSET('Hygiene Data'!$F$11,0,10*ROW('Hygiene Data'!F184))="","",OFFSET('Hygiene Data'!$F$11,0,10*ROW('Hygiene Data'!F184)))</f>
        <v/>
      </c>
      <c r="DV190" s="398" t="str">
        <f ca="1">+IF(OFFSET('Hygiene Data'!$F$12,0,10*ROW('Hygiene Data'!F184))="","",OFFSET('Hygiene Data'!$F$12,0,10*ROW('Hygiene Data'!F184)))</f>
        <v/>
      </c>
      <c r="DW190" s="398" t="str">
        <f ca="1">+IF(OFFSET('Hygiene Data'!$F$13,0,10*ROW('Hygiene Data'!F184))="","",OFFSET('Hygiene Data'!$F$13,0,10*ROW('Hygiene Data'!F184)))</f>
        <v/>
      </c>
      <c r="DX190" s="398" t="str">
        <f ca="1">+IF(OFFSET('Hygiene Data'!$G$11,0,10*ROW('Hygiene Data'!G184))="","",OFFSET('Hygiene Data'!$G$11,0,10*ROW('Hygiene Data'!G184)))</f>
        <v/>
      </c>
      <c r="DY190" s="398" t="str">
        <f ca="1">+IF(OFFSET('Hygiene Data'!$G$12,0,10*ROW('Hygiene Data'!G184))="","",OFFSET('Hygiene Data'!$G$12,0,10*ROW('Hygiene Data'!G184)))</f>
        <v/>
      </c>
      <c r="DZ190" s="398" t="str">
        <f ca="1">+IF(OFFSET('Hygiene Data'!$G$13,0,10*ROW('Hygiene Data'!G184))="","",OFFSET('Hygiene Data'!$G$13,0,10*ROW('Hygiene Data'!G184)))</f>
        <v/>
      </c>
      <c r="EA190" s="398" t="str">
        <f ca="1">+IF(OFFSET('Hygiene Data'!$H$11,0,10*ROW('Hygiene Data'!H184))="","",OFFSET('Hygiene Data'!$H$11,0,10*ROW('Hygiene Data'!H184)))</f>
        <v/>
      </c>
      <c r="EB190" s="398" t="str">
        <f ca="1">+IF(OFFSET('Hygiene Data'!$H$12,0,10*ROW('Hygiene Data'!H184))="","",OFFSET('Hygiene Data'!$H$12,0,10*ROW('Hygiene Data'!H184)))</f>
        <v/>
      </c>
      <c r="EC190" s="398" t="str">
        <f ca="1">+IF(OFFSET('Hygiene Data'!$H$13,0,10*ROW('Hygiene Data'!H184))="","",OFFSET('Hygiene Data'!$H$13,0,10*ROW('Hygiene Data'!H184)))</f>
        <v/>
      </c>
      <c r="ED190" s="398" t="str">
        <f ca="1">+IF(OFFSET('Hygiene Data'!$I$11,0,10*ROW('Hygiene Data'!I184))="","",OFFSET('Hygiene Data'!$I$11,0,10*ROW('Hygiene Data'!I184)))</f>
        <v/>
      </c>
      <c r="EE190" s="398" t="str">
        <f ca="1">+IF(OFFSET('Hygiene Data'!$I$12,0,10*ROW('Hygiene Data'!I184))="","",OFFSET('Hygiene Data'!$I$12,0,10*ROW('Hygiene Data'!I184)))</f>
        <v/>
      </c>
      <c r="EF190" s="398" t="str">
        <f ca="1">+IF(OFFSET('Hygiene Data'!$I$13,0,10*ROW('Hygiene Data'!I184))="","",OFFSET('Hygiene Data'!$I$13,0,10*ROW('Hygiene Data'!I184)))</f>
        <v/>
      </c>
    </row>
    <row r="191" spans="1:136" x14ac:dyDescent="0.25">
      <c r="A191" s="507" t="str">
        <f ca="1">+IF(OFFSET('Water Data'!$B$2,0,10*ROW('Water Data'!E185))="","",OFFSET('Water Data'!$B$2,0,10*ROW('Water Data'!E185)))</f>
        <v/>
      </c>
      <c r="B191" s="507"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34" t="str">
        <f t="shared" ca="1" si="2"/>
        <v/>
      </c>
      <c r="D191" s="535"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35"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35"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35"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35"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35"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35"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35"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35"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35"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35"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35"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35"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35"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35"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35"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35"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35"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36"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36"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36"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36"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36"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36"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36"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36"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36"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36"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36"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36"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36"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36"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36"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36"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36"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36"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36"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36"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36"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36"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36"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36"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36"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36"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36"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36"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36"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36"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37"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613"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37"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37"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37"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37"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37"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37"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37"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37"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37"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37"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37"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37"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37"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37"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37"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37"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98" t="str">
        <f ca="1">+IF(OFFSET('Water Data'!$D$27,0,10*ROW('Water Data'!D185))="","",OFFSET('Water Data'!$D$27,0,10*ROW('Water Data'!D185)))</f>
        <v/>
      </c>
      <c r="BT191" s="398" t="str">
        <f ca="1">+IF(OFFSET('Water Data'!$D$28,0,10*ROW('Water Data'!D185))="","",OFFSET('Water Data'!$D$28,0,10*ROW('Water Data'!D185)))</f>
        <v/>
      </c>
      <c r="BU191" s="398" t="str">
        <f ca="1">+IF(OFFSET('Water Data'!$D$29,0,10*ROW('Water Data'!D185))="","",OFFSET('Water Data'!$D$29,0,10*ROW('Water Data'!D185)))</f>
        <v/>
      </c>
      <c r="BV191" s="398" t="str">
        <f ca="1">+IF(OFFSET('Water Data'!$E$27,0,10*ROW('Water Data'!E185))="","",OFFSET('Water Data'!$E$27,0,10*ROW('Water Data'!E185)))</f>
        <v/>
      </c>
      <c r="BW191" s="398" t="str">
        <f ca="1">+IF(OFFSET('Water Data'!$E$28,0,10*ROW('Water Data'!E185))="","",OFFSET('Water Data'!$E$28,0,10*ROW('Water Data'!E185)))</f>
        <v/>
      </c>
      <c r="BX191" s="398" t="str">
        <f ca="1">+IF(OFFSET('Water Data'!$E$29,0,10*ROW('Water Data'!E185))="","",OFFSET('Water Data'!$E$29,0,10*ROW('Water Data'!E185)))</f>
        <v/>
      </c>
      <c r="BY191" s="398" t="str">
        <f ca="1">+IF(OFFSET('Water Data'!$F$27,0,10*ROW('Water Data'!F185))="","",OFFSET('Water Data'!$F$27,0,10*ROW('Water Data'!F185)))</f>
        <v/>
      </c>
      <c r="BZ191" s="398" t="str">
        <f ca="1">+IF(OFFSET('Water Data'!$F$28,0,10*ROW('Water Data'!F185))="","",OFFSET('Water Data'!$F$28,0,10*ROW('Water Data'!F185)))</f>
        <v/>
      </c>
      <c r="CA191" s="398" t="str">
        <f ca="1">+IF(OFFSET('Water Data'!$F$29,0,10*ROW('Water Data'!F185))="","",OFFSET('Water Data'!$F$29,0,10*ROW('Water Data'!F185)))</f>
        <v/>
      </c>
      <c r="CB191" s="398" t="str">
        <f ca="1">+IF(OFFSET('Water Data'!$G$27,0,10*ROW('Water Data'!G185))="","",OFFSET('Water Data'!$G$27,0,10*ROW('Water Data'!G185)))</f>
        <v/>
      </c>
      <c r="CC191" s="398" t="str">
        <f ca="1">+IF(OFFSET('Water Data'!$G$28,0,10*ROW('Water Data'!G185))="","",OFFSET('Water Data'!$G$28,0,10*ROW('Water Data'!G185)))</f>
        <v/>
      </c>
      <c r="CD191" s="398" t="str">
        <f ca="1">+IF(OFFSET('Water Data'!$G$29,0,10*ROW('Water Data'!G185))="","",OFFSET('Water Data'!$G$29,0,10*ROW('Water Data'!G185)))</f>
        <v/>
      </c>
      <c r="CE191" s="398" t="str">
        <f ca="1">+IF(OFFSET('Water Data'!$H$27,0,10*ROW('Water Data'!H185))="","",OFFSET('Water Data'!$H$27,0,10*ROW('Water Data'!H185)))</f>
        <v/>
      </c>
      <c r="CF191" s="398" t="str">
        <f ca="1">+IF(OFFSET('Water Data'!$H$28,0,10*ROW('Water Data'!H185))="","",OFFSET('Water Data'!$H$28,0,10*ROW('Water Data'!H185)))</f>
        <v/>
      </c>
      <c r="CG191" s="398" t="str">
        <f ca="1">+IF(OFFSET('Water Data'!$H$29,0,10*ROW('Water Data'!H185))="","",OFFSET('Water Data'!$H$29,0,10*ROW('Water Data'!H185)))</f>
        <v/>
      </c>
      <c r="CH191" s="398" t="str">
        <f ca="1">+IF(OFFSET('Water Data'!$I$27,0,10*ROW('Water Data'!I185))="","",OFFSET('Water Data'!$I$27,0,10*ROW('Water Data'!I185)))</f>
        <v/>
      </c>
      <c r="CI191" s="398" t="str">
        <f ca="1">+IF(OFFSET('Water Data'!$I$28,0,10*ROW('Water Data'!I185))="","",OFFSET('Water Data'!$I$28,0,10*ROW('Water Data'!I185)))</f>
        <v/>
      </c>
      <c r="CJ191" s="398" t="str">
        <f ca="1">+IF(OFFSET('Water Data'!$I$29,0,10*ROW('Water Data'!I185))="","",OFFSET('Water Data'!$I$29,0,10*ROW('Water Data'!I185)))</f>
        <v/>
      </c>
      <c r="CK191" s="398" t="str">
        <f ca="1">+IF(OFFSET('Sanitation Data'!$D$28,0,10*ROW('Sanitation Data'!D185))="","",OFFSET('Sanitation Data'!$D$28,0,10*ROW('Sanitation Data'!D185)))</f>
        <v/>
      </c>
      <c r="CL191" s="398" t="str">
        <f ca="1">+IF(OFFSET('Sanitation Data'!$D$29,0,10*ROW('Sanitation Data'!D185))="","",OFFSET('Sanitation Data'!$D$29,0,10*ROW('Sanitation Data'!D185)))</f>
        <v/>
      </c>
      <c r="CM191" s="398" t="str">
        <f ca="1">+IF(OFFSET('Sanitation Data'!$D$30,0,10*ROW('Sanitation Data'!D185))="","",OFFSET('Sanitation Data'!$D$30,0,10*ROW('Sanitation Data'!D185)))</f>
        <v/>
      </c>
      <c r="CN191" s="398" t="str">
        <f ca="1">+IF(OFFSET('Sanitation Data'!$D$31,0,10*ROW('Sanitation Data'!D185))="","",OFFSET('Sanitation Data'!$D$31,0,10*ROW('Sanitation Data'!D185)))</f>
        <v/>
      </c>
      <c r="CO191" s="398" t="str">
        <f ca="1">+IF(OFFSET('Sanitation Data'!$D$32,0,10*ROW('Sanitation Data'!D185))="","",OFFSET('Sanitation Data'!$D$32,0,10*ROW('Sanitation Data'!D185)))</f>
        <v/>
      </c>
      <c r="CP191" s="398" t="str">
        <f ca="1">+IF(OFFSET('Sanitation Data'!$E$28,0,10*ROW('Sanitation Data'!E185))="","",OFFSET('Sanitation Data'!$E$28,0,10*ROW('Sanitation Data'!E185)))</f>
        <v/>
      </c>
      <c r="CQ191" s="398" t="str">
        <f ca="1">+IF(OFFSET('Sanitation Data'!$E$29,0,10*ROW('Sanitation Data'!E185))="","",OFFSET('Sanitation Data'!$E$29,0,10*ROW('Sanitation Data'!E185)))</f>
        <v/>
      </c>
      <c r="CR191" s="398" t="str">
        <f ca="1">+IF(OFFSET('Sanitation Data'!$E$30,0,10*ROW('Sanitation Data'!E185))="","",OFFSET('Sanitation Data'!$E$30,0,10*ROW('Sanitation Data'!E185)))</f>
        <v/>
      </c>
      <c r="CS191" s="398" t="str">
        <f ca="1">+IF(OFFSET('Sanitation Data'!$E$31,0,10*ROW('Sanitation Data'!E185))="","",OFFSET('Sanitation Data'!$E$31,0,10*ROW('Sanitation Data'!E185)))</f>
        <v/>
      </c>
      <c r="CT191" s="398" t="str">
        <f ca="1">+IF(OFFSET('Sanitation Data'!$E$32,0,10*ROW('Sanitation Data'!E185))="","",OFFSET('Sanitation Data'!$E$32,0,10*ROW('Sanitation Data'!E185)))</f>
        <v/>
      </c>
      <c r="CU191" s="398" t="str">
        <f ca="1">+IF(OFFSET('Sanitation Data'!$F$28,0,10*ROW('Sanitation Data'!F185))="","",OFFSET('Sanitation Data'!$F$28,0,10*ROW('Sanitation Data'!F185)))</f>
        <v/>
      </c>
      <c r="CV191" s="398" t="str">
        <f ca="1">+IF(OFFSET('Sanitation Data'!$F$29,0,10*ROW('Sanitation Data'!F185))="","",OFFSET('Sanitation Data'!$F$29,0,10*ROW('Sanitation Data'!F185)))</f>
        <v/>
      </c>
      <c r="CW191" s="398" t="str">
        <f ca="1">+IF(OFFSET('Sanitation Data'!$F$30,0,10*ROW('Sanitation Data'!F185))="","",OFFSET('Sanitation Data'!$F$30,0,10*ROW('Sanitation Data'!F185)))</f>
        <v/>
      </c>
      <c r="CX191" s="398" t="str">
        <f ca="1">+IF(OFFSET('Sanitation Data'!$F$31,0,10*ROW('Sanitation Data'!F185))="","",OFFSET('Sanitation Data'!$F$31,0,10*ROW('Sanitation Data'!F185)))</f>
        <v/>
      </c>
      <c r="CY191" s="398" t="str">
        <f ca="1">+IF(OFFSET('Sanitation Data'!$F$32,0,10*ROW('Sanitation Data'!F185))="","",OFFSET('Sanitation Data'!$F$32,0,10*ROW('Sanitation Data'!F185)))</f>
        <v/>
      </c>
      <c r="CZ191" s="398" t="str">
        <f ca="1">+IF(OFFSET('Sanitation Data'!$G$28,0,10*ROW('Sanitation Data'!G185))="","",OFFSET('Sanitation Data'!$G$28,0,10*ROW('Sanitation Data'!G185)))</f>
        <v/>
      </c>
      <c r="DA191" s="398" t="str">
        <f ca="1">+IF(OFFSET('Sanitation Data'!$G$29,0,10*ROW('Sanitation Data'!G185))="","",OFFSET('Sanitation Data'!$G$29,0,10*ROW('Sanitation Data'!G185)))</f>
        <v/>
      </c>
      <c r="DB191" s="398" t="str">
        <f ca="1">+IF(OFFSET('Sanitation Data'!$G$30,0,10*ROW('Sanitation Data'!G185))="","",OFFSET('Sanitation Data'!$G$30,0,10*ROW('Sanitation Data'!G185)))</f>
        <v/>
      </c>
      <c r="DC191" s="398" t="str">
        <f ca="1">+IF(OFFSET('Sanitation Data'!$G$31,0,10*ROW('Sanitation Data'!G185))="","",OFFSET('Sanitation Data'!$G$31,0,10*ROW('Sanitation Data'!G185)))</f>
        <v/>
      </c>
      <c r="DD191" s="398" t="str">
        <f ca="1">+IF(OFFSET('Sanitation Data'!$G$32,0,10*ROW('Sanitation Data'!G185))="","",OFFSET('Sanitation Data'!$G$32,0,10*ROW('Sanitation Data'!G185)))</f>
        <v/>
      </c>
      <c r="DE191" s="398" t="str">
        <f ca="1">+IF(OFFSET('Sanitation Data'!$H$28,0,10*ROW('Sanitation Data'!H185))="","",OFFSET('Sanitation Data'!$H$28,0,10*ROW('Sanitation Data'!H185)))</f>
        <v/>
      </c>
      <c r="DF191" s="398" t="str">
        <f ca="1">+IF(OFFSET('Sanitation Data'!$H$29,0,10*ROW('Sanitation Data'!H185))="","",OFFSET('Sanitation Data'!$H$29,0,10*ROW('Sanitation Data'!H185)))</f>
        <v/>
      </c>
      <c r="DG191" s="398" t="str">
        <f ca="1">+IF(OFFSET('Sanitation Data'!$H$30,0,10*ROW('Sanitation Data'!H185))="","",OFFSET('Sanitation Data'!$H$30,0,10*ROW('Sanitation Data'!H185)))</f>
        <v/>
      </c>
      <c r="DH191" s="398" t="str">
        <f ca="1">+IF(OFFSET('Sanitation Data'!$H$31,0,10*ROW('Sanitation Data'!H185))="","",OFFSET('Sanitation Data'!$H$31,0,10*ROW('Sanitation Data'!H185)))</f>
        <v/>
      </c>
      <c r="DI191" s="398" t="str">
        <f ca="1">+IF(OFFSET('Sanitation Data'!$H$32,0,10*ROW('Sanitation Data'!H185))="","",OFFSET('Sanitation Data'!$H$32,0,10*ROW('Sanitation Data'!H185)))</f>
        <v/>
      </c>
      <c r="DJ191" s="398" t="str">
        <f ca="1">+IF(OFFSET('Sanitation Data'!$I$28,0,10*ROW('Sanitation Data'!I185))="","",OFFSET('Sanitation Data'!$I$28,0,10*ROW('Sanitation Data'!I185)))</f>
        <v/>
      </c>
      <c r="DK191" s="398" t="str">
        <f ca="1">+IF(OFFSET('Sanitation Data'!$I$29,0,10*ROW('Sanitation Data'!I185))="","",OFFSET('Sanitation Data'!$I$29,0,10*ROW('Sanitation Data'!I185)))</f>
        <v/>
      </c>
      <c r="DL191" s="398" t="str">
        <f ca="1">+IF(OFFSET('Sanitation Data'!$I$30,0,10*ROW('Sanitation Data'!I185))="","",OFFSET('Sanitation Data'!$I$30,0,10*ROW('Sanitation Data'!I185)))</f>
        <v/>
      </c>
      <c r="DM191" s="398" t="str">
        <f ca="1">+IF(OFFSET('Sanitation Data'!$I$31,0,10*ROW('Sanitation Data'!I185))="","",OFFSET('Sanitation Data'!$I$31,0,10*ROW('Sanitation Data'!I185)))</f>
        <v/>
      </c>
      <c r="DN191" s="398" t="str">
        <f ca="1">+IF(OFFSET('Sanitation Data'!$I$32,0,10*ROW('Sanitation Data'!I185))="","",OFFSET('Sanitation Data'!$I$32,0,10*ROW('Sanitation Data'!I185)))</f>
        <v/>
      </c>
      <c r="DO191" s="398" t="str">
        <f ca="1">+IF(OFFSET('Hygiene Data'!$D$11,0,10*ROW('Hygiene Data'!D185))="","",OFFSET('Hygiene Data'!$D$11,0,10*ROW('Hygiene Data'!D185)))</f>
        <v/>
      </c>
      <c r="DP191" s="398" t="str">
        <f ca="1">+IF(OFFSET('Hygiene Data'!$D$12,0,10*ROW('Hygiene Data'!D185))="","",OFFSET('Hygiene Data'!$D$12,0,10*ROW('Hygiene Data'!D185)))</f>
        <v/>
      </c>
      <c r="DQ191" s="398" t="str">
        <f ca="1">+IF(OFFSET('Hygiene Data'!$D$13,0,10*ROW('Hygiene Data'!D185))="","",OFFSET('Hygiene Data'!$D$13,0,10*ROW('Hygiene Data'!D185)))</f>
        <v/>
      </c>
      <c r="DR191" s="398" t="str">
        <f ca="1">+IF(OFFSET('Hygiene Data'!$E$11,0,10*ROW('Hygiene Data'!E185))="","",OFFSET('Hygiene Data'!$E$11,0,10*ROW('Hygiene Data'!E185)))</f>
        <v/>
      </c>
      <c r="DS191" s="398" t="str">
        <f ca="1">+IF(OFFSET('Hygiene Data'!$E$12,0,10*ROW('Hygiene Data'!E185))="","",OFFSET('Hygiene Data'!$E$12,0,10*ROW('Hygiene Data'!E185)))</f>
        <v/>
      </c>
      <c r="DT191" s="398" t="str">
        <f ca="1">+IF(OFFSET('Hygiene Data'!$E$13,0,10*ROW('Hygiene Data'!E185))="","",OFFSET('Hygiene Data'!$E$13,0,10*ROW('Hygiene Data'!E185)))</f>
        <v/>
      </c>
      <c r="DU191" s="398" t="str">
        <f ca="1">+IF(OFFSET('Hygiene Data'!$F$11,0,10*ROW('Hygiene Data'!F185))="","",OFFSET('Hygiene Data'!$F$11,0,10*ROW('Hygiene Data'!F185)))</f>
        <v/>
      </c>
      <c r="DV191" s="398" t="str">
        <f ca="1">+IF(OFFSET('Hygiene Data'!$F$12,0,10*ROW('Hygiene Data'!F185))="","",OFFSET('Hygiene Data'!$F$12,0,10*ROW('Hygiene Data'!F185)))</f>
        <v/>
      </c>
      <c r="DW191" s="398" t="str">
        <f ca="1">+IF(OFFSET('Hygiene Data'!$F$13,0,10*ROW('Hygiene Data'!F185))="","",OFFSET('Hygiene Data'!$F$13,0,10*ROW('Hygiene Data'!F185)))</f>
        <v/>
      </c>
      <c r="DX191" s="398" t="str">
        <f ca="1">+IF(OFFSET('Hygiene Data'!$G$11,0,10*ROW('Hygiene Data'!G185))="","",OFFSET('Hygiene Data'!$G$11,0,10*ROW('Hygiene Data'!G185)))</f>
        <v/>
      </c>
      <c r="DY191" s="398" t="str">
        <f ca="1">+IF(OFFSET('Hygiene Data'!$G$12,0,10*ROW('Hygiene Data'!G185))="","",OFFSET('Hygiene Data'!$G$12,0,10*ROW('Hygiene Data'!G185)))</f>
        <v/>
      </c>
      <c r="DZ191" s="398" t="str">
        <f ca="1">+IF(OFFSET('Hygiene Data'!$G$13,0,10*ROW('Hygiene Data'!G185))="","",OFFSET('Hygiene Data'!$G$13,0,10*ROW('Hygiene Data'!G185)))</f>
        <v/>
      </c>
      <c r="EA191" s="398" t="str">
        <f ca="1">+IF(OFFSET('Hygiene Data'!$H$11,0,10*ROW('Hygiene Data'!H185))="","",OFFSET('Hygiene Data'!$H$11,0,10*ROW('Hygiene Data'!H185)))</f>
        <v/>
      </c>
      <c r="EB191" s="398" t="str">
        <f ca="1">+IF(OFFSET('Hygiene Data'!$H$12,0,10*ROW('Hygiene Data'!H185))="","",OFFSET('Hygiene Data'!$H$12,0,10*ROW('Hygiene Data'!H185)))</f>
        <v/>
      </c>
      <c r="EC191" s="398" t="str">
        <f ca="1">+IF(OFFSET('Hygiene Data'!$H$13,0,10*ROW('Hygiene Data'!H185))="","",OFFSET('Hygiene Data'!$H$13,0,10*ROW('Hygiene Data'!H185)))</f>
        <v/>
      </c>
      <c r="ED191" s="398" t="str">
        <f ca="1">+IF(OFFSET('Hygiene Data'!$I$11,0,10*ROW('Hygiene Data'!I185))="","",OFFSET('Hygiene Data'!$I$11,0,10*ROW('Hygiene Data'!I185)))</f>
        <v/>
      </c>
      <c r="EE191" s="398" t="str">
        <f ca="1">+IF(OFFSET('Hygiene Data'!$I$12,0,10*ROW('Hygiene Data'!I185))="","",OFFSET('Hygiene Data'!$I$12,0,10*ROW('Hygiene Data'!I185)))</f>
        <v/>
      </c>
      <c r="EF191" s="398" t="str">
        <f ca="1">+IF(OFFSET('Hygiene Data'!$I$13,0,10*ROW('Hygiene Data'!I185))="","",OFFSET('Hygiene Data'!$I$13,0,10*ROW('Hygiene Data'!I185)))</f>
        <v/>
      </c>
    </row>
    <row r="192" spans="1:136" x14ac:dyDescent="0.25">
      <c r="A192" s="507" t="str">
        <f ca="1">+IF(OFFSET('Water Data'!$B$2,0,10*ROW('Water Data'!E186))="","",OFFSET('Water Data'!$B$2,0,10*ROW('Water Data'!E186)))</f>
        <v/>
      </c>
      <c r="B192" s="507"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34" t="str">
        <f t="shared" ca="1" si="2"/>
        <v/>
      </c>
      <c r="D192" s="535"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35"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35"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35"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35"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35"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35"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35"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35"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35"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35"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35"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35"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35"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35"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35"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35"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35"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36"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36"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36"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36"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36"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36"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36"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36"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36"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36"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36"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36"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36"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36"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36"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36"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36"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36"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36"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36"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36"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36"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36"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36"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36"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36"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36"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36"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36"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36"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37"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613"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37"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37"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37"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37"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37"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37"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37"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37"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37"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37"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37"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37"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37"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37"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37"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37"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98" t="str">
        <f ca="1">+IF(OFFSET('Water Data'!$D$27,0,10*ROW('Water Data'!D186))="","",OFFSET('Water Data'!$D$27,0,10*ROW('Water Data'!D186)))</f>
        <v/>
      </c>
      <c r="BT192" s="398" t="str">
        <f ca="1">+IF(OFFSET('Water Data'!$D$28,0,10*ROW('Water Data'!D186))="","",OFFSET('Water Data'!$D$28,0,10*ROW('Water Data'!D186)))</f>
        <v/>
      </c>
      <c r="BU192" s="398" t="str">
        <f ca="1">+IF(OFFSET('Water Data'!$D$29,0,10*ROW('Water Data'!D186))="","",OFFSET('Water Data'!$D$29,0,10*ROW('Water Data'!D186)))</f>
        <v/>
      </c>
      <c r="BV192" s="398" t="str">
        <f ca="1">+IF(OFFSET('Water Data'!$E$27,0,10*ROW('Water Data'!E186))="","",OFFSET('Water Data'!$E$27,0,10*ROW('Water Data'!E186)))</f>
        <v/>
      </c>
      <c r="BW192" s="398" t="str">
        <f ca="1">+IF(OFFSET('Water Data'!$E$28,0,10*ROW('Water Data'!E186))="","",OFFSET('Water Data'!$E$28,0,10*ROW('Water Data'!E186)))</f>
        <v/>
      </c>
      <c r="BX192" s="398" t="str">
        <f ca="1">+IF(OFFSET('Water Data'!$E$29,0,10*ROW('Water Data'!E186))="","",OFFSET('Water Data'!$E$29,0,10*ROW('Water Data'!E186)))</f>
        <v/>
      </c>
      <c r="BY192" s="398" t="str">
        <f ca="1">+IF(OFFSET('Water Data'!$F$27,0,10*ROW('Water Data'!F186))="","",OFFSET('Water Data'!$F$27,0,10*ROW('Water Data'!F186)))</f>
        <v/>
      </c>
      <c r="BZ192" s="398" t="str">
        <f ca="1">+IF(OFFSET('Water Data'!$F$28,0,10*ROW('Water Data'!F186))="","",OFFSET('Water Data'!$F$28,0,10*ROW('Water Data'!F186)))</f>
        <v/>
      </c>
      <c r="CA192" s="398" t="str">
        <f ca="1">+IF(OFFSET('Water Data'!$F$29,0,10*ROW('Water Data'!F186))="","",OFFSET('Water Data'!$F$29,0,10*ROW('Water Data'!F186)))</f>
        <v/>
      </c>
      <c r="CB192" s="398" t="str">
        <f ca="1">+IF(OFFSET('Water Data'!$G$27,0,10*ROW('Water Data'!G186))="","",OFFSET('Water Data'!$G$27,0,10*ROW('Water Data'!G186)))</f>
        <v/>
      </c>
      <c r="CC192" s="398" t="str">
        <f ca="1">+IF(OFFSET('Water Data'!$G$28,0,10*ROW('Water Data'!G186))="","",OFFSET('Water Data'!$G$28,0,10*ROW('Water Data'!G186)))</f>
        <v/>
      </c>
      <c r="CD192" s="398" t="str">
        <f ca="1">+IF(OFFSET('Water Data'!$G$29,0,10*ROW('Water Data'!G186))="","",OFFSET('Water Data'!$G$29,0,10*ROW('Water Data'!G186)))</f>
        <v/>
      </c>
      <c r="CE192" s="398" t="str">
        <f ca="1">+IF(OFFSET('Water Data'!$H$27,0,10*ROW('Water Data'!H186))="","",OFFSET('Water Data'!$H$27,0,10*ROW('Water Data'!H186)))</f>
        <v/>
      </c>
      <c r="CF192" s="398" t="str">
        <f ca="1">+IF(OFFSET('Water Data'!$H$28,0,10*ROW('Water Data'!H186))="","",OFFSET('Water Data'!$H$28,0,10*ROW('Water Data'!H186)))</f>
        <v/>
      </c>
      <c r="CG192" s="398" t="str">
        <f ca="1">+IF(OFFSET('Water Data'!$H$29,0,10*ROW('Water Data'!H186))="","",OFFSET('Water Data'!$H$29,0,10*ROW('Water Data'!H186)))</f>
        <v/>
      </c>
      <c r="CH192" s="398" t="str">
        <f ca="1">+IF(OFFSET('Water Data'!$I$27,0,10*ROW('Water Data'!I186))="","",OFFSET('Water Data'!$I$27,0,10*ROW('Water Data'!I186)))</f>
        <v/>
      </c>
      <c r="CI192" s="398" t="str">
        <f ca="1">+IF(OFFSET('Water Data'!$I$28,0,10*ROW('Water Data'!I186))="","",OFFSET('Water Data'!$I$28,0,10*ROW('Water Data'!I186)))</f>
        <v/>
      </c>
      <c r="CJ192" s="398" t="str">
        <f ca="1">+IF(OFFSET('Water Data'!$I$29,0,10*ROW('Water Data'!I186))="","",OFFSET('Water Data'!$I$29,0,10*ROW('Water Data'!I186)))</f>
        <v/>
      </c>
      <c r="CK192" s="398" t="str">
        <f ca="1">+IF(OFFSET('Sanitation Data'!$D$28,0,10*ROW('Sanitation Data'!D186))="","",OFFSET('Sanitation Data'!$D$28,0,10*ROW('Sanitation Data'!D186)))</f>
        <v/>
      </c>
      <c r="CL192" s="398" t="str">
        <f ca="1">+IF(OFFSET('Sanitation Data'!$D$29,0,10*ROW('Sanitation Data'!D186))="","",OFFSET('Sanitation Data'!$D$29,0,10*ROW('Sanitation Data'!D186)))</f>
        <v/>
      </c>
      <c r="CM192" s="398" t="str">
        <f ca="1">+IF(OFFSET('Sanitation Data'!$D$30,0,10*ROW('Sanitation Data'!D186))="","",OFFSET('Sanitation Data'!$D$30,0,10*ROW('Sanitation Data'!D186)))</f>
        <v/>
      </c>
      <c r="CN192" s="398" t="str">
        <f ca="1">+IF(OFFSET('Sanitation Data'!$D$31,0,10*ROW('Sanitation Data'!D186))="","",OFFSET('Sanitation Data'!$D$31,0,10*ROW('Sanitation Data'!D186)))</f>
        <v/>
      </c>
      <c r="CO192" s="398" t="str">
        <f ca="1">+IF(OFFSET('Sanitation Data'!$D$32,0,10*ROW('Sanitation Data'!D186))="","",OFFSET('Sanitation Data'!$D$32,0,10*ROW('Sanitation Data'!D186)))</f>
        <v/>
      </c>
      <c r="CP192" s="398" t="str">
        <f ca="1">+IF(OFFSET('Sanitation Data'!$E$28,0,10*ROW('Sanitation Data'!E186))="","",OFFSET('Sanitation Data'!$E$28,0,10*ROW('Sanitation Data'!E186)))</f>
        <v/>
      </c>
      <c r="CQ192" s="398" t="str">
        <f ca="1">+IF(OFFSET('Sanitation Data'!$E$29,0,10*ROW('Sanitation Data'!E186))="","",OFFSET('Sanitation Data'!$E$29,0,10*ROW('Sanitation Data'!E186)))</f>
        <v/>
      </c>
      <c r="CR192" s="398" t="str">
        <f ca="1">+IF(OFFSET('Sanitation Data'!$E$30,0,10*ROW('Sanitation Data'!E186))="","",OFFSET('Sanitation Data'!$E$30,0,10*ROW('Sanitation Data'!E186)))</f>
        <v/>
      </c>
      <c r="CS192" s="398" t="str">
        <f ca="1">+IF(OFFSET('Sanitation Data'!$E$31,0,10*ROW('Sanitation Data'!E186))="","",OFFSET('Sanitation Data'!$E$31,0,10*ROW('Sanitation Data'!E186)))</f>
        <v/>
      </c>
      <c r="CT192" s="398" t="str">
        <f ca="1">+IF(OFFSET('Sanitation Data'!$E$32,0,10*ROW('Sanitation Data'!E186))="","",OFFSET('Sanitation Data'!$E$32,0,10*ROW('Sanitation Data'!E186)))</f>
        <v/>
      </c>
      <c r="CU192" s="398" t="str">
        <f ca="1">+IF(OFFSET('Sanitation Data'!$F$28,0,10*ROW('Sanitation Data'!F186))="","",OFFSET('Sanitation Data'!$F$28,0,10*ROW('Sanitation Data'!F186)))</f>
        <v/>
      </c>
      <c r="CV192" s="398" t="str">
        <f ca="1">+IF(OFFSET('Sanitation Data'!$F$29,0,10*ROW('Sanitation Data'!F186))="","",OFFSET('Sanitation Data'!$F$29,0,10*ROW('Sanitation Data'!F186)))</f>
        <v/>
      </c>
      <c r="CW192" s="398" t="str">
        <f ca="1">+IF(OFFSET('Sanitation Data'!$F$30,0,10*ROW('Sanitation Data'!F186))="","",OFFSET('Sanitation Data'!$F$30,0,10*ROW('Sanitation Data'!F186)))</f>
        <v/>
      </c>
      <c r="CX192" s="398" t="str">
        <f ca="1">+IF(OFFSET('Sanitation Data'!$F$31,0,10*ROW('Sanitation Data'!F186))="","",OFFSET('Sanitation Data'!$F$31,0,10*ROW('Sanitation Data'!F186)))</f>
        <v/>
      </c>
      <c r="CY192" s="398" t="str">
        <f ca="1">+IF(OFFSET('Sanitation Data'!$F$32,0,10*ROW('Sanitation Data'!F186))="","",OFFSET('Sanitation Data'!$F$32,0,10*ROW('Sanitation Data'!F186)))</f>
        <v/>
      </c>
      <c r="CZ192" s="398" t="str">
        <f ca="1">+IF(OFFSET('Sanitation Data'!$G$28,0,10*ROW('Sanitation Data'!G186))="","",OFFSET('Sanitation Data'!$G$28,0,10*ROW('Sanitation Data'!G186)))</f>
        <v/>
      </c>
      <c r="DA192" s="398" t="str">
        <f ca="1">+IF(OFFSET('Sanitation Data'!$G$29,0,10*ROW('Sanitation Data'!G186))="","",OFFSET('Sanitation Data'!$G$29,0,10*ROW('Sanitation Data'!G186)))</f>
        <v/>
      </c>
      <c r="DB192" s="398" t="str">
        <f ca="1">+IF(OFFSET('Sanitation Data'!$G$30,0,10*ROW('Sanitation Data'!G186))="","",OFFSET('Sanitation Data'!$G$30,0,10*ROW('Sanitation Data'!G186)))</f>
        <v/>
      </c>
      <c r="DC192" s="398" t="str">
        <f ca="1">+IF(OFFSET('Sanitation Data'!$G$31,0,10*ROW('Sanitation Data'!G186))="","",OFFSET('Sanitation Data'!$G$31,0,10*ROW('Sanitation Data'!G186)))</f>
        <v/>
      </c>
      <c r="DD192" s="398" t="str">
        <f ca="1">+IF(OFFSET('Sanitation Data'!$G$32,0,10*ROW('Sanitation Data'!G186))="","",OFFSET('Sanitation Data'!$G$32,0,10*ROW('Sanitation Data'!G186)))</f>
        <v/>
      </c>
      <c r="DE192" s="398" t="str">
        <f ca="1">+IF(OFFSET('Sanitation Data'!$H$28,0,10*ROW('Sanitation Data'!H186))="","",OFFSET('Sanitation Data'!$H$28,0,10*ROW('Sanitation Data'!H186)))</f>
        <v/>
      </c>
      <c r="DF192" s="398" t="str">
        <f ca="1">+IF(OFFSET('Sanitation Data'!$H$29,0,10*ROW('Sanitation Data'!H186))="","",OFFSET('Sanitation Data'!$H$29,0,10*ROW('Sanitation Data'!H186)))</f>
        <v/>
      </c>
      <c r="DG192" s="398" t="str">
        <f ca="1">+IF(OFFSET('Sanitation Data'!$H$30,0,10*ROW('Sanitation Data'!H186))="","",OFFSET('Sanitation Data'!$H$30,0,10*ROW('Sanitation Data'!H186)))</f>
        <v/>
      </c>
      <c r="DH192" s="398" t="str">
        <f ca="1">+IF(OFFSET('Sanitation Data'!$H$31,0,10*ROW('Sanitation Data'!H186))="","",OFFSET('Sanitation Data'!$H$31,0,10*ROW('Sanitation Data'!H186)))</f>
        <v/>
      </c>
      <c r="DI192" s="398" t="str">
        <f ca="1">+IF(OFFSET('Sanitation Data'!$H$32,0,10*ROW('Sanitation Data'!H186))="","",OFFSET('Sanitation Data'!$H$32,0,10*ROW('Sanitation Data'!H186)))</f>
        <v/>
      </c>
      <c r="DJ192" s="398" t="str">
        <f ca="1">+IF(OFFSET('Sanitation Data'!$I$28,0,10*ROW('Sanitation Data'!I186))="","",OFFSET('Sanitation Data'!$I$28,0,10*ROW('Sanitation Data'!I186)))</f>
        <v/>
      </c>
      <c r="DK192" s="398" t="str">
        <f ca="1">+IF(OFFSET('Sanitation Data'!$I$29,0,10*ROW('Sanitation Data'!I186))="","",OFFSET('Sanitation Data'!$I$29,0,10*ROW('Sanitation Data'!I186)))</f>
        <v/>
      </c>
      <c r="DL192" s="398" t="str">
        <f ca="1">+IF(OFFSET('Sanitation Data'!$I$30,0,10*ROW('Sanitation Data'!I186))="","",OFFSET('Sanitation Data'!$I$30,0,10*ROW('Sanitation Data'!I186)))</f>
        <v/>
      </c>
      <c r="DM192" s="398" t="str">
        <f ca="1">+IF(OFFSET('Sanitation Data'!$I$31,0,10*ROW('Sanitation Data'!I186))="","",OFFSET('Sanitation Data'!$I$31,0,10*ROW('Sanitation Data'!I186)))</f>
        <v/>
      </c>
      <c r="DN192" s="398" t="str">
        <f ca="1">+IF(OFFSET('Sanitation Data'!$I$32,0,10*ROW('Sanitation Data'!I186))="","",OFFSET('Sanitation Data'!$I$32,0,10*ROW('Sanitation Data'!I186)))</f>
        <v/>
      </c>
      <c r="DO192" s="398" t="str">
        <f ca="1">+IF(OFFSET('Hygiene Data'!$D$11,0,10*ROW('Hygiene Data'!D186))="","",OFFSET('Hygiene Data'!$D$11,0,10*ROW('Hygiene Data'!D186)))</f>
        <v/>
      </c>
      <c r="DP192" s="398" t="str">
        <f ca="1">+IF(OFFSET('Hygiene Data'!$D$12,0,10*ROW('Hygiene Data'!D186))="","",OFFSET('Hygiene Data'!$D$12,0,10*ROW('Hygiene Data'!D186)))</f>
        <v/>
      </c>
      <c r="DQ192" s="398" t="str">
        <f ca="1">+IF(OFFSET('Hygiene Data'!$D$13,0,10*ROW('Hygiene Data'!D186))="","",OFFSET('Hygiene Data'!$D$13,0,10*ROW('Hygiene Data'!D186)))</f>
        <v/>
      </c>
      <c r="DR192" s="398" t="str">
        <f ca="1">+IF(OFFSET('Hygiene Data'!$E$11,0,10*ROW('Hygiene Data'!E186))="","",OFFSET('Hygiene Data'!$E$11,0,10*ROW('Hygiene Data'!E186)))</f>
        <v/>
      </c>
      <c r="DS192" s="398" t="str">
        <f ca="1">+IF(OFFSET('Hygiene Data'!$E$12,0,10*ROW('Hygiene Data'!E186))="","",OFFSET('Hygiene Data'!$E$12,0,10*ROW('Hygiene Data'!E186)))</f>
        <v/>
      </c>
      <c r="DT192" s="398" t="str">
        <f ca="1">+IF(OFFSET('Hygiene Data'!$E$13,0,10*ROW('Hygiene Data'!E186))="","",OFFSET('Hygiene Data'!$E$13,0,10*ROW('Hygiene Data'!E186)))</f>
        <v/>
      </c>
      <c r="DU192" s="398" t="str">
        <f ca="1">+IF(OFFSET('Hygiene Data'!$F$11,0,10*ROW('Hygiene Data'!F186))="","",OFFSET('Hygiene Data'!$F$11,0,10*ROW('Hygiene Data'!F186)))</f>
        <v/>
      </c>
      <c r="DV192" s="398" t="str">
        <f ca="1">+IF(OFFSET('Hygiene Data'!$F$12,0,10*ROW('Hygiene Data'!F186))="","",OFFSET('Hygiene Data'!$F$12,0,10*ROW('Hygiene Data'!F186)))</f>
        <v/>
      </c>
      <c r="DW192" s="398" t="str">
        <f ca="1">+IF(OFFSET('Hygiene Data'!$F$13,0,10*ROW('Hygiene Data'!F186))="","",OFFSET('Hygiene Data'!$F$13,0,10*ROW('Hygiene Data'!F186)))</f>
        <v/>
      </c>
      <c r="DX192" s="398" t="str">
        <f ca="1">+IF(OFFSET('Hygiene Data'!$G$11,0,10*ROW('Hygiene Data'!G186))="","",OFFSET('Hygiene Data'!$G$11,0,10*ROW('Hygiene Data'!G186)))</f>
        <v/>
      </c>
      <c r="DY192" s="398" t="str">
        <f ca="1">+IF(OFFSET('Hygiene Data'!$G$12,0,10*ROW('Hygiene Data'!G186))="","",OFFSET('Hygiene Data'!$G$12,0,10*ROW('Hygiene Data'!G186)))</f>
        <v/>
      </c>
      <c r="DZ192" s="398" t="str">
        <f ca="1">+IF(OFFSET('Hygiene Data'!$G$13,0,10*ROW('Hygiene Data'!G186))="","",OFFSET('Hygiene Data'!$G$13,0,10*ROW('Hygiene Data'!G186)))</f>
        <v/>
      </c>
      <c r="EA192" s="398" t="str">
        <f ca="1">+IF(OFFSET('Hygiene Data'!$H$11,0,10*ROW('Hygiene Data'!H186))="","",OFFSET('Hygiene Data'!$H$11,0,10*ROW('Hygiene Data'!H186)))</f>
        <v/>
      </c>
      <c r="EB192" s="398" t="str">
        <f ca="1">+IF(OFFSET('Hygiene Data'!$H$12,0,10*ROW('Hygiene Data'!H186))="","",OFFSET('Hygiene Data'!$H$12,0,10*ROW('Hygiene Data'!H186)))</f>
        <v/>
      </c>
      <c r="EC192" s="398" t="str">
        <f ca="1">+IF(OFFSET('Hygiene Data'!$H$13,0,10*ROW('Hygiene Data'!H186))="","",OFFSET('Hygiene Data'!$H$13,0,10*ROW('Hygiene Data'!H186)))</f>
        <v/>
      </c>
      <c r="ED192" s="398" t="str">
        <f ca="1">+IF(OFFSET('Hygiene Data'!$I$11,0,10*ROW('Hygiene Data'!I186))="","",OFFSET('Hygiene Data'!$I$11,0,10*ROW('Hygiene Data'!I186)))</f>
        <v/>
      </c>
      <c r="EE192" s="398" t="str">
        <f ca="1">+IF(OFFSET('Hygiene Data'!$I$12,0,10*ROW('Hygiene Data'!I186))="","",OFFSET('Hygiene Data'!$I$12,0,10*ROW('Hygiene Data'!I186)))</f>
        <v/>
      </c>
      <c r="EF192" s="398" t="str">
        <f ca="1">+IF(OFFSET('Hygiene Data'!$I$13,0,10*ROW('Hygiene Data'!I186))="","",OFFSET('Hygiene Data'!$I$13,0,10*ROW('Hygiene Data'!I186)))</f>
        <v/>
      </c>
    </row>
    <row r="193" spans="1:136" x14ac:dyDescent="0.25">
      <c r="A193" s="507" t="str">
        <f ca="1">+IF(OFFSET('Water Data'!$B$2,0,10*ROW('Water Data'!E187))="","",OFFSET('Water Data'!$B$2,0,10*ROW('Water Data'!E187)))</f>
        <v/>
      </c>
      <c r="B193" s="507"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34" t="str">
        <f t="shared" ca="1" si="2"/>
        <v/>
      </c>
      <c r="D193" s="535"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35"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35"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35"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35"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35"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35"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35"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35"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35"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35"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35"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35"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35"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35"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35"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35"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35"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36"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36"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36"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36"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36"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36"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36"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36"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36"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36"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36"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36"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36"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36"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36"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36"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36"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36"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36"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36"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36"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36"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36"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36"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36"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36"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36"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36"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36"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36"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37"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613"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37"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37"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37"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37"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37"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37"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37"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37"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37"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37"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37"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37"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37"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37"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37"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37"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98" t="str">
        <f ca="1">+IF(OFFSET('Water Data'!$D$27,0,10*ROW('Water Data'!D187))="","",OFFSET('Water Data'!$D$27,0,10*ROW('Water Data'!D187)))</f>
        <v/>
      </c>
      <c r="BT193" s="398" t="str">
        <f ca="1">+IF(OFFSET('Water Data'!$D$28,0,10*ROW('Water Data'!D187))="","",OFFSET('Water Data'!$D$28,0,10*ROW('Water Data'!D187)))</f>
        <v/>
      </c>
      <c r="BU193" s="398" t="str">
        <f ca="1">+IF(OFFSET('Water Data'!$D$29,0,10*ROW('Water Data'!D187))="","",OFFSET('Water Data'!$D$29,0,10*ROW('Water Data'!D187)))</f>
        <v/>
      </c>
      <c r="BV193" s="398" t="str">
        <f ca="1">+IF(OFFSET('Water Data'!$E$27,0,10*ROW('Water Data'!E187))="","",OFFSET('Water Data'!$E$27,0,10*ROW('Water Data'!E187)))</f>
        <v/>
      </c>
      <c r="BW193" s="398" t="str">
        <f ca="1">+IF(OFFSET('Water Data'!$E$28,0,10*ROW('Water Data'!E187))="","",OFFSET('Water Data'!$E$28,0,10*ROW('Water Data'!E187)))</f>
        <v/>
      </c>
      <c r="BX193" s="398" t="str">
        <f ca="1">+IF(OFFSET('Water Data'!$E$29,0,10*ROW('Water Data'!E187))="","",OFFSET('Water Data'!$E$29,0,10*ROW('Water Data'!E187)))</f>
        <v/>
      </c>
      <c r="BY193" s="398" t="str">
        <f ca="1">+IF(OFFSET('Water Data'!$F$27,0,10*ROW('Water Data'!F187))="","",OFFSET('Water Data'!$F$27,0,10*ROW('Water Data'!F187)))</f>
        <v/>
      </c>
      <c r="BZ193" s="398" t="str">
        <f ca="1">+IF(OFFSET('Water Data'!$F$28,0,10*ROW('Water Data'!F187))="","",OFFSET('Water Data'!$F$28,0,10*ROW('Water Data'!F187)))</f>
        <v/>
      </c>
      <c r="CA193" s="398" t="str">
        <f ca="1">+IF(OFFSET('Water Data'!$F$29,0,10*ROW('Water Data'!F187))="","",OFFSET('Water Data'!$F$29,0,10*ROW('Water Data'!F187)))</f>
        <v/>
      </c>
      <c r="CB193" s="398" t="str">
        <f ca="1">+IF(OFFSET('Water Data'!$G$27,0,10*ROW('Water Data'!G187))="","",OFFSET('Water Data'!$G$27,0,10*ROW('Water Data'!G187)))</f>
        <v/>
      </c>
      <c r="CC193" s="398" t="str">
        <f ca="1">+IF(OFFSET('Water Data'!$G$28,0,10*ROW('Water Data'!G187))="","",OFFSET('Water Data'!$G$28,0,10*ROW('Water Data'!G187)))</f>
        <v/>
      </c>
      <c r="CD193" s="398" t="str">
        <f ca="1">+IF(OFFSET('Water Data'!$G$29,0,10*ROW('Water Data'!G187))="","",OFFSET('Water Data'!$G$29,0,10*ROW('Water Data'!G187)))</f>
        <v/>
      </c>
      <c r="CE193" s="398" t="str">
        <f ca="1">+IF(OFFSET('Water Data'!$H$27,0,10*ROW('Water Data'!H187))="","",OFFSET('Water Data'!$H$27,0,10*ROW('Water Data'!H187)))</f>
        <v/>
      </c>
      <c r="CF193" s="398" t="str">
        <f ca="1">+IF(OFFSET('Water Data'!$H$28,0,10*ROW('Water Data'!H187))="","",OFFSET('Water Data'!$H$28,0,10*ROW('Water Data'!H187)))</f>
        <v/>
      </c>
      <c r="CG193" s="398" t="str">
        <f ca="1">+IF(OFFSET('Water Data'!$H$29,0,10*ROW('Water Data'!H187))="","",OFFSET('Water Data'!$H$29,0,10*ROW('Water Data'!H187)))</f>
        <v/>
      </c>
      <c r="CH193" s="398" t="str">
        <f ca="1">+IF(OFFSET('Water Data'!$I$27,0,10*ROW('Water Data'!I187))="","",OFFSET('Water Data'!$I$27,0,10*ROW('Water Data'!I187)))</f>
        <v/>
      </c>
      <c r="CI193" s="398" t="str">
        <f ca="1">+IF(OFFSET('Water Data'!$I$28,0,10*ROW('Water Data'!I187))="","",OFFSET('Water Data'!$I$28,0,10*ROW('Water Data'!I187)))</f>
        <v/>
      </c>
      <c r="CJ193" s="398" t="str">
        <f ca="1">+IF(OFFSET('Water Data'!$I$29,0,10*ROW('Water Data'!I187))="","",OFFSET('Water Data'!$I$29,0,10*ROW('Water Data'!I187)))</f>
        <v/>
      </c>
      <c r="CK193" s="398" t="str">
        <f ca="1">+IF(OFFSET('Sanitation Data'!$D$28,0,10*ROW('Sanitation Data'!D187))="","",OFFSET('Sanitation Data'!$D$28,0,10*ROW('Sanitation Data'!D187)))</f>
        <v/>
      </c>
      <c r="CL193" s="398" t="str">
        <f ca="1">+IF(OFFSET('Sanitation Data'!$D$29,0,10*ROW('Sanitation Data'!D187))="","",OFFSET('Sanitation Data'!$D$29,0,10*ROW('Sanitation Data'!D187)))</f>
        <v/>
      </c>
      <c r="CM193" s="398" t="str">
        <f ca="1">+IF(OFFSET('Sanitation Data'!$D$30,0,10*ROW('Sanitation Data'!D187))="","",OFFSET('Sanitation Data'!$D$30,0,10*ROW('Sanitation Data'!D187)))</f>
        <v/>
      </c>
      <c r="CN193" s="398" t="str">
        <f ca="1">+IF(OFFSET('Sanitation Data'!$D$31,0,10*ROW('Sanitation Data'!D187))="","",OFFSET('Sanitation Data'!$D$31,0,10*ROW('Sanitation Data'!D187)))</f>
        <v/>
      </c>
      <c r="CO193" s="398" t="str">
        <f ca="1">+IF(OFFSET('Sanitation Data'!$D$32,0,10*ROW('Sanitation Data'!D187))="","",OFFSET('Sanitation Data'!$D$32,0,10*ROW('Sanitation Data'!D187)))</f>
        <v/>
      </c>
      <c r="CP193" s="398" t="str">
        <f ca="1">+IF(OFFSET('Sanitation Data'!$E$28,0,10*ROW('Sanitation Data'!E187))="","",OFFSET('Sanitation Data'!$E$28,0,10*ROW('Sanitation Data'!E187)))</f>
        <v/>
      </c>
      <c r="CQ193" s="398" t="str">
        <f ca="1">+IF(OFFSET('Sanitation Data'!$E$29,0,10*ROW('Sanitation Data'!E187))="","",OFFSET('Sanitation Data'!$E$29,0,10*ROW('Sanitation Data'!E187)))</f>
        <v/>
      </c>
      <c r="CR193" s="398" t="str">
        <f ca="1">+IF(OFFSET('Sanitation Data'!$E$30,0,10*ROW('Sanitation Data'!E187))="","",OFFSET('Sanitation Data'!$E$30,0,10*ROW('Sanitation Data'!E187)))</f>
        <v/>
      </c>
      <c r="CS193" s="398" t="str">
        <f ca="1">+IF(OFFSET('Sanitation Data'!$E$31,0,10*ROW('Sanitation Data'!E187))="","",OFFSET('Sanitation Data'!$E$31,0,10*ROW('Sanitation Data'!E187)))</f>
        <v/>
      </c>
      <c r="CT193" s="398" t="str">
        <f ca="1">+IF(OFFSET('Sanitation Data'!$E$32,0,10*ROW('Sanitation Data'!E187))="","",OFFSET('Sanitation Data'!$E$32,0,10*ROW('Sanitation Data'!E187)))</f>
        <v/>
      </c>
      <c r="CU193" s="398" t="str">
        <f ca="1">+IF(OFFSET('Sanitation Data'!$F$28,0,10*ROW('Sanitation Data'!F187))="","",OFFSET('Sanitation Data'!$F$28,0,10*ROW('Sanitation Data'!F187)))</f>
        <v/>
      </c>
      <c r="CV193" s="398" t="str">
        <f ca="1">+IF(OFFSET('Sanitation Data'!$F$29,0,10*ROW('Sanitation Data'!F187))="","",OFFSET('Sanitation Data'!$F$29,0,10*ROW('Sanitation Data'!F187)))</f>
        <v/>
      </c>
      <c r="CW193" s="398" t="str">
        <f ca="1">+IF(OFFSET('Sanitation Data'!$F$30,0,10*ROW('Sanitation Data'!F187))="","",OFFSET('Sanitation Data'!$F$30,0,10*ROW('Sanitation Data'!F187)))</f>
        <v/>
      </c>
      <c r="CX193" s="398" t="str">
        <f ca="1">+IF(OFFSET('Sanitation Data'!$F$31,0,10*ROW('Sanitation Data'!F187))="","",OFFSET('Sanitation Data'!$F$31,0,10*ROW('Sanitation Data'!F187)))</f>
        <v/>
      </c>
      <c r="CY193" s="398" t="str">
        <f ca="1">+IF(OFFSET('Sanitation Data'!$F$32,0,10*ROW('Sanitation Data'!F187))="","",OFFSET('Sanitation Data'!$F$32,0,10*ROW('Sanitation Data'!F187)))</f>
        <v/>
      </c>
      <c r="CZ193" s="398" t="str">
        <f ca="1">+IF(OFFSET('Sanitation Data'!$G$28,0,10*ROW('Sanitation Data'!G187))="","",OFFSET('Sanitation Data'!$G$28,0,10*ROW('Sanitation Data'!G187)))</f>
        <v/>
      </c>
      <c r="DA193" s="398" t="str">
        <f ca="1">+IF(OFFSET('Sanitation Data'!$G$29,0,10*ROW('Sanitation Data'!G187))="","",OFFSET('Sanitation Data'!$G$29,0,10*ROW('Sanitation Data'!G187)))</f>
        <v/>
      </c>
      <c r="DB193" s="398" t="str">
        <f ca="1">+IF(OFFSET('Sanitation Data'!$G$30,0,10*ROW('Sanitation Data'!G187))="","",OFFSET('Sanitation Data'!$G$30,0,10*ROW('Sanitation Data'!G187)))</f>
        <v/>
      </c>
      <c r="DC193" s="398" t="str">
        <f ca="1">+IF(OFFSET('Sanitation Data'!$G$31,0,10*ROW('Sanitation Data'!G187))="","",OFFSET('Sanitation Data'!$G$31,0,10*ROW('Sanitation Data'!G187)))</f>
        <v/>
      </c>
      <c r="DD193" s="398" t="str">
        <f ca="1">+IF(OFFSET('Sanitation Data'!$G$32,0,10*ROW('Sanitation Data'!G187))="","",OFFSET('Sanitation Data'!$G$32,0,10*ROW('Sanitation Data'!G187)))</f>
        <v/>
      </c>
      <c r="DE193" s="398" t="str">
        <f ca="1">+IF(OFFSET('Sanitation Data'!$H$28,0,10*ROW('Sanitation Data'!H187))="","",OFFSET('Sanitation Data'!$H$28,0,10*ROW('Sanitation Data'!H187)))</f>
        <v/>
      </c>
      <c r="DF193" s="398" t="str">
        <f ca="1">+IF(OFFSET('Sanitation Data'!$H$29,0,10*ROW('Sanitation Data'!H187))="","",OFFSET('Sanitation Data'!$H$29,0,10*ROW('Sanitation Data'!H187)))</f>
        <v/>
      </c>
      <c r="DG193" s="398" t="str">
        <f ca="1">+IF(OFFSET('Sanitation Data'!$H$30,0,10*ROW('Sanitation Data'!H187))="","",OFFSET('Sanitation Data'!$H$30,0,10*ROW('Sanitation Data'!H187)))</f>
        <v/>
      </c>
      <c r="DH193" s="398" t="str">
        <f ca="1">+IF(OFFSET('Sanitation Data'!$H$31,0,10*ROW('Sanitation Data'!H187))="","",OFFSET('Sanitation Data'!$H$31,0,10*ROW('Sanitation Data'!H187)))</f>
        <v/>
      </c>
      <c r="DI193" s="398" t="str">
        <f ca="1">+IF(OFFSET('Sanitation Data'!$H$32,0,10*ROW('Sanitation Data'!H187))="","",OFFSET('Sanitation Data'!$H$32,0,10*ROW('Sanitation Data'!H187)))</f>
        <v/>
      </c>
      <c r="DJ193" s="398" t="str">
        <f ca="1">+IF(OFFSET('Sanitation Data'!$I$28,0,10*ROW('Sanitation Data'!I187))="","",OFFSET('Sanitation Data'!$I$28,0,10*ROW('Sanitation Data'!I187)))</f>
        <v/>
      </c>
      <c r="DK193" s="398" t="str">
        <f ca="1">+IF(OFFSET('Sanitation Data'!$I$29,0,10*ROW('Sanitation Data'!I187))="","",OFFSET('Sanitation Data'!$I$29,0,10*ROW('Sanitation Data'!I187)))</f>
        <v/>
      </c>
      <c r="DL193" s="398" t="str">
        <f ca="1">+IF(OFFSET('Sanitation Data'!$I$30,0,10*ROW('Sanitation Data'!I187))="","",OFFSET('Sanitation Data'!$I$30,0,10*ROW('Sanitation Data'!I187)))</f>
        <v/>
      </c>
      <c r="DM193" s="398" t="str">
        <f ca="1">+IF(OFFSET('Sanitation Data'!$I$31,0,10*ROW('Sanitation Data'!I187))="","",OFFSET('Sanitation Data'!$I$31,0,10*ROW('Sanitation Data'!I187)))</f>
        <v/>
      </c>
      <c r="DN193" s="398" t="str">
        <f ca="1">+IF(OFFSET('Sanitation Data'!$I$32,0,10*ROW('Sanitation Data'!I187))="","",OFFSET('Sanitation Data'!$I$32,0,10*ROW('Sanitation Data'!I187)))</f>
        <v/>
      </c>
      <c r="DO193" s="398" t="str">
        <f ca="1">+IF(OFFSET('Hygiene Data'!$D$11,0,10*ROW('Hygiene Data'!D187))="","",OFFSET('Hygiene Data'!$D$11,0,10*ROW('Hygiene Data'!D187)))</f>
        <v/>
      </c>
      <c r="DP193" s="398" t="str">
        <f ca="1">+IF(OFFSET('Hygiene Data'!$D$12,0,10*ROW('Hygiene Data'!D187))="","",OFFSET('Hygiene Data'!$D$12,0,10*ROW('Hygiene Data'!D187)))</f>
        <v/>
      </c>
      <c r="DQ193" s="398" t="str">
        <f ca="1">+IF(OFFSET('Hygiene Data'!$D$13,0,10*ROW('Hygiene Data'!D187))="","",OFFSET('Hygiene Data'!$D$13,0,10*ROW('Hygiene Data'!D187)))</f>
        <v/>
      </c>
      <c r="DR193" s="398" t="str">
        <f ca="1">+IF(OFFSET('Hygiene Data'!$E$11,0,10*ROW('Hygiene Data'!E187))="","",OFFSET('Hygiene Data'!$E$11,0,10*ROW('Hygiene Data'!E187)))</f>
        <v/>
      </c>
      <c r="DS193" s="398" t="str">
        <f ca="1">+IF(OFFSET('Hygiene Data'!$E$12,0,10*ROW('Hygiene Data'!E187))="","",OFFSET('Hygiene Data'!$E$12,0,10*ROW('Hygiene Data'!E187)))</f>
        <v/>
      </c>
      <c r="DT193" s="398" t="str">
        <f ca="1">+IF(OFFSET('Hygiene Data'!$E$13,0,10*ROW('Hygiene Data'!E187))="","",OFFSET('Hygiene Data'!$E$13,0,10*ROW('Hygiene Data'!E187)))</f>
        <v/>
      </c>
      <c r="DU193" s="398" t="str">
        <f ca="1">+IF(OFFSET('Hygiene Data'!$F$11,0,10*ROW('Hygiene Data'!F187))="","",OFFSET('Hygiene Data'!$F$11,0,10*ROW('Hygiene Data'!F187)))</f>
        <v/>
      </c>
      <c r="DV193" s="398" t="str">
        <f ca="1">+IF(OFFSET('Hygiene Data'!$F$12,0,10*ROW('Hygiene Data'!F187))="","",OFFSET('Hygiene Data'!$F$12,0,10*ROW('Hygiene Data'!F187)))</f>
        <v/>
      </c>
      <c r="DW193" s="398" t="str">
        <f ca="1">+IF(OFFSET('Hygiene Data'!$F$13,0,10*ROW('Hygiene Data'!F187))="","",OFFSET('Hygiene Data'!$F$13,0,10*ROW('Hygiene Data'!F187)))</f>
        <v/>
      </c>
      <c r="DX193" s="398" t="str">
        <f ca="1">+IF(OFFSET('Hygiene Data'!$G$11,0,10*ROW('Hygiene Data'!G187))="","",OFFSET('Hygiene Data'!$G$11,0,10*ROW('Hygiene Data'!G187)))</f>
        <v/>
      </c>
      <c r="DY193" s="398" t="str">
        <f ca="1">+IF(OFFSET('Hygiene Data'!$G$12,0,10*ROW('Hygiene Data'!G187))="","",OFFSET('Hygiene Data'!$G$12,0,10*ROW('Hygiene Data'!G187)))</f>
        <v/>
      </c>
      <c r="DZ193" s="398" t="str">
        <f ca="1">+IF(OFFSET('Hygiene Data'!$G$13,0,10*ROW('Hygiene Data'!G187))="","",OFFSET('Hygiene Data'!$G$13,0,10*ROW('Hygiene Data'!G187)))</f>
        <v/>
      </c>
      <c r="EA193" s="398" t="str">
        <f ca="1">+IF(OFFSET('Hygiene Data'!$H$11,0,10*ROW('Hygiene Data'!H187))="","",OFFSET('Hygiene Data'!$H$11,0,10*ROW('Hygiene Data'!H187)))</f>
        <v/>
      </c>
      <c r="EB193" s="398" t="str">
        <f ca="1">+IF(OFFSET('Hygiene Data'!$H$12,0,10*ROW('Hygiene Data'!H187))="","",OFFSET('Hygiene Data'!$H$12,0,10*ROW('Hygiene Data'!H187)))</f>
        <v/>
      </c>
      <c r="EC193" s="398" t="str">
        <f ca="1">+IF(OFFSET('Hygiene Data'!$H$13,0,10*ROW('Hygiene Data'!H187))="","",OFFSET('Hygiene Data'!$H$13,0,10*ROW('Hygiene Data'!H187)))</f>
        <v/>
      </c>
      <c r="ED193" s="398" t="str">
        <f ca="1">+IF(OFFSET('Hygiene Data'!$I$11,0,10*ROW('Hygiene Data'!I187))="","",OFFSET('Hygiene Data'!$I$11,0,10*ROW('Hygiene Data'!I187)))</f>
        <v/>
      </c>
      <c r="EE193" s="398" t="str">
        <f ca="1">+IF(OFFSET('Hygiene Data'!$I$12,0,10*ROW('Hygiene Data'!I187))="","",OFFSET('Hygiene Data'!$I$12,0,10*ROW('Hygiene Data'!I187)))</f>
        <v/>
      </c>
      <c r="EF193" s="398" t="str">
        <f ca="1">+IF(OFFSET('Hygiene Data'!$I$13,0,10*ROW('Hygiene Data'!I187))="","",OFFSET('Hygiene Data'!$I$13,0,10*ROW('Hygiene Data'!I187)))</f>
        <v/>
      </c>
    </row>
    <row r="194" spans="1:136" x14ac:dyDescent="0.25">
      <c r="A194" s="507" t="str">
        <f ca="1">+IF(OFFSET('Water Data'!$B$2,0,10*ROW('Water Data'!E188))="","",OFFSET('Water Data'!$B$2,0,10*ROW('Water Data'!E188)))</f>
        <v/>
      </c>
      <c r="B194" s="507"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34" t="str">
        <f t="shared" ca="1" si="2"/>
        <v/>
      </c>
      <c r="D194" s="535"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35"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35"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35"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35"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35"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35"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35"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35"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35"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35"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35"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35"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35"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35"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35"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35"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35"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36"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36"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36"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36"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36"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36"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36"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36"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36"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36"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36"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36"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36"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36"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36"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36"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36"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36"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36"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36"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36"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36"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36"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36"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36"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36"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36"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36"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36"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36"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37"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613"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37"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37"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37"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37"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37"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37"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37"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37"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37"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37"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37"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37"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37"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37"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37"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37"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98" t="str">
        <f ca="1">+IF(OFFSET('Water Data'!$D$27,0,10*ROW('Water Data'!D188))="","",OFFSET('Water Data'!$D$27,0,10*ROW('Water Data'!D188)))</f>
        <v/>
      </c>
      <c r="BT194" s="398" t="str">
        <f ca="1">+IF(OFFSET('Water Data'!$D$28,0,10*ROW('Water Data'!D188))="","",OFFSET('Water Data'!$D$28,0,10*ROW('Water Data'!D188)))</f>
        <v/>
      </c>
      <c r="BU194" s="398" t="str">
        <f ca="1">+IF(OFFSET('Water Data'!$D$29,0,10*ROW('Water Data'!D188))="","",OFFSET('Water Data'!$D$29,0,10*ROW('Water Data'!D188)))</f>
        <v/>
      </c>
      <c r="BV194" s="398" t="str">
        <f ca="1">+IF(OFFSET('Water Data'!$E$27,0,10*ROW('Water Data'!E188))="","",OFFSET('Water Data'!$E$27,0,10*ROW('Water Data'!E188)))</f>
        <v/>
      </c>
      <c r="BW194" s="398" t="str">
        <f ca="1">+IF(OFFSET('Water Data'!$E$28,0,10*ROW('Water Data'!E188))="","",OFFSET('Water Data'!$E$28,0,10*ROW('Water Data'!E188)))</f>
        <v/>
      </c>
      <c r="BX194" s="398" t="str">
        <f ca="1">+IF(OFFSET('Water Data'!$E$29,0,10*ROW('Water Data'!E188))="","",OFFSET('Water Data'!$E$29,0,10*ROW('Water Data'!E188)))</f>
        <v/>
      </c>
      <c r="BY194" s="398" t="str">
        <f ca="1">+IF(OFFSET('Water Data'!$F$27,0,10*ROW('Water Data'!F188))="","",OFFSET('Water Data'!$F$27,0,10*ROW('Water Data'!F188)))</f>
        <v/>
      </c>
      <c r="BZ194" s="398" t="str">
        <f ca="1">+IF(OFFSET('Water Data'!$F$28,0,10*ROW('Water Data'!F188))="","",OFFSET('Water Data'!$F$28,0,10*ROW('Water Data'!F188)))</f>
        <v/>
      </c>
      <c r="CA194" s="398" t="str">
        <f ca="1">+IF(OFFSET('Water Data'!$F$29,0,10*ROW('Water Data'!F188))="","",OFFSET('Water Data'!$F$29,0,10*ROW('Water Data'!F188)))</f>
        <v/>
      </c>
      <c r="CB194" s="398" t="str">
        <f ca="1">+IF(OFFSET('Water Data'!$G$27,0,10*ROW('Water Data'!G188))="","",OFFSET('Water Data'!$G$27,0,10*ROW('Water Data'!G188)))</f>
        <v/>
      </c>
      <c r="CC194" s="398" t="str">
        <f ca="1">+IF(OFFSET('Water Data'!$G$28,0,10*ROW('Water Data'!G188))="","",OFFSET('Water Data'!$G$28,0,10*ROW('Water Data'!G188)))</f>
        <v/>
      </c>
      <c r="CD194" s="398" t="str">
        <f ca="1">+IF(OFFSET('Water Data'!$G$29,0,10*ROW('Water Data'!G188))="","",OFFSET('Water Data'!$G$29,0,10*ROW('Water Data'!G188)))</f>
        <v/>
      </c>
      <c r="CE194" s="398" t="str">
        <f ca="1">+IF(OFFSET('Water Data'!$H$27,0,10*ROW('Water Data'!H188))="","",OFFSET('Water Data'!$H$27,0,10*ROW('Water Data'!H188)))</f>
        <v/>
      </c>
      <c r="CF194" s="398" t="str">
        <f ca="1">+IF(OFFSET('Water Data'!$H$28,0,10*ROW('Water Data'!H188))="","",OFFSET('Water Data'!$H$28,0,10*ROW('Water Data'!H188)))</f>
        <v/>
      </c>
      <c r="CG194" s="398" t="str">
        <f ca="1">+IF(OFFSET('Water Data'!$H$29,0,10*ROW('Water Data'!H188))="","",OFFSET('Water Data'!$H$29,0,10*ROW('Water Data'!H188)))</f>
        <v/>
      </c>
      <c r="CH194" s="398" t="str">
        <f ca="1">+IF(OFFSET('Water Data'!$I$27,0,10*ROW('Water Data'!I188))="","",OFFSET('Water Data'!$I$27,0,10*ROW('Water Data'!I188)))</f>
        <v/>
      </c>
      <c r="CI194" s="398" t="str">
        <f ca="1">+IF(OFFSET('Water Data'!$I$28,0,10*ROW('Water Data'!I188))="","",OFFSET('Water Data'!$I$28,0,10*ROW('Water Data'!I188)))</f>
        <v/>
      </c>
      <c r="CJ194" s="398" t="str">
        <f ca="1">+IF(OFFSET('Water Data'!$I$29,0,10*ROW('Water Data'!I188))="","",OFFSET('Water Data'!$I$29,0,10*ROW('Water Data'!I188)))</f>
        <v/>
      </c>
      <c r="CK194" s="398" t="str">
        <f ca="1">+IF(OFFSET('Sanitation Data'!$D$28,0,10*ROW('Sanitation Data'!D188))="","",OFFSET('Sanitation Data'!$D$28,0,10*ROW('Sanitation Data'!D188)))</f>
        <v/>
      </c>
      <c r="CL194" s="398" t="str">
        <f ca="1">+IF(OFFSET('Sanitation Data'!$D$29,0,10*ROW('Sanitation Data'!D188))="","",OFFSET('Sanitation Data'!$D$29,0,10*ROW('Sanitation Data'!D188)))</f>
        <v/>
      </c>
      <c r="CM194" s="398" t="str">
        <f ca="1">+IF(OFFSET('Sanitation Data'!$D$30,0,10*ROW('Sanitation Data'!D188))="","",OFFSET('Sanitation Data'!$D$30,0,10*ROW('Sanitation Data'!D188)))</f>
        <v/>
      </c>
      <c r="CN194" s="398" t="str">
        <f ca="1">+IF(OFFSET('Sanitation Data'!$D$31,0,10*ROW('Sanitation Data'!D188))="","",OFFSET('Sanitation Data'!$D$31,0,10*ROW('Sanitation Data'!D188)))</f>
        <v/>
      </c>
      <c r="CO194" s="398" t="str">
        <f ca="1">+IF(OFFSET('Sanitation Data'!$D$32,0,10*ROW('Sanitation Data'!D188))="","",OFFSET('Sanitation Data'!$D$32,0,10*ROW('Sanitation Data'!D188)))</f>
        <v/>
      </c>
      <c r="CP194" s="398" t="str">
        <f ca="1">+IF(OFFSET('Sanitation Data'!$E$28,0,10*ROW('Sanitation Data'!E188))="","",OFFSET('Sanitation Data'!$E$28,0,10*ROW('Sanitation Data'!E188)))</f>
        <v/>
      </c>
      <c r="CQ194" s="398" t="str">
        <f ca="1">+IF(OFFSET('Sanitation Data'!$E$29,0,10*ROW('Sanitation Data'!E188))="","",OFFSET('Sanitation Data'!$E$29,0,10*ROW('Sanitation Data'!E188)))</f>
        <v/>
      </c>
      <c r="CR194" s="398" t="str">
        <f ca="1">+IF(OFFSET('Sanitation Data'!$E$30,0,10*ROW('Sanitation Data'!E188))="","",OFFSET('Sanitation Data'!$E$30,0,10*ROW('Sanitation Data'!E188)))</f>
        <v/>
      </c>
      <c r="CS194" s="398" t="str">
        <f ca="1">+IF(OFFSET('Sanitation Data'!$E$31,0,10*ROW('Sanitation Data'!E188))="","",OFFSET('Sanitation Data'!$E$31,0,10*ROW('Sanitation Data'!E188)))</f>
        <v/>
      </c>
      <c r="CT194" s="398" t="str">
        <f ca="1">+IF(OFFSET('Sanitation Data'!$E$32,0,10*ROW('Sanitation Data'!E188))="","",OFFSET('Sanitation Data'!$E$32,0,10*ROW('Sanitation Data'!E188)))</f>
        <v/>
      </c>
      <c r="CU194" s="398" t="str">
        <f ca="1">+IF(OFFSET('Sanitation Data'!$F$28,0,10*ROW('Sanitation Data'!F188))="","",OFFSET('Sanitation Data'!$F$28,0,10*ROW('Sanitation Data'!F188)))</f>
        <v/>
      </c>
      <c r="CV194" s="398" t="str">
        <f ca="1">+IF(OFFSET('Sanitation Data'!$F$29,0,10*ROW('Sanitation Data'!F188))="","",OFFSET('Sanitation Data'!$F$29,0,10*ROW('Sanitation Data'!F188)))</f>
        <v/>
      </c>
      <c r="CW194" s="398" t="str">
        <f ca="1">+IF(OFFSET('Sanitation Data'!$F$30,0,10*ROW('Sanitation Data'!F188))="","",OFFSET('Sanitation Data'!$F$30,0,10*ROW('Sanitation Data'!F188)))</f>
        <v/>
      </c>
      <c r="CX194" s="398" t="str">
        <f ca="1">+IF(OFFSET('Sanitation Data'!$F$31,0,10*ROW('Sanitation Data'!F188))="","",OFFSET('Sanitation Data'!$F$31,0,10*ROW('Sanitation Data'!F188)))</f>
        <v/>
      </c>
      <c r="CY194" s="398" t="str">
        <f ca="1">+IF(OFFSET('Sanitation Data'!$F$32,0,10*ROW('Sanitation Data'!F188))="","",OFFSET('Sanitation Data'!$F$32,0,10*ROW('Sanitation Data'!F188)))</f>
        <v/>
      </c>
      <c r="CZ194" s="398" t="str">
        <f ca="1">+IF(OFFSET('Sanitation Data'!$G$28,0,10*ROW('Sanitation Data'!G188))="","",OFFSET('Sanitation Data'!$G$28,0,10*ROW('Sanitation Data'!G188)))</f>
        <v/>
      </c>
      <c r="DA194" s="398" t="str">
        <f ca="1">+IF(OFFSET('Sanitation Data'!$G$29,0,10*ROW('Sanitation Data'!G188))="","",OFFSET('Sanitation Data'!$G$29,0,10*ROW('Sanitation Data'!G188)))</f>
        <v/>
      </c>
      <c r="DB194" s="398" t="str">
        <f ca="1">+IF(OFFSET('Sanitation Data'!$G$30,0,10*ROW('Sanitation Data'!G188))="","",OFFSET('Sanitation Data'!$G$30,0,10*ROW('Sanitation Data'!G188)))</f>
        <v/>
      </c>
      <c r="DC194" s="398" t="str">
        <f ca="1">+IF(OFFSET('Sanitation Data'!$G$31,0,10*ROW('Sanitation Data'!G188))="","",OFFSET('Sanitation Data'!$G$31,0,10*ROW('Sanitation Data'!G188)))</f>
        <v/>
      </c>
      <c r="DD194" s="398" t="str">
        <f ca="1">+IF(OFFSET('Sanitation Data'!$G$32,0,10*ROW('Sanitation Data'!G188))="","",OFFSET('Sanitation Data'!$G$32,0,10*ROW('Sanitation Data'!G188)))</f>
        <v/>
      </c>
      <c r="DE194" s="398" t="str">
        <f ca="1">+IF(OFFSET('Sanitation Data'!$H$28,0,10*ROW('Sanitation Data'!H188))="","",OFFSET('Sanitation Data'!$H$28,0,10*ROW('Sanitation Data'!H188)))</f>
        <v/>
      </c>
      <c r="DF194" s="398" t="str">
        <f ca="1">+IF(OFFSET('Sanitation Data'!$H$29,0,10*ROW('Sanitation Data'!H188))="","",OFFSET('Sanitation Data'!$H$29,0,10*ROW('Sanitation Data'!H188)))</f>
        <v/>
      </c>
      <c r="DG194" s="398" t="str">
        <f ca="1">+IF(OFFSET('Sanitation Data'!$H$30,0,10*ROW('Sanitation Data'!H188))="","",OFFSET('Sanitation Data'!$H$30,0,10*ROW('Sanitation Data'!H188)))</f>
        <v/>
      </c>
      <c r="DH194" s="398" t="str">
        <f ca="1">+IF(OFFSET('Sanitation Data'!$H$31,0,10*ROW('Sanitation Data'!H188))="","",OFFSET('Sanitation Data'!$H$31,0,10*ROW('Sanitation Data'!H188)))</f>
        <v/>
      </c>
      <c r="DI194" s="398" t="str">
        <f ca="1">+IF(OFFSET('Sanitation Data'!$H$32,0,10*ROW('Sanitation Data'!H188))="","",OFFSET('Sanitation Data'!$H$32,0,10*ROW('Sanitation Data'!H188)))</f>
        <v/>
      </c>
      <c r="DJ194" s="398" t="str">
        <f ca="1">+IF(OFFSET('Sanitation Data'!$I$28,0,10*ROW('Sanitation Data'!I188))="","",OFFSET('Sanitation Data'!$I$28,0,10*ROW('Sanitation Data'!I188)))</f>
        <v/>
      </c>
      <c r="DK194" s="398" t="str">
        <f ca="1">+IF(OFFSET('Sanitation Data'!$I$29,0,10*ROW('Sanitation Data'!I188))="","",OFFSET('Sanitation Data'!$I$29,0,10*ROW('Sanitation Data'!I188)))</f>
        <v/>
      </c>
      <c r="DL194" s="398" t="str">
        <f ca="1">+IF(OFFSET('Sanitation Data'!$I$30,0,10*ROW('Sanitation Data'!I188))="","",OFFSET('Sanitation Data'!$I$30,0,10*ROW('Sanitation Data'!I188)))</f>
        <v/>
      </c>
      <c r="DM194" s="398" t="str">
        <f ca="1">+IF(OFFSET('Sanitation Data'!$I$31,0,10*ROW('Sanitation Data'!I188))="","",OFFSET('Sanitation Data'!$I$31,0,10*ROW('Sanitation Data'!I188)))</f>
        <v/>
      </c>
      <c r="DN194" s="398" t="str">
        <f ca="1">+IF(OFFSET('Sanitation Data'!$I$32,0,10*ROW('Sanitation Data'!I188))="","",OFFSET('Sanitation Data'!$I$32,0,10*ROW('Sanitation Data'!I188)))</f>
        <v/>
      </c>
      <c r="DO194" s="398" t="str">
        <f ca="1">+IF(OFFSET('Hygiene Data'!$D$11,0,10*ROW('Hygiene Data'!D188))="","",OFFSET('Hygiene Data'!$D$11,0,10*ROW('Hygiene Data'!D188)))</f>
        <v/>
      </c>
      <c r="DP194" s="398" t="str">
        <f ca="1">+IF(OFFSET('Hygiene Data'!$D$12,0,10*ROW('Hygiene Data'!D188))="","",OFFSET('Hygiene Data'!$D$12,0,10*ROW('Hygiene Data'!D188)))</f>
        <v/>
      </c>
      <c r="DQ194" s="398" t="str">
        <f ca="1">+IF(OFFSET('Hygiene Data'!$D$13,0,10*ROW('Hygiene Data'!D188))="","",OFFSET('Hygiene Data'!$D$13,0,10*ROW('Hygiene Data'!D188)))</f>
        <v/>
      </c>
      <c r="DR194" s="398" t="str">
        <f ca="1">+IF(OFFSET('Hygiene Data'!$E$11,0,10*ROW('Hygiene Data'!E188))="","",OFFSET('Hygiene Data'!$E$11,0,10*ROW('Hygiene Data'!E188)))</f>
        <v/>
      </c>
      <c r="DS194" s="398" t="str">
        <f ca="1">+IF(OFFSET('Hygiene Data'!$E$12,0,10*ROW('Hygiene Data'!E188))="","",OFFSET('Hygiene Data'!$E$12,0,10*ROW('Hygiene Data'!E188)))</f>
        <v/>
      </c>
      <c r="DT194" s="398" t="str">
        <f ca="1">+IF(OFFSET('Hygiene Data'!$E$13,0,10*ROW('Hygiene Data'!E188))="","",OFFSET('Hygiene Data'!$E$13,0,10*ROW('Hygiene Data'!E188)))</f>
        <v/>
      </c>
      <c r="DU194" s="398" t="str">
        <f ca="1">+IF(OFFSET('Hygiene Data'!$F$11,0,10*ROW('Hygiene Data'!F188))="","",OFFSET('Hygiene Data'!$F$11,0,10*ROW('Hygiene Data'!F188)))</f>
        <v/>
      </c>
      <c r="DV194" s="398" t="str">
        <f ca="1">+IF(OFFSET('Hygiene Data'!$F$12,0,10*ROW('Hygiene Data'!F188))="","",OFFSET('Hygiene Data'!$F$12,0,10*ROW('Hygiene Data'!F188)))</f>
        <v/>
      </c>
      <c r="DW194" s="398" t="str">
        <f ca="1">+IF(OFFSET('Hygiene Data'!$F$13,0,10*ROW('Hygiene Data'!F188))="","",OFFSET('Hygiene Data'!$F$13,0,10*ROW('Hygiene Data'!F188)))</f>
        <v/>
      </c>
      <c r="DX194" s="398" t="str">
        <f ca="1">+IF(OFFSET('Hygiene Data'!$G$11,0,10*ROW('Hygiene Data'!G188))="","",OFFSET('Hygiene Data'!$G$11,0,10*ROW('Hygiene Data'!G188)))</f>
        <v/>
      </c>
      <c r="DY194" s="398" t="str">
        <f ca="1">+IF(OFFSET('Hygiene Data'!$G$12,0,10*ROW('Hygiene Data'!G188))="","",OFFSET('Hygiene Data'!$G$12,0,10*ROW('Hygiene Data'!G188)))</f>
        <v/>
      </c>
      <c r="DZ194" s="398" t="str">
        <f ca="1">+IF(OFFSET('Hygiene Data'!$G$13,0,10*ROW('Hygiene Data'!G188))="","",OFFSET('Hygiene Data'!$G$13,0,10*ROW('Hygiene Data'!G188)))</f>
        <v/>
      </c>
      <c r="EA194" s="398" t="str">
        <f ca="1">+IF(OFFSET('Hygiene Data'!$H$11,0,10*ROW('Hygiene Data'!H188))="","",OFFSET('Hygiene Data'!$H$11,0,10*ROW('Hygiene Data'!H188)))</f>
        <v/>
      </c>
      <c r="EB194" s="398" t="str">
        <f ca="1">+IF(OFFSET('Hygiene Data'!$H$12,0,10*ROW('Hygiene Data'!H188))="","",OFFSET('Hygiene Data'!$H$12,0,10*ROW('Hygiene Data'!H188)))</f>
        <v/>
      </c>
      <c r="EC194" s="398" t="str">
        <f ca="1">+IF(OFFSET('Hygiene Data'!$H$13,0,10*ROW('Hygiene Data'!H188))="","",OFFSET('Hygiene Data'!$H$13,0,10*ROW('Hygiene Data'!H188)))</f>
        <v/>
      </c>
      <c r="ED194" s="398" t="str">
        <f ca="1">+IF(OFFSET('Hygiene Data'!$I$11,0,10*ROW('Hygiene Data'!I188))="","",OFFSET('Hygiene Data'!$I$11,0,10*ROW('Hygiene Data'!I188)))</f>
        <v/>
      </c>
      <c r="EE194" s="398" t="str">
        <f ca="1">+IF(OFFSET('Hygiene Data'!$I$12,0,10*ROW('Hygiene Data'!I188))="","",OFFSET('Hygiene Data'!$I$12,0,10*ROW('Hygiene Data'!I188)))</f>
        <v/>
      </c>
      <c r="EF194" s="398" t="str">
        <f ca="1">+IF(OFFSET('Hygiene Data'!$I$13,0,10*ROW('Hygiene Data'!I188))="","",OFFSET('Hygiene Data'!$I$13,0,10*ROW('Hygiene Data'!I188)))</f>
        <v/>
      </c>
    </row>
    <row r="195" spans="1:136" x14ac:dyDescent="0.25">
      <c r="A195" s="507" t="str">
        <f ca="1">+IF(OFFSET('Water Data'!$B$2,0,10*ROW('Water Data'!E189))="","",OFFSET('Water Data'!$B$2,0,10*ROW('Water Data'!E189)))</f>
        <v/>
      </c>
      <c r="B195" s="507"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34" t="str">
        <f t="shared" ca="1" si="2"/>
        <v/>
      </c>
      <c r="D195" s="535"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35"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35"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35"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35"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35"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35"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35"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35"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35"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35"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35"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35"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35"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35"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35"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35"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35"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36"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36"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36"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36"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36"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36"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36"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36"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36"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36"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36"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36"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36"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36"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36"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36"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36"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36"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36"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36"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36"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36"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36"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36"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36"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36"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36"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36"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36"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36"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37"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613"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37"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37"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37"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37"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37"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37"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37"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37"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37"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37"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37"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37"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37"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37"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37"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37"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98" t="str">
        <f ca="1">+IF(OFFSET('Water Data'!$D$27,0,10*ROW('Water Data'!D189))="","",OFFSET('Water Data'!$D$27,0,10*ROW('Water Data'!D189)))</f>
        <v/>
      </c>
      <c r="BT195" s="398" t="str">
        <f ca="1">+IF(OFFSET('Water Data'!$D$28,0,10*ROW('Water Data'!D189))="","",OFFSET('Water Data'!$D$28,0,10*ROW('Water Data'!D189)))</f>
        <v/>
      </c>
      <c r="BU195" s="398" t="str">
        <f ca="1">+IF(OFFSET('Water Data'!$D$29,0,10*ROW('Water Data'!D189))="","",OFFSET('Water Data'!$D$29,0,10*ROW('Water Data'!D189)))</f>
        <v/>
      </c>
      <c r="BV195" s="398" t="str">
        <f ca="1">+IF(OFFSET('Water Data'!$E$27,0,10*ROW('Water Data'!E189))="","",OFFSET('Water Data'!$E$27,0,10*ROW('Water Data'!E189)))</f>
        <v/>
      </c>
      <c r="BW195" s="398" t="str">
        <f ca="1">+IF(OFFSET('Water Data'!$E$28,0,10*ROW('Water Data'!E189))="","",OFFSET('Water Data'!$E$28,0,10*ROW('Water Data'!E189)))</f>
        <v/>
      </c>
      <c r="BX195" s="398" t="str">
        <f ca="1">+IF(OFFSET('Water Data'!$E$29,0,10*ROW('Water Data'!E189))="","",OFFSET('Water Data'!$E$29,0,10*ROW('Water Data'!E189)))</f>
        <v/>
      </c>
      <c r="BY195" s="398" t="str">
        <f ca="1">+IF(OFFSET('Water Data'!$F$27,0,10*ROW('Water Data'!F189))="","",OFFSET('Water Data'!$F$27,0,10*ROW('Water Data'!F189)))</f>
        <v/>
      </c>
      <c r="BZ195" s="398" t="str">
        <f ca="1">+IF(OFFSET('Water Data'!$F$28,0,10*ROW('Water Data'!F189))="","",OFFSET('Water Data'!$F$28,0,10*ROW('Water Data'!F189)))</f>
        <v/>
      </c>
      <c r="CA195" s="398" t="str">
        <f ca="1">+IF(OFFSET('Water Data'!$F$29,0,10*ROW('Water Data'!F189))="","",OFFSET('Water Data'!$F$29,0,10*ROW('Water Data'!F189)))</f>
        <v/>
      </c>
      <c r="CB195" s="398" t="str">
        <f ca="1">+IF(OFFSET('Water Data'!$G$27,0,10*ROW('Water Data'!G189))="","",OFFSET('Water Data'!$G$27,0,10*ROW('Water Data'!G189)))</f>
        <v/>
      </c>
      <c r="CC195" s="398" t="str">
        <f ca="1">+IF(OFFSET('Water Data'!$G$28,0,10*ROW('Water Data'!G189))="","",OFFSET('Water Data'!$G$28,0,10*ROW('Water Data'!G189)))</f>
        <v/>
      </c>
      <c r="CD195" s="398" t="str">
        <f ca="1">+IF(OFFSET('Water Data'!$G$29,0,10*ROW('Water Data'!G189))="","",OFFSET('Water Data'!$G$29,0,10*ROW('Water Data'!G189)))</f>
        <v/>
      </c>
      <c r="CE195" s="398" t="str">
        <f ca="1">+IF(OFFSET('Water Data'!$H$27,0,10*ROW('Water Data'!H189))="","",OFFSET('Water Data'!$H$27,0,10*ROW('Water Data'!H189)))</f>
        <v/>
      </c>
      <c r="CF195" s="398" t="str">
        <f ca="1">+IF(OFFSET('Water Data'!$H$28,0,10*ROW('Water Data'!H189))="","",OFFSET('Water Data'!$H$28,0,10*ROW('Water Data'!H189)))</f>
        <v/>
      </c>
      <c r="CG195" s="398" t="str">
        <f ca="1">+IF(OFFSET('Water Data'!$H$29,0,10*ROW('Water Data'!H189))="","",OFFSET('Water Data'!$H$29,0,10*ROW('Water Data'!H189)))</f>
        <v/>
      </c>
      <c r="CH195" s="398" t="str">
        <f ca="1">+IF(OFFSET('Water Data'!$I$27,0,10*ROW('Water Data'!I189))="","",OFFSET('Water Data'!$I$27,0,10*ROW('Water Data'!I189)))</f>
        <v/>
      </c>
      <c r="CI195" s="398" t="str">
        <f ca="1">+IF(OFFSET('Water Data'!$I$28,0,10*ROW('Water Data'!I189))="","",OFFSET('Water Data'!$I$28,0,10*ROW('Water Data'!I189)))</f>
        <v/>
      </c>
      <c r="CJ195" s="398" t="str">
        <f ca="1">+IF(OFFSET('Water Data'!$I$29,0,10*ROW('Water Data'!I189))="","",OFFSET('Water Data'!$I$29,0,10*ROW('Water Data'!I189)))</f>
        <v/>
      </c>
      <c r="CK195" s="398" t="str">
        <f ca="1">+IF(OFFSET('Sanitation Data'!$D$28,0,10*ROW('Sanitation Data'!D189))="","",OFFSET('Sanitation Data'!$D$28,0,10*ROW('Sanitation Data'!D189)))</f>
        <v/>
      </c>
      <c r="CL195" s="398" t="str">
        <f ca="1">+IF(OFFSET('Sanitation Data'!$D$29,0,10*ROW('Sanitation Data'!D189))="","",OFFSET('Sanitation Data'!$D$29,0,10*ROW('Sanitation Data'!D189)))</f>
        <v/>
      </c>
      <c r="CM195" s="398" t="str">
        <f ca="1">+IF(OFFSET('Sanitation Data'!$D$30,0,10*ROW('Sanitation Data'!D189))="","",OFFSET('Sanitation Data'!$D$30,0,10*ROW('Sanitation Data'!D189)))</f>
        <v/>
      </c>
      <c r="CN195" s="398" t="str">
        <f ca="1">+IF(OFFSET('Sanitation Data'!$D$31,0,10*ROW('Sanitation Data'!D189))="","",OFFSET('Sanitation Data'!$D$31,0,10*ROW('Sanitation Data'!D189)))</f>
        <v/>
      </c>
      <c r="CO195" s="398" t="str">
        <f ca="1">+IF(OFFSET('Sanitation Data'!$D$32,0,10*ROW('Sanitation Data'!D189))="","",OFFSET('Sanitation Data'!$D$32,0,10*ROW('Sanitation Data'!D189)))</f>
        <v/>
      </c>
      <c r="CP195" s="398" t="str">
        <f ca="1">+IF(OFFSET('Sanitation Data'!$E$28,0,10*ROW('Sanitation Data'!E189))="","",OFFSET('Sanitation Data'!$E$28,0,10*ROW('Sanitation Data'!E189)))</f>
        <v/>
      </c>
      <c r="CQ195" s="398" t="str">
        <f ca="1">+IF(OFFSET('Sanitation Data'!$E$29,0,10*ROW('Sanitation Data'!E189))="","",OFFSET('Sanitation Data'!$E$29,0,10*ROW('Sanitation Data'!E189)))</f>
        <v/>
      </c>
      <c r="CR195" s="398" t="str">
        <f ca="1">+IF(OFFSET('Sanitation Data'!$E$30,0,10*ROW('Sanitation Data'!E189))="","",OFFSET('Sanitation Data'!$E$30,0,10*ROW('Sanitation Data'!E189)))</f>
        <v/>
      </c>
      <c r="CS195" s="398" t="str">
        <f ca="1">+IF(OFFSET('Sanitation Data'!$E$31,0,10*ROW('Sanitation Data'!E189))="","",OFFSET('Sanitation Data'!$E$31,0,10*ROW('Sanitation Data'!E189)))</f>
        <v/>
      </c>
      <c r="CT195" s="398" t="str">
        <f ca="1">+IF(OFFSET('Sanitation Data'!$E$32,0,10*ROW('Sanitation Data'!E189))="","",OFFSET('Sanitation Data'!$E$32,0,10*ROW('Sanitation Data'!E189)))</f>
        <v/>
      </c>
      <c r="CU195" s="398" t="str">
        <f ca="1">+IF(OFFSET('Sanitation Data'!$F$28,0,10*ROW('Sanitation Data'!F189))="","",OFFSET('Sanitation Data'!$F$28,0,10*ROW('Sanitation Data'!F189)))</f>
        <v/>
      </c>
      <c r="CV195" s="398" t="str">
        <f ca="1">+IF(OFFSET('Sanitation Data'!$F$29,0,10*ROW('Sanitation Data'!F189))="","",OFFSET('Sanitation Data'!$F$29,0,10*ROW('Sanitation Data'!F189)))</f>
        <v/>
      </c>
      <c r="CW195" s="398" t="str">
        <f ca="1">+IF(OFFSET('Sanitation Data'!$F$30,0,10*ROW('Sanitation Data'!F189))="","",OFFSET('Sanitation Data'!$F$30,0,10*ROW('Sanitation Data'!F189)))</f>
        <v/>
      </c>
      <c r="CX195" s="398" t="str">
        <f ca="1">+IF(OFFSET('Sanitation Data'!$F$31,0,10*ROW('Sanitation Data'!F189))="","",OFFSET('Sanitation Data'!$F$31,0,10*ROW('Sanitation Data'!F189)))</f>
        <v/>
      </c>
      <c r="CY195" s="398" t="str">
        <f ca="1">+IF(OFFSET('Sanitation Data'!$F$32,0,10*ROW('Sanitation Data'!F189))="","",OFFSET('Sanitation Data'!$F$32,0,10*ROW('Sanitation Data'!F189)))</f>
        <v/>
      </c>
      <c r="CZ195" s="398" t="str">
        <f ca="1">+IF(OFFSET('Sanitation Data'!$G$28,0,10*ROW('Sanitation Data'!G189))="","",OFFSET('Sanitation Data'!$G$28,0,10*ROW('Sanitation Data'!G189)))</f>
        <v/>
      </c>
      <c r="DA195" s="398" t="str">
        <f ca="1">+IF(OFFSET('Sanitation Data'!$G$29,0,10*ROW('Sanitation Data'!G189))="","",OFFSET('Sanitation Data'!$G$29,0,10*ROW('Sanitation Data'!G189)))</f>
        <v/>
      </c>
      <c r="DB195" s="398" t="str">
        <f ca="1">+IF(OFFSET('Sanitation Data'!$G$30,0,10*ROW('Sanitation Data'!G189))="","",OFFSET('Sanitation Data'!$G$30,0,10*ROW('Sanitation Data'!G189)))</f>
        <v/>
      </c>
      <c r="DC195" s="398" t="str">
        <f ca="1">+IF(OFFSET('Sanitation Data'!$G$31,0,10*ROW('Sanitation Data'!G189))="","",OFFSET('Sanitation Data'!$G$31,0,10*ROW('Sanitation Data'!G189)))</f>
        <v/>
      </c>
      <c r="DD195" s="398" t="str">
        <f ca="1">+IF(OFFSET('Sanitation Data'!$G$32,0,10*ROW('Sanitation Data'!G189))="","",OFFSET('Sanitation Data'!$G$32,0,10*ROW('Sanitation Data'!G189)))</f>
        <v/>
      </c>
      <c r="DE195" s="398" t="str">
        <f ca="1">+IF(OFFSET('Sanitation Data'!$H$28,0,10*ROW('Sanitation Data'!H189))="","",OFFSET('Sanitation Data'!$H$28,0,10*ROW('Sanitation Data'!H189)))</f>
        <v/>
      </c>
      <c r="DF195" s="398" t="str">
        <f ca="1">+IF(OFFSET('Sanitation Data'!$H$29,0,10*ROW('Sanitation Data'!H189))="","",OFFSET('Sanitation Data'!$H$29,0,10*ROW('Sanitation Data'!H189)))</f>
        <v/>
      </c>
      <c r="DG195" s="398" t="str">
        <f ca="1">+IF(OFFSET('Sanitation Data'!$H$30,0,10*ROW('Sanitation Data'!H189))="","",OFFSET('Sanitation Data'!$H$30,0,10*ROW('Sanitation Data'!H189)))</f>
        <v/>
      </c>
      <c r="DH195" s="398" t="str">
        <f ca="1">+IF(OFFSET('Sanitation Data'!$H$31,0,10*ROW('Sanitation Data'!H189))="","",OFFSET('Sanitation Data'!$H$31,0,10*ROW('Sanitation Data'!H189)))</f>
        <v/>
      </c>
      <c r="DI195" s="398" t="str">
        <f ca="1">+IF(OFFSET('Sanitation Data'!$H$32,0,10*ROW('Sanitation Data'!H189))="","",OFFSET('Sanitation Data'!$H$32,0,10*ROW('Sanitation Data'!H189)))</f>
        <v/>
      </c>
      <c r="DJ195" s="398" t="str">
        <f ca="1">+IF(OFFSET('Sanitation Data'!$I$28,0,10*ROW('Sanitation Data'!I189))="","",OFFSET('Sanitation Data'!$I$28,0,10*ROW('Sanitation Data'!I189)))</f>
        <v/>
      </c>
      <c r="DK195" s="398" t="str">
        <f ca="1">+IF(OFFSET('Sanitation Data'!$I$29,0,10*ROW('Sanitation Data'!I189))="","",OFFSET('Sanitation Data'!$I$29,0,10*ROW('Sanitation Data'!I189)))</f>
        <v/>
      </c>
      <c r="DL195" s="398" t="str">
        <f ca="1">+IF(OFFSET('Sanitation Data'!$I$30,0,10*ROW('Sanitation Data'!I189))="","",OFFSET('Sanitation Data'!$I$30,0,10*ROW('Sanitation Data'!I189)))</f>
        <v/>
      </c>
      <c r="DM195" s="398" t="str">
        <f ca="1">+IF(OFFSET('Sanitation Data'!$I$31,0,10*ROW('Sanitation Data'!I189))="","",OFFSET('Sanitation Data'!$I$31,0,10*ROW('Sanitation Data'!I189)))</f>
        <v/>
      </c>
      <c r="DN195" s="398" t="str">
        <f ca="1">+IF(OFFSET('Sanitation Data'!$I$32,0,10*ROW('Sanitation Data'!I189))="","",OFFSET('Sanitation Data'!$I$32,0,10*ROW('Sanitation Data'!I189)))</f>
        <v/>
      </c>
      <c r="DO195" s="398" t="str">
        <f ca="1">+IF(OFFSET('Hygiene Data'!$D$11,0,10*ROW('Hygiene Data'!D189))="","",OFFSET('Hygiene Data'!$D$11,0,10*ROW('Hygiene Data'!D189)))</f>
        <v/>
      </c>
      <c r="DP195" s="398" t="str">
        <f ca="1">+IF(OFFSET('Hygiene Data'!$D$12,0,10*ROW('Hygiene Data'!D189))="","",OFFSET('Hygiene Data'!$D$12,0,10*ROW('Hygiene Data'!D189)))</f>
        <v/>
      </c>
      <c r="DQ195" s="398" t="str">
        <f ca="1">+IF(OFFSET('Hygiene Data'!$D$13,0,10*ROW('Hygiene Data'!D189))="","",OFFSET('Hygiene Data'!$D$13,0,10*ROW('Hygiene Data'!D189)))</f>
        <v/>
      </c>
      <c r="DR195" s="398" t="str">
        <f ca="1">+IF(OFFSET('Hygiene Data'!$E$11,0,10*ROW('Hygiene Data'!E189))="","",OFFSET('Hygiene Data'!$E$11,0,10*ROW('Hygiene Data'!E189)))</f>
        <v/>
      </c>
      <c r="DS195" s="398" t="str">
        <f ca="1">+IF(OFFSET('Hygiene Data'!$E$12,0,10*ROW('Hygiene Data'!E189))="","",OFFSET('Hygiene Data'!$E$12,0,10*ROW('Hygiene Data'!E189)))</f>
        <v/>
      </c>
      <c r="DT195" s="398" t="str">
        <f ca="1">+IF(OFFSET('Hygiene Data'!$E$13,0,10*ROW('Hygiene Data'!E189))="","",OFFSET('Hygiene Data'!$E$13,0,10*ROW('Hygiene Data'!E189)))</f>
        <v/>
      </c>
      <c r="DU195" s="398" t="str">
        <f ca="1">+IF(OFFSET('Hygiene Data'!$F$11,0,10*ROW('Hygiene Data'!F189))="","",OFFSET('Hygiene Data'!$F$11,0,10*ROW('Hygiene Data'!F189)))</f>
        <v/>
      </c>
      <c r="DV195" s="398" t="str">
        <f ca="1">+IF(OFFSET('Hygiene Data'!$F$12,0,10*ROW('Hygiene Data'!F189))="","",OFFSET('Hygiene Data'!$F$12,0,10*ROW('Hygiene Data'!F189)))</f>
        <v/>
      </c>
      <c r="DW195" s="398" t="str">
        <f ca="1">+IF(OFFSET('Hygiene Data'!$F$13,0,10*ROW('Hygiene Data'!F189))="","",OFFSET('Hygiene Data'!$F$13,0,10*ROW('Hygiene Data'!F189)))</f>
        <v/>
      </c>
      <c r="DX195" s="398" t="str">
        <f ca="1">+IF(OFFSET('Hygiene Data'!$G$11,0,10*ROW('Hygiene Data'!G189))="","",OFFSET('Hygiene Data'!$G$11,0,10*ROW('Hygiene Data'!G189)))</f>
        <v/>
      </c>
      <c r="DY195" s="398" t="str">
        <f ca="1">+IF(OFFSET('Hygiene Data'!$G$12,0,10*ROW('Hygiene Data'!G189))="","",OFFSET('Hygiene Data'!$G$12,0,10*ROW('Hygiene Data'!G189)))</f>
        <v/>
      </c>
      <c r="DZ195" s="398" t="str">
        <f ca="1">+IF(OFFSET('Hygiene Data'!$G$13,0,10*ROW('Hygiene Data'!G189))="","",OFFSET('Hygiene Data'!$G$13,0,10*ROW('Hygiene Data'!G189)))</f>
        <v/>
      </c>
      <c r="EA195" s="398" t="str">
        <f ca="1">+IF(OFFSET('Hygiene Data'!$H$11,0,10*ROW('Hygiene Data'!H189))="","",OFFSET('Hygiene Data'!$H$11,0,10*ROW('Hygiene Data'!H189)))</f>
        <v/>
      </c>
      <c r="EB195" s="398" t="str">
        <f ca="1">+IF(OFFSET('Hygiene Data'!$H$12,0,10*ROW('Hygiene Data'!H189))="","",OFFSET('Hygiene Data'!$H$12,0,10*ROW('Hygiene Data'!H189)))</f>
        <v/>
      </c>
      <c r="EC195" s="398" t="str">
        <f ca="1">+IF(OFFSET('Hygiene Data'!$H$13,0,10*ROW('Hygiene Data'!H189))="","",OFFSET('Hygiene Data'!$H$13,0,10*ROW('Hygiene Data'!H189)))</f>
        <v/>
      </c>
      <c r="ED195" s="398" t="str">
        <f ca="1">+IF(OFFSET('Hygiene Data'!$I$11,0,10*ROW('Hygiene Data'!I189))="","",OFFSET('Hygiene Data'!$I$11,0,10*ROW('Hygiene Data'!I189)))</f>
        <v/>
      </c>
      <c r="EE195" s="398" t="str">
        <f ca="1">+IF(OFFSET('Hygiene Data'!$I$12,0,10*ROW('Hygiene Data'!I189))="","",OFFSET('Hygiene Data'!$I$12,0,10*ROW('Hygiene Data'!I189)))</f>
        <v/>
      </c>
      <c r="EF195" s="398" t="str">
        <f ca="1">+IF(OFFSET('Hygiene Data'!$I$13,0,10*ROW('Hygiene Data'!I189))="","",OFFSET('Hygiene Data'!$I$13,0,10*ROW('Hygiene Data'!I189)))</f>
        <v/>
      </c>
    </row>
    <row r="196" spans="1:136" x14ac:dyDescent="0.25">
      <c r="A196" s="507" t="str">
        <f ca="1">+IF(OFFSET('Water Data'!$B$2,0,10*ROW('Water Data'!E190))="","",OFFSET('Water Data'!$B$2,0,10*ROW('Water Data'!E190)))</f>
        <v/>
      </c>
      <c r="B196" s="507"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34" t="str">
        <f t="shared" ca="1" si="2"/>
        <v/>
      </c>
      <c r="D196" s="535"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35"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35"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35"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35"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35"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35"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35"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35"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35"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35"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35"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35"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35"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35"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35"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35"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35"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36"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36"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36"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36"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36"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36"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36"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36"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36"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36"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36"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36"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36"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36"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36"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36"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36"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36"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36"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36"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36"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36"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36"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36"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36"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36"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36"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36"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36"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36"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37"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613"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37"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37"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37"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37"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37"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37"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37"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37"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37"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37"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37"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37"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37"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37"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37"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37"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98" t="str">
        <f ca="1">+IF(OFFSET('Water Data'!$D$27,0,10*ROW('Water Data'!D190))="","",OFFSET('Water Data'!$D$27,0,10*ROW('Water Data'!D190)))</f>
        <v/>
      </c>
      <c r="BT196" s="398" t="str">
        <f ca="1">+IF(OFFSET('Water Data'!$D$28,0,10*ROW('Water Data'!D190))="","",OFFSET('Water Data'!$D$28,0,10*ROW('Water Data'!D190)))</f>
        <v/>
      </c>
      <c r="BU196" s="398" t="str">
        <f ca="1">+IF(OFFSET('Water Data'!$D$29,0,10*ROW('Water Data'!D190))="","",OFFSET('Water Data'!$D$29,0,10*ROW('Water Data'!D190)))</f>
        <v/>
      </c>
      <c r="BV196" s="398" t="str">
        <f ca="1">+IF(OFFSET('Water Data'!$E$27,0,10*ROW('Water Data'!E190))="","",OFFSET('Water Data'!$E$27,0,10*ROW('Water Data'!E190)))</f>
        <v/>
      </c>
      <c r="BW196" s="398" t="str">
        <f ca="1">+IF(OFFSET('Water Data'!$E$28,0,10*ROW('Water Data'!E190))="","",OFFSET('Water Data'!$E$28,0,10*ROW('Water Data'!E190)))</f>
        <v/>
      </c>
      <c r="BX196" s="398" t="str">
        <f ca="1">+IF(OFFSET('Water Data'!$E$29,0,10*ROW('Water Data'!E190))="","",OFFSET('Water Data'!$E$29,0,10*ROW('Water Data'!E190)))</f>
        <v/>
      </c>
      <c r="BY196" s="398" t="str">
        <f ca="1">+IF(OFFSET('Water Data'!$F$27,0,10*ROW('Water Data'!F190))="","",OFFSET('Water Data'!$F$27,0,10*ROW('Water Data'!F190)))</f>
        <v/>
      </c>
      <c r="BZ196" s="398" t="str">
        <f ca="1">+IF(OFFSET('Water Data'!$F$28,0,10*ROW('Water Data'!F190))="","",OFFSET('Water Data'!$F$28,0,10*ROW('Water Data'!F190)))</f>
        <v/>
      </c>
      <c r="CA196" s="398" t="str">
        <f ca="1">+IF(OFFSET('Water Data'!$F$29,0,10*ROW('Water Data'!F190))="","",OFFSET('Water Data'!$F$29,0,10*ROW('Water Data'!F190)))</f>
        <v/>
      </c>
      <c r="CB196" s="398" t="str">
        <f ca="1">+IF(OFFSET('Water Data'!$G$27,0,10*ROW('Water Data'!G190))="","",OFFSET('Water Data'!$G$27,0,10*ROW('Water Data'!G190)))</f>
        <v/>
      </c>
      <c r="CC196" s="398" t="str">
        <f ca="1">+IF(OFFSET('Water Data'!$G$28,0,10*ROW('Water Data'!G190))="","",OFFSET('Water Data'!$G$28,0,10*ROW('Water Data'!G190)))</f>
        <v/>
      </c>
      <c r="CD196" s="398" t="str">
        <f ca="1">+IF(OFFSET('Water Data'!$G$29,0,10*ROW('Water Data'!G190))="","",OFFSET('Water Data'!$G$29,0,10*ROW('Water Data'!G190)))</f>
        <v/>
      </c>
      <c r="CE196" s="398" t="str">
        <f ca="1">+IF(OFFSET('Water Data'!$H$27,0,10*ROW('Water Data'!H190))="","",OFFSET('Water Data'!$H$27,0,10*ROW('Water Data'!H190)))</f>
        <v/>
      </c>
      <c r="CF196" s="398" t="str">
        <f ca="1">+IF(OFFSET('Water Data'!$H$28,0,10*ROW('Water Data'!H190))="","",OFFSET('Water Data'!$H$28,0,10*ROW('Water Data'!H190)))</f>
        <v/>
      </c>
      <c r="CG196" s="398" t="str">
        <f ca="1">+IF(OFFSET('Water Data'!$H$29,0,10*ROW('Water Data'!H190))="","",OFFSET('Water Data'!$H$29,0,10*ROW('Water Data'!H190)))</f>
        <v/>
      </c>
      <c r="CH196" s="398" t="str">
        <f ca="1">+IF(OFFSET('Water Data'!$I$27,0,10*ROW('Water Data'!I190))="","",OFFSET('Water Data'!$I$27,0,10*ROW('Water Data'!I190)))</f>
        <v/>
      </c>
      <c r="CI196" s="398" t="str">
        <f ca="1">+IF(OFFSET('Water Data'!$I$28,0,10*ROW('Water Data'!I190))="","",OFFSET('Water Data'!$I$28,0,10*ROW('Water Data'!I190)))</f>
        <v/>
      </c>
      <c r="CJ196" s="398" t="str">
        <f ca="1">+IF(OFFSET('Water Data'!$I$29,0,10*ROW('Water Data'!I190))="","",OFFSET('Water Data'!$I$29,0,10*ROW('Water Data'!I190)))</f>
        <v/>
      </c>
      <c r="CK196" s="398" t="str">
        <f ca="1">+IF(OFFSET('Sanitation Data'!$D$28,0,10*ROW('Sanitation Data'!D190))="","",OFFSET('Sanitation Data'!$D$28,0,10*ROW('Sanitation Data'!D190)))</f>
        <v/>
      </c>
      <c r="CL196" s="398" t="str">
        <f ca="1">+IF(OFFSET('Sanitation Data'!$D$29,0,10*ROW('Sanitation Data'!D190))="","",OFFSET('Sanitation Data'!$D$29,0,10*ROW('Sanitation Data'!D190)))</f>
        <v/>
      </c>
      <c r="CM196" s="398" t="str">
        <f ca="1">+IF(OFFSET('Sanitation Data'!$D$30,0,10*ROW('Sanitation Data'!D190))="","",OFFSET('Sanitation Data'!$D$30,0,10*ROW('Sanitation Data'!D190)))</f>
        <v/>
      </c>
      <c r="CN196" s="398" t="str">
        <f ca="1">+IF(OFFSET('Sanitation Data'!$D$31,0,10*ROW('Sanitation Data'!D190))="","",OFFSET('Sanitation Data'!$D$31,0,10*ROW('Sanitation Data'!D190)))</f>
        <v/>
      </c>
      <c r="CO196" s="398" t="str">
        <f ca="1">+IF(OFFSET('Sanitation Data'!$D$32,0,10*ROW('Sanitation Data'!D190))="","",OFFSET('Sanitation Data'!$D$32,0,10*ROW('Sanitation Data'!D190)))</f>
        <v/>
      </c>
      <c r="CP196" s="398" t="str">
        <f ca="1">+IF(OFFSET('Sanitation Data'!$E$28,0,10*ROW('Sanitation Data'!E190))="","",OFFSET('Sanitation Data'!$E$28,0,10*ROW('Sanitation Data'!E190)))</f>
        <v/>
      </c>
      <c r="CQ196" s="398" t="str">
        <f ca="1">+IF(OFFSET('Sanitation Data'!$E$29,0,10*ROW('Sanitation Data'!E190))="","",OFFSET('Sanitation Data'!$E$29,0,10*ROW('Sanitation Data'!E190)))</f>
        <v/>
      </c>
      <c r="CR196" s="398" t="str">
        <f ca="1">+IF(OFFSET('Sanitation Data'!$E$30,0,10*ROW('Sanitation Data'!E190))="","",OFFSET('Sanitation Data'!$E$30,0,10*ROW('Sanitation Data'!E190)))</f>
        <v/>
      </c>
      <c r="CS196" s="398" t="str">
        <f ca="1">+IF(OFFSET('Sanitation Data'!$E$31,0,10*ROW('Sanitation Data'!E190))="","",OFFSET('Sanitation Data'!$E$31,0,10*ROW('Sanitation Data'!E190)))</f>
        <v/>
      </c>
      <c r="CT196" s="398" t="str">
        <f ca="1">+IF(OFFSET('Sanitation Data'!$E$32,0,10*ROW('Sanitation Data'!E190))="","",OFFSET('Sanitation Data'!$E$32,0,10*ROW('Sanitation Data'!E190)))</f>
        <v/>
      </c>
      <c r="CU196" s="398" t="str">
        <f ca="1">+IF(OFFSET('Sanitation Data'!$F$28,0,10*ROW('Sanitation Data'!F190))="","",OFFSET('Sanitation Data'!$F$28,0,10*ROW('Sanitation Data'!F190)))</f>
        <v/>
      </c>
      <c r="CV196" s="398" t="str">
        <f ca="1">+IF(OFFSET('Sanitation Data'!$F$29,0,10*ROW('Sanitation Data'!F190))="","",OFFSET('Sanitation Data'!$F$29,0,10*ROW('Sanitation Data'!F190)))</f>
        <v/>
      </c>
      <c r="CW196" s="398" t="str">
        <f ca="1">+IF(OFFSET('Sanitation Data'!$F$30,0,10*ROW('Sanitation Data'!F190))="","",OFFSET('Sanitation Data'!$F$30,0,10*ROW('Sanitation Data'!F190)))</f>
        <v/>
      </c>
      <c r="CX196" s="398" t="str">
        <f ca="1">+IF(OFFSET('Sanitation Data'!$F$31,0,10*ROW('Sanitation Data'!F190))="","",OFFSET('Sanitation Data'!$F$31,0,10*ROW('Sanitation Data'!F190)))</f>
        <v/>
      </c>
      <c r="CY196" s="398" t="str">
        <f ca="1">+IF(OFFSET('Sanitation Data'!$F$32,0,10*ROW('Sanitation Data'!F190))="","",OFFSET('Sanitation Data'!$F$32,0,10*ROW('Sanitation Data'!F190)))</f>
        <v/>
      </c>
      <c r="CZ196" s="398" t="str">
        <f ca="1">+IF(OFFSET('Sanitation Data'!$G$28,0,10*ROW('Sanitation Data'!G190))="","",OFFSET('Sanitation Data'!$G$28,0,10*ROW('Sanitation Data'!G190)))</f>
        <v/>
      </c>
      <c r="DA196" s="398" t="str">
        <f ca="1">+IF(OFFSET('Sanitation Data'!$G$29,0,10*ROW('Sanitation Data'!G190))="","",OFFSET('Sanitation Data'!$G$29,0,10*ROW('Sanitation Data'!G190)))</f>
        <v/>
      </c>
      <c r="DB196" s="398" t="str">
        <f ca="1">+IF(OFFSET('Sanitation Data'!$G$30,0,10*ROW('Sanitation Data'!G190))="","",OFFSET('Sanitation Data'!$G$30,0,10*ROW('Sanitation Data'!G190)))</f>
        <v/>
      </c>
      <c r="DC196" s="398" t="str">
        <f ca="1">+IF(OFFSET('Sanitation Data'!$G$31,0,10*ROW('Sanitation Data'!G190))="","",OFFSET('Sanitation Data'!$G$31,0,10*ROW('Sanitation Data'!G190)))</f>
        <v/>
      </c>
      <c r="DD196" s="398" t="str">
        <f ca="1">+IF(OFFSET('Sanitation Data'!$G$32,0,10*ROW('Sanitation Data'!G190))="","",OFFSET('Sanitation Data'!$G$32,0,10*ROW('Sanitation Data'!G190)))</f>
        <v/>
      </c>
      <c r="DE196" s="398" t="str">
        <f ca="1">+IF(OFFSET('Sanitation Data'!$H$28,0,10*ROW('Sanitation Data'!H190))="","",OFFSET('Sanitation Data'!$H$28,0,10*ROW('Sanitation Data'!H190)))</f>
        <v/>
      </c>
      <c r="DF196" s="398" t="str">
        <f ca="1">+IF(OFFSET('Sanitation Data'!$H$29,0,10*ROW('Sanitation Data'!H190))="","",OFFSET('Sanitation Data'!$H$29,0,10*ROW('Sanitation Data'!H190)))</f>
        <v/>
      </c>
      <c r="DG196" s="398" t="str">
        <f ca="1">+IF(OFFSET('Sanitation Data'!$H$30,0,10*ROW('Sanitation Data'!H190))="","",OFFSET('Sanitation Data'!$H$30,0,10*ROW('Sanitation Data'!H190)))</f>
        <v/>
      </c>
      <c r="DH196" s="398" t="str">
        <f ca="1">+IF(OFFSET('Sanitation Data'!$H$31,0,10*ROW('Sanitation Data'!H190))="","",OFFSET('Sanitation Data'!$H$31,0,10*ROW('Sanitation Data'!H190)))</f>
        <v/>
      </c>
      <c r="DI196" s="398" t="str">
        <f ca="1">+IF(OFFSET('Sanitation Data'!$H$32,0,10*ROW('Sanitation Data'!H190))="","",OFFSET('Sanitation Data'!$H$32,0,10*ROW('Sanitation Data'!H190)))</f>
        <v/>
      </c>
      <c r="DJ196" s="398" t="str">
        <f ca="1">+IF(OFFSET('Sanitation Data'!$I$28,0,10*ROW('Sanitation Data'!I190))="","",OFFSET('Sanitation Data'!$I$28,0,10*ROW('Sanitation Data'!I190)))</f>
        <v/>
      </c>
      <c r="DK196" s="398" t="str">
        <f ca="1">+IF(OFFSET('Sanitation Data'!$I$29,0,10*ROW('Sanitation Data'!I190))="","",OFFSET('Sanitation Data'!$I$29,0,10*ROW('Sanitation Data'!I190)))</f>
        <v/>
      </c>
      <c r="DL196" s="398" t="str">
        <f ca="1">+IF(OFFSET('Sanitation Data'!$I$30,0,10*ROW('Sanitation Data'!I190))="","",OFFSET('Sanitation Data'!$I$30,0,10*ROW('Sanitation Data'!I190)))</f>
        <v/>
      </c>
      <c r="DM196" s="398" t="str">
        <f ca="1">+IF(OFFSET('Sanitation Data'!$I$31,0,10*ROW('Sanitation Data'!I190))="","",OFFSET('Sanitation Data'!$I$31,0,10*ROW('Sanitation Data'!I190)))</f>
        <v/>
      </c>
      <c r="DN196" s="398" t="str">
        <f ca="1">+IF(OFFSET('Sanitation Data'!$I$32,0,10*ROW('Sanitation Data'!I190))="","",OFFSET('Sanitation Data'!$I$32,0,10*ROW('Sanitation Data'!I190)))</f>
        <v/>
      </c>
      <c r="DO196" s="398" t="str">
        <f ca="1">+IF(OFFSET('Hygiene Data'!$D$11,0,10*ROW('Hygiene Data'!D190))="","",OFFSET('Hygiene Data'!$D$11,0,10*ROW('Hygiene Data'!D190)))</f>
        <v/>
      </c>
      <c r="DP196" s="398" t="str">
        <f ca="1">+IF(OFFSET('Hygiene Data'!$D$12,0,10*ROW('Hygiene Data'!D190))="","",OFFSET('Hygiene Data'!$D$12,0,10*ROW('Hygiene Data'!D190)))</f>
        <v/>
      </c>
      <c r="DQ196" s="398" t="str">
        <f ca="1">+IF(OFFSET('Hygiene Data'!$D$13,0,10*ROW('Hygiene Data'!D190))="","",OFFSET('Hygiene Data'!$D$13,0,10*ROW('Hygiene Data'!D190)))</f>
        <v/>
      </c>
      <c r="DR196" s="398" t="str">
        <f ca="1">+IF(OFFSET('Hygiene Data'!$E$11,0,10*ROW('Hygiene Data'!E190))="","",OFFSET('Hygiene Data'!$E$11,0,10*ROW('Hygiene Data'!E190)))</f>
        <v/>
      </c>
      <c r="DS196" s="398" t="str">
        <f ca="1">+IF(OFFSET('Hygiene Data'!$E$12,0,10*ROW('Hygiene Data'!E190))="","",OFFSET('Hygiene Data'!$E$12,0,10*ROW('Hygiene Data'!E190)))</f>
        <v/>
      </c>
      <c r="DT196" s="398" t="str">
        <f ca="1">+IF(OFFSET('Hygiene Data'!$E$13,0,10*ROW('Hygiene Data'!E190))="","",OFFSET('Hygiene Data'!$E$13,0,10*ROW('Hygiene Data'!E190)))</f>
        <v/>
      </c>
      <c r="DU196" s="398" t="str">
        <f ca="1">+IF(OFFSET('Hygiene Data'!$F$11,0,10*ROW('Hygiene Data'!F190))="","",OFFSET('Hygiene Data'!$F$11,0,10*ROW('Hygiene Data'!F190)))</f>
        <v/>
      </c>
      <c r="DV196" s="398" t="str">
        <f ca="1">+IF(OFFSET('Hygiene Data'!$F$12,0,10*ROW('Hygiene Data'!F190))="","",OFFSET('Hygiene Data'!$F$12,0,10*ROW('Hygiene Data'!F190)))</f>
        <v/>
      </c>
      <c r="DW196" s="398" t="str">
        <f ca="1">+IF(OFFSET('Hygiene Data'!$F$13,0,10*ROW('Hygiene Data'!F190))="","",OFFSET('Hygiene Data'!$F$13,0,10*ROW('Hygiene Data'!F190)))</f>
        <v/>
      </c>
      <c r="DX196" s="398" t="str">
        <f ca="1">+IF(OFFSET('Hygiene Data'!$G$11,0,10*ROW('Hygiene Data'!G190))="","",OFFSET('Hygiene Data'!$G$11,0,10*ROW('Hygiene Data'!G190)))</f>
        <v/>
      </c>
      <c r="DY196" s="398" t="str">
        <f ca="1">+IF(OFFSET('Hygiene Data'!$G$12,0,10*ROW('Hygiene Data'!G190))="","",OFFSET('Hygiene Data'!$G$12,0,10*ROW('Hygiene Data'!G190)))</f>
        <v/>
      </c>
      <c r="DZ196" s="398" t="str">
        <f ca="1">+IF(OFFSET('Hygiene Data'!$G$13,0,10*ROW('Hygiene Data'!G190))="","",OFFSET('Hygiene Data'!$G$13,0,10*ROW('Hygiene Data'!G190)))</f>
        <v/>
      </c>
      <c r="EA196" s="398" t="str">
        <f ca="1">+IF(OFFSET('Hygiene Data'!$H$11,0,10*ROW('Hygiene Data'!H190))="","",OFFSET('Hygiene Data'!$H$11,0,10*ROW('Hygiene Data'!H190)))</f>
        <v/>
      </c>
      <c r="EB196" s="398" t="str">
        <f ca="1">+IF(OFFSET('Hygiene Data'!$H$12,0,10*ROW('Hygiene Data'!H190))="","",OFFSET('Hygiene Data'!$H$12,0,10*ROW('Hygiene Data'!H190)))</f>
        <v/>
      </c>
      <c r="EC196" s="398" t="str">
        <f ca="1">+IF(OFFSET('Hygiene Data'!$H$13,0,10*ROW('Hygiene Data'!H190))="","",OFFSET('Hygiene Data'!$H$13,0,10*ROW('Hygiene Data'!H190)))</f>
        <v/>
      </c>
      <c r="ED196" s="398" t="str">
        <f ca="1">+IF(OFFSET('Hygiene Data'!$I$11,0,10*ROW('Hygiene Data'!I190))="","",OFFSET('Hygiene Data'!$I$11,0,10*ROW('Hygiene Data'!I190)))</f>
        <v/>
      </c>
      <c r="EE196" s="398" t="str">
        <f ca="1">+IF(OFFSET('Hygiene Data'!$I$12,0,10*ROW('Hygiene Data'!I190))="","",OFFSET('Hygiene Data'!$I$12,0,10*ROW('Hygiene Data'!I190)))</f>
        <v/>
      </c>
      <c r="EF196" s="398" t="str">
        <f ca="1">+IF(OFFSET('Hygiene Data'!$I$13,0,10*ROW('Hygiene Data'!I190))="","",OFFSET('Hygiene Data'!$I$13,0,10*ROW('Hygiene Data'!I190)))</f>
        <v/>
      </c>
    </row>
    <row r="197" spans="1:136" x14ac:dyDescent="0.25">
      <c r="A197" s="507" t="str">
        <f ca="1">+IF(OFFSET('Water Data'!$B$2,0,10*ROW('Water Data'!E191))="","",OFFSET('Water Data'!$B$2,0,10*ROW('Water Data'!E191)))</f>
        <v/>
      </c>
      <c r="B197" s="507"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34" t="str">
        <f t="shared" ca="1" si="2"/>
        <v/>
      </c>
      <c r="D197" s="535"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35"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35"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35"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35"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35"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35"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35"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35"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35"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35"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35"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35"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35"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35"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35"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35"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35"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36"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36"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36"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36"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36"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36"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36"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36"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36"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36"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36"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36"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36"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36"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36"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36"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36"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36"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36"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36"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36"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36"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36"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36"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36"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36"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36"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36"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36"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36"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37"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613"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37"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37"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37"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37"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37"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37"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37"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37"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37"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37"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37"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37"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37"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37"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37"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37"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98" t="str">
        <f ca="1">+IF(OFFSET('Water Data'!$D$27,0,10*ROW('Water Data'!D191))="","",OFFSET('Water Data'!$D$27,0,10*ROW('Water Data'!D191)))</f>
        <v/>
      </c>
      <c r="BT197" s="398" t="str">
        <f ca="1">+IF(OFFSET('Water Data'!$D$28,0,10*ROW('Water Data'!D191))="","",OFFSET('Water Data'!$D$28,0,10*ROW('Water Data'!D191)))</f>
        <v/>
      </c>
      <c r="BU197" s="398" t="str">
        <f ca="1">+IF(OFFSET('Water Data'!$D$29,0,10*ROW('Water Data'!D191))="","",OFFSET('Water Data'!$D$29,0,10*ROW('Water Data'!D191)))</f>
        <v/>
      </c>
      <c r="BV197" s="398" t="str">
        <f ca="1">+IF(OFFSET('Water Data'!$E$27,0,10*ROW('Water Data'!E191))="","",OFFSET('Water Data'!$E$27,0,10*ROW('Water Data'!E191)))</f>
        <v/>
      </c>
      <c r="BW197" s="398" t="str">
        <f ca="1">+IF(OFFSET('Water Data'!$E$28,0,10*ROW('Water Data'!E191))="","",OFFSET('Water Data'!$E$28,0,10*ROW('Water Data'!E191)))</f>
        <v/>
      </c>
      <c r="BX197" s="398" t="str">
        <f ca="1">+IF(OFFSET('Water Data'!$E$29,0,10*ROW('Water Data'!E191))="","",OFFSET('Water Data'!$E$29,0,10*ROW('Water Data'!E191)))</f>
        <v/>
      </c>
      <c r="BY197" s="398" t="str">
        <f ca="1">+IF(OFFSET('Water Data'!$F$27,0,10*ROW('Water Data'!F191))="","",OFFSET('Water Data'!$F$27,0,10*ROW('Water Data'!F191)))</f>
        <v/>
      </c>
      <c r="BZ197" s="398" t="str">
        <f ca="1">+IF(OFFSET('Water Data'!$F$28,0,10*ROW('Water Data'!F191))="","",OFFSET('Water Data'!$F$28,0,10*ROW('Water Data'!F191)))</f>
        <v/>
      </c>
      <c r="CA197" s="398" t="str">
        <f ca="1">+IF(OFFSET('Water Data'!$F$29,0,10*ROW('Water Data'!F191))="","",OFFSET('Water Data'!$F$29,0,10*ROW('Water Data'!F191)))</f>
        <v/>
      </c>
      <c r="CB197" s="398" t="str">
        <f ca="1">+IF(OFFSET('Water Data'!$G$27,0,10*ROW('Water Data'!G191))="","",OFFSET('Water Data'!$G$27,0,10*ROW('Water Data'!G191)))</f>
        <v/>
      </c>
      <c r="CC197" s="398" t="str">
        <f ca="1">+IF(OFFSET('Water Data'!$G$28,0,10*ROW('Water Data'!G191))="","",OFFSET('Water Data'!$G$28,0,10*ROW('Water Data'!G191)))</f>
        <v/>
      </c>
      <c r="CD197" s="398" t="str">
        <f ca="1">+IF(OFFSET('Water Data'!$G$29,0,10*ROW('Water Data'!G191))="","",OFFSET('Water Data'!$G$29,0,10*ROW('Water Data'!G191)))</f>
        <v/>
      </c>
      <c r="CE197" s="398" t="str">
        <f ca="1">+IF(OFFSET('Water Data'!$H$27,0,10*ROW('Water Data'!H191))="","",OFFSET('Water Data'!$H$27,0,10*ROW('Water Data'!H191)))</f>
        <v/>
      </c>
      <c r="CF197" s="398" t="str">
        <f ca="1">+IF(OFFSET('Water Data'!$H$28,0,10*ROW('Water Data'!H191))="","",OFFSET('Water Data'!$H$28,0,10*ROW('Water Data'!H191)))</f>
        <v/>
      </c>
      <c r="CG197" s="398" t="str">
        <f ca="1">+IF(OFFSET('Water Data'!$H$29,0,10*ROW('Water Data'!H191))="","",OFFSET('Water Data'!$H$29,0,10*ROW('Water Data'!H191)))</f>
        <v/>
      </c>
      <c r="CH197" s="398" t="str">
        <f ca="1">+IF(OFFSET('Water Data'!$I$27,0,10*ROW('Water Data'!I191))="","",OFFSET('Water Data'!$I$27,0,10*ROW('Water Data'!I191)))</f>
        <v/>
      </c>
      <c r="CI197" s="398" t="str">
        <f ca="1">+IF(OFFSET('Water Data'!$I$28,0,10*ROW('Water Data'!I191))="","",OFFSET('Water Data'!$I$28,0,10*ROW('Water Data'!I191)))</f>
        <v/>
      </c>
      <c r="CJ197" s="398" t="str">
        <f ca="1">+IF(OFFSET('Water Data'!$I$29,0,10*ROW('Water Data'!I191))="","",OFFSET('Water Data'!$I$29,0,10*ROW('Water Data'!I191)))</f>
        <v/>
      </c>
      <c r="CK197" s="398" t="str">
        <f ca="1">+IF(OFFSET('Sanitation Data'!$D$28,0,10*ROW('Sanitation Data'!D191))="","",OFFSET('Sanitation Data'!$D$28,0,10*ROW('Sanitation Data'!D191)))</f>
        <v/>
      </c>
      <c r="CL197" s="398" t="str">
        <f ca="1">+IF(OFFSET('Sanitation Data'!$D$29,0,10*ROW('Sanitation Data'!D191))="","",OFFSET('Sanitation Data'!$D$29,0,10*ROW('Sanitation Data'!D191)))</f>
        <v/>
      </c>
      <c r="CM197" s="398" t="str">
        <f ca="1">+IF(OFFSET('Sanitation Data'!$D$30,0,10*ROW('Sanitation Data'!D191))="","",OFFSET('Sanitation Data'!$D$30,0,10*ROW('Sanitation Data'!D191)))</f>
        <v/>
      </c>
      <c r="CN197" s="398" t="str">
        <f ca="1">+IF(OFFSET('Sanitation Data'!$D$31,0,10*ROW('Sanitation Data'!D191))="","",OFFSET('Sanitation Data'!$D$31,0,10*ROW('Sanitation Data'!D191)))</f>
        <v/>
      </c>
      <c r="CO197" s="398" t="str">
        <f ca="1">+IF(OFFSET('Sanitation Data'!$D$32,0,10*ROW('Sanitation Data'!D191))="","",OFFSET('Sanitation Data'!$D$32,0,10*ROW('Sanitation Data'!D191)))</f>
        <v/>
      </c>
      <c r="CP197" s="398" t="str">
        <f ca="1">+IF(OFFSET('Sanitation Data'!$E$28,0,10*ROW('Sanitation Data'!E191))="","",OFFSET('Sanitation Data'!$E$28,0,10*ROW('Sanitation Data'!E191)))</f>
        <v/>
      </c>
      <c r="CQ197" s="398" t="str">
        <f ca="1">+IF(OFFSET('Sanitation Data'!$E$29,0,10*ROW('Sanitation Data'!E191))="","",OFFSET('Sanitation Data'!$E$29,0,10*ROW('Sanitation Data'!E191)))</f>
        <v/>
      </c>
      <c r="CR197" s="398" t="str">
        <f ca="1">+IF(OFFSET('Sanitation Data'!$E$30,0,10*ROW('Sanitation Data'!E191))="","",OFFSET('Sanitation Data'!$E$30,0,10*ROW('Sanitation Data'!E191)))</f>
        <v/>
      </c>
      <c r="CS197" s="398" t="str">
        <f ca="1">+IF(OFFSET('Sanitation Data'!$E$31,0,10*ROW('Sanitation Data'!E191))="","",OFFSET('Sanitation Data'!$E$31,0,10*ROW('Sanitation Data'!E191)))</f>
        <v/>
      </c>
      <c r="CT197" s="398" t="str">
        <f ca="1">+IF(OFFSET('Sanitation Data'!$E$32,0,10*ROW('Sanitation Data'!E191))="","",OFFSET('Sanitation Data'!$E$32,0,10*ROW('Sanitation Data'!E191)))</f>
        <v/>
      </c>
      <c r="CU197" s="398" t="str">
        <f ca="1">+IF(OFFSET('Sanitation Data'!$F$28,0,10*ROW('Sanitation Data'!F191))="","",OFFSET('Sanitation Data'!$F$28,0,10*ROW('Sanitation Data'!F191)))</f>
        <v/>
      </c>
      <c r="CV197" s="398" t="str">
        <f ca="1">+IF(OFFSET('Sanitation Data'!$F$29,0,10*ROW('Sanitation Data'!F191))="","",OFFSET('Sanitation Data'!$F$29,0,10*ROW('Sanitation Data'!F191)))</f>
        <v/>
      </c>
      <c r="CW197" s="398" t="str">
        <f ca="1">+IF(OFFSET('Sanitation Data'!$F$30,0,10*ROW('Sanitation Data'!F191))="","",OFFSET('Sanitation Data'!$F$30,0,10*ROW('Sanitation Data'!F191)))</f>
        <v/>
      </c>
      <c r="CX197" s="398" t="str">
        <f ca="1">+IF(OFFSET('Sanitation Data'!$F$31,0,10*ROW('Sanitation Data'!F191))="","",OFFSET('Sanitation Data'!$F$31,0,10*ROW('Sanitation Data'!F191)))</f>
        <v/>
      </c>
      <c r="CY197" s="398" t="str">
        <f ca="1">+IF(OFFSET('Sanitation Data'!$F$32,0,10*ROW('Sanitation Data'!F191))="","",OFFSET('Sanitation Data'!$F$32,0,10*ROW('Sanitation Data'!F191)))</f>
        <v/>
      </c>
      <c r="CZ197" s="398" t="str">
        <f ca="1">+IF(OFFSET('Sanitation Data'!$G$28,0,10*ROW('Sanitation Data'!G191))="","",OFFSET('Sanitation Data'!$G$28,0,10*ROW('Sanitation Data'!G191)))</f>
        <v/>
      </c>
      <c r="DA197" s="398" t="str">
        <f ca="1">+IF(OFFSET('Sanitation Data'!$G$29,0,10*ROW('Sanitation Data'!G191))="","",OFFSET('Sanitation Data'!$G$29,0,10*ROW('Sanitation Data'!G191)))</f>
        <v/>
      </c>
      <c r="DB197" s="398" t="str">
        <f ca="1">+IF(OFFSET('Sanitation Data'!$G$30,0,10*ROW('Sanitation Data'!G191))="","",OFFSET('Sanitation Data'!$G$30,0,10*ROW('Sanitation Data'!G191)))</f>
        <v/>
      </c>
      <c r="DC197" s="398" t="str">
        <f ca="1">+IF(OFFSET('Sanitation Data'!$G$31,0,10*ROW('Sanitation Data'!G191))="","",OFFSET('Sanitation Data'!$G$31,0,10*ROW('Sanitation Data'!G191)))</f>
        <v/>
      </c>
      <c r="DD197" s="398" t="str">
        <f ca="1">+IF(OFFSET('Sanitation Data'!$G$32,0,10*ROW('Sanitation Data'!G191))="","",OFFSET('Sanitation Data'!$G$32,0,10*ROW('Sanitation Data'!G191)))</f>
        <v/>
      </c>
      <c r="DE197" s="398" t="str">
        <f ca="1">+IF(OFFSET('Sanitation Data'!$H$28,0,10*ROW('Sanitation Data'!H191))="","",OFFSET('Sanitation Data'!$H$28,0,10*ROW('Sanitation Data'!H191)))</f>
        <v/>
      </c>
      <c r="DF197" s="398" t="str">
        <f ca="1">+IF(OFFSET('Sanitation Data'!$H$29,0,10*ROW('Sanitation Data'!H191))="","",OFFSET('Sanitation Data'!$H$29,0,10*ROW('Sanitation Data'!H191)))</f>
        <v/>
      </c>
      <c r="DG197" s="398" t="str">
        <f ca="1">+IF(OFFSET('Sanitation Data'!$H$30,0,10*ROW('Sanitation Data'!H191))="","",OFFSET('Sanitation Data'!$H$30,0,10*ROW('Sanitation Data'!H191)))</f>
        <v/>
      </c>
      <c r="DH197" s="398" t="str">
        <f ca="1">+IF(OFFSET('Sanitation Data'!$H$31,0,10*ROW('Sanitation Data'!H191))="","",OFFSET('Sanitation Data'!$H$31,0,10*ROW('Sanitation Data'!H191)))</f>
        <v/>
      </c>
      <c r="DI197" s="398" t="str">
        <f ca="1">+IF(OFFSET('Sanitation Data'!$H$32,0,10*ROW('Sanitation Data'!H191))="","",OFFSET('Sanitation Data'!$H$32,0,10*ROW('Sanitation Data'!H191)))</f>
        <v/>
      </c>
      <c r="DJ197" s="398" t="str">
        <f ca="1">+IF(OFFSET('Sanitation Data'!$I$28,0,10*ROW('Sanitation Data'!I191))="","",OFFSET('Sanitation Data'!$I$28,0,10*ROW('Sanitation Data'!I191)))</f>
        <v/>
      </c>
      <c r="DK197" s="398" t="str">
        <f ca="1">+IF(OFFSET('Sanitation Data'!$I$29,0,10*ROW('Sanitation Data'!I191))="","",OFFSET('Sanitation Data'!$I$29,0,10*ROW('Sanitation Data'!I191)))</f>
        <v/>
      </c>
      <c r="DL197" s="398" t="str">
        <f ca="1">+IF(OFFSET('Sanitation Data'!$I$30,0,10*ROW('Sanitation Data'!I191))="","",OFFSET('Sanitation Data'!$I$30,0,10*ROW('Sanitation Data'!I191)))</f>
        <v/>
      </c>
      <c r="DM197" s="398" t="str">
        <f ca="1">+IF(OFFSET('Sanitation Data'!$I$31,0,10*ROW('Sanitation Data'!I191))="","",OFFSET('Sanitation Data'!$I$31,0,10*ROW('Sanitation Data'!I191)))</f>
        <v/>
      </c>
      <c r="DN197" s="398" t="str">
        <f ca="1">+IF(OFFSET('Sanitation Data'!$I$32,0,10*ROW('Sanitation Data'!I191))="","",OFFSET('Sanitation Data'!$I$32,0,10*ROW('Sanitation Data'!I191)))</f>
        <v/>
      </c>
      <c r="DO197" s="398" t="str">
        <f ca="1">+IF(OFFSET('Hygiene Data'!$D$11,0,10*ROW('Hygiene Data'!D191))="","",OFFSET('Hygiene Data'!$D$11,0,10*ROW('Hygiene Data'!D191)))</f>
        <v/>
      </c>
      <c r="DP197" s="398" t="str">
        <f ca="1">+IF(OFFSET('Hygiene Data'!$D$12,0,10*ROW('Hygiene Data'!D191))="","",OFFSET('Hygiene Data'!$D$12,0,10*ROW('Hygiene Data'!D191)))</f>
        <v/>
      </c>
      <c r="DQ197" s="398" t="str">
        <f ca="1">+IF(OFFSET('Hygiene Data'!$D$13,0,10*ROW('Hygiene Data'!D191))="","",OFFSET('Hygiene Data'!$D$13,0,10*ROW('Hygiene Data'!D191)))</f>
        <v/>
      </c>
      <c r="DR197" s="398" t="str">
        <f ca="1">+IF(OFFSET('Hygiene Data'!$E$11,0,10*ROW('Hygiene Data'!E191))="","",OFFSET('Hygiene Data'!$E$11,0,10*ROW('Hygiene Data'!E191)))</f>
        <v/>
      </c>
      <c r="DS197" s="398" t="str">
        <f ca="1">+IF(OFFSET('Hygiene Data'!$E$12,0,10*ROW('Hygiene Data'!E191))="","",OFFSET('Hygiene Data'!$E$12,0,10*ROW('Hygiene Data'!E191)))</f>
        <v/>
      </c>
      <c r="DT197" s="398" t="str">
        <f ca="1">+IF(OFFSET('Hygiene Data'!$E$13,0,10*ROW('Hygiene Data'!E191))="","",OFFSET('Hygiene Data'!$E$13,0,10*ROW('Hygiene Data'!E191)))</f>
        <v/>
      </c>
      <c r="DU197" s="398" t="str">
        <f ca="1">+IF(OFFSET('Hygiene Data'!$F$11,0,10*ROW('Hygiene Data'!F191))="","",OFFSET('Hygiene Data'!$F$11,0,10*ROW('Hygiene Data'!F191)))</f>
        <v/>
      </c>
      <c r="DV197" s="398" t="str">
        <f ca="1">+IF(OFFSET('Hygiene Data'!$F$12,0,10*ROW('Hygiene Data'!F191))="","",OFFSET('Hygiene Data'!$F$12,0,10*ROW('Hygiene Data'!F191)))</f>
        <v/>
      </c>
      <c r="DW197" s="398" t="str">
        <f ca="1">+IF(OFFSET('Hygiene Data'!$F$13,0,10*ROW('Hygiene Data'!F191))="","",OFFSET('Hygiene Data'!$F$13,0,10*ROW('Hygiene Data'!F191)))</f>
        <v/>
      </c>
      <c r="DX197" s="398" t="str">
        <f ca="1">+IF(OFFSET('Hygiene Data'!$G$11,0,10*ROW('Hygiene Data'!G191))="","",OFFSET('Hygiene Data'!$G$11,0,10*ROW('Hygiene Data'!G191)))</f>
        <v/>
      </c>
      <c r="DY197" s="398" t="str">
        <f ca="1">+IF(OFFSET('Hygiene Data'!$G$12,0,10*ROW('Hygiene Data'!G191))="","",OFFSET('Hygiene Data'!$G$12,0,10*ROW('Hygiene Data'!G191)))</f>
        <v/>
      </c>
      <c r="DZ197" s="398" t="str">
        <f ca="1">+IF(OFFSET('Hygiene Data'!$G$13,0,10*ROW('Hygiene Data'!G191))="","",OFFSET('Hygiene Data'!$G$13,0,10*ROW('Hygiene Data'!G191)))</f>
        <v/>
      </c>
      <c r="EA197" s="398" t="str">
        <f ca="1">+IF(OFFSET('Hygiene Data'!$H$11,0,10*ROW('Hygiene Data'!H191))="","",OFFSET('Hygiene Data'!$H$11,0,10*ROW('Hygiene Data'!H191)))</f>
        <v/>
      </c>
      <c r="EB197" s="398" t="str">
        <f ca="1">+IF(OFFSET('Hygiene Data'!$H$12,0,10*ROW('Hygiene Data'!H191))="","",OFFSET('Hygiene Data'!$H$12,0,10*ROW('Hygiene Data'!H191)))</f>
        <v/>
      </c>
      <c r="EC197" s="398" t="str">
        <f ca="1">+IF(OFFSET('Hygiene Data'!$H$13,0,10*ROW('Hygiene Data'!H191))="","",OFFSET('Hygiene Data'!$H$13,0,10*ROW('Hygiene Data'!H191)))</f>
        <v/>
      </c>
      <c r="ED197" s="398" t="str">
        <f ca="1">+IF(OFFSET('Hygiene Data'!$I$11,0,10*ROW('Hygiene Data'!I191))="","",OFFSET('Hygiene Data'!$I$11,0,10*ROW('Hygiene Data'!I191)))</f>
        <v/>
      </c>
      <c r="EE197" s="398" t="str">
        <f ca="1">+IF(OFFSET('Hygiene Data'!$I$12,0,10*ROW('Hygiene Data'!I191))="","",OFFSET('Hygiene Data'!$I$12,0,10*ROW('Hygiene Data'!I191)))</f>
        <v/>
      </c>
      <c r="EF197" s="398" t="str">
        <f ca="1">+IF(OFFSET('Hygiene Data'!$I$13,0,10*ROW('Hygiene Data'!I191))="","",OFFSET('Hygiene Data'!$I$13,0,10*ROW('Hygiene Data'!I191)))</f>
        <v/>
      </c>
    </row>
    <row r="198" spans="1:136" x14ac:dyDescent="0.25">
      <c r="A198" s="507" t="str">
        <f ca="1">+IF(OFFSET('Water Data'!$B$2,0,10*ROW('Water Data'!E192))="","",OFFSET('Water Data'!$B$2,0,10*ROW('Water Data'!E192)))</f>
        <v/>
      </c>
      <c r="B198" s="507"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34" t="str">
        <f t="shared" ca="1" si="2"/>
        <v/>
      </c>
      <c r="D198" s="535"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35"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35"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35"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35"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35"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35"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35"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35"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35"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35"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35"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35"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35"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35"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35"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35"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35"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36"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36"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36"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36"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36"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36"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36"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36"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36"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36"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36"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36"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36"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36"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36"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36"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36"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36"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36"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36"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36"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36"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36"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36"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36"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36"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36"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36"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36"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36"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37"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613"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37"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37"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37"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37"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37"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37"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37"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37"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37"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37"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37"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37"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37"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37"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37"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37"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98" t="str">
        <f ca="1">+IF(OFFSET('Water Data'!$D$27,0,10*ROW('Water Data'!D192))="","",OFFSET('Water Data'!$D$27,0,10*ROW('Water Data'!D192)))</f>
        <v/>
      </c>
      <c r="BT198" s="398" t="str">
        <f ca="1">+IF(OFFSET('Water Data'!$D$28,0,10*ROW('Water Data'!D192))="","",OFFSET('Water Data'!$D$28,0,10*ROW('Water Data'!D192)))</f>
        <v/>
      </c>
      <c r="BU198" s="398" t="str">
        <f ca="1">+IF(OFFSET('Water Data'!$D$29,0,10*ROW('Water Data'!D192))="","",OFFSET('Water Data'!$D$29,0,10*ROW('Water Data'!D192)))</f>
        <v/>
      </c>
      <c r="BV198" s="398" t="str">
        <f ca="1">+IF(OFFSET('Water Data'!$E$27,0,10*ROW('Water Data'!E192))="","",OFFSET('Water Data'!$E$27,0,10*ROW('Water Data'!E192)))</f>
        <v/>
      </c>
      <c r="BW198" s="398" t="str">
        <f ca="1">+IF(OFFSET('Water Data'!$E$28,0,10*ROW('Water Data'!E192))="","",OFFSET('Water Data'!$E$28,0,10*ROW('Water Data'!E192)))</f>
        <v/>
      </c>
      <c r="BX198" s="398" t="str">
        <f ca="1">+IF(OFFSET('Water Data'!$E$29,0,10*ROW('Water Data'!E192))="","",OFFSET('Water Data'!$E$29,0,10*ROW('Water Data'!E192)))</f>
        <v/>
      </c>
      <c r="BY198" s="398" t="str">
        <f ca="1">+IF(OFFSET('Water Data'!$F$27,0,10*ROW('Water Data'!F192))="","",OFFSET('Water Data'!$F$27,0,10*ROW('Water Data'!F192)))</f>
        <v/>
      </c>
      <c r="BZ198" s="398" t="str">
        <f ca="1">+IF(OFFSET('Water Data'!$F$28,0,10*ROW('Water Data'!F192))="","",OFFSET('Water Data'!$F$28,0,10*ROW('Water Data'!F192)))</f>
        <v/>
      </c>
      <c r="CA198" s="398" t="str">
        <f ca="1">+IF(OFFSET('Water Data'!$F$29,0,10*ROW('Water Data'!F192))="","",OFFSET('Water Data'!$F$29,0,10*ROW('Water Data'!F192)))</f>
        <v/>
      </c>
      <c r="CB198" s="398" t="str">
        <f ca="1">+IF(OFFSET('Water Data'!$G$27,0,10*ROW('Water Data'!G192))="","",OFFSET('Water Data'!$G$27,0,10*ROW('Water Data'!G192)))</f>
        <v/>
      </c>
      <c r="CC198" s="398" t="str">
        <f ca="1">+IF(OFFSET('Water Data'!$G$28,0,10*ROW('Water Data'!G192))="","",OFFSET('Water Data'!$G$28,0,10*ROW('Water Data'!G192)))</f>
        <v/>
      </c>
      <c r="CD198" s="398" t="str">
        <f ca="1">+IF(OFFSET('Water Data'!$G$29,0,10*ROW('Water Data'!G192))="","",OFFSET('Water Data'!$G$29,0,10*ROW('Water Data'!G192)))</f>
        <v/>
      </c>
      <c r="CE198" s="398" t="str">
        <f ca="1">+IF(OFFSET('Water Data'!$H$27,0,10*ROW('Water Data'!H192))="","",OFFSET('Water Data'!$H$27,0,10*ROW('Water Data'!H192)))</f>
        <v/>
      </c>
      <c r="CF198" s="398" t="str">
        <f ca="1">+IF(OFFSET('Water Data'!$H$28,0,10*ROW('Water Data'!H192))="","",OFFSET('Water Data'!$H$28,0,10*ROW('Water Data'!H192)))</f>
        <v/>
      </c>
      <c r="CG198" s="398" t="str">
        <f ca="1">+IF(OFFSET('Water Data'!$H$29,0,10*ROW('Water Data'!H192))="","",OFFSET('Water Data'!$H$29,0,10*ROW('Water Data'!H192)))</f>
        <v/>
      </c>
      <c r="CH198" s="398" t="str">
        <f ca="1">+IF(OFFSET('Water Data'!$I$27,0,10*ROW('Water Data'!I192))="","",OFFSET('Water Data'!$I$27,0,10*ROW('Water Data'!I192)))</f>
        <v/>
      </c>
      <c r="CI198" s="398" t="str">
        <f ca="1">+IF(OFFSET('Water Data'!$I$28,0,10*ROW('Water Data'!I192))="","",OFFSET('Water Data'!$I$28,0,10*ROW('Water Data'!I192)))</f>
        <v/>
      </c>
      <c r="CJ198" s="398" t="str">
        <f ca="1">+IF(OFFSET('Water Data'!$I$29,0,10*ROW('Water Data'!I192))="","",OFFSET('Water Data'!$I$29,0,10*ROW('Water Data'!I192)))</f>
        <v/>
      </c>
      <c r="CK198" s="398" t="str">
        <f ca="1">+IF(OFFSET('Sanitation Data'!$D$28,0,10*ROW('Sanitation Data'!D192))="","",OFFSET('Sanitation Data'!$D$28,0,10*ROW('Sanitation Data'!D192)))</f>
        <v/>
      </c>
      <c r="CL198" s="398" t="str">
        <f ca="1">+IF(OFFSET('Sanitation Data'!$D$29,0,10*ROW('Sanitation Data'!D192))="","",OFFSET('Sanitation Data'!$D$29,0,10*ROW('Sanitation Data'!D192)))</f>
        <v/>
      </c>
      <c r="CM198" s="398" t="str">
        <f ca="1">+IF(OFFSET('Sanitation Data'!$D$30,0,10*ROW('Sanitation Data'!D192))="","",OFFSET('Sanitation Data'!$D$30,0,10*ROW('Sanitation Data'!D192)))</f>
        <v/>
      </c>
      <c r="CN198" s="398" t="str">
        <f ca="1">+IF(OFFSET('Sanitation Data'!$D$31,0,10*ROW('Sanitation Data'!D192))="","",OFFSET('Sanitation Data'!$D$31,0,10*ROW('Sanitation Data'!D192)))</f>
        <v/>
      </c>
      <c r="CO198" s="398" t="str">
        <f ca="1">+IF(OFFSET('Sanitation Data'!$D$32,0,10*ROW('Sanitation Data'!D192))="","",OFFSET('Sanitation Data'!$D$32,0,10*ROW('Sanitation Data'!D192)))</f>
        <v/>
      </c>
      <c r="CP198" s="398" t="str">
        <f ca="1">+IF(OFFSET('Sanitation Data'!$E$28,0,10*ROW('Sanitation Data'!E192))="","",OFFSET('Sanitation Data'!$E$28,0,10*ROW('Sanitation Data'!E192)))</f>
        <v/>
      </c>
      <c r="CQ198" s="398" t="str">
        <f ca="1">+IF(OFFSET('Sanitation Data'!$E$29,0,10*ROW('Sanitation Data'!E192))="","",OFFSET('Sanitation Data'!$E$29,0,10*ROW('Sanitation Data'!E192)))</f>
        <v/>
      </c>
      <c r="CR198" s="398" t="str">
        <f ca="1">+IF(OFFSET('Sanitation Data'!$E$30,0,10*ROW('Sanitation Data'!E192))="","",OFFSET('Sanitation Data'!$E$30,0,10*ROW('Sanitation Data'!E192)))</f>
        <v/>
      </c>
      <c r="CS198" s="398" t="str">
        <f ca="1">+IF(OFFSET('Sanitation Data'!$E$31,0,10*ROW('Sanitation Data'!E192))="","",OFFSET('Sanitation Data'!$E$31,0,10*ROW('Sanitation Data'!E192)))</f>
        <v/>
      </c>
      <c r="CT198" s="398" t="str">
        <f ca="1">+IF(OFFSET('Sanitation Data'!$E$32,0,10*ROW('Sanitation Data'!E192))="","",OFFSET('Sanitation Data'!$E$32,0,10*ROW('Sanitation Data'!E192)))</f>
        <v/>
      </c>
      <c r="CU198" s="398" t="str">
        <f ca="1">+IF(OFFSET('Sanitation Data'!$F$28,0,10*ROW('Sanitation Data'!F192))="","",OFFSET('Sanitation Data'!$F$28,0,10*ROW('Sanitation Data'!F192)))</f>
        <v/>
      </c>
      <c r="CV198" s="398" t="str">
        <f ca="1">+IF(OFFSET('Sanitation Data'!$F$29,0,10*ROW('Sanitation Data'!F192))="","",OFFSET('Sanitation Data'!$F$29,0,10*ROW('Sanitation Data'!F192)))</f>
        <v/>
      </c>
      <c r="CW198" s="398" t="str">
        <f ca="1">+IF(OFFSET('Sanitation Data'!$F$30,0,10*ROW('Sanitation Data'!F192))="","",OFFSET('Sanitation Data'!$F$30,0,10*ROW('Sanitation Data'!F192)))</f>
        <v/>
      </c>
      <c r="CX198" s="398" t="str">
        <f ca="1">+IF(OFFSET('Sanitation Data'!$F$31,0,10*ROW('Sanitation Data'!F192))="","",OFFSET('Sanitation Data'!$F$31,0,10*ROW('Sanitation Data'!F192)))</f>
        <v/>
      </c>
      <c r="CY198" s="398" t="str">
        <f ca="1">+IF(OFFSET('Sanitation Data'!$F$32,0,10*ROW('Sanitation Data'!F192))="","",OFFSET('Sanitation Data'!$F$32,0,10*ROW('Sanitation Data'!F192)))</f>
        <v/>
      </c>
      <c r="CZ198" s="398" t="str">
        <f ca="1">+IF(OFFSET('Sanitation Data'!$G$28,0,10*ROW('Sanitation Data'!G192))="","",OFFSET('Sanitation Data'!$G$28,0,10*ROW('Sanitation Data'!G192)))</f>
        <v/>
      </c>
      <c r="DA198" s="398" t="str">
        <f ca="1">+IF(OFFSET('Sanitation Data'!$G$29,0,10*ROW('Sanitation Data'!G192))="","",OFFSET('Sanitation Data'!$G$29,0,10*ROW('Sanitation Data'!G192)))</f>
        <v/>
      </c>
      <c r="DB198" s="398" t="str">
        <f ca="1">+IF(OFFSET('Sanitation Data'!$G$30,0,10*ROW('Sanitation Data'!G192))="","",OFFSET('Sanitation Data'!$G$30,0,10*ROW('Sanitation Data'!G192)))</f>
        <v/>
      </c>
      <c r="DC198" s="398" t="str">
        <f ca="1">+IF(OFFSET('Sanitation Data'!$G$31,0,10*ROW('Sanitation Data'!G192))="","",OFFSET('Sanitation Data'!$G$31,0,10*ROW('Sanitation Data'!G192)))</f>
        <v/>
      </c>
      <c r="DD198" s="398" t="str">
        <f ca="1">+IF(OFFSET('Sanitation Data'!$G$32,0,10*ROW('Sanitation Data'!G192))="","",OFFSET('Sanitation Data'!$G$32,0,10*ROW('Sanitation Data'!G192)))</f>
        <v/>
      </c>
      <c r="DE198" s="398" t="str">
        <f ca="1">+IF(OFFSET('Sanitation Data'!$H$28,0,10*ROW('Sanitation Data'!H192))="","",OFFSET('Sanitation Data'!$H$28,0,10*ROW('Sanitation Data'!H192)))</f>
        <v/>
      </c>
      <c r="DF198" s="398" t="str">
        <f ca="1">+IF(OFFSET('Sanitation Data'!$H$29,0,10*ROW('Sanitation Data'!H192))="","",OFFSET('Sanitation Data'!$H$29,0,10*ROW('Sanitation Data'!H192)))</f>
        <v/>
      </c>
      <c r="DG198" s="398" t="str">
        <f ca="1">+IF(OFFSET('Sanitation Data'!$H$30,0,10*ROW('Sanitation Data'!H192))="","",OFFSET('Sanitation Data'!$H$30,0,10*ROW('Sanitation Data'!H192)))</f>
        <v/>
      </c>
      <c r="DH198" s="398" t="str">
        <f ca="1">+IF(OFFSET('Sanitation Data'!$H$31,0,10*ROW('Sanitation Data'!H192))="","",OFFSET('Sanitation Data'!$H$31,0,10*ROW('Sanitation Data'!H192)))</f>
        <v/>
      </c>
      <c r="DI198" s="398" t="str">
        <f ca="1">+IF(OFFSET('Sanitation Data'!$H$32,0,10*ROW('Sanitation Data'!H192))="","",OFFSET('Sanitation Data'!$H$32,0,10*ROW('Sanitation Data'!H192)))</f>
        <v/>
      </c>
      <c r="DJ198" s="398" t="str">
        <f ca="1">+IF(OFFSET('Sanitation Data'!$I$28,0,10*ROW('Sanitation Data'!I192))="","",OFFSET('Sanitation Data'!$I$28,0,10*ROW('Sanitation Data'!I192)))</f>
        <v/>
      </c>
      <c r="DK198" s="398" t="str">
        <f ca="1">+IF(OFFSET('Sanitation Data'!$I$29,0,10*ROW('Sanitation Data'!I192))="","",OFFSET('Sanitation Data'!$I$29,0,10*ROW('Sanitation Data'!I192)))</f>
        <v/>
      </c>
      <c r="DL198" s="398" t="str">
        <f ca="1">+IF(OFFSET('Sanitation Data'!$I$30,0,10*ROW('Sanitation Data'!I192))="","",OFFSET('Sanitation Data'!$I$30,0,10*ROW('Sanitation Data'!I192)))</f>
        <v/>
      </c>
      <c r="DM198" s="398" t="str">
        <f ca="1">+IF(OFFSET('Sanitation Data'!$I$31,0,10*ROW('Sanitation Data'!I192))="","",OFFSET('Sanitation Data'!$I$31,0,10*ROW('Sanitation Data'!I192)))</f>
        <v/>
      </c>
      <c r="DN198" s="398" t="str">
        <f ca="1">+IF(OFFSET('Sanitation Data'!$I$32,0,10*ROW('Sanitation Data'!I192))="","",OFFSET('Sanitation Data'!$I$32,0,10*ROW('Sanitation Data'!I192)))</f>
        <v/>
      </c>
      <c r="DO198" s="398" t="str">
        <f ca="1">+IF(OFFSET('Hygiene Data'!$D$11,0,10*ROW('Hygiene Data'!D192))="","",OFFSET('Hygiene Data'!$D$11,0,10*ROW('Hygiene Data'!D192)))</f>
        <v/>
      </c>
      <c r="DP198" s="398" t="str">
        <f ca="1">+IF(OFFSET('Hygiene Data'!$D$12,0,10*ROW('Hygiene Data'!D192))="","",OFFSET('Hygiene Data'!$D$12,0,10*ROW('Hygiene Data'!D192)))</f>
        <v/>
      </c>
      <c r="DQ198" s="398" t="str">
        <f ca="1">+IF(OFFSET('Hygiene Data'!$D$13,0,10*ROW('Hygiene Data'!D192))="","",OFFSET('Hygiene Data'!$D$13,0,10*ROW('Hygiene Data'!D192)))</f>
        <v/>
      </c>
      <c r="DR198" s="398" t="str">
        <f ca="1">+IF(OFFSET('Hygiene Data'!$E$11,0,10*ROW('Hygiene Data'!E192))="","",OFFSET('Hygiene Data'!$E$11,0,10*ROW('Hygiene Data'!E192)))</f>
        <v/>
      </c>
      <c r="DS198" s="398" t="str">
        <f ca="1">+IF(OFFSET('Hygiene Data'!$E$12,0,10*ROW('Hygiene Data'!E192))="","",OFFSET('Hygiene Data'!$E$12,0,10*ROW('Hygiene Data'!E192)))</f>
        <v/>
      </c>
      <c r="DT198" s="398" t="str">
        <f ca="1">+IF(OFFSET('Hygiene Data'!$E$13,0,10*ROW('Hygiene Data'!E192))="","",OFFSET('Hygiene Data'!$E$13,0,10*ROW('Hygiene Data'!E192)))</f>
        <v/>
      </c>
      <c r="DU198" s="398" t="str">
        <f ca="1">+IF(OFFSET('Hygiene Data'!$F$11,0,10*ROW('Hygiene Data'!F192))="","",OFFSET('Hygiene Data'!$F$11,0,10*ROW('Hygiene Data'!F192)))</f>
        <v/>
      </c>
      <c r="DV198" s="398" t="str">
        <f ca="1">+IF(OFFSET('Hygiene Data'!$F$12,0,10*ROW('Hygiene Data'!F192))="","",OFFSET('Hygiene Data'!$F$12,0,10*ROW('Hygiene Data'!F192)))</f>
        <v/>
      </c>
      <c r="DW198" s="398" t="str">
        <f ca="1">+IF(OFFSET('Hygiene Data'!$F$13,0,10*ROW('Hygiene Data'!F192))="","",OFFSET('Hygiene Data'!$F$13,0,10*ROW('Hygiene Data'!F192)))</f>
        <v/>
      </c>
      <c r="DX198" s="398" t="str">
        <f ca="1">+IF(OFFSET('Hygiene Data'!$G$11,0,10*ROW('Hygiene Data'!G192))="","",OFFSET('Hygiene Data'!$G$11,0,10*ROW('Hygiene Data'!G192)))</f>
        <v/>
      </c>
      <c r="DY198" s="398" t="str">
        <f ca="1">+IF(OFFSET('Hygiene Data'!$G$12,0,10*ROW('Hygiene Data'!G192))="","",OFFSET('Hygiene Data'!$G$12,0,10*ROW('Hygiene Data'!G192)))</f>
        <v/>
      </c>
      <c r="DZ198" s="398" t="str">
        <f ca="1">+IF(OFFSET('Hygiene Data'!$G$13,0,10*ROW('Hygiene Data'!G192))="","",OFFSET('Hygiene Data'!$G$13,0,10*ROW('Hygiene Data'!G192)))</f>
        <v/>
      </c>
      <c r="EA198" s="398" t="str">
        <f ca="1">+IF(OFFSET('Hygiene Data'!$H$11,0,10*ROW('Hygiene Data'!H192))="","",OFFSET('Hygiene Data'!$H$11,0,10*ROW('Hygiene Data'!H192)))</f>
        <v/>
      </c>
      <c r="EB198" s="398" t="str">
        <f ca="1">+IF(OFFSET('Hygiene Data'!$H$12,0,10*ROW('Hygiene Data'!H192))="","",OFFSET('Hygiene Data'!$H$12,0,10*ROW('Hygiene Data'!H192)))</f>
        <v/>
      </c>
      <c r="EC198" s="398" t="str">
        <f ca="1">+IF(OFFSET('Hygiene Data'!$H$13,0,10*ROW('Hygiene Data'!H192))="","",OFFSET('Hygiene Data'!$H$13,0,10*ROW('Hygiene Data'!H192)))</f>
        <v/>
      </c>
      <c r="ED198" s="398" t="str">
        <f ca="1">+IF(OFFSET('Hygiene Data'!$I$11,0,10*ROW('Hygiene Data'!I192))="","",OFFSET('Hygiene Data'!$I$11,0,10*ROW('Hygiene Data'!I192)))</f>
        <v/>
      </c>
      <c r="EE198" s="398" t="str">
        <f ca="1">+IF(OFFSET('Hygiene Data'!$I$12,0,10*ROW('Hygiene Data'!I192))="","",OFFSET('Hygiene Data'!$I$12,0,10*ROW('Hygiene Data'!I192)))</f>
        <v/>
      </c>
      <c r="EF198" s="398" t="str">
        <f ca="1">+IF(OFFSET('Hygiene Data'!$I$13,0,10*ROW('Hygiene Data'!I192))="","",OFFSET('Hygiene Data'!$I$13,0,10*ROW('Hygiene Data'!I192)))</f>
        <v/>
      </c>
    </row>
    <row r="199" spans="1:136" x14ac:dyDescent="0.25">
      <c r="A199" s="507" t="str">
        <f ca="1">+IF(OFFSET('Water Data'!$B$2,0,10*ROW('Water Data'!E193))="","",OFFSET('Water Data'!$B$2,0,10*ROW('Water Data'!E193)))</f>
        <v/>
      </c>
      <c r="B199" s="507"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34" t="str">
        <f t="shared" ref="C199:C207" ca="1" si="3">+IF(ISNUMBER(VALUE(MID(A199,5,4))), VALUE(MID(A199, 5,4)),"")</f>
        <v/>
      </c>
      <c r="D199" s="535"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35"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35"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35"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35"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35"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35"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35"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35"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35"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35"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35"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35"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35"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35"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35"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35"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35"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36"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36"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36"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36"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36"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36"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36"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36"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36"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36"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36"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36"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36"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36"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36"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36"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36"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36"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36"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36"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36"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36"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36"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36"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36"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36"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36"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36"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36"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36"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37"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613"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37"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37"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37"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37"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37"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37"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37"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37"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37"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37"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37"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37"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37"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37"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37"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37"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98" t="str">
        <f ca="1">+IF(OFFSET('Water Data'!$D$27,0,10*ROW('Water Data'!D193))="","",OFFSET('Water Data'!$D$27,0,10*ROW('Water Data'!D193)))</f>
        <v/>
      </c>
      <c r="BT199" s="398" t="str">
        <f ca="1">+IF(OFFSET('Water Data'!$D$28,0,10*ROW('Water Data'!D193))="","",OFFSET('Water Data'!$D$28,0,10*ROW('Water Data'!D193)))</f>
        <v/>
      </c>
      <c r="BU199" s="398" t="str">
        <f ca="1">+IF(OFFSET('Water Data'!$D$29,0,10*ROW('Water Data'!D193))="","",OFFSET('Water Data'!$D$29,0,10*ROW('Water Data'!D193)))</f>
        <v/>
      </c>
      <c r="BV199" s="398" t="str">
        <f ca="1">+IF(OFFSET('Water Data'!$E$27,0,10*ROW('Water Data'!E193))="","",OFFSET('Water Data'!$E$27,0,10*ROW('Water Data'!E193)))</f>
        <v/>
      </c>
      <c r="BW199" s="398" t="str">
        <f ca="1">+IF(OFFSET('Water Data'!$E$28,0,10*ROW('Water Data'!E193))="","",OFFSET('Water Data'!$E$28,0,10*ROW('Water Data'!E193)))</f>
        <v/>
      </c>
      <c r="BX199" s="398" t="str">
        <f ca="1">+IF(OFFSET('Water Data'!$E$29,0,10*ROW('Water Data'!E193))="","",OFFSET('Water Data'!$E$29,0,10*ROW('Water Data'!E193)))</f>
        <v/>
      </c>
      <c r="BY199" s="398" t="str">
        <f ca="1">+IF(OFFSET('Water Data'!$F$27,0,10*ROW('Water Data'!F193))="","",OFFSET('Water Data'!$F$27,0,10*ROW('Water Data'!F193)))</f>
        <v/>
      </c>
      <c r="BZ199" s="398" t="str">
        <f ca="1">+IF(OFFSET('Water Data'!$F$28,0,10*ROW('Water Data'!F193))="","",OFFSET('Water Data'!$F$28,0,10*ROW('Water Data'!F193)))</f>
        <v/>
      </c>
      <c r="CA199" s="398" t="str">
        <f ca="1">+IF(OFFSET('Water Data'!$F$29,0,10*ROW('Water Data'!F193))="","",OFFSET('Water Data'!$F$29,0,10*ROW('Water Data'!F193)))</f>
        <v/>
      </c>
      <c r="CB199" s="398" t="str">
        <f ca="1">+IF(OFFSET('Water Data'!$G$27,0,10*ROW('Water Data'!G193))="","",OFFSET('Water Data'!$G$27,0,10*ROW('Water Data'!G193)))</f>
        <v/>
      </c>
      <c r="CC199" s="398" t="str">
        <f ca="1">+IF(OFFSET('Water Data'!$G$28,0,10*ROW('Water Data'!G193))="","",OFFSET('Water Data'!$G$28,0,10*ROW('Water Data'!G193)))</f>
        <v/>
      </c>
      <c r="CD199" s="398" t="str">
        <f ca="1">+IF(OFFSET('Water Data'!$G$29,0,10*ROW('Water Data'!G193))="","",OFFSET('Water Data'!$G$29,0,10*ROW('Water Data'!G193)))</f>
        <v/>
      </c>
      <c r="CE199" s="398" t="str">
        <f ca="1">+IF(OFFSET('Water Data'!$H$27,0,10*ROW('Water Data'!H193))="","",OFFSET('Water Data'!$H$27,0,10*ROW('Water Data'!H193)))</f>
        <v/>
      </c>
      <c r="CF199" s="398" t="str">
        <f ca="1">+IF(OFFSET('Water Data'!$H$28,0,10*ROW('Water Data'!H193))="","",OFFSET('Water Data'!$H$28,0,10*ROW('Water Data'!H193)))</f>
        <v/>
      </c>
      <c r="CG199" s="398" t="str">
        <f ca="1">+IF(OFFSET('Water Data'!$H$29,0,10*ROW('Water Data'!H193))="","",OFFSET('Water Data'!$H$29,0,10*ROW('Water Data'!H193)))</f>
        <v/>
      </c>
      <c r="CH199" s="398" t="str">
        <f ca="1">+IF(OFFSET('Water Data'!$I$27,0,10*ROW('Water Data'!I193))="","",OFFSET('Water Data'!$I$27,0,10*ROW('Water Data'!I193)))</f>
        <v/>
      </c>
      <c r="CI199" s="398" t="str">
        <f ca="1">+IF(OFFSET('Water Data'!$I$28,0,10*ROW('Water Data'!I193))="","",OFFSET('Water Data'!$I$28,0,10*ROW('Water Data'!I193)))</f>
        <v/>
      </c>
      <c r="CJ199" s="398" t="str">
        <f ca="1">+IF(OFFSET('Water Data'!$I$29,0,10*ROW('Water Data'!I193))="","",OFFSET('Water Data'!$I$29,0,10*ROW('Water Data'!I193)))</f>
        <v/>
      </c>
      <c r="CK199" s="398" t="str">
        <f ca="1">+IF(OFFSET('Sanitation Data'!$D$28,0,10*ROW('Sanitation Data'!D193))="","",OFFSET('Sanitation Data'!$D$28,0,10*ROW('Sanitation Data'!D193)))</f>
        <v/>
      </c>
      <c r="CL199" s="398" t="str">
        <f ca="1">+IF(OFFSET('Sanitation Data'!$D$29,0,10*ROW('Sanitation Data'!D193))="","",OFFSET('Sanitation Data'!$D$29,0,10*ROW('Sanitation Data'!D193)))</f>
        <v/>
      </c>
      <c r="CM199" s="398" t="str">
        <f ca="1">+IF(OFFSET('Sanitation Data'!$D$30,0,10*ROW('Sanitation Data'!D193))="","",OFFSET('Sanitation Data'!$D$30,0,10*ROW('Sanitation Data'!D193)))</f>
        <v/>
      </c>
      <c r="CN199" s="398" t="str">
        <f ca="1">+IF(OFFSET('Sanitation Data'!$D$31,0,10*ROW('Sanitation Data'!D193))="","",OFFSET('Sanitation Data'!$D$31,0,10*ROW('Sanitation Data'!D193)))</f>
        <v/>
      </c>
      <c r="CO199" s="398" t="str">
        <f ca="1">+IF(OFFSET('Sanitation Data'!$D$32,0,10*ROW('Sanitation Data'!D193))="","",OFFSET('Sanitation Data'!$D$32,0,10*ROW('Sanitation Data'!D193)))</f>
        <v/>
      </c>
      <c r="CP199" s="398" t="str">
        <f ca="1">+IF(OFFSET('Sanitation Data'!$E$28,0,10*ROW('Sanitation Data'!E193))="","",OFFSET('Sanitation Data'!$E$28,0,10*ROW('Sanitation Data'!E193)))</f>
        <v/>
      </c>
      <c r="CQ199" s="398" t="str">
        <f ca="1">+IF(OFFSET('Sanitation Data'!$E$29,0,10*ROW('Sanitation Data'!E193))="","",OFFSET('Sanitation Data'!$E$29,0,10*ROW('Sanitation Data'!E193)))</f>
        <v/>
      </c>
      <c r="CR199" s="398" t="str">
        <f ca="1">+IF(OFFSET('Sanitation Data'!$E$30,0,10*ROW('Sanitation Data'!E193))="","",OFFSET('Sanitation Data'!$E$30,0,10*ROW('Sanitation Data'!E193)))</f>
        <v/>
      </c>
      <c r="CS199" s="398" t="str">
        <f ca="1">+IF(OFFSET('Sanitation Data'!$E$31,0,10*ROW('Sanitation Data'!E193))="","",OFFSET('Sanitation Data'!$E$31,0,10*ROW('Sanitation Data'!E193)))</f>
        <v/>
      </c>
      <c r="CT199" s="398" t="str">
        <f ca="1">+IF(OFFSET('Sanitation Data'!$E$32,0,10*ROW('Sanitation Data'!E193))="","",OFFSET('Sanitation Data'!$E$32,0,10*ROW('Sanitation Data'!E193)))</f>
        <v/>
      </c>
      <c r="CU199" s="398" t="str">
        <f ca="1">+IF(OFFSET('Sanitation Data'!$F$28,0,10*ROW('Sanitation Data'!F193))="","",OFFSET('Sanitation Data'!$F$28,0,10*ROW('Sanitation Data'!F193)))</f>
        <v/>
      </c>
      <c r="CV199" s="398" t="str">
        <f ca="1">+IF(OFFSET('Sanitation Data'!$F$29,0,10*ROW('Sanitation Data'!F193))="","",OFFSET('Sanitation Data'!$F$29,0,10*ROW('Sanitation Data'!F193)))</f>
        <v/>
      </c>
      <c r="CW199" s="398" t="str">
        <f ca="1">+IF(OFFSET('Sanitation Data'!$F$30,0,10*ROW('Sanitation Data'!F193))="","",OFFSET('Sanitation Data'!$F$30,0,10*ROW('Sanitation Data'!F193)))</f>
        <v/>
      </c>
      <c r="CX199" s="398" t="str">
        <f ca="1">+IF(OFFSET('Sanitation Data'!$F$31,0,10*ROW('Sanitation Data'!F193))="","",OFFSET('Sanitation Data'!$F$31,0,10*ROW('Sanitation Data'!F193)))</f>
        <v/>
      </c>
      <c r="CY199" s="398" t="str">
        <f ca="1">+IF(OFFSET('Sanitation Data'!$F$32,0,10*ROW('Sanitation Data'!F193))="","",OFFSET('Sanitation Data'!$F$32,0,10*ROW('Sanitation Data'!F193)))</f>
        <v/>
      </c>
      <c r="CZ199" s="398" t="str">
        <f ca="1">+IF(OFFSET('Sanitation Data'!$G$28,0,10*ROW('Sanitation Data'!G193))="","",OFFSET('Sanitation Data'!$G$28,0,10*ROW('Sanitation Data'!G193)))</f>
        <v/>
      </c>
      <c r="DA199" s="398" t="str">
        <f ca="1">+IF(OFFSET('Sanitation Data'!$G$29,0,10*ROW('Sanitation Data'!G193))="","",OFFSET('Sanitation Data'!$G$29,0,10*ROW('Sanitation Data'!G193)))</f>
        <v/>
      </c>
      <c r="DB199" s="398" t="str">
        <f ca="1">+IF(OFFSET('Sanitation Data'!$G$30,0,10*ROW('Sanitation Data'!G193))="","",OFFSET('Sanitation Data'!$G$30,0,10*ROW('Sanitation Data'!G193)))</f>
        <v/>
      </c>
      <c r="DC199" s="398" t="str">
        <f ca="1">+IF(OFFSET('Sanitation Data'!$G$31,0,10*ROW('Sanitation Data'!G193))="","",OFFSET('Sanitation Data'!$G$31,0,10*ROW('Sanitation Data'!G193)))</f>
        <v/>
      </c>
      <c r="DD199" s="398" t="str">
        <f ca="1">+IF(OFFSET('Sanitation Data'!$G$32,0,10*ROW('Sanitation Data'!G193))="","",OFFSET('Sanitation Data'!$G$32,0,10*ROW('Sanitation Data'!G193)))</f>
        <v/>
      </c>
      <c r="DE199" s="398" t="str">
        <f ca="1">+IF(OFFSET('Sanitation Data'!$H$28,0,10*ROW('Sanitation Data'!H193))="","",OFFSET('Sanitation Data'!$H$28,0,10*ROW('Sanitation Data'!H193)))</f>
        <v/>
      </c>
      <c r="DF199" s="398" t="str">
        <f ca="1">+IF(OFFSET('Sanitation Data'!$H$29,0,10*ROW('Sanitation Data'!H193))="","",OFFSET('Sanitation Data'!$H$29,0,10*ROW('Sanitation Data'!H193)))</f>
        <v/>
      </c>
      <c r="DG199" s="398" t="str">
        <f ca="1">+IF(OFFSET('Sanitation Data'!$H$30,0,10*ROW('Sanitation Data'!H193))="","",OFFSET('Sanitation Data'!$H$30,0,10*ROW('Sanitation Data'!H193)))</f>
        <v/>
      </c>
      <c r="DH199" s="398" t="str">
        <f ca="1">+IF(OFFSET('Sanitation Data'!$H$31,0,10*ROW('Sanitation Data'!H193))="","",OFFSET('Sanitation Data'!$H$31,0,10*ROW('Sanitation Data'!H193)))</f>
        <v/>
      </c>
      <c r="DI199" s="398" t="str">
        <f ca="1">+IF(OFFSET('Sanitation Data'!$H$32,0,10*ROW('Sanitation Data'!H193))="","",OFFSET('Sanitation Data'!$H$32,0,10*ROW('Sanitation Data'!H193)))</f>
        <v/>
      </c>
      <c r="DJ199" s="398" t="str">
        <f ca="1">+IF(OFFSET('Sanitation Data'!$I$28,0,10*ROW('Sanitation Data'!I193))="","",OFFSET('Sanitation Data'!$I$28,0,10*ROW('Sanitation Data'!I193)))</f>
        <v/>
      </c>
      <c r="DK199" s="398" t="str">
        <f ca="1">+IF(OFFSET('Sanitation Data'!$I$29,0,10*ROW('Sanitation Data'!I193))="","",OFFSET('Sanitation Data'!$I$29,0,10*ROW('Sanitation Data'!I193)))</f>
        <v/>
      </c>
      <c r="DL199" s="398" t="str">
        <f ca="1">+IF(OFFSET('Sanitation Data'!$I$30,0,10*ROW('Sanitation Data'!I193))="","",OFFSET('Sanitation Data'!$I$30,0,10*ROW('Sanitation Data'!I193)))</f>
        <v/>
      </c>
      <c r="DM199" s="398" t="str">
        <f ca="1">+IF(OFFSET('Sanitation Data'!$I$31,0,10*ROW('Sanitation Data'!I193))="","",OFFSET('Sanitation Data'!$I$31,0,10*ROW('Sanitation Data'!I193)))</f>
        <v/>
      </c>
      <c r="DN199" s="398" t="str">
        <f ca="1">+IF(OFFSET('Sanitation Data'!$I$32,0,10*ROW('Sanitation Data'!I193))="","",OFFSET('Sanitation Data'!$I$32,0,10*ROW('Sanitation Data'!I193)))</f>
        <v/>
      </c>
      <c r="DO199" s="398" t="str">
        <f ca="1">+IF(OFFSET('Hygiene Data'!$D$11,0,10*ROW('Hygiene Data'!D193))="","",OFFSET('Hygiene Data'!$D$11,0,10*ROW('Hygiene Data'!D193)))</f>
        <v/>
      </c>
      <c r="DP199" s="398" t="str">
        <f ca="1">+IF(OFFSET('Hygiene Data'!$D$12,0,10*ROW('Hygiene Data'!D193))="","",OFFSET('Hygiene Data'!$D$12,0,10*ROW('Hygiene Data'!D193)))</f>
        <v/>
      </c>
      <c r="DQ199" s="398" t="str">
        <f ca="1">+IF(OFFSET('Hygiene Data'!$D$13,0,10*ROW('Hygiene Data'!D193))="","",OFFSET('Hygiene Data'!$D$13,0,10*ROW('Hygiene Data'!D193)))</f>
        <v/>
      </c>
      <c r="DR199" s="398" t="str">
        <f ca="1">+IF(OFFSET('Hygiene Data'!$E$11,0,10*ROW('Hygiene Data'!E193))="","",OFFSET('Hygiene Data'!$E$11,0,10*ROW('Hygiene Data'!E193)))</f>
        <v/>
      </c>
      <c r="DS199" s="398" t="str">
        <f ca="1">+IF(OFFSET('Hygiene Data'!$E$12,0,10*ROW('Hygiene Data'!E193))="","",OFFSET('Hygiene Data'!$E$12,0,10*ROW('Hygiene Data'!E193)))</f>
        <v/>
      </c>
      <c r="DT199" s="398" t="str">
        <f ca="1">+IF(OFFSET('Hygiene Data'!$E$13,0,10*ROW('Hygiene Data'!E193))="","",OFFSET('Hygiene Data'!$E$13,0,10*ROW('Hygiene Data'!E193)))</f>
        <v/>
      </c>
      <c r="DU199" s="398" t="str">
        <f ca="1">+IF(OFFSET('Hygiene Data'!$F$11,0,10*ROW('Hygiene Data'!F193))="","",OFFSET('Hygiene Data'!$F$11,0,10*ROW('Hygiene Data'!F193)))</f>
        <v/>
      </c>
      <c r="DV199" s="398" t="str">
        <f ca="1">+IF(OFFSET('Hygiene Data'!$F$12,0,10*ROW('Hygiene Data'!F193))="","",OFFSET('Hygiene Data'!$F$12,0,10*ROW('Hygiene Data'!F193)))</f>
        <v/>
      </c>
      <c r="DW199" s="398" t="str">
        <f ca="1">+IF(OFFSET('Hygiene Data'!$F$13,0,10*ROW('Hygiene Data'!F193))="","",OFFSET('Hygiene Data'!$F$13,0,10*ROW('Hygiene Data'!F193)))</f>
        <v/>
      </c>
      <c r="DX199" s="398" t="str">
        <f ca="1">+IF(OFFSET('Hygiene Data'!$G$11,0,10*ROW('Hygiene Data'!G193))="","",OFFSET('Hygiene Data'!$G$11,0,10*ROW('Hygiene Data'!G193)))</f>
        <v/>
      </c>
      <c r="DY199" s="398" t="str">
        <f ca="1">+IF(OFFSET('Hygiene Data'!$G$12,0,10*ROW('Hygiene Data'!G193))="","",OFFSET('Hygiene Data'!$G$12,0,10*ROW('Hygiene Data'!G193)))</f>
        <v/>
      </c>
      <c r="DZ199" s="398" t="str">
        <f ca="1">+IF(OFFSET('Hygiene Data'!$G$13,0,10*ROW('Hygiene Data'!G193))="","",OFFSET('Hygiene Data'!$G$13,0,10*ROW('Hygiene Data'!G193)))</f>
        <v/>
      </c>
      <c r="EA199" s="398" t="str">
        <f ca="1">+IF(OFFSET('Hygiene Data'!$H$11,0,10*ROW('Hygiene Data'!H193))="","",OFFSET('Hygiene Data'!$H$11,0,10*ROW('Hygiene Data'!H193)))</f>
        <v/>
      </c>
      <c r="EB199" s="398" t="str">
        <f ca="1">+IF(OFFSET('Hygiene Data'!$H$12,0,10*ROW('Hygiene Data'!H193))="","",OFFSET('Hygiene Data'!$H$12,0,10*ROW('Hygiene Data'!H193)))</f>
        <v/>
      </c>
      <c r="EC199" s="398" t="str">
        <f ca="1">+IF(OFFSET('Hygiene Data'!$H$13,0,10*ROW('Hygiene Data'!H193))="","",OFFSET('Hygiene Data'!$H$13,0,10*ROW('Hygiene Data'!H193)))</f>
        <v/>
      </c>
      <c r="ED199" s="398" t="str">
        <f ca="1">+IF(OFFSET('Hygiene Data'!$I$11,0,10*ROW('Hygiene Data'!I193))="","",OFFSET('Hygiene Data'!$I$11,0,10*ROW('Hygiene Data'!I193)))</f>
        <v/>
      </c>
      <c r="EE199" s="398" t="str">
        <f ca="1">+IF(OFFSET('Hygiene Data'!$I$12,0,10*ROW('Hygiene Data'!I193))="","",OFFSET('Hygiene Data'!$I$12,0,10*ROW('Hygiene Data'!I193)))</f>
        <v/>
      </c>
      <c r="EF199" s="398" t="str">
        <f ca="1">+IF(OFFSET('Hygiene Data'!$I$13,0,10*ROW('Hygiene Data'!I193))="","",OFFSET('Hygiene Data'!$I$13,0,10*ROW('Hygiene Data'!I193)))</f>
        <v/>
      </c>
    </row>
    <row r="200" spans="1:136" x14ac:dyDescent="0.25">
      <c r="A200" s="507" t="str">
        <f ca="1">+IF(OFFSET('Water Data'!$B$2,0,10*ROW('Water Data'!E194))="","",OFFSET('Water Data'!$B$2,0,10*ROW('Water Data'!E194)))</f>
        <v/>
      </c>
      <c r="B200" s="507"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34" t="str">
        <f t="shared" ca="1" si="3"/>
        <v/>
      </c>
      <c r="D200" s="535"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35"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35"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35"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35"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35"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35"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35"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35"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35"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35"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35"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35"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35"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35"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35"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35"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35"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36"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36"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36"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36"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36"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36"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36"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36"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36"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36"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36"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36"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36"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36"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36"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36"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36"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36"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36"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36"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36"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36"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36"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36"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36"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36"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36"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36"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36"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36"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37"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613"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37"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37"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37"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37"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37"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37"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37"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37"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37"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37"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37"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37"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37"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37"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37"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37"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98" t="str">
        <f ca="1">+IF(OFFSET('Water Data'!$D$27,0,10*ROW('Water Data'!D194))="","",OFFSET('Water Data'!$D$27,0,10*ROW('Water Data'!D194)))</f>
        <v/>
      </c>
      <c r="BT200" s="398" t="str">
        <f ca="1">+IF(OFFSET('Water Data'!$D$28,0,10*ROW('Water Data'!D194))="","",OFFSET('Water Data'!$D$28,0,10*ROW('Water Data'!D194)))</f>
        <v/>
      </c>
      <c r="BU200" s="398" t="str">
        <f ca="1">+IF(OFFSET('Water Data'!$D$29,0,10*ROW('Water Data'!D194))="","",OFFSET('Water Data'!$D$29,0,10*ROW('Water Data'!D194)))</f>
        <v/>
      </c>
      <c r="BV200" s="398" t="str">
        <f ca="1">+IF(OFFSET('Water Data'!$E$27,0,10*ROW('Water Data'!E194))="","",OFFSET('Water Data'!$E$27,0,10*ROW('Water Data'!E194)))</f>
        <v/>
      </c>
      <c r="BW200" s="398" t="str">
        <f ca="1">+IF(OFFSET('Water Data'!$E$28,0,10*ROW('Water Data'!E194))="","",OFFSET('Water Data'!$E$28,0,10*ROW('Water Data'!E194)))</f>
        <v/>
      </c>
      <c r="BX200" s="398" t="str">
        <f ca="1">+IF(OFFSET('Water Data'!$E$29,0,10*ROW('Water Data'!E194))="","",OFFSET('Water Data'!$E$29,0,10*ROW('Water Data'!E194)))</f>
        <v/>
      </c>
      <c r="BY200" s="398" t="str">
        <f ca="1">+IF(OFFSET('Water Data'!$F$27,0,10*ROW('Water Data'!F194))="","",OFFSET('Water Data'!$F$27,0,10*ROW('Water Data'!F194)))</f>
        <v/>
      </c>
      <c r="BZ200" s="398" t="str">
        <f ca="1">+IF(OFFSET('Water Data'!$F$28,0,10*ROW('Water Data'!F194))="","",OFFSET('Water Data'!$F$28,0,10*ROW('Water Data'!F194)))</f>
        <v/>
      </c>
      <c r="CA200" s="398" t="str">
        <f ca="1">+IF(OFFSET('Water Data'!$F$29,0,10*ROW('Water Data'!F194))="","",OFFSET('Water Data'!$F$29,0,10*ROW('Water Data'!F194)))</f>
        <v/>
      </c>
      <c r="CB200" s="398" t="str">
        <f ca="1">+IF(OFFSET('Water Data'!$G$27,0,10*ROW('Water Data'!G194))="","",OFFSET('Water Data'!$G$27,0,10*ROW('Water Data'!G194)))</f>
        <v/>
      </c>
      <c r="CC200" s="398" t="str">
        <f ca="1">+IF(OFFSET('Water Data'!$G$28,0,10*ROW('Water Data'!G194))="","",OFFSET('Water Data'!$G$28,0,10*ROW('Water Data'!G194)))</f>
        <v/>
      </c>
      <c r="CD200" s="398" t="str">
        <f ca="1">+IF(OFFSET('Water Data'!$G$29,0,10*ROW('Water Data'!G194))="","",OFFSET('Water Data'!$G$29,0,10*ROW('Water Data'!G194)))</f>
        <v/>
      </c>
      <c r="CE200" s="398" t="str">
        <f ca="1">+IF(OFFSET('Water Data'!$H$27,0,10*ROW('Water Data'!H194))="","",OFFSET('Water Data'!$H$27,0,10*ROW('Water Data'!H194)))</f>
        <v/>
      </c>
      <c r="CF200" s="398" t="str">
        <f ca="1">+IF(OFFSET('Water Data'!$H$28,0,10*ROW('Water Data'!H194))="","",OFFSET('Water Data'!$H$28,0,10*ROW('Water Data'!H194)))</f>
        <v/>
      </c>
      <c r="CG200" s="398" t="str">
        <f ca="1">+IF(OFFSET('Water Data'!$H$29,0,10*ROW('Water Data'!H194))="","",OFFSET('Water Data'!$H$29,0,10*ROW('Water Data'!H194)))</f>
        <v/>
      </c>
      <c r="CH200" s="398" t="str">
        <f ca="1">+IF(OFFSET('Water Data'!$I$27,0,10*ROW('Water Data'!I194))="","",OFFSET('Water Data'!$I$27,0,10*ROW('Water Data'!I194)))</f>
        <v/>
      </c>
      <c r="CI200" s="398" t="str">
        <f ca="1">+IF(OFFSET('Water Data'!$I$28,0,10*ROW('Water Data'!I194))="","",OFFSET('Water Data'!$I$28,0,10*ROW('Water Data'!I194)))</f>
        <v/>
      </c>
      <c r="CJ200" s="398" t="str">
        <f ca="1">+IF(OFFSET('Water Data'!$I$29,0,10*ROW('Water Data'!I194))="","",OFFSET('Water Data'!$I$29,0,10*ROW('Water Data'!I194)))</f>
        <v/>
      </c>
      <c r="CK200" s="398" t="str">
        <f ca="1">+IF(OFFSET('Sanitation Data'!$D$28,0,10*ROW('Sanitation Data'!D194))="","",OFFSET('Sanitation Data'!$D$28,0,10*ROW('Sanitation Data'!D194)))</f>
        <v/>
      </c>
      <c r="CL200" s="398" t="str">
        <f ca="1">+IF(OFFSET('Sanitation Data'!$D$29,0,10*ROW('Sanitation Data'!D194))="","",OFFSET('Sanitation Data'!$D$29,0,10*ROW('Sanitation Data'!D194)))</f>
        <v/>
      </c>
      <c r="CM200" s="398" t="str">
        <f ca="1">+IF(OFFSET('Sanitation Data'!$D$30,0,10*ROW('Sanitation Data'!D194))="","",OFFSET('Sanitation Data'!$D$30,0,10*ROW('Sanitation Data'!D194)))</f>
        <v/>
      </c>
      <c r="CN200" s="398" t="str">
        <f ca="1">+IF(OFFSET('Sanitation Data'!$D$31,0,10*ROW('Sanitation Data'!D194))="","",OFFSET('Sanitation Data'!$D$31,0,10*ROW('Sanitation Data'!D194)))</f>
        <v/>
      </c>
      <c r="CO200" s="398" t="str">
        <f ca="1">+IF(OFFSET('Sanitation Data'!$D$32,0,10*ROW('Sanitation Data'!D194))="","",OFFSET('Sanitation Data'!$D$32,0,10*ROW('Sanitation Data'!D194)))</f>
        <v/>
      </c>
      <c r="CP200" s="398" t="str">
        <f ca="1">+IF(OFFSET('Sanitation Data'!$E$28,0,10*ROW('Sanitation Data'!E194))="","",OFFSET('Sanitation Data'!$E$28,0,10*ROW('Sanitation Data'!E194)))</f>
        <v/>
      </c>
      <c r="CQ200" s="398" t="str">
        <f ca="1">+IF(OFFSET('Sanitation Data'!$E$29,0,10*ROW('Sanitation Data'!E194))="","",OFFSET('Sanitation Data'!$E$29,0,10*ROW('Sanitation Data'!E194)))</f>
        <v/>
      </c>
      <c r="CR200" s="398" t="str">
        <f ca="1">+IF(OFFSET('Sanitation Data'!$E$30,0,10*ROW('Sanitation Data'!E194))="","",OFFSET('Sanitation Data'!$E$30,0,10*ROW('Sanitation Data'!E194)))</f>
        <v/>
      </c>
      <c r="CS200" s="398" t="str">
        <f ca="1">+IF(OFFSET('Sanitation Data'!$E$31,0,10*ROW('Sanitation Data'!E194))="","",OFFSET('Sanitation Data'!$E$31,0,10*ROW('Sanitation Data'!E194)))</f>
        <v/>
      </c>
      <c r="CT200" s="398" t="str">
        <f ca="1">+IF(OFFSET('Sanitation Data'!$E$32,0,10*ROW('Sanitation Data'!E194))="","",OFFSET('Sanitation Data'!$E$32,0,10*ROW('Sanitation Data'!E194)))</f>
        <v/>
      </c>
      <c r="CU200" s="398" t="str">
        <f ca="1">+IF(OFFSET('Sanitation Data'!$F$28,0,10*ROW('Sanitation Data'!F194))="","",OFFSET('Sanitation Data'!$F$28,0,10*ROW('Sanitation Data'!F194)))</f>
        <v/>
      </c>
      <c r="CV200" s="398" t="str">
        <f ca="1">+IF(OFFSET('Sanitation Data'!$F$29,0,10*ROW('Sanitation Data'!F194))="","",OFFSET('Sanitation Data'!$F$29,0,10*ROW('Sanitation Data'!F194)))</f>
        <v/>
      </c>
      <c r="CW200" s="398" t="str">
        <f ca="1">+IF(OFFSET('Sanitation Data'!$F$30,0,10*ROW('Sanitation Data'!F194))="","",OFFSET('Sanitation Data'!$F$30,0,10*ROW('Sanitation Data'!F194)))</f>
        <v/>
      </c>
      <c r="CX200" s="398" t="str">
        <f ca="1">+IF(OFFSET('Sanitation Data'!$F$31,0,10*ROW('Sanitation Data'!F194))="","",OFFSET('Sanitation Data'!$F$31,0,10*ROW('Sanitation Data'!F194)))</f>
        <v/>
      </c>
      <c r="CY200" s="398" t="str">
        <f ca="1">+IF(OFFSET('Sanitation Data'!$F$32,0,10*ROW('Sanitation Data'!F194))="","",OFFSET('Sanitation Data'!$F$32,0,10*ROW('Sanitation Data'!F194)))</f>
        <v/>
      </c>
      <c r="CZ200" s="398" t="str">
        <f ca="1">+IF(OFFSET('Sanitation Data'!$G$28,0,10*ROW('Sanitation Data'!G194))="","",OFFSET('Sanitation Data'!$G$28,0,10*ROW('Sanitation Data'!G194)))</f>
        <v/>
      </c>
      <c r="DA200" s="398" t="str">
        <f ca="1">+IF(OFFSET('Sanitation Data'!$G$29,0,10*ROW('Sanitation Data'!G194))="","",OFFSET('Sanitation Data'!$G$29,0,10*ROW('Sanitation Data'!G194)))</f>
        <v/>
      </c>
      <c r="DB200" s="398" t="str">
        <f ca="1">+IF(OFFSET('Sanitation Data'!$G$30,0,10*ROW('Sanitation Data'!G194))="","",OFFSET('Sanitation Data'!$G$30,0,10*ROW('Sanitation Data'!G194)))</f>
        <v/>
      </c>
      <c r="DC200" s="398" t="str">
        <f ca="1">+IF(OFFSET('Sanitation Data'!$G$31,0,10*ROW('Sanitation Data'!G194))="","",OFFSET('Sanitation Data'!$G$31,0,10*ROW('Sanitation Data'!G194)))</f>
        <v/>
      </c>
      <c r="DD200" s="398" t="str">
        <f ca="1">+IF(OFFSET('Sanitation Data'!$G$32,0,10*ROW('Sanitation Data'!G194))="","",OFFSET('Sanitation Data'!$G$32,0,10*ROW('Sanitation Data'!G194)))</f>
        <v/>
      </c>
      <c r="DE200" s="398" t="str">
        <f ca="1">+IF(OFFSET('Sanitation Data'!$H$28,0,10*ROW('Sanitation Data'!H194))="","",OFFSET('Sanitation Data'!$H$28,0,10*ROW('Sanitation Data'!H194)))</f>
        <v/>
      </c>
      <c r="DF200" s="398" t="str">
        <f ca="1">+IF(OFFSET('Sanitation Data'!$H$29,0,10*ROW('Sanitation Data'!H194))="","",OFFSET('Sanitation Data'!$H$29,0,10*ROW('Sanitation Data'!H194)))</f>
        <v/>
      </c>
      <c r="DG200" s="398" t="str">
        <f ca="1">+IF(OFFSET('Sanitation Data'!$H$30,0,10*ROW('Sanitation Data'!H194))="","",OFFSET('Sanitation Data'!$H$30,0,10*ROW('Sanitation Data'!H194)))</f>
        <v/>
      </c>
      <c r="DH200" s="398" t="str">
        <f ca="1">+IF(OFFSET('Sanitation Data'!$H$31,0,10*ROW('Sanitation Data'!H194))="","",OFFSET('Sanitation Data'!$H$31,0,10*ROW('Sanitation Data'!H194)))</f>
        <v/>
      </c>
      <c r="DI200" s="398" t="str">
        <f ca="1">+IF(OFFSET('Sanitation Data'!$H$32,0,10*ROW('Sanitation Data'!H194))="","",OFFSET('Sanitation Data'!$H$32,0,10*ROW('Sanitation Data'!H194)))</f>
        <v/>
      </c>
      <c r="DJ200" s="398" t="str">
        <f ca="1">+IF(OFFSET('Sanitation Data'!$I$28,0,10*ROW('Sanitation Data'!I194))="","",OFFSET('Sanitation Data'!$I$28,0,10*ROW('Sanitation Data'!I194)))</f>
        <v/>
      </c>
      <c r="DK200" s="398" t="str">
        <f ca="1">+IF(OFFSET('Sanitation Data'!$I$29,0,10*ROW('Sanitation Data'!I194))="","",OFFSET('Sanitation Data'!$I$29,0,10*ROW('Sanitation Data'!I194)))</f>
        <v/>
      </c>
      <c r="DL200" s="398" t="str">
        <f ca="1">+IF(OFFSET('Sanitation Data'!$I$30,0,10*ROW('Sanitation Data'!I194))="","",OFFSET('Sanitation Data'!$I$30,0,10*ROW('Sanitation Data'!I194)))</f>
        <v/>
      </c>
      <c r="DM200" s="398" t="str">
        <f ca="1">+IF(OFFSET('Sanitation Data'!$I$31,0,10*ROW('Sanitation Data'!I194))="","",OFFSET('Sanitation Data'!$I$31,0,10*ROW('Sanitation Data'!I194)))</f>
        <v/>
      </c>
      <c r="DN200" s="398" t="str">
        <f ca="1">+IF(OFFSET('Sanitation Data'!$I$32,0,10*ROW('Sanitation Data'!I194))="","",OFFSET('Sanitation Data'!$I$32,0,10*ROW('Sanitation Data'!I194)))</f>
        <v/>
      </c>
      <c r="DO200" s="398" t="str">
        <f ca="1">+IF(OFFSET('Hygiene Data'!$D$11,0,10*ROW('Hygiene Data'!D194))="","",OFFSET('Hygiene Data'!$D$11,0,10*ROW('Hygiene Data'!D194)))</f>
        <v/>
      </c>
      <c r="DP200" s="398" t="str">
        <f ca="1">+IF(OFFSET('Hygiene Data'!$D$12,0,10*ROW('Hygiene Data'!D194))="","",OFFSET('Hygiene Data'!$D$12,0,10*ROW('Hygiene Data'!D194)))</f>
        <v/>
      </c>
      <c r="DQ200" s="398" t="str">
        <f ca="1">+IF(OFFSET('Hygiene Data'!$D$13,0,10*ROW('Hygiene Data'!D194))="","",OFFSET('Hygiene Data'!$D$13,0,10*ROW('Hygiene Data'!D194)))</f>
        <v/>
      </c>
      <c r="DR200" s="398" t="str">
        <f ca="1">+IF(OFFSET('Hygiene Data'!$E$11,0,10*ROW('Hygiene Data'!E194))="","",OFFSET('Hygiene Data'!$E$11,0,10*ROW('Hygiene Data'!E194)))</f>
        <v/>
      </c>
      <c r="DS200" s="398" t="str">
        <f ca="1">+IF(OFFSET('Hygiene Data'!$E$12,0,10*ROW('Hygiene Data'!E194))="","",OFFSET('Hygiene Data'!$E$12,0,10*ROW('Hygiene Data'!E194)))</f>
        <v/>
      </c>
      <c r="DT200" s="398" t="str">
        <f ca="1">+IF(OFFSET('Hygiene Data'!$E$13,0,10*ROW('Hygiene Data'!E194))="","",OFFSET('Hygiene Data'!$E$13,0,10*ROW('Hygiene Data'!E194)))</f>
        <v/>
      </c>
      <c r="DU200" s="398" t="str">
        <f ca="1">+IF(OFFSET('Hygiene Data'!$F$11,0,10*ROW('Hygiene Data'!F194))="","",OFFSET('Hygiene Data'!$F$11,0,10*ROW('Hygiene Data'!F194)))</f>
        <v/>
      </c>
      <c r="DV200" s="398" t="str">
        <f ca="1">+IF(OFFSET('Hygiene Data'!$F$12,0,10*ROW('Hygiene Data'!F194))="","",OFFSET('Hygiene Data'!$F$12,0,10*ROW('Hygiene Data'!F194)))</f>
        <v/>
      </c>
      <c r="DW200" s="398" t="str">
        <f ca="1">+IF(OFFSET('Hygiene Data'!$F$13,0,10*ROW('Hygiene Data'!F194))="","",OFFSET('Hygiene Data'!$F$13,0,10*ROW('Hygiene Data'!F194)))</f>
        <v/>
      </c>
      <c r="DX200" s="398" t="str">
        <f ca="1">+IF(OFFSET('Hygiene Data'!$G$11,0,10*ROW('Hygiene Data'!G194))="","",OFFSET('Hygiene Data'!$G$11,0,10*ROW('Hygiene Data'!G194)))</f>
        <v/>
      </c>
      <c r="DY200" s="398" t="str">
        <f ca="1">+IF(OFFSET('Hygiene Data'!$G$12,0,10*ROW('Hygiene Data'!G194))="","",OFFSET('Hygiene Data'!$G$12,0,10*ROW('Hygiene Data'!G194)))</f>
        <v/>
      </c>
      <c r="DZ200" s="398" t="str">
        <f ca="1">+IF(OFFSET('Hygiene Data'!$G$13,0,10*ROW('Hygiene Data'!G194))="","",OFFSET('Hygiene Data'!$G$13,0,10*ROW('Hygiene Data'!G194)))</f>
        <v/>
      </c>
      <c r="EA200" s="398" t="str">
        <f ca="1">+IF(OFFSET('Hygiene Data'!$H$11,0,10*ROW('Hygiene Data'!H194))="","",OFFSET('Hygiene Data'!$H$11,0,10*ROW('Hygiene Data'!H194)))</f>
        <v/>
      </c>
      <c r="EB200" s="398" t="str">
        <f ca="1">+IF(OFFSET('Hygiene Data'!$H$12,0,10*ROW('Hygiene Data'!H194))="","",OFFSET('Hygiene Data'!$H$12,0,10*ROW('Hygiene Data'!H194)))</f>
        <v/>
      </c>
      <c r="EC200" s="398" t="str">
        <f ca="1">+IF(OFFSET('Hygiene Data'!$H$13,0,10*ROW('Hygiene Data'!H194))="","",OFFSET('Hygiene Data'!$H$13,0,10*ROW('Hygiene Data'!H194)))</f>
        <v/>
      </c>
      <c r="ED200" s="398" t="str">
        <f ca="1">+IF(OFFSET('Hygiene Data'!$I$11,0,10*ROW('Hygiene Data'!I194))="","",OFFSET('Hygiene Data'!$I$11,0,10*ROW('Hygiene Data'!I194)))</f>
        <v/>
      </c>
      <c r="EE200" s="398" t="str">
        <f ca="1">+IF(OFFSET('Hygiene Data'!$I$12,0,10*ROW('Hygiene Data'!I194))="","",OFFSET('Hygiene Data'!$I$12,0,10*ROW('Hygiene Data'!I194)))</f>
        <v/>
      </c>
      <c r="EF200" s="398" t="str">
        <f ca="1">+IF(OFFSET('Hygiene Data'!$I$13,0,10*ROW('Hygiene Data'!I194))="","",OFFSET('Hygiene Data'!$I$13,0,10*ROW('Hygiene Data'!I194)))</f>
        <v/>
      </c>
    </row>
    <row r="201" spans="1:136" x14ac:dyDescent="0.25">
      <c r="A201" s="507" t="str">
        <f ca="1">+IF(OFFSET('Water Data'!$B$2,0,10*ROW('Water Data'!E195))="","",OFFSET('Water Data'!$B$2,0,10*ROW('Water Data'!E195)))</f>
        <v/>
      </c>
      <c r="B201" s="507"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34" t="str">
        <f t="shared" ca="1" si="3"/>
        <v/>
      </c>
      <c r="D201" s="535"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35"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35"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35"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35"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35"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35"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35"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35"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35"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35"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35"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35"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35"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35"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35"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35"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35"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36"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36"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36"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36"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36"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36"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36"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36"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36"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36"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36"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36"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36"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36"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36"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36"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36"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36"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36"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36"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36"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36"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36"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36"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36"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36"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36"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36"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36"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36"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37"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613"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37"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37"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37"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37"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37"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37"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37"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37"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37"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37"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37"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37"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37"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37"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37"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37"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98" t="str">
        <f ca="1">+IF(OFFSET('Water Data'!$D$27,0,10*ROW('Water Data'!D195))="","",OFFSET('Water Data'!$D$27,0,10*ROW('Water Data'!D195)))</f>
        <v/>
      </c>
      <c r="BT201" s="398" t="str">
        <f ca="1">+IF(OFFSET('Water Data'!$D$28,0,10*ROW('Water Data'!D195))="","",OFFSET('Water Data'!$D$28,0,10*ROW('Water Data'!D195)))</f>
        <v/>
      </c>
      <c r="BU201" s="398" t="str">
        <f ca="1">+IF(OFFSET('Water Data'!$D$29,0,10*ROW('Water Data'!D195))="","",OFFSET('Water Data'!$D$29,0,10*ROW('Water Data'!D195)))</f>
        <v/>
      </c>
      <c r="BV201" s="398" t="str">
        <f ca="1">+IF(OFFSET('Water Data'!$E$27,0,10*ROW('Water Data'!E195))="","",OFFSET('Water Data'!$E$27,0,10*ROW('Water Data'!E195)))</f>
        <v/>
      </c>
      <c r="BW201" s="398" t="str">
        <f ca="1">+IF(OFFSET('Water Data'!$E$28,0,10*ROW('Water Data'!E195))="","",OFFSET('Water Data'!$E$28,0,10*ROW('Water Data'!E195)))</f>
        <v/>
      </c>
      <c r="BX201" s="398" t="str">
        <f ca="1">+IF(OFFSET('Water Data'!$E$29,0,10*ROW('Water Data'!E195))="","",OFFSET('Water Data'!$E$29,0,10*ROW('Water Data'!E195)))</f>
        <v/>
      </c>
      <c r="BY201" s="398" t="str">
        <f ca="1">+IF(OFFSET('Water Data'!$F$27,0,10*ROW('Water Data'!F195))="","",OFFSET('Water Data'!$F$27,0,10*ROW('Water Data'!F195)))</f>
        <v/>
      </c>
      <c r="BZ201" s="398" t="str">
        <f ca="1">+IF(OFFSET('Water Data'!$F$28,0,10*ROW('Water Data'!F195))="","",OFFSET('Water Data'!$F$28,0,10*ROW('Water Data'!F195)))</f>
        <v/>
      </c>
      <c r="CA201" s="398" t="str">
        <f ca="1">+IF(OFFSET('Water Data'!$F$29,0,10*ROW('Water Data'!F195))="","",OFFSET('Water Data'!$F$29,0,10*ROW('Water Data'!F195)))</f>
        <v/>
      </c>
      <c r="CB201" s="398" t="str">
        <f ca="1">+IF(OFFSET('Water Data'!$G$27,0,10*ROW('Water Data'!G195))="","",OFFSET('Water Data'!$G$27,0,10*ROW('Water Data'!G195)))</f>
        <v/>
      </c>
      <c r="CC201" s="398" t="str">
        <f ca="1">+IF(OFFSET('Water Data'!$G$28,0,10*ROW('Water Data'!G195))="","",OFFSET('Water Data'!$G$28,0,10*ROW('Water Data'!G195)))</f>
        <v/>
      </c>
      <c r="CD201" s="398" t="str">
        <f ca="1">+IF(OFFSET('Water Data'!$G$29,0,10*ROW('Water Data'!G195))="","",OFFSET('Water Data'!$G$29,0,10*ROW('Water Data'!G195)))</f>
        <v/>
      </c>
      <c r="CE201" s="398" t="str">
        <f ca="1">+IF(OFFSET('Water Data'!$H$27,0,10*ROW('Water Data'!H195))="","",OFFSET('Water Data'!$H$27,0,10*ROW('Water Data'!H195)))</f>
        <v/>
      </c>
      <c r="CF201" s="398" t="str">
        <f ca="1">+IF(OFFSET('Water Data'!$H$28,0,10*ROW('Water Data'!H195))="","",OFFSET('Water Data'!$H$28,0,10*ROW('Water Data'!H195)))</f>
        <v/>
      </c>
      <c r="CG201" s="398" t="str">
        <f ca="1">+IF(OFFSET('Water Data'!$H$29,0,10*ROW('Water Data'!H195))="","",OFFSET('Water Data'!$H$29,0,10*ROW('Water Data'!H195)))</f>
        <v/>
      </c>
      <c r="CH201" s="398" t="str">
        <f ca="1">+IF(OFFSET('Water Data'!$I$27,0,10*ROW('Water Data'!I195))="","",OFFSET('Water Data'!$I$27,0,10*ROW('Water Data'!I195)))</f>
        <v/>
      </c>
      <c r="CI201" s="398" t="str">
        <f ca="1">+IF(OFFSET('Water Data'!$I$28,0,10*ROW('Water Data'!I195))="","",OFFSET('Water Data'!$I$28,0,10*ROW('Water Data'!I195)))</f>
        <v/>
      </c>
      <c r="CJ201" s="398" t="str">
        <f ca="1">+IF(OFFSET('Water Data'!$I$29,0,10*ROW('Water Data'!I195))="","",OFFSET('Water Data'!$I$29,0,10*ROW('Water Data'!I195)))</f>
        <v/>
      </c>
      <c r="CK201" s="398" t="str">
        <f ca="1">+IF(OFFSET('Sanitation Data'!$D$28,0,10*ROW('Sanitation Data'!D195))="","",OFFSET('Sanitation Data'!$D$28,0,10*ROW('Sanitation Data'!D195)))</f>
        <v/>
      </c>
      <c r="CL201" s="398" t="str">
        <f ca="1">+IF(OFFSET('Sanitation Data'!$D$29,0,10*ROW('Sanitation Data'!D195))="","",OFFSET('Sanitation Data'!$D$29,0,10*ROW('Sanitation Data'!D195)))</f>
        <v/>
      </c>
      <c r="CM201" s="398" t="str">
        <f ca="1">+IF(OFFSET('Sanitation Data'!$D$30,0,10*ROW('Sanitation Data'!D195))="","",OFFSET('Sanitation Data'!$D$30,0,10*ROW('Sanitation Data'!D195)))</f>
        <v/>
      </c>
      <c r="CN201" s="398" t="str">
        <f ca="1">+IF(OFFSET('Sanitation Data'!$D$31,0,10*ROW('Sanitation Data'!D195))="","",OFFSET('Sanitation Data'!$D$31,0,10*ROW('Sanitation Data'!D195)))</f>
        <v/>
      </c>
      <c r="CO201" s="398" t="str">
        <f ca="1">+IF(OFFSET('Sanitation Data'!$D$32,0,10*ROW('Sanitation Data'!D195))="","",OFFSET('Sanitation Data'!$D$32,0,10*ROW('Sanitation Data'!D195)))</f>
        <v/>
      </c>
      <c r="CP201" s="398" t="str">
        <f ca="1">+IF(OFFSET('Sanitation Data'!$E$28,0,10*ROW('Sanitation Data'!E195))="","",OFFSET('Sanitation Data'!$E$28,0,10*ROW('Sanitation Data'!E195)))</f>
        <v/>
      </c>
      <c r="CQ201" s="398" t="str">
        <f ca="1">+IF(OFFSET('Sanitation Data'!$E$29,0,10*ROW('Sanitation Data'!E195))="","",OFFSET('Sanitation Data'!$E$29,0,10*ROW('Sanitation Data'!E195)))</f>
        <v/>
      </c>
      <c r="CR201" s="398" t="str">
        <f ca="1">+IF(OFFSET('Sanitation Data'!$E$30,0,10*ROW('Sanitation Data'!E195))="","",OFFSET('Sanitation Data'!$E$30,0,10*ROW('Sanitation Data'!E195)))</f>
        <v/>
      </c>
      <c r="CS201" s="398" t="str">
        <f ca="1">+IF(OFFSET('Sanitation Data'!$E$31,0,10*ROW('Sanitation Data'!E195))="","",OFFSET('Sanitation Data'!$E$31,0,10*ROW('Sanitation Data'!E195)))</f>
        <v/>
      </c>
      <c r="CT201" s="398" t="str">
        <f ca="1">+IF(OFFSET('Sanitation Data'!$E$32,0,10*ROW('Sanitation Data'!E195))="","",OFFSET('Sanitation Data'!$E$32,0,10*ROW('Sanitation Data'!E195)))</f>
        <v/>
      </c>
      <c r="CU201" s="398" t="str">
        <f ca="1">+IF(OFFSET('Sanitation Data'!$F$28,0,10*ROW('Sanitation Data'!F195))="","",OFFSET('Sanitation Data'!$F$28,0,10*ROW('Sanitation Data'!F195)))</f>
        <v/>
      </c>
      <c r="CV201" s="398" t="str">
        <f ca="1">+IF(OFFSET('Sanitation Data'!$F$29,0,10*ROW('Sanitation Data'!F195))="","",OFFSET('Sanitation Data'!$F$29,0,10*ROW('Sanitation Data'!F195)))</f>
        <v/>
      </c>
      <c r="CW201" s="398" t="str">
        <f ca="1">+IF(OFFSET('Sanitation Data'!$F$30,0,10*ROW('Sanitation Data'!F195))="","",OFFSET('Sanitation Data'!$F$30,0,10*ROW('Sanitation Data'!F195)))</f>
        <v/>
      </c>
      <c r="CX201" s="398" t="str">
        <f ca="1">+IF(OFFSET('Sanitation Data'!$F$31,0,10*ROW('Sanitation Data'!F195))="","",OFFSET('Sanitation Data'!$F$31,0,10*ROW('Sanitation Data'!F195)))</f>
        <v/>
      </c>
      <c r="CY201" s="398" t="str">
        <f ca="1">+IF(OFFSET('Sanitation Data'!$F$32,0,10*ROW('Sanitation Data'!F195))="","",OFFSET('Sanitation Data'!$F$32,0,10*ROW('Sanitation Data'!F195)))</f>
        <v/>
      </c>
      <c r="CZ201" s="398" t="str">
        <f ca="1">+IF(OFFSET('Sanitation Data'!$G$28,0,10*ROW('Sanitation Data'!G195))="","",OFFSET('Sanitation Data'!$G$28,0,10*ROW('Sanitation Data'!G195)))</f>
        <v/>
      </c>
      <c r="DA201" s="398" t="str">
        <f ca="1">+IF(OFFSET('Sanitation Data'!$G$29,0,10*ROW('Sanitation Data'!G195))="","",OFFSET('Sanitation Data'!$G$29,0,10*ROW('Sanitation Data'!G195)))</f>
        <v/>
      </c>
      <c r="DB201" s="398" t="str">
        <f ca="1">+IF(OFFSET('Sanitation Data'!$G$30,0,10*ROW('Sanitation Data'!G195))="","",OFFSET('Sanitation Data'!$G$30,0,10*ROW('Sanitation Data'!G195)))</f>
        <v/>
      </c>
      <c r="DC201" s="398" t="str">
        <f ca="1">+IF(OFFSET('Sanitation Data'!$G$31,0,10*ROW('Sanitation Data'!G195))="","",OFFSET('Sanitation Data'!$G$31,0,10*ROW('Sanitation Data'!G195)))</f>
        <v/>
      </c>
      <c r="DD201" s="398" t="str">
        <f ca="1">+IF(OFFSET('Sanitation Data'!$G$32,0,10*ROW('Sanitation Data'!G195))="","",OFFSET('Sanitation Data'!$G$32,0,10*ROW('Sanitation Data'!G195)))</f>
        <v/>
      </c>
      <c r="DE201" s="398" t="str">
        <f ca="1">+IF(OFFSET('Sanitation Data'!$H$28,0,10*ROW('Sanitation Data'!H195))="","",OFFSET('Sanitation Data'!$H$28,0,10*ROW('Sanitation Data'!H195)))</f>
        <v/>
      </c>
      <c r="DF201" s="398" t="str">
        <f ca="1">+IF(OFFSET('Sanitation Data'!$H$29,0,10*ROW('Sanitation Data'!H195))="","",OFFSET('Sanitation Data'!$H$29,0,10*ROW('Sanitation Data'!H195)))</f>
        <v/>
      </c>
      <c r="DG201" s="398" t="str">
        <f ca="1">+IF(OFFSET('Sanitation Data'!$H$30,0,10*ROW('Sanitation Data'!H195))="","",OFFSET('Sanitation Data'!$H$30,0,10*ROW('Sanitation Data'!H195)))</f>
        <v/>
      </c>
      <c r="DH201" s="398" t="str">
        <f ca="1">+IF(OFFSET('Sanitation Data'!$H$31,0,10*ROW('Sanitation Data'!H195))="","",OFFSET('Sanitation Data'!$H$31,0,10*ROW('Sanitation Data'!H195)))</f>
        <v/>
      </c>
      <c r="DI201" s="398" t="str">
        <f ca="1">+IF(OFFSET('Sanitation Data'!$H$32,0,10*ROW('Sanitation Data'!H195))="","",OFFSET('Sanitation Data'!$H$32,0,10*ROW('Sanitation Data'!H195)))</f>
        <v/>
      </c>
      <c r="DJ201" s="398" t="str">
        <f ca="1">+IF(OFFSET('Sanitation Data'!$I$28,0,10*ROW('Sanitation Data'!I195))="","",OFFSET('Sanitation Data'!$I$28,0,10*ROW('Sanitation Data'!I195)))</f>
        <v/>
      </c>
      <c r="DK201" s="398" t="str">
        <f ca="1">+IF(OFFSET('Sanitation Data'!$I$29,0,10*ROW('Sanitation Data'!I195))="","",OFFSET('Sanitation Data'!$I$29,0,10*ROW('Sanitation Data'!I195)))</f>
        <v/>
      </c>
      <c r="DL201" s="398" t="str">
        <f ca="1">+IF(OFFSET('Sanitation Data'!$I$30,0,10*ROW('Sanitation Data'!I195))="","",OFFSET('Sanitation Data'!$I$30,0,10*ROW('Sanitation Data'!I195)))</f>
        <v/>
      </c>
      <c r="DM201" s="398" t="str">
        <f ca="1">+IF(OFFSET('Sanitation Data'!$I$31,0,10*ROW('Sanitation Data'!I195))="","",OFFSET('Sanitation Data'!$I$31,0,10*ROW('Sanitation Data'!I195)))</f>
        <v/>
      </c>
      <c r="DN201" s="398" t="str">
        <f ca="1">+IF(OFFSET('Sanitation Data'!$I$32,0,10*ROW('Sanitation Data'!I195))="","",OFFSET('Sanitation Data'!$I$32,0,10*ROW('Sanitation Data'!I195)))</f>
        <v/>
      </c>
      <c r="DO201" s="398" t="str">
        <f ca="1">+IF(OFFSET('Hygiene Data'!$D$11,0,10*ROW('Hygiene Data'!D195))="","",OFFSET('Hygiene Data'!$D$11,0,10*ROW('Hygiene Data'!D195)))</f>
        <v/>
      </c>
      <c r="DP201" s="398" t="str">
        <f ca="1">+IF(OFFSET('Hygiene Data'!$D$12,0,10*ROW('Hygiene Data'!D195))="","",OFFSET('Hygiene Data'!$D$12,0,10*ROW('Hygiene Data'!D195)))</f>
        <v/>
      </c>
      <c r="DQ201" s="398" t="str">
        <f ca="1">+IF(OFFSET('Hygiene Data'!$D$13,0,10*ROW('Hygiene Data'!D195))="","",OFFSET('Hygiene Data'!$D$13,0,10*ROW('Hygiene Data'!D195)))</f>
        <v/>
      </c>
      <c r="DR201" s="398" t="str">
        <f ca="1">+IF(OFFSET('Hygiene Data'!$E$11,0,10*ROW('Hygiene Data'!E195))="","",OFFSET('Hygiene Data'!$E$11,0,10*ROW('Hygiene Data'!E195)))</f>
        <v/>
      </c>
      <c r="DS201" s="398" t="str">
        <f ca="1">+IF(OFFSET('Hygiene Data'!$E$12,0,10*ROW('Hygiene Data'!E195))="","",OFFSET('Hygiene Data'!$E$12,0,10*ROW('Hygiene Data'!E195)))</f>
        <v/>
      </c>
      <c r="DT201" s="398" t="str">
        <f ca="1">+IF(OFFSET('Hygiene Data'!$E$13,0,10*ROW('Hygiene Data'!E195))="","",OFFSET('Hygiene Data'!$E$13,0,10*ROW('Hygiene Data'!E195)))</f>
        <v/>
      </c>
      <c r="DU201" s="398" t="str">
        <f ca="1">+IF(OFFSET('Hygiene Data'!$F$11,0,10*ROW('Hygiene Data'!F195))="","",OFFSET('Hygiene Data'!$F$11,0,10*ROW('Hygiene Data'!F195)))</f>
        <v/>
      </c>
      <c r="DV201" s="398" t="str">
        <f ca="1">+IF(OFFSET('Hygiene Data'!$F$12,0,10*ROW('Hygiene Data'!F195))="","",OFFSET('Hygiene Data'!$F$12,0,10*ROW('Hygiene Data'!F195)))</f>
        <v/>
      </c>
      <c r="DW201" s="398" t="str">
        <f ca="1">+IF(OFFSET('Hygiene Data'!$F$13,0,10*ROW('Hygiene Data'!F195))="","",OFFSET('Hygiene Data'!$F$13,0,10*ROW('Hygiene Data'!F195)))</f>
        <v/>
      </c>
      <c r="DX201" s="398" t="str">
        <f ca="1">+IF(OFFSET('Hygiene Data'!$G$11,0,10*ROW('Hygiene Data'!G195))="","",OFFSET('Hygiene Data'!$G$11,0,10*ROW('Hygiene Data'!G195)))</f>
        <v/>
      </c>
      <c r="DY201" s="398" t="str">
        <f ca="1">+IF(OFFSET('Hygiene Data'!$G$12,0,10*ROW('Hygiene Data'!G195))="","",OFFSET('Hygiene Data'!$G$12,0,10*ROW('Hygiene Data'!G195)))</f>
        <v/>
      </c>
      <c r="DZ201" s="398" t="str">
        <f ca="1">+IF(OFFSET('Hygiene Data'!$G$13,0,10*ROW('Hygiene Data'!G195))="","",OFFSET('Hygiene Data'!$G$13,0,10*ROW('Hygiene Data'!G195)))</f>
        <v/>
      </c>
      <c r="EA201" s="398" t="str">
        <f ca="1">+IF(OFFSET('Hygiene Data'!$H$11,0,10*ROW('Hygiene Data'!H195))="","",OFFSET('Hygiene Data'!$H$11,0,10*ROW('Hygiene Data'!H195)))</f>
        <v/>
      </c>
      <c r="EB201" s="398" t="str">
        <f ca="1">+IF(OFFSET('Hygiene Data'!$H$12,0,10*ROW('Hygiene Data'!H195))="","",OFFSET('Hygiene Data'!$H$12,0,10*ROW('Hygiene Data'!H195)))</f>
        <v/>
      </c>
      <c r="EC201" s="398" t="str">
        <f ca="1">+IF(OFFSET('Hygiene Data'!$H$13,0,10*ROW('Hygiene Data'!H195))="","",OFFSET('Hygiene Data'!$H$13,0,10*ROW('Hygiene Data'!H195)))</f>
        <v/>
      </c>
      <c r="ED201" s="398" t="str">
        <f ca="1">+IF(OFFSET('Hygiene Data'!$I$11,0,10*ROW('Hygiene Data'!I195))="","",OFFSET('Hygiene Data'!$I$11,0,10*ROW('Hygiene Data'!I195)))</f>
        <v/>
      </c>
      <c r="EE201" s="398" t="str">
        <f ca="1">+IF(OFFSET('Hygiene Data'!$I$12,0,10*ROW('Hygiene Data'!I195))="","",OFFSET('Hygiene Data'!$I$12,0,10*ROW('Hygiene Data'!I195)))</f>
        <v/>
      </c>
      <c r="EF201" s="398" t="str">
        <f ca="1">+IF(OFFSET('Hygiene Data'!$I$13,0,10*ROW('Hygiene Data'!I195))="","",OFFSET('Hygiene Data'!$I$13,0,10*ROW('Hygiene Data'!I195)))</f>
        <v/>
      </c>
    </row>
    <row r="202" spans="1:136" x14ac:dyDescent="0.25">
      <c r="A202" s="507" t="str">
        <f ca="1">+IF(OFFSET('Water Data'!$B$2,0,10*ROW('Water Data'!E196))="","",OFFSET('Water Data'!$B$2,0,10*ROW('Water Data'!E196)))</f>
        <v/>
      </c>
      <c r="B202" s="507"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34" t="str">
        <f t="shared" ca="1" si="3"/>
        <v/>
      </c>
      <c r="D202" s="535"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35"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35"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35"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35"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35"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35"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35"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35"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35"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35"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35"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35"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35"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35"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35"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35"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35"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36"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36"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36"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36"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36"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36"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36"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36"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36"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36"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36"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36"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36"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36"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36"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36"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36"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36"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36"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36"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36"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36"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36"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36"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36"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36"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36"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36"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36"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36"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37"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613"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37"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37"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37"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37"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37"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37"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37"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37"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37"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37"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37"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37"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37"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37"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37"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37"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98" t="str">
        <f ca="1">+IF(OFFSET('Water Data'!$D$27,0,10*ROW('Water Data'!D196))="","",OFFSET('Water Data'!$D$27,0,10*ROW('Water Data'!D196)))</f>
        <v/>
      </c>
      <c r="BT202" s="398" t="str">
        <f ca="1">+IF(OFFSET('Water Data'!$D$28,0,10*ROW('Water Data'!D196))="","",OFFSET('Water Data'!$D$28,0,10*ROW('Water Data'!D196)))</f>
        <v/>
      </c>
      <c r="BU202" s="398" t="str">
        <f ca="1">+IF(OFFSET('Water Data'!$D$29,0,10*ROW('Water Data'!D196))="","",OFFSET('Water Data'!$D$29,0,10*ROW('Water Data'!D196)))</f>
        <v/>
      </c>
      <c r="BV202" s="398" t="str">
        <f ca="1">+IF(OFFSET('Water Data'!$E$27,0,10*ROW('Water Data'!E196))="","",OFFSET('Water Data'!$E$27,0,10*ROW('Water Data'!E196)))</f>
        <v/>
      </c>
      <c r="BW202" s="398" t="str">
        <f ca="1">+IF(OFFSET('Water Data'!$E$28,0,10*ROW('Water Data'!E196))="","",OFFSET('Water Data'!$E$28,0,10*ROW('Water Data'!E196)))</f>
        <v/>
      </c>
      <c r="BX202" s="398" t="str">
        <f ca="1">+IF(OFFSET('Water Data'!$E$29,0,10*ROW('Water Data'!E196))="","",OFFSET('Water Data'!$E$29,0,10*ROW('Water Data'!E196)))</f>
        <v/>
      </c>
      <c r="BY202" s="398" t="str">
        <f ca="1">+IF(OFFSET('Water Data'!$F$27,0,10*ROW('Water Data'!F196))="","",OFFSET('Water Data'!$F$27,0,10*ROW('Water Data'!F196)))</f>
        <v/>
      </c>
      <c r="BZ202" s="398" t="str">
        <f ca="1">+IF(OFFSET('Water Data'!$F$28,0,10*ROW('Water Data'!F196))="","",OFFSET('Water Data'!$F$28,0,10*ROW('Water Data'!F196)))</f>
        <v/>
      </c>
      <c r="CA202" s="398" t="str">
        <f ca="1">+IF(OFFSET('Water Data'!$F$29,0,10*ROW('Water Data'!F196))="","",OFFSET('Water Data'!$F$29,0,10*ROW('Water Data'!F196)))</f>
        <v/>
      </c>
      <c r="CB202" s="398" t="str">
        <f ca="1">+IF(OFFSET('Water Data'!$G$27,0,10*ROW('Water Data'!G196))="","",OFFSET('Water Data'!$G$27,0,10*ROW('Water Data'!G196)))</f>
        <v/>
      </c>
      <c r="CC202" s="398" t="str">
        <f ca="1">+IF(OFFSET('Water Data'!$G$28,0,10*ROW('Water Data'!G196))="","",OFFSET('Water Data'!$G$28,0,10*ROW('Water Data'!G196)))</f>
        <v/>
      </c>
      <c r="CD202" s="398" t="str">
        <f ca="1">+IF(OFFSET('Water Data'!$G$29,0,10*ROW('Water Data'!G196))="","",OFFSET('Water Data'!$G$29,0,10*ROW('Water Data'!G196)))</f>
        <v/>
      </c>
      <c r="CE202" s="398" t="str">
        <f ca="1">+IF(OFFSET('Water Data'!$H$27,0,10*ROW('Water Data'!H196))="","",OFFSET('Water Data'!$H$27,0,10*ROW('Water Data'!H196)))</f>
        <v/>
      </c>
      <c r="CF202" s="398" t="str">
        <f ca="1">+IF(OFFSET('Water Data'!$H$28,0,10*ROW('Water Data'!H196))="","",OFFSET('Water Data'!$H$28,0,10*ROW('Water Data'!H196)))</f>
        <v/>
      </c>
      <c r="CG202" s="398" t="str">
        <f ca="1">+IF(OFFSET('Water Data'!$H$29,0,10*ROW('Water Data'!H196))="","",OFFSET('Water Data'!$H$29,0,10*ROW('Water Data'!H196)))</f>
        <v/>
      </c>
      <c r="CH202" s="398" t="str">
        <f ca="1">+IF(OFFSET('Water Data'!$I$27,0,10*ROW('Water Data'!I196))="","",OFFSET('Water Data'!$I$27,0,10*ROW('Water Data'!I196)))</f>
        <v/>
      </c>
      <c r="CI202" s="398" t="str">
        <f ca="1">+IF(OFFSET('Water Data'!$I$28,0,10*ROW('Water Data'!I196))="","",OFFSET('Water Data'!$I$28,0,10*ROW('Water Data'!I196)))</f>
        <v/>
      </c>
      <c r="CJ202" s="398" t="str">
        <f ca="1">+IF(OFFSET('Water Data'!$I$29,0,10*ROW('Water Data'!I196))="","",OFFSET('Water Data'!$I$29,0,10*ROW('Water Data'!I196)))</f>
        <v/>
      </c>
      <c r="CK202" s="398" t="str">
        <f ca="1">+IF(OFFSET('Sanitation Data'!$D$28,0,10*ROW('Sanitation Data'!D196))="","",OFFSET('Sanitation Data'!$D$28,0,10*ROW('Sanitation Data'!D196)))</f>
        <v/>
      </c>
      <c r="CL202" s="398" t="str">
        <f ca="1">+IF(OFFSET('Sanitation Data'!$D$29,0,10*ROW('Sanitation Data'!D196))="","",OFFSET('Sanitation Data'!$D$29,0,10*ROW('Sanitation Data'!D196)))</f>
        <v/>
      </c>
      <c r="CM202" s="398" t="str">
        <f ca="1">+IF(OFFSET('Sanitation Data'!$D$30,0,10*ROW('Sanitation Data'!D196))="","",OFFSET('Sanitation Data'!$D$30,0,10*ROW('Sanitation Data'!D196)))</f>
        <v/>
      </c>
      <c r="CN202" s="398" t="str">
        <f ca="1">+IF(OFFSET('Sanitation Data'!$D$31,0,10*ROW('Sanitation Data'!D196))="","",OFFSET('Sanitation Data'!$D$31,0,10*ROW('Sanitation Data'!D196)))</f>
        <v/>
      </c>
      <c r="CO202" s="398" t="str">
        <f ca="1">+IF(OFFSET('Sanitation Data'!$D$32,0,10*ROW('Sanitation Data'!D196))="","",OFFSET('Sanitation Data'!$D$32,0,10*ROW('Sanitation Data'!D196)))</f>
        <v/>
      </c>
      <c r="CP202" s="398" t="str">
        <f ca="1">+IF(OFFSET('Sanitation Data'!$E$28,0,10*ROW('Sanitation Data'!E196))="","",OFFSET('Sanitation Data'!$E$28,0,10*ROW('Sanitation Data'!E196)))</f>
        <v/>
      </c>
      <c r="CQ202" s="398" t="str">
        <f ca="1">+IF(OFFSET('Sanitation Data'!$E$29,0,10*ROW('Sanitation Data'!E196))="","",OFFSET('Sanitation Data'!$E$29,0,10*ROW('Sanitation Data'!E196)))</f>
        <v/>
      </c>
      <c r="CR202" s="398" t="str">
        <f ca="1">+IF(OFFSET('Sanitation Data'!$E$30,0,10*ROW('Sanitation Data'!E196))="","",OFFSET('Sanitation Data'!$E$30,0,10*ROW('Sanitation Data'!E196)))</f>
        <v/>
      </c>
      <c r="CS202" s="398" t="str">
        <f ca="1">+IF(OFFSET('Sanitation Data'!$E$31,0,10*ROW('Sanitation Data'!E196))="","",OFFSET('Sanitation Data'!$E$31,0,10*ROW('Sanitation Data'!E196)))</f>
        <v/>
      </c>
      <c r="CT202" s="398" t="str">
        <f ca="1">+IF(OFFSET('Sanitation Data'!$E$32,0,10*ROW('Sanitation Data'!E196))="","",OFFSET('Sanitation Data'!$E$32,0,10*ROW('Sanitation Data'!E196)))</f>
        <v/>
      </c>
      <c r="CU202" s="398" t="str">
        <f ca="1">+IF(OFFSET('Sanitation Data'!$F$28,0,10*ROW('Sanitation Data'!F196))="","",OFFSET('Sanitation Data'!$F$28,0,10*ROW('Sanitation Data'!F196)))</f>
        <v/>
      </c>
      <c r="CV202" s="398" t="str">
        <f ca="1">+IF(OFFSET('Sanitation Data'!$F$29,0,10*ROW('Sanitation Data'!F196))="","",OFFSET('Sanitation Data'!$F$29,0,10*ROW('Sanitation Data'!F196)))</f>
        <v/>
      </c>
      <c r="CW202" s="398" t="str">
        <f ca="1">+IF(OFFSET('Sanitation Data'!$F$30,0,10*ROW('Sanitation Data'!F196))="","",OFFSET('Sanitation Data'!$F$30,0,10*ROW('Sanitation Data'!F196)))</f>
        <v/>
      </c>
      <c r="CX202" s="398" t="str">
        <f ca="1">+IF(OFFSET('Sanitation Data'!$F$31,0,10*ROW('Sanitation Data'!F196))="","",OFFSET('Sanitation Data'!$F$31,0,10*ROW('Sanitation Data'!F196)))</f>
        <v/>
      </c>
      <c r="CY202" s="398" t="str">
        <f ca="1">+IF(OFFSET('Sanitation Data'!$F$32,0,10*ROW('Sanitation Data'!F196))="","",OFFSET('Sanitation Data'!$F$32,0,10*ROW('Sanitation Data'!F196)))</f>
        <v/>
      </c>
      <c r="CZ202" s="398" t="str">
        <f ca="1">+IF(OFFSET('Sanitation Data'!$G$28,0,10*ROW('Sanitation Data'!G196))="","",OFFSET('Sanitation Data'!$G$28,0,10*ROW('Sanitation Data'!G196)))</f>
        <v/>
      </c>
      <c r="DA202" s="398" t="str">
        <f ca="1">+IF(OFFSET('Sanitation Data'!$G$29,0,10*ROW('Sanitation Data'!G196))="","",OFFSET('Sanitation Data'!$G$29,0,10*ROW('Sanitation Data'!G196)))</f>
        <v/>
      </c>
      <c r="DB202" s="398" t="str">
        <f ca="1">+IF(OFFSET('Sanitation Data'!$G$30,0,10*ROW('Sanitation Data'!G196))="","",OFFSET('Sanitation Data'!$G$30,0,10*ROW('Sanitation Data'!G196)))</f>
        <v/>
      </c>
      <c r="DC202" s="398" t="str">
        <f ca="1">+IF(OFFSET('Sanitation Data'!$G$31,0,10*ROW('Sanitation Data'!G196))="","",OFFSET('Sanitation Data'!$G$31,0,10*ROW('Sanitation Data'!G196)))</f>
        <v/>
      </c>
      <c r="DD202" s="398" t="str">
        <f ca="1">+IF(OFFSET('Sanitation Data'!$G$32,0,10*ROW('Sanitation Data'!G196))="","",OFFSET('Sanitation Data'!$G$32,0,10*ROW('Sanitation Data'!G196)))</f>
        <v/>
      </c>
      <c r="DE202" s="398" t="str">
        <f ca="1">+IF(OFFSET('Sanitation Data'!$H$28,0,10*ROW('Sanitation Data'!H196))="","",OFFSET('Sanitation Data'!$H$28,0,10*ROW('Sanitation Data'!H196)))</f>
        <v/>
      </c>
      <c r="DF202" s="398" t="str">
        <f ca="1">+IF(OFFSET('Sanitation Data'!$H$29,0,10*ROW('Sanitation Data'!H196))="","",OFFSET('Sanitation Data'!$H$29,0,10*ROW('Sanitation Data'!H196)))</f>
        <v/>
      </c>
      <c r="DG202" s="398" t="str">
        <f ca="1">+IF(OFFSET('Sanitation Data'!$H$30,0,10*ROW('Sanitation Data'!H196))="","",OFFSET('Sanitation Data'!$H$30,0,10*ROW('Sanitation Data'!H196)))</f>
        <v/>
      </c>
      <c r="DH202" s="398" t="str">
        <f ca="1">+IF(OFFSET('Sanitation Data'!$H$31,0,10*ROW('Sanitation Data'!H196))="","",OFFSET('Sanitation Data'!$H$31,0,10*ROW('Sanitation Data'!H196)))</f>
        <v/>
      </c>
      <c r="DI202" s="398" t="str">
        <f ca="1">+IF(OFFSET('Sanitation Data'!$H$32,0,10*ROW('Sanitation Data'!H196))="","",OFFSET('Sanitation Data'!$H$32,0,10*ROW('Sanitation Data'!H196)))</f>
        <v/>
      </c>
      <c r="DJ202" s="398" t="str">
        <f ca="1">+IF(OFFSET('Sanitation Data'!$I$28,0,10*ROW('Sanitation Data'!I196))="","",OFFSET('Sanitation Data'!$I$28,0,10*ROW('Sanitation Data'!I196)))</f>
        <v/>
      </c>
      <c r="DK202" s="398" t="str">
        <f ca="1">+IF(OFFSET('Sanitation Data'!$I$29,0,10*ROW('Sanitation Data'!I196))="","",OFFSET('Sanitation Data'!$I$29,0,10*ROW('Sanitation Data'!I196)))</f>
        <v/>
      </c>
      <c r="DL202" s="398" t="str">
        <f ca="1">+IF(OFFSET('Sanitation Data'!$I$30,0,10*ROW('Sanitation Data'!I196))="","",OFFSET('Sanitation Data'!$I$30,0,10*ROW('Sanitation Data'!I196)))</f>
        <v/>
      </c>
      <c r="DM202" s="398" t="str">
        <f ca="1">+IF(OFFSET('Sanitation Data'!$I$31,0,10*ROW('Sanitation Data'!I196))="","",OFFSET('Sanitation Data'!$I$31,0,10*ROW('Sanitation Data'!I196)))</f>
        <v/>
      </c>
      <c r="DN202" s="398" t="str">
        <f ca="1">+IF(OFFSET('Sanitation Data'!$I$32,0,10*ROW('Sanitation Data'!I196))="","",OFFSET('Sanitation Data'!$I$32,0,10*ROW('Sanitation Data'!I196)))</f>
        <v/>
      </c>
      <c r="DO202" s="398" t="str">
        <f ca="1">+IF(OFFSET('Hygiene Data'!$D$11,0,10*ROW('Hygiene Data'!D196))="","",OFFSET('Hygiene Data'!$D$11,0,10*ROW('Hygiene Data'!D196)))</f>
        <v/>
      </c>
      <c r="DP202" s="398" t="str">
        <f ca="1">+IF(OFFSET('Hygiene Data'!$D$12,0,10*ROW('Hygiene Data'!D196))="","",OFFSET('Hygiene Data'!$D$12,0,10*ROW('Hygiene Data'!D196)))</f>
        <v/>
      </c>
      <c r="DQ202" s="398" t="str">
        <f ca="1">+IF(OFFSET('Hygiene Data'!$D$13,0,10*ROW('Hygiene Data'!D196))="","",OFFSET('Hygiene Data'!$D$13,0,10*ROW('Hygiene Data'!D196)))</f>
        <v/>
      </c>
      <c r="DR202" s="398" t="str">
        <f ca="1">+IF(OFFSET('Hygiene Data'!$E$11,0,10*ROW('Hygiene Data'!E196))="","",OFFSET('Hygiene Data'!$E$11,0,10*ROW('Hygiene Data'!E196)))</f>
        <v/>
      </c>
      <c r="DS202" s="398" t="str">
        <f ca="1">+IF(OFFSET('Hygiene Data'!$E$12,0,10*ROW('Hygiene Data'!E196))="","",OFFSET('Hygiene Data'!$E$12,0,10*ROW('Hygiene Data'!E196)))</f>
        <v/>
      </c>
      <c r="DT202" s="398" t="str">
        <f ca="1">+IF(OFFSET('Hygiene Data'!$E$13,0,10*ROW('Hygiene Data'!E196))="","",OFFSET('Hygiene Data'!$E$13,0,10*ROW('Hygiene Data'!E196)))</f>
        <v/>
      </c>
      <c r="DU202" s="398" t="str">
        <f ca="1">+IF(OFFSET('Hygiene Data'!$F$11,0,10*ROW('Hygiene Data'!F196))="","",OFFSET('Hygiene Data'!$F$11,0,10*ROW('Hygiene Data'!F196)))</f>
        <v/>
      </c>
      <c r="DV202" s="398" t="str">
        <f ca="1">+IF(OFFSET('Hygiene Data'!$F$12,0,10*ROW('Hygiene Data'!F196))="","",OFFSET('Hygiene Data'!$F$12,0,10*ROW('Hygiene Data'!F196)))</f>
        <v/>
      </c>
      <c r="DW202" s="398" t="str">
        <f ca="1">+IF(OFFSET('Hygiene Data'!$F$13,0,10*ROW('Hygiene Data'!F196))="","",OFFSET('Hygiene Data'!$F$13,0,10*ROW('Hygiene Data'!F196)))</f>
        <v/>
      </c>
      <c r="DX202" s="398" t="str">
        <f ca="1">+IF(OFFSET('Hygiene Data'!$G$11,0,10*ROW('Hygiene Data'!G196))="","",OFFSET('Hygiene Data'!$G$11,0,10*ROW('Hygiene Data'!G196)))</f>
        <v/>
      </c>
      <c r="DY202" s="398" t="str">
        <f ca="1">+IF(OFFSET('Hygiene Data'!$G$12,0,10*ROW('Hygiene Data'!G196))="","",OFFSET('Hygiene Data'!$G$12,0,10*ROW('Hygiene Data'!G196)))</f>
        <v/>
      </c>
      <c r="DZ202" s="398" t="str">
        <f ca="1">+IF(OFFSET('Hygiene Data'!$G$13,0,10*ROW('Hygiene Data'!G196))="","",OFFSET('Hygiene Data'!$G$13,0,10*ROW('Hygiene Data'!G196)))</f>
        <v/>
      </c>
      <c r="EA202" s="398" t="str">
        <f ca="1">+IF(OFFSET('Hygiene Data'!$H$11,0,10*ROW('Hygiene Data'!H196))="","",OFFSET('Hygiene Data'!$H$11,0,10*ROW('Hygiene Data'!H196)))</f>
        <v/>
      </c>
      <c r="EB202" s="398" t="str">
        <f ca="1">+IF(OFFSET('Hygiene Data'!$H$12,0,10*ROW('Hygiene Data'!H196))="","",OFFSET('Hygiene Data'!$H$12,0,10*ROW('Hygiene Data'!H196)))</f>
        <v/>
      </c>
      <c r="EC202" s="398" t="str">
        <f ca="1">+IF(OFFSET('Hygiene Data'!$H$13,0,10*ROW('Hygiene Data'!H196))="","",OFFSET('Hygiene Data'!$H$13,0,10*ROW('Hygiene Data'!H196)))</f>
        <v/>
      </c>
      <c r="ED202" s="398" t="str">
        <f ca="1">+IF(OFFSET('Hygiene Data'!$I$11,0,10*ROW('Hygiene Data'!I196))="","",OFFSET('Hygiene Data'!$I$11,0,10*ROW('Hygiene Data'!I196)))</f>
        <v/>
      </c>
      <c r="EE202" s="398" t="str">
        <f ca="1">+IF(OFFSET('Hygiene Data'!$I$12,0,10*ROW('Hygiene Data'!I196))="","",OFFSET('Hygiene Data'!$I$12,0,10*ROW('Hygiene Data'!I196)))</f>
        <v/>
      </c>
      <c r="EF202" s="398" t="str">
        <f ca="1">+IF(OFFSET('Hygiene Data'!$I$13,0,10*ROW('Hygiene Data'!I196))="","",OFFSET('Hygiene Data'!$I$13,0,10*ROW('Hygiene Data'!I196)))</f>
        <v/>
      </c>
    </row>
    <row r="203" spans="1:136" x14ac:dyDescent="0.25">
      <c r="A203" s="507" t="str">
        <f ca="1">+IF(OFFSET('Water Data'!$B$2,0,10*ROW('Water Data'!E197))="","",OFFSET('Water Data'!$B$2,0,10*ROW('Water Data'!E197)))</f>
        <v/>
      </c>
      <c r="B203" s="507"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34" t="str">
        <f t="shared" ca="1" si="3"/>
        <v/>
      </c>
      <c r="D203" s="535"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35"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35"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35"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35"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35"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35"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35"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35"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35"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35"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35"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35"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35"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35"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35"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35"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35"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36"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36"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36"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36"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36"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36"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36"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36"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36"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36"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36"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36"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36"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36"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36"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36"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36"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36"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36"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36"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36"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36"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36"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36"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36"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36"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36"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36"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36"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36"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37"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613"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37"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37"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37"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37"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37"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37"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37"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37"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37"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37"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37"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37"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37"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37"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37"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37"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98" t="str">
        <f ca="1">+IF(OFFSET('Water Data'!$D$27,0,10*ROW('Water Data'!D197))="","",OFFSET('Water Data'!$D$27,0,10*ROW('Water Data'!D197)))</f>
        <v/>
      </c>
      <c r="BT203" s="398" t="str">
        <f ca="1">+IF(OFFSET('Water Data'!$D$28,0,10*ROW('Water Data'!D197))="","",OFFSET('Water Data'!$D$28,0,10*ROW('Water Data'!D197)))</f>
        <v/>
      </c>
      <c r="BU203" s="398" t="str">
        <f ca="1">+IF(OFFSET('Water Data'!$D$29,0,10*ROW('Water Data'!D197))="","",OFFSET('Water Data'!$D$29,0,10*ROW('Water Data'!D197)))</f>
        <v/>
      </c>
      <c r="BV203" s="398" t="str">
        <f ca="1">+IF(OFFSET('Water Data'!$E$27,0,10*ROW('Water Data'!E197))="","",OFFSET('Water Data'!$E$27,0,10*ROW('Water Data'!E197)))</f>
        <v/>
      </c>
      <c r="BW203" s="398" t="str">
        <f ca="1">+IF(OFFSET('Water Data'!$E$28,0,10*ROW('Water Data'!E197))="","",OFFSET('Water Data'!$E$28,0,10*ROW('Water Data'!E197)))</f>
        <v/>
      </c>
      <c r="BX203" s="398" t="str">
        <f ca="1">+IF(OFFSET('Water Data'!$E$29,0,10*ROW('Water Data'!E197))="","",OFFSET('Water Data'!$E$29,0,10*ROW('Water Data'!E197)))</f>
        <v/>
      </c>
      <c r="BY203" s="398" t="str">
        <f ca="1">+IF(OFFSET('Water Data'!$F$27,0,10*ROW('Water Data'!F197))="","",OFFSET('Water Data'!$F$27,0,10*ROW('Water Data'!F197)))</f>
        <v/>
      </c>
      <c r="BZ203" s="398" t="str">
        <f ca="1">+IF(OFFSET('Water Data'!$F$28,0,10*ROW('Water Data'!F197))="","",OFFSET('Water Data'!$F$28,0,10*ROW('Water Data'!F197)))</f>
        <v/>
      </c>
      <c r="CA203" s="398" t="str">
        <f ca="1">+IF(OFFSET('Water Data'!$F$29,0,10*ROW('Water Data'!F197))="","",OFFSET('Water Data'!$F$29,0,10*ROW('Water Data'!F197)))</f>
        <v/>
      </c>
      <c r="CB203" s="398" t="str">
        <f ca="1">+IF(OFFSET('Water Data'!$G$27,0,10*ROW('Water Data'!G197))="","",OFFSET('Water Data'!$G$27,0,10*ROW('Water Data'!G197)))</f>
        <v/>
      </c>
      <c r="CC203" s="398" t="str">
        <f ca="1">+IF(OFFSET('Water Data'!$G$28,0,10*ROW('Water Data'!G197))="","",OFFSET('Water Data'!$G$28,0,10*ROW('Water Data'!G197)))</f>
        <v/>
      </c>
      <c r="CD203" s="398" t="str">
        <f ca="1">+IF(OFFSET('Water Data'!$G$29,0,10*ROW('Water Data'!G197))="","",OFFSET('Water Data'!$G$29,0,10*ROW('Water Data'!G197)))</f>
        <v/>
      </c>
      <c r="CE203" s="398" t="str">
        <f ca="1">+IF(OFFSET('Water Data'!$H$27,0,10*ROW('Water Data'!H197))="","",OFFSET('Water Data'!$H$27,0,10*ROW('Water Data'!H197)))</f>
        <v/>
      </c>
      <c r="CF203" s="398" t="str">
        <f ca="1">+IF(OFFSET('Water Data'!$H$28,0,10*ROW('Water Data'!H197))="","",OFFSET('Water Data'!$H$28,0,10*ROW('Water Data'!H197)))</f>
        <v/>
      </c>
      <c r="CG203" s="398" t="str">
        <f ca="1">+IF(OFFSET('Water Data'!$H$29,0,10*ROW('Water Data'!H197))="","",OFFSET('Water Data'!$H$29,0,10*ROW('Water Data'!H197)))</f>
        <v/>
      </c>
      <c r="CH203" s="398" t="str">
        <f ca="1">+IF(OFFSET('Water Data'!$I$27,0,10*ROW('Water Data'!I197))="","",OFFSET('Water Data'!$I$27,0,10*ROW('Water Data'!I197)))</f>
        <v/>
      </c>
      <c r="CI203" s="398" t="str">
        <f ca="1">+IF(OFFSET('Water Data'!$I$28,0,10*ROW('Water Data'!I197))="","",OFFSET('Water Data'!$I$28,0,10*ROW('Water Data'!I197)))</f>
        <v/>
      </c>
      <c r="CJ203" s="398" t="str">
        <f ca="1">+IF(OFFSET('Water Data'!$I$29,0,10*ROW('Water Data'!I197))="","",OFFSET('Water Data'!$I$29,0,10*ROW('Water Data'!I197)))</f>
        <v/>
      </c>
      <c r="CK203" s="398" t="str">
        <f ca="1">+IF(OFFSET('Sanitation Data'!$D$28,0,10*ROW('Sanitation Data'!D197))="","",OFFSET('Sanitation Data'!$D$28,0,10*ROW('Sanitation Data'!D197)))</f>
        <v/>
      </c>
      <c r="CL203" s="398" t="str">
        <f ca="1">+IF(OFFSET('Sanitation Data'!$D$29,0,10*ROW('Sanitation Data'!D197))="","",OFFSET('Sanitation Data'!$D$29,0,10*ROW('Sanitation Data'!D197)))</f>
        <v/>
      </c>
      <c r="CM203" s="398" t="str">
        <f ca="1">+IF(OFFSET('Sanitation Data'!$D$30,0,10*ROW('Sanitation Data'!D197))="","",OFFSET('Sanitation Data'!$D$30,0,10*ROW('Sanitation Data'!D197)))</f>
        <v/>
      </c>
      <c r="CN203" s="398" t="str">
        <f ca="1">+IF(OFFSET('Sanitation Data'!$D$31,0,10*ROW('Sanitation Data'!D197))="","",OFFSET('Sanitation Data'!$D$31,0,10*ROW('Sanitation Data'!D197)))</f>
        <v/>
      </c>
      <c r="CO203" s="398" t="str">
        <f ca="1">+IF(OFFSET('Sanitation Data'!$D$32,0,10*ROW('Sanitation Data'!D197))="","",OFFSET('Sanitation Data'!$D$32,0,10*ROW('Sanitation Data'!D197)))</f>
        <v/>
      </c>
      <c r="CP203" s="398" t="str">
        <f ca="1">+IF(OFFSET('Sanitation Data'!$E$28,0,10*ROW('Sanitation Data'!E197))="","",OFFSET('Sanitation Data'!$E$28,0,10*ROW('Sanitation Data'!E197)))</f>
        <v/>
      </c>
      <c r="CQ203" s="398" t="str">
        <f ca="1">+IF(OFFSET('Sanitation Data'!$E$29,0,10*ROW('Sanitation Data'!E197))="","",OFFSET('Sanitation Data'!$E$29,0,10*ROW('Sanitation Data'!E197)))</f>
        <v/>
      </c>
      <c r="CR203" s="398" t="str">
        <f ca="1">+IF(OFFSET('Sanitation Data'!$E$30,0,10*ROW('Sanitation Data'!E197))="","",OFFSET('Sanitation Data'!$E$30,0,10*ROW('Sanitation Data'!E197)))</f>
        <v/>
      </c>
      <c r="CS203" s="398" t="str">
        <f ca="1">+IF(OFFSET('Sanitation Data'!$E$31,0,10*ROW('Sanitation Data'!E197))="","",OFFSET('Sanitation Data'!$E$31,0,10*ROW('Sanitation Data'!E197)))</f>
        <v/>
      </c>
      <c r="CT203" s="398" t="str">
        <f ca="1">+IF(OFFSET('Sanitation Data'!$E$32,0,10*ROW('Sanitation Data'!E197))="","",OFFSET('Sanitation Data'!$E$32,0,10*ROW('Sanitation Data'!E197)))</f>
        <v/>
      </c>
      <c r="CU203" s="398" t="str">
        <f ca="1">+IF(OFFSET('Sanitation Data'!$F$28,0,10*ROW('Sanitation Data'!F197))="","",OFFSET('Sanitation Data'!$F$28,0,10*ROW('Sanitation Data'!F197)))</f>
        <v/>
      </c>
      <c r="CV203" s="398" t="str">
        <f ca="1">+IF(OFFSET('Sanitation Data'!$F$29,0,10*ROW('Sanitation Data'!F197))="","",OFFSET('Sanitation Data'!$F$29,0,10*ROW('Sanitation Data'!F197)))</f>
        <v/>
      </c>
      <c r="CW203" s="398" t="str">
        <f ca="1">+IF(OFFSET('Sanitation Data'!$F$30,0,10*ROW('Sanitation Data'!F197))="","",OFFSET('Sanitation Data'!$F$30,0,10*ROW('Sanitation Data'!F197)))</f>
        <v/>
      </c>
      <c r="CX203" s="398" t="str">
        <f ca="1">+IF(OFFSET('Sanitation Data'!$F$31,0,10*ROW('Sanitation Data'!F197))="","",OFFSET('Sanitation Data'!$F$31,0,10*ROW('Sanitation Data'!F197)))</f>
        <v/>
      </c>
      <c r="CY203" s="398" t="str">
        <f ca="1">+IF(OFFSET('Sanitation Data'!$F$32,0,10*ROW('Sanitation Data'!F197))="","",OFFSET('Sanitation Data'!$F$32,0,10*ROW('Sanitation Data'!F197)))</f>
        <v/>
      </c>
      <c r="CZ203" s="398" t="str">
        <f ca="1">+IF(OFFSET('Sanitation Data'!$G$28,0,10*ROW('Sanitation Data'!G197))="","",OFFSET('Sanitation Data'!$G$28,0,10*ROW('Sanitation Data'!G197)))</f>
        <v/>
      </c>
      <c r="DA203" s="398" t="str">
        <f ca="1">+IF(OFFSET('Sanitation Data'!$G$29,0,10*ROW('Sanitation Data'!G197))="","",OFFSET('Sanitation Data'!$G$29,0,10*ROW('Sanitation Data'!G197)))</f>
        <v/>
      </c>
      <c r="DB203" s="398" t="str">
        <f ca="1">+IF(OFFSET('Sanitation Data'!$G$30,0,10*ROW('Sanitation Data'!G197))="","",OFFSET('Sanitation Data'!$G$30,0,10*ROW('Sanitation Data'!G197)))</f>
        <v/>
      </c>
      <c r="DC203" s="398" t="str">
        <f ca="1">+IF(OFFSET('Sanitation Data'!$G$31,0,10*ROW('Sanitation Data'!G197))="","",OFFSET('Sanitation Data'!$G$31,0,10*ROW('Sanitation Data'!G197)))</f>
        <v/>
      </c>
      <c r="DD203" s="398" t="str">
        <f ca="1">+IF(OFFSET('Sanitation Data'!$G$32,0,10*ROW('Sanitation Data'!G197))="","",OFFSET('Sanitation Data'!$G$32,0,10*ROW('Sanitation Data'!G197)))</f>
        <v/>
      </c>
      <c r="DE203" s="398" t="str">
        <f ca="1">+IF(OFFSET('Sanitation Data'!$H$28,0,10*ROW('Sanitation Data'!H197))="","",OFFSET('Sanitation Data'!$H$28,0,10*ROW('Sanitation Data'!H197)))</f>
        <v/>
      </c>
      <c r="DF203" s="398" t="str">
        <f ca="1">+IF(OFFSET('Sanitation Data'!$H$29,0,10*ROW('Sanitation Data'!H197))="","",OFFSET('Sanitation Data'!$H$29,0,10*ROW('Sanitation Data'!H197)))</f>
        <v/>
      </c>
      <c r="DG203" s="398" t="str">
        <f ca="1">+IF(OFFSET('Sanitation Data'!$H$30,0,10*ROW('Sanitation Data'!H197))="","",OFFSET('Sanitation Data'!$H$30,0,10*ROW('Sanitation Data'!H197)))</f>
        <v/>
      </c>
      <c r="DH203" s="398" t="str">
        <f ca="1">+IF(OFFSET('Sanitation Data'!$H$31,0,10*ROW('Sanitation Data'!H197))="","",OFFSET('Sanitation Data'!$H$31,0,10*ROW('Sanitation Data'!H197)))</f>
        <v/>
      </c>
      <c r="DI203" s="398" t="str">
        <f ca="1">+IF(OFFSET('Sanitation Data'!$H$32,0,10*ROW('Sanitation Data'!H197))="","",OFFSET('Sanitation Data'!$H$32,0,10*ROW('Sanitation Data'!H197)))</f>
        <v/>
      </c>
      <c r="DJ203" s="398" t="str">
        <f ca="1">+IF(OFFSET('Sanitation Data'!$I$28,0,10*ROW('Sanitation Data'!I197))="","",OFFSET('Sanitation Data'!$I$28,0,10*ROW('Sanitation Data'!I197)))</f>
        <v/>
      </c>
      <c r="DK203" s="398" t="str">
        <f ca="1">+IF(OFFSET('Sanitation Data'!$I$29,0,10*ROW('Sanitation Data'!I197))="","",OFFSET('Sanitation Data'!$I$29,0,10*ROW('Sanitation Data'!I197)))</f>
        <v/>
      </c>
      <c r="DL203" s="398" t="str">
        <f ca="1">+IF(OFFSET('Sanitation Data'!$I$30,0,10*ROW('Sanitation Data'!I197))="","",OFFSET('Sanitation Data'!$I$30,0,10*ROW('Sanitation Data'!I197)))</f>
        <v/>
      </c>
      <c r="DM203" s="398" t="str">
        <f ca="1">+IF(OFFSET('Sanitation Data'!$I$31,0,10*ROW('Sanitation Data'!I197))="","",OFFSET('Sanitation Data'!$I$31,0,10*ROW('Sanitation Data'!I197)))</f>
        <v/>
      </c>
      <c r="DN203" s="398" t="str">
        <f ca="1">+IF(OFFSET('Sanitation Data'!$I$32,0,10*ROW('Sanitation Data'!I197))="","",OFFSET('Sanitation Data'!$I$32,0,10*ROW('Sanitation Data'!I197)))</f>
        <v/>
      </c>
      <c r="DO203" s="398" t="str">
        <f ca="1">+IF(OFFSET('Hygiene Data'!$D$11,0,10*ROW('Hygiene Data'!D197))="","",OFFSET('Hygiene Data'!$D$11,0,10*ROW('Hygiene Data'!D197)))</f>
        <v/>
      </c>
      <c r="DP203" s="398" t="str">
        <f ca="1">+IF(OFFSET('Hygiene Data'!$D$12,0,10*ROW('Hygiene Data'!D197))="","",OFFSET('Hygiene Data'!$D$12,0,10*ROW('Hygiene Data'!D197)))</f>
        <v/>
      </c>
      <c r="DQ203" s="398" t="str">
        <f ca="1">+IF(OFFSET('Hygiene Data'!$D$13,0,10*ROW('Hygiene Data'!D197))="","",OFFSET('Hygiene Data'!$D$13,0,10*ROW('Hygiene Data'!D197)))</f>
        <v/>
      </c>
      <c r="DR203" s="398" t="str">
        <f ca="1">+IF(OFFSET('Hygiene Data'!$E$11,0,10*ROW('Hygiene Data'!E197))="","",OFFSET('Hygiene Data'!$E$11,0,10*ROW('Hygiene Data'!E197)))</f>
        <v/>
      </c>
      <c r="DS203" s="398" t="str">
        <f ca="1">+IF(OFFSET('Hygiene Data'!$E$12,0,10*ROW('Hygiene Data'!E197))="","",OFFSET('Hygiene Data'!$E$12,0,10*ROW('Hygiene Data'!E197)))</f>
        <v/>
      </c>
      <c r="DT203" s="398" t="str">
        <f ca="1">+IF(OFFSET('Hygiene Data'!$E$13,0,10*ROW('Hygiene Data'!E197))="","",OFFSET('Hygiene Data'!$E$13,0,10*ROW('Hygiene Data'!E197)))</f>
        <v/>
      </c>
      <c r="DU203" s="398" t="str">
        <f ca="1">+IF(OFFSET('Hygiene Data'!$F$11,0,10*ROW('Hygiene Data'!F197))="","",OFFSET('Hygiene Data'!$F$11,0,10*ROW('Hygiene Data'!F197)))</f>
        <v/>
      </c>
      <c r="DV203" s="398" t="str">
        <f ca="1">+IF(OFFSET('Hygiene Data'!$F$12,0,10*ROW('Hygiene Data'!F197))="","",OFFSET('Hygiene Data'!$F$12,0,10*ROW('Hygiene Data'!F197)))</f>
        <v/>
      </c>
      <c r="DW203" s="398" t="str">
        <f ca="1">+IF(OFFSET('Hygiene Data'!$F$13,0,10*ROW('Hygiene Data'!F197))="","",OFFSET('Hygiene Data'!$F$13,0,10*ROW('Hygiene Data'!F197)))</f>
        <v/>
      </c>
      <c r="DX203" s="398" t="str">
        <f ca="1">+IF(OFFSET('Hygiene Data'!$G$11,0,10*ROW('Hygiene Data'!G197))="","",OFFSET('Hygiene Data'!$G$11,0,10*ROW('Hygiene Data'!G197)))</f>
        <v/>
      </c>
      <c r="DY203" s="398" t="str">
        <f ca="1">+IF(OFFSET('Hygiene Data'!$G$12,0,10*ROW('Hygiene Data'!G197))="","",OFFSET('Hygiene Data'!$G$12,0,10*ROW('Hygiene Data'!G197)))</f>
        <v/>
      </c>
      <c r="DZ203" s="398" t="str">
        <f ca="1">+IF(OFFSET('Hygiene Data'!$G$13,0,10*ROW('Hygiene Data'!G197))="","",OFFSET('Hygiene Data'!$G$13,0,10*ROW('Hygiene Data'!G197)))</f>
        <v/>
      </c>
      <c r="EA203" s="398" t="str">
        <f ca="1">+IF(OFFSET('Hygiene Data'!$H$11,0,10*ROW('Hygiene Data'!H197))="","",OFFSET('Hygiene Data'!$H$11,0,10*ROW('Hygiene Data'!H197)))</f>
        <v/>
      </c>
      <c r="EB203" s="398" t="str">
        <f ca="1">+IF(OFFSET('Hygiene Data'!$H$12,0,10*ROW('Hygiene Data'!H197))="","",OFFSET('Hygiene Data'!$H$12,0,10*ROW('Hygiene Data'!H197)))</f>
        <v/>
      </c>
      <c r="EC203" s="398" t="str">
        <f ca="1">+IF(OFFSET('Hygiene Data'!$H$13,0,10*ROW('Hygiene Data'!H197))="","",OFFSET('Hygiene Data'!$H$13,0,10*ROW('Hygiene Data'!H197)))</f>
        <v/>
      </c>
      <c r="ED203" s="398" t="str">
        <f ca="1">+IF(OFFSET('Hygiene Data'!$I$11,0,10*ROW('Hygiene Data'!I197))="","",OFFSET('Hygiene Data'!$I$11,0,10*ROW('Hygiene Data'!I197)))</f>
        <v/>
      </c>
      <c r="EE203" s="398" t="str">
        <f ca="1">+IF(OFFSET('Hygiene Data'!$I$12,0,10*ROW('Hygiene Data'!I197))="","",OFFSET('Hygiene Data'!$I$12,0,10*ROW('Hygiene Data'!I197)))</f>
        <v/>
      </c>
      <c r="EF203" s="398" t="str">
        <f ca="1">+IF(OFFSET('Hygiene Data'!$I$13,0,10*ROW('Hygiene Data'!I197))="","",OFFSET('Hygiene Data'!$I$13,0,10*ROW('Hygiene Data'!I197)))</f>
        <v/>
      </c>
    </row>
    <row r="204" spans="1:136" x14ac:dyDescent="0.25">
      <c r="A204" s="507" t="str">
        <f ca="1">+IF(OFFSET('Water Data'!$B$2,0,10*ROW('Water Data'!E198))="","",OFFSET('Water Data'!$B$2,0,10*ROW('Water Data'!E198)))</f>
        <v/>
      </c>
      <c r="B204" s="507"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34" t="str">
        <f t="shared" ca="1" si="3"/>
        <v/>
      </c>
      <c r="D204" s="535"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35"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35"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35"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35"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35"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35"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35"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35"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35"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35"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35"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35"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35"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35"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35"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35"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35"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36"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36"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36"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36"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36"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36"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36"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36"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36"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36"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36"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36"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36"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36"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36"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36"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36"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36"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36"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36"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36"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36"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36"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36"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36"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36"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36"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36"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36"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36"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37"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613"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37"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37"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37"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37"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37"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37"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37"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37"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37"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37"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37"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37"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37"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37"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37"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37"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98" t="str">
        <f ca="1">+IF(OFFSET('Water Data'!$D$27,0,10*ROW('Water Data'!D198))="","",OFFSET('Water Data'!$D$27,0,10*ROW('Water Data'!D198)))</f>
        <v/>
      </c>
      <c r="BT204" s="398" t="str">
        <f ca="1">+IF(OFFSET('Water Data'!$D$28,0,10*ROW('Water Data'!D198))="","",OFFSET('Water Data'!$D$28,0,10*ROW('Water Data'!D198)))</f>
        <v/>
      </c>
      <c r="BU204" s="398" t="str">
        <f ca="1">+IF(OFFSET('Water Data'!$D$29,0,10*ROW('Water Data'!D198))="","",OFFSET('Water Data'!$D$29,0,10*ROW('Water Data'!D198)))</f>
        <v/>
      </c>
      <c r="BV204" s="398" t="str">
        <f ca="1">+IF(OFFSET('Water Data'!$E$27,0,10*ROW('Water Data'!E198))="","",OFFSET('Water Data'!$E$27,0,10*ROW('Water Data'!E198)))</f>
        <v/>
      </c>
      <c r="BW204" s="398" t="str">
        <f ca="1">+IF(OFFSET('Water Data'!$E$28,0,10*ROW('Water Data'!E198))="","",OFFSET('Water Data'!$E$28,0,10*ROW('Water Data'!E198)))</f>
        <v/>
      </c>
      <c r="BX204" s="398" t="str">
        <f ca="1">+IF(OFFSET('Water Data'!$E$29,0,10*ROW('Water Data'!E198))="","",OFFSET('Water Data'!$E$29,0,10*ROW('Water Data'!E198)))</f>
        <v/>
      </c>
      <c r="BY204" s="398" t="str">
        <f ca="1">+IF(OFFSET('Water Data'!$F$27,0,10*ROW('Water Data'!F198))="","",OFFSET('Water Data'!$F$27,0,10*ROW('Water Data'!F198)))</f>
        <v/>
      </c>
      <c r="BZ204" s="398" t="str">
        <f ca="1">+IF(OFFSET('Water Data'!$F$28,0,10*ROW('Water Data'!F198))="","",OFFSET('Water Data'!$F$28,0,10*ROW('Water Data'!F198)))</f>
        <v/>
      </c>
      <c r="CA204" s="398" t="str">
        <f ca="1">+IF(OFFSET('Water Data'!$F$29,0,10*ROW('Water Data'!F198))="","",OFFSET('Water Data'!$F$29,0,10*ROW('Water Data'!F198)))</f>
        <v/>
      </c>
      <c r="CB204" s="398" t="str">
        <f ca="1">+IF(OFFSET('Water Data'!$G$27,0,10*ROW('Water Data'!G198))="","",OFFSET('Water Data'!$G$27,0,10*ROW('Water Data'!G198)))</f>
        <v/>
      </c>
      <c r="CC204" s="398" t="str">
        <f ca="1">+IF(OFFSET('Water Data'!$G$28,0,10*ROW('Water Data'!G198))="","",OFFSET('Water Data'!$G$28,0,10*ROW('Water Data'!G198)))</f>
        <v/>
      </c>
      <c r="CD204" s="398" t="str">
        <f ca="1">+IF(OFFSET('Water Data'!$G$29,0,10*ROW('Water Data'!G198))="","",OFFSET('Water Data'!$G$29,0,10*ROW('Water Data'!G198)))</f>
        <v/>
      </c>
      <c r="CE204" s="398" t="str">
        <f ca="1">+IF(OFFSET('Water Data'!$H$27,0,10*ROW('Water Data'!H198))="","",OFFSET('Water Data'!$H$27,0,10*ROW('Water Data'!H198)))</f>
        <v/>
      </c>
      <c r="CF204" s="398" t="str">
        <f ca="1">+IF(OFFSET('Water Data'!$H$28,0,10*ROW('Water Data'!H198))="","",OFFSET('Water Data'!$H$28,0,10*ROW('Water Data'!H198)))</f>
        <v/>
      </c>
      <c r="CG204" s="398" t="str">
        <f ca="1">+IF(OFFSET('Water Data'!$H$29,0,10*ROW('Water Data'!H198))="","",OFFSET('Water Data'!$H$29,0,10*ROW('Water Data'!H198)))</f>
        <v/>
      </c>
      <c r="CH204" s="398" t="str">
        <f ca="1">+IF(OFFSET('Water Data'!$I$27,0,10*ROW('Water Data'!I198))="","",OFFSET('Water Data'!$I$27,0,10*ROW('Water Data'!I198)))</f>
        <v/>
      </c>
      <c r="CI204" s="398" t="str">
        <f ca="1">+IF(OFFSET('Water Data'!$I$28,0,10*ROW('Water Data'!I198))="","",OFFSET('Water Data'!$I$28,0,10*ROW('Water Data'!I198)))</f>
        <v/>
      </c>
      <c r="CJ204" s="398" t="str">
        <f ca="1">+IF(OFFSET('Water Data'!$I$29,0,10*ROW('Water Data'!I198))="","",OFFSET('Water Data'!$I$29,0,10*ROW('Water Data'!I198)))</f>
        <v/>
      </c>
      <c r="CK204" s="398" t="str">
        <f ca="1">+IF(OFFSET('Sanitation Data'!$D$28,0,10*ROW('Sanitation Data'!D198))="","",OFFSET('Sanitation Data'!$D$28,0,10*ROW('Sanitation Data'!D198)))</f>
        <v/>
      </c>
      <c r="CL204" s="398" t="str">
        <f ca="1">+IF(OFFSET('Sanitation Data'!$D$29,0,10*ROW('Sanitation Data'!D198))="","",OFFSET('Sanitation Data'!$D$29,0,10*ROW('Sanitation Data'!D198)))</f>
        <v/>
      </c>
      <c r="CM204" s="398" t="str">
        <f ca="1">+IF(OFFSET('Sanitation Data'!$D$30,0,10*ROW('Sanitation Data'!D198))="","",OFFSET('Sanitation Data'!$D$30,0,10*ROW('Sanitation Data'!D198)))</f>
        <v/>
      </c>
      <c r="CN204" s="398" t="str">
        <f ca="1">+IF(OFFSET('Sanitation Data'!$D$31,0,10*ROW('Sanitation Data'!D198))="","",OFFSET('Sanitation Data'!$D$31,0,10*ROW('Sanitation Data'!D198)))</f>
        <v/>
      </c>
      <c r="CO204" s="398" t="str">
        <f ca="1">+IF(OFFSET('Sanitation Data'!$D$32,0,10*ROW('Sanitation Data'!D198))="","",OFFSET('Sanitation Data'!$D$32,0,10*ROW('Sanitation Data'!D198)))</f>
        <v/>
      </c>
      <c r="CP204" s="398" t="str">
        <f ca="1">+IF(OFFSET('Sanitation Data'!$E$28,0,10*ROW('Sanitation Data'!E198))="","",OFFSET('Sanitation Data'!$E$28,0,10*ROW('Sanitation Data'!E198)))</f>
        <v/>
      </c>
      <c r="CQ204" s="398" t="str">
        <f ca="1">+IF(OFFSET('Sanitation Data'!$E$29,0,10*ROW('Sanitation Data'!E198))="","",OFFSET('Sanitation Data'!$E$29,0,10*ROW('Sanitation Data'!E198)))</f>
        <v/>
      </c>
      <c r="CR204" s="398" t="str">
        <f ca="1">+IF(OFFSET('Sanitation Data'!$E$30,0,10*ROW('Sanitation Data'!E198))="","",OFFSET('Sanitation Data'!$E$30,0,10*ROW('Sanitation Data'!E198)))</f>
        <v/>
      </c>
      <c r="CS204" s="398" t="str">
        <f ca="1">+IF(OFFSET('Sanitation Data'!$E$31,0,10*ROW('Sanitation Data'!E198))="","",OFFSET('Sanitation Data'!$E$31,0,10*ROW('Sanitation Data'!E198)))</f>
        <v/>
      </c>
      <c r="CT204" s="398" t="str">
        <f ca="1">+IF(OFFSET('Sanitation Data'!$E$32,0,10*ROW('Sanitation Data'!E198))="","",OFFSET('Sanitation Data'!$E$32,0,10*ROW('Sanitation Data'!E198)))</f>
        <v/>
      </c>
      <c r="CU204" s="398" t="str">
        <f ca="1">+IF(OFFSET('Sanitation Data'!$F$28,0,10*ROW('Sanitation Data'!F198))="","",OFFSET('Sanitation Data'!$F$28,0,10*ROW('Sanitation Data'!F198)))</f>
        <v/>
      </c>
      <c r="CV204" s="398" t="str">
        <f ca="1">+IF(OFFSET('Sanitation Data'!$F$29,0,10*ROW('Sanitation Data'!F198))="","",OFFSET('Sanitation Data'!$F$29,0,10*ROW('Sanitation Data'!F198)))</f>
        <v/>
      </c>
      <c r="CW204" s="398" t="str">
        <f ca="1">+IF(OFFSET('Sanitation Data'!$F$30,0,10*ROW('Sanitation Data'!F198))="","",OFFSET('Sanitation Data'!$F$30,0,10*ROW('Sanitation Data'!F198)))</f>
        <v/>
      </c>
      <c r="CX204" s="398" t="str">
        <f ca="1">+IF(OFFSET('Sanitation Data'!$F$31,0,10*ROW('Sanitation Data'!F198))="","",OFFSET('Sanitation Data'!$F$31,0,10*ROW('Sanitation Data'!F198)))</f>
        <v/>
      </c>
      <c r="CY204" s="398" t="str">
        <f ca="1">+IF(OFFSET('Sanitation Data'!$F$32,0,10*ROW('Sanitation Data'!F198))="","",OFFSET('Sanitation Data'!$F$32,0,10*ROW('Sanitation Data'!F198)))</f>
        <v/>
      </c>
      <c r="CZ204" s="398" t="str">
        <f ca="1">+IF(OFFSET('Sanitation Data'!$G$28,0,10*ROW('Sanitation Data'!G198))="","",OFFSET('Sanitation Data'!$G$28,0,10*ROW('Sanitation Data'!G198)))</f>
        <v/>
      </c>
      <c r="DA204" s="398" t="str">
        <f ca="1">+IF(OFFSET('Sanitation Data'!$G$29,0,10*ROW('Sanitation Data'!G198))="","",OFFSET('Sanitation Data'!$G$29,0,10*ROW('Sanitation Data'!G198)))</f>
        <v/>
      </c>
      <c r="DB204" s="398" t="str">
        <f ca="1">+IF(OFFSET('Sanitation Data'!$G$30,0,10*ROW('Sanitation Data'!G198))="","",OFFSET('Sanitation Data'!$G$30,0,10*ROW('Sanitation Data'!G198)))</f>
        <v/>
      </c>
      <c r="DC204" s="398" t="str">
        <f ca="1">+IF(OFFSET('Sanitation Data'!$G$31,0,10*ROW('Sanitation Data'!G198))="","",OFFSET('Sanitation Data'!$G$31,0,10*ROW('Sanitation Data'!G198)))</f>
        <v/>
      </c>
      <c r="DD204" s="398" t="str">
        <f ca="1">+IF(OFFSET('Sanitation Data'!$G$32,0,10*ROW('Sanitation Data'!G198))="","",OFFSET('Sanitation Data'!$G$32,0,10*ROW('Sanitation Data'!G198)))</f>
        <v/>
      </c>
      <c r="DE204" s="398" t="str">
        <f ca="1">+IF(OFFSET('Sanitation Data'!$H$28,0,10*ROW('Sanitation Data'!H198))="","",OFFSET('Sanitation Data'!$H$28,0,10*ROW('Sanitation Data'!H198)))</f>
        <v/>
      </c>
      <c r="DF204" s="398" t="str">
        <f ca="1">+IF(OFFSET('Sanitation Data'!$H$29,0,10*ROW('Sanitation Data'!H198))="","",OFFSET('Sanitation Data'!$H$29,0,10*ROW('Sanitation Data'!H198)))</f>
        <v/>
      </c>
      <c r="DG204" s="398" t="str">
        <f ca="1">+IF(OFFSET('Sanitation Data'!$H$30,0,10*ROW('Sanitation Data'!H198))="","",OFFSET('Sanitation Data'!$H$30,0,10*ROW('Sanitation Data'!H198)))</f>
        <v/>
      </c>
      <c r="DH204" s="398" t="str">
        <f ca="1">+IF(OFFSET('Sanitation Data'!$H$31,0,10*ROW('Sanitation Data'!H198))="","",OFFSET('Sanitation Data'!$H$31,0,10*ROW('Sanitation Data'!H198)))</f>
        <v/>
      </c>
      <c r="DI204" s="398" t="str">
        <f ca="1">+IF(OFFSET('Sanitation Data'!$H$32,0,10*ROW('Sanitation Data'!H198))="","",OFFSET('Sanitation Data'!$H$32,0,10*ROW('Sanitation Data'!H198)))</f>
        <v/>
      </c>
      <c r="DJ204" s="398" t="str">
        <f ca="1">+IF(OFFSET('Sanitation Data'!$I$28,0,10*ROW('Sanitation Data'!I198))="","",OFFSET('Sanitation Data'!$I$28,0,10*ROW('Sanitation Data'!I198)))</f>
        <v/>
      </c>
      <c r="DK204" s="398" t="str">
        <f ca="1">+IF(OFFSET('Sanitation Data'!$I$29,0,10*ROW('Sanitation Data'!I198))="","",OFFSET('Sanitation Data'!$I$29,0,10*ROW('Sanitation Data'!I198)))</f>
        <v/>
      </c>
      <c r="DL204" s="398" t="str">
        <f ca="1">+IF(OFFSET('Sanitation Data'!$I$30,0,10*ROW('Sanitation Data'!I198))="","",OFFSET('Sanitation Data'!$I$30,0,10*ROW('Sanitation Data'!I198)))</f>
        <v/>
      </c>
      <c r="DM204" s="398" t="str">
        <f ca="1">+IF(OFFSET('Sanitation Data'!$I$31,0,10*ROW('Sanitation Data'!I198))="","",OFFSET('Sanitation Data'!$I$31,0,10*ROW('Sanitation Data'!I198)))</f>
        <v/>
      </c>
      <c r="DN204" s="398" t="str">
        <f ca="1">+IF(OFFSET('Sanitation Data'!$I$32,0,10*ROW('Sanitation Data'!I198))="","",OFFSET('Sanitation Data'!$I$32,0,10*ROW('Sanitation Data'!I198)))</f>
        <v/>
      </c>
      <c r="DO204" s="398" t="str">
        <f ca="1">+IF(OFFSET('Hygiene Data'!$D$11,0,10*ROW('Hygiene Data'!D198))="","",OFFSET('Hygiene Data'!$D$11,0,10*ROW('Hygiene Data'!D198)))</f>
        <v/>
      </c>
      <c r="DP204" s="398" t="str">
        <f ca="1">+IF(OFFSET('Hygiene Data'!$D$12,0,10*ROW('Hygiene Data'!D198))="","",OFFSET('Hygiene Data'!$D$12,0,10*ROW('Hygiene Data'!D198)))</f>
        <v/>
      </c>
      <c r="DQ204" s="398" t="str">
        <f ca="1">+IF(OFFSET('Hygiene Data'!$D$13,0,10*ROW('Hygiene Data'!D198))="","",OFFSET('Hygiene Data'!$D$13,0,10*ROW('Hygiene Data'!D198)))</f>
        <v/>
      </c>
      <c r="DR204" s="398" t="str">
        <f ca="1">+IF(OFFSET('Hygiene Data'!$E$11,0,10*ROW('Hygiene Data'!E198))="","",OFFSET('Hygiene Data'!$E$11,0,10*ROW('Hygiene Data'!E198)))</f>
        <v/>
      </c>
      <c r="DS204" s="398" t="str">
        <f ca="1">+IF(OFFSET('Hygiene Data'!$E$12,0,10*ROW('Hygiene Data'!E198))="","",OFFSET('Hygiene Data'!$E$12,0,10*ROW('Hygiene Data'!E198)))</f>
        <v/>
      </c>
      <c r="DT204" s="398" t="str">
        <f ca="1">+IF(OFFSET('Hygiene Data'!$E$13,0,10*ROW('Hygiene Data'!E198))="","",OFFSET('Hygiene Data'!$E$13,0,10*ROW('Hygiene Data'!E198)))</f>
        <v/>
      </c>
      <c r="DU204" s="398" t="str">
        <f ca="1">+IF(OFFSET('Hygiene Data'!$F$11,0,10*ROW('Hygiene Data'!F198))="","",OFFSET('Hygiene Data'!$F$11,0,10*ROW('Hygiene Data'!F198)))</f>
        <v/>
      </c>
      <c r="DV204" s="398" t="str">
        <f ca="1">+IF(OFFSET('Hygiene Data'!$F$12,0,10*ROW('Hygiene Data'!F198))="","",OFFSET('Hygiene Data'!$F$12,0,10*ROW('Hygiene Data'!F198)))</f>
        <v/>
      </c>
      <c r="DW204" s="398" t="str">
        <f ca="1">+IF(OFFSET('Hygiene Data'!$F$13,0,10*ROW('Hygiene Data'!F198))="","",OFFSET('Hygiene Data'!$F$13,0,10*ROW('Hygiene Data'!F198)))</f>
        <v/>
      </c>
      <c r="DX204" s="398" t="str">
        <f ca="1">+IF(OFFSET('Hygiene Data'!$G$11,0,10*ROW('Hygiene Data'!G198))="","",OFFSET('Hygiene Data'!$G$11,0,10*ROW('Hygiene Data'!G198)))</f>
        <v/>
      </c>
      <c r="DY204" s="398" t="str">
        <f ca="1">+IF(OFFSET('Hygiene Data'!$G$12,0,10*ROW('Hygiene Data'!G198))="","",OFFSET('Hygiene Data'!$G$12,0,10*ROW('Hygiene Data'!G198)))</f>
        <v/>
      </c>
      <c r="DZ204" s="398" t="str">
        <f ca="1">+IF(OFFSET('Hygiene Data'!$G$13,0,10*ROW('Hygiene Data'!G198))="","",OFFSET('Hygiene Data'!$G$13,0,10*ROW('Hygiene Data'!G198)))</f>
        <v/>
      </c>
      <c r="EA204" s="398" t="str">
        <f ca="1">+IF(OFFSET('Hygiene Data'!$H$11,0,10*ROW('Hygiene Data'!H198))="","",OFFSET('Hygiene Data'!$H$11,0,10*ROW('Hygiene Data'!H198)))</f>
        <v/>
      </c>
      <c r="EB204" s="398" t="str">
        <f ca="1">+IF(OFFSET('Hygiene Data'!$H$12,0,10*ROW('Hygiene Data'!H198))="","",OFFSET('Hygiene Data'!$H$12,0,10*ROW('Hygiene Data'!H198)))</f>
        <v/>
      </c>
      <c r="EC204" s="398" t="str">
        <f ca="1">+IF(OFFSET('Hygiene Data'!$H$13,0,10*ROW('Hygiene Data'!H198))="","",OFFSET('Hygiene Data'!$H$13,0,10*ROW('Hygiene Data'!H198)))</f>
        <v/>
      </c>
      <c r="ED204" s="398" t="str">
        <f ca="1">+IF(OFFSET('Hygiene Data'!$I$11,0,10*ROW('Hygiene Data'!I198))="","",OFFSET('Hygiene Data'!$I$11,0,10*ROW('Hygiene Data'!I198)))</f>
        <v/>
      </c>
      <c r="EE204" s="398" t="str">
        <f ca="1">+IF(OFFSET('Hygiene Data'!$I$12,0,10*ROW('Hygiene Data'!I198))="","",OFFSET('Hygiene Data'!$I$12,0,10*ROW('Hygiene Data'!I198)))</f>
        <v/>
      </c>
      <c r="EF204" s="398" t="str">
        <f ca="1">+IF(OFFSET('Hygiene Data'!$I$13,0,10*ROW('Hygiene Data'!I198))="","",OFFSET('Hygiene Data'!$I$13,0,10*ROW('Hygiene Data'!I198)))</f>
        <v/>
      </c>
    </row>
    <row r="205" spans="1:136" x14ac:dyDescent="0.25">
      <c r="A205" s="507" t="str">
        <f ca="1">+IF(OFFSET('Water Data'!$B$2,0,10*ROW('Water Data'!E199))="","",OFFSET('Water Data'!$B$2,0,10*ROW('Water Data'!E199)))</f>
        <v/>
      </c>
      <c r="B205" s="507"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34" t="str">
        <f t="shared" ca="1" si="3"/>
        <v/>
      </c>
      <c r="D205" s="535"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35"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35"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35"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35"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35"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35"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35"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35"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35"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35"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35"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35"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35"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35"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35"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35"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35"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36"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36"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36"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36"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36"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36"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36"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36"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36"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36"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36"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36"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36"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36"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36"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36"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36"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36"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36"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36"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36"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36"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36"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36"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36"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36"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36"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36"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36"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36"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37"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613"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37"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37"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37"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37"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37"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37"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37"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37"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37"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37"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37"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37"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37"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37"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37"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37"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98" t="str">
        <f ca="1">+IF(OFFSET('Water Data'!$D$27,0,10*ROW('Water Data'!D199))="","",OFFSET('Water Data'!$D$27,0,10*ROW('Water Data'!D199)))</f>
        <v/>
      </c>
      <c r="BT205" s="398" t="str">
        <f ca="1">+IF(OFFSET('Water Data'!$D$28,0,10*ROW('Water Data'!D199))="","",OFFSET('Water Data'!$D$28,0,10*ROW('Water Data'!D199)))</f>
        <v/>
      </c>
      <c r="BU205" s="398" t="str">
        <f ca="1">+IF(OFFSET('Water Data'!$D$29,0,10*ROW('Water Data'!D199))="","",OFFSET('Water Data'!$D$29,0,10*ROW('Water Data'!D199)))</f>
        <v/>
      </c>
      <c r="BV205" s="398" t="str">
        <f ca="1">+IF(OFFSET('Water Data'!$E$27,0,10*ROW('Water Data'!E199))="","",OFFSET('Water Data'!$E$27,0,10*ROW('Water Data'!E199)))</f>
        <v/>
      </c>
      <c r="BW205" s="398" t="str">
        <f ca="1">+IF(OFFSET('Water Data'!$E$28,0,10*ROW('Water Data'!E199))="","",OFFSET('Water Data'!$E$28,0,10*ROW('Water Data'!E199)))</f>
        <v/>
      </c>
      <c r="BX205" s="398" t="str">
        <f ca="1">+IF(OFFSET('Water Data'!$E$29,0,10*ROW('Water Data'!E199))="","",OFFSET('Water Data'!$E$29,0,10*ROW('Water Data'!E199)))</f>
        <v/>
      </c>
      <c r="BY205" s="398" t="str">
        <f ca="1">+IF(OFFSET('Water Data'!$F$27,0,10*ROW('Water Data'!F199))="","",OFFSET('Water Data'!$F$27,0,10*ROW('Water Data'!F199)))</f>
        <v/>
      </c>
      <c r="BZ205" s="398" t="str">
        <f ca="1">+IF(OFFSET('Water Data'!$F$28,0,10*ROW('Water Data'!F199))="","",OFFSET('Water Data'!$F$28,0,10*ROW('Water Data'!F199)))</f>
        <v/>
      </c>
      <c r="CA205" s="398" t="str">
        <f ca="1">+IF(OFFSET('Water Data'!$F$29,0,10*ROW('Water Data'!F199))="","",OFFSET('Water Data'!$F$29,0,10*ROW('Water Data'!F199)))</f>
        <v/>
      </c>
      <c r="CB205" s="398" t="str">
        <f ca="1">+IF(OFFSET('Water Data'!$G$27,0,10*ROW('Water Data'!G199))="","",OFFSET('Water Data'!$G$27,0,10*ROW('Water Data'!G199)))</f>
        <v/>
      </c>
      <c r="CC205" s="398" t="str">
        <f ca="1">+IF(OFFSET('Water Data'!$G$28,0,10*ROW('Water Data'!G199))="","",OFFSET('Water Data'!$G$28,0,10*ROW('Water Data'!G199)))</f>
        <v/>
      </c>
      <c r="CD205" s="398" t="str">
        <f ca="1">+IF(OFFSET('Water Data'!$G$29,0,10*ROW('Water Data'!G199))="","",OFFSET('Water Data'!$G$29,0,10*ROW('Water Data'!G199)))</f>
        <v/>
      </c>
      <c r="CE205" s="398" t="str">
        <f ca="1">+IF(OFFSET('Water Data'!$H$27,0,10*ROW('Water Data'!H199))="","",OFFSET('Water Data'!$H$27,0,10*ROW('Water Data'!H199)))</f>
        <v/>
      </c>
      <c r="CF205" s="398" t="str">
        <f ca="1">+IF(OFFSET('Water Data'!$H$28,0,10*ROW('Water Data'!H199))="","",OFFSET('Water Data'!$H$28,0,10*ROW('Water Data'!H199)))</f>
        <v/>
      </c>
      <c r="CG205" s="398" t="str">
        <f ca="1">+IF(OFFSET('Water Data'!$H$29,0,10*ROW('Water Data'!H199))="","",OFFSET('Water Data'!$H$29,0,10*ROW('Water Data'!H199)))</f>
        <v/>
      </c>
      <c r="CH205" s="398" t="str">
        <f ca="1">+IF(OFFSET('Water Data'!$I$27,0,10*ROW('Water Data'!I199))="","",OFFSET('Water Data'!$I$27,0,10*ROW('Water Data'!I199)))</f>
        <v/>
      </c>
      <c r="CI205" s="398" t="str">
        <f ca="1">+IF(OFFSET('Water Data'!$I$28,0,10*ROW('Water Data'!I199))="","",OFFSET('Water Data'!$I$28,0,10*ROW('Water Data'!I199)))</f>
        <v/>
      </c>
      <c r="CJ205" s="398" t="str">
        <f ca="1">+IF(OFFSET('Water Data'!$I$29,0,10*ROW('Water Data'!I199))="","",OFFSET('Water Data'!$I$29,0,10*ROW('Water Data'!I199)))</f>
        <v/>
      </c>
      <c r="CK205" s="398" t="str">
        <f ca="1">+IF(OFFSET('Sanitation Data'!$D$28,0,10*ROW('Sanitation Data'!D199))="","",OFFSET('Sanitation Data'!$D$28,0,10*ROW('Sanitation Data'!D199)))</f>
        <v/>
      </c>
      <c r="CL205" s="398" t="str">
        <f ca="1">+IF(OFFSET('Sanitation Data'!$D$29,0,10*ROW('Sanitation Data'!D199))="","",OFFSET('Sanitation Data'!$D$29,0,10*ROW('Sanitation Data'!D199)))</f>
        <v/>
      </c>
      <c r="CM205" s="398" t="str">
        <f ca="1">+IF(OFFSET('Sanitation Data'!$D$30,0,10*ROW('Sanitation Data'!D199))="","",OFFSET('Sanitation Data'!$D$30,0,10*ROW('Sanitation Data'!D199)))</f>
        <v/>
      </c>
      <c r="CN205" s="398" t="str">
        <f ca="1">+IF(OFFSET('Sanitation Data'!$D$31,0,10*ROW('Sanitation Data'!D199))="","",OFFSET('Sanitation Data'!$D$31,0,10*ROW('Sanitation Data'!D199)))</f>
        <v/>
      </c>
      <c r="CO205" s="398" t="str">
        <f ca="1">+IF(OFFSET('Sanitation Data'!$D$32,0,10*ROW('Sanitation Data'!D199))="","",OFFSET('Sanitation Data'!$D$32,0,10*ROW('Sanitation Data'!D199)))</f>
        <v/>
      </c>
      <c r="CP205" s="398" t="str">
        <f ca="1">+IF(OFFSET('Sanitation Data'!$E$28,0,10*ROW('Sanitation Data'!E199))="","",OFFSET('Sanitation Data'!$E$28,0,10*ROW('Sanitation Data'!E199)))</f>
        <v/>
      </c>
      <c r="CQ205" s="398" t="str">
        <f ca="1">+IF(OFFSET('Sanitation Data'!$E$29,0,10*ROW('Sanitation Data'!E199))="","",OFFSET('Sanitation Data'!$E$29,0,10*ROW('Sanitation Data'!E199)))</f>
        <v/>
      </c>
      <c r="CR205" s="398" t="str">
        <f ca="1">+IF(OFFSET('Sanitation Data'!$E$30,0,10*ROW('Sanitation Data'!E199))="","",OFFSET('Sanitation Data'!$E$30,0,10*ROW('Sanitation Data'!E199)))</f>
        <v/>
      </c>
      <c r="CS205" s="398" t="str">
        <f ca="1">+IF(OFFSET('Sanitation Data'!$E$31,0,10*ROW('Sanitation Data'!E199))="","",OFFSET('Sanitation Data'!$E$31,0,10*ROW('Sanitation Data'!E199)))</f>
        <v/>
      </c>
      <c r="CT205" s="398" t="str">
        <f ca="1">+IF(OFFSET('Sanitation Data'!$E$32,0,10*ROW('Sanitation Data'!E199))="","",OFFSET('Sanitation Data'!$E$32,0,10*ROW('Sanitation Data'!E199)))</f>
        <v/>
      </c>
      <c r="CU205" s="398" t="str">
        <f ca="1">+IF(OFFSET('Sanitation Data'!$F$28,0,10*ROW('Sanitation Data'!F199))="","",OFFSET('Sanitation Data'!$F$28,0,10*ROW('Sanitation Data'!F199)))</f>
        <v/>
      </c>
      <c r="CV205" s="398" t="str">
        <f ca="1">+IF(OFFSET('Sanitation Data'!$F$29,0,10*ROW('Sanitation Data'!F199))="","",OFFSET('Sanitation Data'!$F$29,0,10*ROW('Sanitation Data'!F199)))</f>
        <v/>
      </c>
      <c r="CW205" s="398" t="str">
        <f ca="1">+IF(OFFSET('Sanitation Data'!$F$30,0,10*ROW('Sanitation Data'!F199))="","",OFFSET('Sanitation Data'!$F$30,0,10*ROW('Sanitation Data'!F199)))</f>
        <v/>
      </c>
      <c r="CX205" s="398" t="str">
        <f ca="1">+IF(OFFSET('Sanitation Data'!$F$31,0,10*ROW('Sanitation Data'!F199))="","",OFFSET('Sanitation Data'!$F$31,0,10*ROW('Sanitation Data'!F199)))</f>
        <v/>
      </c>
      <c r="CY205" s="398" t="str">
        <f ca="1">+IF(OFFSET('Sanitation Data'!$F$32,0,10*ROW('Sanitation Data'!F199))="","",OFFSET('Sanitation Data'!$F$32,0,10*ROW('Sanitation Data'!F199)))</f>
        <v/>
      </c>
      <c r="CZ205" s="398" t="str">
        <f ca="1">+IF(OFFSET('Sanitation Data'!$G$28,0,10*ROW('Sanitation Data'!G199))="","",OFFSET('Sanitation Data'!$G$28,0,10*ROW('Sanitation Data'!G199)))</f>
        <v/>
      </c>
      <c r="DA205" s="398" t="str">
        <f ca="1">+IF(OFFSET('Sanitation Data'!$G$29,0,10*ROW('Sanitation Data'!G199))="","",OFFSET('Sanitation Data'!$G$29,0,10*ROW('Sanitation Data'!G199)))</f>
        <v/>
      </c>
      <c r="DB205" s="398" t="str">
        <f ca="1">+IF(OFFSET('Sanitation Data'!$G$30,0,10*ROW('Sanitation Data'!G199))="","",OFFSET('Sanitation Data'!$G$30,0,10*ROW('Sanitation Data'!G199)))</f>
        <v/>
      </c>
      <c r="DC205" s="398" t="str">
        <f ca="1">+IF(OFFSET('Sanitation Data'!$G$31,0,10*ROW('Sanitation Data'!G199))="","",OFFSET('Sanitation Data'!$G$31,0,10*ROW('Sanitation Data'!G199)))</f>
        <v/>
      </c>
      <c r="DD205" s="398" t="str">
        <f ca="1">+IF(OFFSET('Sanitation Data'!$G$32,0,10*ROW('Sanitation Data'!G199))="","",OFFSET('Sanitation Data'!$G$32,0,10*ROW('Sanitation Data'!G199)))</f>
        <v/>
      </c>
      <c r="DE205" s="398" t="str">
        <f ca="1">+IF(OFFSET('Sanitation Data'!$H$28,0,10*ROW('Sanitation Data'!H199))="","",OFFSET('Sanitation Data'!$H$28,0,10*ROW('Sanitation Data'!H199)))</f>
        <v/>
      </c>
      <c r="DF205" s="398" t="str">
        <f ca="1">+IF(OFFSET('Sanitation Data'!$H$29,0,10*ROW('Sanitation Data'!H199))="","",OFFSET('Sanitation Data'!$H$29,0,10*ROW('Sanitation Data'!H199)))</f>
        <v/>
      </c>
      <c r="DG205" s="398" t="str">
        <f ca="1">+IF(OFFSET('Sanitation Data'!$H$30,0,10*ROW('Sanitation Data'!H199))="","",OFFSET('Sanitation Data'!$H$30,0,10*ROW('Sanitation Data'!H199)))</f>
        <v/>
      </c>
      <c r="DH205" s="398" t="str">
        <f ca="1">+IF(OFFSET('Sanitation Data'!$H$31,0,10*ROW('Sanitation Data'!H199))="","",OFFSET('Sanitation Data'!$H$31,0,10*ROW('Sanitation Data'!H199)))</f>
        <v/>
      </c>
      <c r="DI205" s="398" t="str">
        <f ca="1">+IF(OFFSET('Sanitation Data'!$H$32,0,10*ROW('Sanitation Data'!H199))="","",OFFSET('Sanitation Data'!$H$32,0,10*ROW('Sanitation Data'!H199)))</f>
        <v/>
      </c>
      <c r="DJ205" s="398" t="str">
        <f ca="1">+IF(OFFSET('Sanitation Data'!$I$28,0,10*ROW('Sanitation Data'!I199))="","",OFFSET('Sanitation Data'!$I$28,0,10*ROW('Sanitation Data'!I199)))</f>
        <v/>
      </c>
      <c r="DK205" s="398" t="str">
        <f ca="1">+IF(OFFSET('Sanitation Data'!$I$29,0,10*ROW('Sanitation Data'!I199))="","",OFFSET('Sanitation Data'!$I$29,0,10*ROW('Sanitation Data'!I199)))</f>
        <v/>
      </c>
      <c r="DL205" s="398" t="str">
        <f ca="1">+IF(OFFSET('Sanitation Data'!$I$30,0,10*ROW('Sanitation Data'!I199))="","",OFFSET('Sanitation Data'!$I$30,0,10*ROW('Sanitation Data'!I199)))</f>
        <v/>
      </c>
      <c r="DM205" s="398" t="str">
        <f ca="1">+IF(OFFSET('Sanitation Data'!$I$31,0,10*ROW('Sanitation Data'!I199))="","",OFFSET('Sanitation Data'!$I$31,0,10*ROW('Sanitation Data'!I199)))</f>
        <v/>
      </c>
      <c r="DN205" s="398" t="str">
        <f ca="1">+IF(OFFSET('Sanitation Data'!$I$32,0,10*ROW('Sanitation Data'!I199))="","",OFFSET('Sanitation Data'!$I$32,0,10*ROW('Sanitation Data'!I199)))</f>
        <v/>
      </c>
      <c r="DO205" s="398" t="str">
        <f ca="1">+IF(OFFSET('Hygiene Data'!$D$11,0,10*ROW('Hygiene Data'!D199))="","",OFFSET('Hygiene Data'!$D$11,0,10*ROW('Hygiene Data'!D199)))</f>
        <v/>
      </c>
      <c r="DP205" s="398" t="str">
        <f ca="1">+IF(OFFSET('Hygiene Data'!$D$12,0,10*ROW('Hygiene Data'!D199))="","",OFFSET('Hygiene Data'!$D$12,0,10*ROW('Hygiene Data'!D199)))</f>
        <v/>
      </c>
      <c r="DQ205" s="398" t="str">
        <f ca="1">+IF(OFFSET('Hygiene Data'!$D$13,0,10*ROW('Hygiene Data'!D199))="","",OFFSET('Hygiene Data'!$D$13,0,10*ROW('Hygiene Data'!D199)))</f>
        <v/>
      </c>
      <c r="DR205" s="398" t="str">
        <f ca="1">+IF(OFFSET('Hygiene Data'!$E$11,0,10*ROW('Hygiene Data'!E199))="","",OFFSET('Hygiene Data'!$E$11,0,10*ROW('Hygiene Data'!E199)))</f>
        <v/>
      </c>
      <c r="DS205" s="398" t="str">
        <f ca="1">+IF(OFFSET('Hygiene Data'!$E$12,0,10*ROW('Hygiene Data'!E199))="","",OFFSET('Hygiene Data'!$E$12,0,10*ROW('Hygiene Data'!E199)))</f>
        <v/>
      </c>
      <c r="DT205" s="398" t="str">
        <f ca="1">+IF(OFFSET('Hygiene Data'!$E$13,0,10*ROW('Hygiene Data'!E199))="","",OFFSET('Hygiene Data'!$E$13,0,10*ROW('Hygiene Data'!E199)))</f>
        <v/>
      </c>
      <c r="DU205" s="398" t="str">
        <f ca="1">+IF(OFFSET('Hygiene Data'!$F$11,0,10*ROW('Hygiene Data'!F199))="","",OFFSET('Hygiene Data'!$F$11,0,10*ROW('Hygiene Data'!F199)))</f>
        <v/>
      </c>
      <c r="DV205" s="398" t="str">
        <f ca="1">+IF(OFFSET('Hygiene Data'!$F$12,0,10*ROW('Hygiene Data'!F199))="","",OFFSET('Hygiene Data'!$F$12,0,10*ROW('Hygiene Data'!F199)))</f>
        <v/>
      </c>
      <c r="DW205" s="398" t="str">
        <f ca="1">+IF(OFFSET('Hygiene Data'!$F$13,0,10*ROW('Hygiene Data'!F199))="","",OFFSET('Hygiene Data'!$F$13,0,10*ROW('Hygiene Data'!F199)))</f>
        <v/>
      </c>
      <c r="DX205" s="398" t="str">
        <f ca="1">+IF(OFFSET('Hygiene Data'!$G$11,0,10*ROW('Hygiene Data'!G199))="","",OFFSET('Hygiene Data'!$G$11,0,10*ROW('Hygiene Data'!G199)))</f>
        <v/>
      </c>
      <c r="DY205" s="398" t="str">
        <f ca="1">+IF(OFFSET('Hygiene Data'!$G$12,0,10*ROW('Hygiene Data'!G199))="","",OFFSET('Hygiene Data'!$G$12,0,10*ROW('Hygiene Data'!G199)))</f>
        <v/>
      </c>
      <c r="DZ205" s="398" t="str">
        <f ca="1">+IF(OFFSET('Hygiene Data'!$G$13,0,10*ROW('Hygiene Data'!G199))="","",OFFSET('Hygiene Data'!$G$13,0,10*ROW('Hygiene Data'!G199)))</f>
        <v/>
      </c>
      <c r="EA205" s="398" t="str">
        <f ca="1">+IF(OFFSET('Hygiene Data'!$H$11,0,10*ROW('Hygiene Data'!H199))="","",OFFSET('Hygiene Data'!$H$11,0,10*ROW('Hygiene Data'!H199)))</f>
        <v/>
      </c>
      <c r="EB205" s="398" t="str">
        <f ca="1">+IF(OFFSET('Hygiene Data'!$H$12,0,10*ROW('Hygiene Data'!H199))="","",OFFSET('Hygiene Data'!$H$12,0,10*ROW('Hygiene Data'!H199)))</f>
        <v/>
      </c>
      <c r="EC205" s="398" t="str">
        <f ca="1">+IF(OFFSET('Hygiene Data'!$H$13,0,10*ROW('Hygiene Data'!H199))="","",OFFSET('Hygiene Data'!$H$13,0,10*ROW('Hygiene Data'!H199)))</f>
        <v/>
      </c>
      <c r="ED205" s="398" t="str">
        <f ca="1">+IF(OFFSET('Hygiene Data'!$I$11,0,10*ROW('Hygiene Data'!I199))="","",OFFSET('Hygiene Data'!$I$11,0,10*ROW('Hygiene Data'!I199)))</f>
        <v/>
      </c>
      <c r="EE205" s="398" t="str">
        <f ca="1">+IF(OFFSET('Hygiene Data'!$I$12,0,10*ROW('Hygiene Data'!I199))="","",OFFSET('Hygiene Data'!$I$12,0,10*ROW('Hygiene Data'!I199)))</f>
        <v/>
      </c>
      <c r="EF205" s="398" t="str">
        <f ca="1">+IF(OFFSET('Hygiene Data'!$I$13,0,10*ROW('Hygiene Data'!I199))="","",OFFSET('Hygiene Data'!$I$13,0,10*ROW('Hygiene Data'!I199)))</f>
        <v/>
      </c>
    </row>
    <row r="206" spans="1:136" x14ac:dyDescent="0.25">
      <c r="A206" s="507" t="str">
        <f ca="1">+IF(OFFSET('Water Data'!$B$2,0,10*ROW('Water Data'!E200))="","",OFFSET('Water Data'!$B$2,0,10*ROW('Water Data'!E200)))</f>
        <v/>
      </c>
      <c r="B206" s="507"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34" t="str">
        <f t="shared" ca="1" si="3"/>
        <v/>
      </c>
      <c r="D206" s="535"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35"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35"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35"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35"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35"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35"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35"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35"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35"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35"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35"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35"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35"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35"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35"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35"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35"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36"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36"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36"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36"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36"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36"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36"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36"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36"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36"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36"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36"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36"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36"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36"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36"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36"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36"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36"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36"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36"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36"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36"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36"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36"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36"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36"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36"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36"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36"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37"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613"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37"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37"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37"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37"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37"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37"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37"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37"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37"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37"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37"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37"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37"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37"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37"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37"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98" t="str">
        <f ca="1">+IF(OFFSET('Water Data'!$D$27,0,10*ROW('Water Data'!D200))="","",OFFSET('Water Data'!$D$27,0,10*ROW('Water Data'!D200)))</f>
        <v/>
      </c>
      <c r="BT206" s="398" t="str">
        <f ca="1">+IF(OFFSET('Water Data'!$D$28,0,10*ROW('Water Data'!D200))="","",OFFSET('Water Data'!$D$28,0,10*ROW('Water Data'!D200)))</f>
        <v/>
      </c>
      <c r="BU206" s="398" t="str">
        <f ca="1">+IF(OFFSET('Water Data'!$D$29,0,10*ROW('Water Data'!D200))="","",OFFSET('Water Data'!$D$29,0,10*ROW('Water Data'!D200)))</f>
        <v/>
      </c>
      <c r="BV206" s="398" t="str">
        <f ca="1">+IF(OFFSET('Water Data'!$E$27,0,10*ROW('Water Data'!E200))="","",OFFSET('Water Data'!$E$27,0,10*ROW('Water Data'!E200)))</f>
        <v/>
      </c>
      <c r="BW206" s="398" t="str">
        <f ca="1">+IF(OFFSET('Water Data'!$E$28,0,10*ROW('Water Data'!E200))="","",OFFSET('Water Data'!$E$28,0,10*ROW('Water Data'!E200)))</f>
        <v/>
      </c>
      <c r="BX206" s="398" t="str">
        <f ca="1">+IF(OFFSET('Water Data'!$E$29,0,10*ROW('Water Data'!E200))="","",OFFSET('Water Data'!$E$29,0,10*ROW('Water Data'!E200)))</f>
        <v/>
      </c>
      <c r="BY206" s="398" t="str">
        <f ca="1">+IF(OFFSET('Water Data'!$F$27,0,10*ROW('Water Data'!F200))="","",OFFSET('Water Data'!$F$27,0,10*ROW('Water Data'!F200)))</f>
        <v/>
      </c>
      <c r="BZ206" s="398" t="str">
        <f ca="1">+IF(OFFSET('Water Data'!$F$28,0,10*ROW('Water Data'!F200))="","",OFFSET('Water Data'!$F$28,0,10*ROW('Water Data'!F200)))</f>
        <v/>
      </c>
      <c r="CA206" s="398" t="str">
        <f ca="1">+IF(OFFSET('Water Data'!$F$29,0,10*ROW('Water Data'!F200))="","",OFFSET('Water Data'!$F$29,0,10*ROW('Water Data'!F200)))</f>
        <v/>
      </c>
      <c r="CB206" s="398" t="str">
        <f ca="1">+IF(OFFSET('Water Data'!$G$27,0,10*ROW('Water Data'!G200))="","",OFFSET('Water Data'!$G$27,0,10*ROW('Water Data'!G200)))</f>
        <v/>
      </c>
      <c r="CC206" s="398" t="str">
        <f ca="1">+IF(OFFSET('Water Data'!$G$28,0,10*ROW('Water Data'!G200))="","",OFFSET('Water Data'!$G$28,0,10*ROW('Water Data'!G200)))</f>
        <v/>
      </c>
      <c r="CD206" s="398" t="str">
        <f ca="1">+IF(OFFSET('Water Data'!$G$29,0,10*ROW('Water Data'!G200))="","",OFFSET('Water Data'!$G$29,0,10*ROW('Water Data'!G200)))</f>
        <v/>
      </c>
      <c r="CE206" s="398" t="str">
        <f ca="1">+IF(OFFSET('Water Data'!$H$27,0,10*ROW('Water Data'!H200))="","",OFFSET('Water Data'!$H$27,0,10*ROW('Water Data'!H200)))</f>
        <v/>
      </c>
      <c r="CF206" s="398" t="str">
        <f ca="1">+IF(OFFSET('Water Data'!$H$28,0,10*ROW('Water Data'!H200))="","",OFFSET('Water Data'!$H$28,0,10*ROW('Water Data'!H200)))</f>
        <v/>
      </c>
      <c r="CG206" s="398" t="str">
        <f ca="1">+IF(OFFSET('Water Data'!$H$29,0,10*ROW('Water Data'!H200))="","",OFFSET('Water Data'!$H$29,0,10*ROW('Water Data'!H200)))</f>
        <v/>
      </c>
      <c r="CH206" s="398" t="str">
        <f ca="1">+IF(OFFSET('Water Data'!$I$27,0,10*ROW('Water Data'!I200))="","",OFFSET('Water Data'!$I$27,0,10*ROW('Water Data'!I200)))</f>
        <v/>
      </c>
      <c r="CI206" s="398" t="str">
        <f ca="1">+IF(OFFSET('Water Data'!$I$28,0,10*ROW('Water Data'!I200))="","",OFFSET('Water Data'!$I$28,0,10*ROW('Water Data'!I200)))</f>
        <v/>
      </c>
      <c r="CJ206" s="398" t="str">
        <f ca="1">+IF(OFFSET('Water Data'!$I$29,0,10*ROW('Water Data'!I200))="","",OFFSET('Water Data'!$I$29,0,10*ROW('Water Data'!I200)))</f>
        <v/>
      </c>
      <c r="CK206" s="398" t="str">
        <f ca="1">+IF(OFFSET('Sanitation Data'!$D$28,0,10*ROW('Sanitation Data'!D200))="","",OFFSET('Sanitation Data'!$D$28,0,10*ROW('Sanitation Data'!D200)))</f>
        <v/>
      </c>
      <c r="CL206" s="398" t="str">
        <f ca="1">+IF(OFFSET('Sanitation Data'!$D$29,0,10*ROW('Sanitation Data'!D200))="","",OFFSET('Sanitation Data'!$D$29,0,10*ROW('Sanitation Data'!D200)))</f>
        <v/>
      </c>
      <c r="CM206" s="398" t="str">
        <f ca="1">+IF(OFFSET('Sanitation Data'!$D$30,0,10*ROW('Sanitation Data'!D200))="","",OFFSET('Sanitation Data'!$D$30,0,10*ROW('Sanitation Data'!D200)))</f>
        <v/>
      </c>
      <c r="CN206" s="398" t="str">
        <f ca="1">+IF(OFFSET('Sanitation Data'!$D$31,0,10*ROW('Sanitation Data'!D200))="","",OFFSET('Sanitation Data'!$D$31,0,10*ROW('Sanitation Data'!D200)))</f>
        <v/>
      </c>
      <c r="CO206" s="398" t="str">
        <f ca="1">+IF(OFFSET('Sanitation Data'!$D$32,0,10*ROW('Sanitation Data'!D200))="","",OFFSET('Sanitation Data'!$D$32,0,10*ROW('Sanitation Data'!D200)))</f>
        <v/>
      </c>
      <c r="CP206" s="398" t="str">
        <f ca="1">+IF(OFFSET('Sanitation Data'!$E$28,0,10*ROW('Sanitation Data'!E200))="","",OFFSET('Sanitation Data'!$E$28,0,10*ROW('Sanitation Data'!E200)))</f>
        <v/>
      </c>
      <c r="CQ206" s="398" t="str">
        <f ca="1">+IF(OFFSET('Sanitation Data'!$E$29,0,10*ROW('Sanitation Data'!E200))="","",OFFSET('Sanitation Data'!$E$29,0,10*ROW('Sanitation Data'!E200)))</f>
        <v/>
      </c>
      <c r="CR206" s="398" t="str">
        <f ca="1">+IF(OFFSET('Sanitation Data'!$E$30,0,10*ROW('Sanitation Data'!E200))="","",OFFSET('Sanitation Data'!$E$30,0,10*ROW('Sanitation Data'!E200)))</f>
        <v/>
      </c>
      <c r="CS206" s="398" t="str">
        <f ca="1">+IF(OFFSET('Sanitation Data'!$E$31,0,10*ROW('Sanitation Data'!E200))="","",OFFSET('Sanitation Data'!$E$31,0,10*ROW('Sanitation Data'!E200)))</f>
        <v/>
      </c>
      <c r="CT206" s="398" t="str">
        <f ca="1">+IF(OFFSET('Sanitation Data'!$E$32,0,10*ROW('Sanitation Data'!E200))="","",OFFSET('Sanitation Data'!$E$32,0,10*ROW('Sanitation Data'!E200)))</f>
        <v/>
      </c>
      <c r="CU206" s="398" t="str">
        <f ca="1">+IF(OFFSET('Sanitation Data'!$F$28,0,10*ROW('Sanitation Data'!F200))="","",OFFSET('Sanitation Data'!$F$28,0,10*ROW('Sanitation Data'!F200)))</f>
        <v/>
      </c>
      <c r="CV206" s="398" t="str">
        <f ca="1">+IF(OFFSET('Sanitation Data'!$F$29,0,10*ROW('Sanitation Data'!F200))="","",OFFSET('Sanitation Data'!$F$29,0,10*ROW('Sanitation Data'!F200)))</f>
        <v/>
      </c>
      <c r="CW206" s="398" t="str">
        <f ca="1">+IF(OFFSET('Sanitation Data'!$F$30,0,10*ROW('Sanitation Data'!F200))="","",OFFSET('Sanitation Data'!$F$30,0,10*ROW('Sanitation Data'!F200)))</f>
        <v/>
      </c>
      <c r="CX206" s="398" t="str">
        <f ca="1">+IF(OFFSET('Sanitation Data'!$F$31,0,10*ROW('Sanitation Data'!F200))="","",OFFSET('Sanitation Data'!$F$31,0,10*ROW('Sanitation Data'!F200)))</f>
        <v/>
      </c>
      <c r="CY206" s="398" t="str">
        <f ca="1">+IF(OFFSET('Sanitation Data'!$F$32,0,10*ROW('Sanitation Data'!F200))="","",OFFSET('Sanitation Data'!$F$32,0,10*ROW('Sanitation Data'!F200)))</f>
        <v/>
      </c>
      <c r="CZ206" s="398" t="str">
        <f ca="1">+IF(OFFSET('Sanitation Data'!$G$28,0,10*ROW('Sanitation Data'!G200))="","",OFFSET('Sanitation Data'!$G$28,0,10*ROW('Sanitation Data'!G200)))</f>
        <v/>
      </c>
      <c r="DA206" s="398" t="str">
        <f ca="1">+IF(OFFSET('Sanitation Data'!$G$29,0,10*ROW('Sanitation Data'!G200))="","",OFFSET('Sanitation Data'!$G$29,0,10*ROW('Sanitation Data'!G200)))</f>
        <v/>
      </c>
      <c r="DB206" s="398" t="str">
        <f ca="1">+IF(OFFSET('Sanitation Data'!$G$30,0,10*ROW('Sanitation Data'!G200))="","",OFFSET('Sanitation Data'!$G$30,0,10*ROW('Sanitation Data'!G200)))</f>
        <v/>
      </c>
      <c r="DC206" s="398" t="str">
        <f ca="1">+IF(OFFSET('Sanitation Data'!$G$31,0,10*ROW('Sanitation Data'!G200))="","",OFFSET('Sanitation Data'!$G$31,0,10*ROW('Sanitation Data'!G200)))</f>
        <v/>
      </c>
      <c r="DD206" s="398" t="str">
        <f ca="1">+IF(OFFSET('Sanitation Data'!$G$32,0,10*ROW('Sanitation Data'!G200))="","",OFFSET('Sanitation Data'!$G$32,0,10*ROW('Sanitation Data'!G200)))</f>
        <v/>
      </c>
      <c r="DE206" s="398" t="str">
        <f ca="1">+IF(OFFSET('Sanitation Data'!$H$28,0,10*ROW('Sanitation Data'!H200))="","",OFFSET('Sanitation Data'!$H$28,0,10*ROW('Sanitation Data'!H200)))</f>
        <v/>
      </c>
      <c r="DF206" s="398" t="str">
        <f ca="1">+IF(OFFSET('Sanitation Data'!$H$29,0,10*ROW('Sanitation Data'!H200))="","",OFFSET('Sanitation Data'!$H$29,0,10*ROW('Sanitation Data'!H200)))</f>
        <v/>
      </c>
      <c r="DG206" s="398" t="str">
        <f ca="1">+IF(OFFSET('Sanitation Data'!$H$30,0,10*ROW('Sanitation Data'!H200))="","",OFFSET('Sanitation Data'!$H$30,0,10*ROW('Sanitation Data'!H200)))</f>
        <v/>
      </c>
      <c r="DH206" s="398" t="str">
        <f ca="1">+IF(OFFSET('Sanitation Data'!$H$31,0,10*ROW('Sanitation Data'!H200))="","",OFFSET('Sanitation Data'!$H$31,0,10*ROW('Sanitation Data'!H200)))</f>
        <v/>
      </c>
      <c r="DI206" s="398" t="str">
        <f ca="1">+IF(OFFSET('Sanitation Data'!$H$32,0,10*ROW('Sanitation Data'!H200))="","",OFFSET('Sanitation Data'!$H$32,0,10*ROW('Sanitation Data'!H200)))</f>
        <v/>
      </c>
      <c r="DJ206" s="398" t="str">
        <f ca="1">+IF(OFFSET('Sanitation Data'!$I$28,0,10*ROW('Sanitation Data'!I200))="","",OFFSET('Sanitation Data'!$I$28,0,10*ROW('Sanitation Data'!I200)))</f>
        <v/>
      </c>
      <c r="DK206" s="398" t="str">
        <f ca="1">+IF(OFFSET('Sanitation Data'!$I$29,0,10*ROW('Sanitation Data'!I200))="","",OFFSET('Sanitation Data'!$I$29,0,10*ROW('Sanitation Data'!I200)))</f>
        <v/>
      </c>
      <c r="DL206" s="398" t="str">
        <f ca="1">+IF(OFFSET('Sanitation Data'!$I$30,0,10*ROW('Sanitation Data'!I200))="","",OFFSET('Sanitation Data'!$I$30,0,10*ROW('Sanitation Data'!I200)))</f>
        <v/>
      </c>
      <c r="DM206" s="398" t="str">
        <f ca="1">+IF(OFFSET('Sanitation Data'!$I$31,0,10*ROW('Sanitation Data'!I200))="","",OFFSET('Sanitation Data'!$I$31,0,10*ROW('Sanitation Data'!I200)))</f>
        <v/>
      </c>
      <c r="DN206" s="398" t="str">
        <f ca="1">+IF(OFFSET('Sanitation Data'!$I$32,0,10*ROW('Sanitation Data'!I200))="","",OFFSET('Sanitation Data'!$I$32,0,10*ROW('Sanitation Data'!I200)))</f>
        <v/>
      </c>
      <c r="DO206" s="398" t="str">
        <f ca="1">+IF(OFFSET('Hygiene Data'!$D$11,0,10*ROW('Hygiene Data'!D200))="","",OFFSET('Hygiene Data'!$D$11,0,10*ROW('Hygiene Data'!D200)))</f>
        <v/>
      </c>
      <c r="DP206" s="398" t="str">
        <f ca="1">+IF(OFFSET('Hygiene Data'!$D$12,0,10*ROW('Hygiene Data'!D200))="","",OFFSET('Hygiene Data'!$D$12,0,10*ROW('Hygiene Data'!D200)))</f>
        <v/>
      </c>
      <c r="DQ206" s="398" t="str">
        <f ca="1">+IF(OFFSET('Hygiene Data'!$D$13,0,10*ROW('Hygiene Data'!D200))="","",OFFSET('Hygiene Data'!$D$13,0,10*ROW('Hygiene Data'!D200)))</f>
        <v/>
      </c>
      <c r="DR206" s="398" t="str">
        <f ca="1">+IF(OFFSET('Hygiene Data'!$E$11,0,10*ROW('Hygiene Data'!E200))="","",OFFSET('Hygiene Data'!$E$11,0,10*ROW('Hygiene Data'!E200)))</f>
        <v/>
      </c>
      <c r="DS206" s="398" t="str">
        <f ca="1">+IF(OFFSET('Hygiene Data'!$E$12,0,10*ROW('Hygiene Data'!E200))="","",OFFSET('Hygiene Data'!$E$12,0,10*ROW('Hygiene Data'!E200)))</f>
        <v/>
      </c>
      <c r="DT206" s="398" t="str">
        <f ca="1">+IF(OFFSET('Hygiene Data'!$E$13,0,10*ROW('Hygiene Data'!E200))="","",OFFSET('Hygiene Data'!$E$13,0,10*ROW('Hygiene Data'!E200)))</f>
        <v/>
      </c>
      <c r="DU206" s="398" t="str">
        <f ca="1">+IF(OFFSET('Hygiene Data'!$F$11,0,10*ROW('Hygiene Data'!F200))="","",OFFSET('Hygiene Data'!$F$11,0,10*ROW('Hygiene Data'!F200)))</f>
        <v/>
      </c>
      <c r="DV206" s="398" t="str">
        <f ca="1">+IF(OFFSET('Hygiene Data'!$F$12,0,10*ROW('Hygiene Data'!F200))="","",OFFSET('Hygiene Data'!$F$12,0,10*ROW('Hygiene Data'!F200)))</f>
        <v/>
      </c>
      <c r="DW206" s="398" t="str">
        <f ca="1">+IF(OFFSET('Hygiene Data'!$F$13,0,10*ROW('Hygiene Data'!F200))="","",OFFSET('Hygiene Data'!$F$13,0,10*ROW('Hygiene Data'!F200)))</f>
        <v/>
      </c>
      <c r="DX206" s="398" t="str">
        <f ca="1">+IF(OFFSET('Hygiene Data'!$G$11,0,10*ROW('Hygiene Data'!G200))="","",OFFSET('Hygiene Data'!$G$11,0,10*ROW('Hygiene Data'!G200)))</f>
        <v/>
      </c>
      <c r="DY206" s="398" t="str">
        <f ca="1">+IF(OFFSET('Hygiene Data'!$G$12,0,10*ROW('Hygiene Data'!G200))="","",OFFSET('Hygiene Data'!$G$12,0,10*ROW('Hygiene Data'!G200)))</f>
        <v/>
      </c>
      <c r="DZ206" s="398" t="str">
        <f ca="1">+IF(OFFSET('Hygiene Data'!$G$13,0,10*ROW('Hygiene Data'!G200))="","",OFFSET('Hygiene Data'!$G$13,0,10*ROW('Hygiene Data'!G200)))</f>
        <v/>
      </c>
      <c r="EA206" s="398" t="str">
        <f ca="1">+IF(OFFSET('Hygiene Data'!$H$11,0,10*ROW('Hygiene Data'!H200))="","",OFFSET('Hygiene Data'!$H$11,0,10*ROW('Hygiene Data'!H200)))</f>
        <v/>
      </c>
      <c r="EB206" s="398" t="str">
        <f ca="1">+IF(OFFSET('Hygiene Data'!$H$12,0,10*ROW('Hygiene Data'!H200))="","",OFFSET('Hygiene Data'!$H$12,0,10*ROW('Hygiene Data'!H200)))</f>
        <v/>
      </c>
      <c r="EC206" s="398" t="str">
        <f ca="1">+IF(OFFSET('Hygiene Data'!$H$13,0,10*ROW('Hygiene Data'!H200))="","",OFFSET('Hygiene Data'!$H$13,0,10*ROW('Hygiene Data'!H200)))</f>
        <v/>
      </c>
      <c r="ED206" s="398" t="str">
        <f ca="1">+IF(OFFSET('Hygiene Data'!$I$11,0,10*ROW('Hygiene Data'!I200))="","",OFFSET('Hygiene Data'!$I$11,0,10*ROW('Hygiene Data'!I200)))</f>
        <v/>
      </c>
      <c r="EE206" s="398" t="str">
        <f ca="1">+IF(OFFSET('Hygiene Data'!$I$12,0,10*ROW('Hygiene Data'!I200))="","",OFFSET('Hygiene Data'!$I$12,0,10*ROW('Hygiene Data'!I200)))</f>
        <v/>
      </c>
      <c r="EF206" s="398" t="str">
        <f ca="1">+IF(OFFSET('Hygiene Data'!$I$13,0,10*ROW('Hygiene Data'!I200))="","",OFFSET('Hygiene Data'!$I$13,0,10*ROW('Hygiene Data'!I200)))</f>
        <v/>
      </c>
    </row>
    <row r="207" spans="1:136" x14ac:dyDescent="0.25">
      <c r="A207" s="507" t="str">
        <f ca="1">+IF(OFFSET('Water Data'!$B$2,0,10*ROW('Water Data'!E201))="","",OFFSET('Water Data'!$B$2,0,10*ROW('Water Data'!E201)))</f>
        <v/>
      </c>
      <c r="B207" s="507"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34" t="str">
        <f t="shared" ca="1" si="3"/>
        <v/>
      </c>
      <c r="D207" s="535"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35"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35"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35"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35"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35"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35"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35"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35"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35"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35"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35"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35"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35"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35"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35"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35"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35"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36"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36"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36"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36"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36"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36"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36"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36"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36"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36"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36"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36"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36"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36"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36"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36"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36"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36"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36"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36"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36"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36"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36"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36"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36"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36"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36"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36"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36"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36"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37"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613"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37"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37"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37"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37"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37"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37"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37"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37"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37"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37"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37"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37"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37"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37"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37"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37"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98" t="str">
        <f ca="1">+IF(OFFSET('Water Data'!$D$27,0,10*ROW('Water Data'!D201))="","",OFFSET('Water Data'!$D$27,0,10*ROW('Water Data'!D201)))</f>
        <v/>
      </c>
      <c r="BT207" s="398" t="str">
        <f ca="1">+IF(OFFSET('Water Data'!$D$28,0,10*ROW('Water Data'!D201))="","",OFFSET('Water Data'!$D$28,0,10*ROW('Water Data'!D201)))</f>
        <v/>
      </c>
      <c r="BU207" s="398" t="str">
        <f ca="1">+IF(OFFSET('Water Data'!$D$29,0,10*ROW('Water Data'!D201))="","",OFFSET('Water Data'!$D$29,0,10*ROW('Water Data'!D201)))</f>
        <v/>
      </c>
      <c r="BV207" s="398" t="str">
        <f ca="1">+IF(OFFSET('Water Data'!$E$27,0,10*ROW('Water Data'!E201))="","",OFFSET('Water Data'!$E$27,0,10*ROW('Water Data'!E201)))</f>
        <v/>
      </c>
      <c r="BW207" s="398" t="str">
        <f ca="1">+IF(OFFSET('Water Data'!$E$28,0,10*ROW('Water Data'!E201))="","",OFFSET('Water Data'!$E$28,0,10*ROW('Water Data'!E201)))</f>
        <v/>
      </c>
      <c r="BX207" s="398" t="str">
        <f ca="1">+IF(OFFSET('Water Data'!$E$29,0,10*ROW('Water Data'!E201))="","",OFFSET('Water Data'!$E$29,0,10*ROW('Water Data'!E201)))</f>
        <v/>
      </c>
      <c r="BY207" s="398" t="str">
        <f ca="1">+IF(OFFSET('Water Data'!$F$27,0,10*ROW('Water Data'!F201))="","",OFFSET('Water Data'!$F$27,0,10*ROW('Water Data'!F201)))</f>
        <v/>
      </c>
      <c r="BZ207" s="398" t="str">
        <f ca="1">+IF(OFFSET('Water Data'!$F$28,0,10*ROW('Water Data'!F201))="","",OFFSET('Water Data'!$F$28,0,10*ROW('Water Data'!F201)))</f>
        <v/>
      </c>
      <c r="CA207" s="398" t="str">
        <f ca="1">+IF(OFFSET('Water Data'!$F$29,0,10*ROW('Water Data'!F201))="","",OFFSET('Water Data'!$F$29,0,10*ROW('Water Data'!F201)))</f>
        <v/>
      </c>
      <c r="CB207" s="398" t="str">
        <f ca="1">+IF(OFFSET('Water Data'!$G$27,0,10*ROW('Water Data'!G201))="","",OFFSET('Water Data'!$G$27,0,10*ROW('Water Data'!G201)))</f>
        <v/>
      </c>
      <c r="CC207" s="398" t="str">
        <f ca="1">+IF(OFFSET('Water Data'!$G$28,0,10*ROW('Water Data'!G201))="","",OFFSET('Water Data'!$G$28,0,10*ROW('Water Data'!G201)))</f>
        <v/>
      </c>
      <c r="CD207" s="398" t="str">
        <f ca="1">+IF(OFFSET('Water Data'!$G$29,0,10*ROW('Water Data'!G201))="","",OFFSET('Water Data'!$G$29,0,10*ROW('Water Data'!G201)))</f>
        <v/>
      </c>
      <c r="CE207" s="398" t="str">
        <f ca="1">+IF(OFFSET('Water Data'!$H$27,0,10*ROW('Water Data'!H201))="","",OFFSET('Water Data'!$H$27,0,10*ROW('Water Data'!H201)))</f>
        <v/>
      </c>
      <c r="CF207" s="398" t="str">
        <f ca="1">+IF(OFFSET('Water Data'!$H$28,0,10*ROW('Water Data'!H201))="","",OFFSET('Water Data'!$H$28,0,10*ROW('Water Data'!H201)))</f>
        <v/>
      </c>
      <c r="CG207" s="398" t="str">
        <f ca="1">+IF(OFFSET('Water Data'!$H$29,0,10*ROW('Water Data'!H201))="","",OFFSET('Water Data'!$H$29,0,10*ROW('Water Data'!H201)))</f>
        <v/>
      </c>
      <c r="CH207" s="398" t="str">
        <f ca="1">+IF(OFFSET('Water Data'!$I$27,0,10*ROW('Water Data'!I201))="","",OFFSET('Water Data'!$I$27,0,10*ROW('Water Data'!I201)))</f>
        <v/>
      </c>
      <c r="CI207" s="398" t="str">
        <f ca="1">+IF(OFFSET('Water Data'!$I$28,0,10*ROW('Water Data'!I201))="","",OFFSET('Water Data'!$I$28,0,10*ROW('Water Data'!I201)))</f>
        <v/>
      </c>
      <c r="CJ207" s="398" t="str">
        <f ca="1">+IF(OFFSET('Water Data'!$I$29,0,10*ROW('Water Data'!I201))="","",OFFSET('Water Data'!$I$29,0,10*ROW('Water Data'!I201)))</f>
        <v/>
      </c>
      <c r="CK207" s="398" t="str">
        <f ca="1">+IF(OFFSET('Sanitation Data'!$D$28,0,10*ROW('Sanitation Data'!D201))="","",OFFSET('Sanitation Data'!$D$28,0,10*ROW('Sanitation Data'!D201)))</f>
        <v/>
      </c>
      <c r="CL207" s="398" t="str">
        <f ca="1">+IF(OFFSET('Sanitation Data'!$D$29,0,10*ROW('Sanitation Data'!D201))="","",OFFSET('Sanitation Data'!$D$29,0,10*ROW('Sanitation Data'!D201)))</f>
        <v/>
      </c>
      <c r="CM207" s="398" t="str">
        <f ca="1">+IF(OFFSET('Sanitation Data'!$D$30,0,10*ROW('Sanitation Data'!D201))="","",OFFSET('Sanitation Data'!$D$30,0,10*ROW('Sanitation Data'!D201)))</f>
        <v/>
      </c>
      <c r="CN207" s="398" t="str">
        <f ca="1">+IF(OFFSET('Sanitation Data'!$D$31,0,10*ROW('Sanitation Data'!D201))="","",OFFSET('Sanitation Data'!$D$31,0,10*ROW('Sanitation Data'!D201)))</f>
        <v/>
      </c>
      <c r="CO207" s="398" t="str">
        <f ca="1">+IF(OFFSET('Sanitation Data'!$D$32,0,10*ROW('Sanitation Data'!D201))="","",OFFSET('Sanitation Data'!$D$32,0,10*ROW('Sanitation Data'!D201)))</f>
        <v/>
      </c>
      <c r="CP207" s="398" t="str">
        <f ca="1">+IF(OFFSET('Sanitation Data'!$E$28,0,10*ROW('Sanitation Data'!E201))="","",OFFSET('Sanitation Data'!$E$28,0,10*ROW('Sanitation Data'!E201)))</f>
        <v/>
      </c>
      <c r="CQ207" s="398" t="str">
        <f ca="1">+IF(OFFSET('Sanitation Data'!$E$29,0,10*ROW('Sanitation Data'!E201))="","",OFFSET('Sanitation Data'!$E$29,0,10*ROW('Sanitation Data'!E201)))</f>
        <v/>
      </c>
      <c r="CR207" s="398" t="str">
        <f ca="1">+IF(OFFSET('Sanitation Data'!$E$30,0,10*ROW('Sanitation Data'!E201))="","",OFFSET('Sanitation Data'!$E$30,0,10*ROW('Sanitation Data'!E201)))</f>
        <v/>
      </c>
      <c r="CS207" s="398" t="str">
        <f ca="1">+IF(OFFSET('Sanitation Data'!$E$31,0,10*ROW('Sanitation Data'!E201))="","",OFFSET('Sanitation Data'!$E$31,0,10*ROW('Sanitation Data'!E201)))</f>
        <v/>
      </c>
      <c r="CT207" s="398" t="str">
        <f ca="1">+IF(OFFSET('Sanitation Data'!$E$32,0,10*ROW('Sanitation Data'!E201))="","",OFFSET('Sanitation Data'!$E$32,0,10*ROW('Sanitation Data'!E201)))</f>
        <v/>
      </c>
      <c r="CU207" s="398" t="str">
        <f ca="1">+IF(OFFSET('Sanitation Data'!$F$28,0,10*ROW('Sanitation Data'!F201))="","",OFFSET('Sanitation Data'!$F$28,0,10*ROW('Sanitation Data'!F201)))</f>
        <v/>
      </c>
      <c r="CV207" s="398" t="str">
        <f ca="1">+IF(OFFSET('Sanitation Data'!$F$29,0,10*ROW('Sanitation Data'!F201))="","",OFFSET('Sanitation Data'!$F$29,0,10*ROW('Sanitation Data'!F201)))</f>
        <v/>
      </c>
      <c r="CW207" s="398" t="str">
        <f ca="1">+IF(OFFSET('Sanitation Data'!$F$30,0,10*ROW('Sanitation Data'!F201))="","",OFFSET('Sanitation Data'!$F$30,0,10*ROW('Sanitation Data'!F201)))</f>
        <v/>
      </c>
      <c r="CX207" s="398" t="str">
        <f ca="1">+IF(OFFSET('Sanitation Data'!$F$31,0,10*ROW('Sanitation Data'!F201))="","",OFFSET('Sanitation Data'!$F$31,0,10*ROW('Sanitation Data'!F201)))</f>
        <v/>
      </c>
      <c r="CY207" s="398" t="str">
        <f ca="1">+IF(OFFSET('Sanitation Data'!$F$32,0,10*ROW('Sanitation Data'!F201))="","",OFFSET('Sanitation Data'!$F$32,0,10*ROW('Sanitation Data'!F201)))</f>
        <v/>
      </c>
      <c r="CZ207" s="398" t="str">
        <f ca="1">+IF(OFFSET('Sanitation Data'!$G$28,0,10*ROW('Sanitation Data'!G201))="","",OFFSET('Sanitation Data'!$G$28,0,10*ROW('Sanitation Data'!G201)))</f>
        <v/>
      </c>
      <c r="DA207" s="398" t="str">
        <f ca="1">+IF(OFFSET('Sanitation Data'!$G$29,0,10*ROW('Sanitation Data'!G201))="","",OFFSET('Sanitation Data'!$G$29,0,10*ROW('Sanitation Data'!G201)))</f>
        <v/>
      </c>
      <c r="DB207" s="398" t="str">
        <f ca="1">+IF(OFFSET('Sanitation Data'!$G$30,0,10*ROW('Sanitation Data'!G201))="","",OFFSET('Sanitation Data'!$G$30,0,10*ROW('Sanitation Data'!G201)))</f>
        <v/>
      </c>
      <c r="DC207" s="398" t="str">
        <f ca="1">+IF(OFFSET('Sanitation Data'!$G$31,0,10*ROW('Sanitation Data'!G201))="","",OFFSET('Sanitation Data'!$G$31,0,10*ROW('Sanitation Data'!G201)))</f>
        <v/>
      </c>
      <c r="DD207" s="398" t="str">
        <f ca="1">+IF(OFFSET('Sanitation Data'!$G$32,0,10*ROW('Sanitation Data'!G201))="","",OFFSET('Sanitation Data'!$G$32,0,10*ROW('Sanitation Data'!G201)))</f>
        <v/>
      </c>
      <c r="DE207" s="398" t="str">
        <f ca="1">+IF(OFFSET('Sanitation Data'!$H$28,0,10*ROW('Sanitation Data'!H201))="","",OFFSET('Sanitation Data'!$H$28,0,10*ROW('Sanitation Data'!H201)))</f>
        <v/>
      </c>
      <c r="DF207" s="398" t="str">
        <f ca="1">+IF(OFFSET('Sanitation Data'!$H$29,0,10*ROW('Sanitation Data'!H201))="","",OFFSET('Sanitation Data'!$H$29,0,10*ROW('Sanitation Data'!H201)))</f>
        <v/>
      </c>
      <c r="DG207" s="398" t="str">
        <f ca="1">+IF(OFFSET('Sanitation Data'!$H$30,0,10*ROW('Sanitation Data'!H201))="","",OFFSET('Sanitation Data'!$H$30,0,10*ROW('Sanitation Data'!H201)))</f>
        <v/>
      </c>
      <c r="DH207" s="398" t="str">
        <f ca="1">+IF(OFFSET('Sanitation Data'!$H$31,0,10*ROW('Sanitation Data'!H201))="","",OFFSET('Sanitation Data'!$H$31,0,10*ROW('Sanitation Data'!H201)))</f>
        <v/>
      </c>
      <c r="DI207" s="398" t="str">
        <f ca="1">+IF(OFFSET('Sanitation Data'!$H$32,0,10*ROW('Sanitation Data'!H201))="","",OFFSET('Sanitation Data'!$H$32,0,10*ROW('Sanitation Data'!H201)))</f>
        <v/>
      </c>
      <c r="DJ207" s="398" t="str">
        <f ca="1">+IF(OFFSET('Sanitation Data'!$I$28,0,10*ROW('Sanitation Data'!I201))="","",OFFSET('Sanitation Data'!$I$28,0,10*ROW('Sanitation Data'!I201)))</f>
        <v/>
      </c>
      <c r="DK207" s="398" t="str">
        <f ca="1">+IF(OFFSET('Sanitation Data'!$I$29,0,10*ROW('Sanitation Data'!I201))="","",OFFSET('Sanitation Data'!$I$29,0,10*ROW('Sanitation Data'!I201)))</f>
        <v/>
      </c>
      <c r="DL207" s="398" t="str">
        <f ca="1">+IF(OFFSET('Sanitation Data'!$I$30,0,10*ROW('Sanitation Data'!I201))="","",OFFSET('Sanitation Data'!$I$30,0,10*ROW('Sanitation Data'!I201)))</f>
        <v/>
      </c>
      <c r="DM207" s="398" t="str">
        <f ca="1">+IF(OFFSET('Sanitation Data'!$I$31,0,10*ROW('Sanitation Data'!I201))="","",OFFSET('Sanitation Data'!$I$31,0,10*ROW('Sanitation Data'!I201)))</f>
        <v/>
      </c>
      <c r="DN207" s="398" t="str">
        <f ca="1">+IF(OFFSET('Sanitation Data'!$I$32,0,10*ROW('Sanitation Data'!I201))="","",OFFSET('Sanitation Data'!$I$32,0,10*ROW('Sanitation Data'!I201)))</f>
        <v/>
      </c>
      <c r="DO207" s="398" t="str">
        <f ca="1">+IF(OFFSET('Hygiene Data'!$D$11,0,10*ROW('Hygiene Data'!D201))="","",OFFSET('Hygiene Data'!$D$11,0,10*ROW('Hygiene Data'!D201)))</f>
        <v/>
      </c>
      <c r="DP207" s="398" t="str">
        <f ca="1">+IF(OFFSET('Hygiene Data'!$D$12,0,10*ROW('Hygiene Data'!D201))="","",OFFSET('Hygiene Data'!$D$12,0,10*ROW('Hygiene Data'!D201)))</f>
        <v/>
      </c>
      <c r="DQ207" s="398" t="str">
        <f ca="1">+IF(OFFSET('Hygiene Data'!$D$13,0,10*ROW('Hygiene Data'!D201))="","",OFFSET('Hygiene Data'!$D$13,0,10*ROW('Hygiene Data'!D201)))</f>
        <v/>
      </c>
      <c r="DR207" s="398" t="str">
        <f ca="1">+IF(OFFSET('Hygiene Data'!$E$11,0,10*ROW('Hygiene Data'!E201))="","",OFFSET('Hygiene Data'!$E$11,0,10*ROW('Hygiene Data'!E201)))</f>
        <v/>
      </c>
      <c r="DS207" s="398" t="str">
        <f ca="1">+IF(OFFSET('Hygiene Data'!$E$12,0,10*ROW('Hygiene Data'!E201))="","",OFFSET('Hygiene Data'!$E$12,0,10*ROW('Hygiene Data'!E201)))</f>
        <v/>
      </c>
      <c r="DT207" s="398" t="str">
        <f ca="1">+IF(OFFSET('Hygiene Data'!$E$13,0,10*ROW('Hygiene Data'!E201))="","",OFFSET('Hygiene Data'!$E$13,0,10*ROW('Hygiene Data'!E201)))</f>
        <v/>
      </c>
      <c r="DU207" s="398" t="str">
        <f ca="1">+IF(OFFSET('Hygiene Data'!$F$11,0,10*ROW('Hygiene Data'!F201))="","",OFFSET('Hygiene Data'!$F$11,0,10*ROW('Hygiene Data'!F201)))</f>
        <v/>
      </c>
      <c r="DV207" s="398" t="str">
        <f ca="1">+IF(OFFSET('Hygiene Data'!$F$12,0,10*ROW('Hygiene Data'!F201))="","",OFFSET('Hygiene Data'!$F$12,0,10*ROW('Hygiene Data'!F201)))</f>
        <v/>
      </c>
      <c r="DW207" s="398" t="str">
        <f ca="1">+IF(OFFSET('Hygiene Data'!$F$13,0,10*ROW('Hygiene Data'!F201))="","",OFFSET('Hygiene Data'!$F$13,0,10*ROW('Hygiene Data'!F201)))</f>
        <v/>
      </c>
      <c r="DX207" s="398" t="str">
        <f ca="1">+IF(OFFSET('Hygiene Data'!$G$11,0,10*ROW('Hygiene Data'!G201))="","",OFFSET('Hygiene Data'!$G$11,0,10*ROW('Hygiene Data'!G201)))</f>
        <v/>
      </c>
      <c r="DY207" s="398" t="str">
        <f ca="1">+IF(OFFSET('Hygiene Data'!$G$12,0,10*ROW('Hygiene Data'!G201))="","",OFFSET('Hygiene Data'!$G$12,0,10*ROW('Hygiene Data'!G201)))</f>
        <v/>
      </c>
      <c r="DZ207" s="398" t="str">
        <f ca="1">+IF(OFFSET('Hygiene Data'!$G$13,0,10*ROW('Hygiene Data'!G201))="","",OFFSET('Hygiene Data'!$G$13,0,10*ROW('Hygiene Data'!G201)))</f>
        <v/>
      </c>
      <c r="EA207" s="398" t="str">
        <f ca="1">+IF(OFFSET('Hygiene Data'!$H$11,0,10*ROW('Hygiene Data'!H201))="","",OFFSET('Hygiene Data'!$H$11,0,10*ROW('Hygiene Data'!H201)))</f>
        <v/>
      </c>
      <c r="EB207" s="398" t="str">
        <f ca="1">+IF(OFFSET('Hygiene Data'!$H$12,0,10*ROW('Hygiene Data'!H201))="","",OFFSET('Hygiene Data'!$H$12,0,10*ROW('Hygiene Data'!H201)))</f>
        <v/>
      </c>
      <c r="EC207" s="398" t="str">
        <f ca="1">+IF(OFFSET('Hygiene Data'!$H$13,0,10*ROW('Hygiene Data'!H201))="","",OFFSET('Hygiene Data'!$H$13,0,10*ROW('Hygiene Data'!H201)))</f>
        <v/>
      </c>
      <c r="ED207" s="398" t="str">
        <f ca="1">+IF(OFFSET('Hygiene Data'!$I$11,0,10*ROW('Hygiene Data'!I201))="","",OFFSET('Hygiene Data'!$I$11,0,10*ROW('Hygiene Data'!I201)))</f>
        <v/>
      </c>
      <c r="EE207" s="398" t="str">
        <f ca="1">+IF(OFFSET('Hygiene Data'!$I$12,0,10*ROW('Hygiene Data'!I201))="","",OFFSET('Hygiene Data'!$I$12,0,10*ROW('Hygiene Data'!I201)))</f>
        <v/>
      </c>
      <c r="EF207" s="398" t="str">
        <f ca="1">+IF(OFFSET('Hygiene Data'!$I$13,0,10*ROW('Hygiene Data'!I201))="","",OFFSET('Hygiene Data'!$I$13,0,10*ROW('Hygiene Data'!I201)))</f>
        <v/>
      </c>
    </row>
    <row r="208" spans="1:136" s="397" customFormat="1" x14ac:dyDescent="0.25">
      <c r="BA208" s="515"/>
    </row>
    <row r="209" spans="53:53" s="397" customFormat="1" x14ac:dyDescent="0.25">
      <c r="BA209" s="515"/>
    </row>
    <row r="210" spans="53:53" s="397" customFormat="1" x14ac:dyDescent="0.25">
      <c r="BA210" s="515"/>
    </row>
    <row r="211" spans="53:53" s="397" customFormat="1" x14ac:dyDescent="0.25">
      <c r="BA211" s="515"/>
    </row>
    <row r="212" spans="53:53" s="397" customFormat="1" x14ac:dyDescent="0.25">
      <c r="BA212" s="515"/>
    </row>
    <row r="213" spans="53:53" s="397" customFormat="1" x14ac:dyDescent="0.25">
      <c r="BA213" s="515"/>
    </row>
    <row r="214" spans="53:53" s="397" customFormat="1" x14ac:dyDescent="0.25">
      <c r="BA214" s="515"/>
    </row>
    <row r="215" spans="53:53" s="397" customFormat="1" x14ac:dyDescent="0.25">
      <c r="BA215" s="515"/>
    </row>
    <row r="216" spans="53:53" s="397" customFormat="1" x14ac:dyDescent="0.25">
      <c r="BA216" s="515"/>
    </row>
    <row r="217" spans="53:53" s="397" customFormat="1" x14ac:dyDescent="0.25">
      <c r="BA217" s="515"/>
    </row>
    <row r="218" spans="53:53" s="397" customFormat="1" x14ac:dyDescent="0.25">
      <c r="BA218" s="515"/>
    </row>
    <row r="219" spans="53:53" s="397" customFormat="1" x14ac:dyDescent="0.25">
      <c r="BA219" s="515"/>
    </row>
    <row r="220" spans="53:53" s="397" customFormat="1" x14ac:dyDescent="0.25">
      <c r="BA220" s="515"/>
    </row>
    <row r="221" spans="53:53" s="397" customFormat="1" x14ac:dyDescent="0.25">
      <c r="BA221" s="515"/>
    </row>
    <row r="222" spans="53:53" s="397" customFormat="1" x14ac:dyDescent="0.25">
      <c r="BA222" s="515"/>
    </row>
    <row r="223" spans="53:53" s="397" customFormat="1" x14ac:dyDescent="0.25">
      <c r="BA223" s="515"/>
    </row>
    <row r="224" spans="53:53" s="397" customFormat="1" x14ac:dyDescent="0.25">
      <c r="BA224" s="515"/>
    </row>
    <row r="225" spans="53:53" s="397" customFormat="1" x14ac:dyDescent="0.25">
      <c r="BA225" s="515"/>
    </row>
    <row r="226" spans="53:53" s="397" customFormat="1" x14ac:dyDescent="0.25">
      <c r="BA226" s="515"/>
    </row>
    <row r="227" spans="53:53" s="397" customFormat="1" x14ac:dyDescent="0.25">
      <c r="BA227" s="515"/>
    </row>
    <row r="228" spans="53:53" s="397" customFormat="1" x14ac:dyDescent="0.25">
      <c r="BA228" s="515"/>
    </row>
    <row r="229" spans="53:53" s="397" customFormat="1" x14ac:dyDescent="0.25">
      <c r="BA229" s="515"/>
    </row>
    <row r="230" spans="53:53" s="397" customFormat="1" x14ac:dyDescent="0.25">
      <c r="BA230" s="515"/>
    </row>
    <row r="231" spans="53:53" s="397" customFormat="1" x14ac:dyDescent="0.25">
      <c r="BA231" s="515"/>
    </row>
    <row r="232" spans="53:53" s="397" customFormat="1" x14ac:dyDescent="0.25">
      <c r="BA232" s="515"/>
    </row>
    <row r="233" spans="53:53" s="397" customFormat="1" x14ac:dyDescent="0.25">
      <c r="BA233" s="515"/>
    </row>
    <row r="234" spans="53:53" s="397" customFormat="1" x14ac:dyDescent="0.25">
      <c r="BA234" s="515"/>
    </row>
    <row r="235" spans="53:53" s="397" customFormat="1" x14ac:dyDescent="0.25">
      <c r="BA235" s="515"/>
    </row>
    <row r="236" spans="53:53" s="397" customFormat="1" x14ac:dyDescent="0.25">
      <c r="BA236" s="515"/>
    </row>
    <row r="237" spans="53:53" s="397" customFormat="1" x14ac:dyDescent="0.25">
      <c r="BA237" s="515"/>
    </row>
    <row r="238" spans="53:53" s="397" customFormat="1" x14ac:dyDescent="0.25">
      <c r="BA238" s="515"/>
    </row>
    <row r="239" spans="53:53" s="397" customFormat="1" x14ac:dyDescent="0.25">
      <c r="BA239" s="515"/>
    </row>
    <row r="240" spans="53:53" s="397" customFormat="1" x14ac:dyDescent="0.25">
      <c r="BA240" s="515"/>
    </row>
    <row r="241" spans="53:53" s="397" customFormat="1" x14ac:dyDescent="0.25">
      <c r="BA241" s="515"/>
    </row>
    <row r="242" spans="53:53" s="397" customFormat="1" x14ac:dyDescent="0.25">
      <c r="BA242" s="515"/>
    </row>
    <row r="243" spans="53:53" s="397" customFormat="1" x14ac:dyDescent="0.25">
      <c r="BA243" s="515"/>
    </row>
    <row r="244" spans="53:53" s="397" customFormat="1" x14ac:dyDescent="0.25">
      <c r="BA244" s="515"/>
    </row>
    <row r="245" spans="53:53" s="397" customFormat="1" x14ac:dyDescent="0.25">
      <c r="BA245" s="515"/>
    </row>
    <row r="246" spans="53:53" s="397" customFormat="1" x14ac:dyDescent="0.25">
      <c r="BA246" s="515"/>
    </row>
    <row r="247" spans="53:53" s="397" customFormat="1" x14ac:dyDescent="0.25">
      <c r="BA247" s="515"/>
    </row>
    <row r="248" spans="53:53" s="397" customFormat="1" x14ac:dyDescent="0.25">
      <c r="BA248" s="515"/>
    </row>
    <row r="249" spans="53:53" s="397" customFormat="1" x14ac:dyDescent="0.25">
      <c r="BA249" s="515"/>
    </row>
    <row r="250" spans="53:53" s="397" customFormat="1" x14ac:dyDescent="0.25">
      <c r="BA250" s="515"/>
    </row>
    <row r="251" spans="53:53" s="397" customFormat="1" x14ac:dyDescent="0.25">
      <c r="BA251" s="515"/>
    </row>
    <row r="252" spans="53:53" s="397" customFormat="1" x14ac:dyDescent="0.25">
      <c r="BA252" s="515"/>
    </row>
    <row r="253" spans="53:53" s="397" customFormat="1" x14ac:dyDescent="0.25">
      <c r="BA253" s="515"/>
    </row>
    <row r="254" spans="53:53" s="397" customFormat="1" x14ac:dyDescent="0.25">
      <c r="BA254" s="515"/>
    </row>
    <row r="255" spans="53:53" s="397" customFormat="1" x14ac:dyDescent="0.25">
      <c r="BA255" s="515"/>
    </row>
    <row r="256" spans="53:53" s="397" customFormat="1" x14ac:dyDescent="0.25">
      <c r="BA256" s="515"/>
    </row>
    <row r="257" spans="53:53" s="397" customFormat="1" x14ac:dyDescent="0.25">
      <c r="BA257" s="515"/>
    </row>
    <row r="258" spans="53:53" s="397" customFormat="1" x14ac:dyDescent="0.25">
      <c r="BA258" s="515"/>
    </row>
    <row r="259" spans="53:53" s="397" customFormat="1" x14ac:dyDescent="0.25">
      <c r="BA259" s="515"/>
    </row>
    <row r="260" spans="53:53" s="397" customFormat="1" x14ac:dyDescent="0.25">
      <c r="BA260" s="515"/>
    </row>
    <row r="261" spans="53:53" s="397" customFormat="1" x14ac:dyDescent="0.25">
      <c r="BA261" s="515"/>
    </row>
    <row r="262" spans="53:53" s="397" customFormat="1" x14ac:dyDescent="0.25">
      <c r="BA262" s="515"/>
    </row>
    <row r="263" spans="53:53" s="397" customFormat="1" x14ac:dyDescent="0.25">
      <c r="BA263" s="515"/>
    </row>
    <row r="264" spans="53:53" s="397" customFormat="1" x14ac:dyDescent="0.25">
      <c r="BA264" s="515"/>
    </row>
    <row r="265" spans="53:53" s="397" customFormat="1" x14ac:dyDescent="0.25">
      <c r="BA265" s="515"/>
    </row>
    <row r="266" spans="53:53" s="397" customFormat="1" x14ac:dyDescent="0.25">
      <c r="BA266" s="515"/>
    </row>
    <row r="267" spans="53:53" s="397" customFormat="1" x14ac:dyDescent="0.25">
      <c r="BA267" s="515"/>
    </row>
    <row r="268" spans="53:53" s="397" customFormat="1" x14ac:dyDescent="0.25">
      <c r="BA268" s="515"/>
    </row>
    <row r="269" spans="53:53" s="397" customFormat="1" x14ac:dyDescent="0.25">
      <c r="BA269" s="515"/>
    </row>
    <row r="270" spans="53:53" s="397" customFormat="1" x14ac:dyDescent="0.25">
      <c r="BA270" s="515"/>
    </row>
    <row r="271" spans="53:53" s="397" customFormat="1" x14ac:dyDescent="0.25">
      <c r="BA271" s="515"/>
    </row>
    <row r="272" spans="53:53" s="397" customFormat="1" x14ac:dyDescent="0.25">
      <c r="BA272" s="515"/>
    </row>
    <row r="273" spans="53:53" s="397" customFormat="1" x14ac:dyDescent="0.25">
      <c r="BA273" s="515"/>
    </row>
    <row r="274" spans="53:53" s="397" customFormat="1" x14ac:dyDescent="0.25">
      <c r="BA274" s="515"/>
    </row>
    <row r="275" spans="53:53" s="397" customFormat="1" x14ac:dyDescent="0.25">
      <c r="BA275" s="515"/>
    </row>
    <row r="276" spans="53:53" s="397" customFormat="1" x14ac:dyDescent="0.25">
      <c r="BA276" s="515"/>
    </row>
    <row r="277" spans="53:53" s="397" customFormat="1" x14ac:dyDescent="0.25">
      <c r="BA277" s="515"/>
    </row>
    <row r="278" spans="53:53" s="397" customFormat="1" x14ac:dyDescent="0.25">
      <c r="BA278" s="515"/>
    </row>
    <row r="279" spans="53:53" s="397" customFormat="1" x14ac:dyDescent="0.25">
      <c r="BA279" s="515"/>
    </row>
    <row r="280" spans="53:53" s="397" customFormat="1" x14ac:dyDescent="0.25">
      <c r="BA280" s="515"/>
    </row>
    <row r="281" spans="53:53" s="397" customFormat="1" x14ac:dyDescent="0.25">
      <c r="BA281" s="515"/>
    </row>
    <row r="282" spans="53:53" s="397" customFormat="1" x14ac:dyDescent="0.25">
      <c r="BA282" s="515"/>
    </row>
    <row r="283" spans="53:53" s="397" customFormat="1" x14ac:dyDescent="0.25">
      <c r="BA283" s="515"/>
    </row>
    <row r="284" spans="53:53" s="397" customFormat="1" x14ac:dyDescent="0.25">
      <c r="BA284" s="515"/>
    </row>
    <row r="285" spans="53:53" s="397" customFormat="1" x14ac:dyDescent="0.25">
      <c r="BA285" s="515"/>
    </row>
    <row r="286" spans="53:53" s="397" customFormat="1" x14ac:dyDescent="0.25">
      <c r="BA286" s="515"/>
    </row>
    <row r="287" spans="53:53" s="397" customFormat="1" x14ac:dyDescent="0.25">
      <c r="BA287" s="515"/>
    </row>
    <row r="288" spans="53:53" s="397" customFormat="1" x14ac:dyDescent="0.25">
      <c r="BA288" s="515"/>
    </row>
    <row r="289" spans="53:53" s="397" customFormat="1" x14ac:dyDescent="0.25">
      <c r="BA289" s="515"/>
    </row>
    <row r="290" spans="53:53" s="397" customFormat="1" x14ac:dyDescent="0.25">
      <c r="BA290" s="515"/>
    </row>
    <row r="291" spans="53:53" s="397" customFormat="1" x14ac:dyDescent="0.25">
      <c r="BA291" s="515"/>
    </row>
    <row r="292" spans="53:53" s="397" customFormat="1" x14ac:dyDescent="0.25">
      <c r="BA292" s="515"/>
    </row>
    <row r="293" spans="53:53" s="397" customFormat="1" x14ac:dyDescent="0.25">
      <c r="BA293" s="515"/>
    </row>
    <row r="294" spans="53:53" s="397" customFormat="1" x14ac:dyDescent="0.25">
      <c r="BA294" s="515"/>
    </row>
    <row r="295" spans="53:53" s="397" customFormat="1" x14ac:dyDescent="0.25">
      <c r="BA295" s="515"/>
    </row>
    <row r="296" spans="53:53" s="397" customFormat="1" x14ac:dyDescent="0.25">
      <c r="BA296" s="515"/>
    </row>
    <row r="297" spans="53:53" s="397" customFormat="1" x14ac:dyDescent="0.25">
      <c r="BA297" s="515"/>
    </row>
    <row r="298" spans="53:53" s="397" customFormat="1" x14ac:dyDescent="0.25">
      <c r="BA298" s="515"/>
    </row>
    <row r="299" spans="53:53" s="397" customFormat="1" x14ac:dyDescent="0.25">
      <c r="BA299" s="515"/>
    </row>
    <row r="300" spans="53:53" s="397" customFormat="1" x14ac:dyDescent="0.25">
      <c r="BA300" s="515"/>
    </row>
    <row r="301" spans="53:53" s="397" customFormat="1" x14ac:dyDescent="0.25">
      <c r="BA301" s="515"/>
    </row>
    <row r="302" spans="53:53" s="397" customFormat="1" x14ac:dyDescent="0.25">
      <c r="BA302" s="515"/>
    </row>
    <row r="303" spans="53:53" s="397" customFormat="1" x14ac:dyDescent="0.25">
      <c r="BA303" s="515"/>
    </row>
    <row r="304" spans="53:53" s="397" customFormat="1" x14ac:dyDescent="0.25">
      <c r="BA304" s="515"/>
    </row>
    <row r="305" spans="53:53" s="397" customFormat="1" x14ac:dyDescent="0.25">
      <c r="BA305" s="515"/>
    </row>
    <row r="306" spans="53:53" s="397" customFormat="1" x14ac:dyDescent="0.25">
      <c r="BA306" s="515"/>
    </row>
    <row r="307" spans="53:53" s="397" customFormat="1" x14ac:dyDescent="0.25">
      <c r="BA307" s="515"/>
    </row>
    <row r="308" spans="53:53" s="397" customFormat="1" x14ac:dyDescent="0.25">
      <c r="BA308" s="515"/>
    </row>
    <row r="309" spans="53:53" s="397" customFormat="1" x14ac:dyDescent="0.25">
      <c r="BA309" s="515"/>
    </row>
    <row r="310" spans="53:53" s="397" customFormat="1" x14ac:dyDescent="0.25">
      <c r="BA310" s="515"/>
    </row>
    <row r="311" spans="53:53" s="397" customFormat="1" x14ac:dyDescent="0.25">
      <c r="BA311" s="515"/>
    </row>
    <row r="312" spans="53:53" s="397" customFormat="1" x14ac:dyDescent="0.25">
      <c r="BA312" s="515"/>
    </row>
    <row r="313" spans="53:53" s="397" customFormat="1" x14ac:dyDescent="0.25">
      <c r="BA313" s="515"/>
    </row>
    <row r="314" spans="53:53" s="397" customFormat="1" x14ac:dyDescent="0.25">
      <c r="BA314" s="515"/>
    </row>
    <row r="315" spans="53:53" s="397" customFormat="1" x14ac:dyDescent="0.25">
      <c r="BA315" s="515"/>
    </row>
    <row r="316" spans="53:53" s="397" customFormat="1" x14ac:dyDescent="0.25">
      <c r="BA316" s="515"/>
    </row>
    <row r="317" spans="53:53" s="397" customFormat="1" x14ac:dyDescent="0.25">
      <c r="BA317" s="515"/>
    </row>
    <row r="318" spans="53:53" s="397" customFormat="1" x14ac:dyDescent="0.25">
      <c r="BA318" s="515"/>
    </row>
    <row r="319" spans="53:53" s="397" customFormat="1" x14ac:dyDescent="0.25">
      <c r="BA319" s="515"/>
    </row>
    <row r="320" spans="53:53" s="397" customFormat="1" x14ac:dyDescent="0.25">
      <c r="BA320" s="515"/>
    </row>
    <row r="321" spans="53:53" s="397" customFormat="1" x14ac:dyDescent="0.25">
      <c r="BA321" s="515"/>
    </row>
    <row r="322" spans="53:53" s="397" customFormat="1" x14ac:dyDescent="0.25">
      <c r="BA322" s="515"/>
    </row>
    <row r="323" spans="53:53" s="397" customFormat="1" x14ac:dyDescent="0.25">
      <c r="BA323" s="515"/>
    </row>
    <row r="324" spans="53:53" s="397" customFormat="1" x14ac:dyDescent="0.25">
      <c r="BA324" s="515"/>
    </row>
    <row r="325" spans="53:53" s="397" customFormat="1" x14ac:dyDescent="0.25">
      <c r="BA325" s="515"/>
    </row>
    <row r="326" spans="53:53" s="397" customFormat="1" x14ac:dyDescent="0.25">
      <c r="BA326" s="515"/>
    </row>
    <row r="327" spans="53:53" s="397" customFormat="1" x14ac:dyDescent="0.25">
      <c r="BA327" s="515"/>
    </row>
    <row r="328" spans="53:53" s="397" customFormat="1" x14ac:dyDescent="0.25">
      <c r="BA328" s="515"/>
    </row>
    <row r="329" spans="53:53" s="397" customFormat="1" x14ac:dyDescent="0.25">
      <c r="BA329" s="515"/>
    </row>
    <row r="330" spans="53:53" s="397" customFormat="1" x14ac:dyDescent="0.25">
      <c r="BA330" s="515"/>
    </row>
    <row r="331" spans="53:53" s="397" customFormat="1" x14ac:dyDescent="0.25">
      <c r="BA331" s="515"/>
    </row>
    <row r="332" spans="53:53" s="397" customFormat="1" x14ac:dyDescent="0.25">
      <c r="BA332" s="515"/>
    </row>
    <row r="333" spans="53:53" s="397" customFormat="1" x14ac:dyDescent="0.25">
      <c r="BA333" s="515"/>
    </row>
    <row r="334" spans="53:53" s="397" customFormat="1" x14ac:dyDescent="0.25">
      <c r="BA334" s="515"/>
    </row>
    <row r="335" spans="53:53" s="397" customFormat="1" x14ac:dyDescent="0.25">
      <c r="BA335" s="515"/>
    </row>
    <row r="336" spans="53:53" s="397" customFormat="1" x14ac:dyDescent="0.25">
      <c r="BA336" s="515"/>
    </row>
    <row r="337" spans="53:53" s="397" customFormat="1" x14ac:dyDescent="0.25">
      <c r="BA337" s="515"/>
    </row>
    <row r="338" spans="53:53" s="397" customFormat="1" x14ac:dyDescent="0.25">
      <c r="BA338" s="515"/>
    </row>
    <row r="339" spans="53:53" s="397" customFormat="1" x14ac:dyDescent="0.25">
      <c r="BA339" s="515"/>
    </row>
    <row r="340" spans="53:53" s="397" customFormat="1" x14ac:dyDescent="0.25">
      <c r="BA340" s="515"/>
    </row>
    <row r="341" spans="53:53" s="397" customFormat="1" x14ac:dyDescent="0.25">
      <c r="BA341" s="515"/>
    </row>
    <row r="342" spans="53:53" s="397" customFormat="1" x14ac:dyDescent="0.25">
      <c r="BA342" s="515"/>
    </row>
    <row r="343" spans="53:53" s="397" customFormat="1" x14ac:dyDescent="0.25">
      <c r="BA343" s="515"/>
    </row>
    <row r="344" spans="53:53" s="397" customFormat="1" x14ac:dyDescent="0.25">
      <c r="BA344" s="515"/>
    </row>
    <row r="345" spans="53:53" s="397" customFormat="1" x14ac:dyDescent="0.25">
      <c r="BA345" s="515"/>
    </row>
    <row r="346" spans="53:53" s="397" customFormat="1" x14ac:dyDescent="0.25">
      <c r="BA346" s="515"/>
    </row>
    <row r="347" spans="53:53" s="397" customFormat="1" x14ac:dyDescent="0.25">
      <c r="BA347" s="515"/>
    </row>
    <row r="348" spans="53:53" s="397" customFormat="1" x14ac:dyDescent="0.25">
      <c r="BA348" s="515"/>
    </row>
    <row r="349" spans="53:53" s="397" customFormat="1" x14ac:dyDescent="0.25">
      <c r="BA349" s="515"/>
    </row>
    <row r="350" spans="53:53" s="397" customFormat="1" x14ac:dyDescent="0.25">
      <c r="BA350" s="515"/>
    </row>
    <row r="351" spans="53:53" s="397" customFormat="1" x14ac:dyDescent="0.25">
      <c r="BA351" s="515"/>
    </row>
    <row r="352" spans="53:53" s="397" customFormat="1" x14ac:dyDescent="0.25">
      <c r="BA352" s="515"/>
    </row>
    <row r="353" spans="53:53" s="397" customFormat="1" x14ac:dyDescent="0.25">
      <c r="BA353" s="515"/>
    </row>
    <row r="354" spans="53:53" s="397" customFormat="1" x14ac:dyDescent="0.25">
      <c r="BA354" s="515"/>
    </row>
    <row r="355" spans="53:53" s="397" customFormat="1" x14ac:dyDescent="0.25">
      <c r="BA355" s="515"/>
    </row>
    <row r="356" spans="53:53" s="397" customFormat="1" x14ac:dyDescent="0.25">
      <c r="BA356" s="515"/>
    </row>
    <row r="357" spans="53:53" s="397" customFormat="1" x14ac:dyDescent="0.25">
      <c r="BA357" s="515"/>
    </row>
    <row r="358" spans="53:53" s="397" customFormat="1" x14ac:dyDescent="0.25">
      <c r="BA358" s="515"/>
    </row>
    <row r="359" spans="53:53" s="397" customFormat="1" x14ac:dyDescent="0.25">
      <c r="BA359" s="515"/>
    </row>
    <row r="360" spans="53:53" s="397" customFormat="1" x14ac:dyDescent="0.25">
      <c r="BA360" s="515"/>
    </row>
    <row r="361" spans="53:53" s="397" customFormat="1" x14ac:dyDescent="0.25">
      <c r="BA361" s="515"/>
    </row>
    <row r="362" spans="53:53" s="397" customFormat="1" x14ac:dyDescent="0.25">
      <c r="BA362" s="515"/>
    </row>
    <row r="363" spans="53:53" s="397" customFormat="1" x14ac:dyDescent="0.25">
      <c r="BA363" s="515"/>
    </row>
    <row r="364" spans="53:53" s="397" customFormat="1" x14ac:dyDescent="0.25">
      <c r="BA364" s="515"/>
    </row>
    <row r="365" spans="53:53" s="397" customFormat="1" x14ac:dyDescent="0.25">
      <c r="BA365" s="515"/>
    </row>
    <row r="366" spans="53:53" s="397" customFormat="1" x14ac:dyDescent="0.25">
      <c r="BA366" s="515"/>
    </row>
    <row r="367" spans="53:53" s="397" customFormat="1" x14ac:dyDescent="0.25">
      <c r="BA367" s="515"/>
    </row>
    <row r="368" spans="53:53" s="397" customFormat="1" x14ac:dyDescent="0.25">
      <c r="BA368" s="515"/>
    </row>
    <row r="369" spans="53:53" s="397" customFormat="1" x14ac:dyDescent="0.25">
      <c r="BA369" s="515"/>
    </row>
    <row r="370" spans="53:53" s="397" customFormat="1" x14ac:dyDescent="0.25">
      <c r="BA370" s="515"/>
    </row>
    <row r="371" spans="53:53" s="397" customFormat="1" x14ac:dyDescent="0.25">
      <c r="BA371" s="515"/>
    </row>
    <row r="372" spans="53:53" s="397" customFormat="1" x14ac:dyDescent="0.25">
      <c r="BA372" s="515"/>
    </row>
    <row r="373" spans="53:53" s="397" customFormat="1" x14ac:dyDescent="0.25">
      <c r="BA373" s="515"/>
    </row>
    <row r="374" spans="53:53" s="397" customFormat="1" x14ac:dyDescent="0.25">
      <c r="BA374" s="515"/>
    </row>
    <row r="375" spans="53:53" s="397" customFormat="1" x14ac:dyDescent="0.25">
      <c r="BA375" s="515"/>
    </row>
    <row r="376" spans="53:53" s="397" customFormat="1" x14ac:dyDescent="0.25">
      <c r="BA376" s="515"/>
    </row>
    <row r="377" spans="53:53" s="397" customFormat="1" x14ac:dyDescent="0.25">
      <c r="BA377" s="515"/>
    </row>
    <row r="378" spans="53:53" s="397" customFormat="1" x14ac:dyDescent="0.25">
      <c r="BA378" s="515"/>
    </row>
    <row r="379" spans="53:53" s="397" customFormat="1" x14ac:dyDescent="0.25">
      <c r="BA379" s="515"/>
    </row>
    <row r="380" spans="53:53" s="397" customFormat="1" x14ac:dyDescent="0.25">
      <c r="BA380" s="515"/>
    </row>
    <row r="381" spans="53:53" s="397" customFormat="1" x14ac:dyDescent="0.25">
      <c r="BA381" s="515"/>
    </row>
    <row r="382" spans="53:53" s="397" customFormat="1" x14ac:dyDescent="0.25">
      <c r="BA382" s="515"/>
    </row>
    <row r="383" spans="53:53" s="397" customFormat="1" x14ac:dyDescent="0.25">
      <c r="BA383" s="515"/>
    </row>
    <row r="384" spans="53:53" s="397" customFormat="1" x14ac:dyDescent="0.25">
      <c r="BA384" s="515"/>
    </row>
    <row r="385" spans="53:53" s="397" customFormat="1" x14ac:dyDescent="0.25">
      <c r="BA385" s="515"/>
    </row>
    <row r="386" spans="53:53" s="397" customFormat="1" x14ac:dyDescent="0.25">
      <c r="BA386" s="515"/>
    </row>
    <row r="387" spans="53:53" s="397" customFormat="1" x14ac:dyDescent="0.25">
      <c r="BA387" s="515"/>
    </row>
    <row r="388" spans="53:53" s="397" customFormat="1" x14ac:dyDescent="0.25">
      <c r="BA388" s="515"/>
    </row>
    <row r="389" spans="53:53" s="397" customFormat="1" x14ac:dyDescent="0.25">
      <c r="BA389" s="515"/>
    </row>
    <row r="390" spans="53:53" s="397" customFormat="1" x14ac:dyDescent="0.25">
      <c r="BA390" s="515"/>
    </row>
    <row r="391" spans="53:53" s="397" customFormat="1" x14ac:dyDescent="0.25">
      <c r="BA391" s="515"/>
    </row>
    <row r="392" spans="53:53" s="397" customFormat="1" x14ac:dyDescent="0.25">
      <c r="BA392" s="515"/>
    </row>
    <row r="393" spans="53:53" s="397" customFormat="1" x14ac:dyDescent="0.25">
      <c r="BA393" s="515"/>
    </row>
    <row r="394" spans="53:53" s="397" customFormat="1" x14ac:dyDescent="0.25">
      <c r="BA394" s="515"/>
    </row>
    <row r="395" spans="53:53" s="397" customFormat="1" x14ac:dyDescent="0.25">
      <c r="BA395" s="515"/>
    </row>
    <row r="396" spans="53:53" s="397" customFormat="1" x14ac:dyDescent="0.25">
      <c r="BA396" s="515"/>
    </row>
    <row r="397" spans="53:53" s="397" customFormat="1" x14ac:dyDescent="0.25">
      <c r="BA397" s="515"/>
    </row>
    <row r="398" spans="53:53" s="397" customFormat="1" x14ac:dyDescent="0.25">
      <c r="BA398" s="515"/>
    </row>
    <row r="399" spans="53:53" s="397" customFormat="1" x14ac:dyDescent="0.25">
      <c r="BA399" s="515"/>
    </row>
    <row r="400" spans="53:53" s="397" customFormat="1" x14ac:dyDescent="0.25">
      <c r="BA400" s="515"/>
    </row>
    <row r="401" spans="53:53" s="397" customFormat="1" x14ac:dyDescent="0.25">
      <c r="BA401" s="515"/>
    </row>
    <row r="402" spans="53:53" s="397" customFormat="1" x14ac:dyDescent="0.25">
      <c r="BA402" s="515"/>
    </row>
    <row r="403" spans="53:53" s="397" customFormat="1" x14ac:dyDescent="0.25">
      <c r="BA403" s="515"/>
    </row>
    <row r="404" spans="53:53" s="397" customFormat="1" x14ac:dyDescent="0.25">
      <c r="BA404" s="515"/>
    </row>
    <row r="405" spans="53:53" s="397" customFormat="1" x14ac:dyDescent="0.25">
      <c r="BA405" s="515"/>
    </row>
    <row r="406" spans="53:53" s="397" customFormat="1" x14ac:dyDescent="0.25">
      <c r="BA406" s="515"/>
    </row>
    <row r="407" spans="53:53" s="397" customFormat="1" x14ac:dyDescent="0.25">
      <c r="BA407" s="515"/>
    </row>
    <row r="408" spans="53:53" s="397" customFormat="1" x14ac:dyDescent="0.25">
      <c r="BA408" s="515"/>
    </row>
    <row r="409" spans="53:53" s="397" customFormat="1" x14ac:dyDescent="0.25">
      <c r="BA409" s="515"/>
    </row>
    <row r="410" spans="53:53" s="397" customFormat="1" x14ac:dyDescent="0.25">
      <c r="BA410" s="515"/>
    </row>
    <row r="411" spans="53:53" s="397" customFormat="1" x14ac:dyDescent="0.25">
      <c r="BA411" s="515"/>
    </row>
    <row r="412" spans="53:53" s="397" customFormat="1" x14ac:dyDescent="0.25">
      <c r="BA412" s="515"/>
    </row>
    <row r="413" spans="53:53" s="397" customFormat="1" x14ac:dyDescent="0.25">
      <c r="BA413" s="515"/>
    </row>
    <row r="414" spans="53:53" s="397" customFormat="1" x14ac:dyDescent="0.25">
      <c r="BA414" s="515"/>
    </row>
    <row r="415" spans="53:53" s="397" customFormat="1" x14ac:dyDescent="0.25">
      <c r="BA415" s="515"/>
    </row>
    <row r="416" spans="53:53" s="397" customFormat="1" x14ac:dyDescent="0.25">
      <c r="BA416" s="515"/>
    </row>
    <row r="417" spans="53:53" s="397" customFormat="1" x14ac:dyDescent="0.25">
      <c r="BA417" s="515"/>
    </row>
    <row r="418" spans="53:53" s="397" customFormat="1" x14ac:dyDescent="0.25">
      <c r="BA418" s="515"/>
    </row>
    <row r="419" spans="53:53" s="397" customFormat="1" x14ac:dyDescent="0.25">
      <c r="BA419" s="515"/>
    </row>
    <row r="420" spans="53:53" s="397" customFormat="1" x14ac:dyDescent="0.25">
      <c r="BA420" s="515"/>
    </row>
    <row r="421" spans="53:53" s="397" customFormat="1" x14ac:dyDescent="0.25">
      <c r="BA421" s="515"/>
    </row>
    <row r="422" spans="53:53" s="397" customFormat="1" x14ac:dyDescent="0.25">
      <c r="BA422" s="515"/>
    </row>
    <row r="423" spans="53:53" s="397" customFormat="1" x14ac:dyDescent="0.25">
      <c r="BA423" s="515"/>
    </row>
    <row r="424" spans="53:53" s="397" customFormat="1" x14ac:dyDescent="0.25">
      <c r="BA424" s="515"/>
    </row>
    <row r="425" spans="53:53" s="397" customFormat="1" x14ac:dyDescent="0.25">
      <c r="BA425" s="515"/>
    </row>
    <row r="426" spans="53:53" s="397" customFormat="1" x14ac:dyDescent="0.25">
      <c r="BA426" s="515"/>
    </row>
    <row r="427" spans="53:53" s="397" customFormat="1" x14ac:dyDescent="0.25">
      <c r="BA427" s="515"/>
    </row>
    <row r="428" spans="53:53" s="397" customFormat="1" x14ac:dyDescent="0.25">
      <c r="BA428" s="515"/>
    </row>
    <row r="429" spans="53:53" s="397" customFormat="1" x14ac:dyDescent="0.25">
      <c r="BA429" s="515"/>
    </row>
    <row r="430" spans="53:53" s="397" customFormat="1" x14ac:dyDescent="0.25">
      <c r="BA430" s="515"/>
    </row>
    <row r="431" spans="53:53" s="397" customFormat="1" x14ac:dyDescent="0.25">
      <c r="BA431" s="515"/>
    </row>
    <row r="432" spans="53:53" s="397" customFormat="1" x14ac:dyDescent="0.25">
      <c r="BA432" s="515"/>
    </row>
    <row r="433" spans="53:53" s="397" customFormat="1" x14ac:dyDescent="0.25">
      <c r="BA433" s="515"/>
    </row>
    <row r="434" spans="53:53" s="397" customFormat="1" x14ac:dyDescent="0.25">
      <c r="BA434" s="515"/>
    </row>
    <row r="435" spans="53:53" s="397" customFormat="1" x14ac:dyDescent="0.25">
      <c r="BA435" s="515"/>
    </row>
    <row r="436" spans="53:53" s="397" customFormat="1" x14ac:dyDescent="0.25">
      <c r="BA436" s="515"/>
    </row>
    <row r="437" spans="53:53" s="397" customFormat="1" x14ac:dyDescent="0.25">
      <c r="BA437" s="515"/>
    </row>
    <row r="438" spans="53:53" s="397" customFormat="1" x14ac:dyDescent="0.25">
      <c r="BA438" s="515"/>
    </row>
    <row r="439" spans="53:53" s="397" customFormat="1" x14ac:dyDescent="0.25">
      <c r="BA439" s="515"/>
    </row>
    <row r="440" spans="53:53" s="397" customFormat="1" x14ac:dyDescent="0.25">
      <c r="BA440" s="515"/>
    </row>
    <row r="441" spans="53:53" s="397" customFormat="1" x14ac:dyDescent="0.25">
      <c r="BA441" s="515"/>
    </row>
    <row r="442" spans="53:53" s="397" customFormat="1" x14ac:dyDescent="0.25">
      <c r="BA442" s="515"/>
    </row>
    <row r="443" spans="53:53" s="397" customFormat="1" x14ac:dyDescent="0.25">
      <c r="BA443" s="515"/>
    </row>
    <row r="444" spans="53:53" s="397" customFormat="1" x14ac:dyDescent="0.25">
      <c r="BA444" s="515"/>
    </row>
    <row r="445" spans="53:53" s="397" customFormat="1" x14ac:dyDescent="0.25">
      <c r="BA445" s="515"/>
    </row>
    <row r="446" spans="53:53" s="397" customFormat="1" x14ac:dyDescent="0.25">
      <c r="BA446" s="515"/>
    </row>
    <row r="447" spans="53:53" s="397" customFormat="1" x14ac:dyDescent="0.25">
      <c r="BA447" s="515"/>
    </row>
    <row r="448" spans="53:53" s="397" customFormat="1" x14ac:dyDescent="0.25">
      <c r="BA448" s="515"/>
    </row>
    <row r="449" spans="53:53" s="397" customFormat="1" x14ac:dyDescent="0.25">
      <c r="BA449" s="515"/>
    </row>
    <row r="450" spans="53:53" s="397" customFormat="1" x14ac:dyDescent="0.25">
      <c r="BA450" s="515"/>
    </row>
    <row r="451" spans="53:53" s="397" customFormat="1" x14ac:dyDescent="0.25">
      <c r="BA451" s="515"/>
    </row>
    <row r="452" spans="53:53" s="397" customFormat="1" x14ac:dyDescent="0.25">
      <c r="BA452" s="515"/>
    </row>
    <row r="453" spans="53:53" s="397" customFormat="1" x14ac:dyDescent="0.25">
      <c r="BA453" s="515"/>
    </row>
    <row r="454" spans="53:53" s="397" customFormat="1" x14ac:dyDescent="0.25">
      <c r="BA454" s="515"/>
    </row>
    <row r="455" spans="53:53" s="397" customFormat="1" x14ac:dyDescent="0.25">
      <c r="BA455" s="515"/>
    </row>
    <row r="456" spans="53:53" s="397" customFormat="1" x14ac:dyDescent="0.25">
      <c r="BA456" s="515"/>
    </row>
    <row r="457" spans="53:53" s="397" customFormat="1" x14ac:dyDescent="0.25">
      <c r="BA457" s="515"/>
    </row>
    <row r="458" spans="53:53" s="397" customFormat="1" x14ac:dyDescent="0.25">
      <c r="BA458" s="515"/>
    </row>
    <row r="459" spans="53:53" s="397" customFormat="1" x14ac:dyDescent="0.25">
      <c r="BA459" s="515"/>
    </row>
    <row r="460" spans="53:53" s="397" customFormat="1" x14ac:dyDescent="0.25">
      <c r="BA460" s="515"/>
    </row>
    <row r="461" spans="53:53" s="397" customFormat="1" x14ac:dyDescent="0.25">
      <c r="BA461" s="515"/>
    </row>
    <row r="462" spans="53:53" s="397" customFormat="1" x14ac:dyDescent="0.25">
      <c r="BA462" s="515"/>
    </row>
    <row r="463" spans="53:53" s="397" customFormat="1" x14ac:dyDescent="0.25">
      <c r="BA463" s="515"/>
    </row>
    <row r="464" spans="53:53" s="397" customFormat="1" x14ac:dyDescent="0.25">
      <c r="BA464" s="515"/>
    </row>
    <row r="465" spans="53:53" s="397" customFormat="1" x14ac:dyDescent="0.25">
      <c r="BA465" s="515"/>
    </row>
    <row r="466" spans="53:53" s="397" customFormat="1" x14ac:dyDescent="0.25">
      <c r="BA466" s="515"/>
    </row>
    <row r="467" spans="53:53" s="397" customFormat="1" x14ac:dyDescent="0.25">
      <c r="BA467" s="515"/>
    </row>
    <row r="468" spans="53:53" s="397" customFormat="1" x14ac:dyDescent="0.25">
      <c r="BA468" s="515"/>
    </row>
    <row r="469" spans="53:53" s="397" customFormat="1" x14ac:dyDescent="0.25">
      <c r="BA469" s="515"/>
    </row>
    <row r="470" spans="53:53" s="397" customFormat="1" x14ac:dyDescent="0.25">
      <c r="BA470" s="515"/>
    </row>
    <row r="471" spans="53:53" s="397" customFormat="1" x14ac:dyDescent="0.25">
      <c r="BA471" s="515"/>
    </row>
    <row r="472" spans="53:53" s="397" customFormat="1" x14ac:dyDescent="0.25">
      <c r="BA472" s="515"/>
    </row>
    <row r="473" spans="53:53" s="397" customFormat="1" x14ac:dyDescent="0.25">
      <c r="BA473" s="515"/>
    </row>
    <row r="474" spans="53:53" s="397" customFormat="1" x14ac:dyDescent="0.25">
      <c r="BA474" s="515"/>
    </row>
    <row r="475" spans="53:53" s="397" customFormat="1" x14ac:dyDescent="0.25">
      <c r="BA475" s="515"/>
    </row>
    <row r="476" spans="53:53" s="397" customFormat="1" x14ac:dyDescent="0.25">
      <c r="BA476" s="515"/>
    </row>
    <row r="477" spans="53:53" s="397" customFormat="1" x14ac:dyDescent="0.25">
      <c r="BA477" s="515"/>
    </row>
    <row r="478" spans="53:53" s="397" customFormat="1" x14ac:dyDescent="0.25">
      <c r="BA478" s="515"/>
    </row>
    <row r="479" spans="53:53" s="397" customFormat="1" x14ac:dyDescent="0.25">
      <c r="BA479" s="515"/>
    </row>
    <row r="480" spans="53:53" s="397" customFormat="1" x14ac:dyDescent="0.25">
      <c r="BA480" s="515"/>
    </row>
    <row r="481" spans="53:53" s="397" customFormat="1" x14ac:dyDescent="0.25">
      <c r="BA481" s="515"/>
    </row>
    <row r="482" spans="53:53" s="397" customFormat="1" x14ac:dyDescent="0.25">
      <c r="BA482" s="515"/>
    </row>
    <row r="483" spans="53:53" s="397" customFormat="1" x14ac:dyDescent="0.25">
      <c r="BA483" s="515"/>
    </row>
    <row r="484" spans="53:53" s="397" customFormat="1" x14ac:dyDescent="0.25">
      <c r="BA484" s="515"/>
    </row>
    <row r="485" spans="53:53" s="397" customFormat="1" x14ac:dyDescent="0.25">
      <c r="BA485" s="515"/>
    </row>
    <row r="486" spans="53:53" s="397" customFormat="1" x14ac:dyDescent="0.25">
      <c r="BA486" s="515"/>
    </row>
    <row r="487" spans="53:53" s="397" customFormat="1" x14ac:dyDescent="0.25">
      <c r="BA487" s="515"/>
    </row>
    <row r="488" spans="53:53" s="397" customFormat="1" x14ac:dyDescent="0.25">
      <c r="BA488" s="515"/>
    </row>
    <row r="489" spans="53:53" s="397" customFormat="1" x14ac:dyDescent="0.25">
      <c r="BA489" s="515"/>
    </row>
    <row r="490" spans="53:53" s="397" customFormat="1" x14ac:dyDescent="0.25">
      <c r="BA490" s="515"/>
    </row>
    <row r="491" spans="53:53" s="397" customFormat="1" x14ac:dyDescent="0.25">
      <c r="BA491" s="515"/>
    </row>
    <row r="492" spans="53:53" s="397" customFormat="1" x14ac:dyDescent="0.25">
      <c r="BA492" s="515"/>
    </row>
    <row r="493" spans="53:53" s="397" customFormat="1" x14ac:dyDescent="0.25">
      <c r="BA493" s="515"/>
    </row>
    <row r="494" spans="53:53" s="397" customFormat="1" x14ac:dyDescent="0.25">
      <c r="BA494" s="515"/>
    </row>
    <row r="495" spans="53:53" s="397" customFormat="1" x14ac:dyDescent="0.25">
      <c r="BA495" s="515"/>
    </row>
    <row r="496" spans="53:53" s="397" customFormat="1" x14ac:dyDescent="0.25">
      <c r="BA496" s="515"/>
    </row>
    <row r="497" spans="53:53" s="397" customFormat="1" x14ac:dyDescent="0.25">
      <c r="BA497" s="515"/>
    </row>
    <row r="498" spans="53:53" s="397" customFormat="1" x14ac:dyDescent="0.25">
      <c r="BA498" s="515"/>
    </row>
    <row r="499" spans="53:53" s="397" customFormat="1" x14ac:dyDescent="0.25">
      <c r="BA499" s="515"/>
    </row>
    <row r="500" spans="53:53" s="397" customFormat="1" x14ac:dyDescent="0.25">
      <c r="BA500" s="515"/>
    </row>
    <row r="501" spans="53:53" s="397" customFormat="1" x14ac:dyDescent="0.25">
      <c r="BA501" s="515"/>
    </row>
    <row r="502" spans="53:53" s="397" customFormat="1" x14ac:dyDescent="0.25">
      <c r="BA502" s="515"/>
    </row>
    <row r="503" spans="53:53" s="397" customFormat="1" x14ac:dyDescent="0.25">
      <c r="BA503" s="515"/>
    </row>
    <row r="504" spans="53:53" s="397" customFormat="1" x14ac:dyDescent="0.25">
      <c r="BA504" s="515"/>
    </row>
    <row r="505" spans="53:53" s="397" customFormat="1" x14ac:dyDescent="0.25">
      <c r="BA505" s="515"/>
    </row>
    <row r="506" spans="53:53" s="397" customFormat="1" x14ac:dyDescent="0.25">
      <c r="BA506" s="515"/>
    </row>
    <row r="507" spans="53:53" s="397" customFormat="1" x14ac:dyDescent="0.25">
      <c r="BA507" s="515"/>
    </row>
    <row r="508" spans="53:53" s="397" customFormat="1" x14ac:dyDescent="0.25">
      <c r="BA508" s="515"/>
    </row>
    <row r="509" spans="53:53" s="397" customFormat="1" x14ac:dyDescent="0.25">
      <c r="BA509" s="515"/>
    </row>
    <row r="510" spans="53:53" s="397" customFormat="1" x14ac:dyDescent="0.25">
      <c r="BA510" s="515"/>
    </row>
    <row r="511" spans="53:53" s="397" customFormat="1" x14ac:dyDescent="0.25">
      <c r="BA511" s="515"/>
    </row>
    <row r="512" spans="53:53" s="397" customFormat="1" x14ac:dyDescent="0.25">
      <c r="BA512" s="515"/>
    </row>
    <row r="513" spans="53:53" s="397" customFormat="1" x14ac:dyDescent="0.25">
      <c r="BA513" s="515"/>
    </row>
    <row r="514" spans="53:53" s="397" customFormat="1" x14ac:dyDescent="0.25">
      <c r="BA514" s="515"/>
    </row>
    <row r="515" spans="53:53" s="397" customFormat="1" x14ac:dyDescent="0.25">
      <c r="BA515" s="515"/>
    </row>
    <row r="516" spans="53:53" s="397" customFormat="1" x14ac:dyDescent="0.25">
      <c r="BA516" s="515"/>
    </row>
    <row r="517" spans="53:53" s="397" customFormat="1" x14ac:dyDescent="0.25">
      <c r="BA517" s="515"/>
    </row>
    <row r="518" spans="53:53" s="397" customFormat="1" x14ac:dyDescent="0.25">
      <c r="BA518" s="515"/>
    </row>
    <row r="519" spans="53:53" s="397" customFormat="1" x14ac:dyDescent="0.25">
      <c r="BA519" s="515"/>
    </row>
    <row r="520" spans="53:53" s="397" customFormat="1" x14ac:dyDescent="0.25">
      <c r="BA520" s="515"/>
    </row>
    <row r="521" spans="53:53" s="397" customFormat="1" x14ac:dyDescent="0.25">
      <c r="BA521" s="515"/>
    </row>
    <row r="522" spans="53:53" s="397" customFormat="1" x14ac:dyDescent="0.25">
      <c r="BA522" s="515"/>
    </row>
    <row r="523" spans="53:53" s="397" customFormat="1" x14ac:dyDescent="0.25">
      <c r="BA523" s="515"/>
    </row>
    <row r="524" spans="53:53" s="397" customFormat="1" x14ac:dyDescent="0.25">
      <c r="BA524" s="515"/>
    </row>
    <row r="525" spans="53:53" s="397" customFormat="1" x14ac:dyDescent="0.25">
      <c r="BA525" s="515"/>
    </row>
    <row r="526" spans="53:53" s="397" customFormat="1" x14ac:dyDescent="0.25">
      <c r="BA526" s="515"/>
    </row>
    <row r="527" spans="53:53" s="397" customFormat="1" x14ac:dyDescent="0.25">
      <c r="BA527" s="515"/>
    </row>
    <row r="528" spans="53:53" s="397" customFormat="1" x14ac:dyDescent="0.25">
      <c r="BA528" s="515"/>
    </row>
    <row r="529" spans="53:53" s="397" customFormat="1" x14ac:dyDescent="0.25">
      <c r="BA529" s="515"/>
    </row>
    <row r="530" spans="53:53" s="397" customFormat="1" x14ac:dyDescent="0.25">
      <c r="BA530" s="515"/>
    </row>
    <row r="531" spans="53:53" s="397" customFormat="1" x14ac:dyDescent="0.25">
      <c r="BA531" s="515"/>
    </row>
    <row r="532" spans="53:53" s="397" customFormat="1" x14ac:dyDescent="0.25">
      <c r="BA532" s="515"/>
    </row>
    <row r="533" spans="53:53" s="397" customFormat="1" x14ac:dyDescent="0.25">
      <c r="BA533" s="515"/>
    </row>
    <row r="534" spans="53:53" s="397" customFormat="1" x14ac:dyDescent="0.25">
      <c r="BA534" s="515"/>
    </row>
    <row r="535" spans="53:53" s="397" customFormat="1" x14ac:dyDescent="0.25">
      <c r="BA535" s="515"/>
    </row>
    <row r="536" spans="53:53" s="397" customFormat="1" x14ac:dyDescent="0.25">
      <c r="BA536" s="515"/>
    </row>
    <row r="537" spans="53:53" s="397" customFormat="1" x14ac:dyDescent="0.25">
      <c r="BA537" s="515"/>
    </row>
    <row r="538" spans="53:53" s="397" customFormat="1" x14ac:dyDescent="0.25">
      <c r="BA538" s="515"/>
    </row>
    <row r="539" spans="53:53" s="397" customFormat="1" x14ac:dyDescent="0.25">
      <c r="BA539" s="515"/>
    </row>
    <row r="540" spans="53:53" s="397" customFormat="1" x14ac:dyDescent="0.25">
      <c r="BA540" s="515"/>
    </row>
    <row r="541" spans="53:53" s="397" customFormat="1" x14ac:dyDescent="0.25">
      <c r="BA541" s="515"/>
    </row>
    <row r="542" spans="53:53" s="397" customFormat="1" x14ac:dyDescent="0.25">
      <c r="BA542" s="515"/>
    </row>
    <row r="543" spans="53:53" s="397" customFormat="1" x14ac:dyDescent="0.25">
      <c r="BA543" s="515"/>
    </row>
    <row r="544" spans="53:53" s="397" customFormat="1" x14ac:dyDescent="0.25">
      <c r="BA544" s="515"/>
    </row>
    <row r="545" spans="53:53" s="397" customFormat="1" x14ac:dyDescent="0.25">
      <c r="BA545" s="515"/>
    </row>
    <row r="546" spans="53:53" s="397" customFormat="1" x14ac:dyDescent="0.25">
      <c r="BA546" s="515"/>
    </row>
    <row r="547" spans="53:53" s="397" customFormat="1" x14ac:dyDescent="0.25">
      <c r="BA547" s="515"/>
    </row>
    <row r="548" spans="53:53" s="397" customFormat="1" x14ac:dyDescent="0.25">
      <c r="BA548" s="515"/>
    </row>
    <row r="549" spans="53:53" s="397" customFormat="1" x14ac:dyDescent="0.25">
      <c r="BA549" s="515"/>
    </row>
    <row r="550" spans="53:53" s="397" customFormat="1" x14ac:dyDescent="0.25">
      <c r="BA550" s="515"/>
    </row>
    <row r="551" spans="53:53" s="397" customFormat="1" x14ac:dyDescent="0.25">
      <c r="BA551" s="515"/>
    </row>
    <row r="552" spans="53:53" s="397" customFormat="1" x14ac:dyDescent="0.25">
      <c r="BA552" s="515"/>
    </row>
    <row r="553" spans="53:53" s="397" customFormat="1" x14ac:dyDescent="0.25">
      <c r="BA553" s="515"/>
    </row>
    <row r="554" spans="53:53" s="397" customFormat="1" x14ac:dyDescent="0.25">
      <c r="BA554" s="515"/>
    </row>
    <row r="555" spans="53:53" s="397" customFormat="1" x14ac:dyDescent="0.25">
      <c r="BA555" s="515"/>
    </row>
    <row r="556" spans="53:53" s="397" customFormat="1" x14ac:dyDescent="0.25">
      <c r="BA556" s="515"/>
    </row>
    <row r="557" spans="53:53" s="397" customFormat="1" x14ac:dyDescent="0.25">
      <c r="BA557" s="515"/>
    </row>
    <row r="558" spans="53:53" s="397" customFormat="1" x14ac:dyDescent="0.25">
      <c r="BA558" s="515"/>
    </row>
    <row r="559" spans="53:53" s="397" customFormat="1" x14ac:dyDescent="0.25">
      <c r="BA559" s="515"/>
    </row>
    <row r="560" spans="53:53" s="397" customFormat="1" x14ac:dyDescent="0.25">
      <c r="BA560" s="515"/>
    </row>
    <row r="561" spans="53:53" s="397" customFormat="1" x14ac:dyDescent="0.25">
      <c r="BA561" s="515"/>
    </row>
    <row r="562" spans="53:53" s="397" customFormat="1" x14ac:dyDescent="0.25">
      <c r="BA562" s="515"/>
    </row>
    <row r="563" spans="53:53" s="397" customFormat="1" x14ac:dyDescent="0.25">
      <c r="BA563" s="515"/>
    </row>
    <row r="564" spans="53:53" s="397" customFormat="1" x14ac:dyDescent="0.25">
      <c r="BA564" s="515"/>
    </row>
    <row r="565" spans="53:53" s="397" customFormat="1" x14ac:dyDescent="0.25">
      <c r="BA565" s="515"/>
    </row>
    <row r="566" spans="53:53" s="397" customFormat="1" x14ac:dyDescent="0.25">
      <c r="BA566" s="515"/>
    </row>
    <row r="567" spans="53:53" s="397" customFormat="1" x14ac:dyDescent="0.25">
      <c r="BA567" s="515"/>
    </row>
    <row r="568" spans="53:53" s="397" customFormat="1" x14ac:dyDescent="0.25">
      <c r="BA568" s="515"/>
    </row>
    <row r="569" spans="53:53" s="397" customFormat="1" x14ac:dyDescent="0.25">
      <c r="BA569" s="515"/>
    </row>
    <row r="570" spans="53:53" s="397" customFormat="1" x14ac:dyDescent="0.25">
      <c r="BA570" s="515"/>
    </row>
    <row r="571" spans="53:53" s="397" customFormat="1" x14ac:dyDescent="0.25">
      <c r="BA571" s="515"/>
    </row>
    <row r="572" spans="53:53" s="397" customFormat="1" x14ac:dyDescent="0.25">
      <c r="BA572" s="515"/>
    </row>
    <row r="573" spans="53:53" s="397" customFormat="1" x14ac:dyDescent="0.25">
      <c r="BA573" s="515"/>
    </row>
    <row r="574" spans="53:53" s="397" customFormat="1" x14ac:dyDescent="0.25">
      <c r="BA574" s="515"/>
    </row>
    <row r="575" spans="53:53" s="397" customFormat="1" x14ac:dyDescent="0.25">
      <c r="BA575" s="515"/>
    </row>
    <row r="576" spans="53:53" s="397" customFormat="1" x14ac:dyDescent="0.25">
      <c r="BA576" s="515"/>
    </row>
    <row r="577" spans="53:53" s="397" customFormat="1" x14ac:dyDescent="0.25">
      <c r="BA577" s="515"/>
    </row>
    <row r="578" spans="53:53" s="397" customFormat="1" x14ac:dyDescent="0.25">
      <c r="BA578" s="515"/>
    </row>
    <row r="579" spans="53:53" s="397" customFormat="1" x14ac:dyDescent="0.25">
      <c r="BA579" s="515"/>
    </row>
    <row r="580" spans="53:53" s="397" customFormat="1" x14ac:dyDescent="0.25">
      <c r="BA580" s="515"/>
    </row>
    <row r="581" spans="53:53" s="397" customFormat="1" x14ac:dyDescent="0.25">
      <c r="BA581" s="515"/>
    </row>
    <row r="582" spans="53:53" s="397" customFormat="1" x14ac:dyDescent="0.25">
      <c r="BA582" s="515"/>
    </row>
    <row r="583" spans="53:53" s="397" customFormat="1" x14ac:dyDescent="0.25">
      <c r="BA583" s="515"/>
    </row>
    <row r="584" spans="53:53" s="397" customFormat="1" x14ac:dyDescent="0.25">
      <c r="BA584" s="515"/>
    </row>
    <row r="585" spans="53:53" s="397" customFormat="1" x14ac:dyDescent="0.25">
      <c r="BA585" s="515"/>
    </row>
    <row r="586" spans="53:53" s="397" customFormat="1" x14ac:dyDescent="0.25">
      <c r="BA586" s="515"/>
    </row>
    <row r="587" spans="53:53" s="397" customFormat="1" x14ac:dyDescent="0.25">
      <c r="BA587" s="515"/>
    </row>
    <row r="588" spans="53:53" s="397" customFormat="1" x14ac:dyDescent="0.25">
      <c r="BA588" s="515"/>
    </row>
    <row r="589" spans="53:53" s="397" customFormat="1" x14ac:dyDescent="0.25">
      <c r="BA589" s="515"/>
    </row>
    <row r="590" spans="53:53" s="397" customFormat="1" x14ac:dyDescent="0.25">
      <c r="BA590" s="515"/>
    </row>
    <row r="591" spans="53:53" s="397" customFormat="1" x14ac:dyDescent="0.25">
      <c r="BA591" s="515"/>
    </row>
    <row r="592" spans="53:53" s="397" customFormat="1" x14ac:dyDescent="0.25">
      <c r="BA592" s="515"/>
    </row>
    <row r="593" spans="53:53" s="397" customFormat="1" x14ac:dyDescent="0.25">
      <c r="BA593" s="515"/>
    </row>
    <row r="594" spans="53:53" s="397" customFormat="1" x14ac:dyDescent="0.25">
      <c r="BA594" s="515"/>
    </row>
    <row r="595" spans="53:53" s="397" customFormat="1" x14ac:dyDescent="0.25">
      <c r="BA595" s="515"/>
    </row>
    <row r="596" spans="53:53" s="397" customFormat="1" x14ac:dyDescent="0.25">
      <c r="BA596" s="515"/>
    </row>
    <row r="597" spans="53:53" s="397" customFormat="1" x14ac:dyDescent="0.25">
      <c r="BA597" s="515"/>
    </row>
    <row r="598" spans="53:53" s="397" customFormat="1" x14ac:dyDescent="0.25">
      <c r="BA598" s="515"/>
    </row>
    <row r="599" spans="53:53" s="397" customFormat="1" x14ac:dyDescent="0.25">
      <c r="BA599" s="515"/>
    </row>
    <row r="600" spans="53:53" s="397" customFormat="1" x14ac:dyDescent="0.25">
      <c r="BA600" s="515"/>
    </row>
    <row r="601" spans="53:53" s="397" customFormat="1" x14ac:dyDescent="0.25">
      <c r="BA601" s="515"/>
    </row>
    <row r="602" spans="53:53" s="397" customFormat="1" x14ac:dyDescent="0.25">
      <c r="BA602" s="515"/>
    </row>
    <row r="603" spans="53:53" s="397" customFormat="1" x14ac:dyDescent="0.25">
      <c r="BA603" s="515"/>
    </row>
    <row r="604" spans="53:53" s="397" customFormat="1" x14ac:dyDescent="0.25">
      <c r="BA604" s="515"/>
    </row>
    <row r="605" spans="53:53" s="397" customFormat="1" x14ac:dyDescent="0.25">
      <c r="BA605" s="515"/>
    </row>
    <row r="606" spans="53:53" s="397" customFormat="1" x14ac:dyDescent="0.25">
      <c r="BA606" s="515"/>
    </row>
    <row r="607" spans="53:53" s="397" customFormat="1" x14ac:dyDescent="0.25">
      <c r="BA607" s="515"/>
    </row>
    <row r="608" spans="53:53" s="397" customFormat="1" x14ac:dyDescent="0.25">
      <c r="BA608" s="515"/>
    </row>
    <row r="609" spans="53:53" s="397" customFormat="1" x14ac:dyDescent="0.25">
      <c r="BA609" s="515"/>
    </row>
    <row r="610" spans="53:53" s="397" customFormat="1" x14ac:dyDescent="0.25">
      <c r="BA610" s="515"/>
    </row>
    <row r="611" spans="53:53" s="397" customFormat="1" x14ac:dyDescent="0.25">
      <c r="BA611" s="515"/>
    </row>
    <row r="612" spans="53:53" s="397" customFormat="1" x14ac:dyDescent="0.25">
      <c r="BA612" s="515"/>
    </row>
    <row r="613" spans="53:53" s="397" customFormat="1" x14ac:dyDescent="0.25">
      <c r="BA613" s="515"/>
    </row>
    <row r="614" spans="53:53" s="397" customFormat="1" x14ac:dyDescent="0.25">
      <c r="BA614" s="515"/>
    </row>
    <row r="615" spans="53:53" s="397" customFormat="1" x14ac:dyDescent="0.25">
      <c r="BA615" s="515"/>
    </row>
    <row r="616" spans="53:53" s="397" customFormat="1" x14ac:dyDescent="0.25">
      <c r="BA616" s="515"/>
    </row>
    <row r="617" spans="53:53" s="397" customFormat="1" x14ac:dyDescent="0.25">
      <c r="BA617" s="515"/>
    </row>
    <row r="618" spans="53:53" s="397" customFormat="1" x14ac:dyDescent="0.25">
      <c r="BA618" s="515"/>
    </row>
    <row r="619" spans="53:53" s="397" customFormat="1" x14ac:dyDescent="0.25">
      <c r="BA619" s="515"/>
    </row>
    <row r="620" spans="53:53" s="397" customFormat="1" x14ac:dyDescent="0.25">
      <c r="BA620" s="515"/>
    </row>
    <row r="621" spans="53:53" s="397" customFormat="1" x14ac:dyDescent="0.25">
      <c r="BA621" s="515"/>
    </row>
    <row r="622" spans="53:53" s="397" customFormat="1" x14ac:dyDescent="0.25">
      <c r="BA622" s="515"/>
    </row>
    <row r="623" spans="53:53" s="397" customFormat="1" x14ac:dyDescent="0.25">
      <c r="BA623" s="515"/>
    </row>
    <row r="624" spans="53:53" s="397" customFormat="1" x14ac:dyDescent="0.25">
      <c r="BA624" s="515"/>
    </row>
    <row r="625" spans="53:53" s="397" customFormat="1" x14ac:dyDescent="0.25">
      <c r="BA625" s="515"/>
    </row>
    <row r="626" spans="53:53" s="397" customFormat="1" x14ac:dyDescent="0.25">
      <c r="BA626" s="515"/>
    </row>
    <row r="627" spans="53:53" s="397" customFormat="1" x14ac:dyDescent="0.25">
      <c r="BA627" s="515"/>
    </row>
    <row r="628" spans="53:53" s="397" customFormat="1" x14ac:dyDescent="0.25">
      <c r="BA628" s="515"/>
    </row>
    <row r="629" spans="53:53" s="397" customFormat="1" x14ac:dyDescent="0.25">
      <c r="BA629" s="515"/>
    </row>
    <row r="630" spans="53:53" s="397" customFormat="1" x14ac:dyDescent="0.25">
      <c r="BA630" s="515"/>
    </row>
    <row r="631" spans="53:53" s="397" customFormat="1" x14ac:dyDescent="0.25">
      <c r="BA631" s="515"/>
    </row>
    <row r="632" spans="53:53" s="397" customFormat="1" x14ac:dyDescent="0.25">
      <c r="BA632" s="515"/>
    </row>
    <row r="633" spans="53:53" s="397" customFormat="1" x14ac:dyDescent="0.25">
      <c r="BA633" s="515"/>
    </row>
    <row r="634" spans="53:53" s="397" customFormat="1" x14ac:dyDescent="0.25">
      <c r="BA634" s="515"/>
    </row>
    <row r="635" spans="53:53" s="397" customFormat="1" x14ac:dyDescent="0.25">
      <c r="BA635" s="515"/>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76" customWidth="1"/>
    <col min="3" max="3" width="29.69921875" customWidth="1"/>
    <col min="4" max="9" width="7.8984375" customWidth="1"/>
    <col min="10" max="11" width="1.09765625" customWidth="1"/>
    <col min="12" max="12" width="24.59765625" style="76" customWidth="1"/>
    <col min="13" max="13" width="29.69921875" customWidth="1"/>
    <col min="14" max="19" width="7.8984375" customWidth="1"/>
    <col min="20" max="21" width="1.09765625" customWidth="1"/>
    <col min="22" max="22" width="24.59765625" style="76" customWidth="1"/>
    <col min="23" max="23" width="29.69921875" customWidth="1"/>
    <col min="24" max="29" width="7.8984375" customWidth="1"/>
    <col min="30" max="31" width="1.09765625" customWidth="1"/>
    <col min="32" max="32" width="24.59765625" style="76" customWidth="1"/>
    <col min="33" max="33" width="29.69921875" customWidth="1"/>
    <col min="34" max="39" width="7.8984375" customWidth="1"/>
    <col min="40" max="41" width="1.09765625" customWidth="1"/>
    <col min="42" max="42" width="24.59765625" style="76" customWidth="1"/>
    <col min="43" max="43" width="29.69921875" customWidth="1"/>
    <col min="44" max="49" width="7.8984375" customWidth="1"/>
    <col min="50" max="51" width="1.09765625" customWidth="1"/>
    <col min="52" max="52" width="24.59765625" style="76" customWidth="1"/>
    <col min="53" max="53" width="29.69921875" style="76" customWidth="1"/>
    <col min="54" max="59" width="7.8984375" style="76" customWidth="1"/>
    <col min="60" max="61" width="1.09765625" customWidth="1"/>
    <col min="62" max="62" width="24.59765625" style="76" customWidth="1"/>
    <col min="63" max="63" width="29.69921875" customWidth="1"/>
    <col min="64" max="69" width="7.8984375" customWidth="1"/>
    <col min="70" max="71" width="1.09765625" customWidth="1"/>
    <col min="72" max="72" width="24.59765625" style="76" customWidth="1"/>
    <col min="73" max="73" width="29.69921875" customWidth="1"/>
    <col min="74" max="79" width="7.8984375" customWidth="1"/>
    <col min="80" max="81" width="1.09765625" customWidth="1"/>
    <col min="82" max="82" width="24.59765625" style="76" customWidth="1"/>
    <col min="83" max="83" width="29.69921875" customWidth="1"/>
    <col min="84" max="89" width="7.8984375" customWidth="1"/>
    <col min="90" max="91" width="1.09765625" customWidth="1"/>
    <col min="92" max="92" width="24.59765625" style="76" customWidth="1"/>
    <col min="93" max="93" width="29.69921875" customWidth="1"/>
    <col min="94" max="99" width="7.8984375" customWidth="1"/>
    <col min="100" max="101" width="1.09765625" customWidth="1"/>
    <col min="102" max="102" width="24.59765625" style="76" customWidth="1"/>
    <col min="103" max="103" width="29.69921875" customWidth="1"/>
    <col min="104" max="109" width="7.8984375" customWidth="1"/>
    <col min="110" max="111" width="1.09765625" customWidth="1"/>
    <col min="112" max="112" width="24.59765625" style="76" customWidth="1"/>
    <col min="113" max="113" width="29.69921875" customWidth="1"/>
    <col min="114" max="119" width="7.8984375" customWidth="1"/>
    <col min="120" max="121" width="1.09765625" customWidth="1"/>
    <col min="122" max="122" width="24.59765625" style="76" customWidth="1"/>
    <col min="123" max="123" width="29.69921875" customWidth="1"/>
    <col min="124" max="129" width="7.8984375" customWidth="1"/>
    <col min="130" max="131" width="1.09765625" customWidth="1"/>
    <col min="132" max="132" width="24.59765625" style="76" customWidth="1"/>
    <col min="133" max="133" width="29.69921875" customWidth="1"/>
    <col min="134" max="139" width="7.8984375" customWidth="1"/>
    <col min="140" max="141" width="1.09765625" customWidth="1"/>
    <col min="142" max="142" width="24.59765625" style="76" customWidth="1"/>
    <col min="143" max="143" width="29.69921875" customWidth="1"/>
    <col min="144" max="149" width="7.8984375" customWidth="1"/>
    <col min="150" max="151" width="1.09765625" customWidth="1"/>
    <col min="152" max="152" width="24.59765625" style="76" customWidth="1"/>
    <col min="153" max="153" width="29.69921875" customWidth="1"/>
    <col min="154" max="159" width="7.8984375" customWidth="1"/>
    <col min="160" max="161" width="1.09765625" customWidth="1"/>
    <col min="162" max="162" width="24.59765625" style="76" customWidth="1"/>
    <col min="163" max="163" width="29.69921875" customWidth="1"/>
    <col min="164" max="169" width="7.8984375" customWidth="1"/>
    <col min="170" max="171" width="1.09765625" customWidth="1"/>
    <col min="172" max="172" width="24.59765625" style="76" customWidth="1"/>
    <col min="173" max="173" width="29.69921875" customWidth="1"/>
    <col min="174" max="179" width="7.8984375" customWidth="1"/>
    <col min="180" max="181" width="1.09765625" customWidth="1"/>
    <col min="182" max="182" width="24.59765625" style="76" customWidth="1"/>
    <col min="183" max="183" width="29.69921875" customWidth="1"/>
    <col min="184" max="189" width="7.8984375" customWidth="1"/>
    <col min="190" max="191" width="1.09765625" customWidth="1"/>
    <col min="192" max="192" width="24.59765625" style="76" customWidth="1"/>
    <col min="193" max="193" width="29.69921875" customWidth="1"/>
    <col min="194" max="199" width="7.8984375" customWidth="1"/>
    <col min="200" max="201" width="1.09765625" customWidth="1"/>
    <col min="202" max="202" width="24.59765625" style="76" customWidth="1"/>
    <col min="203" max="203" width="29.69921875" customWidth="1"/>
    <col min="204" max="209" width="7.8984375" customWidth="1"/>
    <col min="210" max="211" width="1.09765625" customWidth="1"/>
    <col min="212" max="212" width="24.59765625" style="76" customWidth="1"/>
    <col min="213" max="213" width="29.69921875" customWidth="1"/>
    <col min="214" max="219" width="7.8984375" customWidth="1"/>
    <col min="220" max="221" width="1.09765625" customWidth="1"/>
    <col min="222" max="222" width="24.59765625" style="76" customWidth="1"/>
    <col min="223" max="223" width="29.69921875" customWidth="1"/>
    <col min="224" max="229" width="7.8984375" customWidth="1"/>
    <col min="230" max="231" width="1.09765625" customWidth="1"/>
    <col min="232" max="232" width="24.59765625" style="76" customWidth="1"/>
    <col min="233" max="233" width="29.69921875" customWidth="1"/>
    <col min="234" max="239" width="7.8984375" customWidth="1"/>
    <col min="240" max="241" width="1.09765625" customWidth="1"/>
  </cols>
  <sheetData>
    <row r="1" spans="1:232" s="178" customFormat="1" ht="30" customHeight="1" x14ac:dyDescent="0.3">
      <c r="B1" s="634" t="str">
        <f>HLOOKUP(Introduction!$G$4,nametranslations,101,FALSE)</f>
        <v>L'eau de boisson en milieu scolaire</v>
      </c>
      <c r="C1" s="211" t="s">
        <v>267</v>
      </c>
      <c r="D1" s="190" t="str">
        <f>+Introduction!$C$7</f>
        <v>Mali</v>
      </c>
      <c r="E1" s="190"/>
      <c r="F1" s="190"/>
      <c r="G1" s="190"/>
      <c r="H1" s="190"/>
      <c r="I1" s="191"/>
      <c r="J1" s="179"/>
      <c r="K1" s="179"/>
      <c r="L1" s="634" t="str">
        <f>HLOOKUP(Introduction!$G$4,nametranslations,101,FALSE)</f>
        <v>L'eau de boisson en milieu scolaire</v>
      </c>
      <c r="M1" s="211" t="s">
        <v>268</v>
      </c>
      <c r="N1" s="190" t="str">
        <f>+Introduction!$C$7</f>
        <v>Mali</v>
      </c>
      <c r="O1" s="190"/>
      <c r="P1" s="190"/>
      <c r="Q1" s="190"/>
      <c r="R1" s="190"/>
      <c r="S1" s="191"/>
      <c r="T1" s="179"/>
      <c r="U1" s="179"/>
      <c r="V1" s="634" t="str">
        <f>HLOOKUP(Introduction!$G$4,nametranslations,101,FALSE)</f>
        <v>L'eau de boisson en milieu scolaire</v>
      </c>
      <c r="W1" s="211" t="s">
        <v>269</v>
      </c>
      <c r="X1" s="190" t="str">
        <f>+Introduction!$C$7</f>
        <v>Mali</v>
      </c>
      <c r="Y1" s="190"/>
      <c r="Z1" s="190"/>
      <c r="AA1" s="190"/>
      <c r="AB1" s="190"/>
      <c r="AC1" s="191"/>
      <c r="AD1" s="179"/>
      <c r="AE1" s="179"/>
      <c r="AF1" s="634" t="str">
        <f>HLOOKUP(Introduction!$G$4,nametranslations,101,FALSE)</f>
        <v>L'eau de boisson en milieu scolaire</v>
      </c>
      <c r="AG1" s="211" t="s">
        <v>270</v>
      </c>
      <c r="AH1" s="190" t="str">
        <f>+Introduction!$C$7</f>
        <v>Mali</v>
      </c>
      <c r="AI1" s="190"/>
      <c r="AJ1" s="190"/>
      <c r="AK1" s="190"/>
      <c r="AL1" s="190"/>
      <c r="AM1" s="191"/>
      <c r="AN1" s="179"/>
      <c r="AO1" s="179"/>
      <c r="AP1" s="634" t="str">
        <f>HLOOKUP(Introduction!$G$4,nametranslations,101,FALSE)</f>
        <v>L'eau de boisson en milieu scolaire</v>
      </c>
      <c r="AQ1" s="211" t="s">
        <v>271</v>
      </c>
      <c r="AR1" s="190" t="str">
        <f>+Introduction!$C$7</f>
        <v>Mali</v>
      </c>
      <c r="AS1" s="190"/>
      <c r="AT1" s="190"/>
      <c r="AU1" s="190"/>
      <c r="AV1" s="190"/>
      <c r="AW1" s="191"/>
      <c r="AX1" s="179"/>
      <c r="AY1" s="179"/>
      <c r="AZ1" s="634" t="str">
        <f>HLOOKUP(Introduction!$G$4,nametranslations,101,FALSE)</f>
        <v>L'eau de boisson en milieu scolaire</v>
      </c>
      <c r="BA1" s="211" t="s">
        <v>272</v>
      </c>
      <c r="BB1" s="190" t="str">
        <f>+Introduction!$C$7</f>
        <v>Mali</v>
      </c>
      <c r="BC1" s="190"/>
      <c r="BD1" s="190"/>
      <c r="BE1" s="190"/>
      <c r="BF1" s="190"/>
      <c r="BG1" s="191"/>
      <c r="BH1" s="179"/>
      <c r="BI1" s="179"/>
      <c r="BJ1" s="634" t="str">
        <f>HLOOKUP(Introduction!$G$4,nametranslations,101,FALSE)</f>
        <v>L'eau de boisson en milieu scolaire</v>
      </c>
      <c r="BK1" s="211" t="s">
        <v>272</v>
      </c>
      <c r="BL1" s="190" t="str">
        <f>+Introduction!$C$7</f>
        <v>Mali</v>
      </c>
      <c r="BM1" s="190"/>
      <c r="BN1" s="190"/>
      <c r="BO1" s="190"/>
      <c r="BP1" s="190"/>
      <c r="BQ1" s="191"/>
      <c r="BR1" s="179"/>
      <c r="BS1" s="179"/>
      <c r="BT1" s="634" t="str">
        <f>HLOOKUP(Introduction!$G$4,nametranslations,101,FALSE)</f>
        <v>L'eau de boisson en milieu scolaire</v>
      </c>
      <c r="BU1" s="211" t="s">
        <v>273</v>
      </c>
      <c r="BV1" s="190" t="str">
        <f>+Introduction!$C$7</f>
        <v>Mali</v>
      </c>
      <c r="BW1" s="190"/>
      <c r="BX1" s="190"/>
      <c r="BY1" s="190"/>
      <c r="BZ1" s="190"/>
      <c r="CA1" s="191"/>
      <c r="CB1" s="179"/>
      <c r="CC1" s="179"/>
      <c r="CD1" s="634" t="str">
        <f>HLOOKUP(Introduction!$G$4,nametranslations,101,FALSE)</f>
        <v>L'eau de boisson en milieu scolaire</v>
      </c>
      <c r="CE1" s="211" t="s">
        <v>274</v>
      </c>
      <c r="CF1" s="190" t="str">
        <f>+Introduction!$C$7</f>
        <v>Mali</v>
      </c>
      <c r="CG1" s="190"/>
      <c r="CH1" s="190"/>
      <c r="CI1" s="190"/>
      <c r="CJ1" s="190"/>
      <c r="CK1" s="191"/>
      <c r="CL1" s="181"/>
      <c r="CM1" s="181"/>
      <c r="CN1" s="634" t="str">
        <f>HLOOKUP(Introduction!$G$4,nametranslations,101,FALSE)</f>
        <v>L'eau de boisson en milieu scolaire</v>
      </c>
      <c r="CO1" s="211" t="s">
        <v>275</v>
      </c>
      <c r="CP1" s="190" t="str">
        <f>+Introduction!$C$7</f>
        <v>Mali</v>
      </c>
      <c r="CQ1" s="190"/>
      <c r="CR1" s="190"/>
      <c r="CS1" s="190"/>
      <c r="CT1" s="190"/>
      <c r="CU1" s="191"/>
      <c r="CV1" s="181"/>
      <c r="CW1" s="181"/>
      <c r="CX1" s="634" t="str">
        <f>HLOOKUP(Introduction!$G$4,nametranslations,101,FALSE)</f>
        <v>L'eau de boisson en milieu scolaire</v>
      </c>
      <c r="CY1" s="211" t="s">
        <v>275</v>
      </c>
      <c r="CZ1" s="190" t="str">
        <f>+Introduction!$C$7</f>
        <v>Mali</v>
      </c>
      <c r="DA1" s="190"/>
      <c r="DB1" s="190"/>
      <c r="DC1" s="190"/>
      <c r="DD1" s="190"/>
      <c r="DE1" s="191"/>
      <c r="DF1" s="181"/>
      <c r="DG1" s="181"/>
      <c r="DH1" s="634" t="str">
        <f>HLOOKUP(Introduction!$G$4,nametranslations,101,FALSE)</f>
        <v>L'eau de boisson en milieu scolaire</v>
      </c>
      <c r="DI1" s="211">
        <v>2023</v>
      </c>
      <c r="DJ1" s="190" t="str">
        <f>+Introduction!$C$7</f>
        <v>Mali</v>
      </c>
      <c r="DK1" s="190"/>
      <c r="DL1" s="190"/>
      <c r="DM1" s="190"/>
      <c r="DN1" s="190"/>
      <c r="DO1" s="191"/>
      <c r="DP1" s="181"/>
      <c r="DQ1" s="181"/>
      <c r="DR1" s="634" t="str">
        <f>HLOOKUP(Introduction!$G$4,nametranslations,101,FALSE)</f>
        <v>L'eau de boisson en milieu scolaire</v>
      </c>
      <c r="DS1" s="211">
        <v>2025</v>
      </c>
      <c r="DT1" s="190" t="str">
        <f>+Introduction!$C$7</f>
        <v>Mali</v>
      </c>
      <c r="DU1" s="190"/>
      <c r="DV1" s="190"/>
      <c r="DW1" s="190"/>
      <c r="DX1" s="190"/>
      <c r="DY1" s="191"/>
      <c r="DZ1" s="181"/>
      <c r="EA1" s="181"/>
    </row>
    <row r="2" spans="1:232" s="178" customFormat="1" ht="30" customHeight="1" x14ac:dyDescent="0.3">
      <c r="A2" s="375" t="s">
        <v>291</v>
      </c>
      <c r="B2" s="192" t="s">
        <v>256</v>
      </c>
      <c r="C2" s="135" t="s">
        <v>170</v>
      </c>
      <c r="D2" s="135" t="s">
        <v>156</v>
      </c>
      <c r="E2" s="193"/>
      <c r="F2" s="193"/>
      <c r="G2" s="193"/>
      <c r="H2" s="193"/>
      <c r="I2" s="194"/>
      <c r="J2" s="179" t="s">
        <v>276</v>
      </c>
      <c r="K2" s="179"/>
      <c r="L2" s="192" t="s">
        <v>257</v>
      </c>
      <c r="M2" s="135" t="s">
        <v>170</v>
      </c>
      <c r="N2" s="135" t="s">
        <v>158</v>
      </c>
      <c r="O2" s="193"/>
      <c r="P2" s="193"/>
      <c r="Q2" s="193"/>
      <c r="R2" s="193"/>
      <c r="S2" s="194"/>
      <c r="T2" s="179" t="s">
        <v>276</v>
      </c>
      <c r="U2" s="179"/>
      <c r="V2" s="192" t="s">
        <v>258</v>
      </c>
      <c r="W2" s="135" t="s">
        <v>170</v>
      </c>
      <c r="X2" s="135" t="s">
        <v>159</v>
      </c>
      <c r="Y2" s="193"/>
      <c r="Z2" s="193"/>
      <c r="AA2" s="193"/>
      <c r="AB2" s="193"/>
      <c r="AC2" s="194"/>
      <c r="AD2" s="179" t="s">
        <v>276</v>
      </c>
      <c r="AE2" s="179"/>
      <c r="AF2" s="192" t="s">
        <v>259</v>
      </c>
      <c r="AG2" s="135" t="s">
        <v>170</v>
      </c>
      <c r="AH2" s="135" t="s">
        <v>160</v>
      </c>
      <c r="AI2" s="193"/>
      <c r="AJ2" s="193"/>
      <c r="AK2" s="193"/>
      <c r="AL2" s="193"/>
      <c r="AM2" s="194"/>
      <c r="AN2" s="179" t="s">
        <v>276</v>
      </c>
      <c r="AO2" s="179"/>
      <c r="AP2" s="192" t="s">
        <v>260</v>
      </c>
      <c r="AQ2" s="135" t="s">
        <v>170</v>
      </c>
      <c r="AR2" s="135" t="s">
        <v>161</v>
      </c>
      <c r="AS2" s="193"/>
      <c r="AT2" s="193"/>
      <c r="AU2" s="193"/>
      <c r="AV2" s="193"/>
      <c r="AW2" s="194"/>
      <c r="AX2" s="179" t="s">
        <v>276</v>
      </c>
      <c r="AY2" s="179"/>
      <c r="AZ2" s="192" t="s">
        <v>261</v>
      </c>
      <c r="BA2" s="135" t="s">
        <v>170</v>
      </c>
      <c r="BB2" s="135" t="s">
        <v>144</v>
      </c>
      <c r="BC2" s="193"/>
      <c r="BD2" s="193"/>
      <c r="BE2" s="193"/>
      <c r="BF2" s="193"/>
      <c r="BG2" s="194"/>
      <c r="BH2" s="179" t="s">
        <v>276</v>
      </c>
      <c r="BI2" s="179"/>
      <c r="BJ2" s="192" t="s">
        <v>262</v>
      </c>
      <c r="BK2" s="135" t="s">
        <v>171</v>
      </c>
      <c r="BL2" s="135" t="s">
        <v>145</v>
      </c>
      <c r="BM2" s="193"/>
      <c r="BN2" s="193"/>
      <c r="BO2" s="193"/>
      <c r="BP2" s="193"/>
      <c r="BQ2" s="194"/>
      <c r="BR2" s="179" t="s">
        <v>276</v>
      </c>
      <c r="BS2" s="179"/>
      <c r="BT2" s="192" t="s">
        <v>263</v>
      </c>
      <c r="BU2" s="135" t="s">
        <v>171</v>
      </c>
      <c r="BV2" s="135" t="s">
        <v>145</v>
      </c>
      <c r="BW2" s="193"/>
      <c r="BX2" s="193"/>
      <c r="BY2" s="193"/>
      <c r="BZ2" s="193"/>
      <c r="CA2" s="194"/>
      <c r="CB2" s="179" t="s">
        <v>276</v>
      </c>
      <c r="CC2" s="179"/>
      <c r="CD2" s="192" t="s">
        <v>264</v>
      </c>
      <c r="CE2" s="135" t="s">
        <v>171</v>
      </c>
      <c r="CF2" s="135" t="s">
        <v>145</v>
      </c>
      <c r="CG2" s="193"/>
      <c r="CH2" s="193"/>
      <c r="CI2" s="193"/>
      <c r="CJ2" s="193"/>
      <c r="CK2" s="194"/>
      <c r="CL2" s="181" t="s">
        <v>276</v>
      </c>
      <c r="CM2" s="181"/>
      <c r="CN2" s="192" t="s">
        <v>265</v>
      </c>
      <c r="CO2" s="135" t="s">
        <v>203</v>
      </c>
      <c r="CP2" s="135" t="s">
        <v>202</v>
      </c>
      <c r="CQ2" s="193"/>
      <c r="CR2" s="193"/>
      <c r="CS2" s="193"/>
      <c r="CT2" s="193"/>
      <c r="CU2" s="194"/>
      <c r="CV2" s="181" t="s">
        <v>276</v>
      </c>
      <c r="CW2" s="181"/>
      <c r="CX2" s="192" t="s">
        <v>266</v>
      </c>
      <c r="CY2" s="135" t="s">
        <v>203</v>
      </c>
      <c r="CZ2" s="135" t="s">
        <v>230</v>
      </c>
      <c r="DA2" s="193"/>
      <c r="DB2" s="193"/>
      <c r="DC2" s="193"/>
      <c r="DD2" s="193"/>
      <c r="DE2" s="194"/>
      <c r="DF2" s="181" t="s">
        <v>276</v>
      </c>
      <c r="DG2" s="181"/>
      <c r="DH2" s="192" t="s">
        <v>305</v>
      </c>
      <c r="DI2" s="135" t="s">
        <v>171</v>
      </c>
      <c r="DJ2" s="135" t="s">
        <v>145</v>
      </c>
      <c r="DK2" s="193"/>
      <c r="DL2" s="193"/>
      <c r="DM2" s="193"/>
      <c r="DN2" s="193"/>
      <c r="DO2" s="194"/>
      <c r="DP2" s="181" t="s">
        <v>276</v>
      </c>
      <c r="DQ2" s="181"/>
      <c r="DR2" s="192" t="s">
        <v>307</v>
      </c>
      <c r="DS2" s="135" t="s">
        <v>203</v>
      </c>
      <c r="DT2" s="135" t="s">
        <v>308</v>
      </c>
      <c r="DU2" s="193"/>
      <c r="DV2" s="193"/>
      <c r="DW2" s="193"/>
      <c r="DX2" s="193"/>
      <c r="DY2" s="194"/>
      <c r="DZ2" s="181" t="s">
        <v>276</v>
      </c>
      <c r="EA2" s="181"/>
    </row>
    <row r="3" spans="1:232" s="145" customFormat="1" ht="18" customHeight="1" x14ac:dyDescent="0.3">
      <c r="A3" s="375"/>
      <c r="B3" s="136" t="str">
        <f>HLOOKUP(Introduction!$G$4,nametranslations,152,FALSE)</f>
        <v>Définition</v>
      </c>
      <c r="C3" s="137" t="str">
        <f>HLOOKUP(Introduction!$G$4,nametranslations,102,FALSE)</f>
        <v>Estimations (%)</v>
      </c>
      <c r="D3" s="138" t="str">
        <f>HLOOKUP(Introduction!$G$4,nametranslations,24,FALSE)</f>
        <v>Total</v>
      </c>
      <c r="E3" s="139" t="str">
        <f>HLOOKUP(Introduction!$G$4,nametranslations,26,FALSE)</f>
        <v>Urbain</v>
      </c>
      <c r="F3" s="139" t="str">
        <f>HLOOKUP(Introduction!$G$4,nametranslations,25,FALSE)</f>
        <v>Rural</v>
      </c>
      <c r="G3" s="139" t="str">
        <f>HLOOKUP(Introduction!$G$4,nametranslations,27,FALSE)</f>
        <v>Pré-primaire</v>
      </c>
      <c r="H3" s="139" t="str">
        <f>HLOOKUP(Introduction!$G$4,nametranslations,28,FALSE)</f>
        <v>Primaire</v>
      </c>
      <c r="I3" s="140" t="str">
        <f>HLOOKUP(Introduction!$G$4,nametranslations,29,FALSE)</f>
        <v>Secondaire</v>
      </c>
      <c r="J3" s="141"/>
      <c r="K3" s="141"/>
      <c r="L3" s="136" t="str">
        <f>HLOOKUP(Introduction!$G$4,nametranslations,152,FALSE)</f>
        <v>Définition</v>
      </c>
      <c r="M3" s="137" t="str">
        <f>HLOOKUP(Introduction!$G$4,nametranslations,102,FALSE)</f>
        <v>Estimations (%)</v>
      </c>
      <c r="N3" s="138" t="str">
        <f>HLOOKUP(Introduction!$G$4,nametranslations,24,FALSE)</f>
        <v>Total</v>
      </c>
      <c r="O3" s="139" t="str">
        <f>HLOOKUP(Introduction!$G$4,nametranslations,26,FALSE)</f>
        <v>Urbain</v>
      </c>
      <c r="P3" s="139" t="str">
        <f>HLOOKUP(Introduction!$G$4,nametranslations,25,FALSE)</f>
        <v>Rural</v>
      </c>
      <c r="Q3" s="139" t="str">
        <f>HLOOKUP(Introduction!$G$4,nametranslations,27,FALSE)</f>
        <v>Pré-primaire</v>
      </c>
      <c r="R3" s="139" t="str">
        <f>HLOOKUP(Introduction!$G$4,nametranslations,28,FALSE)</f>
        <v>Primaire</v>
      </c>
      <c r="S3" s="140" t="str">
        <f>HLOOKUP(Introduction!$G$4,nametranslations,29,FALSE)</f>
        <v>Secondaire</v>
      </c>
      <c r="T3" s="141"/>
      <c r="U3" s="141"/>
      <c r="V3" s="136" t="str">
        <f>HLOOKUP(Introduction!$G$4,nametranslations,152,FALSE)</f>
        <v>Définition</v>
      </c>
      <c r="W3" s="137" t="str">
        <f>HLOOKUP(Introduction!$G$4,nametranslations,102,FALSE)</f>
        <v>Estimations (%)</v>
      </c>
      <c r="X3" s="138" t="str">
        <f>HLOOKUP(Introduction!$G$4,nametranslations,24,FALSE)</f>
        <v>Total</v>
      </c>
      <c r="Y3" s="139" t="str">
        <f>HLOOKUP(Introduction!$G$4,nametranslations,26,FALSE)</f>
        <v>Urbain</v>
      </c>
      <c r="Z3" s="139" t="str">
        <f>HLOOKUP(Introduction!$G$4,nametranslations,25,FALSE)</f>
        <v>Rural</v>
      </c>
      <c r="AA3" s="139" t="str">
        <f>HLOOKUP(Introduction!$G$4,nametranslations,27,FALSE)</f>
        <v>Pré-primaire</v>
      </c>
      <c r="AB3" s="139" t="str">
        <f>HLOOKUP(Introduction!$G$4,nametranslations,28,FALSE)</f>
        <v>Primaire</v>
      </c>
      <c r="AC3" s="140" t="str">
        <f>HLOOKUP(Introduction!$G$4,nametranslations,29,FALSE)</f>
        <v>Secondaire</v>
      </c>
      <c r="AD3" s="141"/>
      <c r="AE3" s="141"/>
      <c r="AF3" s="136" t="str">
        <f>HLOOKUP(Introduction!$G$4,nametranslations,152,FALSE)</f>
        <v>Définition</v>
      </c>
      <c r="AG3" s="137" t="str">
        <f>HLOOKUP(Introduction!$G$4,nametranslations,102,FALSE)</f>
        <v>Estimations (%)</v>
      </c>
      <c r="AH3" s="138" t="str">
        <f>HLOOKUP(Introduction!$G$4,nametranslations,24,FALSE)</f>
        <v>Total</v>
      </c>
      <c r="AI3" s="139" t="str">
        <f>HLOOKUP(Introduction!$G$4,nametranslations,26,FALSE)</f>
        <v>Urbain</v>
      </c>
      <c r="AJ3" s="139" t="str">
        <f>HLOOKUP(Introduction!$G$4,nametranslations,25,FALSE)</f>
        <v>Rural</v>
      </c>
      <c r="AK3" s="139" t="str">
        <f>HLOOKUP(Introduction!$G$4,nametranslations,27,FALSE)</f>
        <v>Pré-primaire</v>
      </c>
      <c r="AL3" s="139" t="str">
        <f>HLOOKUP(Introduction!$G$4,nametranslations,28,FALSE)</f>
        <v>Primaire</v>
      </c>
      <c r="AM3" s="140" t="str">
        <f>HLOOKUP(Introduction!$G$4,nametranslations,29,FALSE)</f>
        <v>Secondaire</v>
      </c>
      <c r="AN3" s="141"/>
      <c r="AO3" s="141"/>
      <c r="AP3" s="136" t="str">
        <f>HLOOKUP(Introduction!$G$4,nametranslations,152,FALSE)</f>
        <v>Définition</v>
      </c>
      <c r="AQ3" s="137" t="str">
        <f>HLOOKUP(Introduction!$G$4,nametranslations,102,FALSE)</f>
        <v>Estimations (%)</v>
      </c>
      <c r="AR3" s="138" t="str">
        <f>HLOOKUP(Introduction!$G$4,nametranslations,24,FALSE)</f>
        <v>Total</v>
      </c>
      <c r="AS3" s="139" t="str">
        <f>HLOOKUP(Introduction!$G$4,nametranslations,26,FALSE)</f>
        <v>Urbain</v>
      </c>
      <c r="AT3" s="139" t="str">
        <f>HLOOKUP(Introduction!$G$4,nametranslations,25,FALSE)</f>
        <v>Rural</v>
      </c>
      <c r="AU3" s="139" t="str">
        <f>HLOOKUP(Introduction!$G$4,nametranslations,27,FALSE)</f>
        <v>Pré-primaire</v>
      </c>
      <c r="AV3" s="139" t="str">
        <f>HLOOKUP(Introduction!$G$4,nametranslations,28,FALSE)</f>
        <v>Primaire</v>
      </c>
      <c r="AW3" s="140" t="str">
        <f>HLOOKUP(Introduction!$G$4,nametranslations,29,FALSE)</f>
        <v>Secondaire</v>
      </c>
      <c r="AX3" s="141"/>
      <c r="AY3" s="141"/>
      <c r="AZ3" s="136" t="str">
        <f>HLOOKUP(Introduction!$G$4,nametranslations,152,FALSE)</f>
        <v>Définition</v>
      </c>
      <c r="BA3" s="142" t="str">
        <f>HLOOKUP(Introduction!$G$4,nametranslations,102,FALSE)</f>
        <v>Estimations (%)</v>
      </c>
      <c r="BB3" s="138" t="str">
        <f>HLOOKUP(Introduction!$G$4,nametranslations,24,FALSE)</f>
        <v>Total</v>
      </c>
      <c r="BC3" s="139" t="str">
        <f>HLOOKUP(Introduction!$G$4,nametranslations,26,FALSE)</f>
        <v>Urbain</v>
      </c>
      <c r="BD3" s="139" t="str">
        <f>HLOOKUP(Introduction!$G$4,nametranslations,25,FALSE)</f>
        <v>Rural</v>
      </c>
      <c r="BE3" s="139" t="str">
        <f>HLOOKUP(Introduction!$G$4,nametranslations,27,FALSE)</f>
        <v>Pré-primaire</v>
      </c>
      <c r="BF3" s="139" t="str">
        <f>HLOOKUP(Introduction!$G$4,nametranslations,28,FALSE)</f>
        <v>Primaire</v>
      </c>
      <c r="BG3" s="140" t="str">
        <f>HLOOKUP(Introduction!$G$4,nametranslations,29,FALSE)</f>
        <v>Secondaire</v>
      </c>
      <c r="BH3" s="141"/>
      <c r="BI3" s="141"/>
      <c r="BJ3" s="136" t="str">
        <f>HLOOKUP(Introduction!$G$4,nametranslations,152,FALSE)</f>
        <v>Définition</v>
      </c>
      <c r="BK3" s="137" t="str">
        <f>HLOOKUP(Introduction!$G$4,nametranslations,102,FALSE)</f>
        <v>Estimations (%)</v>
      </c>
      <c r="BL3" s="138" t="str">
        <f>HLOOKUP(Introduction!$G$4,nametranslations,24,FALSE)</f>
        <v>Total</v>
      </c>
      <c r="BM3" s="139" t="str">
        <f>HLOOKUP(Introduction!$G$4,nametranslations,26,FALSE)</f>
        <v>Urbain</v>
      </c>
      <c r="BN3" s="139" t="str">
        <f>HLOOKUP(Introduction!$G$4,nametranslations,25,FALSE)</f>
        <v>Rural</v>
      </c>
      <c r="BO3" s="139" t="str">
        <f>HLOOKUP(Introduction!$G$4,nametranslations,27,FALSE)</f>
        <v>Pré-primaire</v>
      </c>
      <c r="BP3" s="139" t="str">
        <f>HLOOKUP(Introduction!$G$4,nametranslations,28,FALSE)</f>
        <v>Primaire</v>
      </c>
      <c r="BQ3" s="140" t="str">
        <f>HLOOKUP(Introduction!$G$4,nametranslations,29,FALSE)</f>
        <v>Secondaire</v>
      </c>
      <c r="BR3" s="141"/>
      <c r="BS3" s="141"/>
      <c r="BT3" s="136" t="str">
        <f>HLOOKUP(Introduction!$G$4,nametranslations,152,FALSE)</f>
        <v>Définition</v>
      </c>
      <c r="BU3" s="137" t="str">
        <f>HLOOKUP(Introduction!$G$4,nametranslations,102,FALSE)</f>
        <v>Estimations (%)</v>
      </c>
      <c r="BV3" s="138" t="str">
        <f>HLOOKUP(Introduction!$G$4,nametranslations,24,FALSE)</f>
        <v>Total</v>
      </c>
      <c r="BW3" s="139" t="str">
        <f>HLOOKUP(Introduction!$G$4,nametranslations,26,FALSE)</f>
        <v>Urbain</v>
      </c>
      <c r="BX3" s="139" t="str">
        <f>HLOOKUP(Introduction!$G$4,nametranslations,25,FALSE)</f>
        <v>Rural</v>
      </c>
      <c r="BY3" s="139" t="str">
        <f>HLOOKUP(Introduction!$G$4,nametranslations,27,FALSE)</f>
        <v>Pré-primaire</v>
      </c>
      <c r="BZ3" s="139" t="str">
        <f>HLOOKUP(Introduction!$G$4,nametranslations,28,FALSE)</f>
        <v>Primaire</v>
      </c>
      <c r="CA3" s="140" t="str">
        <f>HLOOKUP(Introduction!$G$4,nametranslations,29,FALSE)</f>
        <v>Secondaire</v>
      </c>
      <c r="CB3" s="141"/>
      <c r="CC3" s="141"/>
      <c r="CD3" s="136" t="str">
        <f>HLOOKUP(Introduction!$G$4,nametranslations,152,FALSE)</f>
        <v>Définition</v>
      </c>
      <c r="CE3" s="137" t="str">
        <f>HLOOKUP(Introduction!$G$4,nametranslations,102,FALSE)</f>
        <v>Estimations (%)</v>
      </c>
      <c r="CF3" s="138" t="str">
        <f>HLOOKUP(Introduction!$G$4,nametranslations,24,FALSE)</f>
        <v>Total</v>
      </c>
      <c r="CG3" s="139" t="str">
        <f>HLOOKUP(Introduction!$G$4,nametranslations,26,FALSE)</f>
        <v>Urbain</v>
      </c>
      <c r="CH3" s="139" t="str">
        <f>HLOOKUP(Introduction!$G$4,nametranslations,25,FALSE)</f>
        <v>Rural</v>
      </c>
      <c r="CI3" s="139" t="str">
        <f>HLOOKUP(Introduction!$G$4,nametranslations,27,FALSE)</f>
        <v>Pré-primaire</v>
      </c>
      <c r="CJ3" s="139" t="str">
        <f>HLOOKUP(Introduction!$G$4,nametranslations,28,FALSE)</f>
        <v>Primaire</v>
      </c>
      <c r="CK3" s="140" t="str">
        <f>HLOOKUP(Introduction!$G$4,nametranslations,29,FALSE)</f>
        <v>Secondaire</v>
      </c>
      <c r="CL3" s="143"/>
      <c r="CM3" s="143"/>
      <c r="CN3" s="136" t="str">
        <f>HLOOKUP(Introduction!$G$4,nametranslations,152,FALSE)</f>
        <v>Définition</v>
      </c>
      <c r="CO3" s="137" t="str">
        <f>HLOOKUP(Introduction!$G$4,nametranslations,102,FALSE)</f>
        <v>Estimations (%)</v>
      </c>
      <c r="CP3" s="138" t="str">
        <f>HLOOKUP(Introduction!$G$4,nametranslations,24,FALSE)</f>
        <v>Total</v>
      </c>
      <c r="CQ3" s="139" t="str">
        <f>HLOOKUP(Introduction!$G$4,nametranslations,26,FALSE)</f>
        <v>Urbain</v>
      </c>
      <c r="CR3" s="139" t="str">
        <f>HLOOKUP(Introduction!$G$4,nametranslations,25,FALSE)</f>
        <v>Rural</v>
      </c>
      <c r="CS3" s="139" t="str">
        <f>HLOOKUP(Introduction!$G$4,nametranslations,27,FALSE)</f>
        <v>Pré-primaire</v>
      </c>
      <c r="CT3" s="139" t="str">
        <f>HLOOKUP(Introduction!$G$4,nametranslations,28,FALSE)</f>
        <v>Primaire</v>
      </c>
      <c r="CU3" s="140" t="str">
        <f>HLOOKUP(Introduction!$G$4,nametranslations,29,FALSE)</f>
        <v>Secondaire</v>
      </c>
      <c r="CV3" s="143"/>
      <c r="CW3" s="143"/>
      <c r="CX3" s="136" t="str">
        <f>HLOOKUP(Introduction!$G$4,nametranslations,152,FALSE)</f>
        <v>Définition</v>
      </c>
      <c r="CY3" s="137" t="str">
        <f>HLOOKUP(Introduction!$G$4,nametranslations,102,FALSE)</f>
        <v>Estimations (%)</v>
      </c>
      <c r="CZ3" s="138" t="str">
        <f>HLOOKUP(Introduction!$G$4,nametranslations,24,FALSE)</f>
        <v>Total</v>
      </c>
      <c r="DA3" s="139" t="str">
        <f>HLOOKUP(Introduction!$G$4,nametranslations,26,FALSE)</f>
        <v>Urbain</v>
      </c>
      <c r="DB3" s="139" t="str">
        <f>HLOOKUP(Introduction!$G$4,nametranslations,25,FALSE)</f>
        <v>Rural</v>
      </c>
      <c r="DC3" s="139" t="str">
        <f>HLOOKUP(Introduction!$G$4,nametranslations,27,FALSE)</f>
        <v>Pré-primaire</v>
      </c>
      <c r="DD3" s="139" t="str">
        <f>HLOOKUP(Introduction!$G$4,nametranslations,28,FALSE)</f>
        <v>Primaire</v>
      </c>
      <c r="DE3" s="140" t="str">
        <f>HLOOKUP(Introduction!$G$4,nametranslations,29,FALSE)</f>
        <v>Secondaire</v>
      </c>
      <c r="DF3" s="143"/>
      <c r="DG3" s="143"/>
      <c r="DH3" s="136" t="str">
        <f>HLOOKUP(Introduction!$G$4,nametranslations,152,FALSE)</f>
        <v>Définition</v>
      </c>
      <c r="DI3" s="137" t="str">
        <f>HLOOKUP(Introduction!$G$4,nametranslations,102,FALSE)</f>
        <v>Estimations (%)</v>
      </c>
      <c r="DJ3" s="138" t="str">
        <f>HLOOKUP(Introduction!$G$4,nametranslations,24,FALSE)</f>
        <v>Total</v>
      </c>
      <c r="DK3" s="139" t="str">
        <f>HLOOKUP(Introduction!$G$4,nametranslations,26,FALSE)</f>
        <v>Urbain</v>
      </c>
      <c r="DL3" s="139" t="str">
        <f>HLOOKUP(Introduction!$G$4,nametranslations,25,FALSE)</f>
        <v>Rural</v>
      </c>
      <c r="DM3" s="139" t="str">
        <f>HLOOKUP(Introduction!$G$4,nametranslations,27,FALSE)</f>
        <v>Pré-primaire</v>
      </c>
      <c r="DN3" s="139" t="str">
        <f>HLOOKUP(Introduction!$G$4,nametranslations,28,FALSE)</f>
        <v>Primaire</v>
      </c>
      <c r="DO3" s="140" t="str">
        <f>HLOOKUP(Introduction!$G$4,nametranslations,29,FALSE)</f>
        <v>Secondaire</v>
      </c>
      <c r="DP3" s="143"/>
      <c r="DQ3" s="143"/>
      <c r="DR3" s="136" t="str">
        <f>HLOOKUP(Introduction!$G$4,nametranslations,152,FALSE)</f>
        <v>Définition</v>
      </c>
      <c r="DS3" s="137" t="str">
        <f>HLOOKUP(Introduction!$G$4,nametranslations,102,FALSE)</f>
        <v>Estimations (%)</v>
      </c>
      <c r="DT3" s="138" t="str">
        <f>HLOOKUP(Introduction!$G$4,nametranslations,24,FALSE)</f>
        <v>Total</v>
      </c>
      <c r="DU3" s="139" t="str">
        <f>HLOOKUP(Introduction!$G$4,nametranslations,26,FALSE)</f>
        <v>Urbain</v>
      </c>
      <c r="DV3" s="139" t="str">
        <f>HLOOKUP(Introduction!$G$4,nametranslations,25,FALSE)</f>
        <v>Rural</v>
      </c>
      <c r="DW3" s="139" t="str">
        <f>HLOOKUP(Introduction!$G$4,nametranslations,27,FALSE)</f>
        <v>Pré-primaire</v>
      </c>
      <c r="DX3" s="139" t="str">
        <f>HLOOKUP(Introduction!$G$4,nametranslations,28,FALSE)</f>
        <v>Primaire</v>
      </c>
      <c r="DY3" s="140" t="str">
        <f>HLOOKUP(Introduction!$G$4,nametranslations,29,FALSE)</f>
        <v>Secondaire</v>
      </c>
      <c r="DZ3" s="143"/>
      <c r="EA3" s="143"/>
      <c r="EB3" s="144"/>
      <c r="EL3" s="144"/>
      <c r="EV3" s="144"/>
      <c r="FF3" s="144"/>
      <c r="FP3" s="144"/>
      <c r="FZ3" s="144"/>
      <c r="GJ3" s="144"/>
      <c r="GT3" s="144"/>
      <c r="HD3" s="144"/>
      <c r="HN3" s="144"/>
      <c r="HX3" s="144"/>
    </row>
    <row r="4" spans="1:232" s="2" customFormat="1" x14ac:dyDescent="0.3">
      <c r="A4" s="665" t="str">
        <f>IF(ISBLANK('Data Summary'!A6),"",'Data Summary'!A6)</f>
        <v>MLI_2006_EMIS</v>
      </c>
      <c r="B4" s="70"/>
      <c r="C4" s="31" t="str">
        <f>HLOOKUP(Introduction!$G$4,nametranslations,103,FALSE)</f>
        <v>Aucun point d'eau</v>
      </c>
      <c r="D4" s="7">
        <f>IF(COUNTA(D13)=0,"",D13)</f>
        <v>78.099999999999994</v>
      </c>
      <c r="E4" s="7" t="str">
        <f t="shared" ref="E4:I4" si="0">IF(COUNTA(E13)=0,"",E13)</f>
        <v/>
      </c>
      <c r="F4" s="7" t="str">
        <f t="shared" si="0"/>
        <v/>
      </c>
      <c r="G4" s="7" t="str">
        <f t="shared" si="0"/>
        <v/>
      </c>
      <c r="H4" s="7" t="str">
        <f t="shared" si="0"/>
        <v/>
      </c>
      <c r="I4" s="26" t="str">
        <f t="shared" si="0"/>
        <v/>
      </c>
      <c r="J4" s="21"/>
      <c r="K4" s="21"/>
      <c r="L4" s="70"/>
      <c r="M4" s="12" t="str">
        <f>HLOOKUP(Introduction!$G$4,nametranslations,103,FALSE)</f>
        <v>Aucun point d'eau</v>
      </c>
      <c r="N4" s="7">
        <f t="shared" ref="N4:S4" si="1">IF(COUNTA(N13)=0,"",N13)</f>
        <v>56.4</v>
      </c>
      <c r="O4" s="7" t="str">
        <f t="shared" si="1"/>
        <v/>
      </c>
      <c r="P4" s="7" t="str">
        <f t="shared" si="1"/>
        <v/>
      </c>
      <c r="Q4" s="7" t="str">
        <f t="shared" si="1"/>
        <v/>
      </c>
      <c r="R4" s="7" t="str">
        <f t="shared" si="1"/>
        <v/>
      </c>
      <c r="S4" s="26" t="str">
        <f t="shared" si="1"/>
        <v/>
      </c>
      <c r="T4" s="21"/>
      <c r="U4" s="21"/>
      <c r="V4" s="70"/>
      <c r="W4" s="12" t="str">
        <f>HLOOKUP(Introduction!$G$4,nametranslations,103,FALSE)</f>
        <v>Aucun point d'eau</v>
      </c>
      <c r="X4" s="7">
        <f t="shared" ref="X4:AC4" si="2">IF(COUNTA(X13)=0,"",X13)</f>
        <v>55.4</v>
      </c>
      <c r="Y4" s="7" t="str">
        <f t="shared" si="2"/>
        <v/>
      </c>
      <c r="Z4" s="7" t="str">
        <f t="shared" si="2"/>
        <v/>
      </c>
      <c r="AA4" s="7" t="str">
        <f t="shared" si="2"/>
        <v/>
      </c>
      <c r="AB4" s="7" t="str">
        <f t="shared" si="2"/>
        <v/>
      </c>
      <c r="AC4" s="26" t="str">
        <f t="shared" si="2"/>
        <v/>
      </c>
      <c r="AD4" s="21"/>
      <c r="AE4" s="21"/>
      <c r="AF4" s="70"/>
      <c r="AG4" s="31" t="str">
        <f>HLOOKUP(Introduction!$G$4,nametranslations,103,FALSE)</f>
        <v>Aucun point d'eau</v>
      </c>
      <c r="AH4" s="7">
        <f>IF(COUNTA(AH13)=0,"",AH13)</f>
        <v>55.6</v>
      </c>
      <c r="AI4" s="7" t="str">
        <f t="shared" ref="AI4:AM4" si="3">IF(COUNTA(AI13)=0,"",AI13)</f>
        <v/>
      </c>
      <c r="AJ4" s="7" t="str">
        <f t="shared" si="3"/>
        <v/>
      </c>
      <c r="AK4" s="7" t="str">
        <f t="shared" si="3"/>
        <v/>
      </c>
      <c r="AL4" s="7" t="str">
        <f t="shared" si="3"/>
        <v/>
      </c>
      <c r="AM4" s="26" t="str">
        <f t="shared" si="3"/>
        <v/>
      </c>
      <c r="AN4" s="21"/>
      <c r="AO4" s="21"/>
      <c r="AP4" s="70"/>
      <c r="AQ4" s="12" t="str">
        <f>HLOOKUP(Introduction!$G$4,nametranslations,103,FALSE)</f>
        <v>Aucun point d'eau</v>
      </c>
      <c r="AR4" s="7">
        <f t="shared" ref="AR4:AW4" si="4">IF(COUNTA(AR13)=0,"",AR13)</f>
        <v>53.5</v>
      </c>
      <c r="AS4" s="7" t="str">
        <f t="shared" si="4"/>
        <v/>
      </c>
      <c r="AT4" s="7" t="str">
        <f t="shared" si="4"/>
        <v/>
      </c>
      <c r="AU4" s="7" t="str">
        <f t="shared" si="4"/>
        <v/>
      </c>
      <c r="AV4" s="7" t="str">
        <f t="shared" si="4"/>
        <v/>
      </c>
      <c r="AW4" s="26" t="str">
        <f t="shared" si="4"/>
        <v/>
      </c>
      <c r="AX4" s="21"/>
      <c r="AY4" s="21"/>
      <c r="AZ4" s="70"/>
      <c r="BA4" s="31" t="str">
        <f>HLOOKUP(Introduction!$G$4,nametranslations,103,FALSE)</f>
        <v>Aucun point d'eau</v>
      </c>
      <c r="BB4" s="7">
        <f>IF(COUNTA(BB13)=0,"",BB13)</f>
        <v>51.07342683016374</v>
      </c>
      <c r="BC4" s="7" t="str">
        <f t="shared" ref="BC4:BG4" si="5">IF(COUNTA(BC13)=0,"",BC13)</f>
        <v/>
      </c>
      <c r="BD4" s="7" t="str">
        <f t="shared" si="5"/>
        <v/>
      </c>
      <c r="BE4" s="7" t="str">
        <f t="shared" si="5"/>
        <v/>
      </c>
      <c r="BF4" s="7" t="str">
        <f t="shared" si="5"/>
        <v/>
      </c>
      <c r="BG4" s="26" t="str">
        <f t="shared" si="5"/>
        <v/>
      </c>
      <c r="BH4" s="21"/>
      <c r="BI4" s="21"/>
      <c r="BJ4" s="70"/>
      <c r="BK4" s="12" t="str">
        <f>HLOOKUP(Introduction!$G$4,nametranslations,103,FALSE)</f>
        <v>Aucun point d'eau</v>
      </c>
      <c r="BL4" s="7" t="str">
        <f t="shared" ref="BL4:BQ4" si="6">IF(COUNTA(BL13)=0,"",BL13)</f>
        <v/>
      </c>
      <c r="BM4" s="7" t="str">
        <f t="shared" si="6"/>
        <v/>
      </c>
      <c r="BN4" s="7" t="str">
        <f t="shared" si="6"/>
        <v/>
      </c>
      <c r="BO4" s="7" t="str">
        <f t="shared" si="6"/>
        <v/>
      </c>
      <c r="BP4" s="7" t="str">
        <f t="shared" si="6"/>
        <v/>
      </c>
      <c r="BQ4" s="26" t="str">
        <f t="shared" si="6"/>
        <v/>
      </c>
      <c r="BR4" s="21"/>
      <c r="BS4" s="21"/>
      <c r="BT4" s="70"/>
      <c r="BU4" s="12" t="str">
        <f>HLOOKUP(Introduction!$G$4,nametranslations,103,FALSE)</f>
        <v>Aucun point d'eau</v>
      </c>
      <c r="BV4" s="7" t="str">
        <f t="shared" ref="BV4:CA4" si="7">IF(COUNTA(BV13)=0,"",BV13)</f>
        <v/>
      </c>
      <c r="BW4" s="7" t="str">
        <f t="shared" si="7"/>
        <v/>
      </c>
      <c r="BX4" s="7" t="str">
        <f t="shared" si="7"/>
        <v/>
      </c>
      <c r="BY4" s="7" t="str">
        <f t="shared" si="7"/>
        <v/>
      </c>
      <c r="BZ4" s="7" t="str">
        <f t="shared" si="7"/>
        <v/>
      </c>
      <c r="CA4" s="26" t="str">
        <f t="shared" si="7"/>
        <v/>
      </c>
      <c r="CB4" s="21"/>
      <c r="CC4" s="21"/>
      <c r="CD4" s="70"/>
      <c r="CE4" s="115" t="str">
        <f>HLOOKUP(Introduction!$G$4,nametranslations,103,FALSE)</f>
        <v>Aucun point d'eau</v>
      </c>
      <c r="CF4" s="7" t="str">
        <f>IF(COUNTA(CF13)=0,"",CF13)</f>
        <v/>
      </c>
      <c r="CG4" s="7" t="str">
        <f t="shared" ref="CG4:CK4" si="8">IF(COUNTA(CG13)=0,"",CG13)</f>
        <v/>
      </c>
      <c r="CH4" s="7" t="str">
        <f t="shared" si="8"/>
        <v/>
      </c>
      <c r="CI4" s="7" t="str">
        <f t="shared" si="8"/>
        <v/>
      </c>
      <c r="CJ4" s="7" t="str">
        <f t="shared" si="8"/>
        <v/>
      </c>
      <c r="CK4" s="26" t="str">
        <f t="shared" si="8"/>
        <v/>
      </c>
      <c r="CL4" s="114"/>
      <c r="CM4" s="114"/>
      <c r="CN4" s="70"/>
      <c r="CO4" s="115" t="str">
        <f>HLOOKUP(Introduction!$G$4,nametranslations,103,FALSE)</f>
        <v>Aucun point d'eau</v>
      </c>
      <c r="CP4" s="7">
        <f>IF(COUNTA(CP13)=0,"",CP13)</f>
        <v>0</v>
      </c>
      <c r="CQ4" s="7">
        <f t="shared" ref="CQ4:CU4" si="9">IF(COUNTA(CQ13)=0,"",CQ13)</f>
        <v>0</v>
      </c>
      <c r="CR4" s="7">
        <f t="shared" si="9"/>
        <v>0</v>
      </c>
      <c r="CS4" s="7" t="str">
        <f t="shared" si="9"/>
        <v/>
      </c>
      <c r="CT4" s="7">
        <f t="shared" si="9"/>
        <v>0</v>
      </c>
      <c r="CU4" s="26" t="str">
        <f t="shared" si="9"/>
        <v/>
      </c>
      <c r="CV4" s="114"/>
      <c r="CW4" s="114"/>
      <c r="CX4" s="70"/>
      <c r="CY4" s="115" t="str">
        <f>HLOOKUP(Introduction!$G$4,nametranslations,103,FALSE)</f>
        <v>Aucun point d'eau</v>
      </c>
      <c r="CZ4" s="7" t="str">
        <f t="shared" ref="CZ4:DE4" si="10">IF(COUNTA(CZ13)=0,"",CZ13)</f>
        <v/>
      </c>
      <c r="DA4" s="7" t="str">
        <f t="shared" si="10"/>
        <v/>
      </c>
      <c r="DB4" s="7">
        <f t="shared" si="10"/>
        <v>17.64706</v>
      </c>
      <c r="DC4" s="7" t="str">
        <f t="shared" si="10"/>
        <v/>
      </c>
      <c r="DD4" s="7" t="str">
        <f t="shared" si="10"/>
        <v/>
      </c>
      <c r="DE4" s="26" t="str">
        <f t="shared" si="10"/>
        <v/>
      </c>
      <c r="DF4" s="114"/>
      <c r="DG4" s="114"/>
      <c r="DH4" s="70"/>
      <c r="DI4" s="115" t="str">
        <f>HLOOKUP(Introduction!$G$4,nametranslations,103,FALSE)</f>
        <v>Aucun point d'eau</v>
      </c>
      <c r="DJ4" s="7" t="str">
        <f>IF(COUNTA(DJ13)=0,"",DJ13)</f>
        <v/>
      </c>
      <c r="DK4" s="7" t="str">
        <f t="shared" ref="DK4:DO4" si="11">IF(COUNTA(DK13)=0,"",DK13)</f>
        <v/>
      </c>
      <c r="DL4" s="7" t="str">
        <f t="shared" si="11"/>
        <v/>
      </c>
      <c r="DM4" s="7" t="str">
        <f t="shared" si="11"/>
        <v/>
      </c>
      <c r="DN4" s="7" t="str">
        <f t="shared" si="11"/>
        <v/>
      </c>
      <c r="DO4" s="26" t="str">
        <f t="shared" si="11"/>
        <v/>
      </c>
      <c r="DP4" s="114"/>
      <c r="DQ4" s="114"/>
      <c r="DR4" s="70"/>
      <c r="DS4" s="115" t="str">
        <f>HLOOKUP(Introduction!$G$4,nametranslations,103,FALSE)</f>
        <v>Aucun point d'eau</v>
      </c>
      <c r="DT4" s="7">
        <f>IF(COUNTA(DT13)=0,"",DT13)</f>
        <v>10.799999999999997</v>
      </c>
      <c r="DU4" s="7" t="str">
        <f t="shared" ref="DU4:DY4" si="12">IF(COUNTA(DU13)=0,"",DU13)</f>
        <v/>
      </c>
      <c r="DV4" s="7" t="str">
        <f t="shared" si="12"/>
        <v/>
      </c>
      <c r="DW4" s="7" t="str">
        <f t="shared" si="12"/>
        <v/>
      </c>
      <c r="DX4" s="7">
        <f t="shared" si="12"/>
        <v>10.799999999999997</v>
      </c>
      <c r="DY4" s="26" t="str">
        <f t="shared" si="12"/>
        <v/>
      </c>
      <c r="DZ4" s="114"/>
      <c r="EA4" s="114"/>
      <c r="EB4" s="77"/>
      <c r="EL4" s="77"/>
      <c r="EV4" s="77"/>
      <c r="FF4" s="77"/>
      <c r="FP4" s="77"/>
      <c r="FZ4" s="77"/>
      <c r="GJ4" s="77"/>
      <c r="GT4" s="77"/>
      <c r="HD4" s="77"/>
      <c r="HN4" s="77"/>
      <c r="HX4" s="77"/>
    </row>
    <row r="5" spans="1:232" s="2" customFormat="1" x14ac:dyDescent="0.3">
      <c r="A5" s="665" t="str">
        <f ca="1">IF(ISBLANK('Data Summary'!A7),"",'Data Summary'!A7)</f>
        <v>MLI_2007_EMIS</v>
      </c>
      <c r="B5" s="70"/>
      <c r="C5" s="31" t="str">
        <f>HLOOKUP(Introduction!$G$4,nametranslations,104,FALSE)</f>
        <v>Non amélioré</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t="str">
        <f>IF((COUNTA(I14:I25)=0)+(COUNTA(I13)=0),"",100-I13-SUMPRODUCT(C14:C25,I14:I25))</f>
        <v/>
      </c>
      <c r="J5" s="21"/>
      <c r="K5" s="21"/>
      <c r="L5" s="70"/>
      <c r="M5" s="12" t="str">
        <f>HLOOKUP(Introduction!$G$4,nametranslations,104,FALSE)</f>
        <v>Non amélioré</v>
      </c>
      <c r="N5" s="7"/>
      <c r="O5" s="7" t="str">
        <f>IF((COUNTA(O14:O25)=0)+(COUNTA(O13)=0),"",100-O13-SUMPRODUCT(M14:M25,O14:O25))</f>
        <v/>
      </c>
      <c r="P5" s="7" t="str">
        <f>IF((COUNTA(P14:P25)=0)+(COUNTA(P13)=0),"",100-P13-SUMPRODUCT(M14:M25,P14:P25))</f>
        <v/>
      </c>
      <c r="Q5" s="7" t="str">
        <f>IF((COUNTA(Q14:Q25)=0)+(COUNTA(Q13)=0),"",100-Q13-SUMPRODUCT(M14:M25,Q14:Q25))</f>
        <v/>
      </c>
      <c r="R5" s="7"/>
      <c r="S5" s="26"/>
      <c r="T5" s="21"/>
      <c r="U5" s="21"/>
      <c r="V5" s="70"/>
      <c r="W5" s="12" t="str">
        <f>HLOOKUP(Introduction!$G$4,nametranslations,104,FALSE)</f>
        <v>Non amélioré</v>
      </c>
      <c r="X5" s="7"/>
      <c r="Y5" s="7" t="str">
        <f>IF((COUNTA(Y14:Y25)=0)+(COUNTA(Y13)=0),"",100-Y13-SUMPRODUCT(W14:W25,Y14:Y25))</f>
        <v/>
      </c>
      <c r="Z5" s="7" t="str">
        <f>IF((COUNTA(Z14:Z25)=0)+(COUNTA(Z13)=0),"",100-Z13-SUMPRODUCT(W14:W25,Z14:Z25))</f>
        <v/>
      </c>
      <c r="AA5" s="7" t="str">
        <f>IF((COUNTA(AA14:AA25)=0)+(COUNTA(AA13)=0),"",100-AA13-SUMPRODUCT(W14:W25,AA14:AA25))</f>
        <v/>
      </c>
      <c r="AB5" s="7"/>
      <c r="AC5" s="26"/>
      <c r="AD5" s="21"/>
      <c r="AE5" s="21"/>
      <c r="AF5" s="70"/>
      <c r="AG5" s="31" t="str">
        <f>HLOOKUP(Introduction!$G$4,nametranslations,104,FALSE)</f>
        <v>Non amélioré</v>
      </c>
      <c r="AH5" s="7" t="str">
        <f>IF((COUNTA(AH14:AH25)=0)+(COUNTA(AH13)=0),"",100-AH13-SUMPRODUCT(AG14:AG25,AH14:AH25))</f>
        <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6" t="str">
        <f>IF((COUNTA(AM14:AM25)=0)+(COUNTA(AM13)=0),"",100-AM13-SUMPRODUCT(AG14:AG25,AM14:AM25))</f>
        <v/>
      </c>
      <c r="AN5" s="21"/>
      <c r="AO5" s="21"/>
      <c r="AP5" s="70"/>
      <c r="AQ5" s="12" t="str">
        <f>HLOOKUP(Introduction!$G$4,nametranslations,104,FALSE)</f>
        <v>Non amélioré</v>
      </c>
      <c r="AR5" s="7"/>
      <c r="AS5" s="7" t="str">
        <f>IF((COUNTA(AS14:AS25)=0)+(COUNTA(AS13)=0),"",100-AS13-SUMPRODUCT(AQ14:AQ25,AS14:AS25))</f>
        <v/>
      </c>
      <c r="AT5" s="7" t="str">
        <f>IF((COUNTA(AT14:AT25)=0)+(COUNTA(AT13)=0),"",100-AT13-SUMPRODUCT(AQ14:AQ25,AT14:AT25))</f>
        <v/>
      </c>
      <c r="AU5" s="7" t="str">
        <f>IF((COUNTA(AU14:AU25)=0)+(COUNTA(AU13)=0),"",100-AU13-SUMPRODUCT(AQ14:AQ25,AU14:AU25))</f>
        <v/>
      </c>
      <c r="AV5" s="7"/>
      <c r="AW5" s="26"/>
      <c r="AX5" s="21"/>
      <c r="AY5" s="21"/>
      <c r="AZ5" s="70"/>
      <c r="BA5" s="31" t="str">
        <f>HLOOKUP(Introduction!$G$4,nametranslations,104,FALSE)</f>
        <v>Non amélioré</v>
      </c>
      <c r="BB5" s="7">
        <f>IF((COUNTA(BB14:BB25)=0)+(COUNTA(BB13)=0),"",100-BB13-SUMPRODUCT(BA14:BA25,BB14:BB25))</f>
        <v>8.4415731698362606</v>
      </c>
      <c r="BC5" s="7" t="str">
        <f>IF((COUNTA(BC14:BC25)=0)+(COUNTA(BC13)=0),"",100-BC13-SUMPRODUCT(BA14:BA25,BC14:BC25))</f>
        <v/>
      </c>
      <c r="BD5" s="7" t="str">
        <f>IF((COUNTA(BD14:BD25)=0)+(COUNTA(BD13)=0),"",100-BD13-SUMPRODUCT(BA14:BA25,BD14:BD25))</f>
        <v/>
      </c>
      <c r="BE5" s="7" t="str">
        <f>IF((COUNTA(BE14:BE25)=0)+(COUNTA(BE13)=0),"",100-BE13-SUMPRODUCT(BA14:BA25,BE14:BE25))</f>
        <v/>
      </c>
      <c r="BF5" s="7" t="str">
        <f>IF((COUNTA(BF14:BF25)=0)+(COUNTA(BF13)=0),"",100-BF13-SUMPRODUCT(BA14:BA25,BF14:BF25))</f>
        <v/>
      </c>
      <c r="BG5" s="26" t="str">
        <f>IF((COUNTA(BG14:BG25)=0)+(COUNTA(BG13)=0),"",100-BG13-SUMPRODUCT(BA14:BA25,BG14:BG25))</f>
        <v/>
      </c>
      <c r="BH5" s="21"/>
      <c r="BI5" s="21"/>
      <c r="BJ5" s="70"/>
      <c r="BK5" s="12" t="str">
        <f>HLOOKUP(Introduction!$G$4,nametranslations,104,FALSE)</f>
        <v>Non amélioré</v>
      </c>
      <c r="BL5" s="7"/>
      <c r="BM5" s="7" t="str">
        <f>IF((COUNTA(BM14:BM25)=0)+(COUNTA(BM13)=0),"",100-BM13-SUMPRODUCT(BK14:BK25,BM14:BM25))</f>
        <v/>
      </c>
      <c r="BN5" s="7" t="str">
        <f>IF((COUNTA(BN14:BN25)=0)+(COUNTA(BN13)=0),"",100-BN13-SUMPRODUCT(BK14:BK25,BN14:BN25))</f>
        <v/>
      </c>
      <c r="BO5" s="7" t="str">
        <f>IF((COUNTA(BO14:BO25)=0)+(COUNTA(BO13)=0),"",100-BO13-SUMPRODUCT(BK14:BK25,BO14:BO25))</f>
        <v/>
      </c>
      <c r="BP5" s="7"/>
      <c r="BQ5" s="26"/>
      <c r="BR5" s="21"/>
      <c r="BS5" s="21"/>
      <c r="BT5" s="70"/>
      <c r="BU5" s="12" t="str">
        <f>HLOOKUP(Introduction!$G$4,nametranslations,104,FALSE)</f>
        <v>Non amélioré</v>
      </c>
      <c r="BV5" s="7"/>
      <c r="BW5" s="7" t="str">
        <f>IF((COUNTA(BW14:BW25)=0)+(COUNTA(BW13)=0),"",100-BW13-SUMPRODUCT(BU14:BU25,BW14:BW25))</f>
        <v/>
      </c>
      <c r="BX5" s="7" t="str">
        <f>IF((COUNTA(BX14:BX25)=0)+(COUNTA(BX13)=0),"",100-BX13-SUMPRODUCT(BU14:BU25,BX14:BX25))</f>
        <v/>
      </c>
      <c r="BY5" s="7" t="str">
        <f>IF((COUNTA(BY14:BY25)=0)+(COUNTA(BY13)=0),"",100-BY13-SUMPRODUCT(BU14:BU25,BY14:BY25))</f>
        <v/>
      </c>
      <c r="BZ5" s="7"/>
      <c r="CA5" s="26"/>
      <c r="CB5" s="21"/>
      <c r="CC5" s="21"/>
      <c r="CD5" s="70"/>
      <c r="CE5" s="115" t="str">
        <f>HLOOKUP(Introduction!$G$4,nametranslations,104,FALSE)</f>
        <v>Non amélioré</v>
      </c>
      <c r="CF5" s="7" t="str">
        <f>IF((COUNTA(CF14:CF25)=0)+(COUNTA(CF13)=0),"",100-CF13-SUMPRODUCT(CE14:CE25,CF14:CF25))</f>
        <v/>
      </c>
      <c r="CG5" s="7" t="str">
        <f>IF((COUNTA(CG14:CG25)=0)+(COUNTA(CG13)=0),"",100-CG13-SUMPRODUCT(CE14:CE25,CG14:CG25))</f>
        <v/>
      </c>
      <c r="CH5" s="7" t="str">
        <f>IF((COUNTA(CH14:CH25)=0)+(COUNTA(CH13)=0),"",100-CH13-SUMPRODUCT(CE14:CE25,CH14:CH25))</f>
        <v/>
      </c>
      <c r="CI5" s="7" t="str">
        <f>IF((COUNTA(CI14:CI25)=0)+(COUNTA(CI13)=0),"",100-CI13-SUMPRODUCT(CE14:CE25,CI14:CI25))</f>
        <v/>
      </c>
      <c r="CJ5" s="7" t="str">
        <f>IF((COUNTA(CJ14:CJ25)=0)+(COUNTA(CJ13)=0),"",100-CJ13-SUMPRODUCT(CE14:CE25,CJ14:CJ25))</f>
        <v/>
      </c>
      <c r="CK5" s="26" t="str">
        <f>IF((COUNTA(CK14:CK25)=0)+(COUNTA(CK13)=0),"",100-CK13-SUMPRODUCT(CE14:CE25,CK14:CK25))</f>
        <v/>
      </c>
      <c r="CL5" s="114"/>
      <c r="CM5" s="114"/>
      <c r="CN5" s="70"/>
      <c r="CO5" s="115" t="str">
        <f>HLOOKUP(Introduction!$G$4,nametranslations,104,FALSE)</f>
        <v>Non amélioré</v>
      </c>
      <c r="CP5" s="7">
        <f>IF((COUNTA(CP14:CP25)=0)+(COUNTA(CP13)=0),"",100-CP13-SUMPRODUCT(CO14:CO25,CP14:CP25))</f>
        <v>19.615000000000009</v>
      </c>
      <c r="CQ5" s="7">
        <f>IF((COUNTA(CQ14:CQ25)=0)+(COUNTA(CQ13)=0),"",100-CQ13-SUMPRODUCT(CO14:CO25,CQ14:CQ25))</f>
        <v>3.1949999999999932</v>
      </c>
      <c r="CR5" s="7">
        <f>IF((COUNTA(CR14:CR25)=0)+(COUNTA(CR13)=0),"",100-CR13-SUMPRODUCT(CO14:CO25,CR14:CR25))</f>
        <v>21.86</v>
      </c>
      <c r="CS5" s="7" t="str">
        <f>IF((COUNTA(CS14:CS25)=0)+(COUNTA(CS13)=0),"",100-CS13-SUMPRODUCT(CO14:CO25,CS14:CS25))</f>
        <v/>
      </c>
      <c r="CT5" s="7">
        <f>IF((COUNTA(CT14:CT25)=0)+(COUNTA(CT13)=0),"",100-CT13-SUMPRODUCT(CO14:CO25,CT14:CT25))</f>
        <v>19.615000000000009</v>
      </c>
      <c r="CU5" s="26" t="str">
        <f>IF((COUNTA(CU14:CU25)=0)+(COUNTA(CU13)=0),"",100-CU13-SUMPRODUCT(CO14:CO25,CU14:CU25))</f>
        <v/>
      </c>
      <c r="CV5" s="114"/>
      <c r="CW5" s="114"/>
      <c r="CX5" s="70"/>
      <c r="CY5" s="115" t="str">
        <f>HLOOKUP(Introduction!$G$4,nametranslations,104,FALSE)</f>
        <v>Non amélioré</v>
      </c>
      <c r="CZ5" s="7" t="str">
        <f>IF((COUNTA(CZ14:CZ25)=0)+(COUNTA(CZ13)=0),"",100-CZ13-SUMPRODUCT(CY14:CY25,CZ14:CZ25))</f>
        <v/>
      </c>
      <c r="DA5" s="7" t="str">
        <f>IF((COUNTA(DA14:DA25)=0)+(COUNTA(DA13)=0),"",100-DA13-SUMPRODUCT(CY14:CY25,DA14:DA25))</f>
        <v/>
      </c>
      <c r="DB5" s="7">
        <f>IF((COUNTA(DB14:DB25)=0)+(COUNTA(DB13)=0),"",100-DB13-SUMPRODUCT(CY14:CY25,DB14:DB25))</f>
        <v>12.941190000000006</v>
      </c>
      <c r="DC5" s="7" t="str">
        <f>IF((COUNTA(DC14:DC25)=0)+(COUNTA(DC13)=0),"",100-DC13-SUMPRODUCT(CY14:CY25,DC14:DC25))</f>
        <v/>
      </c>
      <c r="DD5" s="7" t="str">
        <f>IF((COUNTA(DD14:DD25)=0)+(COUNTA(DD13)=0),"",100-DD13-SUMPRODUCT(CY14:CY25,DD14:DD25))</f>
        <v/>
      </c>
      <c r="DE5" s="26" t="str">
        <f>IF((COUNTA(DE14:DE25)=0)+(COUNTA(DE13)=0),"",100-DE13-SUMPRODUCT(CY14:CY25,DE14:DE25))</f>
        <v/>
      </c>
      <c r="DF5" s="114"/>
      <c r="DG5" s="114"/>
      <c r="DH5" s="70"/>
      <c r="DI5" s="115" t="str">
        <f>HLOOKUP(Introduction!$G$4,nametranslations,104,FALSE)</f>
        <v>Non amélioré</v>
      </c>
      <c r="DJ5" s="7" t="str">
        <f>IF((COUNTA(DJ14:DJ25)=0)+(COUNTA(DJ13)=0),"",100-DJ13-SUMPRODUCT(DI14:DI25,DJ14:DJ25))</f>
        <v/>
      </c>
      <c r="DK5" s="7" t="str">
        <f>IF((COUNTA(DK14:DK25)=0)+(COUNTA(DK13)=0),"",100-DK13-SUMPRODUCT(DI14:DI25,DK14:DK25))</f>
        <v/>
      </c>
      <c r="DL5" s="7" t="str">
        <f>IF((COUNTA(DL14:DL25)=0)+(COUNTA(DL13)=0),"",100-DL13-SUMPRODUCT(DI14:DI25,DL14:DL25))</f>
        <v/>
      </c>
      <c r="DM5" s="7" t="str">
        <f>IF((COUNTA(DM14:DM25)=0)+(COUNTA(DM13)=0),"",100-DM13-SUMPRODUCT(DI14:DI25,DM14:DM25))</f>
        <v/>
      </c>
      <c r="DN5" s="7" t="str">
        <f>IF((COUNTA(DN14:DN25)=0)+(COUNTA(DN13)=0),"",100-DN13-SUMPRODUCT(DI14:DI25,DN14:DN25))</f>
        <v/>
      </c>
      <c r="DO5" s="26" t="str">
        <f>IF((COUNTA(DO14:DO25)=0)+(COUNTA(DO13)=0),"",100-DO13-SUMPRODUCT(DI14:DI25,DO14:DO25))</f>
        <v/>
      </c>
      <c r="DP5" s="114"/>
      <c r="DQ5" s="114"/>
      <c r="DR5" s="70"/>
      <c r="DS5" s="115" t="str">
        <f>HLOOKUP(Introduction!$G$4,nametranslations,104,FALSE)</f>
        <v>Non amélioré</v>
      </c>
      <c r="DT5" s="7">
        <f>IF((COUNTA(DT14:DT25)=0)+(COUNTA(DT13)=0),"",100-DT13-SUMPRODUCT(DS14:DS25,DT14:DT25))</f>
        <v>18.2637</v>
      </c>
      <c r="DU5" s="7" t="str">
        <f>IF((COUNTA(DU14:DU25)=0)+(COUNTA(DU13)=0),"",100-DU13-SUMPRODUCT(DS14:DS25,DU14:DU25))</f>
        <v/>
      </c>
      <c r="DV5" s="7" t="str">
        <f>IF((COUNTA(DV14:DV25)=0)+(COUNTA(DV13)=0),"",100-DV13-SUMPRODUCT(DS14:DS25,DV14:DV25))</f>
        <v/>
      </c>
      <c r="DW5" s="7" t="str">
        <f>IF((COUNTA(DW14:DW25)=0)+(COUNTA(DW13)=0),"",100-DW13-SUMPRODUCT(DS14:DS25,DW14:DW25))</f>
        <v/>
      </c>
      <c r="DX5" s="7">
        <f>IF((COUNTA(DX14:DX25)=0)+(COUNTA(DX13)=0),"",100-DX13-SUMPRODUCT(DS14:DS25,DX14:DX25))</f>
        <v>18.2637</v>
      </c>
      <c r="DY5" s="26" t="str">
        <f>IF((COUNTA(DY14:DY25)=0)+(COUNTA(DY13)=0),"",100-DY13-SUMPRODUCT(DS14:DS25,DY14:DY25))</f>
        <v/>
      </c>
      <c r="DZ5" s="114"/>
      <c r="EA5" s="114"/>
      <c r="EB5" s="77"/>
      <c r="EL5" s="77"/>
      <c r="EV5" s="77"/>
      <c r="FF5" s="77"/>
      <c r="FP5" s="77"/>
      <c r="FZ5" s="77"/>
      <c r="GJ5" s="77"/>
      <c r="GT5" s="77"/>
      <c r="HD5" s="77"/>
      <c r="HN5" s="77"/>
      <c r="HX5" s="77"/>
    </row>
    <row r="6" spans="1:232" s="2" customFormat="1" x14ac:dyDescent="0.3">
      <c r="A6" s="665" t="str">
        <f ca="1">IF(ISBLANK('Data Summary'!A8),"",'Data Summary'!A8)</f>
        <v>MLI_2008_EMIS</v>
      </c>
      <c r="B6" s="70"/>
      <c r="C6" s="31" t="str">
        <f>HLOOKUP(Introduction!$G$4,nametranslations,75,FALSE)</f>
        <v>Ameliorée</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6" t="str">
        <f>IF(COUNTA(I14:I25)=0,"",SUMPRODUCT(I14:I25,C14:C25))</f>
        <v/>
      </c>
      <c r="J6" s="21"/>
      <c r="K6" s="21"/>
      <c r="L6" s="70"/>
      <c r="M6" s="12" t="str">
        <f>HLOOKUP(Introduction!$G$4,nametranslations,75,FALSE)</f>
        <v>Ameliorée</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6" t="str">
        <f>IF(COUNTA(S14:S25)=0,"",SUMPRODUCT(S14:S25,M14:M25))</f>
        <v/>
      </c>
      <c r="T6" s="21"/>
      <c r="U6" s="21"/>
      <c r="V6" s="70"/>
      <c r="W6" s="12" t="str">
        <f>HLOOKUP(Introduction!$G$4,nametranslations,75,FALSE)</f>
        <v>Ameliorée</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6" t="str">
        <f>IF(COUNTA(AC14:AC25)=0,"",SUMPRODUCT(AC14:AC25,W14:W25))</f>
        <v/>
      </c>
      <c r="AD6" s="21"/>
      <c r="AE6" s="21"/>
      <c r="AF6" s="70"/>
      <c r="AG6" s="31" t="str">
        <f>HLOOKUP(Introduction!$G$4,nametranslations,75,FALSE)</f>
        <v>Ameliorée</v>
      </c>
      <c r="AH6" s="7" t="str">
        <f>IF(COUNTA(AH14:AH25)=0,"",SUMPRODUCT(AH14:AH25,AG14:AG25))</f>
        <v/>
      </c>
      <c r="AI6" s="7" t="str">
        <f>IF(COUNTA(AI14:AI25)=0,"",SUMPRODUCT(AI14:AI25,AG14:AG25))</f>
        <v/>
      </c>
      <c r="AJ6" s="7" t="str">
        <f>IF(COUNTA(AJ14:AJ25)=0,"",SUMPRODUCT(AJ14:AJ25,AG14:AG25))</f>
        <v/>
      </c>
      <c r="AK6" s="7" t="str">
        <f>IF(COUNTA(AK14:AK25)=0,"",SUMPRODUCT(AK14:AK25,AG14:AG25))</f>
        <v/>
      </c>
      <c r="AL6" s="7" t="str">
        <f>IF(COUNTA(AL14:AL25)=0,"",SUMPRODUCT(AL14:AL25,AG14:AG25))</f>
        <v/>
      </c>
      <c r="AM6" s="26" t="str">
        <f>IF(COUNTA(AM14:AM25)=0,"",SUMPRODUCT(AM14:AM25,AG14:AG25))</f>
        <v/>
      </c>
      <c r="AN6" s="21"/>
      <c r="AO6" s="21"/>
      <c r="AP6" s="70"/>
      <c r="AQ6" s="12" t="str">
        <f>HLOOKUP(Introduction!$G$4,nametranslations,75,FALSE)</f>
        <v>Ameliorée</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6" t="str">
        <f>IF(COUNTA(AW14:AW25)=0,"",SUMPRODUCT(AW14:AW25,AQ14:AQ25))</f>
        <v/>
      </c>
      <c r="AX6" s="21"/>
      <c r="AY6" s="21"/>
      <c r="AZ6" s="70"/>
      <c r="BA6" s="31" t="str">
        <f>HLOOKUP(Introduction!$G$4,nametranslations,75,FALSE)</f>
        <v>Ameliorée</v>
      </c>
      <c r="BB6" s="7">
        <f>IF(COUNTA(BB14:BB25)=0,"",SUMPRODUCT(BB14:BB25,BA14:BA25))</f>
        <v>40.484999999999999</v>
      </c>
      <c r="BC6" s="7" t="str">
        <f>IF(COUNTA(BC14:BC25)=0,"",SUMPRODUCT(BC14:BC25,BA14:BA25))</f>
        <v/>
      </c>
      <c r="BD6" s="7" t="str">
        <f>IF(COUNTA(BD14:BD25)=0,"",SUMPRODUCT(BD14:BD25,BA14:BA25))</f>
        <v/>
      </c>
      <c r="BE6" s="7" t="str">
        <f>IF(COUNTA(BE14:BE25)=0,"",SUMPRODUCT(BE14:BE25,BA14:BA25))</f>
        <v/>
      </c>
      <c r="BF6" s="7" t="str">
        <f>IF(COUNTA(BF14:BF25)=0,"",SUMPRODUCT(BF14:BF25,BA14:BA25))</f>
        <v/>
      </c>
      <c r="BG6" s="26" t="str">
        <f>IF(COUNTA(BG14:BG25)=0,"",SUMPRODUCT(BG14:BG25,BA14:BA25))</f>
        <v/>
      </c>
      <c r="BH6" s="21"/>
      <c r="BI6" s="21"/>
      <c r="BJ6" s="70"/>
      <c r="BK6" s="12" t="str">
        <f>HLOOKUP(Introduction!$G$4,nametranslations,75,FALSE)</f>
        <v>Ameliorée</v>
      </c>
      <c r="BL6" s="7">
        <f>IF(COUNTA(BL14:BL25)=0,"",SUMPRODUCT(BL14:BL25,BK14:BK25))</f>
        <v>29.971188169301378</v>
      </c>
      <c r="BM6" s="7" t="str">
        <f>IF(COUNTA(BM14:BM25)=0,"",SUMPRODUCT(BM14:BM25,BK14:BK25))</f>
        <v/>
      </c>
      <c r="BN6" s="7" t="str">
        <f>IF(COUNTA(BN14:BN25)=0,"",SUMPRODUCT(BN14:BN25,BK14:BK25))</f>
        <v/>
      </c>
      <c r="BO6" s="7" t="str">
        <f>IF(COUNTA(BO14:BO25)=0,"",SUMPRODUCT(BO14:BO25,BK14:BK25))</f>
        <v/>
      </c>
      <c r="BP6" s="7">
        <f>IF(COUNTA(BP14:BP25)=0,"",SUMPRODUCT(BP14:BP25,BK14:BK25))</f>
        <v>27.1</v>
      </c>
      <c r="BQ6" s="26">
        <f>IF(COUNTA(BQ14:BQ25)=0,"",SUMPRODUCT(BQ14:BQ25,BK14:BK25))</f>
        <v>44.1</v>
      </c>
      <c r="BR6" s="21"/>
      <c r="BS6" s="21"/>
      <c r="BT6" s="70"/>
      <c r="BU6" s="12" t="str">
        <f>HLOOKUP(Introduction!$G$4,nametranslations,75,FALSE)</f>
        <v>Ameliorée</v>
      </c>
      <c r="BV6" s="7">
        <f>IF(COUNTA(BV14:BV25)=0,"",SUMPRODUCT(BV14:BV25,BU14:BU25))</f>
        <v>43.96803671596124</v>
      </c>
      <c r="BW6" s="7" t="str">
        <f>IF(COUNTA(BW14:BW25)=0,"",SUMPRODUCT(BW14:BW25,BU14:BU25))</f>
        <v/>
      </c>
      <c r="BX6" s="7" t="str">
        <f>IF(COUNTA(BX14:BX25)=0,"",SUMPRODUCT(BX14:BX25,BU14:BU25))</f>
        <v/>
      </c>
      <c r="BY6" s="7" t="str">
        <f>IF(COUNTA(BY14:BY25)=0,"",SUMPRODUCT(BY14:BY25,BU14:BU25))</f>
        <v/>
      </c>
      <c r="BZ6" s="7">
        <f>IF(COUNTA(BZ14:BZ25)=0,"",SUMPRODUCT(BZ14:BZ25,BU14:BU25))</f>
        <v>42.6</v>
      </c>
      <c r="CA6" s="26">
        <f>IF(COUNTA(CA14:CA25)=0,"",SUMPRODUCT(CA14:CA25,BU14:BU25))</f>
        <v>50.7</v>
      </c>
      <c r="CB6" s="21"/>
      <c r="CC6" s="21"/>
      <c r="CD6" s="70"/>
      <c r="CE6" s="115" t="str">
        <f>HLOOKUP(Introduction!$G$4,nametranslations,75,FALSE)</f>
        <v>Ameliorée</v>
      </c>
      <c r="CF6" s="7" t="str">
        <f>IF(COUNTA(CF14:CF25)=0,"",SUMPRODUCT(CF14:CF25,CE14:CE25))</f>
        <v/>
      </c>
      <c r="CG6" s="7" t="str">
        <f>IF(COUNTA(CG14:CG25)=0,"",SUMPRODUCT(CG14:CG25,CE14:CE25))</f>
        <v/>
      </c>
      <c r="CH6" s="7" t="str">
        <f>IF(COUNTA(CH14:CH25)=0,"",SUMPRODUCT(CH14:CH25,CE14:CE25))</f>
        <v/>
      </c>
      <c r="CI6" s="7" t="str">
        <f>IF(COUNTA(CI14:CI25)=0,"",SUMPRODUCT(CI14:CI25,CE14:CE25))</f>
        <v/>
      </c>
      <c r="CJ6" s="7" t="str">
        <f>IF(COUNTA(CJ14:CJ25)=0,"",SUMPRODUCT(CJ14:CJ25,CE14:CE25))</f>
        <v/>
      </c>
      <c r="CK6" s="26" t="str">
        <f>IF(COUNTA(CK13:CK19)=0,"",CK14*CE14+CK15*CE15+CK16*CE16+CK17*CE17+CK18*CE18+CK19*CE19+CK20*CE20+CK21*CE21)</f>
        <v/>
      </c>
      <c r="CL6" s="114"/>
      <c r="CM6" s="114"/>
      <c r="CN6" s="70"/>
      <c r="CO6" s="115" t="str">
        <f>HLOOKUP(Introduction!$G$4,nametranslations,75,FALSE)</f>
        <v>Ameliorée</v>
      </c>
      <c r="CP6" s="7">
        <f>IF(COUNTA(CP14:CP25)=0,"",SUMPRODUCT(CP14:CP25,CO14:CO25))</f>
        <v>80.384999999999991</v>
      </c>
      <c r="CQ6" s="7">
        <f>IF(COUNTA(CQ14:CQ25)=0,"",SUMPRODUCT(CQ14:CQ25,CO14:CO25))</f>
        <v>96.805000000000007</v>
      </c>
      <c r="CR6" s="7">
        <f>IF(COUNTA(CR14:CR25)=0,"",SUMPRODUCT(CR14:CR25,CO14:CO25))</f>
        <v>78.14</v>
      </c>
      <c r="CS6" s="7" t="str">
        <f>IF(COUNTA(CS14:CS25)=0,"",SUMPRODUCT(CS14:CS25,CO14:CO25))</f>
        <v/>
      </c>
      <c r="CT6" s="7">
        <f>IF(COUNTA(CT14:CT25)=0,"",SUMPRODUCT(CT14:CT25,CO14:CO25))</f>
        <v>80.384999999999991</v>
      </c>
      <c r="CU6" s="26" t="str">
        <f>IF(COUNTA(CU13:CU19)=0,"",CU14*CO14+CU15*CO15+CU16*CO16+CU17*CO17+CU18*CO18+CU19*CO19+CU20*CO20+CU21*CO21)</f>
        <v/>
      </c>
      <c r="CV6" s="114"/>
      <c r="CW6" s="114"/>
      <c r="CX6" s="70"/>
      <c r="CY6" s="115" t="str">
        <f>HLOOKUP(Introduction!$G$4,nametranslations,75,FALSE)</f>
        <v>Ameliorée</v>
      </c>
      <c r="CZ6" s="7" t="str">
        <f>IF(COUNTA(CZ14:CZ25)=0,"",SUMPRODUCT(CZ14:CZ25,CY14:CY25))</f>
        <v/>
      </c>
      <c r="DA6" s="7" t="str">
        <f>IF(COUNTA(DA14:DA25)=0,"",SUMPRODUCT(DA14:DA25,CY14:CY25))</f>
        <v/>
      </c>
      <c r="DB6" s="7">
        <f>IF(COUNTA(DB14:DB25)=0,"",SUMPRODUCT(DB14:DB25,CY14:CY25))</f>
        <v>69.411749999999998</v>
      </c>
      <c r="DC6" s="7" t="str">
        <f>IF(COUNTA(DC14:DC25)=0,"",SUMPRODUCT(DC14:DC25,CY14:CY25))</f>
        <v/>
      </c>
      <c r="DD6" s="7" t="str">
        <f>IF(COUNTA(DD14:DD25)=0,"",SUMPRODUCT(DD14:DD25,CY14:CY25))</f>
        <v/>
      </c>
      <c r="DE6" s="26" t="str">
        <f>IF(COUNTA(DE14:DE25)=0,"",SUMPRODUCT(DE14:DE25,CY14:CY25))</f>
        <v/>
      </c>
      <c r="DF6" s="114"/>
      <c r="DG6" s="114"/>
      <c r="DH6" s="70"/>
      <c r="DI6" s="115" t="str">
        <f>HLOOKUP(Introduction!$G$4,nametranslations,75,FALSE)</f>
        <v>Ameliorée</v>
      </c>
      <c r="DJ6" s="7" t="str">
        <f>IF(COUNTA(DJ14:DJ25)=0,"",SUMPRODUCT(DJ14:DJ25,DI14:DI25))</f>
        <v/>
      </c>
      <c r="DK6" s="7" t="str">
        <f>IF(COUNTA(DK14:DK25)=0,"",SUMPRODUCT(DK14:DK25,DI14:DI25))</f>
        <v/>
      </c>
      <c r="DL6" s="7" t="str">
        <f>IF(COUNTA(DL14:DL25)=0,"",SUMPRODUCT(DL14:DL25,DI14:DI25))</f>
        <v/>
      </c>
      <c r="DM6" s="7" t="str">
        <f>IF(COUNTA(DM14:DM25)=0,"",SUMPRODUCT(DM14:DM25,DI14:DI25))</f>
        <v/>
      </c>
      <c r="DN6" s="7" t="str">
        <f>IF(COUNTA(DN14:DN25)=0,"",SUMPRODUCT(DN14:DN25,DI14:DI25))</f>
        <v/>
      </c>
      <c r="DO6" s="26" t="str">
        <f>IF(COUNTA(DO13:DO19)=0,"",DO14*DI14+DO15*DI15+DO16*DI16+DO17*DI17+DO18*DI18+DO19*DI19+DO20*DI20+DO21*DI21)</f>
        <v/>
      </c>
      <c r="DP6" s="114"/>
      <c r="DQ6" s="114"/>
      <c r="DR6" s="70"/>
      <c r="DS6" s="115" t="str">
        <f>HLOOKUP(Introduction!$G$4,nametranslations,75,FALSE)</f>
        <v>Ameliorée</v>
      </c>
      <c r="DT6" s="7">
        <f>IF(COUNTA(DT14:DT25)=0,"",SUMPRODUCT(DT14:DT25,DS14:DS25))</f>
        <v>70.936300000000003</v>
      </c>
      <c r="DU6" s="7" t="str">
        <f>IF(COUNTA(DU14:DU25)=0,"",SUMPRODUCT(DU14:DU25,DS14:DS25))</f>
        <v/>
      </c>
      <c r="DV6" s="7" t="str">
        <f>IF(COUNTA(DV14:DV25)=0,"",SUMPRODUCT(DV14:DV25,DS14:DS25))</f>
        <v/>
      </c>
      <c r="DW6" s="7" t="str">
        <f>IF(COUNTA(DW14:DW25)=0,"",SUMPRODUCT(DW14:DW25,DS14:DS25))</f>
        <v/>
      </c>
      <c r="DX6" s="7">
        <f>IF(COUNTA(DX14:DX25)=0,"",SUMPRODUCT(DX14:DX25,DS14:DS25))</f>
        <v>70.936300000000003</v>
      </c>
      <c r="DY6" s="26" t="str">
        <f>IF(COUNTA(DY13:DY19)=0,"",DY14*DS14+DY15*DS15+DY16*DS16+DY17*DS17+DY18*DS18+DY19*DS19+DY20*DS20+DY21*DS21)</f>
        <v/>
      </c>
      <c r="DZ6" s="114"/>
      <c r="EA6" s="114"/>
      <c r="EB6" s="77"/>
      <c r="EL6" s="77"/>
      <c r="EV6" s="77"/>
      <c r="FF6" s="77"/>
      <c r="FP6" s="77"/>
      <c r="FZ6" s="77"/>
      <c r="GJ6" s="77"/>
      <c r="GT6" s="77"/>
      <c r="HD6" s="77"/>
      <c r="HN6" s="77"/>
      <c r="HX6" s="77"/>
    </row>
    <row r="7" spans="1:232" s="2" customFormat="1" x14ac:dyDescent="0.3">
      <c r="A7" s="665" t="str">
        <f ca="1">IF(ISBLANK('Data Summary'!A9),"",'Data Summary'!A9)</f>
        <v>MLI_2009_EMIS</v>
      </c>
      <c r="B7" s="70"/>
      <c r="C7" s="57" t="str">
        <f>HLOOKUP(Introduction!$G$4,nametranslations,105,FALSE)</f>
        <v>Disponible</v>
      </c>
      <c r="D7" s="6"/>
      <c r="E7" s="6"/>
      <c r="F7" s="6"/>
      <c r="G7" s="6"/>
      <c r="H7" s="6"/>
      <c r="I7" s="26"/>
      <c r="J7" s="21"/>
      <c r="K7" s="21"/>
      <c r="L7" s="70"/>
      <c r="M7" s="28" t="str">
        <f>HLOOKUP(Introduction!$G$4,nametranslations,105,FALSE)</f>
        <v>Disponible</v>
      </c>
      <c r="N7" s="6"/>
      <c r="O7" s="6"/>
      <c r="P7" s="6"/>
      <c r="Q7" s="6"/>
      <c r="R7" s="6"/>
      <c r="S7" s="26"/>
      <c r="T7" s="21"/>
      <c r="U7" s="21"/>
      <c r="V7" s="70"/>
      <c r="W7" s="28" t="str">
        <f>HLOOKUP(Introduction!$G$4,nametranslations,105,FALSE)</f>
        <v>Disponible</v>
      </c>
      <c r="X7" s="6"/>
      <c r="Y7" s="6"/>
      <c r="Z7" s="6"/>
      <c r="AA7" s="6"/>
      <c r="AB7" s="6"/>
      <c r="AC7" s="26"/>
      <c r="AD7" s="21"/>
      <c r="AE7" s="21"/>
      <c r="AF7" s="70"/>
      <c r="AG7" s="57" t="str">
        <f>HLOOKUP(Introduction!$G$4,nametranslations,105,FALSE)</f>
        <v>Disponible</v>
      </c>
      <c r="AH7" s="6"/>
      <c r="AI7" s="6"/>
      <c r="AJ7" s="6"/>
      <c r="AK7" s="6"/>
      <c r="AL7" s="6"/>
      <c r="AM7" s="26"/>
      <c r="AN7" s="21"/>
      <c r="AO7" s="21"/>
      <c r="AP7" s="70"/>
      <c r="AQ7" s="28" t="str">
        <f>HLOOKUP(Introduction!$G$4,nametranslations,105,FALSE)</f>
        <v>Disponible</v>
      </c>
      <c r="AR7" s="6"/>
      <c r="AS7" s="6"/>
      <c r="AT7" s="6"/>
      <c r="AU7" s="6"/>
      <c r="AV7" s="6"/>
      <c r="AW7" s="26"/>
      <c r="AX7" s="21"/>
      <c r="AY7" s="21"/>
      <c r="AZ7" s="70"/>
      <c r="BA7" s="57" t="str">
        <f>HLOOKUP(Introduction!$G$4,nametranslations,105,FALSE)</f>
        <v>Disponible</v>
      </c>
      <c r="BB7" s="6"/>
      <c r="BC7" s="6"/>
      <c r="BD7" s="6"/>
      <c r="BE7" s="6"/>
      <c r="BF7" s="6"/>
      <c r="BG7" s="26"/>
      <c r="BH7" s="21"/>
      <c r="BI7" s="21"/>
      <c r="BJ7" s="70"/>
      <c r="BK7" s="28" t="str">
        <f>HLOOKUP(Introduction!$G$4,nametranslations,105,FALSE)</f>
        <v>Disponible</v>
      </c>
      <c r="BL7" s="6"/>
      <c r="BM7" s="6"/>
      <c r="BN7" s="6"/>
      <c r="BO7" s="6"/>
      <c r="BP7" s="6"/>
      <c r="BQ7" s="26"/>
      <c r="BR7" s="21"/>
      <c r="BS7" s="21"/>
      <c r="BT7" s="70"/>
      <c r="BU7" s="28" t="str">
        <f>HLOOKUP(Introduction!$G$4,nametranslations,105,FALSE)</f>
        <v>Disponible</v>
      </c>
      <c r="BV7" s="6"/>
      <c r="BW7" s="6"/>
      <c r="BX7" s="6"/>
      <c r="BY7" s="6"/>
      <c r="BZ7" s="6"/>
      <c r="CA7" s="26"/>
      <c r="CB7" s="21"/>
      <c r="CC7" s="21"/>
      <c r="CD7" s="70"/>
      <c r="CE7" s="116" t="str">
        <f>HLOOKUP(Introduction!$G$4,nametranslations,105,FALSE)</f>
        <v>Disponible</v>
      </c>
      <c r="CF7" s="6"/>
      <c r="CG7" s="6"/>
      <c r="CH7" s="6"/>
      <c r="CI7" s="6"/>
      <c r="CJ7" s="6"/>
      <c r="CK7" s="26"/>
      <c r="CL7" s="114"/>
      <c r="CM7" s="114"/>
      <c r="CN7" s="70" t="s">
        <v>204</v>
      </c>
      <c r="CO7" s="116" t="str">
        <f>HLOOKUP(Introduction!$G$4,nametranslations,105,FALSE)</f>
        <v>Disponible</v>
      </c>
      <c r="CP7" s="6">
        <v>85.1</v>
      </c>
      <c r="CQ7" s="6">
        <v>88.65</v>
      </c>
      <c r="CR7" s="6">
        <f>83.25+1.36</f>
        <v>84.61</v>
      </c>
      <c r="CS7" s="6"/>
      <c r="CT7" s="6">
        <v>85.1</v>
      </c>
      <c r="CU7" s="26"/>
      <c r="CV7" s="114"/>
      <c r="CW7" s="114"/>
      <c r="CX7" s="70"/>
      <c r="CY7" s="116" t="str">
        <f>HLOOKUP(Introduction!$G$4,nametranslations,105,FALSE)</f>
        <v>Disponible</v>
      </c>
      <c r="CZ7" s="6"/>
      <c r="DA7" s="6"/>
      <c r="DB7" s="6">
        <v>52.941180000000003</v>
      </c>
      <c r="DC7" s="6"/>
      <c r="DD7" s="6"/>
      <c r="DE7" s="26"/>
      <c r="DF7" s="114"/>
      <c r="DG7" s="114"/>
      <c r="DH7" s="70"/>
      <c r="DI7" s="116" t="str">
        <f>HLOOKUP(Introduction!$G$4,nametranslations,105,FALSE)</f>
        <v>Disponible</v>
      </c>
      <c r="DJ7" s="6"/>
      <c r="DK7" s="6"/>
      <c r="DL7" s="6"/>
      <c r="DM7" s="6"/>
      <c r="DN7" s="6"/>
      <c r="DO7" s="26"/>
      <c r="DP7" s="114"/>
      <c r="DQ7" s="114"/>
      <c r="DR7" s="70" t="s">
        <v>312</v>
      </c>
      <c r="DS7" s="116" t="str">
        <f>HLOOKUP(Introduction!$G$4,nametranslations,105,FALSE)</f>
        <v>Disponible</v>
      </c>
      <c r="DT7" s="6">
        <v>76.92</v>
      </c>
      <c r="DU7" s="6">
        <v>53.85</v>
      </c>
      <c r="DV7" s="6">
        <v>23.08</v>
      </c>
      <c r="DW7" s="6"/>
      <c r="DX7" s="6">
        <v>76.92</v>
      </c>
      <c r="DY7" s="26"/>
      <c r="DZ7" s="114"/>
      <c r="EA7" s="114"/>
      <c r="EB7" s="77"/>
      <c r="EL7" s="77"/>
      <c r="EV7" s="77"/>
      <c r="FF7" s="77"/>
      <c r="FP7" s="77"/>
      <c r="FZ7" s="77"/>
      <c r="GJ7" s="77"/>
      <c r="GT7" s="77"/>
      <c r="HD7" s="77"/>
      <c r="HN7" s="77"/>
      <c r="HX7" s="77"/>
    </row>
    <row r="8" spans="1:232" s="2" customFormat="1" ht="15.6" customHeight="1" x14ac:dyDescent="0.3">
      <c r="A8" s="665" t="str">
        <f ca="1">IF(ISBLANK('Data Summary'!A10),"",'Data Summary'!A10)</f>
        <v>MLI_2010_EMIS</v>
      </c>
      <c r="B8" s="70"/>
      <c r="C8" s="57" t="str">
        <f>HLOOKUP(Introduction!$G$4,nametranslations,106,FALSE)</f>
        <v>Située sur place</v>
      </c>
      <c r="D8" s="58"/>
      <c r="E8" s="7"/>
      <c r="F8" s="7"/>
      <c r="G8" s="7"/>
      <c r="H8" s="7"/>
      <c r="I8" s="26"/>
      <c r="J8" s="21"/>
      <c r="K8" s="21"/>
      <c r="L8" s="70"/>
      <c r="M8" s="28" t="str">
        <f>HLOOKUP(Introduction!$G$4,nametranslations,106,FALSE)</f>
        <v>Située sur place</v>
      </c>
      <c r="N8" s="7"/>
      <c r="O8" s="7"/>
      <c r="P8" s="7"/>
      <c r="Q8" s="7"/>
      <c r="R8" s="7"/>
      <c r="S8" s="26"/>
      <c r="T8" s="21"/>
      <c r="U8" s="21"/>
      <c r="V8" s="70"/>
      <c r="W8" s="28" t="str">
        <f>HLOOKUP(Introduction!$G$4,nametranslations,106,FALSE)</f>
        <v>Située sur place</v>
      </c>
      <c r="X8" s="7"/>
      <c r="Y8" s="7"/>
      <c r="Z8" s="7"/>
      <c r="AA8" s="7"/>
      <c r="AB8" s="7"/>
      <c r="AC8" s="26"/>
      <c r="AD8" s="21"/>
      <c r="AE8" s="21"/>
      <c r="AF8" s="70"/>
      <c r="AG8" s="57" t="str">
        <f>HLOOKUP(Introduction!$G$4,nametranslations,106,FALSE)</f>
        <v>Située sur place</v>
      </c>
      <c r="AH8" s="58"/>
      <c r="AI8" s="7"/>
      <c r="AJ8" s="7"/>
      <c r="AK8" s="7"/>
      <c r="AL8" s="7"/>
      <c r="AM8" s="26"/>
      <c r="AN8" s="21"/>
      <c r="AO8" s="21"/>
      <c r="AP8" s="70"/>
      <c r="AQ8" s="28" t="str">
        <f>HLOOKUP(Introduction!$G$4,nametranslations,106,FALSE)</f>
        <v>Située sur place</v>
      </c>
      <c r="AR8" s="7"/>
      <c r="AS8" s="7"/>
      <c r="AT8" s="7"/>
      <c r="AU8" s="7"/>
      <c r="AV8" s="7"/>
      <c r="AW8" s="26"/>
      <c r="AX8" s="21"/>
      <c r="AY8" s="21"/>
      <c r="AZ8" s="70"/>
      <c r="BA8" s="57" t="str">
        <f>HLOOKUP(Introduction!$G$4,nametranslations,106,FALSE)</f>
        <v>Située sur place</v>
      </c>
      <c r="BB8" s="58"/>
      <c r="BC8" s="7"/>
      <c r="BD8" s="7"/>
      <c r="BE8" s="7"/>
      <c r="BF8" s="7"/>
      <c r="BG8" s="26"/>
      <c r="BH8" s="21"/>
      <c r="BI8" s="21"/>
      <c r="BJ8" s="70"/>
      <c r="BK8" s="28" t="str">
        <f>HLOOKUP(Introduction!$G$4,nametranslations,106,FALSE)</f>
        <v>Située sur place</v>
      </c>
      <c r="BL8" s="7"/>
      <c r="BM8" s="7"/>
      <c r="BN8" s="7"/>
      <c r="BO8" s="7"/>
      <c r="BP8" s="7"/>
      <c r="BQ8" s="26"/>
      <c r="BR8" s="21"/>
      <c r="BS8" s="21"/>
      <c r="BT8" s="70"/>
      <c r="BU8" s="28" t="str">
        <f>HLOOKUP(Introduction!$G$4,nametranslations,106,FALSE)</f>
        <v>Située sur place</v>
      </c>
      <c r="BV8" s="7"/>
      <c r="BW8" s="7"/>
      <c r="BX8" s="7"/>
      <c r="BY8" s="7"/>
      <c r="BZ8" s="7"/>
      <c r="CA8" s="26"/>
      <c r="CB8" s="21"/>
      <c r="CC8" s="21"/>
      <c r="CD8" s="70"/>
      <c r="CE8" s="116" t="str">
        <f>HLOOKUP(Introduction!$G$4,nametranslations,106,FALSE)</f>
        <v>Située sur place</v>
      </c>
      <c r="CF8" s="7"/>
      <c r="CG8" s="7"/>
      <c r="CH8" s="7"/>
      <c r="CI8" s="7"/>
      <c r="CJ8" s="7"/>
      <c r="CK8" s="26"/>
      <c r="CL8" s="114"/>
      <c r="CM8" s="114"/>
      <c r="CN8" s="70"/>
      <c r="CO8" s="116" t="str">
        <f>HLOOKUP(Introduction!$G$4,nametranslations,106,FALSE)</f>
        <v>Située sur place</v>
      </c>
      <c r="CP8" s="7"/>
      <c r="CQ8" s="7"/>
      <c r="CR8" s="7"/>
      <c r="CS8" s="7"/>
      <c r="CT8" s="7"/>
      <c r="CU8" s="26"/>
      <c r="CV8" s="114"/>
      <c r="CW8" s="114"/>
      <c r="CX8" s="70"/>
      <c r="CY8" s="116" t="str">
        <f>HLOOKUP(Introduction!$G$4,nametranslations,106,FALSE)</f>
        <v>Située sur place</v>
      </c>
      <c r="CZ8" s="7"/>
      <c r="DA8" s="7"/>
      <c r="DB8" s="7">
        <v>50.588239999999999</v>
      </c>
      <c r="DC8" s="7"/>
      <c r="DD8" s="7"/>
      <c r="DE8" s="26"/>
      <c r="DF8" s="114"/>
      <c r="DG8" s="114"/>
      <c r="DH8" s="70"/>
      <c r="DI8" s="116" t="str">
        <f>HLOOKUP(Introduction!$G$4,nametranslations,106,FALSE)</f>
        <v>Située sur place</v>
      </c>
      <c r="DJ8" s="7"/>
      <c r="DK8" s="7"/>
      <c r="DL8" s="7"/>
      <c r="DM8" s="7"/>
      <c r="DN8" s="7"/>
      <c r="DO8" s="26"/>
      <c r="DP8" s="114"/>
      <c r="DQ8" s="114"/>
      <c r="DR8" s="70"/>
      <c r="DS8" s="116" t="str">
        <f>HLOOKUP(Introduction!$G$4,nametranslations,106,FALSE)</f>
        <v>Située sur place</v>
      </c>
      <c r="DT8" s="7"/>
      <c r="DU8" s="7"/>
      <c r="DV8" s="7"/>
      <c r="DW8" s="7"/>
      <c r="DX8" s="7"/>
      <c r="DY8" s="26"/>
      <c r="DZ8" s="114"/>
      <c r="EA8" s="114"/>
      <c r="EB8" s="77"/>
      <c r="EL8" s="77"/>
      <c r="EV8" s="77"/>
      <c r="FF8" s="77"/>
      <c r="FP8" s="77"/>
      <c r="FZ8" s="77"/>
      <c r="GJ8" s="77"/>
      <c r="GT8" s="77"/>
      <c r="HD8" s="77"/>
      <c r="HN8" s="77"/>
      <c r="HX8" s="77"/>
    </row>
    <row r="9" spans="1:232" s="648" customFormat="1" ht="21" customHeight="1" x14ac:dyDescent="0.3">
      <c r="A9" s="666" t="str">
        <f ca="1">IF(ISBLANK('Data Summary'!A11),"",'Data Summary'!A11)</f>
        <v>MLI_2011_EMIS</v>
      </c>
      <c r="B9" s="637"/>
      <c r="C9" s="638" t="str">
        <f>HLOOKUP(Introduction!$G$4,nametranslations,76,FALSE)</f>
        <v>De base (ameliorée et disponible)</v>
      </c>
      <c r="D9" s="639"/>
      <c r="E9" s="640"/>
      <c r="F9" s="640"/>
      <c r="G9" s="640"/>
      <c r="H9" s="640"/>
      <c r="I9" s="641"/>
      <c r="J9" s="642"/>
      <c r="K9" s="642"/>
      <c r="L9" s="637"/>
      <c r="M9" s="638" t="str">
        <f>HLOOKUP(Introduction!$G$4,nametranslations,76,FALSE)</f>
        <v>De base (ameliorée et disponible)</v>
      </c>
      <c r="N9" s="643"/>
      <c r="O9" s="643"/>
      <c r="P9" s="643"/>
      <c r="Q9" s="643"/>
      <c r="R9" s="643"/>
      <c r="S9" s="641"/>
      <c r="T9" s="642"/>
      <c r="U9" s="642"/>
      <c r="V9" s="637"/>
      <c r="W9" s="638" t="str">
        <f>HLOOKUP(Introduction!$G$4,nametranslations,76,FALSE)</f>
        <v>De base (ameliorée et disponible)</v>
      </c>
      <c r="X9" s="643"/>
      <c r="Y9" s="640"/>
      <c r="Z9" s="640"/>
      <c r="AA9" s="640"/>
      <c r="AB9" s="640"/>
      <c r="AC9" s="641"/>
      <c r="AD9" s="642"/>
      <c r="AE9" s="642"/>
      <c r="AF9" s="637"/>
      <c r="AG9" s="638" t="str">
        <f>HLOOKUP(Introduction!$G$4,nametranslations,76,FALSE)</f>
        <v>De base (ameliorée et disponible)</v>
      </c>
      <c r="AH9" s="639"/>
      <c r="AI9" s="640"/>
      <c r="AJ9" s="640"/>
      <c r="AK9" s="640"/>
      <c r="AL9" s="640"/>
      <c r="AM9" s="641"/>
      <c r="AN9" s="642"/>
      <c r="AO9" s="642"/>
      <c r="AP9" s="637"/>
      <c r="AQ9" s="638" t="str">
        <f>HLOOKUP(Introduction!$G$4,nametranslations,76,FALSE)</f>
        <v>De base (ameliorée et disponible)</v>
      </c>
      <c r="AR9" s="643"/>
      <c r="AS9" s="643"/>
      <c r="AT9" s="643"/>
      <c r="AU9" s="643"/>
      <c r="AV9" s="643"/>
      <c r="AW9" s="641"/>
      <c r="AX9" s="642"/>
      <c r="AY9" s="642"/>
      <c r="AZ9" s="637"/>
      <c r="BA9" s="638" t="str">
        <f>HLOOKUP(Introduction!$G$4,nametranslations,76,FALSE)</f>
        <v>De base (ameliorée et disponible)</v>
      </c>
      <c r="BB9" s="639"/>
      <c r="BC9" s="640"/>
      <c r="BD9" s="640"/>
      <c r="BE9" s="640"/>
      <c r="BF9" s="640"/>
      <c r="BG9" s="641"/>
      <c r="BH9" s="642"/>
      <c r="BI9" s="642"/>
      <c r="BJ9" s="637"/>
      <c r="BK9" s="638" t="str">
        <f>HLOOKUP(Introduction!$G$4,nametranslations,76,FALSE)</f>
        <v>De base (ameliorée et disponible)</v>
      </c>
      <c r="BL9" s="643"/>
      <c r="BM9" s="643"/>
      <c r="BN9" s="643"/>
      <c r="BO9" s="643"/>
      <c r="BP9" s="643"/>
      <c r="BQ9" s="641"/>
      <c r="BR9" s="642"/>
      <c r="BS9" s="642"/>
      <c r="BT9" s="637"/>
      <c r="BU9" s="638" t="str">
        <f>HLOOKUP(Introduction!$G$4,nametranslations,76,FALSE)</f>
        <v>De base (ameliorée et disponible)</v>
      </c>
      <c r="BV9" s="643"/>
      <c r="BW9" s="640"/>
      <c r="BX9" s="640"/>
      <c r="BY9" s="640"/>
      <c r="BZ9" s="640"/>
      <c r="CA9" s="641"/>
      <c r="CB9" s="642"/>
      <c r="CC9" s="642"/>
      <c r="CD9" s="637"/>
      <c r="CE9" s="644" t="str">
        <f>HLOOKUP(Introduction!$G$4,nametranslations,76,FALSE)</f>
        <v>De base (ameliorée et disponible)</v>
      </c>
      <c r="CF9" s="643"/>
      <c r="CG9" s="645"/>
      <c r="CH9" s="645"/>
      <c r="CI9" s="645"/>
      <c r="CJ9" s="643"/>
      <c r="CK9" s="641"/>
      <c r="CL9" s="646"/>
      <c r="CM9" s="646"/>
      <c r="CN9" s="637"/>
      <c r="CO9" s="644" t="str">
        <f>HLOOKUP(Introduction!$G$4,nametranslations,76,FALSE)</f>
        <v>De base (ameliorée et disponible)</v>
      </c>
      <c r="CP9" s="643">
        <f>(0.5+290+24+13+384+80+27)/CP31*100</f>
        <v>70.077054794520549</v>
      </c>
      <c r="CQ9" s="645">
        <f>(85+6+20+8+3)/CQ31*100</f>
        <v>86.524822695035468</v>
      </c>
      <c r="CR9" s="645">
        <f>(0.5+205+18+13+364+72+24)/CR31*100</f>
        <v>67.818889970788703</v>
      </c>
      <c r="CS9" s="645"/>
      <c r="CT9" s="643">
        <f>(0.5+290+24+13+384+80+27)/CT31*100</f>
        <v>70.077054794520549</v>
      </c>
      <c r="CU9" s="641"/>
      <c r="CV9" s="646"/>
      <c r="CW9" s="646"/>
      <c r="CX9" s="637"/>
      <c r="CY9" s="644" t="str">
        <f>HLOOKUP(Introduction!$G$4,nametranslations,76,FALSE)</f>
        <v>De base (ameliorée et disponible)</v>
      </c>
      <c r="CZ9" s="643"/>
      <c r="DA9" s="645"/>
      <c r="DB9" s="645">
        <v>51.764710000000001</v>
      </c>
      <c r="DC9" s="645"/>
      <c r="DD9" s="645"/>
      <c r="DE9" s="641"/>
      <c r="DF9" s="646"/>
      <c r="DG9" s="646"/>
      <c r="DH9" s="637"/>
      <c r="DI9" s="644" t="str">
        <f>HLOOKUP(Introduction!$G$4,nametranslations,76,FALSE)</f>
        <v>De base (ameliorée et disponible)</v>
      </c>
      <c r="DJ9" s="643"/>
      <c r="DK9" s="645"/>
      <c r="DL9" s="645"/>
      <c r="DM9" s="645"/>
      <c r="DN9" s="643"/>
      <c r="DO9" s="641"/>
      <c r="DP9" s="646"/>
      <c r="DQ9" s="646"/>
      <c r="DR9" s="637" t="s">
        <v>313</v>
      </c>
      <c r="DS9" s="644" t="str">
        <f>HLOOKUP(Introduction!$G$4,nametranslations,76,FALSE)</f>
        <v>De base (ameliorée et disponible)</v>
      </c>
      <c r="DT9" s="643">
        <f>DT6/(100-DT13)*DT7</f>
        <v>61.170630000000003</v>
      </c>
      <c r="DU9" s="645"/>
      <c r="DV9" s="645"/>
      <c r="DW9" s="645"/>
      <c r="DX9" s="643">
        <f>DX6/(100-DX13)*DX7</f>
        <v>61.170630000000003</v>
      </c>
      <c r="DY9" s="641"/>
      <c r="DZ9" s="646"/>
      <c r="EA9" s="646"/>
      <c r="EB9" s="647"/>
      <c r="EL9" s="647"/>
      <c r="EV9" s="647"/>
      <c r="FF9" s="647"/>
      <c r="FP9" s="647"/>
      <c r="FZ9" s="647"/>
      <c r="GJ9" s="647"/>
      <c r="GT9" s="647"/>
      <c r="HD9" s="647"/>
      <c r="HN9" s="647"/>
      <c r="HX9" s="647"/>
    </row>
    <row r="10" spans="1:232" s="648" customFormat="1" ht="21" customHeight="1" x14ac:dyDescent="0.3">
      <c r="A10" s="666" t="str">
        <f ca="1">IF(ISBLANK('Data Summary'!A12),"",'Data Summary'!A12)</f>
        <v>MLI_2011_UIS</v>
      </c>
      <c r="B10" s="637"/>
      <c r="C10" s="638" t="str">
        <f>HLOOKUP(Introduction!$G$4,nametranslations,107,FALSE)</f>
        <v>Ameliorée et situé sur place</v>
      </c>
      <c r="D10" s="649"/>
      <c r="E10" s="640"/>
      <c r="F10" s="640"/>
      <c r="G10" s="640"/>
      <c r="H10" s="640"/>
      <c r="I10" s="641"/>
      <c r="J10" s="642"/>
      <c r="K10" s="642"/>
      <c r="L10" s="637"/>
      <c r="M10" s="638" t="str">
        <f>HLOOKUP(Introduction!$G$4,nametranslations,107,FALSE)</f>
        <v>Ameliorée et situé sur place</v>
      </c>
      <c r="N10" s="650"/>
      <c r="O10" s="640"/>
      <c r="P10" s="640"/>
      <c r="Q10" s="640"/>
      <c r="R10" s="640"/>
      <c r="S10" s="641"/>
      <c r="T10" s="642"/>
      <c r="U10" s="642"/>
      <c r="V10" s="637"/>
      <c r="W10" s="638" t="str">
        <f>HLOOKUP(Introduction!$G$4,nametranslations,107,FALSE)</f>
        <v>Ameliorée et situé sur place</v>
      </c>
      <c r="X10" s="650"/>
      <c r="Y10" s="640"/>
      <c r="Z10" s="640"/>
      <c r="AA10" s="640"/>
      <c r="AB10" s="640"/>
      <c r="AC10" s="641"/>
      <c r="AD10" s="642"/>
      <c r="AE10" s="642"/>
      <c r="AF10" s="637"/>
      <c r="AG10" s="638" t="str">
        <f>HLOOKUP(Introduction!$G$4,nametranslations,107,FALSE)</f>
        <v>Ameliorée et situé sur place</v>
      </c>
      <c r="AH10" s="649"/>
      <c r="AI10" s="640"/>
      <c r="AJ10" s="640"/>
      <c r="AK10" s="640"/>
      <c r="AL10" s="640"/>
      <c r="AM10" s="641"/>
      <c r="AN10" s="642"/>
      <c r="AO10" s="642"/>
      <c r="AP10" s="637"/>
      <c r="AQ10" s="638" t="str">
        <f>HLOOKUP(Introduction!$G$4,nametranslations,107,FALSE)</f>
        <v>Ameliorée et situé sur place</v>
      </c>
      <c r="AR10" s="650"/>
      <c r="AS10" s="640"/>
      <c r="AT10" s="640"/>
      <c r="AU10" s="640"/>
      <c r="AV10" s="640"/>
      <c r="AW10" s="641"/>
      <c r="AX10" s="642"/>
      <c r="AY10" s="642"/>
      <c r="AZ10" s="637"/>
      <c r="BA10" s="638" t="str">
        <f>HLOOKUP(Introduction!$G$4,nametranslations,107,FALSE)</f>
        <v>Ameliorée et situé sur place</v>
      </c>
      <c r="BB10" s="651"/>
      <c r="BC10" s="652"/>
      <c r="BD10" s="652"/>
      <c r="BE10" s="652"/>
      <c r="BF10" s="652"/>
      <c r="BG10" s="653"/>
      <c r="BH10" s="642"/>
      <c r="BI10" s="642"/>
      <c r="BJ10" s="637"/>
      <c r="BK10" s="638" t="str">
        <f>HLOOKUP(Introduction!$G$4,nametranslations,107,FALSE)</f>
        <v>Ameliorée et situé sur place</v>
      </c>
      <c r="BL10" s="650"/>
      <c r="BM10" s="640"/>
      <c r="BN10" s="640"/>
      <c r="BO10" s="640"/>
      <c r="BP10" s="640"/>
      <c r="BQ10" s="641"/>
      <c r="BR10" s="642"/>
      <c r="BS10" s="642"/>
      <c r="BT10" s="637"/>
      <c r="BU10" s="638" t="str">
        <f>HLOOKUP(Introduction!$G$4,nametranslations,107,FALSE)</f>
        <v>Ameliorée et situé sur place</v>
      </c>
      <c r="BV10" s="650"/>
      <c r="BW10" s="640"/>
      <c r="BX10" s="640"/>
      <c r="BY10" s="640"/>
      <c r="BZ10" s="640"/>
      <c r="CA10" s="641"/>
      <c r="CB10" s="642"/>
      <c r="CC10" s="642"/>
      <c r="CD10" s="637"/>
      <c r="CE10" s="644" t="str">
        <f>HLOOKUP(Introduction!$G$4,nametranslations,107,FALSE)</f>
        <v>Ameliorée et situé sur place</v>
      </c>
      <c r="CF10" s="654"/>
      <c r="CG10" s="645"/>
      <c r="CH10" s="645"/>
      <c r="CI10" s="645"/>
      <c r="CJ10" s="645"/>
      <c r="CK10" s="641"/>
      <c r="CL10" s="646"/>
      <c r="CM10" s="646"/>
      <c r="CN10" s="637"/>
      <c r="CO10" s="644" t="str">
        <f>HLOOKUP(Introduction!$G$4,nametranslations,107,FALSE)</f>
        <v>Ameliorée et situé sur place</v>
      </c>
      <c r="CP10" s="654"/>
      <c r="CQ10" s="645"/>
      <c r="CR10" s="645"/>
      <c r="CS10" s="645"/>
      <c r="CT10" s="645"/>
      <c r="CU10" s="641"/>
      <c r="CV10" s="646"/>
      <c r="CW10" s="646"/>
      <c r="CX10" s="637"/>
      <c r="CY10" s="644" t="str">
        <f>HLOOKUP(Introduction!$G$4,nametranslations,107,FALSE)</f>
        <v>Ameliorée et situé sur place</v>
      </c>
      <c r="CZ10" s="654"/>
      <c r="DA10" s="645"/>
      <c r="DB10" s="645"/>
      <c r="DC10" s="645"/>
      <c r="DD10" s="645"/>
      <c r="DE10" s="641"/>
      <c r="DF10" s="646"/>
      <c r="DG10" s="646"/>
      <c r="DH10" s="637"/>
      <c r="DI10" s="644" t="str">
        <f>HLOOKUP(Introduction!$G$4,nametranslations,107,FALSE)</f>
        <v>Ameliorée et situé sur place</v>
      </c>
      <c r="DJ10" s="654"/>
      <c r="DK10" s="645"/>
      <c r="DL10" s="645"/>
      <c r="DM10" s="645"/>
      <c r="DN10" s="645"/>
      <c r="DO10" s="641"/>
      <c r="DP10" s="646"/>
      <c r="DQ10" s="646"/>
      <c r="DR10" s="637"/>
      <c r="DS10" s="644" t="str">
        <f>HLOOKUP(Introduction!$G$4,nametranslations,107,FALSE)</f>
        <v>Ameliorée et situé sur place</v>
      </c>
      <c r="DT10" s="654"/>
      <c r="DU10" s="645"/>
      <c r="DV10" s="645"/>
      <c r="DW10" s="645"/>
      <c r="DX10" s="645"/>
      <c r="DY10" s="641"/>
      <c r="DZ10" s="646"/>
      <c r="EA10" s="646"/>
      <c r="EB10" s="647"/>
      <c r="EL10" s="647"/>
      <c r="EV10" s="647"/>
      <c r="FF10" s="647"/>
      <c r="FP10" s="647"/>
      <c r="FZ10" s="647"/>
      <c r="GJ10" s="647"/>
      <c r="GT10" s="647"/>
      <c r="HD10" s="647"/>
      <c r="HN10" s="647"/>
      <c r="HX10" s="647"/>
    </row>
    <row r="11" spans="1:232" s="648" customFormat="1" ht="21" customHeight="1" x14ac:dyDescent="0.3">
      <c r="A11" s="666" t="str">
        <f ca="1">IF(ISBLANK('Data Summary'!A13),"",'Data Summary'!A13)</f>
        <v>MLI_2012_UIS</v>
      </c>
      <c r="B11" s="637"/>
      <c r="C11" s="638" t="str">
        <f>HLOOKUP(Introduction!$G$4,nametranslations,108,FALSE)</f>
        <v>Ameliorée, disponible et située sur place</v>
      </c>
      <c r="D11" s="649"/>
      <c r="E11" s="640"/>
      <c r="F11" s="640"/>
      <c r="G11" s="640"/>
      <c r="H11" s="640"/>
      <c r="I11" s="641"/>
      <c r="J11" s="642"/>
      <c r="K11" s="642"/>
      <c r="L11" s="637"/>
      <c r="M11" s="638" t="str">
        <f>HLOOKUP(Introduction!$G$4,nametranslations,108,FALSE)</f>
        <v>Ameliorée, disponible et située sur place</v>
      </c>
      <c r="N11" s="650"/>
      <c r="O11" s="640"/>
      <c r="P11" s="640"/>
      <c r="Q11" s="640"/>
      <c r="R11" s="640"/>
      <c r="S11" s="641"/>
      <c r="T11" s="642"/>
      <c r="U11" s="642"/>
      <c r="V11" s="637"/>
      <c r="W11" s="638" t="str">
        <f>HLOOKUP(Introduction!$G$4,nametranslations,108,FALSE)</f>
        <v>Ameliorée, disponible et située sur place</v>
      </c>
      <c r="X11" s="650"/>
      <c r="Y11" s="640"/>
      <c r="Z11" s="640"/>
      <c r="AA11" s="640"/>
      <c r="AB11" s="640"/>
      <c r="AC11" s="641"/>
      <c r="AD11" s="642"/>
      <c r="AE11" s="642"/>
      <c r="AF11" s="637"/>
      <c r="AG11" s="638" t="str">
        <f>HLOOKUP(Introduction!$G$4,nametranslations,108,FALSE)</f>
        <v>Ameliorée, disponible et située sur place</v>
      </c>
      <c r="AH11" s="649"/>
      <c r="AI11" s="640"/>
      <c r="AJ11" s="640"/>
      <c r="AK11" s="640"/>
      <c r="AL11" s="640"/>
      <c r="AM11" s="641"/>
      <c r="AN11" s="642"/>
      <c r="AO11" s="642"/>
      <c r="AP11" s="637"/>
      <c r="AQ11" s="638" t="str">
        <f>HLOOKUP(Introduction!$G$4,nametranslations,108,FALSE)</f>
        <v>Ameliorée, disponible et située sur place</v>
      </c>
      <c r="AR11" s="650"/>
      <c r="AS11" s="640"/>
      <c r="AT11" s="640"/>
      <c r="AU11" s="640"/>
      <c r="AV11" s="640"/>
      <c r="AW11" s="641"/>
      <c r="AX11" s="642"/>
      <c r="AY11" s="642"/>
      <c r="AZ11" s="637"/>
      <c r="BA11" s="638" t="str">
        <f>HLOOKUP(Introduction!$G$4,nametranslations,108,FALSE)</f>
        <v>Ameliorée, disponible et située sur place</v>
      </c>
      <c r="BB11" s="651"/>
      <c r="BC11" s="652"/>
      <c r="BD11" s="652"/>
      <c r="BE11" s="652"/>
      <c r="BF11" s="652"/>
      <c r="BG11" s="653"/>
      <c r="BH11" s="642"/>
      <c r="BI11" s="642"/>
      <c r="BJ11" s="637"/>
      <c r="BK11" s="638" t="str">
        <f>HLOOKUP(Introduction!$G$4,nametranslations,108,FALSE)</f>
        <v>Ameliorée, disponible et située sur place</v>
      </c>
      <c r="BL11" s="650"/>
      <c r="BM11" s="640"/>
      <c r="BN11" s="640"/>
      <c r="BO11" s="640"/>
      <c r="BP11" s="640"/>
      <c r="BQ11" s="641"/>
      <c r="BR11" s="642"/>
      <c r="BS11" s="642"/>
      <c r="BT11" s="637"/>
      <c r="BU11" s="638" t="str">
        <f>HLOOKUP(Introduction!$G$4,nametranslations,108,FALSE)</f>
        <v>Ameliorée, disponible et située sur place</v>
      </c>
      <c r="BV11" s="650"/>
      <c r="BW11" s="640"/>
      <c r="BX11" s="640"/>
      <c r="BY11" s="640"/>
      <c r="BZ11" s="640"/>
      <c r="CA11" s="641"/>
      <c r="CB11" s="642"/>
      <c r="CC11" s="642"/>
      <c r="CD11" s="637"/>
      <c r="CE11" s="644" t="str">
        <f>HLOOKUP(Introduction!$G$4,nametranslations,108,FALSE)</f>
        <v>Ameliorée, disponible et située sur place</v>
      </c>
      <c r="CF11" s="654"/>
      <c r="CG11" s="645"/>
      <c r="CH11" s="645"/>
      <c r="CI11" s="645"/>
      <c r="CJ11" s="645"/>
      <c r="CK11" s="641"/>
      <c r="CL11" s="646"/>
      <c r="CM11" s="646"/>
      <c r="CN11" s="637"/>
      <c r="CO11" s="644" t="str">
        <f>HLOOKUP(Introduction!$G$4,nametranslations,108,FALSE)</f>
        <v>Ameliorée, disponible et située sur place</v>
      </c>
      <c r="CP11" s="654"/>
      <c r="CQ11" s="645"/>
      <c r="CR11" s="645"/>
      <c r="CS11" s="645"/>
      <c r="CT11" s="645"/>
      <c r="CU11" s="641"/>
      <c r="CV11" s="646"/>
      <c r="CW11" s="646"/>
      <c r="CX11" s="637"/>
      <c r="CY11" s="644" t="str">
        <f>HLOOKUP(Introduction!$G$4,nametranslations,108,FALSE)</f>
        <v>Ameliorée, disponible et située sur place</v>
      </c>
      <c r="CZ11" s="654"/>
      <c r="DA11" s="645"/>
      <c r="DB11" s="645"/>
      <c r="DC11" s="645"/>
      <c r="DD11" s="645"/>
      <c r="DE11" s="641"/>
      <c r="DF11" s="646"/>
      <c r="DG11" s="646"/>
      <c r="DH11" s="637"/>
      <c r="DI11" s="644" t="str">
        <f>HLOOKUP(Introduction!$G$4,nametranslations,108,FALSE)</f>
        <v>Ameliorée, disponible et située sur place</v>
      </c>
      <c r="DJ11" s="654"/>
      <c r="DK11" s="645"/>
      <c r="DL11" s="645"/>
      <c r="DM11" s="645"/>
      <c r="DN11" s="645"/>
      <c r="DO11" s="641"/>
      <c r="DP11" s="646"/>
      <c r="DQ11" s="646"/>
      <c r="DR11" s="637"/>
      <c r="DS11" s="644" t="str">
        <f>HLOOKUP(Introduction!$G$4,nametranslations,108,FALSE)</f>
        <v>Ameliorée, disponible et située sur place</v>
      </c>
      <c r="DT11" s="654"/>
      <c r="DU11" s="645"/>
      <c r="DV11" s="645"/>
      <c r="DW11" s="645"/>
      <c r="DX11" s="645"/>
      <c r="DY11" s="641"/>
      <c r="DZ11" s="646"/>
      <c r="EA11" s="646"/>
      <c r="EB11" s="647"/>
      <c r="EL11" s="647"/>
      <c r="EV11" s="647"/>
      <c r="FF11" s="647"/>
      <c r="FP11" s="647"/>
      <c r="FZ11" s="647"/>
      <c r="GJ11" s="647"/>
      <c r="GT11" s="647"/>
      <c r="HD11" s="647"/>
      <c r="HN11" s="647"/>
      <c r="HX11" s="647"/>
    </row>
    <row r="12" spans="1:232" s="155" customFormat="1" ht="18" customHeight="1" x14ac:dyDescent="0.2">
      <c r="A12" s="665" t="str">
        <f ca="1">IF(ISBLANK('Data Summary'!A14),"",'Data Summary'!A14)</f>
        <v>MLI_2016_UIS</v>
      </c>
      <c r="B12" s="146" t="str">
        <f>HLOOKUP(Introduction!$G$4,nametranslations,109,FALSE)</f>
        <v>Type d'installation</v>
      </c>
      <c r="C12" s="147" t="str">
        <f>HLOOKUP(Introduction!$G$4,nametranslations,110,FALSE)</f>
        <v>Proportion améliorée</v>
      </c>
      <c r="D12" s="148"/>
      <c r="E12" s="148"/>
      <c r="F12" s="148"/>
      <c r="G12" s="148"/>
      <c r="H12" s="148"/>
      <c r="I12" s="149"/>
      <c r="J12" s="141"/>
      <c r="K12" s="141"/>
      <c r="L12" s="146" t="str">
        <f>HLOOKUP(Introduction!$G$4,nametranslations,109,FALSE)</f>
        <v>Type d'installation</v>
      </c>
      <c r="M12" s="147" t="str">
        <f>HLOOKUP(Introduction!$G$4,nametranslations,110,FALSE)</f>
        <v>Proportion améliorée</v>
      </c>
      <c r="N12" s="148"/>
      <c r="O12" s="148"/>
      <c r="P12" s="148"/>
      <c r="Q12" s="148"/>
      <c r="R12" s="148"/>
      <c r="S12" s="149"/>
      <c r="T12" s="141"/>
      <c r="U12" s="141"/>
      <c r="V12" s="146" t="str">
        <f>HLOOKUP(Introduction!$G$4,nametranslations,109,FALSE)</f>
        <v>Type d'installation</v>
      </c>
      <c r="W12" s="147" t="str">
        <f>HLOOKUP(Introduction!$G$4,nametranslations,110,FALSE)</f>
        <v>Proportion améliorée</v>
      </c>
      <c r="X12" s="148"/>
      <c r="Y12" s="148"/>
      <c r="Z12" s="148"/>
      <c r="AA12" s="148"/>
      <c r="AB12" s="148"/>
      <c r="AC12" s="149"/>
      <c r="AD12" s="141"/>
      <c r="AE12" s="141"/>
      <c r="AF12" s="146" t="str">
        <f>HLOOKUP(Introduction!$G$4,nametranslations,109,FALSE)</f>
        <v>Type d'installation</v>
      </c>
      <c r="AG12" s="147" t="str">
        <f>HLOOKUP(Introduction!$G$4,nametranslations,110,FALSE)</f>
        <v>Proportion améliorée</v>
      </c>
      <c r="AH12" s="148"/>
      <c r="AI12" s="148"/>
      <c r="AJ12" s="148"/>
      <c r="AK12" s="148"/>
      <c r="AL12" s="148"/>
      <c r="AM12" s="149"/>
      <c r="AN12" s="141"/>
      <c r="AO12" s="141"/>
      <c r="AP12" s="146" t="str">
        <f>HLOOKUP(Introduction!$G$4,nametranslations,109,FALSE)</f>
        <v>Type d'installation</v>
      </c>
      <c r="AQ12" s="147" t="str">
        <f>HLOOKUP(Introduction!$G$4,nametranslations,110,FALSE)</f>
        <v>Proportion améliorée</v>
      </c>
      <c r="AR12" s="148"/>
      <c r="AS12" s="148"/>
      <c r="AT12" s="148"/>
      <c r="AU12" s="148"/>
      <c r="AV12" s="148"/>
      <c r="AW12" s="149"/>
      <c r="AX12" s="141"/>
      <c r="AY12" s="141"/>
      <c r="AZ12" s="146" t="str">
        <f>HLOOKUP(Introduction!$G$4,nametranslations,109,FALSE)</f>
        <v>Type d'installation</v>
      </c>
      <c r="BA12" s="150" t="str">
        <f>HLOOKUP(Introduction!$G$4,nametranslations,110,FALSE)</f>
        <v>Proportion améliorée</v>
      </c>
      <c r="BB12" s="151"/>
      <c r="BC12" s="151"/>
      <c r="BD12" s="151"/>
      <c r="BE12" s="151"/>
      <c r="BF12" s="151"/>
      <c r="BG12" s="152"/>
      <c r="BH12" s="141"/>
      <c r="BI12" s="141"/>
      <c r="BJ12" s="146" t="str">
        <f>HLOOKUP(Introduction!$G$4,nametranslations,109,FALSE)</f>
        <v>Type d'installation</v>
      </c>
      <c r="BK12" s="147" t="str">
        <f>HLOOKUP(Introduction!$G$4,nametranslations,110,FALSE)</f>
        <v>Proportion améliorée</v>
      </c>
      <c r="BL12" s="148"/>
      <c r="BM12" s="148"/>
      <c r="BN12" s="148"/>
      <c r="BO12" s="148"/>
      <c r="BP12" s="148"/>
      <c r="BQ12" s="149"/>
      <c r="BR12" s="141"/>
      <c r="BS12" s="141"/>
      <c r="BT12" s="146" t="str">
        <f>HLOOKUP(Introduction!$G$4,nametranslations,109,FALSE)</f>
        <v>Type d'installation</v>
      </c>
      <c r="BU12" s="147" t="str">
        <f>HLOOKUP(Introduction!$G$4,nametranslations,110,FALSE)</f>
        <v>Proportion améliorée</v>
      </c>
      <c r="BV12" s="148"/>
      <c r="BW12" s="148"/>
      <c r="BX12" s="148"/>
      <c r="BY12" s="148"/>
      <c r="BZ12" s="148"/>
      <c r="CA12" s="149"/>
      <c r="CB12" s="141"/>
      <c r="CC12" s="141"/>
      <c r="CD12" s="146" t="str">
        <f>HLOOKUP(Introduction!$G$4,nametranslations,109,FALSE)</f>
        <v>Type d'installation</v>
      </c>
      <c r="CE12" s="147" t="str">
        <f>HLOOKUP(Introduction!$G$4,nametranslations,110,FALSE)</f>
        <v>Proportion améliorée</v>
      </c>
      <c r="CF12" s="153"/>
      <c r="CG12" s="153"/>
      <c r="CH12" s="153"/>
      <c r="CI12" s="153"/>
      <c r="CJ12" s="153"/>
      <c r="CK12" s="149"/>
      <c r="CL12" s="143"/>
      <c r="CM12" s="143"/>
      <c r="CN12" s="146" t="str">
        <f>HLOOKUP(Introduction!$G$4,nametranslations,109,FALSE)</f>
        <v>Type d'installation</v>
      </c>
      <c r="CO12" s="147" t="str">
        <f>HLOOKUP(Introduction!$G$4,nametranslations,110,FALSE)</f>
        <v>Proportion améliorée</v>
      </c>
      <c r="CP12" s="153"/>
      <c r="CQ12" s="153"/>
      <c r="CR12" s="153"/>
      <c r="CS12" s="153"/>
      <c r="CT12" s="153"/>
      <c r="CU12" s="149"/>
      <c r="CV12" s="143"/>
      <c r="CW12" s="143"/>
      <c r="CX12" s="146" t="str">
        <f>HLOOKUP(Introduction!$G$4,nametranslations,109,FALSE)</f>
        <v>Type d'installation</v>
      </c>
      <c r="CY12" s="147" t="str">
        <f>HLOOKUP(Introduction!$G$4,nametranslations,110,FALSE)</f>
        <v>Proportion améliorée</v>
      </c>
      <c r="CZ12" s="153"/>
      <c r="DA12" s="153"/>
      <c r="DB12" s="153"/>
      <c r="DC12" s="153"/>
      <c r="DD12" s="153"/>
      <c r="DE12" s="149"/>
      <c r="DF12" s="143"/>
      <c r="DG12" s="143"/>
      <c r="DH12" s="146" t="str">
        <f>HLOOKUP(Introduction!$G$4,nametranslations,109,FALSE)</f>
        <v>Type d'installation</v>
      </c>
      <c r="DI12" s="147" t="str">
        <f>HLOOKUP(Introduction!$G$4,nametranslations,110,FALSE)</f>
        <v>Proportion améliorée</v>
      </c>
      <c r="DJ12" s="153"/>
      <c r="DK12" s="153"/>
      <c r="DL12" s="153"/>
      <c r="DM12" s="153"/>
      <c r="DN12" s="153"/>
      <c r="DO12" s="149"/>
      <c r="DP12" s="143"/>
      <c r="DQ12" s="143"/>
      <c r="DR12" s="146" t="str">
        <f>HLOOKUP(Introduction!$G$4,nametranslations,109,FALSE)</f>
        <v>Type d'installation</v>
      </c>
      <c r="DS12" s="147" t="str">
        <f>HLOOKUP(Introduction!$G$4,nametranslations,110,FALSE)</f>
        <v>Proportion améliorée</v>
      </c>
      <c r="DT12" s="153"/>
      <c r="DU12" s="153"/>
      <c r="DV12" s="153"/>
      <c r="DW12" s="153"/>
      <c r="DX12" s="153"/>
      <c r="DY12" s="149"/>
      <c r="DZ12" s="143"/>
      <c r="EA12" s="143"/>
      <c r="EB12" s="154"/>
      <c r="EL12" s="154"/>
      <c r="EV12" s="154"/>
      <c r="FF12" s="154"/>
      <c r="FP12" s="154"/>
      <c r="FZ12" s="154"/>
      <c r="GJ12" s="154"/>
      <c r="GT12" s="154"/>
      <c r="HD12" s="154"/>
      <c r="HN12" s="154"/>
      <c r="HX12" s="154"/>
    </row>
    <row r="13" spans="1:232" s="2" customFormat="1" ht="14.25" customHeight="1" x14ac:dyDescent="0.2">
      <c r="A13" s="665" t="str">
        <f ca="1">IF(ISBLANK('Data Summary'!A15),"",'Data Summary'!A15)</f>
        <v>MLI_2017_SUR</v>
      </c>
      <c r="B13" s="71" t="s">
        <v>54</v>
      </c>
      <c r="C13" s="3">
        <v>0</v>
      </c>
      <c r="D13" s="27">
        <f>100-21.9</f>
        <v>78.099999999999994</v>
      </c>
      <c r="E13" s="27"/>
      <c r="F13" s="27"/>
      <c r="G13" s="27"/>
      <c r="H13" s="27"/>
      <c r="I13" s="32"/>
      <c r="J13" s="9"/>
      <c r="K13" s="9"/>
      <c r="L13" s="71" t="s">
        <v>54</v>
      </c>
      <c r="M13" s="3">
        <v>0</v>
      </c>
      <c r="N13" s="27">
        <f>100-43.6</f>
        <v>56.4</v>
      </c>
      <c r="O13" s="27"/>
      <c r="P13" s="27"/>
      <c r="Q13" s="27"/>
      <c r="R13" s="27"/>
      <c r="S13" s="32"/>
      <c r="T13" s="9"/>
      <c r="U13" s="9"/>
      <c r="V13" s="71" t="s">
        <v>54</v>
      </c>
      <c r="W13" s="3">
        <v>0</v>
      </c>
      <c r="X13" s="27">
        <f>100-44.6</f>
        <v>55.4</v>
      </c>
      <c r="Y13" s="27"/>
      <c r="Z13" s="27"/>
      <c r="AA13" s="27"/>
      <c r="AB13" s="27"/>
      <c r="AC13" s="32"/>
      <c r="AD13" s="9"/>
      <c r="AE13" s="9"/>
      <c r="AF13" s="71" t="s">
        <v>54</v>
      </c>
      <c r="AG13" s="3">
        <v>0</v>
      </c>
      <c r="AH13" s="27">
        <f>100-44.4</f>
        <v>55.6</v>
      </c>
      <c r="AI13" s="27"/>
      <c r="AJ13" s="27"/>
      <c r="AK13" s="27"/>
      <c r="AL13" s="27"/>
      <c r="AM13" s="32"/>
      <c r="AN13" s="9"/>
      <c r="AO13" s="9"/>
      <c r="AP13" s="71" t="s">
        <v>54</v>
      </c>
      <c r="AQ13" s="3">
        <v>0</v>
      </c>
      <c r="AR13" s="27">
        <f>100-46.5</f>
        <v>53.5</v>
      </c>
      <c r="AS13" s="27"/>
      <c r="AT13" s="27"/>
      <c r="AU13" s="27"/>
      <c r="AV13" s="27"/>
      <c r="AW13" s="32"/>
      <c r="AX13" s="9"/>
      <c r="AY13" s="9"/>
      <c r="AZ13" s="71" t="s">
        <v>54</v>
      </c>
      <c r="BA13" s="3">
        <v>0</v>
      </c>
      <c r="BB13" s="27">
        <f>100-(0.533*(1650+4990)+0.792*(551+1126)+0.258*(36+2952)+0.443*(426+1888))/(1650+4990+551+1126+36+2952+426+1888)*100</f>
        <v>51.07342683016374</v>
      </c>
      <c r="BC13" s="27"/>
      <c r="BD13" s="27"/>
      <c r="BE13" s="27"/>
      <c r="BF13" s="27"/>
      <c r="BG13" s="32"/>
      <c r="BH13" s="9"/>
      <c r="BI13" s="9"/>
      <c r="BJ13" s="71" t="s">
        <v>54</v>
      </c>
      <c r="BK13" s="3">
        <v>0</v>
      </c>
      <c r="BL13" s="27"/>
      <c r="BM13" s="27"/>
      <c r="BN13" s="27"/>
      <c r="BO13" s="27"/>
      <c r="BP13" s="27"/>
      <c r="BQ13" s="32"/>
      <c r="BR13" s="9"/>
      <c r="BS13" s="9"/>
      <c r="BT13" s="71" t="s">
        <v>54</v>
      </c>
      <c r="BU13" s="3">
        <v>0</v>
      </c>
      <c r="BV13" s="27"/>
      <c r="BW13" s="27"/>
      <c r="BX13" s="27"/>
      <c r="BY13" s="27"/>
      <c r="BZ13" s="27"/>
      <c r="CA13" s="32"/>
      <c r="CB13" s="9"/>
      <c r="CC13" s="9"/>
      <c r="CD13" s="71" t="s">
        <v>54</v>
      </c>
      <c r="CE13" s="3">
        <v>0</v>
      </c>
      <c r="CF13" s="27"/>
      <c r="CG13" s="27"/>
      <c r="CH13" s="27"/>
      <c r="CI13" s="27"/>
      <c r="CJ13" s="27"/>
      <c r="CK13" s="32"/>
      <c r="CL13" s="113"/>
      <c r="CM13" s="113"/>
      <c r="CN13" s="71" t="s">
        <v>54</v>
      </c>
      <c r="CO13" s="3">
        <v>0</v>
      </c>
      <c r="CP13" s="27">
        <v>0</v>
      </c>
      <c r="CQ13" s="27">
        <v>0</v>
      </c>
      <c r="CR13" s="27">
        <v>0</v>
      </c>
      <c r="CS13" s="27"/>
      <c r="CT13" s="27">
        <v>0</v>
      </c>
      <c r="CU13" s="32"/>
      <c r="CV13" s="113"/>
      <c r="CW13" s="113"/>
      <c r="CX13" s="71" t="s">
        <v>54</v>
      </c>
      <c r="CY13" s="3">
        <v>0</v>
      </c>
      <c r="CZ13" s="27"/>
      <c r="DA13" s="27"/>
      <c r="DB13" s="27">
        <f>16.47059+1.17647</f>
        <v>17.64706</v>
      </c>
      <c r="DC13" s="27"/>
      <c r="DD13" s="27"/>
      <c r="DE13" s="32"/>
      <c r="DF13" s="113"/>
      <c r="DG13" s="113"/>
      <c r="DH13" s="71" t="s">
        <v>54</v>
      </c>
      <c r="DI13" s="3">
        <v>0</v>
      </c>
      <c r="DJ13" s="27"/>
      <c r="DK13" s="27"/>
      <c r="DL13" s="27"/>
      <c r="DM13" s="27"/>
      <c r="DN13" s="27"/>
      <c r="DO13" s="32"/>
      <c r="DP13" s="113"/>
      <c r="DQ13" s="113"/>
      <c r="DR13" s="71" t="s">
        <v>54</v>
      </c>
      <c r="DS13" s="3">
        <v>0</v>
      </c>
      <c r="DT13" s="27">
        <f>100-89.2</f>
        <v>10.799999999999997</v>
      </c>
      <c r="DU13" s="27"/>
      <c r="DV13" s="27"/>
      <c r="DW13" s="27"/>
      <c r="DX13" s="27">
        <f>100-89.2</f>
        <v>10.799999999999997</v>
      </c>
      <c r="DY13" s="32"/>
      <c r="DZ13" s="113"/>
      <c r="EA13" s="113"/>
      <c r="EB13" s="77"/>
      <c r="EL13" s="77"/>
      <c r="EV13" s="77"/>
      <c r="FF13" s="77"/>
      <c r="FP13" s="77"/>
      <c r="FZ13" s="77"/>
      <c r="GJ13" s="77"/>
      <c r="GT13" s="77"/>
      <c r="HD13" s="77"/>
      <c r="HN13" s="77"/>
      <c r="HX13" s="77"/>
    </row>
    <row r="14" spans="1:232" x14ac:dyDescent="0.3">
      <c r="A14" s="665" t="str">
        <f ca="1">IF(ISBLANK('Data Summary'!A16),"",'Data Summary'!A16)</f>
        <v>MLI_2017_WV</v>
      </c>
      <c r="B14" s="72" t="s">
        <v>96</v>
      </c>
      <c r="C14" s="19">
        <v>0</v>
      </c>
      <c r="D14" s="27"/>
      <c r="E14" s="27"/>
      <c r="F14" s="27"/>
      <c r="G14" s="27"/>
      <c r="H14" s="27"/>
      <c r="I14" s="32"/>
      <c r="J14" s="9"/>
      <c r="K14" s="9"/>
      <c r="L14" s="72" t="s">
        <v>96</v>
      </c>
      <c r="M14" s="19">
        <v>0</v>
      </c>
      <c r="N14" s="27"/>
      <c r="O14" s="27"/>
      <c r="P14" s="27"/>
      <c r="Q14" s="27"/>
      <c r="R14" s="27"/>
      <c r="S14" s="32"/>
      <c r="T14" s="9"/>
      <c r="U14" s="9"/>
      <c r="V14" s="72" t="s">
        <v>96</v>
      </c>
      <c r="W14" s="19">
        <v>0</v>
      </c>
      <c r="X14" s="27"/>
      <c r="Y14" s="27"/>
      <c r="Z14" s="27"/>
      <c r="AA14" s="27"/>
      <c r="AB14" s="27"/>
      <c r="AC14" s="32"/>
      <c r="AD14" s="9"/>
      <c r="AE14" s="9"/>
      <c r="AF14" s="72" t="s">
        <v>96</v>
      </c>
      <c r="AG14" s="19">
        <v>0</v>
      </c>
      <c r="AH14" s="27"/>
      <c r="AI14" s="27"/>
      <c r="AJ14" s="27"/>
      <c r="AK14" s="27"/>
      <c r="AL14" s="27"/>
      <c r="AM14" s="32"/>
      <c r="AN14" s="9"/>
      <c r="AO14" s="9"/>
      <c r="AP14" s="72" t="s">
        <v>96</v>
      </c>
      <c r="AQ14" s="19">
        <v>0</v>
      </c>
      <c r="AR14" s="27"/>
      <c r="AS14" s="27"/>
      <c r="AT14" s="27"/>
      <c r="AU14" s="27"/>
      <c r="AV14" s="27"/>
      <c r="AW14" s="32"/>
      <c r="AX14" s="9"/>
      <c r="AY14" s="9"/>
      <c r="AZ14" s="72" t="s">
        <v>96</v>
      </c>
      <c r="BA14" s="19">
        <v>0</v>
      </c>
      <c r="BB14" s="27">
        <f>4/BB31*100</f>
        <v>2.937073206549673E-2</v>
      </c>
      <c r="BC14" s="27"/>
      <c r="BD14" s="27"/>
      <c r="BE14" s="27"/>
      <c r="BF14" s="27"/>
      <c r="BG14" s="32"/>
      <c r="BH14" s="9"/>
      <c r="BI14" s="9"/>
      <c r="BJ14" s="72" t="s">
        <v>96</v>
      </c>
      <c r="BK14" s="19">
        <v>0</v>
      </c>
      <c r="BL14" s="27"/>
      <c r="BM14" s="27"/>
      <c r="BN14" s="27"/>
      <c r="BO14" s="27"/>
      <c r="BP14" s="27">
        <v>0</v>
      </c>
      <c r="BQ14" s="32">
        <v>0</v>
      </c>
      <c r="BR14" s="9"/>
      <c r="BS14" s="9"/>
      <c r="BT14" s="72" t="s">
        <v>96</v>
      </c>
      <c r="BU14" s="19">
        <v>0</v>
      </c>
      <c r="BV14" s="27"/>
      <c r="BW14" s="27"/>
      <c r="BX14" s="27"/>
      <c r="BY14" s="27"/>
      <c r="BZ14" s="27">
        <v>0</v>
      </c>
      <c r="CA14" s="32">
        <v>0</v>
      </c>
      <c r="CB14" s="9"/>
      <c r="CC14" s="9"/>
      <c r="CD14" s="72" t="s">
        <v>96</v>
      </c>
      <c r="CE14" s="120">
        <v>0</v>
      </c>
      <c r="CF14" s="27"/>
      <c r="CG14" s="27"/>
      <c r="CH14" s="27"/>
      <c r="CI14" s="27"/>
      <c r="CJ14" s="27"/>
      <c r="CK14" s="32"/>
      <c r="CL14" s="113"/>
      <c r="CM14" s="113"/>
      <c r="CN14" s="72" t="s">
        <v>96</v>
      </c>
      <c r="CO14" s="120">
        <v>0</v>
      </c>
      <c r="CP14" s="27">
        <v>0</v>
      </c>
      <c r="CQ14" s="27">
        <v>0</v>
      </c>
      <c r="CR14" s="27">
        <v>0</v>
      </c>
      <c r="CS14" s="27"/>
      <c r="CT14" s="27">
        <v>0</v>
      </c>
      <c r="CU14" s="32"/>
      <c r="CV14" s="113"/>
      <c r="CW14" s="113"/>
      <c r="CX14" s="72" t="s">
        <v>96</v>
      </c>
      <c r="CY14" s="120">
        <v>0</v>
      </c>
      <c r="CZ14" s="27"/>
      <c r="DA14" s="27"/>
      <c r="DB14" s="27">
        <v>0</v>
      </c>
      <c r="DC14" s="27"/>
      <c r="DD14" s="27"/>
      <c r="DE14" s="32"/>
      <c r="DF14" s="113"/>
      <c r="DG14" s="113"/>
      <c r="DH14" s="72" t="s">
        <v>96</v>
      </c>
      <c r="DI14" s="120">
        <v>0</v>
      </c>
      <c r="DJ14" s="27"/>
      <c r="DK14" s="27"/>
      <c r="DL14" s="27"/>
      <c r="DM14" s="27"/>
      <c r="DN14" s="27"/>
      <c r="DO14" s="32"/>
      <c r="DP14" s="113"/>
      <c r="DQ14" s="113"/>
      <c r="DR14" s="72" t="s">
        <v>96</v>
      </c>
      <c r="DS14" s="120">
        <v>0</v>
      </c>
      <c r="DT14" s="27"/>
      <c r="DU14" s="27"/>
      <c r="DV14" s="27"/>
      <c r="DW14" s="27"/>
      <c r="DX14" s="27"/>
      <c r="DY14" s="32"/>
      <c r="DZ14" s="113"/>
      <c r="EA14" s="113"/>
    </row>
    <row r="15" spans="1:232" s="1" customFormat="1" x14ac:dyDescent="0.3">
      <c r="A15" s="665" t="str">
        <f ca="1">IF(ISBLANK('Data Summary'!A17),"",'Data Summary'!A17)</f>
        <v>MLI_2023_UIS</v>
      </c>
      <c r="B15" s="72"/>
      <c r="C15" s="4"/>
      <c r="D15" s="27"/>
      <c r="E15" s="5"/>
      <c r="F15" s="5"/>
      <c r="G15" s="5"/>
      <c r="H15" s="27"/>
      <c r="I15" s="32"/>
      <c r="J15" s="9"/>
      <c r="K15" s="9"/>
      <c r="L15" s="72"/>
      <c r="M15" s="4"/>
      <c r="N15" s="27"/>
      <c r="O15" s="5"/>
      <c r="P15" s="5"/>
      <c r="Q15" s="5"/>
      <c r="R15" s="27"/>
      <c r="S15" s="32"/>
      <c r="T15" s="9"/>
      <c r="U15" s="9"/>
      <c r="V15" s="72"/>
      <c r="W15" s="4"/>
      <c r="X15" s="27"/>
      <c r="Y15" s="5"/>
      <c r="Z15" s="5"/>
      <c r="AA15" s="5"/>
      <c r="AB15" s="27"/>
      <c r="AC15" s="32"/>
      <c r="AD15" s="9"/>
      <c r="AE15" s="9"/>
      <c r="AF15" s="72"/>
      <c r="AG15" s="4"/>
      <c r="AH15" s="27"/>
      <c r="AI15" s="5"/>
      <c r="AJ15" s="5"/>
      <c r="AK15" s="5"/>
      <c r="AL15" s="27"/>
      <c r="AM15" s="32"/>
      <c r="AN15" s="9"/>
      <c r="AO15" s="9"/>
      <c r="AP15" s="72"/>
      <c r="AQ15" s="4"/>
      <c r="AR15" s="27"/>
      <c r="AS15" s="5"/>
      <c r="AT15" s="5"/>
      <c r="AU15" s="5"/>
      <c r="AV15" s="27"/>
      <c r="AW15" s="32"/>
      <c r="AX15" s="9"/>
      <c r="AY15" s="9"/>
      <c r="AZ15" s="72" t="s">
        <v>146</v>
      </c>
      <c r="BA15" s="4">
        <v>1</v>
      </c>
      <c r="BB15" s="27">
        <v>18.399999999999999</v>
      </c>
      <c r="BC15" s="5"/>
      <c r="BD15" s="5"/>
      <c r="BE15" s="5"/>
      <c r="BF15" s="27"/>
      <c r="BG15" s="32"/>
      <c r="BH15" s="9"/>
      <c r="BI15" s="9"/>
      <c r="BJ15" s="72" t="s">
        <v>147</v>
      </c>
      <c r="BK15" s="4">
        <v>1</v>
      </c>
      <c r="BL15" s="27">
        <f>(BP15/100*$H31+BQ15/100*$I31)/($H31+$I31)*100</f>
        <v>29.971188169301378</v>
      </c>
      <c r="BM15" s="5"/>
      <c r="BN15" s="5"/>
      <c r="BO15" s="5"/>
      <c r="BP15" s="27">
        <v>27.1</v>
      </c>
      <c r="BQ15" s="32">
        <v>44.1</v>
      </c>
      <c r="BR15" s="9"/>
      <c r="BS15" s="9"/>
      <c r="BT15" s="72" t="s">
        <v>147</v>
      </c>
      <c r="BU15" s="4">
        <v>1</v>
      </c>
      <c r="BV15" s="27">
        <f>(BZ15/100*$H31+CA15/100*$I31)/($H31+$I31)*100</f>
        <v>43.96803671596124</v>
      </c>
      <c r="BW15" s="5"/>
      <c r="BX15" s="5"/>
      <c r="BY15" s="5"/>
      <c r="BZ15" s="27">
        <v>42.6</v>
      </c>
      <c r="CA15" s="32">
        <v>50.7</v>
      </c>
      <c r="CB15" s="9"/>
      <c r="CC15" s="9"/>
      <c r="CD15" s="72"/>
      <c r="CE15" s="4"/>
      <c r="CF15" s="27"/>
      <c r="CG15" s="118"/>
      <c r="CH15" s="118"/>
      <c r="CI15" s="118"/>
      <c r="CJ15" s="27"/>
      <c r="CK15" s="32"/>
      <c r="CL15" s="113"/>
      <c r="CM15" s="113"/>
      <c r="CN15" s="72" t="s">
        <v>205</v>
      </c>
      <c r="CO15" s="4">
        <v>1</v>
      </c>
      <c r="CP15" s="27">
        <v>28.34</v>
      </c>
      <c r="CQ15" s="118">
        <v>65.25</v>
      </c>
      <c r="CR15" s="118">
        <v>23.27</v>
      </c>
      <c r="CS15" s="118"/>
      <c r="CT15" s="27">
        <v>28.34</v>
      </c>
      <c r="CU15" s="32"/>
      <c r="CV15" s="113"/>
      <c r="CW15" s="113"/>
      <c r="CX15" s="72" t="s">
        <v>231</v>
      </c>
      <c r="CY15" s="4">
        <v>1</v>
      </c>
      <c r="CZ15" s="27"/>
      <c r="DA15" s="118"/>
      <c r="DB15" s="118">
        <v>16.470580000000002</v>
      </c>
      <c r="DC15" s="118"/>
      <c r="DD15" s="27"/>
      <c r="DE15" s="32"/>
      <c r="DF15" s="113"/>
      <c r="DG15" s="113"/>
      <c r="DH15" s="72"/>
      <c r="DI15" s="4"/>
      <c r="DJ15" s="27"/>
      <c r="DK15" s="118"/>
      <c r="DL15" s="118"/>
      <c r="DM15" s="118"/>
      <c r="DN15" s="27"/>
      <c r="DO15" s="32"/>
      <c r="DP15" s="113"/>
      <c r="DQ15" s="113"/>
      <c r="DR15" s="72" t="s">
        <v>309</v>
      </c>
      <c r="DS15" s="4">
        <v>1</v>
      </c>
      <c r="DT15" s="27">
        <f>18/100*0.892*100</f>
        <v>16.056000000000001</v>
      </c>
      <c r="DU15" s="118"/>
      <c r="DV15" s="118"/>
      <c r="DW15" s="118"/>
      <c r="DX15" s="27">
        <f>18/100*0.892*100</f>
        <v>16.056000000000001</v>
      </c>
      <c r="DY15" s="32"/>
      <c r="DZ15" s="113"/>
      <c r="EA15" s="113"/>
      <c r="EB15" s="78"/>
      <c r="EL15" s="78"/>
      <c r="EV15" s="78"/>
      <c r="FF15" s="78"/>
      <c r="FP15" s="78"/>
      <c r="FZ15" s="78"/>
      <c r="GJ15" s="78"/>
      <c r="GT15" s="78"/>
      <c r="HD15" s="78"/>
      <c r="HN15" s="78"/>
      <c r="HX15" s="78"/>
    </row>
    <row r="16" spans="1:232" s="1" customFormat="1" x14ac:dyDescent="0.3">
      <c r="A16" s="665" t="str">
        <f ca="1">IF(ISBLANK('Data Summary'!A18),"",'Data Summary'!A18)</f>
        <v>MLI_2025_SUR</v>
      </c>
      <c r="B16" s="72"/>
      <c r="C16" s="11"/>
      <c r="D16" s="27"/>
      <c r="E16" s="5"/>
      <c r="F16" s="5"/>
      <c r="G16" s="5"/>
      <c r="H16" s="27"/>
      <c r="I16" s="32"/>
      <c r="J16" s="9"/>
      <c r="K16" s="9"/>
      <c r="L16" s="72"/>
      <c r="M16" s="11"/>
      <c r="N16" s="27"/>
      <c r="O16" s="5"/>
      <c r="P16" s="5"/>
      <c r="Q16" s="5"/>
      <c r="R16" s="27"/>
      <c r="S16" s="32"/>
      <c r="T16" s="9"/>
      <c r="U16" s="9"/>
      <c r="V16" s="72"/>
      <c r="W16" s="11"/>
      <c r="X16" s="27"/>
      <c r="Y16" s="5"/>
      <c r="Z16" s="5"/>
      <c r="AA16" s="5"/>
      <c r="AB16" s="27"/>
      <c r="AC16" s="32"/>
      <c r="AD16" s="9"/>
      <c r="AE16" s="9"/>
      <c r="AF16" s="72"/>
      <c r="AG16" s="11"/>
      <c r="AH16" s="27"/>
      <c r="AI16" s="5"/>
      <c r="AJ16" s="5"/>
      <c r="AK16" s="5"/>
      <c r="AL16" s="27"/>
      <c r="AM16" s="32"/>
      <c r="AN16" s="9"/>
      <c r="AO16" s="9"/>
      <c r="AP16" s="72"/>
      <c r="AQ16" s="11"/>
      <c r="AR16" s="27"/>
      <c r="AS16" s="5"/>
      <c r="AT16" s="5"/>
      <c r="AU16" s="5"/>
      <c r="AV16" s="27"/>
      <c r="AW16" s="32"/>
      <c r="AX16" s="9"/>
      <c r="AY16" s="9"/>
      <c r="AZ16" s="72" t="s">
        <v>148</v>
      </c>
      <c r="BA16" s="11">
        <v>0.5</v>
      </c>
      <c r="BB16" s="27">
        <v>7.68</v>
      </c>
      <c r="BC16" s="5"/>
      <c r="BD16" s="5"/>
      <c r="BE16" s="5"/>
      <c r="BF16" s="27"/>
      <c r="BG16" s="32"/>
      <c r="BH16" s="9"/>
      <c r="BI16" s="9"/>
      <c r="BJ16" s="72"/>
      <c r="BK16" s="11"/>
      <c r="BL16" s="27"/>
      <c r="BM16" s="5"/>
      <c r="BN16" s="5"/>
      <c r="BO16" s="5"/>
      <c r="BP16" s="27"/>
      <c r="BQ16" s="32"/>
      <c r="BR16" s="9"/>
      <c r="BS16" s="9"/>
      <c r="BT16" s="72"/>
      <c r="BU16" s="11"/>
      <c r="BV16" s="27"/>
      <c r="BW16" s="5"/>
      <c r="BX16" s="5"/>
      <c r="BY16" s="5"/>
      <c r="BZ16" s="27"/>
      <c r="CA16" s="32"/>
      <c r="CB16" s="9"/>
      <c r="CC16" s="9"/>
      <c r="CD16" s="72"/>
      <c r="CE16" s="121"/>
      <c r="CF16" s="27"/>
      <c r="CG16" s="118"/>
      <c r="CH16" s="118"/>
      <c r="CI16" s="118"/>
      <c r="CJ16" s="27"/>
      <c r="CK16" s="32"/>
      <c r="CL16" s="113"/>
      <c r="CM16" s="113"/>
      <c r="CN16" s="72" t="s">
        <v>206</v>
      </c>
      <c r="CO16" s="121">
        <v>1</v>
      </c>
      <c r="CP16" s="27">
        <v>36.130000000000003</v>
      </c>
      <c r="CQ16" s="118">
        <v>16.309999999999999</v>
      </c>
      <c r="CR16" s="118">
        <v>38.85</v>
      </c>
      <c r="CS16" s="118"/>
      <c r="CT16" s="27">
        <v>36.130000000000003</v>
      </c>
      <c r="CU16" s="32"/>
      <c r="CV16" s="113"/>
      <c r="CW16" s="113"/>
      <c r="CX16" s="72" t="s">
        <v>232</v>
      </c>
      <c r="CY16" s="121">
        <v>1</v>
      </c>
      <c r="CZ16" s="27"/>
      <c r="DA16" s="118"/>
      <c r="DB16" s="118">
        <v>42.352939999999997</v>
      </c>
      <c r="DC16" s="118"/>
      <c r="DD16" s="27"/>
      <c r="DE16" s="32"/>
      <c r="DF16" s="113"/>
      <c r="DG16" s="113"/>
      <c r="DH16" s="72"/>
      <c r="DI16" s="121"/>
      <c r="DJ16" s="27"/>
      <c r="DK16" s="118"/>
      <c r="DL16" s="118"/>
      <c r="DM16" s="118"/>
      <c r="DN16" s="27"/>
      <c r="DO16" s="32"/>
      <c r="DP16" s="113"/>
      <c r="DQ16" s="113"/>
      <c r="DR16" s="72" t="s">
        <v>146</v>
      </c>
      <c r="DS16" s="121">
        <v>1</v>
      </c>
      <c r="DT16" s="27">
        <f>41.02/100*0.892*100</f>
        <v>36.589840000000002</v>
      </c>
      <c r="DU16" s="118"/>
      <c r="DV16" s="118"/>
      <c r="DW16" s="118"/>
      <c r="DX16" s="27">
        <f>41.02/100*0.892*100</f>
        <v>36.589840000000002</v>
      </c>
      <c r="DY16" s="32"/>
      <c r="DZ16" s="113"/>
      <c r="EA16" s="113"/>
      <c r="EB16" s="78"/>
      <c r="EL16" s="78"/>
      <c r="EV16" s="78"/>
      <c r="FF16" s="78"/>
      <c r="FP16" s="78"/>
      <c r="FZ16" s="78"/>
      <c r="GJ16" s="78"/>
      <c r="GT16" s="78"/>
      <c r="HD16" s="78"/>
      <c r="HN16" s="78"/>
      <c r="HX16" s="78"/>
    </row>
    <row r="17" spans="1:232" s="1" customFormat="1" x14ac:dyDescent="0.3">
      <c r="A17" s="631" t="str">
        <f ca="1">IF(ISBLANK('Data Summary'!A19),"",'Data Summary'!A19)</f>
        <v/>
      </c>
      <c r="B17" s="72"/>
      <c r="C17" s="11"/>
      <c r="D17" s="27"/>
      <c r="E17" s="5"/>
      <c r="F17" s="5"/>
      <c r="G17" s="5"/>
      <c r="H17" s="27"/>
      <c r="I17" s="23"/>
      <c r="J17" s="9"/>
      <c r="K17" s="9"/>
      <c r="L17" s="72"/>
      <c r="M17" s="11"/>
      <c r="N17" s="27"/>
      <c r="O17" s="5"/>
      <c r="P17" s="5"/>
      <c r="Q17" s="5"/>
      <c r="R17" s="5"/>
      <c r="S17" s="23"/>
      <c r="T17" s="9"/>
      <c r="U17" s="9"/>
      <c r="V17" s="72"/>
      <c r="W17" s="11"/>
      <c r="X17" s="27"/>
      <c r="Y17" s="5"/>
      <c r="Z17" s="5"/>
      <c r="AA17" s="5"/>
      <c r="AB17" s="5"/>
      <c r="AC17" s="23"/>
      <c r="AD17" s="9"/>
      <c r="AE17" s="9"/>
      <c r="AF17" s="72"/>
      <c r="AG17" s="11"/>
      <c r="AH17" s="27"/>
      <c r="AI17" s="5"/>
      <c r="AJ17" s="5"/>
      <c r="AK17" s="5"/>
      <c r="AL17" s="27"/>
      <c r="AM17" s="23"/>
      <c r="AN17" s="9"/>
      <c r="AO17" s="9"/>
      <c r="AP17" s="72"/>
      <c r="AQ17" s="11"/>
      <c r="AR17" s="27"/>
      <c r="AS17" s="5"/>
      <c r="AT17" s="5"/>
      <c r="AU17" s="5"/>
      <c r="AV17" s="5"/>
      <c r="AW17" s="23"/>
      <c r="AX17" s="9"/>
      <c r="AY17" s="9"/>
      <c r="AZ17" s="72" t="s">
        <v>149</v>
      </c>
      <c r="BA17" s="11">
        <v>0.5</v>
      </c>
      <c r="BB17" s="27">
        <v>9.11</v>
      </c>
      <c r="BC17" s="5"/>
      <c r="BD17" s="5"/>
      <c r="BE17" s="5"/>
      <c r="BF17" s="27"/>
      <c r="BG17" s="23"/>
      <c r="BH17" s="9"/>
      <c r="BI17" s="9"/>
      <c r="BJ17" s="72"/>
      <c r="BK17" s="11"/>
      <c r="BL17" s="27"/>
      <c r="BM17" s="5"/>
      <c r="BN17" s="5"/>
      <c r="BO17" s="5"/>
      <c r="BP17" s="5"/>
      <c r="BQ17" s="23"/>
      <c r="BR17" s="9"/>
      <c r="BS17" s="9"/>
      <c r="BT17" s="72"/>
      <c r="BU17" s="11"/>
      <c r="BV17" s="27"/>
      <c r="BW17" s="5"/>
      <c r="BX17" s="5"/>
      <c r="BY17" s="5"/>
      <c r="BZ17" s="5"/>
      <c r="CA17" s="23"/>
      <c r="CB17" s="9"/>
      <c r="CC17" s="9"/>
      <c r="CD17" s="72"/>
      <c r="CE17" s="121"/>
      <c r="CF17" s="27"/>
      <c r="CG17" s="118"/>
      <c r="CH17" s="118"/>
      <c r="CI17" s="118"/>
      <c r="CJ17" s="27"/>
      <c r="CK17" s="23"/>
      <c r="CL17" s="113"/>
      <c r="CM17" s="113"/>
      <c r="CN17" s="72" t="s">
        <v>207</v>
      </c>
      <c r="CO17" s="121">
        <v>1</v>
      </c>
      <c r="CP17" s="27">
        <v>8.9</v>
      </c>
      <c r="CQ17" s="118">
        <v>5.67</v>
      </c>
      <c r="CR17" s="118">
        <v>9.35</v>
      </c>
      <c r="CS17" s="118"/>
      <c r="CT17" s="27">
        <v>8.9</v>
      </c>
      <c r="CU17" s="23"/>
      <c r="CV17" s="113"/>
      <c r="CW17" s="113"/>
      <c r="CX17" s="72" t="s">
        <v>233</v>
      </c>
      <c r="CY17" s="121">
        <v>1</v>
      </c>
      <c r="CZ17" s="27"/>
      <c r="DA17" s="118"/>
      <c r="DB17" s="118">
        <v>9.4117599999999992</v>
      </c>
      <c r="DC17" s="118"/>
      <c r="DD17" s="118"/>
      <c r="DE17" s="23"/>
      <c r="DF17" s="113"/>
      <c r="DG17" s="113"/>
      <c r="DH17" s="72"/>
      <c r="DI17" s="121"/>
      <c r="DJ17" s="27"/>
      <c r="DK17" s="118"/>
      <c r="DL17" s="118"/>
      <c r="DM17" s="118"/>
      <c r="DN17" s="27"/>
      <c r="DO17" s="23"/>
      <c r="DP17" s="113"/>
      <c r="DQ17" s="113"/>
      <c r="DR17" s="72" t="s">
        <v>310</v>
      </c>
      <c r="DS17" s="121">
        <v>0.5</v>
      </c>
      <c r="DT17" s="27">
        <f>35.89/100*0.892*100</f>
        <v>32.01388</v>
      </c>
      <c r="DU17" s="118"/>
      <c r="DV17" s="118"/>
      <c r="DW17" s="118"/>
      <c r="DX17" s="27">
        <f>35.89/100*0.892*100</f>
        <v>32.01388</v>
      </c>
      <c r="DY17" s="23"/>
      <c r="DZ17" s="113"/>
      <c r="EA17" s="113"/>
      <c r="EB17" s="78"/>
      <c r="EL17" s="78"/>
      <c r="EV17" s="78"/>
      <c r="FF17" s="78"/>
      <c r="FP17" s="78"/>
      <c r="FZ17" s="78"/>
      <c r="GJ17" s="78"/>
      <c r="GT17" s="78"/>
      <c r="HD17" s="78"/>
      <c r="HN17" s="78"/>
      <c r="HX17" s="78"/>
    </row>
    <row r="18" spans="1:232" s="1" customFormat="1" x14ac:dyDescent="0.3">
      <c r="A18" s="631" t="str">
        <f ca="1">IF(ISBLANK('Data Summary'!A20),"",'Data Summary'!A20)</f>
        <v/>
      </c>
      <c r="B18" s="72"/>
      <c r="C18" s="11"/>
      <c r="D18" s="27"/>
      <c r="E18" s="33"/>
      <c r="F18" s="33"/>
      <c r="G18" s="5"/>
      <c r="H18" s="27"/>
      <c r="I18" s="23"/>
      <c r="J18" s="9"/>
      <c r="K18" s="9"/>
      <c r="L18" s="72"/>
      <c r="M18" s="11"/>
      <c r="N18" s="27"/>
      <c r="O18" s="33"/>
      <c r="P18" s="33"/>
      <c r="Q18" s="5"/>
      <c r="R18" s="5"/>
      <c r="S18" s="23"/>
      <c r="T18" s="9"/>
      <c r="U18" s="9"/>
      <c r="V18" s="72"/>
      <c r="W18" s="11"/>
      <c r="X18" s="27"/>
      <c r="Y18" s="33"/>
      <c r="Z18" s="33"/>
      <c r="AA18" s="5"/>
      <c r="AB18" s="5"/>
      <c r="AC18" s="23"/>
      <c r="AD18" s="9"/>
      <c r="AE18" s="9"/>
      <c r="AF18" s="72"/>
      <c r="AG18" s="11"/>
      <c r="AH18" s="27"/>
      <c r="AI18" s="33"/>
      <c r="AJ18" s="33"/>
      <c r="AK18" s="5"/>
      <c r="AL18" s="27"/>
      <c r="AM18" s="23"/>
      <c r="AN18" s="9"/>
      <c r="AO18" s="9"/>
      <c r="AP18" s="72"/>
      <c r="AQ18" s="11"/>
      <c r="AR18" s="27"/>
      <c r="AS18" s="33"/>
      <c r="AT18" s="33"/>
      <c r="AU18" s="5"/>
      <c r="AV18" s="5"/>
      <c r="AW18" s="23"/>
      <c r="AX18" s="9"/>
      <c r="AY18" s="9"/>
      <c r="AZ18" s="72" t="s">
        <v>150</v>
      </c>
      <c r="BA18" s="11">
        <v>1</v>
      </c>
      <c r="BB18" s="27">
        <v>13.69</v>
      </c>
      <c r="BC18" s="33"/>
      <c r="BD18" s="33"/>
      <c r="BE18" s="5"/>
      <c r="BF18" s="27"/>
      <c r="BG18" s="23"/>
      <c r="BH18" s="9"/>
      <c r="BI18" s="9"/>
      <c r="BJ18" s="72"/>
      <c r="BK18" s="11"/>
      <c r="BL18" s="27"/>
      <c r="BM18" s="33"/>
      <c r="BN18" s="33"/>
      <c r="BO18" s="5"/>
      <c r="BP18" s="5"/>
      <c r="BQ18" s="23"/>
      <c r="BR18" s="9"/>
      <c r="BS18" s="9"/>
      <c r="BT18" s="72"/>
      <c r="BU18" s="11"/>
      <c r="BV18" s="27"/>
      <c r="BW18" s="33"/>
      <c r="BX18" s="33"/>
      <c r="BY18" s="5"/>
      <c r="BZ18" s="5"/>
      <c r="CA18" s="23"/>
      <c r="CB18" s="9"/>
      <c r="CC18" s="9"/>
      <c r="CD18" s="72"/>
      <c r="CE18" s="121"/>
      <c r="CF18" s="27"/>
      <c r="CG18" s="33"/>
      <c r="CH18" s="33"/>
      <c r="CI18" s="118"/>
      <c r="CJ18" s="27"/>
      <c r="CK18" s="23"/>
      <c r="CL18" s="113"/>
      <c r="CM18" s="113"/>
      <c r="CN18" s="72" t="s">
        <v>208</v>
      </c>
      <c r="CO18" s="121">
        <v>1</v>
      </c>
      <c r="CP18" s="27">
        <v>2.74</v>
      </c>
      <c r="CQ18" s="33">
        <v>2.84</v>
      </c>
      <c r="CR18" s="33">
        <v>2.73</v>
      </c>
      <c r="CS18" s="118"/>
      <c r="CT18" s="27">
        <v>2.74</v>
      </c>
      <c r="CU18" s="23"/>
      <c r="CV18" s="113"/>
      <c r="CW18" s="113"/>
      <c r="CX18" s="72" t="s">
        <v>234</v>
      </c>
      <c r="CY18" s="121">
        <v>0</v>
      </c>
      <c r="CZ18" s="27"/>
      <c r="DA18" s="33"/>
      <c r="DB18" s="33">
        <v>7.0588199999999999</v>
      </c>
      <c r="DC18" s="118"/>
      <c r="DD18" s="118"/>
      <c r="DE18" s="23"/>
      <c r="DF18" s="113"/>
      <c r="DG18" s="113"/>
      <c r="DH18" s="72"/>
      <c r="DI18" s="121"/>
      <c r="DJ18" s="27"/>
      <c r="DK18" s="33"/>
      <c r="DL18" s="33"/>
      <c r="DM18" s="118"/>
      <c r="DN18" s="27"/>
      <c r="DO18" s="23"/>
      <c r="DP18" s="113"/>
      <c r="DQ18" s="113"/>
      <c r="DR18" s="72" t="s">
        <v>311</v>
      </c>
      <c r="DS18" s="121">
        <v>0.5</v>
      </c>
      <c r="DT18" s="27">
        <f>5.12/100*0.892*100</f>
        <v>4.5670400000000004</v>
      </c>
      <c r="DU18" s="33"/>
      <c r="DV18" s="33"/>
      <c r="DW18" s="118"/>
      <c r="DX18" s="27">
        <f>5.12/100*0.892*100</f>
        <v>4.5670400000000004</v>
      </c>
      <c r="DY18" s="23"/>
      <c r="DZ18" s="113"/>
      <c r="EA18" s="113"/>
      <c r="EB18" s="78"/>
      <c r="EL18" s="78"/>
      <c r="EV18" s="78"/>
      <c r="FF18" s="78"/>
      <c r="FP18" s="78"/>
      <c r="FZ18" s="78"/>
      <c r="GJ18" s="78"/>
      <c r="GT18" s="78"/>
      <c r="HD18" s="78"/>
      <c r="HN18" s="78"/>
      <c r="HX18" s="78"/>
    </row>
    <row r="19" spans="1:232" s="1" customFormat="1" x14ac:dyDescent="0.3">
      <c r="A19" s="631" t="str">
        <f ca="1">IF(ISBLANK('Data Summary'!A21),"",'Data Summary'!A21)</f>
        <v/>
      </c>
      <c r="B19" s="72"/>
      <c r="C19" s="4"/>
      <c r="D19" s="59"/>
      <c r="E19" s="33"/>
      <c r="F19" s="33"/>
      <c r="G19" s="33"/>
      <c r="H19" s="27"/>
      <c r="I19" s="34"/>
      <c r="J19" s="9"/>
      <c r="K19" s="9"/>
      <c r="L19" s="72"/>
      <c r="M19" s="4"/>
      <c r="N19" s="27"/>
      <c r="O19" s="33"/>
      <c r="P19" s="33"/>
      <c r="Q19" s="33"/>
      <c r="R19" s="33"/>
      <c r="S19" s="34"/>
      <c r="T19" s="9"/>
      <c r="U19" s="9"/>
      <c r="V19" s="72"/>
      <c r="W19" s="4"/>
      <c r="X19" s="27"/>
      <c r="Y19" s="33"/>
      <c r="Z19" s="33"/>
      <c r="AA19" s="33"/>
      <c r="AB19" s="33"/>
      <c r="AC19" s="34"/>
      <c r="AD19" s="9"/>
      <c r="AE19" s="9"/>
      <c r="AF19" s="72"/>
      <c r="AG19" s="4"/>
      <c r="AH19" s="59"/>
      <c r="AI19" s="33"/>
      <c r="AJ19" s="33"/>
      <c r="AK19" s="33"/>
      <c r="AL19" s="27"/>
      <c r="AM19" s="34"/>
      <c r="AN19" s="9"/>
      <c r="AO19" s="9"/>
      <c r="AP19" s="72"/>
      <c r="AQ19" s="4"/>
      <c r="AR19" s="27"/>
      <c r="AS19" s="33"/>
      <c r="AT19" s="33"/>
      <c r="AU19" s="33"/>
      <c r="AV19" s="33"/>
      <c r="AW19" s="34"/>
      <c r="AX19" s="9"/>
      <c r="AY19" s="9"/>
      <c r="AZ19" s="72"/>
      <c r="BA19" s="4"/>
      <c r="BB19" s="59"/>
      <c r="BC19" s="33"/>
      <c r="BD19" s="33"/>
      <c r="BE19" s="33"/>
      <c r="BF19" s="27"/>
      <c r="BG19" s="34"/>
      <c r="BH19" s="9"/>
      <c r="BI19" s="9"/>
      <c r="BJ19" s="72"/>
      <c r="BK19" s="4"/>
      <c r="BL19" s="27"/>
      <c r="BM19" s="33"/>
      <c r="BN19" s="33"/>
      <c r="BO19" s="33"/>
      <c r="BP19" s="33"/>
      <c r="BQ19" s="34"/>
      <c r="BR19" s="9"/>
      <c r="BS19" s="9"/>
      <c r="BT19" s="72"/>
      <c r="BU19" s="4"/>
      <c r="BV19" s="27"/>
      <c r="BW19" s="33"/>
      <c r="BX19" s="33"/>
      <c r="BY19" s="33"/>
      <c r="BZ19" s="33"/>
      <c r="CA19" s="34"/>
      <c r="CB19" s="9"/>
      <c r="CC19" s="9"/>
      <c r="CD19" s="72"/>
      <c r="CE19" s="4"/>
      <c r="CF19" s="27"/>
      <c r="CG19" s="33"/>
      <c r="CH19" s="33"/>
      <c r="CI19" s="33"/>
      <c r="CJ19" s="27"/>
      <c r="CK19" s="34"/>
      <c r="CL19" s="113"/>
      <c r="CM19" s="113"/>
      <c r="CN19" s="72" t="s">
        <v>209</v>
      </c>
      <c r="CO19" s="4">
        <v>1</v>
      </c>
      <c r="CP19" s="27">
        <v>2.91</v>
      </c>
      <c r="CQ19" s="33">
        <v>6.38</v>
      </c>
      <c r="CR19" s="33">
        <v>2.4300000000000002</v>
      </c>
      <c r="CS19" s="33"/>
      <c r="CT19" s="27">
        <v>2.91</v>
      </c>
      <c r="CU19" s="34"/>
      <c r="CV19" s="113"/>
      <c r="CW19" s="113"/>
      <c r="CX19" s="72" t="s">
        <v>235</v>
      </c>
      <c r="CY19" s="4">
        <v>1</v>
      </c>
      <c r="CZ19" s="27"/>
      <c r="DA19" s="33"/>
      <c r="DB19" s="33">
        <v>0</v>
      </c>
      <c r="DC19" s="33"/>
      <c r="DD19" s="33"/>
      <c r="DE19" s="34"/>
      <c r="DF19" s="113"/>
      <c r="DG19" s="113"/>
      <c r="DH19" s="72"/>
      <c r="DI19" s="4"/>
      <c r="DJ19" s="27"/>
      <c r="DK19" s="33"/>
      <c r="DL19" s="33"/>
      <c r="DM19" s="33"/>
      <c r="DN19" s="27"/>
      <c r="DO19" s="34"/>
      <c r="DP19" s="113"/>
      <c r="DQ19" s="113"/>
      <c r="DR19" s="72"/>
      <c r="DS19" s="4"/>
      <c r="DT19" s="27"/>
      <c r="DU19" s="33"/>
      <c r="DV19" s="33"/>
      <c r="DW19" s="33"/>
      <c r="DX19" s="27"/>
      <c r="DY19" s="34"/>
      <c r="DZ19" s="113"/>
      <c r="EA19" s="113"/>
      <c r="EB19" s="78"/>
      <c r="EL19" s="78"/>
      <c r="EV19" s="78"/>
      <c r="FF19" s="78"/>
      <c r="FP19" s="78"/>
      <c r="FZ19" s="78"/>
      <c r="GJ19" s="78"/>
      <c r="GT19" s="78"/>
      <c r="HD19" s="78"/>
      <c r="HN19" s="78"/>
      <c r="HX19" s="78"/>
    </row>
    <row r="20" spans="1:232" s="1" customFormat="1" x14ac:dyDescent="0.3">
      <c r="A20" s="631" t="str">
        <f ca="1">IF(ISBLANK('Data Summary'!A22),"",'Data Summary'!A22)</f>
        <v/>
      </c>
      <c r="B20" s="72"/>
      <c r="C20" s="4"/>
      <c r="D20" s="60"/>
      <c r="E20" s="33"/>
      <c r="F20" s="33"/>
      <c r="G20" s="33"/>
      <c r="H20" s="33"/>
      <c r="I20" s="35"/>
      <c r="J20" s="9"/>
      <c r="K20" s="9"/>
      <c r="L20" s="72"/>
      <c r="M20" s="4"/>
      <c r="N20" s="33"/>
      <c r="O20" s="33"/>
      <c r="P20" s="33"/>
      <c r="Q20" s="33"/>
      <c r="R20" s="33"/>
      <c r="S20" s="35"/>
      <c r="T20" s="9"/>
      <c r="U20" s="9"/>
      <c r="V20" s="72"/>
      <c r="W20" s="4"/>
      <c r="X20" s="33"/>
      <c r="Y20" s="33"/>
      <c r="Z20" s="33"/>
      <c r="AA20" s="33"/>
      <c r="AB20" s="33"/>
      <c r="AC20" s="35"/>
      <c r="AD20" s="9"/>
      <c r="AE20" s="9"/>
      <c r="AF20" s="72"/>
      <c r="AG20" s="4"/>
      <c r="AH20" s="60"/>
      <c r="AI20" s="33"/>
      <c r="AJ20" s="33"/>
      <c r="AK20" s="33"/>
      <c r="AL20" s="33"/>
      <c r="AM20" s="35"/>
      <c r="AN20" s="9"/>
      <c r="AO20" s="9"/>
      <c r="AP20" s="72"/>
      <c r="AQ20" s="4"/>
      <c r="AR20" s="33"/>
      <c r="AS20" s="33"/>
      <c r="AT20" s="33"/>
      <c r="AU20" s="33"/>
      <c r="AV20" s="33"/>
      <c r="AW20" s="35"/>
      <c r="AX20" s="9"/>
      <c r="AY20" s="9"/>
      <c r="AZ20" s="72"/>
      <c r="BA20" s="4"/>
      <c r="BB20" s="60"/>
      <c r="BC20" s="33"/>
      <c r="BD20" s="33"/>
      <c r="BE20" s="33"/>
      <c r="BF20" s="33"/>
      <c r="BG20" s="35"/>
      <c r="BH20" s="9"/>
      <c r="BI20" s="9"/>
      <c r="BJ20" s="72"/>
      <c r="BK20" s="4"/>
      <c r="BL20" s="33"/>
      <c r="BM20" s="33"/>
      <c r="BN20" s="33"/>
      <c r="BO20" s="33"/>
      <c r="BP20" s="33"/>
      <c r="BQ20" s="35"/>
      <c r="BR20" s="9"/>
      <c r="BS20" s="9"/>
      <c r="BT20" s="72"/>
      <c r="BU20" s="4"/>
      <c r="BV20" s="33"/>
      <c r="BW20" s="33"/>
      <c r="BX20" s="33"/>
      <c r="BY20" s="33"/>
      <c r="BZ20" s="33"/>
      <c r="CA20" s="35"/>
      <c r="CB20" s="9"/>
      <c r="CC20" s="9"/>
      <c r="CD20" s="72"/>
      <c r="CE20" s="121"/>
      <c r="CF20" s="27"/>
      <c r="CG20" s="33"/>
      <c r="CH20" s="33"/>
      <c r="CI20" s="33"/>
      <c r="CJ20" s="27"/>
      <c r="CK20" s="35"/>
      <c r="CL20" s="113"/>
      <c r="CM20" s="113"/>
      <c r="CN20" s="72" t="s">
        <v>210</v>
      </c>
      <c r="CO20" s="121">
        <v>1</v>
      </c>
      <c r="CP20" s="27">
        <v>0.17</v>
      </c>
      <c r="CQ20" s="33">
        <v>0</v>
      </c>
      <c r="CR20" s="33">
        <v>0.19</v>
      </c>
      <c r="CS20" s="33"/>
      <c r="CT20" s="27">
        <v>0.17</v>
      </c>
      <c r="CU20" s="35"/>
      <c r="CV20" s="113"/>
      <c r="CW20" s="113"/>
      <c r="CX20" s="72" t="s">
        <v>236</v>
      </c>
      <c r="CY20" s="4">
        <v>0</v>
      </c>
      <c r="CZ20" s="33"/>
      <c r="DA20" s="33"/>
      <c r="DB20" s="33">
        <v>1.1764699999999999</v>
      </c>
      <c r="DC20" s="33"/>
      <c r="DD20" s="33"/>
      <c r="DE20" s="35"/>
      <c r="DF20" s="113"/>
      <c r="DG20" s="113"/>
      <c r="DH20" s="72"/>
      <c r="DI20" s="121"/>
      <c r="DJ20" s="27"/>
      <c r="DK20" s="33"/>
      <c r="DL20" s="33"/>
      <c r="DM20" s="33"/>
      <c r="DN20" s="27"/>
      <c r="DO20" s="35"/>
      <c r="DP20" s="113"/>
      <c r="DQ20" s="113"/>
      <c r="DR20" s="72"/>
      <c r="DS20" s="121"/>
      <c r="DT20" s="27"/>
      <c r="DU20" s="33"/>
      <c r="DV20" s="33"/>
      <c r="DW20" s="33"/>
      <c r="DX20" s="27"/>
      <c r="DY20" s="35"/>
      <c r="DZ20" s="113"/>
      <c r="EA20" s="113"/>
      <c r="EB20" s="78"/>
      <c r="EL20" s="78"/>
      <c r="EV20" s="78"/>
      <c r="FF20" s="78"/>
      <c r="FP20" s="78"/>
      <c r="FZ20" s="78"/>
      <c r="GJ20" s="78"/>
      <c r="GT20" s="78"/>
      <c r="HD20" s="78"/>
      <c r="HN20" s="78"/>
      <c r="HX20" s="78"/>
    </row>
    <row r="21" spans="1:232" s="1" customFormat="1" x14ac:dyDescent="0.3">
      <c r="A21" s="631" t="str">
        <f ca="1">IF(ISBLANK('Data Summary'!A23),"",'Data Summary'!A23)</f>
        <v/>
      </c>
      <c r="B21" s="72"/>
      <c r="C21" s="11"/>
      <c r="D21" s="61"/>
      <c r="E21" s="5"/>
      <c r="F21" s="5"/>
      <c r="G21" s="5"/>
      <c r="H21" s="5"/>
      <c r="I21" s="35"/>
      <c r="J21" s="9"/>
      <c r="K21" s="9"/>
      <c r="L21" s="72"/>
      <c r="M21" s="11"/>
      <c r="N21" s="5"/>
      <c r="O21" s="5"/>
      <c r="P21" s="5"/>
      <c r="Q21" s="5"/>
      <c r="R21" s="5"/>
      <c r="S21" s="35"/>
      <c r="T21" s="9"/>
      <c r="U21" s="9"/>
      <c r="V21" s="72"/>
      <c r="W21" s="11"/>
      <c r="X21" s="5"/>
      <c r="Y21" s="5"/>
      <c r="Z21" s="5"/>
      <c r="AA21" s="5"/>
      <c r="AB21" s="5"/>
      <c r="AC21" s="35"/>
      <c r="AD21" s="9"/>
      <c r="AE21" s="9"/>
      <c r="AF21" s="72"/>
      <c r="AG21" s="11"/>
      <c r="AH21" s="61"/>
      <c r="AI21" s="5"/>
      <c r="AJ21" s="5"/>
      <c r="AK21" s="5"/>
      <c r="AL21" s="5"/>
      <c r="AM21" s="35"/>
      <c r="AN21" s="9"/>
      <c r="AO21" s="9"/>
      <c r="AP21" s="72"/>
      <c r="AQ21" s="11"/>
      <c r="AR21" s="5"/>
      <c r="AS21" s="5"/>
      <c r="AT21" s="5"/>
      <c r="AU21" s="5"/>
      <c r="AV21" s="5"/>
      <c r="AW21" s="35"/>
      <c r="AX21" s="9"/>
      <c r="AY21" s="9"/>
      <c r="AZ21" s="72"/>
      <c r="BA21" s="11"/>
      <c r="BB21" s="61"/>
      <c r="BC21" s="5"/>
      <c r="BD21" s="5"/>
      <c r="BE21" s="5"/>
      <c r="BF21" s="5"/>
      <c r="BG21" s="35"/>
      <c r="BH21" s="9"/>
      <c r="BI21" s="9"/>
      <c r="BJ21" s="72"/>
      <c r="BK21" s="11"/>
      <c r="BL21" s="5"/>
      <c r="BM21" s="5"/>
      <c r="BN21" s="5"/>
      <c r="BO21" s="5"/>
      <c r="BP21" s="5"/>
      <c r="BQ21" s="35"/>
      <c r="BR21" s="9"/>
      <c r="BS21" s="9"/>
      <c r="BT21" s="72"/>
      <c r="BU21" s="11"/>
      <c r="BV21" s="5"/>
      <c r="BW21" s="5"/>
      <c r="BX21" s="5"/>
      <c r="BY21" s="5"/>
      <c r="BZ21" s="5"/>
      <c r="CA21" s="35"/>
      <c r="CB21" s="9"/>
      <c r="CC21" s="9"/>
      <c r="CD21" s="72"/>
      <c r="CE21" s="121"/>
      <c r="CF21" s="27"/>
      <c r="CG21" s="118"/>
      <c r="CH21" s="118"/>
      <c r="CI21" s="118"/>
      <c r="CJ21" s="27"/>
      <c r="CK21" s="35"/>
      <c r="CL21" s="113"/>
      <c r="CM21" s="113"/>
      <c r="CN21" s="72" t="s">
        <v>211</v>
      </c>
      <c r="CO21" s="121">
        <v>0</v>
      </c>
      <c r="CP21" s="27">
        <v>0.94</v>
      </c>
      <c r="CQ21" s="118">
        <v>0</v>
      </c>
      <c r="CR21" s="118">
        <v>1.07</v>
      </c>
      <c r="CS21" s="118"/>
      <c r="CT21" s="27">
        <v>0.94</v>
      </c>
      <c r="CU21" s="35"/>
      <c r="CV21" s="113"/>
      <c r="CW21" s="113"/>
      <c r="CX21" s="72" t="s">
        <v>237</v>
      </c>
      <c r="CY21" s="121">
        <v>1</v>
      </c>
      <c r="CZ21" s="118"/>
      <c r="DA21" s="118"/>
      <c r="DB21" s="118">
        <v>0</v>
      </c>
      <c r="DC21" s="118"/>
      <c r="DD21" s="118"/>
      <c r="DE21" s="35"/>
      <c r="DF21" s="113"/>
      <c r="DG21" s="113"/>
      <c r="DH21" s="72"/>
      <c r="DI21" s="121"/>
      <c r="DJ21" s="27"/>
      <c r="DK21" s="118"/>
      <c r="DL21" s="118"/>
      <c r="DM21" s="118"/>
      <c r="DN21" s="27"/>
      <c r="DO21" s="35"/>
      <c r="DP21" s="113"/>
      <c r="DQ21" s="113"/>
      <c r="DR21" s="72"/>
      <c r="DS21" s="121"/>
      <c r="DT21" s="27"/>
      <c r="DU21" s="118"/>
      <c r="DV21" s="118"/>
      <c r="DW21" s="118"/>
      <c r="DX21" s="27"/>
      <c r="DY21" s="35"/>
      <c r="DZ21" s="113"/>
      <c r="EA21" s="113"/>
      <c r="EB21" s="78"/>
      <c r="EL21" s="78"/>
      <c r="EV21" s="78"/>
      <c r="FF21" s="78"/>
      <c r="FP21" s="78"/>
      <c r="FZ21" s="78"/>
      <c r="GJ21" s="78"/>
      <c r="GT21" s="78"/>
      <c r="HD21" s="78"/>
      <c r="HN21" s="78"/>
      <c r="HX21" s="78"/>
    </row>
    <row r="22" spans="1:232" s="1" customFormat="1" x14ac:dyDescent="0.3">
      <c r="A22" s="631" t="str">
        <f ca="1">IF(ISBLANK('Data Summary'!A24),"",'Data Summary'!A24)</f>
        <v/>
      </c>
      <c r="B22" s="72"/>
      <c r="C22" s="11"/>
      <c r="D22" s="61"/>
      <c r="E22" s="5"/>
      <c r="F22" s="5"/>
      <c r="G22" s="5"/>
      <c r="H22" s="5"/>
      <c r="I22" s="23"/>
      <c r="J22" s="9"/>
      <c r="K22" s="9"/>
      <c r="L22" s="72"/>
      <c r="M22" s="11"/>
      <c r="N22" s="5"/>
      <c r="O22" s="5"/>
      <c r="P22" s="5"/>
      <c r="Q22" s="5"/>
      <c r="R22" s="5"/>
      <c r="S22" s="23"/>
      <c r="T22" s="9"/>
      <c r="U22" s="9"/>
      <c r="V22" s="72"/>
      <c r="W22" s="11"/>
      <c r="X22" s="5"/>
      <c r="Y22" s="5"/>
      <c r="Z22" s="5"/>
      <c r="AA22" s="5"/>
      <c r="AB22" s="5"/>
      <c r="AC22" s="23"/>
      <c r="AD22" s="9"/>
      <c r="AE22" s="9"/>
      <c r="AF22" s="72"/>
      <c r="AG22" s="11"/>
      <c r="AH22" s="61"/>
      <c r="AI22" s="5"/>
      <c r="AJ22" s="5"/>
      <c r="AK22" s="5"/>
      <c r="AL22" s="5"/>
      <c r="AM22" s="23"/>
      <c r="AN22" s="9"/>
      <c r="AO22" s="9"/>
      <c r="AP22" s="72"/>
      <c r="AQ22" s="11"/>
      <c r="AR22" s="5"/>
      <c r="AS22" s="5"/>
      <c r="AT22" s="5"/>
      <c r="AU22" s="5"/>
      <c r="AV22" s="5"/>
      <c r="AW22" s="23"/>
      <c r="AX22" s="9"/>
      <c r="AY22" s="9"/>
      <c r="AZ22" s="72"/>
      <c r="BA22" s="11"/>
      <c r="BB22" s="61"/>
      <c r="BC22" s="5"/>
      <c r="BD22" s="5"/>
      <c r="BE22" s="5"/>
      <c r="BF22" s="5"/>
      <c r="BG22" s="23"/>
      <c r="BH22" s="9"/>
      <c r="BI22" s="9"/>
      <c r="BJ22" s="72"/>
      <c r="BK22" s="11"/>
      <c r="BL22" s="5"/>
      <c r="BM22" s="5"/>
      <c r="BN22" s="5"/>
      <c r="BO22" s="5"/>
      <c r="BP22" s="5"/>
      <c r="BQ22" s="23"/>
      <c r="BR22" s="9"/>
      <c r="BS22" s="9"/>
      <c r="BT22" s="72"/>
      <c r="BU22" s="11"/>
      <c r="BV22" s="5"/>
      <c r="BW22" s="5"/>
      <c r="BX22" s="5"/>
      <c r="BY22" s="5"/>
      <c r="BZ22" s="5"/>
      <c r="CA22" s="23"/>
      <c r="CB22" s="9"/>
      <c r="CC22" s="9"/>
      <c r="CD22" s="72"/>
      <c r="CE22" s="121"/>
      <c r="CF22" s="27"/>
      <c r="CG22" s="118"/>
      <c r="CH22" s="118"/>
      <c r="CI22" s="118"/>
      <c r="CJ22" s="27"/>
      <c r="CK22" s="23"/>
      <c r="CL22" s="113"/>
      <c r="CM22" s="113"/>
      <c r="CN22" s="72" t="s">
        <v>212</v>
      </c>
      <c r="CO22" s="121">
        <v>1</v>
      </c>
      <c r="CP22" s="27">
        <v>1.1100000000000001</v>
      </c>
      <c r="CQ22" s="118">
        <v>0</v>
      </c>
      <c r="CR22" s="118">
        <v>1.27</v>
      </c>
      <c r="CS22" s="118"/>
      <c r="CT22" s="27">
        <v>1.1100000000000001</v>
      </c>
      <c r="CU22" s="23"/>
      <c r="CV22" s="113"/>
      <c r="CW22" s="113"/>
      <c r="CX22" s="72" t="s">
        <v>238</v>
      </c>
      <c r="CY22" s="121">
        <v>1</v>
      </c>
      <c r="CZ22" s="118"/>
      <c r="DA22" s="118"/>
      <c r="DB22" s="118">
        <v>1.1764699999999999</v>
      </c>
      <c r="DC22" s="118"/>
      <c r="DD22" s="118"/>
      <c r="DE22" s="23"/>
      <c r="DF22" s="113"/>
      <c r="DG22" s="113"/>
      <c r="DH22" s="72"/>
      <c r="DI22" s="121"/>
      <c r="DJ22" s="27"/>
      <c r="DK22" s="118"/>
      <c r="DL22" s="118"/>
      <c r="DM22" s="118"/>
      <c r="DN22" s="27"/>
      <c r="DO22" s="23"/>
      <c r="DP22" s="113"/>
      <c r="DQ22" s="113"/>
      <c r="DR22" s="72"/>
      <c r="DS22" s="121"/>
      <c r="DT22" s="27"/>
      <c r="DU22" s="118"/>
      <c r="DV22" s="118"/>
      <c r="DW22" s="118"/>
      <c r="DX22" s="27"/>
      <c r="DY22" s="23"/>
      <c r="DZ22" s="113"/>
      <c r="EA22" s="113"/>
      <c r="EB22" s="78"/>
      <c r="EL22" s="78"/>
      <c r="EV22" s="78"/>
      <c r="FF22" s="78"/>
      <c r="FP22" s="78"/>
      <c r="FZ22" s="78"/>
      <c r="GJ22" s="78"/>
      <c r="GT22" s="78"/>
      <c r="HD22" s="78"/>
      <c r="HN22" s="78"/>
      <c r="HX22" s="78"/>
    </row>
    <row r="23" spans="1:232" s="1" customFormat="1" x14ac:dyDescent="0.3">
      <c r="A23" s="631" t="str">
        <f ca="1">IF(ISBLANK('Data Summary'!A25),"",'Data Summary'!A25)</f>
        <v/>
      </c>
      <c r="B23" s="72"/>
      <c r="C23" s="11"/>
      <c r="D23" s="5"/>
      <c r="E23" s="5"/>
      <c r="F23" s="5"/>
      <c r="G23" s="5"/>
      <c r="H23" s="5"/>
      <c r="I23" s="23"/>
      <c r="J23" s="9"/>
      <c r="K23" s="9"/>
      <c r="L23" s="72"/>
      <c r="M23" s="11"/>
      <c r="N23" s="5"/>
      <c r="O23" s="5"/>
      <c r="P23" s="5"/>
      <c r="Q23" s="5"/>
      <c r="R23" s="5"/>
      <c r="S23" s="23"/>
      <c r="T23" s="9"/>
      <c r="U23" s="9"/>
      <c r="V23" s="72"/>
      <c r="W23" s="11"/>
      <c r="X23" s="5"/>
      <c r="Y23" s="5"/>
      <c r="Z23" s="5"/>
      <c r="AA23" s="5"/>
      <c r="AB23" s="5"/>
      <c r="AC23" s="23"/>
      <c r="AD23" s="9"/>
      <c r="AE23" s="9"/>
      <c r="AF23" s="72"/>
      <c r="AG23" s="11"/>
      <c r="AH23" s="5"/>
      <c r="AI23" s="5"/>
      <c r="AJ23" s="5"/>
      <c r="AK23" s="5"/>
      <c r="AL23" s="5"/>
      <c r="AM23" s="23"/>
      <c r="AN23" s="9"/>
      <c r="AO23" s="9"/>
      <c r="AP23" s="72"/>
      <c r="AQ23" s="11"/>
      <c r="AR23" s="5"/>
      <c r="AS23" s="5"/>
      <c r="AT23" s="5"/>
      <c r="AU23" s="5"/>
      <c r="AV23" s="5"/>
      <c r="AW23" s="23"/>
      <c r="AX23" s="9"/>
      <c r="AY23" s="9"/>
      <c r="AZ23" s="72"/>
      <c r="BA23" s="11"/>
      <c r="BB23" s="5"/>
      <c r="BC23" s="5"/>
      <c r="BD23" s="5"/>
      <c r="BE23" s="5"/>
      <c r="BF23" s="5"/>
      <c r="BG23" s="23"/>
      <c r="BH23" s="9"/>
      <c r="BI23" s="9"/>
      <c r="BJ23" s="72"/>
      <c r="BK23" s="11"/>
      <c r="BL23" s="5"/>
      <c r="BM23" s="5"/>
      <c r="BN23" s="5"/>
      <c r="BO23" s="5"/>
      <c r="BP23" s="5"/>
      <c r="BQ23" s="23"/>
      <c r="BR23" s="9"/>
      <c r="BS23" s="9"/>
      <c r="BT23" s="72"/>
      <c r="BU23" s="11"/>
      <c r="BV23" s="5"/>
      <c r="BW23" s="5"/>
      <c r="BX23" s="5"/>
      <c r="BY23" s="5"/>
      <c r="BZ23" s="5"/>
      <c r="CA23" s="23"/>
      <c r="CB23" s="9"/>
      <c r="CC23" s="9"/>
      <c r="CD23" s="72"/>
      <c r="CE23" s="4"/>
      <c r="CF23" s="27"/>
      <c r="CG23" s="118"/>
      <c r="CH23" s="118"/>
      <c r="CI23" s="118"/>
      <c r="CJ23" s="27"/>
      <c r="CK23" s="23"/>
      <c r="CL23" s="113"/>
      <c r="CM23" s="113"/>
      <c r="CN23" s="72" t="s">
        <v>213</v>
      </c>
      <c r="CO23" s="4">
        <v>0</v>
      </c>
      <c r="CP23" s="27">
        <v>15.84</v>
      </c>
      <c r="CQ23" s="118">
        <v>2.13</v>
      </c>
      <c r="CR23" s="118">
        <v>17.72</v>
      </c>
      <c r="CS23" s="118"/>
      <c r="CT23" s="27">
        <v>15.84</v>
      </c>
      <c r="CU23" s="23"/>
      <c r="CV23" s="113"/>
      <c r="CW23" s="113"/>
      <c r="CX23" s="72" t="s">
        <v>239</v>
      </c>
      <c r="CY23" s="121">
        <v>1</v>
      </c>
      <c r="CZ23" s="118"/>
      <c r="DA23" s="118"/>
      <c r="DB23" s="118">
        <v>0</v>
      </c>
      <c r="DC23" s="118"/>
      <c r="DD23" s="118"/>
      <c r="DE23" s="23"/>
      <c r="DF23" s="113"/>
      <c r="DG23" s="113"/>
      <c r="DH23" s="72"/>
      <c r="DI23" s="4"/>
      <c r="DJ23" s="27"/>
      <c r="DK23" s="118"/>
      <c r="DL23" s="118"/>
      <c r="DM23" s="118"/>
      <c r="DN23" s="27"/>
      <c r="DO23" s="23"/>
      <c r="DP23" s="113"/>
      <c r="DQ23" s="113"/>
      <c r="DR23" s="72"/>
      <c r="DS23" s="4"/>
      <c r="DT23" s="27"/>
      <c r="DU23" s="118"/>
      <c r="DV23" s="118"/>
      <c r="DW23" s="118"/>
      <c r="DX23" s="27"/>
      <c r="DY23" s="23"/>
      <c r="DZ23" s="113"/>
      <c r="EA23" s="113"/>
      <c r="EB23" s="78"/>
      <c r="EL23" s="78"/>
      <c r="EV23" s="78"/>
      <c r="FF23" s="78"/>
      <c r="FP23" s="78"/>
      <c r="FZ23" s="78"/>
      <c r="GJ23" s="78"/>
      <c r="GT23" s="78"/>
      <c r="HD23" s="78"/>
      <c r="HN23" s="78"/>
      <c r="HX23" s="78"/>
    </row>
    <row r="24" spans="1:232" s="1" customFormat="1" x14ac:dyDescent="0.3">
      <c r="A24" s="631" t="str">
        <f ca="1">IF(ISBLANK('Data Summary'!A26),"",'Data Summary'!A26)</f>
        <v/>
      </c>
      <c r="B24" s="72"/>
      <c r="C24" s="11"/>
      <c r="D24" s="5"/>
      <c r="E24" s="5"/>
      <c r="F24" s="5"/>
      <c r="G24" s="5"/>
      <c r="H24" s="5"/>
      <c r="I24" s="23"/>
      <c r="J24" s="9"/>
      <c r="K24" s="9"/>
      <c r="L24" s="72"/>
      <c r="M24" s="11"/>
      <c r="N24" s="5"/>
      <c r="O24" s="5"/>
      <c r="P24" s="5"/>
      <c r="Q24" s="5"/>
      <c r="R24" s="5"/>
      <c r="S24" s="23"/>
      <c r="T24" s="9"/>
      <c r="U24" s="9"/>
      <c r="V24" s="72"/>
      <c r="W24" s="11"/>
      <c r="X24" s="5"/>
      <c r="Y24" s="5"/>
      <c r="Z24" s="5"/>
      <c r="AA24" s="5"/>
      <c r="AB24" s="5"/>
      <c r="AC24" s="23"/>
      <c r="AD24" s="9"/>
      <c r="AE24" s="9"/>
      <c r="AF24" s="72"/>
      <c r="AG24" s="11"/>
      <c r="AH24" s="5"/>
      <c r="AI24" s="5"/>
      <c r="AJ24" s="5"/>
      <c r="AK24" s="5"/>
      <c r="AL24" s="5"/>
      <c r="AM24" s="23"/>
      <c r="AN24" s="9"/>
      <c r="AO24" s="9"/>
      <c r="AP24" s="72"/>
      <c r="AQ24" s="11"/>
      <c r="AR24" s="5"/>
      <c r="AS24" s="5"/>
      <c r="AT24" s="5"/>
      <c r="AU24" s="5"/>
      <c r="AV24" s="5"/>
      <c r="AW24" s="23"/>
      <c r="AX24" s="9"/>
      <c r="AY24" s="9"/>
      <c r="AZ24" s="72"/>
      <c r="BA24" s="11"/>
      <c r="BB24" s="5"/>
      <c r="BC24" s="5"/>
      <c r="BD24" s="5"/>
      <c r="BE24" s="5"/>
      <c r="BF24" s="5"/>
      <c r="BG24" s="23"/>
      <c r="BH24" s="9"/>
      <c r="BI24" s="9"/>
      <c r="BJ24" s="72"/>
      <c r="BK24" s="11"/>
      <c r="BL24" s="5"/>
      <c r="BM24" s="5"/>
      <c r="BN24" s="5"/>
      <c r="BO24" s="5"/>
      <c r="BP24" s="5"/>
      <c r="BQ24" s="23"/>
      <c r="BR24" s="9"/>
      <c r="BS24" s="9"/>
      <c r="BT24" s="72"/>
      <c r="BU24" s="11"/>
      <c r="BV24" s="5"/>
      <c r="BW24" s="5"/>
      <c r="BX24" s="5"/>
      <c r="BY24" s="5"/>
      <c r="BZ24" s="5"/>
      <c r="CA24" s="23"/>
      <c r="CB24" s="9"/>
      <c r="CC24" s="9"/>
      <c r="CD24" s="72"/>
      <c r="CE24" s="4"/>
      <c r="CF24" s="33"/>
      <c r="CG24" s="118"/>
      <c r="CH24" s="118"/>
      <c r="CI24" s="118"/>
      <c r="CJ24" s="33"/>
      <c r="CK24" s="23"/>
      <c r="CL24" s="113"/>
      <c r="CM24" s="113"/>
      <c r="CN24" s="72" t="s">
        <v>214</v>
      </c>
      <c r="CO24" s="4">
        <v>0</v>
      </c>
      <c r="CP24" s="33">
        <v>2.74</v>
      </c>
      <c r="CQ24" s="118">
        <v>0.71</v>
      </c>
      <c r="CR24" s="118">
        <v>3.02</v>
      </c>
      <c r="CS24" s="118"/>
      <c r="CT24" s="33">
        <v>2.74</v>
      </c>
      <c r="CU24" s="23"/>
      <c r="CV24" s="113"/>
      <c r="CW24" s="113"/>
      <c r="CX24" s="72" t="s">
        <v>240</v>
      </c>
      <c r="CY24" s="121">
        <v>0</v>
      </c>
      <c r="CZ24" s="118"/>
      <c r="DA24" s="118"/>
      <c r="DB24" s="118">
        <v>0</v>
      </c>
      <c r="DC24" s="118"/>
      <c r="DD24" s="118"/>
      <c r="DE24" s="23"/>
      <c r="DF24" s="113"/>
      <c r="DG24" s="113"/>
      <c r="DH24" s="72"/>
      <c r="DI24" s="4"/>
      <c r="DJ24" s="33"/>
      <c r="DK24" s="118"/>
      <c r="DL24" s="118"/>
      <c r="DM24" s="118"/>
      <c r="DN24" s="33"/>
      <c r="DO24" s="23"/>
      <c r="DP24" s="113"/>
      <c r="DQ24" s="113"/>
      <c r="DR24" s="72"/>
      <c r="DS24" s="4"/>
      <c r="DT24" s="33"/>
      <c r="DU24" s="118"/>
      <c r="DV24" s="118"/>
      <c r="DW24" s="118"/>
      <c r="DX24" s="33"/>
      <c r="DY24" s="23"/>
      <c r="DZ24" s="113"/>
      <c r="EA24" s="113"/>
      <c r="EB24" s="78"/>
      <c r="EL24" s="78"/>
      <c r="EV24" s="78"/>
      <c r="FF24" s="78"/>
      <c r="FP24" s="78"/>
      <c r="FZ24" s="78"/>
      <c r="GJ24" s="78"/>
      <c r="GT24" s="78"/>
      <c r="HD24" s="78"/>
      <c r="HN24" s="78"/>
      <c r="HX24" s="78"/>
    </row>
    <row r="25" spans="1:232" s="1" customFormat="1" x14ac:dyDescent="0.3">
      <c r="A25" s="631" t="str">
        <f ca="1">IF(ISBLANK('Data Summary'!A27),"",'Data Summary'!A27)</f>
        <v/>
      </c>
      <c r="B25" s="72"/>
      <c r="C25" s="11"/>
      <c r="D25" s="5"/>
      <c r="E25" s="5"/>
      <c r="F25" s="5"/>
      <c r="G25" s="5"/>
      <c r="H25" s="5"/>
      <c r="I25" s="23"/>
      <c r="J25" s="9"/>
      <c r="K25" s="9"/>
      <c r="L25" s="72"/>
      <c r="M25" s="11"/>
      <c r="N25" s="5"/>
      <c r="O25" s="5"/>
      <c r="P25" s="5"/>
      <c r="Q25" s="5"/>
      <c r="R25" s="5"/>
      <c r="S25" s="23"/>
      <c r="T25" s="9"/>
      <c r="U25" s="9"/>
      <c r="V25" s="72"/>
      <c r="W25" s="11"/>
      <c r="X25" s="5"/>
      <c r="Y25" s="5"/>
      <c r="Z25" s="5"/>
      <c r="AA25" s="5"/>
      <c r="AB25" s="5"/>
      <c r="AC25" s="23"/>
      <c r="AD25" s="9"/>
      <c r="AE25" s="9"/>
      <c r="AF25" s="72"/>
      <c r="AG25" s="11"/>
      <c r="AH25" s="5"/>
      <c r="AI25" s="5"/>
      <c r="AJ25" s="5"/>
      <c r="AK25" s="5"/>
      <c r="AL25" s="5"/>
      <c r="AM25" s="23"/>
      <c r="AN25" s="9"/>
      <c r="AO25" s="9"/>
      <c r="AP25" s="72"/>
      <c r="AQ25" s="11"/>
      <c r="AR25" s="5"/>
      <c r="AS25" s="5"/>
      <c r="AT25" s="5"/>
      <c r="AU25" s="5"/>
      <c r="AV25" s="5"/>
      <c r="AW25" s="23"/>
      <c r="AX25" s="9"/>
      <c r="AY25" s="9"/>
      <c r="AZ25" s="72"/>
      <c r="BA25" s="11"/>
      <c r="BB25" s="5"/>
      <c r="BC25" s="5"/>
      <c r="BD25" s="5"/>
      <c r="BE25" s="5"/>
      <c r="BF25" s="5"/>
      <c r="BG25" s="23"/>
      <c r="BH25" s="9"/>
      <c r="BI25" s="9"/>
      <c r="BJ25" s="72"/>
      <c r="BK25" s="11"/>
      <c r="BL25" s="5"/>
      <c r="BM25" s="5"/>
      <c r="BN25" s="5"/>
      <c r="BO25" s="5"/>
      <c r="BP25" s="5"/>
      <c r="BQ25" s="23"/>
      <c r="BR25" s="9"/>
      <c r="BS25" s="9"/>
      <c r="BT25" s="72"/>
      <c r="BU25" s="11"/>
      <c r="BV25" s="5"/>
      <c r="BW25" s="5"/>
      <c r="BX25" s="5"/>
      <c r="BY25" s="5"/>
      <c r="BZ25" s="5"/>
      <c r="CA25" s="23"/>
      <c r="CB25" s="9"/>
      <c r="CC25" s="9"/>
      <c r="CD25" s="72"/>
      <c r="CE25" s="121"/>
      <c r="CF25" s="118"/>
      <c r="CG25" s="118"/>
      <c r="CH25" s="118"/>
      <c r="CI25" s="118"/>
      <c r="CJ25" s="118"/>
      <c r="CK25" s="23"/>
      <c r="CL25" s="113"/>
      <c r="CM25" s="113"/>
      <c r="CN25" s="72" t="s">
        <v>215</v>
      </c>
      <c r="CO25" s="121">
        <v>0.5</v>
      </c>
      <c r="CP25" s="118">
        <v>0.17</v>
      </c>
      <c r="CQ25" s="118">
        <v>0.71</v>
      </c>
      <c r="CR25" s="118">
        <v>0.1</v>
      </c>
      <c r="CS25" s="118"/>
      <c r="CT25" s="118">
        <v>0.17</v>
      </c>
      <c r="CU25" s="23"/>
      <c r="CV25" s="113"/>
      <c r="CW25" s="113"/>
      <c r="CX25" s="72" t="s">
        <v>171</v>
      </c>
      <c r="CY25" s="121">
        <v>0</v>
      </c>
      <c r="CZ25" s="118"/>
      <c r="DA25" s="118"/>
      <c r="DB25" s="118">
        <v>4.7058799999999996</v>
      </c>
      <c r="DC25" s="118"/>
      <c r="DD25" s="118"/>
      <c r="DE25" s="23"/>
      <c r="DF25" s="113"/>
      <c r="DG25" s="113"/>
      <c r="DH25" s="72"/>
      <c r="DI25" s="121"/>
      <c r="DJ25" s="118"/>
      <c r="DK25" s="118"/>
      <c r="DL25" s="118"/>
      <c r="DM25" s="118"/>
      <c r="DN25" s="118"/>
      <c r="DO25" s="23"/>
      <c r="DP25" s="113"/>
      <c r="DQ25" s="113"/>
      <c r="DR25" s="72"/>
      <c r="DS25" s="121"/>
      <c r="DT25" s="118"/>
      <c r="DU25" s="118"/>
      <c r="DV25" s="118"/>
      <c r="DW25" s="118"/>
      <c r="DX25" s="118"/>
      <c r="DY25" s="23"/>
      <c r="DZ25" s="113"/>
      <c r="EA25" s="113"/>
      <c r="EB25" s="78"/>
      <c r="EL25" s="78"/>
      <c r="EV25" s="78"/>
      <c r="FF25" s="78"/>
      <c r="FP25" s="78"/>
      <c r="FZ25" s="78"/>
      <c r="GJ25" s="78"/>
      <c r="GT25" s="78"/>
      <c r="HD25" s="78"/>
      <c r="HN25" s="78"/>
      <c r="HX25" s="78"/>
    </row>
    <row r="26" spans="1:232" s="1" customFormat="1" ht="83.25" customHeight="1" x14ac:dyDescent="0.3">
      <c r="A26" s="631" t="str">
        <f ca="1">IF(ISBLANK('Data Summary'!A28),"",'Data Summary'!A28)</f>
        <v/>
      </c>
      <c r="B26" s="73" t="str">
        <f>HLOOKUP(Introduction!$G$4,nametranslations,111,FALSE)</f>
        <v>Remarques</v>
      </c>
      <c r="C26" s="376" t="s">
        <v>173</v>
      </c>
      <c r="D26" s="376"/>
      <c r="E26" s="376"/>
      <c r="F26" s="376"/>
      <c r="G26" s="376"/>
      <c r="H26" s="376"/>
      <c r="I26" s="374"/>
      <c r="J26" s="9"/>
      <c r="K26" s="9"/>
      <c r="L26" s="73" t="str">
        <f>HLOOKUP(Introduction!$G$4,nametranslations,111,FALSE)</f>
        <v>Remarques</v>
      </c>
      <c r="M26" s="376" t="s">
        <v>157</v>
      </c>
      <c r="N26" s="376"/>
      <c r="O26" s="376"/>
      <c r="P26" s="376"/>
      <c r="Q26" s="376"/>
      <c r="R26" s="376"/>
      <c r="S26" s="374"/>
      <c r="T26" s="9"/>
      <c r="U26" s="9"/>
      <c r="V26" s="73" t="str">
        <f>HLOOKUP(Introduction!$G$4,nametranslations,111,FALSE)</f>
        <v>Remarques</v>
      </c>
      <c r="W26" s="376" t="s">
        <v>157</v>
      </c>
      <c r="X26" s="376"/>
      <c r="Y26" s="376"/>
      <c r="Z26" s="376"/>
      <c r="AA26" s="376"/>
      <c r="AB26" s="376"/>
      <c r="AC26" s="374"/>
      <c r="AD26" s="9"/>
      <c r="AE26" s="9"/>
      <c r="AF26" s="73" t="str">
        <f>HLOOKUP(Introduction!$G$4,nametranslations,111,FALSE)</f>
        <v>Remarques</v>
      </c>
      <c r="AG26" s="376" t="s">
        <v>157</v>
      </c>
      <c r="AH26" s="376"/>
      <c r="AI26" s="376"/>
      <c r="AJ26" s="376"/>
      <c r="AK26" s="376"/>
      <c r="AL26" s="376"/>
      <c r="AM26" s="374"/>
      <c r="AN26" s="9"/>
      <c r="AO26" s="9"/>
      <c r="AP26" s="73" t="str">
        <f>HLOOKUP(Introduction!$G$4,nametranslations,111,FALSE)</f>
        <v>Remarques</v>
      </c>
      <c r="AQ26" s="376" t="s">
        <v>157</v>
      </c>
      <c r="AR26" s="376"/>
      <c r="AS26" s="376"/>
      <c r="AT26" s="376"/>
      <c r="AU26" s="376"/>
      <c r="AV26" s="376"/>
      <c r="AW26" s="374"/>
      <c r="AX26" s="9"/>
      <c r="AY26" s="9"/>
      <c r="AZ26" s="73" t="str">
        <f>HLOOKUP(Introduction!$G$4,nametranslations,111,FALSE)</f>
        <v>Remarques</v>
      </c>
      <c r="BA26" s="377" t="s">
        <v>176</v>
      </c>
      <c r="BB26" s="378"/>
      <c r="BC26" s="378"/>
      <c r="BD26" s="378"/>
      <c r="BE26" s="378"/>
      <c r="BF26" s="378"/>
      <c r="BG26" s="379"/>
      <c r="BH26" s="9"/>
      <c r="BI26" s="9"/>
      <c r="BJ26" s="73" t="str">
        <f>HLOOKUP(Introduction!$G$4,nametranslations,111,FALSE)</f>
        <v>Remarques</v>
      </c>
      <c r="BK26" s="377" t="s">
        <v>251</v>
      </c>
      <c r="BL26" s="378"/>
      <c r="BM26" s="378"/>
      <c r="BN26" s="378"/>
      <c r="BO26" s="378"/>
      <c r="BP26" s="378"/>
      <c r="BQ26" s="379"/>
      <c r="BR26" s="9"/>
      <c r="BS26" s="9"/>
      <c r="BT26" s="73" t="str">
        <f>HLOOKUP(Introduction!$G$4,nametranslations,111,FALSE)</f>
        <v>Remarques</v>
      </c>
      <c r="BU26" s="376" t="s">
        <v>252</v>
      </c>
      <c r="BV26" s="376"/>
      <c r="BW26" s="376"/>
      <c r="BX26" s="376"/>
      <c r="BY26" s="376"/>
      <c r="BZ26" s="376"/>
      <c r="CA26" s="374"/>
      <c r="CB26" s="9"/>
      <c r="CC26" s="9"/>
      <c r="CD26" s="73" t="str">
        <f>HLOOKUP(Introduction!$G$4,nametranslations,111,FALSE)</f>
        <v>Remarques</v>
      </c>
      <c r="CE26" s="373" t="s">
        <v>226</v>
      </c>
      <c r="CF26" s="373"/>
      <c r="CG26" s="373"/>
      <c r="CH26" s="373"/>
      <c r="CI26" s="373"/>
      <c r="CJ26" s="373"/>
      <c r="CK26" s="374"/>
      <c r="CL26" s="113"/>
      <c r="CM26" s="113"/>
      <c r="CN26" s="73" t="str">
        <f>HLOOKUP(Introduction!$G$4,nametranslations,111,FALSE)</f>
        <v>Remarques</v>
      </c>
      <c r="CO26" s="373" t="s">
        <v>216</v>
      </c>
      <c r="CP26" s="373"/>
      <c r="CQ26" s="373"/>
      <c r="CR26" s="373"/>
      <c r="CS26" s="373"/>
      <c r="CT26" s="373"/>
      <c r="CU26" s="374"/>
      <c r="CV26" s="113"/>
      <c r="CW26" s="113"/>
      <c r="CX26" s="73" t="str">
        <f>HLOOKUP(Introduction!$G$4,nametranslations,111,FALSE)</f>
        <v>Remarques</v>
      </c>
      <c r="CY26" s="377" t="s">
        <v>254</v>
      </c>
      <c r="CZ26" s="378"/>
      <c r="DA26" s="378"/>
      <c r="DB26" s="378"/>
      <c r="DC26" s="378"/>
      <c r="DD26" s="378"/>
      <c r="DE26" s="379"/>
      <c r="DF26" s="113"/>
      <c r="DG26" s="113"/>
      <c r="DH26" s="73" t="str">
        <f>HLOOKUP(Introduction!$G$4,nametranslations,111,FALSE)</f>
        <v>Remarques</v>
      </c>
      <c r="DI26" s="373" t="s">
        <v>226</v>
      </c>
      <c r="DJ26" s="373"/>
      <c r="DK26" s="373"/>
      <c r="DL26" s="373"/>
      <c r="DM26" s="373"/>
      <c r="DN26" s="373"/>
      <c r="DO26" s="374"/>
      <c r="DP26" s="113"/>
      <c r="DQ26" s="113"/>
      <c r="DR26" s="73" t="str">
        <f>HLOOKUP(Introduction!$G$4,nametranslations,111,FALSE)</f>
        <v>Remarques</v>
      </c>
      <c r="DS26" s="373" t="s">
        <v>321</v>
      </c>
      <c r="DT26" s="373"/>
      <c r="DU26" s="373"/>
      <c r="DV26" s="373"/>
      <c r="DW26" s="373"/>
      <c r="DX26" s="373"/>
      <c r="DY26" s="374"/>
      <c r="DZ26" s="113"/>
      <c r="EA26" s="113"/>
      <c r="EB26" s="78"/>
      <c r="EL26" s="78"/>
      <c r="EV26" s="78"/>
      <c r="FF26" s="78"/>
      <c r="FP26" s="78"/>
      <c r="FZ26" s="78"/>
      <c r="GJ26" s="78"/>
      <c r="GT26" s="78"/>
      <c r="HD26" s="78"/>
      <c r="HN26" s="78"/>
      <c r="HX26" s="78"/>
    </row>
    <row r="27" spans="1:232" s="1" customFormat="1" ht="15.75" customHeight="1" x14ac:dyDescent="0.3">
      <c r="A27" s="208" t="str">
        <f ca="1">IF(ISBLANK('Data Summary'!A29),"",'Data Summary'!A29)</f>
        <v/>
      </c>
      <c r="B27" s="73"/>
      <c r="C27" s="10" t="str">
        <f>HLOOKUP(Introduction!$G$4,nametranslations,112,FALSE)</f>
        <v>Estimation utilisée : installations</v>
      </c>
      <c r="D27" s="29" t="s">
        <v>174</v>
      </c>
      <c r="E27" s="29"/>
      <c r="F27" s="29"/>
      <c r="G27" s="29"/>
      <c r="H27" s="29"/>
      <c r="I27" s="54"/>
      <c r="J27" s="9"/>
      <c r="K27" s="9"/>
      <c r="L27" s="73"/>
      <c r="M27" s="10" t="str">
        <f>HLOOKUP(Introduction!$G$4,nametranslations,112,FALSE)</f>
        <v>Estimation utilisée : installations</v>
      </c>
      <c r="N27" s="29" t="s">
        <v>151</v>
      </c>
      <c r="O27" s="29"/>
      <c r="P27" s="29"/>
      <c r="Q27" s="29"/>
      <c r="R27" s="29"/>
      <c r="S27" s="54"/>
      <c r="T27" s="9"/>
      <c r="U27" s="9"/>
      <c r="V27" s="73"/>
      <c r="W27" s="10" t="str">
        <f>HLOOKUP(Introduction!$G$4,nametranslations,112,FALSE)</f>
        <v>Estimation utilisée : installations</v>
      </c>
      <c r="X27" s="29" t="s">
        <v>151</v>
      </c>
      <c r="Y27" s="29"/>
      <c r="Z27" s="29"/>
      <c r="AA27" s="29"/>
      <c r="AB27" s="29"/>
      <c r="AC27" s="54"/>
      <c r="AD27" s="9"/>
      <c r="AE27" s="9"/>
      <c r="AF27" s="73"/>
      <c r="AG27" s="10" t="str">
        <f>HLOOKUP(Introduction!$G$4,nametranslations,112,FALSE)</f>
        <v>Estimation utilisée : installations</v>
      </c>
      <c r="AH27" s="29" t="s">
        <v>151</v>
      </c>
      <c r="AI27" s="29"/>
      <c r="AJ27" s="29"/>
      <c r="AK27" s="29"/>
      <c r="AL27" s="29"/>
      <c r="AM27" s="54"/>
      <c r="AN27" s="9"/>
      <c r="AO27" s="9"/>
      <c r="AP27" s="73"/>
      <c r="AQ27" s="10" t="str">
        <f>HLOOKUP(Introduction!$G$4,nametranslations,112,FALSE)</f>
        <v>Estimation utilisée : installations</v>
      </c>
      <c r="AR27" s="29" t="s">
        <v>151</v>
      </c>
      <c r="AS27" s="29"/>
      <c r="AT27" s="29"/>
      <c r="AU27" s="29"/>
      <c r="AV27" s="29"/>
      <c r="AW27" s="54"/>
      <c r="AX27" s="9"/>
      <c r="AY27" s="9"/>
      <c r="AZ27" s="73"/>
      <c r="BA27" s="10" t="str">
        <f>HLOOKUP(Introduction!$G$4,nametranslations,112,FALSE)</f>
        <v>Estimation utilisée : installations</v>
      </c>
      <c r="BB27" s="29" t="s">
        <v>151</v>
      </c>
      <c r="BC27" s="29"/>
      <c r="BD27" s="29"/>
      <c r="BE27" s="29"/>
      <c r="BF27" s="29"/>
      <c r="BG27" s="54"/>
      <c r="BH27" s="9"/>
      <c r="BI27" s="9"/>
      <c r="BJ27" s="73"/>
      <c r="BK27" s="10" t="str">
        <f>HLOOKUP(Introduction!$G$4,nametranslations,112,FALSE)</f>
        <v>Estimation utilisée : installations</v>
      </c>
      <c r="BL27" s="29"/>
      <c r="BM27" s="29"/>
      <c r="BN27" s="29"/>
      <c r="BO27" s="29"/>
      <c r="BP27" s="29"/>
      <c r="BQ27" s="54"/>
      <c r="BR27" s="9"/>
      <c r="BS27" s="9"/>
      <c r="BT27" s="73"/>
      <c r="BU27" s="10" t="str">
        <f>HLOOKUP(Introduction!$G$4,nametranslations,112,FALSE)</f>
        <v>Estimation utilisée : installations</v>
      </c>
      <c r="BV27" s="29"/>
      <c r="BW27" s="29"/>
      <c r="BX27" s="29"/>
      <c r="BY27" s="29"/>
      <c r="BZ27" s="29"/>
      <c r="CA27" s="54"/>
      <c r="CB27" s="9"/>
      <c r="CC27" s="9"/>
      <c r="CD27" s="73"/>
      <c r="CE27" s="10" t="str">
        <f>HLOOKUP(Introduction!$G$4,nametranslations,112,FALSE)</f>
        <v>Estimation utilisée : installations</v>
      </c>
      <c r="CF27" s="29"/>
      <c r="CG27" s="29"/>
      <c r="CH27" s="29"/>
      <c r="CI27" s="29"/>
      <c r="CJ27" s="29"/>
      <c r="CK27" s="54"/>
      <c r="CL27" s="113"/>
      <c r="CM27" s="113"/>
      <c r="CN27" s="73"/>
      <c r="CO27" s="10" t="str">
        <f>HLOOKUP(Introduction!$G$4,nametranslations,112,FALSE)</f>
        <v>Estimation utilisée : installations</v>
      </c>
      <c r="CP27" s="29" t="s">
        <v>151</v>
      </c>
      <c r="CQ27" s="29" t="s">
        <v>151</v>
      </c>
      <c r="CR27" s="29" t="s">
        <v>151</v>
      </c>
      <c r="CS27" s="29"/>
      <c r="CT27" s="29" t="s">
        <v>151</v>
      </c>
      <c r="CU27" s="54"/>
      <c r="CV27" s="113"/>
      <c r="CW27" s="113"/>
      <c r="CX27" s="73"/>
      <c r="CY27" s="10" t="str">
        <f>HLOOKUP(Introduction!$G$4,nametranslations,112,FALSE)</f>
        <v>Estimation utilisée : installations</v>
      </c>
      <c r="CZ27" s="126"/>
      <c r="DA27" s="126"/>
      <c r="DB27" s="126" t="s">
        <v>151</v>
      </c>
      <c r="DC27" s="126"/>
      <c r="DD27" s="126"/>
      <c r="DE27" s="62"/>
      <c r="DF27" s="113"/>
      <c r="DG27" s="113"/>
      <c r="DH27" s="73"/>
      <c r="DI27" s="10" t="str">
        <f>HLOOKUP(Introduction!$G$4,nametranslations,112,FALSE)</f>
        <v>Estimation utilisée : installations</v>
      </c>
      <c r="DJ27" s="29"/>
      <c r="DK27" s="29"/>
      <c r="DL27" s="29"/>
      <c r="DM27" s="29"/>
      <c r="DN27" s="29"/>
      <c r="DO27" s="54"/>
      <c r="DP27" s="113"/>
      <c r="DQ27" s="113"/>
      <c r="DR27" s="73"/>
      <c r="DS27" s="10" t="str">
        <f>HLOOKUP(Introduction!$G$4,nametranslations,112,FALSE)</f>
        <v>Estimation utilisée : installations</v>
      </c>
      <c r="DT27" s="29" t="s">
        <v>151</v>
      </c>
      <c r="DU27" s="29"/>
      <c r="DV27" s="29"/>
      <c r="DW27" s="29"/>
      <c r="DX27" s="29" t="s">
        <v>151</v>
      </c>
      <c r="DY27" s="54"/>
      <c r="DZ27" s="113"/>
      <c r="EA27" s="113"/>
      <c r="EB27" s="78"/>
      <c r="EL27" s="78"/>
      <c r="EV27" s="78"/>
      <c r="FF27" s="78"/>
      <c r="FP27" s="78"/>
      <c r="FZ27" s="78"/>
      <c r="GJ27" s="78"/>
      <c r="GT27" s="78"/>
      <c r="HD27" s="78"/>
      <c r="HN27" s="78"/>
      <c r="HX27" s="78"/>
    </row>
    <row r="28" spans="1:232" s="1" customFormat="1" ht="15.75" customHeight="1" x14ac:dyDescent="0.3">
      <c r="A28" s="208" t="str">
        <f ca="1">IF(ISBLANK('Data Summary'!A30),"",'Data Summary'!A30)</f>
        <v/>
      </c>
      <c r="B28" s="73"/>
      <c r="C28" s="10" t="str">
        <f>HLOOKUP(Introduction!$G$4,nametranslations,113,FALSE)</f>
        <v>Estimation utilisée : améliorée</v>
      </c>
      <c r="D28" s="29"/>
      <c r="E28" s="29"/>
      <c r="F28" s="29"/>
      <c r="G28" s="29"/>
      <c r="H28" s="29"/>
      <c r="I28" s="54"/>
      <c r="J28" s="9"/>
      <c r="K28" s="9"/>
      <c r="L28" s="73"/>
      <c r="M28" s="10" t="str">
        <f>HLOOKUP(Introduction!$G$4,nametranslations,113,FALSE)</f>
        <v>Estimation utilisée : améliorée</v>
      </c>
      <c r="N28" s="36"/>
      <c r="O28" s="29"/>
      <c r="P28" s="29"/>
      <c r="Q28" s="29"/>
      <c r="R28" s="29"/>
      <c r="S28" s="54"/>
      <c r="T28" s="9"/>
      <c r="U28" s="9"/>
      <c r="V28" s="73"/>
      <c r="W28" s="10" t="str">
        <f>HLOOKUP(Introduction!$G$4,nametranslations,113,FALSE)</f>
        <v>Estimation utilisée : améliorée</v>
      </c>
      <c r="X28" s="36"/>
      <c r="Y28" s="29"/>
      <c r="Z28" s="29"/>
      <c r="AA28" s="29"/>
      <c r="AB28" s="29"/>
      <c r="AC28" s="54"/>
      <c r="AD28" s="9"/>
      <c r="AE28" s="9"/>
      <c r="AF28" s="73"/>
      <c r="AG28" s="10" t="str">
        <f>HLOOKUP(Introduction!$G$4,nametranslations,113,FALSE)</f>
        <v>Estimation utilisée : améliorée</v>
      </c>
      <c r="AH28" s="29"/>
      <c r="AI28" s="29"/>
      <c r="AJ28" s="29"/>
      <c r="AK28" s="29"/>
      <c r="AL28" s="29"/>
      <c r="AM28" s="54"/>
      <c r="AN28" s="9"/>
      <c r="AO28" s="9"/>
      <c r="AP28" s="73"/>
      <c r="AQ28" s="10" t="str">
        <f>HLOOKUP(Introduction!$G$4,nametranslations,113,FALSE)</f>
        <v>Estimation utilisée : améliorée</v>
      </c>
      <c r="AR28" s="36"/>
      <c r="AS28" s="29"/>
      <c r="AT28" s="29"/>
      <c r="AU28" s="29"/>
      <c r="AV28" s="29"/>
      <c r="AW28" s="54"/>
      <c r="AX28" s="9"/>
      <c r="AY28" s="9"/>
      <c r="AZ28" s="73"/>
      <c r="BA28" s="10" t="str">
        <f>HLOOKUP(Introduction!$G$4,nametranslations,113,FALSE)</f>
        <v>Estimation utilisée : améliorée</v>
      </c>
      <c r="BB28" s="29" t="s">
        <v>151</v>
      </c>
      <c r="BC28" s="29"/>
      <c r="BD28" s="29"/>
      <c r="BE28" s="29"/>
      <c r="BF28" s="29"/>
      <c r="BG28" s="54"/>
      <c r="BH28" s="9"/>
      <c r="BI28" s="9"/>
      <c r="BJ28" s="73"/>
      <c r="BK28" s="10" t="str">
        <f>HLOOKUP(Introduction!$G$4,nametranslations,113,FALSE)</f>
        <v>Estimation utilisée : améliorée</v>
      </c>
      <c r="BL28" s="36" t="s">
        <v>174</v>
      </c>
      <c r="BM28" s="29"/>
      <c r="BN28" s="29"/>
      <c r="BO28" s="29"/>
      <c r="BP28" s="29" t="s">
        <v>151</v>
      </c>
      <c r="BQ28" s="54" t="s">
        <v>151</v>
      </c>
      <c r="BR28" s="9"/>
      <c r="BS28" s="9"/>
      <c r="BT28" s="73"/>
      <c r="BU28" s="10" t="str">
        <f>HLOOKUP(Introduction!$G$4,nametranslations,113,FALSE)</f>
        <v>Estimation utilisée : améliorée</v>
      </c>
      <c r="BV28" s="36" t="s">
        <v>174</v>
      </c>
      <c r="BW28" s="29"/>
      <c r="BX28" s="29"/>
      <c r="BY28" s="29"/>
      <c r="BZ28" s="29" t="s">
        <v>151</v>
      </c>
      <c r="CA28" s="54" t="s">
        <v>151</v>
      </c>
      <c r="CB28" s="9"/>
      <c r="CC28" s="9"/>
      <c r="CD28" s="73"/>
      <c r="CE28" s="10" t="str">
        <f>HLOOKUP(Introduction!$G$4,nametranslations,113,FALSE)</f>
        <v>Estimation utilisée : améliorée</v>
      </c>
      <c r="CF28" s="36"/>
      <c r="CG28" s="29"/>
      <c r="CH28" s="29"/>
      <c r="CI28" s="29"/>
      <c r="CJ28" s="29"/>
      <c r="CK28" s="54"/>
      <c r="CL28" s="113"/>
      <c r="CM28" s="113"/>
      <c r="CN28" s="73"/>
      <c r="CO28" s="10" t="str">
        <f>HLOOKUP(Introduction!$G$4,nametranslations,113,FALSE)</f>
        <v>Estimation utilisée : améliorée</v>
      </c>
      <c r="CP28" s="36" t="s">
        <v>151</v>
      </c>
      <c r="CQ28" s="29" t="s">
        <v>151</v>
      </c>
      <c r="CR28" s="29" t="s">
        <v>151</v>
      </c>
      <c r="CS28" s="29"/>
      <c r="CT28" s="29" t="s">
        <v>151</v>
      </c>
      <c r="CU28" s="54"/>
      <c r="CV28" s="113"/>
      <c r="CW28" s="113"/>
      <c r="CX28" s="73"/>
      <c r="CY28" s="10" t="str">
        <f>HLOOKUP(Introduction!$G$4,nametranslations,113,FALSE)</f>
        <v>Estimation utilisée : améliorée</v>
      </c>
      <c r="CZ28" s="36"/>
      <c r="DA28" s="29"/>
      <c r="DB28" s="29" t="s">
        <v>151</v>
      </c>
      <c r="DC28" s="29"/>
      <c r="DD28" s="29"/>
      <c r="DE28" s="54"/>
      <c r="DF28" s="113"/>
      <c r="DG28" s="113"/>
      <c r="DH28" s="73"/>
      <c r="DI28" s="10" t="str">
        <f>HLOOKUP(Introduction!$G$4,nametranslations,113,FALSE)</f>
        <v>Estimation utilisée : améliorée</v>
      </c>
      <c r="DJ28" s="36"/>
      <c r="DK28" s="29"/>
      <c r="DL28" s="29"/>
      <c r="DM28" s="29"/>
      <c r="DN28" s="29"/>
      <c r="DO28" s="54"/>
      <c r="DP28" s="113"/>
      <c r="DQ28" s="113"/>
      <c r="DR28" s="73"/>
      <c r="DS28" s="10" t="str">
        <f>HLOOKUP(Introduction!$G$4,nametranslations,113,FALSE)</f>
        <v>Estimation utilisée : améliorée</v>
      </c>
      <c r="DT28" s="36" t="s">
        <v>151</v>
      </c>
      <c r="DU28" s="29"/>
      <c r="DV28" s="29"/>
      <c r="DW28" s="29"/>
      <c r="DX28" s="36" t="s">
        <v>151</v>
      </c>
      <c r="DY28" s="54"/>
      <c r="DZ28" s="113"/>
      <c r="EA28" s="113"/>
      <c r="EB28" s="78"/>
      <c r="EL28" s="78"/>
      <c r="EV28" s="78"/>
      <c r="FF28" s="78"/>
      <c r="FP28" s="78"/>
      <c r="FZ28" s="78"/>
      <c r="GJ28" s="78"/>
      <c r="GT28" s="78"/>
      <c r="HD28" s="78"/>
      <c r="HN28" s="78"/>
      <c r="HX28" s="78"/>
    </row>
    <row r="29" spans="1:232" ht="15.75" customHeight="1" x14ac:dyDescent="0.3">
      <c r="A29" s="208" t="str">
        <f ca="1">IF(ISBLANK('Data Summary'!A31),"",'Data Summary'!A31)</f>
        <v/>
      </c>
      <c r="B29" s="73"/>
      <c r="C29" s="10" t="str">
        <f>HLOOKUP(Introduction!$G$4,nametranslations,114,FALSE)</f>
        <v>Estimation utilisée : service de base</v>
      </c>
      <c r="D29" s="29"/>
      <c r="E29" s="29"/>
      <c r="F29" s="29"/>
      <c r="G29" s="29"/>
      <c r="H29" s="29"/>
      <c r="I29" s="54"/>
      <c r="J29" s="9"/>
      <c r="K29" s="9"/>
      <c r="L29" s="73"/>
      <c r="M29" s="10" t="str">
        <f>HLOOKUP(Introduction!$G$4,nametranslations,114,FALSE)</f>
        <v>Estimation utilisée : service de base</v>
      </c>
      <c r="N29" s="29"/>
      <c r="O29" s="29"/>
      <c r="P29" s="29"/>
      <c r="Q29" s="29"/>
      <c r="R29" s="29"/>
      <c r="S29" s="54"/>
      <c r="T29" s="9"/>
      <c r="U29" s="9"/>
      <c r="V29" s="73"/>
      <c r="W29" s="10" t="str">
        <f>HLOOKUP(Introduction!$G$4,nametranslations,114,FALSE)</f>
        <v>Estimation utilisée : service de base</v>
      </c>
      <c r="X29" s="29"/>
      <c r="Y29" s="29"/>
      <c r="Z29" s="29"/>
      <c r="AA29" s="29"/>
      <c r="AB29" s="29"/>
      <c r="AC29" s="54"/>
      <c r="AD29" s="9"/>
      <c r="AE29" s="9"/>
      <c r="AF29" s="73"/>
      <c r="AG29" s="10" t="str">
        <f>HLOOKUP(Introduction!$G$4,nametranslations,114,FALSE)</f>
        <v>Estimation utilisée : service de base</v>
      </c>
      <c r="AH29" s="29"/>
      <c r="AI29" s="29"/>
      <c r="AJ29" s="29"/>
      <c r="AK29" s="29"/>
      <c r="AL29" s="29"/>
      <c r="AM29" s="54"/>
      <c r="AN29" s="9"/>
      <c r="AO29" s="9"/>
      <c r="AP29" s="73"/>
      <c r="AQ29" s="10" t="str">
        <f>HLOOKUP(Introduction!$G$4,nametranslations,114,FALSE)</f>
        <v>Estimation utilisée : service de base</v>
      </c>
      <c r="AR29" s="29"/>
      <c r="AS29" s="29"/>
      <c r="AT29" s="29"/>
      <c r="AU29" s="29"/>
      <c r="AV29" s="29"/>
      <c r="AW29" s="54"/>
      <c r="AX29" s="9"/>
      <c r="AY29" s="9"/>
      <c r="AZ29" s="73"/>
      <c r="BA29" s="10" t="str">
        <f>HLOOKUP(Introduction!$G$4,nametranslations,114,FALSE)</f>
        <v>Estimation utilisée : service de base</v>
      </c>
      <c r="BB29" s="29"/>
      <c r="BC29" s="29"/>
      <c r="BD29" s="29"/>
      <c r="BE29" s="29"/>
      <c r="BF29" s="29"/>
      <c r="BG29" s="54"/>
      <c r="BH29" s="9"/>
      <c r="BI29" s="9"/>
      <c r="BJ29" s="73"/>
      <c r="BK29" s="10" t="str">
        <f>HLOOKUP(Introduction!$G$4,nametranslations,114,FALSE)</f>
        <v>Estimation utilisée : service de base</v>
      </c>
      <c r="BL29" s="29"/>
      <c r="BM29" s="29"/>
      <c r="BN29" s="29"/>
      <c r="BO29" s="29"/>
      <c r="BP29" s="29"/>
      <c r="BQ29" s="54"/>
      <c r="BR29" s="9"/>
      <c r="BS29" s="9"/>
      <c r="BT29" s="73"/>
      <c r="BU29" s="10" t="str">
        <f>HLOOKUP(Introduction!$G$4,nametranslations,114,FALSE)</f>
        <v>Estimation utilisée : service de base</v>
      </c>
      <c r="BV29" s="29"/>
      <c r="BW29" s="29"/>
      <c r="BX29" s="29"/>
      <c r="BY29" s="29"/>
      <c r="BZ29" s="29"/>
      <c r="CA29" s="54"/>
      <c r="CB29" s="9"/>
      <c r="CC29" s="9"/>
      <c r="CD29" s="73"/>
      <c r="CE29" s="10" t="str">
        <f>HLOOKUP(Introduction!$G$4,nametranslations,114,FALSE)</f>
        <v>Estimation utilisée : service de base</v>
      </c>
      <c r="CF29" s="29"/>
      <c r="CG29" s="29"/>
      <c r="CH29" s="29"/>
      <c r="CI29" s="29"/>
      <c r="CJ29" s="29"/>
      <c r="CK29" s="54"/>
      <c r="CL29" s="113"/>
      <c r="CM29" s="113"/>
      <c r="CN29" s="73"/>
      <c r="CO29" s="10" t="str">
        <f>HLOOKUP(Introduction!$G$4,nametranslations,114,FALSE)</f>
        <v>Estimation utilisée : service de base</v>
      </c>
      <c r="CP29" s="29" t="s">
        <v>151</v>
      </c>
      <c r="CQ29" s="29" t="s">
        <v>151</v>
      </c>
      <c r="CR29" s="29" t="s">
        <v>151</v>
      </c>
      <c r="CS29" s="29"/>
      <c r="CT29" s="29" t="s">
        <v>151</v>
      </c>
      <c r="CU29" s="54"/>
      <c r="CV29" s="113"/>
      <c r="CW29" s="113"/>
      <c r="CX29" s="73"/>
      <c r="CY29" s="10" t="str">
        <f>HLOOKUP(Introduction!$G$4,nametranslations,114,FALSE)</f>
        <v>Estimation utilisée : service de base</v>
      </c>
      <c r="CZ29" s="29"/>
      <c r="DA29" s="29"/>
      <c r="DB29" s="29" t="s">
        <v>151</v>
      </c>
      <c r="DC29" s="29"/>
      <c r="DD29" s="29"/>
      <c r="DE29" s="54"/>
      <c r="DF29" s="113"/>
      <c r="DG29" s="113"/>
      <c r="DH29" s="73"/>
      <c r="DI29" s="10" t="str">
        <f>HLOOKUP(Introduction!$G$4,nametranslations,114,FALSE)</f>
        <v>Estimation utilisée : service de base</v>
      </c>
      <c r="DJ29" s="29"/>
      <c r="DK29" s="29"/>
      <c r="DL29" s="29"/>
      <c r="DM29" s="29"/>
      <c r="DN29" s="29"/>
      <c r="DO29" s="54"/>
      <c r="DP29" s="113"/>
      <c r="DQ29" s="113"/>
      <c r="DR29" s="73"/>
      <c r="DS29" s="10" t="str">
        <f>HLOOKUP(Introduction!$G$4,nametranslations,114,FALSE)</f>
        <v>Estimation utilisée : service de base</v>
      </c>
      <c r="DT29" s="29" t="s">
        <v>151</v>
      </c>
      <c r="DU29" s="29"/>
      <c r="DV29" s="29"/>
      <c r="DW29" s="29"/>
      <c r="DX29" s="29" t="s">
        <v>151</v>
      </c>
      <c r="DY29" s="54"/>
      <c r="DZ29" s="113"/>
      <c r="EA29" s="113"/>
    </row>
    <row r="30" spans="1:232" ht="15.75" customHeight="1" x14ac:dyDescent="0.3">
      <c r="A30" s="208" t="str">
        <f ca="1">IF(ISBLANK('Data Summary'!A32),"",'Data Summary'!A32)</f>
        <v/>
      </c>
      <c r="B30" s="74"/>
      <c r="C30" s="10" t="str">
        <f>HLOOKUP(Introduction!$G$4,nametranslations,115,FALSE)</f>
        <v>Nombre total d'écoles</v>
      </c>
      <c r="D30" s="37"/>
      <c r="E30" s="37"/>
      <c r="F30" s="37"/>
      <c r="G30" s="38"/>
      <c r="H30" s="39"/>
      <c r="I30" s="40"/>
      <c r="J30" s="9"/>
      <c r="K30" s="9"/>
      <c r="L30" s="74"/>
      <c r="M30" s="10" t="str">
        <f>HLOOKUP(Introduction!$G$4,nametranslations,115,FALSE)</f>
        <v>Nombre total d'écoles</v>
      </c>
      <c r="N30" s="37"/>
      <c r="O30" s="37"/>
      <c r="P30" s="37"/>
      <c r="Q30" s="38"/>
      <c r="R30" s="39"/>
      <c r="S30" s="40"/>
      <c r="T30" s="9"/>
      <c r="U30" s="9"/>
      <c r="V30" s="74"/>
      <c r="W30" s="10" t="str">
        <f>HLOOKUP(Introduction!$G$4,nametranslations,115,FALSE)</f>
        <v>Nombre total d'écoles</v>
      </c>
      <c r="X30" s="37"/>
      <c r="Y30" s="37"/>
      <c r="Z30" s="37"/>
      <c r="AA30" s="38"/>
      <c r="AB30" s="39"/>
      <c r="AC30" s="40"/>
      <c r="AD30" s="9"/>
      <c r="AE30" s="9"/>
      <c r="AF30" s="74"/>
      <c r="AG30" s="10" t="str">
        <f>HLOOKUP(Introduction!$G$4,nametranslations,115,FALSE)</f>
        <v>Nombre total d'écoles</v>
      </c>
      <c r="AH30" s="37"/>
      <c r="AI30" s="37"/>
      <c r="AJ30" s="37"/>
      <c r="AK30" s="38"/>
      <c r="AL30" s="39"/>
      <c r="AM30" s="40"/>
      <c r="AN30" s="9"/>
      <c r="AO30" s="9"/>
      <c r="AP30" s="74"/>
      <c r="AQ30" s="10" t="str">
        <f>HLOOKUP(Introduction!$G$4,nametranslations,115,FALSE)</f>
        <v>Nombre total d'écoles</v>
      </c>
      <c r="AR30" s="37"/>
      <c r="AS30" s="37"/>
      <c r="AT30" s="37"/>
      <c r="AU30" s="38"/>
      <c r="AV30" s="39"/>
      <c r="AW30" s="40"/>
      <c r="AX30" s="9"/>
      <c r="AY30" s="9"/>
      <c r="AZ30" s="74"/>
      <c r="BA30" s="10" t="str">
        <f>HLOOKUP(Introduction!$G$4,nametranslations,115,FALSE)</f>
        <v>Nombre total d'écoles</v>
      </c>
      <c r="BB30" s="37"/>
      <c r="BC30" s="37"/>
      <c r="BD30" s="37"/>
      <c r="BE30" s="38"/>
      <c r="BF30" s="39"/>
      <c r="BG30" s="40"/>
      <c r="BH30" s="9"/>
      <c r="BI30" s="9"/>
      <c r="BJ30" s="74"/>
      <c r="BK30" s="10" t="str">
        <f>HLOOKUP(Introduction!$G$4,nametranslations,115,FALSE)</f>
        <v>Nombre total d'écoles</v>
      </c>
      <c r="BL30" s="37"/>
      <c r="BM30" s="37"/>
      <c r="BN30" s="37"/>
      <c r="BO30" s="38"/>
      <c r="BP30" s="39"/>
      <c r="BQ30" s="40"/>
      <c r="BR30" s="9"/>
      <c r="BS30" s="9"/>
      <c r="BT30" s="74"/>
      <c r="BU30" s="10" t="str">
        <f>HLOOKUP(Introduction!$G$4,nametranslations,115,FALSE)</f>
        <v>Nombre total d'écoles</v>
      </c>
      <c r="BV30" s="37"/>
      <c r="BW30" s="37"/>
      <c r="BX30" s="37"/>
      <c r="BY30" s="38"/>
      <c r="BZ30" s="39"/>
      <c r="CA30" s="40"/>
      <c r="CB30" s="9"/>
      <c r="CC30" s="9"/>
      <c r="CD30" s="74"/>
      <c r="CE30" s="10" t="str">
        <f>HLOOKUP(Introduction!$G$4,nametranslations,115,FALSE)</f>
        <v>Nombre total d'écoles</v>
      </c>
      <c r="CF30" s="122"/>
      <c r="CG30" s="122"/>
      <c r="CH30" s="122"/>
      <c r="CI30" s="123"/>
      <c r="CJ30" s="124"/>
      <c r="CK30" s="40"/>
      <c r="CL30" s="113"/>
      <c r="CM30" s="113"/>
      <c r="CN30" s="74"/>
      <c r="CO30" s="10" t="str">
        <f>HLOOKUP(Introduction!$G$4,nametranslations,115,FALSE)</f>
        <v>Nombre total d'écoles</v>
      </c>
      <c r="CP30" s="122"/>
      <c r="CQ30" s="122"/>
      <c r="CR30" s="122"/>
      <c r="CS30" s="123"/>
      <c r="CT30" s="124">
        <v>8500</v>
      </c>
      <c r="CU30" s="40"/>
      <c r="CV30" s="113"/>
      <c r="CW30" s="113"/>
      <c r="CX30" s="74"/>
      <c r="CY30" s="10" t="str">
        <f>HLOOKUP(Introduction!$G$4,nametranslations,115,FALSE)</f>
        <v>Nombre total d'écoles</v>
      </c>
      <c r="CZ30" s="122"/>
      <c r="DA30" s="122"/>
      <c r="DB30" s="122"/>
      <c r="DC30" s="123"/>
      <c r="DD30" s="124"/>
      <c r="DE30" s="40"/>
      <c r="DF30" s="113"/>
      <c r="DG30" s="113"/>
      <c r="DH30" s="74"/>
      <c r="DI30" s="10" t="str">
        <f>HLOOKUP(Introduction!$G$4,nametranslations,115,FALSE)</f>
        <v>Nombre total d'écoles</v>
      </c>
      <c r="DJ30" s="122"/>
      <c r="DK30" s="122"/>
      <c r="DL30" s="122"/>
      <c r="DM30" s="123"/>
      <c r="DN30" s="124"/>
      <c r="DO30" s="40"/>
      <c r="DP30" s="113"/>
      <c r="DQ30" s="113"/>
      <c r="DR30" s="74"/>
      <c r="DS30" s="10" t="str">
        <f>HLOOKUP(Introduction!$G$4,nametranslations,115,FALSE)</f>
        <v>Nombre total d'écoles</v>
      </c>
      <c r="DT30" s="122"/>
      <c r="DU30" s="122"/>
      <c r="DV30" s="122"/>
      <c r="DW30" s="123"/>
      <c r="DX30" s="122"/>
      <c r="DY30" s="40"/>
      <c r="DZ30" s="113"/>
      <c r="EA30" s="113"/>
    </row>
    <row r="31" spans="1:232" ht="16.2" thickBot="1" x14ac:dyDescent="0.35">
      <c r="A31" s="208" t="str">
        <f ca="1">IF(ISBLANK('Data Summary'!A33),"",'Data Summary'!A33)</f>
        <v/>
      </c>
      <c r="B31" s="75"/>
      <c r="C31" s="41" t="str">
        <f>HLOOKUP(Introduction!$G$4,nametranslations,116,FALSE)</f>
        <v>Nombre enquêté</v>
      </c>
      <c r="D31" s="42">
        <v>9805</v>
      </c>
      <c r="E31" s="42"/>
      <c r="F31" s="42"/>
      <c r="G31" s="42"/>
      <c r="H31" s="42">
        <v>8149</v>
      </c>
      <c r="I31" s="43">
        <v>1656</v>
      </c>
      <c r="J31" s="9"/>
      <c r="K31" s="9"/>
      <c r="L31" s="75"/>
      <c r="M31" s="41" t="str">
        <f>HLOOKUP(Introduction!$G$4,nametranslations,116,FALSE)</f>
        <v>Nombre enquêté</v>
      </c>
      <c r="N31" s="42">
        <v>10467</v>
      </c>
      <c r="O31" s="42"/>
      <c r="P31" s="42"/>
      <c r="Q31" s="42"/>
      <c r="R31" s="42">
        <v>8709</v>
      </c>
      <c r="S31" s="43">
        <v>1758</v>
      </c>
      <c r="T31" s="9"/>
      <c r="U31" s="9"/>
      <c r="V31" s="75"/>
      <c r="W31" s="41" t="str">
        <f>HLOOKUP(Introduction!$G$4,nametranslations,116,FALSE)</f>
        <v>Nombre enquêté</v>
      </c>
      <c r="X31" s="42">
        <v>11168</v>
      </c>
      <c r="Y31" s="42"/>
      <c r="Z31" s="42"/>
      <c r="AA31" s="42"/>
      <c r="AB31" s="42">
        <v>9243</v>
      </c>
      <c r="AC31" s="43">
        <v>1925</v>
      </c>
      <c r="AD31" s="9"/>
      <c r="AE31" s="9"/>
      <c r="AF31" s="75"/>
      <c r="AG31" s="41" t="str">
        <f>HLOOKUP(Introduction!$G$4,nametranslations,116,FALSE)</f>
        <v>Nombre enquêté</v>
      </c>
      <c r="AH31" s="42">
        <v>11980</v>
      </c>
      <c r="AI31" s="42"/>
      <c r="AJ31" s="42"/>
      <c r="AK31" s="42"/>
      <c r="AL31" s="42">
        <v>9862</v>
      </c>
      <c r="AM31" s="43">
        <v>2118</v>
      </c>
      <c r="AN31" s="9"/>
      <c r="AO31" s="9"/>
      <c r="AP31" s="75"/>
      <c r="AQ31" s="41" t="str">
        <f>HLOOKUP(Introduction!$G$4,nametranslations,116,FALSE)</f>
        <v>Nombre enquêté</v>
      </c>
      <c r="AR31" s="42">
        <v>12565</v>
      </c>
      <c r="AS31" s="42"/>
      <c r="AT31" s="42"/>
      <c r="AU31" s="42"/>
      <c r="AV31" s="42">
        <v>10237</v>
      </c>
      <c r="AW31" s="43">
        <v>2328</v>
      </c>
      <c r="AX31" s="9"/>
      <c r="AY31" s="9"/>
      <c r="AZ31" s="75"/>
      <c r="BA31" s="41" t="str">
        <f>HLOOKUP(Introduction!$G$4,nametranslations,116,FALSE)</f>
        <v>Nombre enquêté</v>
      </c>
      <c r="BB31" s="42">
        <f>BF31+BG31</f>
        <v>13619</v>
      </c>
      <c r="BC31" s="42"/>
      <c r="BD31" s="42"/>
      <c r="BE31" s="42"/>
      <c r="BF31" s="42">
        <v>10956</v>
      </c>
      <c r="BG31" s="43">
        <v>2663</v>
      </c>
      <c r="BH31" s="9"/>
      <c r="BI31" s="9"/>
      <c r="BJ31" s="75"/>
      <c r="BK31" s="41" t="str">
        <f>HLOOKUP(Introduction!$G$4,nametranslations,116,FALSE)</f>
        <v>Nombre enquêté</v>
      </c>
      <c r="BL31" s="42"/>
      <c r="BM31" s="42"/>
      <c r="BN31" s="42"/>
      <c r="BO31" s="42"/>
      <c r="BP31" s="42"/>
      <c r="BQ31" s="43"/>
      <c r="BR31" s="9"/>
      <c r="BS31" s="9"/>
      <c r="BT31" s="75"/>
      <c r="BU31" s="41" t="str">
        <f>HLOOKUP(Introduction!$G$4,nametranslations,116,FALSE)</f>
        <v>Nombre enquêté</v>
      </c>
      <c r="BV31" s="42"/>
      <c r="BW31" s="42"/>
      <c r="BX31" s="42"/>
      <c r="BY31" s="42"/>
      <c r="BZ31" s="42"/>
      <c r="CA31" s="43"/>
      <c r="CB31" s="9"/>
      <c r="CC31" s="9"/>
      <c r="CD31" s="75"/>
      <c r="CE31" s="41" t="str">
        <f>HLOOKUP(Introduction!$G$4,nametranslations,116,FALSE)</f>
        <v>Nombre enquêté</v>
      </c>
      <c r="CF31" s="42"/>
      <c r="CG31" s="42"/>
      <c r="CH31" s="42"/>
      <c r="CI31" s="42"/>
      <c r="CJ31" s="42"/>
      <c r="CK31" s="43"/>
      <c r="CL31" s="113"/>
      <c r="CM31" s="113"/>
      <c r="CN31" s="75"/>
      <c r="CO31" s="41" t="str">
        <f>HLOOKUP(Introduction!$G$4,nametranslations,116,FALSE)</f>
        <v>Nombre enquêté</v>
      </c>
      <c r="CP31" s="42">
        <v>1168</v>
      </c>
      <c r="CQ31" s="42">
        <v>141</v>
      </c>
      <c r="CR31" s="42">
        <v>1027</v>
      </c>
      <c r="CS31" s="42"/>
      <c r="CT31" s="42">
        <v>1168</v>
      </c>
      <c r="CU31" s="43"/>
      <c r="CV31" s="113"/>
      <c r="CW31" s="113"/>
      <c r="CX31" s="75"/>
      <c r="CY31" s="41" t="str">
        <f>HLOOKUP(Introduction!$G$4,nametranslations,116,FALSE)</f>
        <v>Nombre enquêté</v>
      </c>
      <c r="CZ31" s="42"/>
      <c r="DA31" s="42"/>
      <c r="DB31" s="42">
        <v>85</v>
      </c>
      <c r="DC31" s="42"/>
      <c r="DD31" s="42"/>
      <c r="DE31" s="43"/>
      <c r="DF31" s="113"/>
      <c r="DG31" s="113"/>
      <c r="DH31" s="75"/>
      <c r="DI31" s="41" t="str">
        <f>HLOOKUP(Introduction!$G$4,nametranslations,116,FALSE)</f>
        <v>Nombre enquêté</v>
      </c>
      <c r="DJ31" s="42"/>
      <c r="DK31" s="42"/>
      <c r="DL31" s="42"/>
      <c r="DM31" s="42"/>
      <c r="DN31" s="42"/>
      <c r="DO31" s="43"/>
      <c r="DP31" s="113"/>
      <c r="DQ31" s="113"/>
      <c r="DR31" s="75"/>
      <c r="DS31" s="41" t="str">
        <f>HLOOKUP(Introduction!$G$4,nametranslations,116,FALSE)</f>
        <v>Nombre enquêté</v>
      </c>
      <c r="DT31" s="42">
        <v>65</v>
      </c>
      <c r="DU31" s="42">
        <v>44</v>
      </c>
      <c r="DV31" s="42">
        <v>21</v>
      </c>
      <c r="DW31" s="42"/>
      <c r="DX31" s="42">
        <v>65</v>
      </c>
      <c r="DY31" s="43"/>
      <c r="DZ31" s="113"/>
      <c r="EA31" s="113"/>
    </row>
    <row r="32" spans="1:232" x14ac:dyDescent="0.3">
      <c r="A32" s="208" t="str">
        <f ca="1">IF(ISBLANK('Data Summary'!A34),"",'Data Summary'!A34)</f>
        <v/>
      </c>
    </row>
    <row r="33" spans="1:1" x14ac:dyDescent="0.3">
      <c r="A33" s="208" t="str">
        <f ca="1">IF(ISBLANK('Data Summary'!A35),"",'Data Summary'!A35)</f>
        <v/>
      </c>
    </row>
    <row r="34" spans="1:1" x14ac:dyDescent="0.3">
      <c r="A34" s="208" t="str">
        <f ca="1">IF(ISBLANK('Data Summary'!A36),"",'Data Summary'!A36)</f>
        <v/>
      </c>
    </row>
    <row r="35" spans="1:1" x14ac:dyDescent="0.3">
      <c r="A35" s="208" t="str">
        <f ca="1">IF(ISBLANK('Data Summary'!A37),"",'Data Summary'!A37)</f>
        <v/>
      </c>
    </row>
    <row r="36" spans="1:1" x14ac:dyDescent="0.3">
      <c r="A36" s="208" t="str">
        <f ca="1">IF(ISBLANK('Data Summary'!A38),"",'Data Summary'!A38)</f>
        <v/>
      </c>
    </row>
    <row r="37" spans="1:1" x14ac:dyDescent="0.3">
      <c r="A37" s="208" t="str">
        <f ca="1">IF(ISBLANK('Data Summary'!A39),"",'Data Summary'!A39)</f>
        <v/>
      </c>
    </row>
    <row r="38" spans="1:1" x14ac:dyDescent="0.3">
      <c r="A38" s="208" t="str">
        <f ca="1">IF(ISBLANK('Data Summary'!A40),"",'Data Summary'!A40)</f>
        <v/>
      </c>
    </row>
    <row r="39" spans="1:1" x14ac:dyDescent="0.3">
      <c r="A39" s="208" t="str">
        <f ca="1">IF(ISBLANK('Data Summary'!A41),"",'Data Summary'!A41)</f>
        <v/>
      </c>
    </row>
    <row r="40" spans="1:1" x14ac:dyDescent="0.3">
      <c r="A40" s="208" t="str">
        <f ca="1">IF(ISBLANK('Data Summary'!A42),"",'Data Summary'!A42)</f>
        <v/>
      </c>
    </row>
    <row r="41" spans="1:1" x14ac:dyDescent="0.3">
      <c r="A41" s="208" t="str">
        <f ca="1">IF(ISBLANK('Data Summary'!A43),"",'Data Summary'!A43)</f>
        <v/>
      </c>
    </row>
    <row r="42" spans="1:1" x14ac:dyDescent="0.3">
      <c r="A42" s="208" t="str">
        <f ca="1">IF(ISBLANK('Data Summary'!A44),"",'Data Summary'!A44)</f>
        <v/>
      </c>
    </row>
    <row r="43" spans="1:1" x14ac:dyDescent="0.3">
      <c r="A43" s="208" t="str">
        <f ca="1">IF(ISBLANK('Data Summary'!A45),"",'Data Summary'!A45)</f>
        <v/>
      </c>
    </row>
    <row r="44" spans="1:1" x14ac:dyDescent="0.3">
      <c r="A44" s="208" t="str">
        <f ca="1">IF(ISBLANK('Data Summary'!A46),"",'Data Summary'!A46)</f>
        <v/>
      </c>
    </row>
    <row r="45" spans="1:1" x14ac:dyDescent="0.3">
      <c r="A45" s="208" t="str">
        <f ca="1">IF(ISBLANK('Data Summary'!A47),"",'Data Summary'!A47)</f>
        <v/>
      </c>
    </row>
    <row r="46" spans="1:1" x14ac:dyDescent="0.3">
      <c r="A46" s="208" t="str">
        <f ca="1">IF(ISBLANK('Data Summary'!A48),"",'Data Summary'!A48)</f>
        <v/>
      </c>
    </row>
    <row r="47" spans="1:1" x14ac:dyDescent="0.3">
      <c r="A47" s="208" t="str">
        <f ca="1">IF(ISBLANK('Data Summary'!A49),"",'Data Summary'!A49)</f>
        <v/>
      </c>
    </row>
    <row r="48" spans="1:1" x14ac:dyDescent="0.3">
      <c r="A48" s="208" t="str">
        <f ca="1">IF(ISBLANK('Data Summary'!A50),"",'Data Summary'!A50)</f>
        <v/>
      </c>
    </row>
    <row r="49" spans="1:1" x14ac:dyDescent="0.3">
      <c r="A49" s="208" t="str">
        <f ca="1">IF(ISBLANK('Data Summary'!A51),"",'Data Summary'!A51)</f>
        <v/>
      </c>
    </row>
    <row r="50" spans="1:1" x14ac:dyDescent="0.3">
      <c r="A50" s="208" t="str">
        <f ca="1">IF(ISBLANK('Data Summary'!A52),"",'Data Summary'!A52)</f>
        <v/>
      </c>
    </row>
    <row r="51" spans="1:1" x14ac:dyDescent="0.3">
      <c r="A51" s="208" t="str">
        <f ca="1">IF(ISBLANK('Data Summary'!A53),"",'Data Summary'!A53)</f>
        <v/>
      </c>
    </row>
    <row r="52" spans="1:1" x14ac:dyDescent="0.3">
      <c r="A52" s="208" t="str">
        <f ca="1">IF(ISBLANK('Data Summary'!A54),"",'Data Summary'!A54)</f>
        <v/>
      </c>
    </row>
    <row r="53" spans="1:1" x14ac:dyDescent="0.3">
      <c r="A53" s="208" t="str">
        <f ca="1">IF(ISBLANK('Data Summary'!A55),"",'Data Summary'!A55)</f>
        <v/>
      </c>
    </row>
    <row r="54" spans="1:1" x14ac:dyDescent="0.3">
      <c r="A54" s="208" t="str">
        <f ca="1">IF(ISBLANK('Data Summary'!A56),"",'Data Summary'!A56)</f>
        <v/>
      </c>
    </row>
    <row r="55" spans="1:1" x14ac:dyDescent="0.3">
      <c r="A55" s="208" t="str">
        <f ca="1">IF(ISBLANK('Data Summary'!A57),"",'Data Summary'!A57)</f>
        <v/>
      </c>
    </row>
    <row r="56" spans="1:1" x14ac:dyDescent="0.3">
      <c r="A56" s="208" t="str">
        <f ca="1">IF(ISBLANK('Data Summary'!A58),"",'Data Summary'!A58)</f>
        <v/>
      </c>
    </row>
    <row r="57" spans="1:1" x14ac:dyDescent="0.3">
      <c r="A57" s="208" t="str">
        <f ca="1">IF(ISBLANK('Data Summary'!A59),"",'Data Summary'!A59)</f>
        <v/>
      </c>
    </row>
    <row r="58" spans="1:1" x14ac:dyDescent="0.3">
      <c r="A58" s="208" t="str">
        <f ca="1">IF(ISBLANK('Data Summary'!A60),"",'Data Summary'!A60)</f>
        <v/>
      </c>
    </row>
    <row r="59" spans="1:1" x14ac:dyDescent="0.3">
      <c r="A59" s="208" t="str">
        <f ca="1">IF(ISBLANK('Data Summary'!A61),"",'Data Summary'!A61)</f>
        <v/>
      </c>
    </row>
    <row r="60" spans="1:1" x14ac:dyDescent="0.3">
      <c r="A60" s="208" t="str">
        <f ca="1">IF(ISBLANK('Data Summary'!A62),"",'Data Summary'!A62)</f>
        <v/>
      </c>
    </row>
    <row r="61" spans="1:1" x14ac:dyDescent="0.3">
      <c r="A61" s="208" t="str">
        <f ca="1">IF(ISBLANK('Data Summary'!A63),"",'Data Summary'!A63)</f>
        <v/>
      </c>
    </row>
    <row r="62" spans="1:1" x14ac:dyDescent="0.3">
      <c r="A62" s="208" t="str">
        <f ca="1">IF(ISBLANK('Data Summary'!A64),"",'Data Summary'!A64)</f>
        <v/>
      </c>
    </row>
    <row r="63" spans="1:1" x14ac:dyDescent="0.3">
      <c r="A63" s="208" t="str">
        <f ca="1">IF(ISBLANK('Data Summary'!A65),"",'Data Summary'!A65)</f>
        <v/>
      </c>
    </row>
    <row r="64" spans="1:1" x14ac:dyDescent="0.3">
      <c r="A64" s="208" t="str">
        <f ca="1">IF(ISBLANK('Data Summary'!A66),"",'Data Summary'!A66)</f>
        <v/>
      </c>
    </row>
    <row r="65" spans="1:1" x14ac:dyDescent="0.3">
      <c r="A65" s="208" t="str">
        <f ca="1">IF(ISBLANK('Data Summary'!A67),"",'Data Summary'!A67)</f>
        <v/>
      </c>
    </row>
    <row r="66" spans="1:1" x14ac:dyDescent="0.3">
      <c r="A66" s="208" t="str">
        <f ca="1">IF(ISBLANK('Data Summary'!A68),"",'Data Summary'!A68)</f>
        <v/>
      </c>
    </row>
    <row r="67" spans="1:1" x14ac:dyDescent="0.3">
      <c r="A67" s="208" t="str">
        <f ca="1">IF(ISBLANK('Data Summary'!A69),"",'Data Summary'!A69)</f>
        <v/>
      </c>
    </row>
    <row r="68" spans="1:1" x14ac:dyDescent="0.3">
      <c r="A68" s="208" t="str">
        <f ca="1">IF(ISBLANK('Data Summary'!A70),"",'Data Summary'!A70)</f>
        <v/>
      </c>
    </row>
    <row r="69" spans="1:1" x14ac:dyDescent="0.3">
      <c r="A69" s="208" t="str">
        <f ca="1">IF(ISBLANK('Data Summary'!A71),"",'Data Summary'!A71)</f>
        <v/>
      </c>
    </row>
    <row r="70" spans="1:1" x14ac:dyDescent="0.3">
      <c r="A70" s="208" t="str">
        <f ca="1">IF(ISBLANK('Data Summary'!A72),"",'Data Summary'!A72)</f>
        <v/>
      </c>
    </row>
    <row r="71" spans="1:1" x14ac:dyDescent="0.3">
      <c r="A71" s="208" t="str">
        <f ca="1">IF(ISBLANK('Data Summary'!A73),"",'Data Summary'!A73)</f>
        <v/>
      </c>
    </row>
    <row r="72" spans="1:1" x14ac:dyDescent="0.3">
      <c r="A72" s="208" t="str">
        <f ca="1">IF(ISBLANK('Data Summary'!A74),"",'Data Summary'!A74)</f>
        <v/>
      </c>
    </row>
    <row r="73" spans="1:1" x14ac:dyDescent="0.3">
      <c r="A73" s="208" t="str">
        <f ca="1">IF(ISBLANK('Data Summary'!A75),"",'Data Summary'!A75)</f>
        <v/>
      </c>
    </row>
    <row r="74" spans="1:1" x14ac:dyDescent="0.3">
      <c r="A74" s="208" t="str">
        <f ca="1">IF(ISBLANK('Data Summary'!A76),"",'Data Summary'!A76)</f>
        <v/>
      </c>
    </row>
    <row r="75" spans="1:1" x14ac:dyDescent="0.3">
      <c r="A75" s="208" t="str">
        <f ca="1">IF(ISBLANK('Data Summary'!A77),"",'Data Summary'!A77)</f>
        <v/>
      </c>
    </row>
    <row r="76" spans="1:1" x14ac:dyDescent="0.3">
      <c r="A76" s="208" t="str">
        <f ca="1">IF(ISBLANK('Data Summary'!A78),"",'Data Summary'!A78)</f>
        <v/>
      </c>
    </row>
    <row r="77" spans="1:1" x14ac:dyDescent="0.3">
      <c r="A77" s="208" t="str">
        <f ca="1">IF(ISBLANK('Data Summary'!A79),"",'Data Summary'!A79)</f>
        <v/>
      </c>
    </row>
    <row r="78" spans="1:1" x14ac:dyDescent="0.3">
      <c r="A78" s="208" t="str">
        <f ca="1">IF(ISBLANK('Data Summary'!A80),"",'Data Summary'!A80)</f>
        <v/>
      </c>
    </row>
    <row r="79" spans="1:1" x14ac:dyDescent="0.3">
      <c r="A79" s="208" t="str">
        <f ca="1">IF(ISBLANK('Data Summary'!A81),"",'Data Summary'!A81)</f>
        <v/>
      </c>
    </row>
    <row r="80" spans="1:1" x14ac:dyDescent="0.3">
      <c r="A80" s="208" t="str">
        <f ca="1">IF(ISBLANK('Data Summary'!A82),"",'Data Summary'!A82)</f>
        <v/>
      </c>
    </row>
    <row r="81" spans="1:1" x14ac:dyDescent="0.3">
      <c r="A81" s="208" t="str">
        <f ca="1">IF(ISBLANK('Data Summary'!A83),"",'Data Summary'!A83)</f>
        <v/>
      </c>
    </row>
    <row r="82" spans="1:1" x14ac:dyDescent="0.3">
      <c r="A82" s="208" t="str">
        <f ca="1">IF(ISBLANK('Data Summary'!A84),"",'Data Summary'!A84)</f>
        <v/>
      </c>
    </row>
    <row r="83" spans="1:1" x14ac:dyDescent="0.3">
      <c r="A83" s="208" t="str">
        <f ca="1">IF(ISBLANK('Data Summary'!A85),"",'Data Summary'!A85)</f>
        <v/>
      </c>
    </row>
    <row r="84" spans="1:1" x14ac:dyDescent="0.3">
      <c r="A84" s="208" t="str">
        <f ca="1">IF(ISBLANK('Data Summary'!A86),"",'Data Summary'!A86)</f>
        <v/>
      </c>
    </row>
    <row r="85" spans="1:1" x14ac:dyDescent="0.3">
      <c r="A85" s="208" t="str">
        <f ca="1">IF(ISBLANK('Data Summary'!A87),"",'Data Summary'!A87)</f>
        <v/>
      </c>
    </row>
    <row r="86" spans="1:1" x14ac:dyDescent="0.3">
      <c r="A86" s="208" t="str">
        <f ca="1">IF(ISBLANK('Data Summary'!A88),"",'Data Summary'!A88)</f>
        <v/>
      </c>
    </row>
    <row r="87" spans="1:1" x14ac:dyDescent="0.3">
      <c r="A87" s="208" t="str">
        <f ca="1">IF(ISBLANK('Data Summary'!A89),"",'Data Summary'!A89)</f>
        <v/>
      </c>
    </row>
    <row r="88" spans="1:1" x14ac:dyDescent="0.3">
      <c r="A88" s="208" t="str">
        <f ca="1">IF(ISBLANK('Data Summary'!A90),"",'Data Summary'!A90)</f>
        <v/>
      </c>
    </row>
    <row r="89" spans="1:1" x14ac:dyDescent="0.3">
      <c r="A89" s="208" t="str">
        <f ca="1">IF(ISBLANK('Data Summary'!A91),"",'Data Summary'!A91)</f>
        <v/>
      </c>
    </row>
    <row r="90" spans="1:1" x14ac:dyDescent="0.3">
      <c r="A90" s="208" t="str">
        <f ca="1">IF(ISBLANK('Data Summary'!A92),"",'Data Summary'!A92)</f>
        <v/>
      </c>
    </row>
    <row r="91" spans="1:1" x14ac:dyDescent="0.3">
      <c r="A91" s="208" t="str">
        <f ca="1">IF(ISBLANK('Data Summary'!A93),"",'Data Summary'!A93)</f>
        <v/>
      </c>
    </row>
    <row r="92" spans="1:1" x14ac:dyDescent="0.3">
      <c r="A92" s="208" t="str">
        <f ca="1">IF(ISBLANK('Data Summary'!A94),"",'Data Summary'!A94)</f>
        <v/>
      </c>
    </row>
    <row r="93" spans="1:1" x14ac:dyDescent="0.3">
      <c r="A93" s="208" t="str">
        <f ca="1">IF(ISBLANK('Data Summary'!A95),"",'Data Summary'!A95)</f>
        <v/>
      </c>
    </row>
    <row r="94" spans="1:1" x14ac:dyDescent="0.3">
      <c r="A94" s="208" t="str">
        <f ca="1">IF(ISBLANK('Data Summary'!A96),"",'Data Summary'!A96)</f>
        <v/>
      </c>
    </row>
    <row r="95" spans="1:1" x14ac:dyDescent="0.3">
      <c r="A95" s="208" t="str">
        <f ca="1">IF(ISBLANK('Data Summary'!A97),"",'Data Summary'!A97)</f>
        <v/>
      </c>
    </row>
    <row r="96" spans="1:1" x14ac:dyDescent="0.3">
      <c r="A96" s="208" t="str">
        <f ca="1">IF(ISBLANK('Data Summary'!A98),"",'Data Summary'!A98)</f>
        <v/>
      </c>
    </row>
    <row r="97" spans="1:1" x14ac:dyDescent="0.3">
      <c r="A97" s="208" t="str">
        <f ca="1">IF(ISBLANK('Data Summary'!A99),"",'Data Summary'!A99)</f>
        <v/>
      </c>
    </row>
    <row r="98" spans="1:1" x14ac:dyDescent="0.3">
      <c r="A98" s="208" t="str">
        <f ca="1">IF(ISBLANK('Data Summary'!A100),"",'Data Summary'!A100)</f>
        <v/>
      </c>
    </row>
    <row r="99" spans="1:1" x14ac:dyDescent="0.3">
      <c r="A99" s="208" t="str">
        <f ca="1">IF(ISBLANK('Data Summary'!A101),"",'Data Summary'!A101)</f>
        <v/>
      </c>
    </row>
    <row r="100" spans="1:1" x14ac:dyDescent="0.3">
      <c r="A100" s="208" t="str">
        <f ca="1">IF(ISBLANK('Data Summary'!A102),"",'Data Summary'!A102)</f>
        <v/>
      </c>
    </row>
    <row r="101" spans="1:1" x14ac:dyDescent="0.3">
      <c r="A101" s="208" t="str">
        <f ca="1">IF(ISBLANK('Data Summary'!A103),"",'Data Summary'!A103)</f>
        <v/>
      </c>
    </row>
    <row r="102" spans="1:1" x14ac:dyDescent="0.3">
      <c r="A102" s="208" t="str">
        <f ca="1">IF(ISBLANK('Data Summary'!A104),"",'Data Summary'!A104)</f>
        <v/>
      </c>
    </row>
    <row r="103" spans="1:1" x14ac:dyDescent="0.3">
      <c r="A103" s="208" t="str">
        <f ca="1">IF(ISBLANK('Data Summary'!A105),"",'Data Summary'!A105)</f>
        <v/>
      </c>
    </row>
    <row r="104" spans="1:1" x14ac:dyDescent="0.3">
      <c r="A104" s="208" t="str">
        <f ca="1">IF(ISBLANK('Data Summary'!A106),"",'Data Summary'!A106)</f>
        <v/>
      </c>
    </row>
    <row r="105" spans="1:1" x14ac:dyDescent="0.3">
      <c r="A105" s="208" t="str">
        <f ca="1">IF(ISBLANK('Data Summary'!A107),"",'Data Summary'!A107)</f>
        <v/>
      </c>
    </row>
    <row r="106" spans="1:1" x14ac:dyDescent="0.3">
      <c r="A106" s="208" t="str">
        <f ca="1">IF(ISBLANK('Data Summary'!A108),"",'Data Summary'!A108)</f>
        <v/>
      </c>
    </row>
    <row r="107" spans="1:1" x14ac:dyDescent="0.3">
      <c r="A107" s="208" t="str">
        <f ca="1">IF(ISBLANK('Data Summary'!A109),"",'Data Summary'!A109)</f>
        <v/>
      </c>
    </row>
    <row r="108" spans="1:1" x14ac:dyDescent="0.3">
      <c r="A108" s="208" t="str">
        <f ca="1">IF(ISBLANK('Data Summary'!A110),"",'Data Summary'!A110)</f>
        <v/>
      </c>
    </row>
    <row r="109" spans="1:1" x14ac:dyDescent="0.3">
      <c r="A109" s="208" t="str">
        <f ca="1">IF(ISBLANK('Data Summary'!A111),"",'Data Summary'!A111)</f>
        <v/>
      </c>
    </row>
    <row r="110" spans="1:1" x14ac:dyDescent="0.3">
      <c r="A110" s="208" t="str">
        <f ca="1">IF(ISBLANK('Data Summary'!A112),"",'Data Summary'!A112)</f>
        <v/>
      </c>
    </row>
    <row r="111" spans="1:1" x14ac:dyDescent="0.3">
      <c r="A111" s="208" t="str">
        <f ca="1">IF(ISBLANK('Data Summary'!A113),"",'Data Summary'!A113)</f>
        <v/>
      </c>
    </row>
    <row r="112" spans="1:1" x14ac:dyDescent="0.3">
      <c r="A112" s="208" t="str">
        <f ca="1">IF(ISBLANK('Data Summary'!A114),"",'Data Summary'!A114)</f>
        <v/>
      </c>
    </row>
    <row r="113" spans="1:1" x14ac:dyDescent="0.3">
      <c r="A113" s="208" t="str">
        <f ca="1">IF(ISBLANK('Data Summary'!A115),"",'Data Summary'!A115)</f>
        <v/>
      </c>
    </row>
    <row r="114" spans="1:1" x14ac:dyDescent="0.3">
      <c r="A114" s="208" t="str">
        <f ca="1">IF(ISBLANK('Data Summary'!A116),"",'Data Summary'!A116)</f>
        <v/>
      </c>
    </row>
    <row r="115" spans="1:1" x14ac:dyDescent="0.3">
      <c r="A115" s="208" t="str">
        <f ca="1">IF(ISBLANK('Data Summary'!A117),"",'Data Summary'!A117)</f>
        <v/>
      </c>
    </row>
    <row r="116" spans="1:1" x14ac:dyDescent="0.3">
      <c r="A116" s="208" t="str">
        <f ca="1">IF(ISBLANK('Data Summary'!A118),"",'Data Summary'!A118)</f>
        <v/>
      </c>
    </row>
    <row r="117" spans="1:1" x14ac:dyDescent="0.3">
      <c r="A117" s="208" t="str">
        <f ca="1">IF(ISBLANK('Data Summary'!A119),"",'Data Summary'!A119)</f>
        <v/>
      </c>
    </row>
    <row r="118" spans="1:1" x14ac:dyDescent="0.3">
      <c r="A118" s="208" t="str">
        <f ca="1">IF(ISBLANK('Data Summary'!A120),"",'Data Summary'!A120)</f>
        <v/>
      </c>
    </row>
    <row r="119" spans="1:1" x14ac:dyDescent="0.3">
      <c r="A119" s="208" t="str">
        <f ca="1">IF(ISBLANK('Data Summary'!A121),"",'Data Summary'!A121)</f>
        <v/>
      </c>
    </row>
    <row r="120" spans="1:1" x14ac:dyDescent="0.3">
      <c r="A120" s="208" t="str">
        <f ca="1">IF(ISBLANK('Data Summary'!A122),"",'Data Summary'!A122)</f>
        <v/>
      </c>
    </row>
    <row r="121" spans="1:1" x14ac:dyDescent="0.3">
      <c r="A121" s="208" t="str">
        <f ca="1">IF(ISBLANK('Data Summary'!A123),"",'Data Summary'!A123)</f>
        <v/>
      </c>
    </row>
    <row r="122" spans="1:1" x14ac:dyDescent="0.3">
      <c r="A122" s="208" t="str">
        <f ca="1">IF(ISBLANK('Data Summary'!A124),"",'Data Summary'!A124)</f>
        <v/>
      </c>
    </row>
    <row r="123" spans="1:1" x14ac:dyDescent="0.3">
      <c r="A123" s="208" t="str">
        <f ca="1">IF(ISBLANK('Data Summary'!A125),"",'Data Summary'!A125)</f>
        <v/>
      </c>
    </row>
    <row r="124" spans="1:1" x14ac:dyDescent="0.3">
      <c r="A124" s="208" t="str">
        <f ca="1">IF(ISBLANK('Data Summary'!A126),"",'Data Summary'!A126)</f>
        <v/>
      </c>
    </row>
    <row r="125" spans="1:1" x14ac:dyDescent="0.3">
      <c r="A125" s="208" t="str">
        <f ca="1">IF(ISBLANK('Data Summary'!A127),"",'Data Summary'!A127)</f>
        <v/>
      </c>
    </row>
    <row r="126" spans="1:1" x14ac:dyDescent="0.3">
      <c r="A126" s="208" t="str">
        <f ca="1">IF(ISBLANK('Data Summary'!A128),"",'Data Summary'!A128)</f>
        <v/>
      </c>
    </row>
    <row r="127" spans="1:1" x14ac:dyDescent="0.3">
      <c r="A127" s="208" t="str">
        <f ca="1">IF(ISBLANK('Data Summary'!A129),"",'Data Summary'!A129)</f>
        <v/>
      </c>
    </row>
    <row r="128" spans="1:1" x14ac:dyDescent="0.3">
      <c r="A128" s="208" t="str">
        <f ca="1">IF(ISBLANK('Data Summary'!A130),"",'Data Summary'!A130)</f>
        <v/>
      </c>
    </row>
    <row r="129" spans="1:1" x14ac:dyDescent="0.3">
      <c r="A129" s="208" t="str">
        <f ca="1">IF(ISBLANK('Data Summary'!A131),"",'Data Summary'!A131)</f>
        <v/>
      </c>
    </row>
    <row r="130" spans="1:1" x14ac:dyDescent="0.3">
      <c r="A130" s="208" t="str">
        <f ca="1">IF(ISBLANK('Data Summary'!A132),"",'Data Summary'!A132)</f>
        <v/>
      </c>
    </row>
    <row r="131" spans="1:1" x14ac:dyDescent="0.3">
      <c r="A131" s="208" t="str">
        <f ca="1">IF(ISBLANK('Data Summary'!A133),"",'Data Summary'!A133)</f>
        <v/>
      </c>
    </row>
    <row r="132" spans="1:1" x14ac:dyDescent="0.3">
      <c r="A132" s="208" t="str">
        <f ca="1">IF(ISBLANK('Data Summary'!A134),"",'Data Summary'!A134)</f>
        <v/>
      </c>
    </row>
    <row r="133" spans="1:1" x14ac:dyDescent="0.3">
      <c r="A133" s="208" t="str">
        <f ca="1">IF(ISBLANK('Data Summary'!A135),"",'Data Summary'!A135)</f>
        <v/>
      </c>
    </row>
    <row r="134" spans="1:1" x14ac:dyDescent="0.3">
      <c r="A134" s="208" t="str">
        <f ca="1">IF(ISBLANK('Data Summary'!A136),"",'Data Summary'!A136)</f>
        <v/>
      </c>
    </row>
    <row r="135" spans="1:1" x14ac:dyDescent="0.3">
      <c r="A135" s="208" t="str">
        <f ca="1">IF(ISBLANK('Data Summary'!A137),"",'Data Summary'!A137)</f>
        <v/>
      </c>
    </row>
    <row r="136" spans="1:1" x14ac:dyDescent="0.3">
      <c r="A136" s="208" t="str">
        <f ca="1">IF(ISBLANK('Data Summary'!A138),"",'Data Summary'!A138)</f>
        <v/>
      </c>
    </row>
    <row r="137" spans="1:1" x14ac:dyDescent="0.3">
      <c r="A137" s="208" t="str">
        <f ca="1">IF(ISBLANK('Data Summary'!A139),"",'Data Summary'!A139)</f>
        <v/>
      </c>
    </row>
    <row r="138" spans="1:1" x14ac:dyDescent="0.3">
      <c r="A138" s="208" t="str">
        <f ca="1">IF(ISBLANK('Data Summary'!A140),"",'Data Summary'!A140)</f>
        <v/>
      </c>
    </row>
    <row r="139" spans="1:1" x14ac:dyDescent="0.3">
      <c r="A139" s="208" t="str">
        <f ca="1">IF(ISBLANK('Data Summary'!A141),"",'Data Summary'!A141)</f>
        <v/>
      </c>
    </row>
    <row r="140" spans="1:1" x14ac:dyDescent="0.3">
      <c r="A140" s="208" t="str">
        <f ca="1">IF(ISBLANK('Data Summary'!A142),"",'Data Summary'!A142)</f>
        <v/>
      </c>
    </row>
    <row r="141" spans="1:1" x14ac:dyDescent="0.3">
      <c r="A141" s="208" t="str">
        <f ca="1">IF(ISBLANK('Data Summary'!A143),"",'Data Summary'!A143)</f>
        <v/>
      </c>
    </row>
    <row r="142" spans="1:1" x14ac:dyDescent="0.3">
      <c r="A142" s="208" t="str">
        <f ca="1">IF(ISBLANK('Data Summary'!A144),"",'Data Summary'!A144)</f>
        <v/>
      </c>
    </row>
    <row r="143" spans="1:1" x14ac:dyDescent="0.3">
      <c r="A143" s="208" t="str">
        <f ca="1">IF(ISBLANK('Data Summary'!A145),"",'Data Summary'!A145)</f>
        <v/>
      </c>
    </row>
    <row r="144" spans="1:1" x14ac:dyDescent="0.3">
      <c r="A144" s="208" t="str">
        <f ca="1">IF(ISBLANK('Data Summary'!A146),"",'Data Summary'!A146)</f>
        <v/>
      </c>
    </row>
    <row r="145" spans="1:1" x14ac:dyDescent="0.3">
      <c r="A145" s="208" t="str">
        <f ca="1">IF(ISBLANK('Data Summary'!A147),"",'Data Summary'!A147)</f>
        <v/>
      </c>
    </row>
    <row r="146" spans="1:1" x14ac:dyDescent="0.3">
      <c r="A146" s="208" t="str">
        <f ca="1">IF(ISBLANK('Data Summary'!A148),"",'Data Summary'!A148)</f>
        <v/>
      </c>
    </row>
    <row r="147" spans="1:1" x14ac:dyDescent="0.3">
      <c r="A147" s="208" t="str">
        <f ca="1">IF(ISBLANK('Data Summary'!A149),"",'Data Summary'!A149)</f>
        <v/>
      </c>
    </row>
    <row r="148" spans="1:1" x14ac:dyDescent="0.3">
      <c r="A148" s="208" t="e">
        <f>IF(ISBLANK(#REF!),"",#REF!)</f>
        <v>#REF!</v>
      </c>
    </row>
    <row r="149" spans="1:1" x14ac:dyDescent="0.3">
      <c r="A149" s="208" t="e">
        <f>IF(ISBLANK(#REF!),"",#REF!)</f>
        <v>#REF!</v>
      </c>
    </row>
    <row r="150" spans="1:1" x14ac:dyDescent="0.3">
      <c r="A150" s="208" t="e">
        <f>IF(ISBLANK(#REF!),"",#REF!)</f>
        <v>#REF!</v>
      </c>
    </row>
    <row r="151" spans="1:1" x14ac:dyDescent="0.3">
      <c r="A151" s="208" t="e">
        <f>IF(ISBLANK(#REF!),"",#REF!)</f>
        <v>#REF!</v>
      </c>
    </row>
    <row r="152" spans="1:1" x14ac:dyDescent="0.3">
      <c r="A152" s="207"/>
    </row>
    <row r="153" spans="1:1" x14ac:dyDescent="0.3">
      <c r="A153" s="207"/>
    </row>
    <row r="154" spans="1:1" x14ac:dyDescent="0.3">
      <c r="A154" s="207"/>
    </row>
    <row r="155" spans="1:1" x14ac:dyDescent="0.3">
      <c r="A155" s="207"/>
    </row>
    <row r="156" spans="1:1" x14ac:dyDescent="0.3">
      <c r="A156" s="207"/>
    </row>
    <row r="157" spans="1:1" x14ac:dyDescent="0.3">
      <c r="A157" s="207"/>
    </row>
    <row r="158" spans="1:1" x14ac:dyDescent="0.3">
      <c r="A158" s="207"/>
    </row>
    <row r="159" spans="1:1" x14ac:dyDescent="0.3">
      <c r="A159" s="207"/>
    </row>
    <row r="160" spans="1:1" x14ac:dyDescent="0.3">
      <c r="A160" s="207"/>
    </row>
    <row r="161" spans="1:1" x14ac:dyDescent="0.3">
      <c r="A161" s="207"/>
    </row>
    <row r="162" spans="1:1" x14ac:dyDescent="0.3">
      <c r="A162" s="207"/>
    </row>
    <row r="163" spans="1:1" x14ac:dyDescent="0.3">
      <c r="A163" s="207"/>
    </row>
    <row r="164" spans="1:1" x14ac:dyDescent="0.3">
      <c r="A164" s="207"/>
    </row>
    <row r="165" spans="1:1" x14ac:dyDescent="0.3">
      <c r="A165" s="207"/>
    </row>
    <row r="166" spans="1:1" x14ac:dyDescent="0.3">
      <c r="A166" s="207"/>
    </row>
    <row r="167" spans="1:1" x14ac:dyDescent="0.3">
      <c r="A167" s="207"/>
    </row>
    <row r="168" spans="1:1" x14ac:dyDescent="0.3">
      <c r="A168" s="207"/>
    </row>
    <row r="169" spans="1:1" x14ac:dyDescent="0.3">
      <c r="A169" s="207"/>
    </row>
    <row r="170" spans="1:1" x14ac:dyDescent="0.3">
      <c r="A170" s="207"/>
    </row>
    <row r="171" spans="1:1" x14ac:dyDescent="0.3">
      <c r="A171" s="207"/>
    </row>
    <row r="172" spans="1:1" x14ac:dyDescent="0.3">
      <c r="A172" s="207"/>
    </row>
    <row r="173" spans="1:1" x14ac:dyDescent="0.3">
      <c r="A173" s="207"/>
    </row>
    <row r="174" spans="1:1" x14ac:dyDescent="0.3">
      <c r="A174" s="207"/>
    </row>
    <row r="175" spans="1:1" x14ac:dyDescent="0.3">
      <c r="A175" s="207"/>
    </row>
    <row r="176" spans="1:1" x14ac:dyDescent="0.3">
      <c r="A176" s="207"/>
    </row>
    <row r="177" spans="1:1" x14ac:dyDescent="0.3">
      <c r="A177" s="207"/>
    </row>
    <row r="178" spans="1:1" x14ac:dyDescent="0.3">
      <c r="A178" s="207"/>
    </row>
    <row r="179" spans="1:1" x14ac:dyDescent="0.3">
      <c r="A179" s="207"/>
    </row>
    <row r="180" spans="1:1" x14ac:dyDescent="0.3">
      <c r="A180" s="207"/>
    </row>
    <row r="181" spans="1:1" x14ac:dyDescent="0.3">
      <c r="A181" s="207"/>
    </row>
    <row r="182" spans="1:1" x14ac:dyDescent="0.3">
      <c r="A182" s="207"/>
    </row>
    <row r="183" spans="1:1" x14ac:dyDescent="0.3">
      <c r="A183" s="207"/>
    </row>
    <row r="184" spans="1:1" x14ac:dyDescent="0.3">
      <c r="A184" s="207"/>
    </row>
    <row r="185" spans="1:1" x14ac:dyDescent="0.3">
      <c r="A185" s="207"/>
    </row>
    <row r="186" spans="1:1" x14ac:dyDescent="0.3">
      <c r="A186" s="207"/>
    </row>
    <row r="187" spans="1:1" x14ac:dyDescent="0.3">
      <c r="A187" s="207"/>
    </row>
    <row r="188" spans="1:1" x14ac:dyDescent="0.3">
      <c r="A188" s="207"/>
    </row>
    <row r="189" spans="1:1" x14ac:dyDescent="0.3">
      <c r="A189" s="207"/>
    </row>
    <row r="190" spans="1:1" x14ac:dyDescent="0.3">
      <c r="A190" s="207"/>
    </row>
    <row r="191" spans="1:1" x14ac:dyDescent="0.3">
      <c r="A191" s="207"/>
    </row>
    <row r="192" spans="1:1" x14ac:dyDescent="0.3">
      <c r="A192" s="207"/>
    </row>
    <row r="193" spans="1:1" x14ac:dyDescent="0.3">
      <c r="A193" s="207"/>
    </row>
    <row r="194" spans="1:1" x14ac:dyDescent="0.3">
      <c r="A194" s="207"/>
    </row>
    <row r="195" spans="1:1" x14ac:dyDescent="0.3">
      <c r="A195" s="207"/>
    </row>
    <row r="196" spans="1:1" x14ac:dyDescent="0.3">
      <c r="A196" s="207"/>
    </row>
    <row r="197" spans="1:1" x14ac:dyDescent="0.3">
      <c r="A197" s="207"/>
    </row>
    <row r="198" spans="1:1" x14ac:dyDescent="0.3">
      <c r="A198" s="207"/>
    </row>
    <row r="199" spans="1:1" x14ac:dyDescent="0.3">
      <c r="A199" s="207"/>
    </row>
    <row r="200" spans="1:1" x14ac:dyDescent="0.3">
      <c r="A200" s="207"/>
    </row>
    <row r="201" spans="1:1" x14ac:dyDescent="0.3">
      <c r="A201" s="207"/>
    </row>
    <row r="202" spans="1:1" x14ac:dyDescent="0.3">
      <c r="A202" s="207"/>
    </row>
    <row r="203" spans="1:1" x14ac:dyDescent="0.3">
      <c r="A203" s="207"/>
    </row>
    <row r="204" spans="1:1" x14ac:dyDescent="0.3">
      <c r="A204" s="207"/>
    </row>
    <row r="205" spans="1:1" x14ac:dyDescent="0.3">
      <c r="A205" s="207"/>
    </row>
    <row r="206" spans="1:1" x14ac:dyDescent="0.3">
      <c r="A206" s="207"/>
    </row>
    <row r="207" spans="1:1" x14ac:dyDescent="0.3">
      <c r="A207" s="207"/>
    </row>
    <row r="208" spans="1:1" x14ac:dyDescent="0.3">
      <c r="A208" s="207"/>
    </row>
    <row r="209" spans="1:1" x14ac:dyDescent="0.3">
      <c r="A209" s="207"/>
    </row>
    <row r="210" spans="1:1" x14ac:dyDescent="0.3">
      <c r="A210" s="207"/>
    </row>
    <row r="211" spans="1:1" x14ac:dyDescent="0.3">
      <c r="A211" s="207"/>
    </row>
    <row r="212" spans="1:1" x14ac:dyDescent="0.3">
      <c r="A212" s="207"/>
    </row>
    <row r="213" spans="1:1" x14ac:dyDescent="0.3">
      <c r="A213" s="207"/>
    </row>
    <row r="214" spans="1:1" x14ac:dyDescent="0.3">
      <c r="A214" s="207"/>
    </row>
    <row r="215" spans="1:1" x14ac:dyDescent="0.3">
      <c r="A215" s="207"/>
    </row>
    <row r="216" spans="1:1" x14ac:dyDescent="0.3">
      <c r="A216" s="207"/>
    </row>
    <row r="217" spans="1:1" x14ac:dyDescent="0.3">
      <c r="A217" s="207"/>
    </row>
    <row r="218" spans="1:1" x14ac:dyDescent="0.3">
      <c r="A218" s="207"/>
    </row>
    <row r="219" spans="1:1" x14ac:dyDescent="0.3">
      <c r="A219" s="207"/>
    </row>
    <row r="220" spans="1:1" x14ac:dyDescent="0.3">
      <c r="A220" s="207"/>
    </row>
    <row r="221" spans="1:1" x14ac:dyDescent="0.3">
      <c r="A221" s="207"/>
    </row>
    <row r="222" spans="1:1" x14ac:dyDescent="0.3">
      <c r="A222" s="207"/>
    </row>
    <row r="223" spans="1:1" x14ac:dyDescent="0.3">
      <c r="A223" s="207"/>
    </row>
    <row r="224" spans="1:1" x14ac:dyDescent="0.3">
      <c r="A224" s="207"/>
    </row>
    <row r="225" spans="1:1" x14ac:dyDescent="0.3">
      <c r="A225" s="207"/>
    </row>
    <row r="226" spans="1:1" x14ac:dyDescent="0.3">
      <c r="A226" s="207"/>
    </row>
    <row r="227" spans="1:1" x14ac:dyDescent="0.3">
      <c r="A227" s="207"/>
    </row>
    <row r="228" spans="1:1" x14ac:dyDescent="0.3">
      <c r="A228" s="207"/>
    </row>
    <row r="229" spans="1:1" x14ac:dyDescent="0.3">
      <c r="A229" s="207"/>
    </row>
    <row r="230" spans="1:1" x14ac:dyDescent="0.3">
      <c r="A230" s="207"/>
    </row>
    <row r="231" spans="1:1" x14ac:dyDescent="0.3">
      <c r="A231" s="207"/>
    </row>
    <row r="232" spans="1:1" x14ac:dyDescent="0.3">
      <c r="A232" s="207"/>
    </row>
    <row r="233" spans="1:1" x14ac:dyDescent="0.3">
      <c r="A233" s="207"/>
    </row>
    <row r="234" spans="1:1" x14ac:dyDescent="0.3">
      <c r="A234" s="207"/>
    </row>
    <row r="235" spans="1:1" x14ac:dyDescent="0.3">
      <c r="A235" s="207"/>
    </row>
    <row r="236" spans="1:1" x14ac:dyDescent="0.3">
      <c r="A236" s="207"/>
    </row>
    <row r="237" spans="1:1" x14ac:dyDescent="0.3">
      <c r="A237" s="207"/>
    </row>
    <row r="238" spans="1:1" x14ac:dyDescent="0.3">
      <c r="A238" s="207"/>
    </row>
    <row r="239" spans="1:1" x14ac:dyDescent="0.3">
      <c r="A239" s="207"/>
    </row>
    <row r="240" spans="1:1" x14ac:dyDescent="0.3">
      <c r="A240" s="207"/>
    </row>
    <row r="241" spans="1:1" x14ac:dyDescent="0.3">
      <c r="A241" s="207"/>
    </row>
    <row r="242" spans="1:1" x14ac:dyDescent="0.3">
      <c r="A242" s="207"/>
    </row>
    <row r="243" spans="1:1" x14ac:dyDescent="0.3">
      <c r="A243" s="207"/>
    </row>
    <row r="244" spans="1:1" x14ac:dyDescent="0.3">
      <c r="A244" s="207"/>
    </row>
    <row r="245" spans="1:1" x14ac:dyDescent="0.3">
      <c r="A245" s="207"/>
    </row>
    <row r="246" spans="1:1" x14ac:dyDescent="0.3">
      <c r="A246" s="207"/>
    </row>
    <row r="247" spans="1:1" x14ac:dyDescent="0.3">
      <c r="A247" s="207"/>
    </row>
    <row r="248" spans="1:1" x14ac:dyDescent="0.3">
      <c r="A248" s="207"/>
    </row>
    <row r="249" spans="1:1" x14ac:dyDescent="0.3">
      <c r="A249" s="207"/>
    </row>
    <row r="250" spans="1:1" x14ac:dyDescent="0.3">
      <c r="A250" s="207"/>
    </row>
    <row r="251" spans="1:1" x14ac:dyDescent="0.3">
      <c r="A251" s="207"/>
    </row>
    <row r="252" spans="1:1" x14ac:dyDescent="0.3">
      <c r="A252" s="207"/>
    </row>
    <row r="253" spans="1:1" x14ac:dyDescent="0.3">
      <c r="A253" s="207"/>
    </row>
    <row r="254" spans="1:1" x14ac:dyDescent="0.3">
      <c r="A254" s="207"/>
    </row>
    <row r="255" spans="1:1" x14ac:dyDescent="0.3">
      <c r="A255" s="207"/>
    </row>
    <row r="256" spans="1:1" x14ac:dyDescent="0.3">
      <c r="A256" s="207"/>
    </row>
    <row r="257" spans="1:1" x14ac:dyDescent="0.3">
      <c r="A257" s="207"/>
    </row>
    <row r="258" spans="1:1" x14ac:dyDescent="0.3">
      <c r="A258" s="207"/>
    </row>
    <row r="259" spans="1:1" x14ac:dyDescent="0.3">
      <c r="A259" s="207"/>
    </row>
    <row r="260" spans="1:1" x14ac:dyDescent="0.3">
      <c r="A260" s="207"/>
    </row>
    <row r="261" spans="1:1" x14ac:dyDescent="0.3">
      <c r="A261" s="207"/>
    </row>
    <row r="262" spans="1:1" x14ac:dyDescent="0.3">
      <c r="A262" s="207"/>
    </row>
    <row r="263" spans="1:1" x14ac:dyDescent="0.3">
      <c r="A263" s="207"/>
    </row>
    <row r="264" spans="1:1" x14ac:dyDescent="0.3">
      <c r="A264" s="207"/>
    </row>
    <row r="265" spans="1:1" x14ac:dyDescent="0.3">
      <c r="A265" s="207"/>
    </row>
    <row r="266" spans="1:1" x14ac:dyDescent="0.3">
      <c r="A266" s="207"/>
    </row>
    <row r="267" spans="1:1" x14ac:dyDescent="0.3">
      <c r="A267" s="207"/>
    </row>
    <row r="268" spans="1:1" x14ac:dyDescent="0.3">
      <c r="A268" s="207"/>
    </row>
    <row r="269" spans="1:1" x14ac:dyDescent="0.3">
      <c r="A269" s="207"/>
    </row>
    <row r="270" spans="1:1" x14ac:dyDescent="0.3">
      <c r="A270" s="207"/>
    </row>
    <row r="271" spans="1:1" x14ac:dyDescent="0.3">
      <c r="A271" s="207"/>
    </row>
    <row r="272" spans="1:1" x14ac:dyDescent="0.3">
      <c r="A272" s="207"/>
    </row>
    <row r="273" spans="1:1" x14ac:dyDescent="0.3">
      <c r="A273" s="207"/>
    </row>
    <row r="274" spans="1:1" x14ac:dyDescent="0.3">
      <c r="A274" s="207"/>
    </row>
    <row r="275" spans="1:1" x14ac:dyDescent="0.3">
      <c r="A275" s="207"/>
    </row>
    <row r="276" spans="1:1" x14ac:dyDescent="0.3">
      <c r="A276" s="207"/>
    </row>
    <row r="277" spans="1:1" x14ac:dyDescent="0.3">
      <c r="A277" s="207"/>
    </row>
    <row r="278" spans="1:1" x14ac:dyDescent="0.3">
      <c r="A278" s="207"/>
    </row>
    <row r="279" spans="1:1" x14ac:dyDescent="0.3">
      <c r="A279" s="207"/>
    </row>
    <row r="280" spans="1:1" x14ac:dyDescent="0.3">
      <c r="A280" s="207"/>
    </row>
    <row r="281" spans="1:1" x14ac:dyDescent="0.3">
      <c r="A281" s="207"/>
    </row>
    <row r="282" spans="1:1" x14ac:dyDescent="0.3">
      <c r="A282" s="207"/>
    </row>
    <row r="283" spans="1:1" x14ac:dyDescent="0.3">
      <c r="A283" s="207"/>
    </row>
    <row r="284" spans="1:1" x14ac:dyDescent="0.3">
      <c r="A284" s="207"/>
    </row>
    <row r="285" spans="1:1" x14ac:dyDescent="0.3">
      <c r="A285" s="207"/>
    </row>
    <row r="286" spans="1:1" x14ac:dyDescent="0.3">
      <c r="A286" s="207"/>
    </row>
    <row r="287" spans="1:1" x14ac:dyDescent="0.3">
      <c r="A287" s="207"/>
    </row>
    <row r="288" spans="1:1" x14ac:dyDescent="0.3">
      <c r="A288" s="207"/>
    </row>
    <row r="289" spans="1:1" x14ac:dyDescent="0.3">
      <c r="A289" s="207"/>
    </row>
    <row r="290" spans="1:1" x14ac:dyDescent="0.3">
      <c r="A290" s="207"/>
    </row>
    <row r="291" spans="1:1" x14ac:dyDescent="0.3">
      <c r="A291" s="207"/>
    </row>
    <row r="292" spans="1:1" x14ac:dyDescent="0.3">
      <c r="A292" s="207"/>
    </row>
    <row r="293" spans="1:1" x14ac:dyDescent="0.3">
      <c r="A293" s="207"/>
    </row>
    <row r="294" spans="1:1" x14ac:dyDescent="0.3">
      <c r="A294" s="207"/>
    </row>
    <row r="295" spans="1:1" x14ac:dyDescent="0.3">
      <c r="A295" s="207"/>
    </row>
    <row r="296" spans="1:1" x14ac:dyDescent="0.3">
      <c r="A296" s="207"/>
    </row>
    <row r="297" spans="1:1" x14ac:dyDescent="0.3">
      <c r="A297" s="207"/>
    </row>
    <row r="298" spans="1:1" x14ac:dyDescent="0.3">
      <c r="A298" s="207"/>
    </row>
    <row r="299" spans="1:1" x14ac:dyDescent="0.3">
      <c r="A299" s="207"/>
    </row>
    <row r="300" spans="1:1" x14ac:dyDescent="0.3">
      <c r="A300" s="207"/>
    </row>
    <row r="301" spans="1:1" x14ac:dyDescent="0.3">
      <c r="A301" s="207"/>
    </row>
    <row r="302" spans="1:1" x14ac:dyDescent="0.3">
      <c r="A302" s="207"/>
    </row>
    <row r="303" spans="1:1" x14ac:dyDescent="0.3">
      <c r="A303" s="207"/>
    </row>
    <row r="304" spans="1:1" x14ac:dyDescent="0.3">
      <c r="A304" s="207"/>
    </row>
    <row r="305" spans="1:1" x14ac:dyDescent="0.3">
      <c r="A305" s="207"/>
    </row>
    <row r="306" spans="1:1" x14ac:dyDescent="0.3">
      <c r="A306" s="207"/>
    </row>
    <row r="307" spans="1:1" x14ac:dyDescent="0.3">
      <c r="A307" s="207"/>
    </row>
    <row r="308" spans="1:1" x14ac:dyDescent="0.3">
      <c r="A308" s="207"/>
    </row>
    <row r="309" spans="1:1" x14ac:dyDescent="0.3">
      <c r="A309" s="207"/>
    </row>
    <row r="310" spans="1:1" x14ac:dyDescent="0.3">
      <c r="A310" s="207"/>
    </row>
    <row r="311" spans="1:1" x14ac:dyDescent="0.3">
      <c r="A311" s="207"/>
    </row>
    <row r="312" spans="1:1" x14ac:dyDescent="0.3">
      <c r="A312" s="207"/>
    </row>
    <row r="313" spans="1:1" x14ac:dyDescent="0.3">
      <c r="A313" s="207"/>
    </row>
    <row r="314" spans="1:1" x14ac:dyDescent="0.3">
      <c r="A314" s="207"/>
    </row>
    <row r="315" spans="1:1" x14ac:dyDescent="0.3">
      <c r="A315" s="207"/>
    </row>
    <row r="316" spans="1:1" x14ac:dyDescent="0.3">
      <c r="A316" s="207"/>
    </row>
    <row r="317" spans="1:1" x14ac:dyDescent="0.3">
      <c r="A317" s="207"/>
    </row>
    <row r="318" spans="1:1" x14ac:dyDescent="0.3">
      <c r="A318" s="207"/>
    </row>
    <row r="319" spans="1:1" x14ac:dyDescent="0.3">
      <c r="A319" s="207"/>
    </row>
    <row r="320" spans="1:1" x14ac:dyDescent="0.3">
      <c r="A320" s="207"/>
    </row>
    <row r="321" spans="1:1" x14ac:dyDescent="0.3">
      <c r="A321" s="207"/>
    </row>
    <row r="322" spans="1:1" x14ac:dyDescent="0.3">
      <c r="A322" s="207"/>
    </row>
    <row r="323" spans="1:1" x14ac:dyDescent="0.3">
      <c r="A323" s="207"/>
    </row>
    <row r="324" spans="1:1" x14ac:dyDescent="0.3">
      <c r="A324" s="207"/>
    </row>
    <row r="325" spans="1:1" x14ac:dyDescent="0.3">
      <c r="A325" s="207"/>
    </row>
    <row r="326" spans="1:1" x14ac:dyDescent="0.3">
      <c r="A326" s="207"/>
    </row>
    <row r="327" spans="1:1" x14ac:dyDescent="0.3">
      <c r="A327" s="207"/>
    </row>
    <row r="328" spans="1:1" x14ac:dyDescent="0.3">
      <c r="A328" s="207"/>
    </row>
    <row r="329" spans="1:1" x14ac:dyDescent="0.3">
      <c r="A329" s="207"/>
    </row>
    <row r="330" spans="1:1" x14ac:dyDescent="0.3">
      <c r="A330" s="207"/>
    </row>
    <row r="331" spans="1:1" x14ac:dyDescent="0.3">
      <c r="A331" s="207"/>
    </row>
    <row r="332" spans="1:1" x14ac:dyDescent="0.3">
      <c r="A332" s="207"/>
    </row>
    <row r="333" spans="1:1" x14ac:dyDescent="0.3">
      <c r="A333" s="207"/>
    </row>
    <row r="334" spans="1:1" x14ac:dyDescent="0.3">
      <c r="A334" s="207"/>
    </row>
    <row r="335" spans="1:1" x14ac:dyDescent="0.3">
      <c r="A335" s="207"/>
    </row>
    <row r="336" spans="1:1" x14ac:dyDescent="0.3">
      <c r="A336" s="207"/>
    </row>
    <row r="337" spans="1:1" x14ac:dyDescent="0.3">
      <c r="A337" s="207"/>
    </row>
    <row r="338" spans="1:1" x14ac:dyDescent="0.3">
      <c r="A338" s="207"/>
    </row>
    <row r="339" spans="1:1" x14ac:dyDescent="0.3">
      <c r="A339" s="207"/>
    </row>
    <row r="340" spans="1:1" x14ac:dyDescent="0.3">
      <c r="A340" s="207"/>
    </row>
    <row r="341" spans="1:1" x14ac:dyDescent="0.3">
      <c r="A341" s="207"/>
    </row>
    <row r="342" spans="1:1" x14ac:dyDescent="0.3">
      <c r="A342" s="207"/>
    </row>
    <row r="343" spans="1:1" x14ac:dyDescent="0.3">
      <c r="A343" s="207"/>
    </row>
    <row r="344" spans="1:1" x14ac:dyDescent="0.3">
      <c r="A344" s="207"/>
    </row>
    <row r="345" spans="1:1" x14ac:dyDescent="0.3">
      <c r="A345" s="207"/>
    </row>
    <row r="346" spans="1:1" x14ac:dyDescent="0.3">
      <c r="A346" s="207"/>
    </row>
    <row r="347" spans="1:1" x14ac:dyDescent="0.3">
      <c r="A347" s="207"/>
    </row>
    <row r="348" spans="1:1" x14ac:dyDescent="0.3">
      <c r="A348" s="207"/>
    </row>
    <row r="349" spans="1:1" x14ac:dyDescent="0.3">
      <c r="A349" s="207"/>
    </row>
    <row r="350" spans="1:1" x14ac:dyDescent="0.3">
      <c r="A350" s="207"/>
    </row>
    <row r="351" spans="1:1" x14ac:dyDescent="0.3">
      <c r="A351" s="207"/>
    </row>
    <row r="352" spans="1:1" x14ac:dyDescent="0.3">
      <c r="A352" s="207"/>
    </row>
    <row r="353" spans="1:1" x14ac:dyDescent="0.3">
      <c r="A353" s="207"/>
    </row>
    <row r="354" spans="1:1" x14ac:dyDescent="0.3">
      <c r="A354" s="207"/>
    </row>
    <row r="355" spans="1:1" x14ac:dyDescent="0.3">
      <c r="A355" s="207"/>
    </row>
    <row r="356" spans="1:1" x14ac:dyDescent="0.3">
      <c r="A356" s="207"/>
    </row>
    <row r="357" spans="1:1" x14ac:dyDescent="0.3">
      <c r="A357" s="207"/>
    </row>
    <row r="358" spans="1:1" x14ac:dyDescent="0.3">
      <c r="A358" s="207"/>
    </row>
    <row r="359" spans="1:1" x14ac:dyDescent="0.3">
      <c r="A359" s="207"/>
    </row>
    <row r="360" spans="1:1" x14ac:dyDescent="0.3">
      <c r="A360" s="207"/>
    </row>
    <row r="361" spans="1:1" x14ac:dyDescent="0.3">
      <c r="A361" s="207"/>
    </row>
    <row r="362" spans="1:1" x14ac:dyDescent="0.3">
      <c r="A362" s="207"/>
    </row>
    <row r="363" spans="1:1" x14ac:dyDescent="0.3">
      <c r="A363" s="207"/>
    </row>
    <row r="364" spans="1:1" x14ac:dyDescent="0.3">
      <c r="A364" s="207"/>
    </row>
    <row r="365" spans="1:1" x14ac:dyDescent="0.3">
      <c r="A365" s="207"/>
    </row>
    <row r="366" spans="1:1" x14ac:dyDescent="0.3">
      <c r="A366" s="207"/>
    </row>
    <row r="367" spans="1:1" x14ac:dyDescent="0.3">
      <c r="A367" s="207"/>
    </row>
    <row r="368" spans="1:1" x14ac:dyDescent="0.3">
      <c r="A368" s="207"/>
    </row>
    <row r="369" spans="1:1" x14ac:dyDescent="0.3">
      <c r="A369" s="207"/>
    </row>
    <row r="370" spans="1:1" x14ac:dyDescent="0.3">
      <c r="A370" s="207"/>
    </row>
    <row r="371" spans="1:1" x14ac:dyDescent="0.3">
      <c r="A371" s="207"/>
    </row>
    <row r="372" spans="1:1" x14ac:dyDescent="0.3">
      <c r="A372" s="207"/>
    </row>
    <row r="373" spans="1:1" x14ac:dyDescent="0.3">
      <c r="A373" s="207"/>
    </row>
    <row r="374" spans="1:1" x14ac:dyDescent="0.3">
      <c r="A374" s="207"/>
    </row>
    <row r="375" spans="1:1" x14ac:dyDescent="0.3">
      <c r="A375" s="207"/>
    </row>
    <row r="376" spans="1:1" x14ac:dyDescent="0.3">
      <c r="A376" s="207"/>
    </row>
    <row r="377" spans="1:1" x14ac:dyDescent="0.3">
      <c r="A377" s="207"/>
    </row>
    <row r="378" spans="1:1" x14ac:dyDescent="0.3">
      <c r="A378" s="207"/>
    </row>
    <row r="379" spans="1:1" x14ac:dyDescent="0.3">
      <c r="A379" s="207"/>
    </row>
    <row r="380" spans="1:1" x14ac:dyDescent="0.3">
      <c r="A380" s="207"/>
    </row>
    <row r="381" spans="1:1" x14ac:dyDescent="0.3">
      <c r="A381" s="207"/>
    </row>
    <row r="382" spans="1:1" x14ac:dyDescent="0.3">
      <c r="A382" s="207"/>
    </row>
    <row r="383" spans="1:1" x14ac:dyDescent="0.3">
      <c r="A383" s="207"/>
    </row>
    <row r="384" spans="1:1" x14ac:dyDescent="0.3">
      <c r="A384" s="207"/>
    </row>
    <row r="385" spans="1:1" x14ac:dyDescent="0.3">
      <c r="A385" s="207"/>
    </row>
    <row r="386" spans="1:1" x14ac:dyDescent="0.3">
      <c r="A386" s="207"/>
    </row>
    <row r="387" spans="1:1" x14ac:dyDescent="0.3">
      <c r="A387" s="207"/>
    </row>
    <row r="388" spans="1:1" x14ac:dyDescent="0.3">
      <c r="A388" s="207"/>
    </row>
    <row r="389" spans="1:1" x14ac:dyDescent="0.3">
      <c r="A389" s="207"/>
    </row>
    <row r="390" spans="1:1" x14ac:dyDescent="0.3">
      <c r="A390" s="207"/>
    </row>
    <row r="391" spans="1:1" x14ac:dyDescent="0.3">
      <c r="A391" s="207"/>
    </row>
    <row r="392" spans="1:1" x14ac:dyDescent="0.3">
      <c r="A392" s="207"/>
    </row>
    <row r="393" spans="1:1" x14ac:dyDescent="0.3">
      <c r="A393" s="207"/>
    </row>
    <row r="394" spans="1:1" x14ac:dyDescent="0.3">
      <c r="A394" s="207"/>
    </row>
    <row r="395" spans="1:1" x14ac:dyDescent="0.3">
      <c r="A395" s="207"/>
    </row>
    <row r="396" spans="1:1" x14ac:dyDescent="0.3">
      <c r="A396" s="207"/>
    </row>
    <row r="397" spans="1:1" x14ac:dyDescent="0.3">
      <c r="A397" s="207"/>
    </row>
    <row r="398" spans="1:1" x14ac:dyDescent="0.3">
      <c r="A398" s="207"/>
    </row>
    <row r="399" spans="1:1" x14ac:dyDescent="0.3">
      <c r="A399" s="207"/>
    </row>
    <row r="400" spans="1:1" x14ac:dyDescent="0.3">
      <c r="A400" s="207"/>
    </row>
    <row r="401" spans="1:1" x14ac:dyDescent="0.3">
      <c r="A401" s="207"/>
    </row>
    <row r="402" spans="1:1" x14ac:dyDescent="0.3">
      <c r="A402" s="207"/>
    </row>
    <row r="403" spans="1:1" x14ac:dyDescent="0.3">
      <c r="A403" s="207"/>
    </row>
    <row r="404" spans="1:1" x14ac:dyDescent="0.3">
      <c r="A404" s="207"/>
    </row>
    <row r="405" spans="1:1" x14ac:dyDescent="0.3">
      <c r="A405" s="207"/>
    </row>
    <row r="406" spans="1:1" x14ac:dyDescent="0.3">
      <c r="A406" s="207"/>
    </row>
    <row r="407" spans="1:1" x14ac:dyDescent="0.3">
      <c r="A407" s="207"/>
    </row>
    <row r="408" spans="1:1" x14ac:dyDescent="0.3">
      <c r="A408" s="207"/>
    </row>
    <row r="409" spans="1:1" x14ac:dyDescent="0.3">
      <c r="A409" s="207"/>
    </row>
    <row r="410" spans="1:1" x14ac:dyDescent="0.3">
      <c r="A410" s="207"/>
    </row>
    <row r="411" spans="1:1" x14ac:dyDescent="0.3">
      <c r="A411" s="207"/>
    </row>
    <row r="412" spans="1:1" x14ac:dyDescent="0.3">
      <c r="A412" s="207"/>
    </row>
    <row r="413" spans="1:1" x14ac:dyDescent="0.3">
      <c r="A413" s="207"/>
    </row>
    <row r="414" spans="1:1" x14ac:dyDescent="0.3">
      <c r="A414" s="207"/>
    </row>
    <row r="415" spans="1:1" x14ac:dyDescent="0.3">
      <c r="A415" s="207"/>
    </row>
    <row r="416" spans="1:1" x14ac:dyDescent="0.3">
      <c r="A416" s="207"/>
    </row>
    <row r="417" spans="1:1" x14ac:dyDescent="0.3">
      <c r="A417" s="207"/>
    </row>
    <row r="418" spans="1:1" x14ac:dyDescent="0.3">
      <c r="A418" s="207"/>
    </row>
    <row r="419" spans="1:1" x14ac:dyDescent="0.3">
      <c r="A419" s="207"/>
    </row>
    <row r="420" spans="1:1" x14ac:dyDescent="0.3">
      <c r="A420" s="207"/>
    </row>
    <row r="421" spans="1:1" x14ac:dyDescent="0.3">
      <c r="A421" s="207"/>
    </row>
    <row r="422" spans="1:1" x14ac:dyDescent="0.3">
      <c r="A422" s="207"/>
    </row>
    <row r="423" spans="1:1" x14ac:dyDescent="0.3">
      <c r="A423" s="207"/>
    </row>
    <row r="424" spans="1:1" x14ac:dyDescent="0.3">
      <c r="A424" s="207"/>
    </row>
    <row r="425" spans="1:1" x14ac:dyDescent="0.3">
      <c r="A425" s="207"/>
    </row>
    <row r="426" spans="1:1" x14ac:dyDescent="0.3">
      <c r="A426" s="207"/>
    </row>
    <row r="427" spans="1:1" x14ac:dyDescent="0.3">
      <c r="A427" s="207"/>
    </row>
    <row r="428" spans="1:1" x14ac:dyDescent="0.3">
      <c r="A428" s="207"/>
    </row>
    <row r="429" spans="1:1" x14ac:dyDescent="0.3">
      <c r="A429" s="207"/>
    </row>
    <row r="430" spans="1:1" x14ac:dyDescent="0.3">
      <c r="A430" s="207"/>
    </row>
    <row r="431" spans="1:1" x14ac:dyDescent="0.3">
      <c r="A431" s="207"/>
    </row>
    <row r="432" spans="1:1" x14ac:dyDescent="0.3">
      <c r="A432" s="207"/>
    </row>
    <row r="433" spans="1:1" x14ac:dyDescent="0.3">
      <c r="A433" s="207"/>
    </row>
    <row r="434" spans="1:1" x14ac:dyDescent="0.3">
      <c r="A434" s="207"/>
    </row>
    <row r="435" spans="1:1" x14ac:dyDescent="0.3">
      <c r="A435" s="207"/>
    </row>
    <row r="436" spans="1:1" x14ac:dyDescent="0.3">
      <c r="A436" s="207"/>
    </row>
    <row r="437" spans="1:1" x14ac:dyDescent="0.3">
      <c r="A437" s="207"/>
    </row>
    <row r="438" spans="1:1" x14ac:dyDescent="0.3">
      <c r="A438" s="207"/>
    </row>
    <row r="439" spans="1:1" x14ac:dyDescent="0.3">
      <c r="A439" s="207"/>
    </row>
    <row r="440" spans="1:1" x14ac:dyDescent="0.3">
      <c r="A440" s="207"/>
    </row>
    <row r="441" spans="1:1" x14ac:dyDescent="0.3">
      <c r="A441" s="207"/>
    </row>
    <row r="442" spans="1:1" x14ac:dyDescent="0.3">
      <c r="A442" s="207"/>
    </row>
    <row r="443" spans="1:1" x14ac:dyDescent="0.3">
      <c r="A443" s="207"/>
    </row>
    <row r="444" spans="1:1" x14ac:dyDescent="0.3">
      <c r="A444" s="207"/>
    </row>
    <row r="445" spans="1:1" x14ac:dyDescent="0.3">
      <c r="A445" s="207"/>
    </row>
    <row r="446" spans="1:1" x14ac:dyDescent="0.3">
      <c r="A446" s="207"/>
    </row>
    <row r="447" spans="1:1" x14ac:dyDescent="0.3">
      <c r="A447" s="207"/>
    </row>
    <row r="448" spans="1:1" x14ac:dyDescent="0.3">
      <c r="A448" s="207"/>
    </row>
    <row r="449" spans="1:1" x14ac:dyDescent="0.3">
      <c r="A449" s="207"/>
    </row>
    <row r="450" spans="1:1" x14ac:dyDescent="0.3">
      <c r="A450" s="207"/>
    </row>
    <row r="451" spans="1:1" x14ac:dyDescent="0.3">
      <c r="A451" s="207"/>
    </row>
    <row r="452" spans="1:1" x14ac:dyDescent="0.3">
      <c r="A452" s="207"/>
    </row>
    <row r="453" spans="1:1" x14ac:dyDescent="0.3">
      <c r="A453" s="207"/>
    </row>
    <row r="454" spans="1:1" x14ac:dyDescent="0.3">
      <c r="A454" s="207"/>
    </row>
    <row r="455" spans="1:1" x14ac:dyDescent="0.3">
      <c r="A455" s="207"/>
    </row>
    <row r="456" spans="1:1" x14ac:dyDescent="0.3">
      <c r="A456" s="207"/>
    </row>
    <row r="457" spans="1:1" x14ac:dyDescent="0.3">
      <c r="A457" s="207"/>
    </row>
    <row r="458" spans="1:1" x14ac:dyDescent="0.3">
      <c r="A458" s="207"/>
    </row>
    <row r="459" spans="1:1" x14ac:dyDescent="0.3">
      <c r="A459" s="207"/>
    </row>
    <row r="460" spans="1:1" x14ac:dyDescent="0.3">
      <c r="A460" s="207"/>
    </row>
    <row r="461" spans="1:1" x14ac:dyDescent="0.3">
      <c r="A461" s="207"/>
    </row>
    <row r="462" spans="1:1" x14ac:dyDescent="0.3">
      <c r="A462" s="207"/>
    </row>
    <row r="463" spans="1:1" x14ac:dyDescent="0.3">
      <c r="A463" s="207"/>
    </row>
    <row r="464" spans="1:1" x14ac:dyDescent="0.3">
      <c r="A464" s="207"/>
    </row>
    <row r="465" spans="1:1" x14ac:dyDescent="0.3">
      <c r="A465" s="207"/>
    </row>
    <row r="466" spans="1:1" x14ac:dyDescent="0.3">
      <c r="A466" s="207"/>
    </row>
    <row r="467" spans="1:1" x14ac:dyDescent="0.3">
      <c r="A467" s="207"/>
    </row>
    <row r="468" spans="1:1" x14ac:dyDescent="0.3">
      <c r="A468" s="207"/>
    </row>
    <row r="469" spans="1:1" x14ac:dyDescent="0.3">
      <c r="A469" s="207"/>
    </row>
    <row r="470" spans="1:1" x14ac:dyDescent="0.3">
      <c r="A470" s="207"/>
    </row>
    <row r="471" spans="1:1" x14ac:dyDescent="0.3">
      <c r="A471" s="207"/>
    </row>
    <row r="472" spans="1:1" x14ac:dyDescent="0.3">
      <c r="A472" s="207"/>
    </row>
    <row r="473" spans="1:1" x14ac:dyDescent="0.3">
      <c r="A473" s="207"/>
    </row>
    <row r="474" spans="1:1" x14ac:dyDescent="0.3">
      <c r="A474" s="207"/>
    </row>
    <row r="475" spans="1:1" x14ac:dyDescent="0.3">
      <c r="A475" s="207"/>
    </row>
    <row r="476" spans="1:1" x14ac:dyDescent="0.3">
      <c r="A476" s="207"/>
    </row>
    <row r="477" spans="1:1" x14ac:dyDescent="0.3">
      <c r="A477" s="207"/>
    </row>
    <row r="478" spans="1:1" x14ac:dyDescent="0.3">
      <c r="A478" s="207"/>
    </row>
    <row r="479" spans="1:1" x14ac:dyDescent="0.3">
      <c r="A479" s="207"/>
    </row>
    <row r="480" spans="1:1" x14ac:dyDescent="0.3">
      <c r="A480" s="207"/>
    </row>
    <row r="481" spans="1:1" x14ac:dyDescent="0.3">
      <c r="A481" s="207"/>
    </row>
    <row r="482" spans="1:1" x14ac:dyDescent="0.3">
      <c r="A482" s="207"/>
    </row>
    <row r="483" spans="1:1" x14ac:dyDescent="0.3">
      <c r="A483" s="207"/>
    </row>
    <row r="484" spans="1:1" x14ac:dyDescent="0.3">
      <c r="A484" s="207"/>
    </row>
    <row r="485" spans="1:1" x14ac:dyDescent="0.3">
      <c r="A485" s="207"/>
    </row>
    <row r="486" spans="1:1" x14ac:dyDescent="0.3">
      <c r="A486" s="207"/>
    </row>
    <row r="487" spans="1:1" x14ac:dyDescent="0.3">
      <c r="A487" s="207"/>
    </row>
    <row r="488" spans="1:1" x14ac:dyDescent="0.3">
      <c r="A488" s="207"/>
    </row>
    <row r="489" spans="1:1" x14ac:dyDescent="0.3">
      <c r="A489" s="207"/>
    </row>
    <row r="490" spans="1:1" x14ac:dyDescent="0.3">
      <c r="A490" s="207"/>
    </row>
    <row r="491" spans="1:1" x14ac:dyDescent="0.3">
      <c r="A491" s="207"/>
    </row>
    <row r="492" spans="1:1" x14ac:dyDescent="0.3">
      <c r="A492" s="207"/>
    </row>
    <row r="493" spans="1:1" x14ac:dyDescent="0.3">
      <c r="A493" s="207"/>
    </row>
    <row r="494" spans="1:1" x14ac:dyDescent="0.3">
      <c r="A494" s="207"/>
    </row>
    <row r="495" spans="1:1" x14ac:dyDescent="0.3">
      <c r="A495" s="207"/>
    </row>
    <row r="496" spans="1:1" x14ac:dyDescent="0.3">
      <c r="A496" s="207"/>
    </row>
    <row r="497" spans="1:1" x14ac:dyDescent="0.3">
      <c r="A497" s="207"/>
    </row>
    <row r="498" spans="1:1" x14ac:dyDescent="0.3">
      <c r="A498" s="207"/>
    </row>
    <row r="499" spans="1:1" x14ac:dyDescent="0.3">
      <c r="A499" s="207"/>
    </row>
    <row r="500" spans="1:1" x14ac:dyDescent="0.3">
      <c r="A500" s="207"/>
    </row>
    <row r="501" spans="1:1" x14ac:dyDescent="0.3">
      <c r="A501" s="207"/>
    </row>
    <row r="502" spans="1:1" x14ac:dyDescent="0.3">
      <c r="A502" s="207"/>
    </row>
    <row r="503" spans="1:1" x14ac:dyDescent="0.3">
      <c r="A503" s="207"/>
    </row>
    <row r="504" spans="1:1" x14ac:dyDescent="0.3">
      <c r="A504" s="207"/>
    </row>
    <row r="505" spans="1:1" x14ac:dyDescent="0.3">
      <c r="A505" s="207"/>
    </row>
    <row r="506" spans="1:1" x14ac:dyDescent="0.3">
      <c r="A506" s="207"/>
    </row>
    <row r="507" spans="1:1" x14ac:dyDescent="0.3">
      <c r="A507" s="207"/>
    </row>
    <row r="508" spans="1:1" x14ac:dyDescent="0.3">
      <c r="A508" s="207"/>
    </row>
    <row r="509" spans="1:1" x14ac:dyDescent="0.3">
      <c r="A509" s="207"/>
    </row>
    <row r="510" spans="1:1" x14ac:dyDescent="0.3">
      <c r="A510" s="207"/>
    </row>
    <row r="511" spans="1:1" x14ac:dyDescent="0.3">
      <c r="A511" s="207"/>
    </row>
    <row r="512" spans="1:1" x14ac:dyDescent="0.3">
      <c r="A512" s="207"/>
    </row>
    <row r="513" spans="1:1" x14ac:dyDescent="0.3">
      <c r="A513" s="207"/>
    </row>
    <row r="514" spans="1:1" x14ac:dyDescent="0.3">
      <c r="A514" s="207"/>
    </row>
    <row r="515" spans="1:1" x14ac:dyDescent="0.3">
      <c r="A515" s="207"/>
    </row>
    <row r="516" spans="1:1" x14ac:dyDescent="0.3">
      <c r="A516" s="207"/>
    </row>
    <row r="517" spans="1:1" x14ac:dyDescent="0.3">
      <c r="A517" s="207"/>
    </row>
    <row r="518" spans="1:1" x14ac:dyDescent="0.3">
      <c r="A518" s="207"/>
    </row>
    <row r="519" spans="1:1" x14ac:dyDescent="0.3">
      <c r="A519" s="207"/>
    </row>
    <row r="520" spans="1:1" x14ac:dyDescent="0.3">
      <c r="A520" s="207"/>
    </row>
    <row r="521" spans="1:1" x14ac:dyDescent="0.3">
      <c r="A521" s="207"/>
    </row>
    <row r="522" spans="1:1" x14ac:dyDescent="0.3">
      <c r="A522" s="207"/>
    </row>
    <row r="523" spans="1:1" x14ac:dyDescent="0.3">
      <c r="A523" s="207"/>
    </row>
    <row r="524" spans="1:1" x14ac:dyDescent="0.3">
      <c r="A524" s="207"/>
    </row>
    <row r="525" spans="1:1" x14ac:dyDescent="0.3">
      <c r="A525" s="207"/>
    </row>
    <row r="526" spans="1:1" x14ac:dyDescent="0.3">
      <c r="A526" s="207"/>
    </row>
    <row r="527" spans="1:1" x14ac:dyDescent="0.3">
      <c r="A527" s="207"/>
    </row>
    <row r="528" spans="1:1" x14ac:dyDescent="0.3">
      <c r="A528" s="207"/>
    </row>
    <row r="529" spans="1:1" x14ac:dyDescent="0.3">
      <c r="A529" s="207"/>
    </row>
    <row r="530" spans="1:1" x14ac:dyDescent="0.3">
      <c r="A530" s="207"/>
    </row>
    <row r="531" spans="1:1" x14ac:dyDescent="0.3">
      <c r="A531" s="207"/>
    </row>
    <row r="532" spans="1:1" x14ac:dyDescent="0.3">
      <c r="A532" s="207"/>
    </row>
    <row r="533" spans="1:1" x14ac:dyDescent="0.3">
      <c r="A533" s="207"/>
    </row>
    <row r="534" spans="1:1" x14ac:dyDescent="0.3">
      <c r="A534" s="207"/>
    </row>
    <row r="535" spans="1:1" x14ac:dyDescent="0.3">
      <c r="A535" s="207"/>
    </row>
    <row r="536" spans="1:1" x14ac:dyDescent="0.3">
      <c r="A536" s="207"/>
    </row>
    <row r="537" spans="1:1" x14ac:dyDescent="0.3">
      <c r="A537" s="207"/>
    </row>
    <row r="538" spans="1:1" x14ac:dyDescent="0.3">
      <c r="A538" s="207"/>
    </row>
    <row r="539" spans="1:1" x14ac:dyDescent="0.3">
      <c r="A539" s="207"/>
    </row>
    <row r="540" spans="1:1" x14ac:dyDescent="0.3">
      <c r="A540" s="207"/>
    </row>
    <row r="541" spans="1:1" x14ac:dyDescent="0.3">
      <c r="A541" s="207"/>
    </row>
    <row r="542" spans="1:1" x14ac:dyDescent="0.3">
      <c r="A542" s="207"/>
    </row>
    <row r="543" spans="1:1" x14ac:dyDescent="0.3">
      <c r="A543" s="207"/>
    </row>
    <row r="544" spans="1:1" x14ac:dyDescent="0.3">
      <c r="A544" s="207"/>
    </row>
    <row r="545" spans="1:1" x14ac:dyDescent="0.3">
      <c r="A545" s="207"/>
    </row>
    <row r="546" spans="1:1" x14ac:dyDescent="0.3">
      <c r="A546" s="207"/>
    </row>
    <row r="547" spans="1:1" x14ac:dyDescent="0.3">
      <c r="A547" s="207"/>
    </row>
    <row r="548" spans="1:1" x14ac:dyDescent="0.3">
      <c r="A548" s="207"/>
    </row>
    <row r="549" spans="1:1" x14ac:dyDescent="0.3">
      <c r="A549" s="207"/>
    </row>
    <row r="550" spans="1:1" x14ac:dyDescent="0.3">
      <c r="A550" s="207"/>
    </row>
    <row r="551" spans="1:1" x14ac:dyDescent="0.3">
      <c r="A551" s="207"/>
    </row>
    <row r="552" spans="1:1" x14ac:dyDescent="0.3">
      <c r="A552" s="207"/>
    </row>
    <row r="553" spans="1:1" x14ac:dyDescent="0.3">
      <c r="A553" s="207"/>
    </row>
    <row r="554" spans="1:1" x14ac:dyDescent="0.3">
      <c r="A554" s="207"/>
    </row>
    <row r="555" spans="1:1" x14ac:dyDescent="0.3">
      <c r="A555" s="207"/>
    </row>
    <row r="556" spans="1:1" x14ac:dyDescent="0.3">
      <c r="A556" s="207"/>
    </row>
    <row r="557" spans="1:1" x14ac:dyDescent="0.3">
      <c r="A557" s="207"/>
    </row>
    <row r="558" spans="1:1" x14ac:dyDescent="0.3">
      <c r="A558" s="207"/>
    </row>
    <row r="559" spans="1:1" x14ac:dyDescent="0.3">
      <c r="A559" s="207"/>
    </row>
    <row r="560" spans="1:1" x14ac:dyDescent="0.3">
      <c r="A560" s="207"/>
    </row>
    <row r="561" spans="1:1" x14ac:dyDescent="0.3">
      <c r="A561" s="207"/>
    </row>
    <row r="562" spans="1:1" x14ac:dyDescent="0.3">
      <c r="A562" s="207"/>
    </row>
    <row r="563" spans="1:1" x14ac:dyDescent="0.3">
      <c r="A563" s="207"/>
    </row>
    <row r="564" spans="1:1" x14ac:dyDescent="0.3">
      <c r="A564" s="207"/>
    </row>
    <row r="565" spans="1:1" x14ac:dyDescent="0.3">
      <c r="A565" s="207"/>
    </row>
    <row r="566" spans="1:1" x14ac:dyDescent="0.3">
      <c r="A566" s="207"/>
    </row>
    <row r="567" spans="1:1" x14ac:dyDescent="0.3">
      <c r="A567" s="207"/>
    </row>
    <row r="568" spans="1:1" x14ac:dyDescent="0.3">
      <c r="A568" s="207"/>
    </row>
    <row r="569" spans="1:1" x14ac:dyDescent="0.3">
      <c r="A569" s="207"/>
    </row>
    <row r="570" spans="1:1" x14ac:dyDescent="0.3">
      <c r="A570" s="207"/>
    </row>
    <row r="571" spans="1:1" x14ac:dyDescent="0.3">
      <c r="A571" s="207"/>
    </row>
    <row r="572" spans="1:1" x14ac:dyDescent="0.3">
      <c r="A572" s="207"/>
    </row>
    <row r="573" spans="1:1" x14ac:dyDescent="0.3">
      <c r="A573" s="207"/>
    </row>
    <row r="574" spans="1:1" x14ac:dyDescent="0.3">
      <c r="A574" s="207"/>
    </row>
    <row r="575" spans="1:1" x14ac:dyDescent="0.3">
      <c r="A575" s="207"/>
    </row>
    <row r="576" spans="1:1" x14ac:dyDescent="0.3">
      <c r="A576" s="207"/>
    </row>
    <row r="577" spans="1:1" x14ac:dyDescent="0.3">
      <c r="A577" s="207"/>
    </row>
    <row r="578" spans="1:1" x14ac:dyDescent="0.3">
      <c r="A578" s="207"/>
    </row>
    <row r="579" spans="1:1" x14ac:dyDescent="0.3">
      <c r="A579" s="207"/>
    </row>
    <row r="580" spans="1:1" x14ac:dyDescent="0.3">
      <c r="A580" s="207"/>
    </row>
    <row r="581" spans="1:1" x14ac:dyDescent="0.3">
      <c r="A581" s="207"/>
    </row>
    <row r="582" spans="1:1" x14ac:dyDescent="0.3">
      <c r="A582" s="207"/>
    </row>
    <row r="583" spans="1:1" x14ac:dyDescent="0.3">
      <c r="A583" s="207"/>
    </row>
    <row r="584" spans="1:1" x14ac:dyDescent="0.3">
      <c r="A584" s="207"/>
    </row>
    <row r="585" spans="1:1" x14ac:dyDescent="0.3">
      <c r="A585" s="207"/>
    </row>
    <row r="586" spans="1:1" x14ac:dyDescent="0.3">
      <c r="A586" s="207"/>
    </row>
    <row r="587" spans="1:1" x14ac:dyDescent="0.3">
      <c r="A587" s="207"/>
    </row>
    <row r="588" spans="1:1" x14ac:dyDescent="0.3">
      <c r="A588" s="207"/>
    </row>
    <row r="589" spans="1:1" x14ac:dyDescent="0.3">
      <c r="A589" s="207"/>
    </row>
    <row r="590" spans="1:1" x14ac:dyDescent="0.3">
      <c r="A590" s="207"/>
    </row>
    <row r="591" spans="1:1" x14ac:dyDescent="0.3">
      <c r="A591" s="207"/>
    </row>
    <row r="592" spans="1:1" x14ac:dyDescent="0.3">
      <c r="A592" s="207"/>
    </row>
    <row r="593" spans="1:1" x14ac:dyDescent="0.3">
      <c r="A593" s="207"/>
    </row>
    <row r="594" spans="1:1" x14ac:dyDescent="0.3">
      <c r="A594" s="207"/>
    </row>
    <row r="595" spans="1:1" x14ac:dyDescent="0.3">
      <c r="A595" s="207"/>
    </row>
    <row r="596" spans="1:1" x14ac:dyDescent="0.3">
      <c r="A596" s="207"/>
    </row>
    <row r="597" spans="1:1" x14ac:dyDescent="0.3">
      <c r="A597" s="207"/>
    </row>
    <row r="598" spans="1:1" x14ac:dyDescent="0.3">
      <c r="A598" s="207"/>
    </row>
    <row r="599" spans="1:1" x14ac:dyDescent="0.3">
      <c r="A599" s="207"/>
    </row>
    <row r="600" spans="1:1" x14ac:dyDescent="0.3">
      <c r="A600" s="207"/>
    </row>
    <row r="601" spans="1:1" x14ac:dyDescent="0.3">
      <c r="A601" s="207"/>
    </row>
    <row r="602" spans="1:1" x14ac:dyDescent="0.3">
      <c r="A602" s="207"/>
    </row>
    <row r="603" spans="1:1" x14ac:dyDescent="0.3">
      <c r="A603" s="207"/>
    </row>
    <row r="604" spans="1:1" x14ac:dyDescent="0.3">
      <c r="A604" s="207"/>
    </row>
    <row r="605" spans="1:1" x14ac:dyDescent="0.3">
      <c r="A605" s="207"/>
    </row>
    <row r="606" spans="1:1" x14ac:dyDescent="0.3">
      <c r="A606" s="207"/>
    </row>
    <row r="607" spans="1:1" x14ac:dyDescent="0.3">
      <c r="A607" s="207"/>
    </row>
    <row r="608" spans="1:1" x14ac:dyDescent="0.3">
      <c r="A608" s="207"/>
    </row>
    <row r="609" spans="1:1" x14ac:dyDescent="0.3">
      <c r="A609" s="207"/>
    </row>
    <row r="610" spans="1:1" x14ac:dyDescent="0.3">
      <c r="A610" s="207"/>
    </row>
    <row r="611" spans="1:1" x14ac:dyDescent="0.3">
      <c r="A611" s="207"/>
    </row>
    <row r="612" spans="1:1" x14ac:dyDescent="0.3">
      <c r="A612" s="207"/>
    </row>
    <row r="613" spans="1:1" x14ac:dyDescent="0.3">
      <c r="A613" s="207"/>
    </row>
    <row r="614" spans="1:1" x14ac:dyDescent="0.3">
      <c r="A614" s="207"/>
    </row>
    <row r="615" spans="1:1" x14ac:dyDescent="0.3">
      <c r="A615" s="207"/>
    </row>
    <row r="616" spans="1:1" x14ac:dyDescent="0.3">
      <c r="A616" s="207"/>
    </row>
    <row r="617" spans="1:1" x14ac:dyDescent="0.3">
      <c r="A617" s="207"/>
    </row>
    <row r="618" spans="1:1" x14ac:dyDescent="0.3">
      <c r="A618" s="207"/>
    </row>
    <row r="619" spans="1:1" x14ac:dyDescent="0.3">
      <c r="A619" s="207"/>
    </row>
    <row r="620" spans="1:1" x14ac:dyDescent="0.3">
      <c r="A620" s="207"/>
    </row>
    <row r="621" spans="1:1" x14ac:dyDescent="0.3">
      <c r="A621" s="207"/>
    </row>
    <row r="622" spans="1:1" x14ac:dyDescent="0.3">
      <c r="A622" s="207"/>
    </row>
    <row r="623" spans="1:1" x14ac:dyDescent="0.3">
      <c r="A623" s="207"/>
    </row>
    <row r="624" spans="1:1" x14ac:dyDescent="0.3">
      <c r="A624" s="207"/>
    </row>
    <row r="625" spans="1:1" x14ac:dyDescent="0.3">
      <c r="A625" s="207"/>
    </row>
    <row r="626" spans="1:1" x14ac:dyDescent="0.3">
      <c r="A626" s="207"/>
    </row>
    <row r="627" spans="1:1" x14ac:dyDescent="0.3">
      <c r="A627" s="207"/>
    </row>
    <row r="628" spans="1:1" x14ac:dyDescent="0.3">
      <c r="A628" s="207"/>
    </row>
    <row r="629" spans="1:1" x14ac:dyDescent="0.3">
      <c r="A629" s="207"/>
    </row>
    <row r="630" spans="1:1" x14ac:dyDescent="0.3">
      <c r="A630" s="207"/>
    </row>
    <row r="631" spans="1:1" x14ac:dyDescent="0.3">
      <c r="A631" s="207"/>
    </row>
    <row r="632" spans="1:1" x14ac:dyDescent="0.3">
      <c r="A632" s="207"/>
    </row>
    <row r="633" spans="1:1" x14ac:dyDescent="0.3">
      <c r="A633" s="207"/>
    </row>
    <row r="634" spans="1:1" x14ac:dyDescent="0.3">
      <c r="A634" s="207"/>
    </row>
    <row r="635" spans="1:1" x14ac:dyDescent="0.3">
      <c r="A635" s="207"/>
    </row>
    <row r="636" spans="1:1" x14ac:dyDescent="0.3">
      <c r="A636" s="207"/>
    </row>
    <row r="637" spans="1:1" x14ac:dyDescent="0.3">
      <c r="A637" s="207"/>
    </row>
  </sheetData>
  <mergeCells count="14">
    <mergeCell ref="DS26:DY26"/>
    <mergeCell ref="DI26:DO26"/>
    <mergeCell ref="A2:A3"/>
    <mergeCell ref="C26:I26"/>
    <mergeCell ref="M26:S26"/>
    <mergeCell ref="W26:AC26"/>
    <mergeCell ref="AG26:AM26"/>
    <mergeCell ref="AQ26:AW26"/>
    <mergeCell ref="CY26:DE26"/>
    <mergeCell ref="CE26:CK26"/>
    <mergeCell ref="CO26:CU26"/>
    <mergeCell ref="BA26:BG26"/>
    <mergeCell ref="BU26:CA26"/>
    <mergeCell ref="BK26:BQ26"/>
  </mergeCells>
  <hyperlinks>
    <hyperlink ref="A4" location="myrangeW0" display="myrangeW0" xr:uid="{DEF6FD5A-2640-45F8-85C9-618206E6F2AD}"/>
    <hyperlink ref="A5" location="myrangeW1" display="myrangeW1" xr:uid="{1CB6021B-AC98-4D16-BCD3-B6FC575A3D45}"/>
    <hyperlink ref="A6" location="myrangeW2" display="myrangeW2" xr:uid="{E28890F4-02C2-4FB0-B0EB-65B3A2A4CC8D}"/>
    <hyperlink ref="A7" location="myrangeW3" display="myrangeW3" xr:uid="{3A14F9FD-393D-44B2-A9D0-CAC6B6518E4C}"/>
    <hyperlink ref="A8" location="myrangeW4" display="myrangeW4" xr:uid="{AC09CC9A-D963-4DF4-A62E-FFB7A129EA36}"/>
    <hyperlink ref="A9" location="myrangeW5" display="myrangeW5" xr:uid="{385275FA-AD2B-42E0-8FAA-A469F7E5A03D}"/>
    <hyperlink ref="A10" location="myrangeW6" display="myrangeW6" xr:uid="{D2FDFF00-B110-4F12-9333-AF28A6A815CE}"/>
    <hyperlink ref="A11" location="myrangeW7" display="myrangeW7" xr:uid="{AAAE1E39-5C22-4A4C-84E4-8E1529D8E728}"/>
    <hyperlink ref="A12" location="myrangeW8" display="myrangeW8" xr:uid="{16DA4DD4-2882-452A-ADC4-1F23B956FE6F}"/>
    <hyperlink ref="A13" location="myrangeW9" display="myrangeW9" xr:uid="{0B10155E-8DDA-4364-8F3B-E8036A9F6E3B}"/>
    <hyperlink ref="A14" location="myrangeW10" display="myrangeW10" xr:uid="{8047EBBA-DE83-4F11-A2C6-F4B07978D618}"/>
    <hyperlink ref="A15" location="myrangeW11" display="myrangeW11" xr:uid="{971D4E8F-FAB9-47FF-B6E4-C3E598D75BE0}"/>
    <hyperlink ref="A16" location="myrangeW12" display="myrangeW12" xr:uid="{0CEA7157-B5E6-46BC-83B2-33DA5C0AD84E}"/>
    <hyperlink ref="A17" location="myrangeW13" display="myrangeW13" xr:uid="{0A1081F3-F89C-4726-9B97-DC6714047536}"/>
    <hyperlink ref="A18" location="myrangeW14" display="myrangeW14" xr:uid="{D5793F9F-AAC3-44F5-AFBF-CE828E1EF654}"/>
    <hyperlink ref="A19" location="myrangeW15" display="myrangeW15" xr:uid="{0346B8D2-5AF5-41F8-8A7F-86FF68CA4A05}"/>
    <hyperlink ref="A20" location="myrangeW16" display="myrangeW16" xr:uid="{5CD07468-A907-495C-B01E-D2E1E553EABC}"/>
    <hyperlink ref="A21" location="myrangeW17" display="myrangeW17" xr:uid="{86C822EE-50D3-4B36-912D-54CB778406AE}"/>
    <hyperlink ref="A22" location="myrangeW18" display="myrangeW18" xr:uid="{F3BCAE4A-B39C-48FA-8F25-DC36E07CDB23}"/>
    <hyperlink ref="A23" location="myrangeW19" display="myrangeW19" xr:uid="{B255C53C-CEB8-44AC-8FC1-2EE83AF2C60B}"/>
    <hyperlink ref="A24" location="myrangeW20" display="myrangeW20" xr:uid="{43E43B54-6D3F-4E35-91D6-1BB1267E25DB}"/>
    <hyperlink ref="A25" location="myrangeW21" display="myrangeW21" xr:uid="{1274543F-086A-4B92-8B0D-F8CDF7B71496}"/>
    <hyperlink ref="A26" location="myrangeW22" display="myrangeW22" xr:uid="{C0C30E4B-7AEC-4F7C-9A9F-629B4125DE70}"/>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76" customWidth="1"/>
    <col min="3" max="3" width="29.69921875" customWidth="1"/>
    <col min="4" max="9" width="7.8984375" customWidth="1"/>
    <col min="10" max="11" width="1.09765625" customWidth="1"/>
    <col min="12" max="12" width="24.59765625" style="76" customWidth="1"/>
    <col min="13" max="13" width="29.69921875" customWidth="1"/>
    <col min="14" max="19" width="7.8984375" customWidth="1"/>
    <col min="20" max="21" width="1.09765625" customWidth="1"/>
    <col min="22" max="22" width="24.59765625" style="76" customWidth="1"/>
    <col min="23" max="23" width="29.69921875" customWidth="1"/>
    <col min="24" max="29" width="7.8984375" customWidth="1"/>
    <col min="30" max="31" width="1.09765625" customWidth="1"/>
    <col min="32" max="32" width="24.59765625" style="76" customWidth="1"/>
    <col min="33" max="33" width="29.69921875" customWidth="1"/>
    <col min="34" max="39" width="7.8984375" customWidth="1"/>
    <col min="40" max="41" width="1.09765625" customWidth="1"/>
    <col min="42" max="42" width="24.59765625" style="76" customWidth="1"/>
    <col min="43" max="43" width="29.69921875" customWidth="1"/>
    <col min="44" max="49" width="7.8984375" customWidth="1"/>
    <col min="50" max="51" width="1.09765625" customWidth="1"/>
    <col min="52" max="52" width="24.59765625" style="76" customWidth="1"/>
    <col min="53" max="53" width="29.69921875" style="76" customWidth="1"/>
    <col min="54" max="59" width="7.8984375" style="76" customWidth="1"/>
    <col min="60" max="61" width="1.09765625" customWidth="1"/>
    <col min="62" max="62" width="24.59765625" style="76" customWidth="1"/>
    <col min="63" max="63" width="29.69921875" customWidth="1"/>
    <col min="64" max="69" width="7.8984375" customWidth="1"/>
    <col min="70" max="71" width="1.09765625" customWidth="1"/>
    <col min="72" max="72" width="24.59765625" style="76" customWidth="1"/>
    <col min="73" max="73" width="29.69921875" customWidth="1"/>
    <col min="74" max="79" width="7.8984375" customWidth="1"/>
    <col min="80" max="81" width="1.09765625" customWidth="1"/>
    <col min="82" max="82" width="24.59765625" style="76" customWidth="1"/>
    <col min="83" max="83" width="29.69921875" customWidth="1"/>
    <col min="84" max="89" width="7.8984375" customWidth="1"/>
    <col min="90" max="91" width="1.09765625" customWidth="1"/>
    <col min="92" max="92" width="24.59765625" style="76" customWidth="1"/>
    <col min="93" max="93" width="29.69921875" customWidth="1"/>
    <col min="94" max="99" width="7.8984375" customWidth="1"/>
    <col min="100" max="101" width="1.09765625" customWidth="1"/>
    <col min="102" max="102" width="24.59765625" style="76" customWidth="1"/>
    <col min="103" max="103" width="29.69921875" customWidth="1"/>
    <col min="104" max="109" width="7.8984375" customWidth="1"/>
    <col min="110" max="111" width="1.09765625" customWidth="1"/>
    <col min="112" max="112" width="24.59765625" style="76" customWidth="1"/>
    <col min="113" max="113" width="29.69921875" customWidth="1"/>
    <col min="114" max="119" width="7.8984375" customWidth="1"/>
    <col min="120" max="121" width="1.09765625" customWidth="1"/>
    <col min="122" max="122" width="24.59765625" style="76" customWidth="1"/>
    <col min="123" max="123" width="29.69921875" customWidth="1"/>
    <col min="124" max="129" width="7.8984375" customWidth="1"/>
    <col min="130" max="131" width="1.09765625" customWidth="1"/>
    <col min="132" max="132" width="24.59765625" style="76" customWidth="1"/>
    <col min="133" max="133" width="29.69921875" customWidth="1"/>
    <col min="134" max="139" width="7.8984375" customWidth="1"/>
    <col min="140" max="141" width="1.09765625" customWidth="1"/>
    <col min="142" max="142" width="24.59765625" style="76" customWidth="1"/>
    <col min="143" max="143" width="29.69921875" customWidth="1"/>
    <col min="144" max="149" width="7.8984375" customWidth="1"/>
    <col min="150" max="151" width="1.09765625" customWidth="1"/>
    <col min="152" max="152" width="24.59765625" style="76" customWidth="1"/>
    <col min="153" max="153" width="29.69921875" customWidth="1"/>
    <col min="154" max="159" width="7.8984375" customWidth="1"/>
    <col min="160" max="161" width="1.09765625" customWidth="1"/>
    <col min="162" max="162" width="24.59765625" style="76" customWidth="1"/>
    <col min="163" max="163" width="29.69921875" customWidth="1"/>
    <col min="164" max="169" width="7.8984375" customWidth="1"/>
    <col min="170" max="171" width="1.09765625" customWidth="1"/>
    <col min="172" max="172" width="24.59765625" style="76" customWidth="1"/>
    <col min="173" max="173" width="29.69921875" customWidth="1"/>
    <col min="174" max="179" width="7.8984375" customWidth="1"/>
    <col min="180" max="181" width="1.09765625" customWidth="1"/>
    <col min="182" max="182" width="24.59765625" style="76" customWidth="1"/>
    <col min="183" max="183" width="29.69921875" customWidth="1"/>
    <col min="184" max="189" width="7.8984375" customWidth="1"/>
    <col min="190" max="191" width="1.09765625" customWidth="1"/>
    <col min="192" max="192" width="24.59765625" style="76" customWidth="1"/>
    <col min="193" max="193" width="29.69921875" customWidth="1"/>
    <col min="194" max="199" width="7.8984375" customWidth="1"/>
    <col min="200" max="201" width="1.09765625" customWidth="1"/>
    <col min="202" max="202" width="24.59765625" style="76" customWidth="1"/>
    <col min="203" max="203" width="29.69921875" customWidth="1"/>
    <col min="204" max="209" width="7.8984375" customWidth="1"/>
    <col min="210" max="211" width="1.09765625" customWidth="1"/>
    <col min="212" max="212" width="24.59765625" style="76" customWidth="1"/>
    <col min="213" max="213" width="29.69921875" customWidth="1"/>
    <col min="214" max="219" width="7.8984375" customWidth="1"/>
    <col min="220" max="221" width="1.09765625" customWidth="1"/>
    <col min="222" max="222" width="24.59765625" style="76" customWidth="1"/>
    <col min="223" max="223" width="29.69921875" customWidth="1"/>
    <col min="224" max="229" width="7.8984375" customWidth="1"/>
    <col min="230" max="231" width="1.09765625" customWidth="1"/>
    <col min="232" max="232" width="24.59765625" style="76" customWidth="1"/>
    <col min="233" max="233" width="29.69921875" customWidth="1"/>
    <col min="234" max="239" width="7.8984375" customWidth="1"/>
    <col min="240" max="241" width="1.09765625" customWidth="1"/>
  </cols>
  <sheetData>
    <row r="1" spans="1:232" s="178" customFormat="1" ht="30" customHeight="1" x14ac:dyDescent="0.3">
      <c r="B1" s="635" t="str">
        <f>HLOOKUP(Introduction!$G$4,nametranslations,117,FALSE)</f>
        <v>L'assainissement en milieu scolaire</v>
      </c>
      <c r="C1" s="212" t="s">
        <v>267</v>
      </c>
      <c r="D1" s="174" t="str">
        <f>+Introduction!$C$7</f>
        <v>Mali</v>
      </c>
      <c r="E1" s="174"/>
      <c r="F1" s="174"/>
      <c r="G1" s="174"/>
      <c r="H1" s="174"/>
      <c r="I1" s="177"/>
      <c r="J1" s="175"/>
      <c r="K1" s="176"/>
      <c r="L1" s="635" t="str">
        <f>HLOOKUP(Introduction!$G$4,nametranslations,117,FALSE)</f>
        <v>L'assainissement en milieu scolaire</v>
      </c>
      <c r="M1" s="212" t="s">
        <v>268</v>
      </c>
      <c r="N1" s="174" t="str">
        <f>+Introduction!$C$7</f>
        <v>Mali</v>
      </c>
      <c r="O1" s="174"/>
      <c r="P1" s="174"/>
      <c r="Q1" s="174"/>
      <c r="R1" s="174"/>
      <c r="S1" s="177"/>
      <c r="T1" s="175"/>
      <c r="U1" s="176"/>
      <c r="V1" s="635" t="str">
        <f>HLOOKUP(Introduction!$G$4,nametranslations,117,FALSE)</f>
        <v>L'assainissement en milieu scolaire</v>
      </c>
      <c r="W1" s="212" t="s">
        <v>269</v>
      </c>
      <c r="X1" s="174" t="str">
        <f>+Introduction!$C$7</f>
        <v>Mali</v>
      </c>
      <c r="Y1" s="174"/>
      <c r="Z1" s="174"/>
      <c r="AA1" s="174"/>
      <c r="AB1" s="174"/>
      <c r="AC1" s="177"/>
      <c r="AD1" s="175"/>
      <c r="AE1" s="176"/>
      <c r="AF1" s="635" t="str">
        <f>HLOOKUP(Introduction!$G$4,nametranslations,117,FALSE)</f>
        <v>L'assainissement en milieu scolaire</v>
      </c>
      <c r="AG1" s="212" t="s">
        <v>270</v>
      </c>
      <c r="AH1" s="174" t="str">
        <f>+Introduction!$C$7</f>
        <v>Mali</v>
      </c>
      <c r="AI1" s="174"/>
      <c r="AJ1" s="174"/>
      <c r="AK1" s="174"/>
      <c r="AL1" s="174"/>
      <c r="AM1" s="177"/>
      <c r="AN1" s="175"/>
      <c r="AO1" s="176"/>
      <c r="AP1" s="635" t="str">
        <f>HLOOKUP(Introduction!$G$4,nametranslations,117,FALSE)</f>
        <v>L'assainissement en milieu scolaire</v>
      </c>
      <c r="AQ1" s="212" t="s">
        <v>271</v>
      </c>
      <c r="AR1" s="174" t="str">
        <f>+Introduction!$C$7</f>
        <v>Mali</v>
      </c>
      <c r="AS1" s="174"/>
      <c r="AT1" s="174"/>
      <c r="AU1" s="174"/>
      <c r="AV1" s="174"/>
      <c r="AW1" s="177"/>
      <c r="AX1" s="175"/>
      <c r="AY1" s="176"/>
      <c r="AZ1" s="635" t="str">
        <f>HLOOKUP(Introduction!$G$4,nametranslations,117,FALSE)</f>
        <v>L'assainissement en milieu scolaire</v>
      </c>
      <c r="BA1" s="212" t="s">
        <v>272</v>
      </c>
      <c r="BB1" s="174" t="str">
        <f>+Introduction!$C$7</f>
        <v>Mali</v>
      </c>
      <c r="BC1" s="174"/>
      <c r="BD1" s="174"/>
      <c r="BE1" s="174"/>
      <c r="BF1" s="174"/>
      <c r="BG1" s="177"/>
      <c r="BH1" s="175"/>
      <c r="BI1" s="176"/>
      <c r="BJ1" s="635" t="str">
        <f>HLOOKUP(Introduction!$G$4,nametranslations,117,FALSE)</f>
        <v>L'assainissement en milieu scolaire</v>
      </c>
      <c r="BK1" s="212" t="s">
        <v>272</v>
      </c>
      <c r="BL1" s="174" t="str">
        <f>+Introduction!$C$7</f>
        <v>Mali</v>
      </c>
      <c r="BM1" s="174"/>
      <c r="BN1" s="174"/>
      <c r="BO1" s="174"/>
      <c r="BP1" s="174"/>
      <c r="BQ1" s="177"/>
      <c r="BR1" s="175"/>
      <c r="BS1" s="176"/>
      <c r="BT1" s="635" t="str">
        <f>HLOOKUP(Introduction!$G$4,nametranslations,117,FALSE)</f>
        <v>L'assainissement en milieu scolaire</v>
      </c>
      <c r="BU1" s="212" t="s">
        <v>273</v>
      </c>
      <c r="BV1" s="174" t="str">
        <f>+Introduction!$C$7</f>
        <v>Mali</v>
      </c>
      <c r="BW1" s="174"/>
      <c r="BX1" s="174"/>
      <c r="BY1" s="174"/>
      <c r="BZ1" s="174"/>
      <c r="CA1" s="177"/>
      <c r="CB1" s="175"/>
      <c r="CC1" s="176"/>
      <c r="CD1" s="635" t="str">
        <f>HLOOKUP(Introduction!$G$4,nametranslations,117,FALSE)</f>
        <v>L'assainissement en milieu scolaire</v>
      </c>
      <c r="CE1" s="212" t="s">
        <v>274</v>
      </c>
      <c r="CF1" s="174" t="str">
        <f>+Introduction!$C$7</f>
        <v>Mali</v>
      </c>
      <c r="CG1" s="174"/>
      <c r="CH1" s="174"/>
      <c r="CI1" s="174"/>
      <c r="CJ1" s="174"/>
      <c r="CK1" s="177"/>
      <c r="CL1" s="175"/>
      <c r="CM1" s="176"/>
      <c r="CN1" s="635" t="str">
        <f>HLOOKUP(Introduction!$G$4,nametranslations,117,FALSE)</f>
        <v>L'assainissement en milieu scolaire</v>
      </c>
      <c r="CO1" s="212" t="s">
        <v>275</v>
      </c>
      <c r="CP1" s="174" t="str">
        <f>+Introduction!$C$7</f>
        <v>Mali</v>
      </c>
      <c r="CQ1" s="174"/>
      <c r="CR1" s="174"/>
      <c r="CS1" s="174"/>
      <c r="CT1" s="174"/>
      <c r="CU1" s="177"/>
      <c r="CV1" s="175"/>
      <c r="CW1" s="176"/>
      <c r="CX1" s="635" t="str">
        <f>HLOOKUP(Introduction!$G$4,nametranslations,117,FALSE)</f>
        <v>L'assainissement en milieu scolaire</v>
      </c>
      <c r="CY1" s="212" t="s">
        <v>275</v>
      </c>
      <c r="CZ1" s="174" t="str">
        <f>+Introduction!$C$7</f>
        <v>Mali</v>
      </c>
      <c r="DA1" s="174"/>
      <c r="DB1" s="174"/>
      <c r="DC1" s="174"/>
      <c r="DD1" s="174"/>
      <c r="DE1" s="177"/>
      <c r="DF1" s="175"/>
      <c r="DG1" s="176"/>
      <c r="DH1" s="635" t="str">
        <f>HLOOKUP(Introduction!$G$4,nametranslations,117,FALSE)</f>
        <v>L'assainissement en milieu scolaire</v>
      </c>
      <c r="DI1" s="212">
        <v>2023</v>
      </c>
      <c r="DJ1" s="174" t="str">
        <f>+Introduction!$C$7</f>
        <v>Mali</v>
      </c>
      <c r="DK1" s="174"/>
      <c r="DL1" s="174"/>
      <c r="DM1" s="174"/>
      <c r="DN1" s="174"/>
      <c r="DO1" s="177"/>
      <c r="DP1" s="175"/>
      <c r="DQ1" s="176"/>
      <c r="DR1" s="635" t="str">
        <f>HLOOKUP(Introduction!$G$4,nametranslations,117,FALSE)</f>
        <v>L'assainissement en milieu scolaire</v>
      </c>
      <c r="DS1" s="212">
        <v>2025</v>
      </c>
      <c r="DT1" s="174" t="str">
        <f>+Introduction!$C$7</f>
        <v>Mali</v>
      </c>
      <c r="DU1" s="174"/>
      <c r="DV1" s="174"/>
      <c r="DW1" s="174"/>
      <c r="DX1" s="174"/>
      <c r="DY1" s="177"/>
      <c r="DZ1" s="175"/>
      <c r="EA1" s="176"/>
      <c r="EB1" s="371"/>
    </row>
    <row r="2" spans="1:232" s="178" customFormat="1" ht="30" customHeight="1" x14ac:dyDescent="0.3">
      <c r="A2" s="375" t="s">
        <v>291</v>
      </c>
      <c r="B2" s="182" t="s">
        <v>256</v>
      </c>
      <c r="C2" s="156" t="s">
        <v>170</v>
      </c>
      <c r="D2" s="156" t="s">
        <v>156</v>
      </c>
      <c r="E2" s="183"/>
      <c r="F2" s="183"/>
      <c r="G2" s="183"/>
      <c r="H2" s="183"/>
      <c r="I2" s="184"/>
      <c r="J2" s="179" t="s">
        <v>276</v>
      </c>
      <c r="K2" s="201"/>
      <c r="L2" s="182" t="s">
        <v>257</v>
      </c>
      <c r="M2" s="156" t="s">
        <v>170</v>
      </c>
      <c r="N2" s="156" t="s">
        <v>158</v>
      </c>
      <c r="O2" s="183"/>
      <c r="P2" s="183"/>
      <c r="Q2" s="183"/>
      <c r="R2" s="183"/>
      <c r="S2" s="184"/>
      <c r="T2" s="179" t="s">
        <v>276</v>
      </c>
      <c r="U2" s="201"/>
      <c r="V2" s="182" t="s">
        <v>258</v>
      </c>
      <c r="W2" s="156" t="s">
        <v>170</v>
      </c>
      <c r="X2" s="156" t="s">
        <v>159</v>
      </c>
      <c r="Y2" s="183"/>
      <c r="Z2" s="183"/>
      <c r="AA2" s="183"/>
      <c r="AB2" s="183"/>
      <c r="AC2" s="184"/>
      <c r="AD2" s="179" t="s">
        <v>276</v>
      </c>
      <c r="AE2" s="201"/>
      <c r="AF2" s="182" t="s">
        <v>259</v>
      </c>
      <c r="AG2" s="156" t="s">
        <v>170</v>
      </c>
      <c r="AH2" s="156" t="s">
        <v>160</v>
      </c>
      <c r="AI2" s="183"/>
      <c r="AJ2" s="183"/>
      <c r="AK2" s="183"/>
      <c r="AL2" s="183"/>
      <c r="AM2" s="184"/>
      <c r="AN2" s="179" t="s">
        <v>276</v>
      </c>
      <c r="AO2" s="201"/>
      <c r="AP2" s="182" t="s">
        <v>260</v>
      </c>
      <c r="AQ2" s="156" t="s">
        <v>170</v>
      </c>
      <c r="AR2" s="156" t="s">
        <v>161</v>
      </c>
      <c r="AS2" s="183"/>
      <c r="AT2" s="183"/>
      <c r="AU2" s="183"/>
      <c r="AV2" s="183"/>
      <c r="AW2" s="184"/>
      <c r="AX2" s="179" t="s">
        <v>276</v>
      </c>
      <c r="AY2" s="201"/>
      <c r="AZ2" s="182" t="s">
        <v>261</v>
      </c>
      <c r="BA2" s="156" t="s">
        <v>170</v>
      </c>
      <c r="BB2" s="156" t="s">
        <v>144</v>
      </c>
      <c r="BC2" s="183"/>
      <c r="BD2" s="183"/>
      <c r="BE2" s="183"/>
      <c r="BF2" s="183"/>
      <c r="BG2" s="184"/>
      <c r="BH2" s="179" t="s">
        <v>276</v>
      </c>
      <c r="BI2" s="201"/>
      <c r="BJ2" s="182" t="s">
        <v>262</v>
      </c>
      <c r="BK2" s="156" t="s">
        <v>171</v>
      </c>
      <c r="BL2" s="156" t="s">
        <v>145</v>
      </c>
      <c r="BM2" s="183"/>
      <c r="BN2" s="183"/>
      <c r="BO2" s="183"/>
      <c r="BP2" s="183"/>
      <c r="BQ2" s="184"/>
      <c r="BR2" s="179" t="s">
        <v>276</v>
      </c>
      <c r="BS2" s="201"/>
      <c r="BT2" s="182" t="s">
        <v>263</v>
      </c>
      <c r="BU2" s="156" t="s">
        <v>171</v>
      </c>
      <c r="BV2" s="156" t="s">
        <v>145</v>
      </c>
      <c r="BW2" s="183"/>
      <c r="BX2" s="183"/>
      <c r="BY2" s="183"/>
      <c r="BZ2" s="183"/>
      <c r="CA2" s="184"/>
      <c r="CB2" s="179" t="s">
        <v>276</v>
      </c>
      <c r="CC2" s="201"/>
      <c r="CD2" s="182" t="s">
        <v>264</v>
      </c>
      <c r="CE2" s="156" t="s">
        <v>171</v>
      </c>
      <c r="CF2" s="156" t="s">
        <v>145</v>
      </c>
      <c r="CG2" s="183"/>
      <c r="CH2" s="183"/>
      <c r="CI2" s="183"/>
      <c r="CJ2" s="183"/>
      <c r="CK2" s="184"/>
      <c r="CL2" s="181" t="s">
        <v>276</v>
      </c>
      <c r="CM2" s="201"/>
      <c r="CN2" s="182" t="s">
        <v>265</v>
      </c>
      <c r="CO2" s="156" t="s">
        <v>203</v>
      </c>
      <c r="CP2" s="156" t="s">
        <v>202</v>
      </c>
      <c r="CQ2" s="183"/>
      <c r="CR2" s="183"/>
      <c r="CS2" s="183"/>
      <c r="CT2" s="183"/>
      <c r="CU2" s="184"/>
      <c r="CV2" s="181" t="s">
        <v>276</v>
      </c>
      <c r="CW2" s="201"/>
      <c r="CX2" s="182" t="s">
        <v>266</v>
      </c>
      <c r="CY2" s="156" t="s">
        <v>203</v>
      </c>
      <c r="CZ2" s="156" t="s">
        <v>230</v>
      </c>
      <c r="DA2" s="183"/>
      <c r="DB2" s="183"/>
      <c r="DC2" s="183"/>
      <c r="DD2" s="183"/>
      <c r="DE2" s="184"/>
      <c r="DF2" s="181" t="s">
        <v>276</v>
      </c>
      <c r="DG2" s="180"/>
      <c r="DH2" s="182" t="s">
        <v>305</v>
      </c>
      <c r="DI2" s="156" t="s">
        <v>171</v>
      </c>
      <c r="DJ2" s="156" t="s">
        <v>145</v>
      </c>
      <c r="DK2" s="183"/>
      <c r="DL2" s="183"/>
      <c r="DM2" s="183"/>
      <c r="DN2" s="183"/>
      <c r="DO2" s="184"/>
      <c r="DP2" s="181" t="s">
        <v>276</v>
      </c>
      <c r="DQ2" s="201"/>
      <c r="DR2" s="182" t="s">
        <v>307</v>
      </c>
      <c r="DS2" s="156" t="s">
        <v>203</v>
      </c>
      <c r="DT2" s="156" t="s">
        <v>308</v>
      </c>
      <c r="DU2" s="183"/>
      <c r="DV2" s="183"/>
      <c r="DW2" s="183"/>
      <c r="DX2" s="183"/>
      <c r="DY2" s="184"/>
      <c r="DZ2" s="181" t="s">
        <v>276</v>
      </c>
      <c r="EA2" s="201"/>
    </row>
    <row r="3" spans="1:232" s="145" customFormat="1" ht="18" customHeight="1" x14ac:dyDescent="0.3">
      <c r="A3" s="375"/>
      <c r="B3" s="200" t="str">
        <f>HLOOKUP(Introduction!$G$4,nametranslations,152,FALSE)</f>
        <v>Définition</v>
      </c>
      <c r="C3" s="158" t="str">
        <f>HLOOKUP(Introduction!$G$4,nametranslations,102,FALSE)</f>
        <v>Estimations (%)</v>
      </c>
      <c r="D3" s="159" t="str">
        <f>HLOOKUP(Introduction!$G$4,nametranslations,24,FALSE)</f>
        <v>Total</v>
      </c>
      <c r="E3" s="160" t="str">
        <f>HLOOKUP(Introduction!$G$4,nametranslations,26,FALSE)</f>
        <v>Urbain</v>
      </c>
      <c r="F3" s="160" t="str">
        <f>HLOOKUP(Introduction!$G$4,nametranslations,25,FALSE)</f>
        <v>Rural</v>
      </c>
      <c r="G3" s="160" t="str">
        <f>HLOOKUP(Introduction!$G$4,nametranslations,27,FALSE)</f>
        <v>Pré-primaire</v>
      </c>
      <c r="H3" s="160" t="str">
        <f>HLOOKUP(Introduction!$G$4,nametranslations,28,FALSE)</f>
        <v>Primaire</v>
      </c>
      <c r="I3" s="161" t="str">
        <f>HLOOKUP(Introduction!$G$4,nametranslations,29,FALSE)</f>
        <v>Secondaire</v>
      </c>
      <c r="J3" s="141"/>
      <c r="K3" s="162"/>
      <c r="L3" s="200" t="str">
        <f>HLOOKUP(Introduction!$G$4,nametranslations,152,FALSE)</f>
        <v>Définition</v>
      </c>
      <c r="M3" s="158" t="str">
        <f>HLOOKUP(Introduction!$G$4,nametranslations,102,FALSE)</f>
        <v>Estimations (%)</v>
      </c>
      <c r="N3" s="159" t="str">
        <f>HLOOKUP(Introduction!$G$4,nametranslations,24,FALSE)</f>
        <v>Total</v>
      </c>
      <c r="O3" s="160" t="str">
        <f>HLOOKUP(Introduction!$G$4,nametranslations,26,FALSE)</f>
        <v>Urbain</v>
      </c>
      <c r="P3" s="160" t="str">
        <f>HLOOKUP(Introduction!$G$4,nametranslations,25,FALSE)</f>
        <v>Rural</v>
      </c>
      <c r="Q3" s="160" t="str">
        <f>HLOOKUP(Introduction!$G$4,nametranslations,27,FALSE)</f>
        <v>Pré-primaire</v>
      </c>
      <c r="R3" s="160" t="str">
        <f>HLOOKUP(Introduction!$G$4,nametranslations,28,FALSE)</f>
        <v>Primaire</v>
      </c>
      <c r="S3" s="161" t="str">
        <f>HLOOKUP(Introduction!$G$4,nametranslations,29,FALSE)</f>
        <v>Secondaire</v>
      </c>
      <c r="T3" s="141"/>
      <c r="U3" s="162"/>
      <c r="V3" s="200" t="str">
        <f>HLOOKUP(Introduction!$G$4,nametranslations,152,FALSE)</f>
        <v>Définition</v>
      </c>
      <c r="W3" s="158" t="str">
        <f>HLOOKUP(Introduction!$G$4,nametranslations,102,FALSE)</f>
        <v>Estimations (%)</v>
      </c>
      <c r="X3" s="159" t="str">
        <f>HLOOKUP(Introduction!$G$4,nametranslations,24,FALSE)</f>
        <v>Total</v>
      </c>
      <c r="Y3" s="160" t="str">
        <f>HLOOKUP(Introduction!$G$4,nametranslations,26,FALSE)</f>
        <v>Urbain</v>
      </c>
      <c r="Z3" s="160" t="str">
        <f>HLOOKUP(Introduction!$G$4,nametranslations,25,FALSE)</f>
        <v>Rural</v>
      </c>
      <c r="AA3" s="160" t="str">
        <f>HLOOKUP(Introduction!$G$4,nametranslations,27,FALSE)</f>
        <v>Pré-primaire</v>
      </c>
      <c r="AB3" s="160" t="str">
        <f>HLOOKUP(Introduction!$G$4,nametranslations,28,FALSE)</f>
        <v>Primaire</v>
      </c>
      <c r="AC3" s="161" t="str">
        <f>HLOOKUP(Introduction!$G$4,nametranslations,29,FALSE)</f>
        <v>Secondaire</v>
      </c>
      <c r="AD3" s="141"/>
      <c r="AE3" s="162"/>
      <c r="AF3" s="200" t="str">
        <f>HLOOKUP(Introduction!$G$4,nametranslations,152,FALSE)</f>
        <v>Définition</v>
      </c>
      <c r="AG3" s="158" t="str">
        <f>HLOOKUP(Introduction!$G$4,nametranslations,102,FALSE)</f>
        <v>Estimations (%)</v>
      </c>
      <c r="AH3" s="159" t="str">
        <f>HLOOKUP(Introduction!$G$4,nametranslations,24,FALSE)</f>
        <v>Total</v>
      </c>
      <c r="AI3" s="160" t="str">
        <f>HLOOKUP(Introduction!$G$4,nametranslations,26,FALSE)</f>
        <v>Urbain</v>
      </c>
      <c r="AJ3" s="160" t="str">
        <f>HLOOKUP(Introduction!$G$4,nametranslations,25,FALSE)</f>
        <v>Rural</v>
      </c>
      <c r="AK3" s="160" t="str">
        <f>HLOOKUP(Introduction!$G$4,nametranslations,27,FALSE)</f>
        <v>Pré-primaire</v>
      </c>
      <c r="AL3" s="160" t="str">
        <f>HLOOKUP(Introduction!$G$4,nametranslations,28,FALSE)</f>
        <v>Primaire</v>
      </c>
      <c r="AM3" s="161" t="str">
        <f>HLOOKUP(Introduction!$G$4,nametranslations,29,FALSE)</f>
        <v>Secondaire</v>
      </c>
      <c r="AN3" s="141"/>
      <c r="AO3" s="162"/>
      <c r="AP3" s="200" t="str">
        <f>HLOOKUP(Introduction!$G$4,nametranslations,152,FALSE)</f>
        <v>Définition</v>
      </c>
      <c r="AQ3" s="158" t="str">
        <f>HLOOKUP(Introduction!$G$4,nametranslations,102,FALSE)</f>
        <v>Estimations (%)</v>
      </c>
      <c r="AR3" s="159" t="str">
        <f>HLOOKUP(Introduction!$G$4,nametranslations,24,FALSE)</f>
        <v>Total</v>
      </c>
      <c r="AS3" s="160" t="str">
        <f>HLOOKUP(Introduction!$G$4,nametranslations,26,FALSE)</f>
        <v>Urbain</v>
      </c>
      <c r="AT3" s="160" t="str">
        <f>HLOOKUP(Introduction!$G$4,nametranslations,25,FALSE)</f>
        <v>Rural</v>
      </c>
      <c r="AU3" s="160" t="str">
        <f>HLOOKUP(Introduction!$G$4,nametranslations,27,FALSE)</f>
        <v>Pré-primaire</v>
      </c>
      <c r="AV3" s="160" t="str">
        <f>HLOOKUP(Introduction!$G$4,nametranslations,28,FALSE)</f>
        <v>Primaire</v>
      </c>
      <c r="AW3" s="161" t="str">
        <f>HLOOKUP(Introduction!$G$4,nametranslations,29,FALSE)</f>
        <v>Secondaire</v>
      </c>
      <c r="AX3" s="141"/>
      <c r="AY3" s="162"/>
      <c r="AZ3" s="200" t="str">
        <f>HLOOKUP(Introduction!$G$4,nametranslations,152,FALSE)</f>
        <v>Définition</v>
      </c>
      <c r="BA3" s="163" t="str">
        <f>HLOOKUP(Introduction!$G$4,nametranslations,102,FALSE)</f>
        <v>Estimations (%)</v>
      </c>
      <c r="BB3" s="159" t="str">
        <f>HLOOKUP(Introduction!$G$4,nametranslations,24,FALSE)</f>
        <v>Total</v>
      </c>
      <c r="BC3" s="160" t="str">
        <f>HLOOKUP(Introduction!$G$4,nametranslations,26,FALSE)</f>
        <v>Urbain</v>
      </c>
      <c r="BD3" s="160" t="str">
        <f>HLOOKUP(Introduction!$G$4,nametranslations,25,FALSE)</f>
        <v>Rural</v>
      </c>
      <c r="BE3" s="160" t="str">
        <f>HLOOKUP(Introduction!$G$4,nametranslations,27,FALSE)</f>
        <v>Pré-primaire</v>
      </c>
      <c r="BF3" s="160" t="str">
        <f>HLOOKUP(Introduction!$G$4,nametranslations,28,FALSE)</f>
        <v>Primaire</v>
      </c>
      <c r="BG3" s="161" t="str">
        <f>HLOOKUP(Introduction!$G$4,nametranslations,29,FALSE)</f>
        <v>Secondaire</v>
      </c>
      <c r="BH3" s="141"/>
      <c r="BI3" s="162"/>
      <c r="BJ3" s="200" t="str">
        <f>HLOOKUP(Introduction!$G$4,nametranslations,152,FALSE)</f>
        <v>Définition</v>
      </c>
      <c r="BK3" s="158" t="str">
        <f>HLOOKUP(Introduction!$G$4,nametranslations,102,FALSE)</f>
        <v>Estimations (%)</v>
      </c>
      <c r="BL3" s="159" t="str">
        <f>HLOOKUP(Introduction!$G$4,nametranslations,24,FALSE)</f>
        <v>Total</v>
      </c>
      <c r="BM3" s="160" t="str">
        <f>HLOOKUP(Introduction!$G$4,nametranslations,26,FALSE)</f>
        <v>Urbain</v>
      </c>
      <c r="BN3" s="160" t="str">
        <f>HLOOKUP(Introduction!$G$4,nametranslations,25,FALSE)</f>
        <v>Rural</v>
      </c>
      <c r="BO3" s="160" t="str">
        <f>HLOOKUP(Introduction!$G$4,nametranslations,27,FALSE)</f>
        <v>Pré-primaire</v>
      </c>
      <c r="BP3" s="160" t="str">
        <f>HLOOKUP(Introduction!$G$4,nametranslations,28,FALSE)</f>
        <v>Primaire</v>
      </c>
      <c r="BQ3" s="161" t="str">
        <f>HLOOKUP(Introduction!$G$4,nametranslations,29,FALSE)</f>
        <v>Secondaire</v>
      </c>
      <c r="BR3" s="141"/>
      <c r="BS3" s="162"/>
      <c r="BT3" s="200" t="str">
        <f>HLOOKUP(Introduction!$G$4,nametranslations,152,FALSE)</f>
        <v>Définition</v>
      </c>
      <c r="BU3" s="158" t="str">
        <f>HLOOKUP(Introduction!$G$4,nametranslations,102,FALSE)</f>
        <v>Estimations (%)</v>
      </c>
      <c r="BV3" s="159" t="str">
        <f>HLOOKUP(Introduction!$G$4,nametranslations,24,FALSE)</f>
        <v>Total</v>
      </c>
      <c r="BW3" s="160" t="str">
        <f>HLOOKUP(Introduction!$G$4,nametranslations,26,FALSE)</f>
        <v>Urbain</v>
      </c>
      <c r="BX3" s="160" t="str">
        <f>HLOOKUP(Introduction!$G$4,nametranslations,25,FALSE)</f>
        <v>Rural</v>
      </c>
      <c r="BY3" s="160" t="str">
        <f>HLOOKUP(Introduction!$G$4,nametranslations,27,FALSE)</f>
        <v>Pré-primaire</v>
      </c>
      <c r="BZ3" s="160" t="str">
        <f>HLOOKUP(Introduction!$G$4,nametranslations,28,FALSE)</f>
        <v>Primaire</v>
      </c>
      <c r="CA3" s="161" t="str">
        <f>HLOOKUP(Introduction!$G$4,nametranslations,29,FALSE)</f>
        <v>Secondaire</v>
      </c>
      <c r="CB3" s="141"/>
      <c r="CC3" s="162"/>
      <c r="CD3" s="200" t="str">
        <f>HLOOKUP(Introduction!$G$4,nametranslations,152,FALSE)</f>
        <v>Définition</v>
      </c>
      <c r="CE3" s="158" t="str">
        <f>HLOOKUP(Introduction!$G$4,nametranslations,102,FALSE)</f>
        <v>Estimations (%)</v>
      </c>
      <c r="CF3" s="159" t="str">
        <f>HLOOKUP(Introduction!$G$4,nametranslations,24,FALSE)</f>
        <v>Total</v>
      </c>
      <c r="CG3" s="160" t="str">
        <f>HLOOKUP(Introduction!$G$4,nametranslations,26,FALSE)</f>
        <v>Urbain</v>
      </c>
      <c r="CH3" s="160" t="str">
        <f>HLOOKUP(Introduction!$G$4,nametranslations,25,FALSE)</f>
        <v>Rural</v>
      </c>
      <c r="CI3" s="160" t="str">
        <f>HLOOKUP(Introduction!$G$4,nametranslations,27,FALSE)</f>
        <v>Pré-primaire</v>
      </c>
      <c r="CJ3" s="160" t="str">
        <f>HLOOKUP(Introduction!$G$4,nametranslations,28,FALSE)</f>
        <v>Primaire</v>
      </c>
      <c r="CK3" s="161" t="str">
        <f>HLOOKUP(Introduction!$G$4,nametranslations,29,FALSE)</f>
        <v>Secondaire</v>
      </c>
      <c r="CL3" s="143"/>
      <c r="CM3" s="162"/>
      <c r="CN3" s="200" t="str">
        <f>HLOOKUP(Introduction!$G$4,nametranslations,152,FALSE)</f>
        <v>Définition</v>
      </c>
      <c r="CO3" s="158" t="str">
        <f>HLOOKUP(Introduction!$G$4,nametranslations,102,FALSE)</f>
        <v>Estimations (%)</v>
      </c>
      <c r="CP3" s="159" t="str">
        <f>HLOOKUP(Introduction!$G$4,nametranslations,24,FALSE)</f>
        <v>Total</v>
      </c>
      <c r="CQ3" s="160" t="str">
        <f>HLOOKUP(Introduction!$G$4,nametranslations,26,FALSE)</f>
        <v>Urbain</v>
      </c>
      <c r="CR3" s="160" t="str">
        <f>HLOOKUP(Introduction!$G$4,nametranslations,25,FALSE)</f>
        <v>Rural</v>
      </c>
      <c r="CS3" s="160" t="str">
        <f>HLOOKUP(Introduction!$G$4,nametranslations,27,FALSE)</f>
        <v>Pré-primaire</v>
      </c>
      <c r="CT3" s="160" t="str">
        <f>HLOOKUP(Introduction!$G$4,nametranslations,28,FALSE)</f>
        <v>Primaire</v>
      </c>
      <c r="CU3" s="161" t="str">
        <f>HLOOKUP(Introduction!$G$4,nametranslations,29,FALSE)</f>
        <v>Secondaire</v>
      </c>
      <c r="CV3" s="143"/>
      <c r="CW3" s="162"/>
      <c r="CX3" s="200" t="str">
        <f>HLOOKUP(Introduction!$G$4,nametranslations,152,FALSE)</f>
        <v>Définition</v>
      </c>
      <c r="CY3" s="158" t="str">
        <f>HLOOKUP(Introduction!$G$4,nametranslations,102,FALSE)</f>
        <v>Estimations (%)</v>
      </c>
      <c r="CZ3" s="159" t="str">
        <f>HLOOKUP(Introduction!$G$4,nametranslations,24,FALSE)</f>
        <v>Total</v>
      </c>
      <c r="DA3" s="160" t="str">
        <f>HLOOKUP(Introduction!$G$4,nametranslations,26,FALSE)</f>
        <v>Urbain</v>
      </c>
      <c r="DB3" s="160" t="str">
        <f>HLOOKUP(Introduction!$G$4,nametranslations,25,FALSE)</f>
        <v>Rural</v>
      </c>
      <c r="DC3" s="160" t="str">
        <f>HLOOKUP(Introduction!$G$4,nametranslations,27,FALSE)</f>
        <v>Pré-primaire</v>
      </c>
      <c r="DD3" s="160" t="str">
        <f>HLOOKUP(Introduction!$G$4,nametranslations,28,FALSE)</f>
        <v>Primaire</v>
      </c>
      <c r="DE3" s="161" t="str">
        <f>HLOOKUP(Introduction!$G$4,nametranslations,29,FALSE)</f>
        <v>Secondaire</v>
      </c>
      <c r="DF3" s="143"/>
      <c r="DG3" s="162"/>
      <c r="DH3" s="200" t="str">
        <f>HLOOKUP(Introduction!$G$4,nametranslations,152,FALSE)</f>
        <v>Définition</v>
      </c>
      <c r="DI3" s="158" t="str">
        <f>HLOOKUP(Introduction!$G$4,nametranslations,102,FALSE)</f>
        <v>Estimations (%)</v>
      </c>
      <c r="DJ3" s="159" t="str">
        <f>HLOOKUP(Introduction!$G$4,nametranslations,24,FALSE)</f>
        <v>Total</v>
      </c>
      <c r="DK3" s="160" t="str">
        <f>HLOOKUP(Introduction!$G$4,nametranslations,26,FALSE)</f>
        <v>Urbain</v>
      </c>
      <c r="DL3" s="160" t="str">
        <f>HLOOKUP(Introduction!$G$4,nametranslations,25,FALSE)</f>
        <v>Rural</v>
      </c>
      <c r="DM3" s="160" t="str">
        <f>HLOOKUP(Introduction!$G$4,nametranslations,27,FALSE)</f>
        <v>Pré-primaire</v>
      </c>
      <c r="DN3" s="160" t="str">
        <f>HLOOKUP(Introduction!$G$4,nametranslations,28,FALSE)</f>
        <v>Primaire</v>
      </c>
      <c r="DO3" s="161" t="str">
        <f>HLOOKUP(Introduction!$G$4,nametranslations,29,FALSE)</f>
        <v>Secondaire</v>
      </c>
      <c r="DP3" s="143"/>
      <c r="DQ3" s="162"/>
      <c r="DR3" s="200" t="str">
        <f>HLOOKUP(Introduction!$G$4,nametranslations,152,FALSE)</f>
        <v>Définition</v>
      </c>
      <c r="DS3" s="158" t="str">
        <f>HLOOKUP(Introduction!$G$4,nametranslations,102,FALSE)</f>
        <v>Estimations (%)</v>
      </c>
      <c r="DT3" s="159" t="str">
        <f>HLOOKUP(Introduction!$G$4,nametranslations,24,FALSE)</f>
        <v>Total</v>
      </c>
      <c r="DU3" s="160" t="str">
        <f>HLOOKUP(Introduction!$G$4,nametranslations,26,FALSE)</f>
        <v>Urbain</v>
      </c>
      <c r="DV3" s="160" t="str">
        <f>HLOOKUP(Introduction!$G$4,nametranslations,25,FALSE)</f>
        <v>Rural</v>
      </c>
      <c r="DW3" s="160" t="str">
        <f>HLOOKUP(Introduction!$G$4,nametranslations,27,FALSE)</f>
        <v>Pré-primaire</v>
      </c>
      <c r="DX3" s="160" t="str">
        <f>HLOOKUP(Introduction!$G$4,nametranslations,28,FALSE)</f>
        <v>Primaire</v>
      </c>
      <c r="DY3" s="161" t="str">
        <f>HLOOKUP(Introduction!$G$4,nametranslations,29,FALSE)</f>
        <v>Secondaire</v>
      </c>
      <c r="DZ3" s="143"/>
      <c r="EA3" s="162"/>
      <c r="EB3" s="144"/>
      <c r="EL3" s="144"/>
      <c r="EV3" s="144"/>
      <c r="FF3" s="144"/>
      <c r="FP3" s="144"/>
      <c r="FZ3" s="144"/>
      <c r="GJ3" s="144"/>
      <c r="GT3" s="144"/>
      <c r="HD3" s="144"/>
      <c r="HN3" s="144"/>
      <c r="HX3" s="144"/>
    </row>
    <row r="4" spans="1:232" s="2" customFormat="1" x14ac:dyDescent="0.3">
      <c r="A4" s="667" t="str">
        <f>IF(ISBLANK('Data Summary'!A6),"",'Data Summary'!A6)</f>
        <v>MLI_2006_EMIS</v>
      </c>
      <c r="B4" s="70"/>
      <c r="C4" s="12" t="str">
        <f>HLOOKUP(Introduction!$G$4,nametranslations,118,FALSE)</f>
        <v>Aucune installation</v>
      </c>
      <c r="D4" s="7" t="str">
        <f t="shared" ref="D4:I4" si="0">IF(COUNTA(D14)=0,"",D14)</f>
        <v/>
      </c>
      <c r="E4" s="7" t="str">
        <f t="shared" si="0"/>
        <v/>
      </c>
      <c r="F4" s="7" t="str">
        <f t="shared" si="0"/>
        <v/>
      </c>
      <c r="G4" s="7" t="str">
        <f t="shared" si="0"/>
        <v/>
      </c>
      <c r="H4" s="7" t="str">
        <f t="shared" si="0"/>
        <v/>
      </c>
      <c r="I4" s="26" t="str">
        <f t="shared" si="0"/>
        <v/>
      </c>
      <c r="J4" s="21"/>
      <c r="K4" s="14"/>
      <c r="L4" s="70"/>
      <c r="M4" s="12" t="str">
        <f>HLOOKUP(Introduction!$G$4,nametranslations,118,FALSE)</f>
        <v>Aucune installation</v>
      </c>
      <c r="N4" s="7" t="str">
        <f t="shared" ref="N4:S4" si="1">IF(COUNTA(N14)=0,"",N14)</f>
        <v/>
      </c>
      <c r="O4" s="7" t="str">
        <f t="shared" si="1"/>
        <v/>
      </c>
      <c r="P4" s="7" t="str">
        <f t="shared" si="1"/>
        <v/>
      </c>
      <c r="Q4" s="7" t="str">
        <f t="shared" si="1"/>
        <v/>
      </c>
      <c r="R4" s="7" t="str">
        <f t="shared" si="1"/>
        <v/>
      </c>
      <c r="S4" s="26" t="str">
        <f t="shared" si="1"/>
        <v/>
      </c>
      <c r="T4" s="21"/>
      <c r="U4" s="14"/>
      <c r="V4" s="70"/>
      <c r="W4" s="12" t="str">
        <f>HLOOKUP(Introduction!$G$4,nametranslations,118,FALSE)</f>
        <v>Aucune installation</v>
      </c>
      <c r="X4" s="7" t="str">
        <f t="shared" ref="X4:AC4" si="2">IF(COUNTA(X14)=0,"",X14)</f>
        <v/>
      </c>
      <c r="Y4" s="7" t="str">
        <f t="shared" si="2"/>
        <v/>
      </c>
      <c r="Z4" s="7" t="str">
        <f t="shared" si="2"/>
        <v/>
      </c>
      <c r="AA4" s="7" t="str">
        <f t="shared" si="2"/>
        <v/>
      </c>
      <c r="AB4" s="7" t="str">
        <f t="shared" si="2"/>
        <v/>
      </c>
      <c r="AC4" s="26" t="str">
        <f t="shared" si="2"/>
        <v/>
      </c>
      <c r="AD4" s="21"/>
      <c r="AE4" s="14"/>
      <c r="AF4" s="70"/>
      <c r="AG4" s="12" t="str">
        <f>HLOOKUP(Introduction!$G$4,nametranslations,118,FALSE)</f>
        <v>Aucune installation</v>
      </c>
      <c r="AH4" s="7" t="str">
        <f t="shared" ref="AH4:AM4" si="3">IF(COUNTA(AH14)=0,"",AH14)</f>
        <v/>
      </c>
      <c r="AI4" s="7" t="str">
        <f t="shared" si="3"/>
        <v/>
      </c>
      <c r="AJ4" s="7" t="str">
        <f t="shared" si="3"/>
        <v/>
      </c>
      <c r="AK4" s="7" t="str">
        <f t="shared" si="3"/>
        <v/>
      </c>
      <c r="AL4" s="7" t="str">
        <f t="shared" si="3"/>
        <v/>
      </c>
      <c r="AM4" s="26" t="str">
        <f t="shared" si="3"/>
        <v/>
      </c>
      <c r="AN4" s="21"/>
      <c r="AO4" s="14"/>
      <c r="AP4" s="70"/>
      <c r="AQ4" s="12" t="str">
        <f>HLOOKUP(Introduction!$G$4,nametranslations,118,FALSE)</f>
        <v>Aucune installation</v>
      </c>
      <c r="AR4" s="7" t="str">
        <f t="shared" ref="AR4:AW4" si="4">IF(COUNTA(AR14)=0,"",AR14)</f>
        <v/>
      </c>
      <c r="AS4" s="7" t="str">
        <f t="shared" si="4"/>
        <v/>
      </c>
      <c r="AT4" s="7" t="str">
        <f t="shared" si="4"/>
        <v/>
      </c>
      <c r="AU4" s="7" t="str">
        <f t="shared" si="4"/>
        <v/>
      </c>
      <c r="AV4" s="7" t="str">
        <f t="shared" si="4"/>
        <v/>
      </c>
      <c r="AW4" s="26" t="str">
        <f t="shared" si="4"/>
        <v/>
      </c>
      <c r="AX4" s="21"/>
      <c r="AY4" s="14"/>
      <c r="AZ4" s="70"/>
      <c r="BA4" s="31" t="str">
        <f>HLOOKUP(Introduction!$G$4,nametranslations,118,FALSE)</f>
        <v>Aucune installation</v>
      </c>
      <c r="BB4" s="7" t="str">
        <f t="shared" ref="BB4:BG4" si="5">IF(COUNTA(BB14)=0,"",BB14)</f>
        <v/>
      </c>
      <c r="BC4" s="7" t="str">
        <f t="shared" si="5"/>
        <v/>
      </c>
      <c r="BD4" s="7" t="str">
        <f t="shared" si="5"/>
        <v/>
      </c>
      <c r="BE4" s="7" t="str">
        <f t="shared" si="5"/>
        <v/>
      </c>
      <c r="BF4" s="7" t="str">
        <f t="shared" si="5"/>
        <v/>
      </c>
      <c r="BG4" s="26" t="str">
        <f t="shared" si="5"/>
        <v/>
      </c>
      <c r="BH4" s="21"/>
      <c r="BI4" s="14"/>
      <c r="BJ4" s="70"/>
      <c r="BK4" s="12" t="str">
        <f>HLOOKUP(Introduction!$G$4,nametranslations,118,FALSE)</f>
        <v>Aucune installation</v>
      </c>
      <c r="BL4" s="7">
        <f t="shared" ref="BL4:BQ4" si="6">IF(COUNTA(BL14)=0,"",BL14)</f>
        <v>32.342651708312083</v>
      </c>
      <c r="BM4" s="7" t="str">
        <f t="shared" si="6"/>
        <v/>
      </c>
      <c r="BN4" s="7" t="str">
        <f t="shared" si="6"/>
        <v/>
      </c>
      <c r="BO4" s="7" t="str">
        <f t="shared" si="6"/>
        <v/>
      </c>
      <c r="BP4" s="7">
        <f t="shared" si="6"/>
        <v>32.9</v>
      </c>
      <c r="BQ4" s="26">
        <f t="shared" si="6"/>
        <v>29.6</v>
      </c>
      <c r="BR4" s="21"/>
      <c r="BS4" s="14"/>
      <c r="BT4" s="70"/>
      <c r="BU4" s="12" t="str">
        <f>HLOOKUP(Introduction!$G$4,nametranslations,118,FALSE)</f>
        <v>Aucune installation</v>
      </c>
      <c r="BV4" s="7">
        <f t="shared" ref="BV4:CA4" si="7">IF(COUNTA(BV14)=0,"",BV14)</f>
        <v>41.917266700662928</v>
      </c>
      <c r="BW4" s="7" t="str">
        <f t="shared" si="7"/>
        <v/>
      </c>
      <c r="BX4" s="7" t="str">
        <f t="shared" si="7"/>
        <v/>
      </c>
      <c r="BY4" s="7" t="str">
        <f t="shared" si="7"/>
        <v/>
      </c>
      <c r="BZ4" s="7">
        <f t="shared" si="7"/>
        <v>44.4</v>
      </c>
      <c r="CA4" s="26">
        <f t="shared" si="7"/>
        <v>29.7</v>
      </c>
      <c r="CB4" s="21"/>
      <c r="CC4" s="14"/>
      <c r="CD4" s="70"/>
      <c r="CE4" s="115" t="str">
        <f>HLOOKUP(Introduction!$G$4,nametranslations,118,FALSE)</f>
        <v>Aucune installation</v>
      </c>
      <c r="CF4" s="7" t="str">
        <f t="shared" ref="CF4:CK4" si="8">IF(COUNTA(CF14)=0,"",CF14)</f>
        <v/>
      </c>
      <c r="CG4" s="7" t="str">
        <f t="shared" si="8"/>
        <v/>
      </c>
      <c r="CH4" s="7" t="str">
        <f t="shared" si="8"/>
        <v/>
      </c>
      <c r="CI4" s="7" t="str">
        <f t="shared" si="8"/>
        <v/>
      </c>
      <c r="CJ4" s="7" t="str">
        <f t="shared" si="8"/>
        <v/>
      </c>
      <c r="CK4" s="26" t="str">
        <f t="shared" si="8"/>
        <v/>
      </c>
      <c r="CL4" s="114"/>
      <c r="CM4" s="14"/>
      <c r="CN4" s="70"/>
      <c r="CO4" s="115" t="str">
        <f>HLOOKUP(Introduction!$G$4,nametranslations,118,FALSE)</f>
        <v>Aucune installation</v>
      </c>
      <c r="CP4" s="7">
        <f t="shared" ref="CP4:CU4" si="9">IF(COUNTA(CP14)=0,"",CP14)</f>
        <v>0</v>
      </c>
      <c r="CQ4" s="7">
        <f t="shared" si="9"/>
        <v>0</v>
      </c>
      <c r="CR4" s="7">
        <f t="shared" si="9"/>
        <v>0</v>
      </c>
      <c r="CS4" s="7" t="str">
        <f t="shared" si="9"/>
        <v/>
      </c>
      <c r="CT4" s="7">
        <f t="shared" si="9"/>
        <v>0</v>
      </c>
      <c r="CU4" s="26" t="str">
        <f t="shared" si="9"/>
        <v/>
      </c>
      <c r="CV4" s="114"/>
      <c r="CW4" s="14"/>
      <c r="CX4" s="70"/>
      <c r="CY4" s="115" t="str">
        <f>HLOOKUP(Introduction!$G$4,nametranslations,118,FALSE)</f>
        <v>Aucune installation</v>
      </c>
      <c r="CZ4" s="7" t="str">
        <f t="shared" ref="CZ4:DE4" si="10">IF(COUNTA(CZ14)=0,"",CZ14)</f>
        <v/>
      </c>
      <c r="DA4" s="7" t="str">
        <f t="shared" si="10"/>
        <v/>
      </c>
      <c r="DB4" s="7">
        <f t="shared" si="10"/>
        <v>12.941179999999999</v>
      </c>
      <c r="DC4" s="7" t="str">
        <f t="shared" si="10"/>
        <v/>
      </c>
      <c r="DD4" s="7" t="str">
        <f t="shared" si="10"/>
        <v/>
      </c>
      <c r="DE4" s="26" t="str">
        <f t="shared" si="10"/>
        <v/>
      </c>
      <c r="DF4" s="114"/>
      <c r="DG4" s="14"/>
      <c r="DH4" s="70"/>
      <c r="DI4" s="115" t="str">
        <f>HLOOKUP(Introduction!$G$4,nametranslations,118,FALSE)</f>
        <v>Aucune installation</v>
      </c>
      <c r="DJ4" s="7" t="str">
        <f t="shared" ref="DJ4:DO4" si="11">IF(COUNTA(DJ14)=0,"",DJ14)</f>
        <v/>
      </c>
      <c r="DK4" s="7" t="str">
        <f t="shared" si="11"/>
        <v/>
      </c>
      <c r="DL4" s="7" t="str">
        <f t="shared" si="11"/>
        <v/>
      </c>
      <c r="DM4" s="7" t="str">
        <f t="shared" si="11"/>
        <v/>
      </c>
      <c r="DN4" s="7" t="str">
        <f t="shared" si="11"/>
        <v/>
      </c>
      <c r="DO4" s="26" t="str">
        <f t="shared" si="11"/>
        <v/>
      </c>
      <c r="DP4" s="114"/>
      <c r="DQ4" s="14"/>
      <c r="DR4" s="70"/>
      <c r="DS4" s="115" t="str">
        <f>HLOOKUP(Introduction!$G$4,nametranslations,118,FALSE)</f>
        <v>Aucune installation</v>
      </c>
      <c r="DT4" s="7">
        <f t="shared" ref="DT4:DY4" si="12">IF(COUNTA(DT14)=0,"",DT14)</f>
        <v>15.384615384615385</v>
      </c>
      <c r="DU4" s="7">
        <f t="shared" si="12"/>
        <v>6.8</v>
      </c>
      <c r="DV4" s="7">
        <f t="shared" si="12"/>
        <v>19</v>
      </c>
      <c r="DW4" s="7" t="str">
        <f t="shared" si="12"/>
        <v/>
      </c>
      <c r="DX4" s="7">
        <f t="shared" si="12"/>
        <v>15.384615384615385</v>
      </c>
      <c r="DY4" s="26" t="str">
        <f t="shared" si="12"/>
        <v/>
      </c>
      <c r="DZ4" s="114"/>
      <c r="EA4" s="14"/>
      <c r="EB4" s="77"/>
      <c r="EL4" s="77"/>
      <c r="EV4" s="77"/>
      <c r="FF4" s="77"/>
      <c r="FP4" s="77"/>
      <c r="FZ4" s="77"/>
      <c r="GJ4" s="77"/>
      <c r="GT4" s="77"/>
      <c r="HD4" s="77"/>
      <c r="HN4" s="77"/>
      <c r="HX4" s="77"/>
    </row>
    <row r="5" spans="1:232" s="2" customFormat="1" x14ac:dyDescent="0.3">
      <c r="A5" s="667" t="str">
        <f ca="1">IF(ISBLANK('Data Summary'!A7),"",'Data Summary'!A7)</f>
        <v>MLI_2007_EMIS</v>
      </c>
      <c r="B5" s="70"/>
      <c r="C5" s="12" t="str">
        <f>HLOOKUP(Introduction!$G$4,nametranslations,104,FALSE)</f>
        <v>Non amélioré</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0"/>
      <c r="M5" s="12" t="str">
        <f>HLOOKUP(Introduction!$G$4,nametranslations,104,FALSE)</f>
        <v>Non amélioré</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0"/>
      <c r="W5" s="12" t="str">
        <f>HLOOKUP(Introduction!$G$4,nametranslations,104,FALSE)</f>
        <v>Non amélioré</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0"/>
      <c r="AG5" s="12" t="str">
        <f>HLOOKUP(Introduction!$G$4,nametranslations,104,FALSE)</f>
        <v>Non amélioré</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0"/>
      <c r="AQ5" s="12" t="str">
        <f>HLOOKUP(Introduction!$G$4,nametranslations,104,FALSE)</f>
        <v>Non amélioré</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0"/>
      <c r="BA5" s="31" t="str">
        <f>HLOOKUP(Introduction!$G$4,nametranslations,104,FALSE)</f>
        <v>Non amélioré</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4"/>
      <c r="BJ5" s="70"/>
      <c r="BK5" s="12" t="str">
        <f>HLOOKUP(Introduction!$G$4,nametranslations,104,FALSE)</f>
        <v>Non amélioré</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70"/>
      <c r="BU5" s="12" t="str">
        <f>HLOOKUP(Introduction!$G$4,nametranslations,104,FALSE)</f>
        <v>Non amélioré</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6" t="str">
        <f>IF((COUNTA(CA15:CA26)=0)+(COUNTA(CA14)=0),"",100-CA14-SUMPRODUCT(BU15:BU26,CA15:CA26))</f>
        <v/>
      </c>
      <c r="CB5" s="21"/>
      <c r="CC5" s="14"/>
      <c r="CD5" s="70"/>
      <c r="CE5" s="115" t="str">
        <f>HLOOKUP(Introduction!$G$4,nametranslations,104,FALSE)</f>
        <v>Non amélioré</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6" t="str">
        <f>IF((COUNTA(CK15:CK26)=0)+(COUNTA(CK14)=0),"",100-CK14-SUMPRODUCT(CE15:CE26,CK15:CK26))</f>
        <v/>
      </c>
      <c r="CL5" s="114"/>
      <c r="CM5" s="14"/>
      <c r="CN5" s="70"/>
      <c r="CO5" s="115" t="str">
        <f>HLOOKUP(Introduction!$G$4,nametranslations,104,FALSE)</f>
        <v>Non amélioré</v>
      </c>
      <c r="CP5" s="7">
        <f>IF((COUNTA(CP15:CP26)=0)+(COUNTA(CP14)=0),"",100-CP14-SUMPRODUCT(CO15:CO26,CP15:CP26))</f>
        <v>19.099999999999994</v>
      </c>
      <c r="CQ5" s="7">
        <f>IF((COUNTA(CQ15:CQ26)=0)+(COUNTA(CQ14)=0),"",100-CQ14-SUMPRODUCT(CO15:CO26,CQ15:CQ26))</f>
        <v>9.2000000000000028</v>
      </c>
      <c r="CR5" s="7">
        <f>IF((COUNTA(CR15:CR26)=0)+(COUNTA(CR14)=0),"",100-CR14-SUMPRODUCT(CO15:CO26,CR15:CR26))</f>
        <v>20.400000000000006</v>
      </c>
      <c r="CS5" s="7" t="str">
        <f>IF((COUNTA(CS15:CS26)=0)+(COUNTA(CS14)=0),"",100-CS14-SUMPRODUCT(CO15:CO26,CS15:CS26))</f>
        <v/>
      </c>
      <c r="CT5" s="7">
        <f>IF((COUNTA(CT15:CT26)=0)+(COUNTA(CT14)=0),"",100-CT14-SUMPRODUCT(CO15:CO26,CT15:CT26))</f>
        <v>19.099999999999994</v>
      </c>
      <c r="CU5" s="26" t="str">
        <f>IF((COUNTA(CU15:CU26)=0)+(COUNTA(CU14)=0),"",100-CU14-SUMPRODUCT(CO15:CO26,CU15:CU26))</f>
        <v/>
      </c>
      <c r="CV5" s="114"/>
      <c r="CW5" s="14"/>
      <c r="CX5" s="70"/>
      <c r="CY5" s="115" t="str">
        <f>HLOOKUP(Introduction!$G$4,nametranslations,104,FALSE)</f>
        <v>Non amélioré</v>
      </c>
      <c r="CZ5" s="7" t="str">
        <f>IF((COUNTA(CZ15:CZ26)=0)+(COUNTA(CZ14)=0),"",100-CZ14-SUMPRODUCT(CY15:CY26,CZ15:CZ26))</f>
        <v/>
      </c>
      <c r="DA5" s="7" t="str">
        <f>IF((COUNTA(DA15:DA26)=0)+(COUNTA(DA14)=0),"",100-DA14-SUMPRODUCT(CY15:CY26,DA15:DA26))</f>
        <v/>
      </c>
      <c r="DB5" s="7">
        <f>IF((COUNTA(DB15:DB26)=0)+(COUNTA(DB14)=0),"",100-DB14-SUMPRODUCT(CY15:CY26,DB15:DB26))</f>
        <v>4.7058800000000076</v>
      </c>
      <c r="DC5" s="7" t="str">
        <f>IF((COUNTA(DC15:DC26)=0)+(COUNTA(DC14)=0),"",100-DC14-SUMPRODUCT(CY15:CY26,DC15:DC26))</f>
        <v/>
      </c>
      <c r="DD5" s="7" t="str">
        <f>IF((COUNTA(DD15:DD26)=0)+(COUNTA(DD14)=0),"",100-DD14-SUMPRODUCT(CY15:CY26,DD15:DD26))</f>
        <v/>
      </c>
      <c r="DE5" s="26" t="str">
        <f>IF((COUNTA(DE15:DE26)=0)+(COUNTA(DE14)=0),"",100-DE14-SUMPRODUCT(CY15:CY26,DE15:DE26))</f>
        <v/>
      </c>
      <c r="DF5" s="114"/>
      <c r="DG5" s="14"/>
      <c r="DH5" s="70"/>
      <c r="DI5" s="115" t="str">
        <f>HLOOKUP(Introduction!$G$4,nametranslations,104,FALSE)</f>
        <v>Non amélioré</v>
      </c>
      <c r="DJ5" s="7" t="str">
        <f>IF((COUNTA(DJ15:DJ26)=0)+(COUNTA(DJ14)=0),"",100-DJ14-SUMPRODUCT(DI15:DI26,DJ15:DJ26))</f>
        <v/>
      </c>
      <c r="DK5" s="7" t="str">
        <f>IF((COUNTA(DK15:DK26)=0)+(COUNTA(DK14)=0),"",100-DK14-SUMPRODUCT(DI15:DI26,DK15:DK26))</f>
        <v/>
      </c>
      <c r="DL5" s="7" t="str">
        <f>IF((COUNTA(DL15:DL26)=0)+(COUNTA(DL14)=0),"",100-DL14-SUMPRODUCT(DI15:DI26,DL15:DL26))</f>
        <v/>
      </c>
      <c r="DM5" s="7" t="str">
        <f>IF((COUNTA(DM15:DM26)=0)+(COUNTA(DM14)=0),"",100-DM14-SUMPRODUCT(DI15:DI26,DM15:DM26))</f>
        <v/>
      </c>
      <c r="DN5" s="7" t="str">
        <f>IF((COUNTA(DN15:DN26)=0)+(COUNTA(DN14)=0),"",100-DN14-SUMPRODUCT(DI15:DI26,DN15:DN26))</f>
        <v/>
      </c>
      <c r="DO5" s="26" t="str">
        <f>IF((COUNTA(DO15:DO26)=0)+(COUNTA(DO14)=0),"",100-DO14-SUMPRODUCT(DI15:DI26,DO15:DO26))</f>
        <v/>
      </c>
      <c r="DP5" s="114"/>
      <c r="DQ5" s="14"/>
      <c r="DR5" s="70"/>
      <c r="DS5" s="115" t="str">
        <f>HLOOKUP(Introduction!$G$4,nametranslations,104,FALSE)</f>
        <v>Non amélioré</v>
      </c>
      <c r="DT5" s="7">
        <f>IF((COUNTA(DT15:DT26)=0)+(COUNTA(DT14)=0),"",100-DT14-SUMPRODUCT(DS15:DS26,DT15:DT26))</f>
        <v>18.461538461538467</v>
      </c>
      <c r="DU5" s="7" t="str">
        <f>IF((COUNTA(DU15:DU26)=0)+(COUNTA(DU14)=0),"",100-DU14-SUMPRODUCT(DS15:DS26,DU15:DU26))</f>
        <v/>
      </c>
      <c r="DV5" s="7" t="str">
        <f>IF((COUNTA(DV15:DV26)=0)+(COUNTA(DV14)=0),"",100-DV14-SUMPRODUCT(DS15:DS26,DV15:DV26))</f>
        <v/>
      </c>
      <c r="DW5" s="7" t="str">
        <f>IF((COUNTA(DW15:DW26)=0)+(COUNTA(DW14)=0),"",100-DW14-SUMPRODUCT(DS15:DS26,DW15:DW26))</f>
        <v/>
      </c>
      <c r="DX5" s="7">
        <f>IF((COUNTA(DX15:DX26)=0)+(COUNTA(DX14)=0),"",100-DX14-SUMPRODUCT(DS15:DS26,DX15:DX26))</f>
        <v>18.461538461538467</v>
      </c>
      <c r="DY5" s="26" t="str">
        <f>IF((COUNTA(DY15:DY26)=0)+(COUNTA(DY14)=0),"",100-DY14-SUMPRODUCT(DS15:DS26,DY15:DY26))</f>
        <v/>
      </c>
      <c r="DZ5" s="114"/>
      <c r="EA5" s="14"/>
      <c r="EB5" s="77"/>
      <c r="EL5" s="77"/>
      <c r="EV5" s="77"/>
      <c r="FF5" s="77"/>
      <c r="FP5" s="77"/>
      <c r="FZ5" s="77"/>
      <c r="GJ5" s="77"/>
      <c r="GT5" s="77"/>
      <c r="HD5" s="77"/>
      <c r="HN5" s="77"/>
      <c r="HX5" s="77"/>
    </row>
    <row r="6" spans="1:232" s="2" customFormat="1" x14ac:dyDescent="0.3">
      <c r="A6" s="667" t="str">
        <f ca="1">IF(ISBLANK('Data Summary'!A8),"",'Data Summary'!A8)</f>
        <v>MLI_2008_EMIS</v>
      </c>
      <c r="B6" s="70"/>
      <c r="C6" s="12" t="str">
        <f>HLOOKUP(Introduction!$G$4,nametranslations,75,FALSE)</f>
        <v>Ameliorée</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0"/>
      <c r="M6" s="12" t="str">
        <f>HLOOKUP(Introduction!$G$4,nametranslations,75,FALSE)</f>
        <v>Ameliorée</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6" t="str">
        <f>IF(COUNTA(S15:S26)=0,"",SUMPRODUCT(S15:S26,M15:M26))</f>
        <v/>
      </c>
      <c r="T6" s="21"/>
      <c r="U6" s="14"/>
      <c r="V6" s="70"/>
      <c r="W6" s="12" t="str">
        <f>HLOOKUP(Introduction!$G$4,nametranslations,75,FALSE)</f>
        <v>Ameliorée</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0"/>
      <c r="AG6" s="12" t="str">
        <f>HLOOKUP(Introduction!$G$4,nametranslations,75,FALSE)</f>
        <v>Ameliorée</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0"/>
      <c r="AQ6" s="12" t="str">
        <f>HLOOKUP(Introduction!$G$4,nametranslations,75,FALSE)</f>
        <v>Ameliorée</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70"/>
      <c r="BA6" s="31" t="str">
        <f>HLOOKUP(Introduction!$G$4,nametranslations,75,FALSE)</f>
        <v>Ameliorée</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6" t="str">
        <f>IF(COUNTA(BG15:BG26)=0,"",SUMPRODUCT(BG15:BG26,BA15:BA26))</f>
        <v/>
      </c>
      <c r="BH6" s="21"/>
      <c r="BI6" s="14"/>
      <c r="BJ6" s="70"/>
      <c r="BK6" s="12" t="str">
        <f>HLOOKUP(Introduction!$G$4,nametranslations,75,FALSE)</f>
        <v>Ameliorée</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6" t="str">
        <f>IF(COUNTA(BQ15:BQ26)=0,"",SUMPRODUCT(BQ15:BQ26,BK15:BK26))</f>
        <v/>
      </c>
      <c r="BR6" s="21"/>
      <c r="BS6" s="14"/>
      <c r="BT6" s="70"/>
      <c r="BU6" s="12" t="str">
        <f>HLOOKUP(Introduction!$G$4,nametranslations,75,FALSE)</f>
        <v>Ameliorée</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6" t="str">
        <f>IF(COUNTA(CA15:CA26)=0,"",SUMPRODUCT(CA15:CA26,BU15:BU26))</f>
        <v/>
      </c>
      <c r="CB6" s="21"/>
      <c r="CC6" s="14"/>
      <c r="CD6" s="70"/>
      <c r="CE6" s="115" t="str">
        <f>HLOOKUP(Introduction!$G$4,nametranslations,75,FALSE)</f>
        <v>Ameliorée</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6" t="str">
        <f>IF(COUNTA(CK15:CK26)=0,"",SUMPRODUCT(CK15:CK26,CE15:CE26))</f>
        <v/>
      </c>
      <c r="CL6" s="114"/>
      <c r="CM6" s="14"/>
      <c r="CN6" s="70"/>
      <c r="CO6" s="115" t="str">
        <f>HLOOKUP(Introduction!$G$4,nametranslations,75,FALSE)</f>
        <v>Ameliorée</v>
      </c>
      <c r="CP6" s="7">
        <f>IF(COUNTA(CP15:CP26)=0,"",SUMPRODUCT(CP15:CP26,CO15:CO26))</f>
        <v>80.900000000000006</v>
      </c>
      <c r="CQ6" s="7">
        <f>IF(COUNTA(CQ15:CQ26)=0,"",SUMPRODUCT(CQ15:CQ26,CO15:CO26))</f>
        <v>90.8</v>
      </c>
      <c r="CR6" s="7">
        <f>IF(COUNTA(CR15:CR26)=0,"",SUMPRODUCT(CR15:CR26,CO15:CO26))</f>
        <v>79.599999999999994</v>
      </c>
      <c r="CS6" s="7" t="str">
        <f>IF(COUNTA(CS15:CS26)=0,"",SUMPRODUCT(CS15:CS26,CO15:CO26))</f>
        <v/>
      </c>
      <c r="CT6" s="7">
        <f>IF(COUNTA(CT15:CT26)=0,"",SUMPRODUCT(CT15:CT26,CO15:CO26))</f>
        <v>80.900000000000006</v>
      </c>
      <c r="CU6" s="26" t="str">
        <f>IF(COUNTA(CU15:CU26)=0,"",SUMPRODUCT(CU15:CU26,CO15:CO26))</f>
        <v/>
      </c>
      <c r="CV6" s="114"/>
      <c r="CW6" s="14"/>
      <c r="CX6" s="70"/>
      <c r="CY6" s="115" t="str">
        <f>HLOOKUP(Introduction!$G$4,nametranslations,75,FALSE)</f>
        <v>Ameliorée</v>
      </c>
      <c r="CZ6" s="7" t="str">
        <f>IF(COUNTA(CZ15:CZ26)=0,"",SUMPRODUCT(CZ15:CZ26,CY15:CY26))</f>
        <v/>
      </c>
      <c r="DA6" s="7" t="str">
        <f>IF(COUNTA(DA15:DA26)=0,"",SUMPRODUCT(DA15:DA26,CY15:CY26))</f>
        <v/>
      </c>
      <c r="DB6" s="7">
        <f>IF(COUNTA(DB15:DB26)=0,"",SUMPRODUCT(DB15:DB26,CY15:CY26))</f>
        <v>82.35293999999999</v>
      </c>
      <c r="DC6" s="7" t="str">
        <f>IF(COUNTA(DC15:DC26)=0,"",SUMPRODUCT(DC15:DC26,CY15:CY26))</f>
        <v/>
      </c>
      <c r="DD6" s="7" t="str">
        <f>IF(COUNTA(DD15:DD26)=0,"",SUMPRODUCT(DD15:DD26,CY15:CY26))</f>
        <v/>
      </c>
      <c r="DE6" s="26" t="str">
        <f>IF(COUNTA(DE15:DE26)=0,"",SUMPRODUCT(DE15:DE26,CY15:CY26))</f>
        <v/>
      </c>
      <c r="DF6" s="114"/>
      <c r="DG6" s="14"/>
      <c r="DH6" s="70"/>
      <c r="DI6" s="115" t="str">
        <f>HLOOKUP(Introduction!$G$4,nametranslations,75,FALSE)</f>
        <v>Ameliorée</v>
      </c>
      <c r="DJ6" s="7" t="str">
        <f>IF(COUNTA(DJ15:DJ26)=0,"",SUMPRODUCT(DJ15:DJ26,DI15:DI26))</f>
        <v/>
      </c>
      <c r="DK6" s="7" t="str">
        <f>IF(COUNTA(DK15:DK26)=0,"",SUMPRODUCT(DK15:DK26,DI15:DI26))</f>
        <v/>
      </c>
      <c r="DL6" s="7" t="str">
        <f>IF(COUNTA(DL15:DL26)=0,"",SUMPRODUCT(DL15:DL26,DI15:DI26))</f>
        <v/>
      </c>
      <c r="DM6" s="7" t="str">
        <f>IF(COUNTA(DM15:DM26)=0,"",SUMPRODUCT(DM15:DM26,DI15:DI26))</f>
        <v/>
      </c>
      <c r="DN6" s="7" t="str">
        <f>IF(COUNTA(DN15:DN26)=0,"",SUMPRODUCT(DN15:DN26,DI15:DI26))</f>
        <v/>
      </c>
      <c r="DO6" s="26" t="str">
        <f>IF(COUNTA(DO15:DO26)=0,"",SUMPRODUCT(DO15:DO26,DI15:DI26))</f>
        <v/>
      </c>
      <c r="DP6" s="114"/>
      <c r="DQ6" s="14"/>
      <c r="DR6" s="70"/>
      <c r="DS6" s="115" t="str">
        <f>HLOOKUP(Introduction!$G$4,nametranslations,75,FALSE)</f>
        <v>Ameliorée</v>
      </c>
      <c r="DT6" s="7">
        <f>IF(COUNTA(DT15:DT26)=0,"",SUMPRODUCT(DT15:DT26,DS15:DS26))</f>
        <v>66.153846153846146</v>
      </c>
      <c r="DU6" s="7" t="str">
        <f>IF(COUNTA(DU15:DU26)=0,"",SUMPRODUCT(DU15:DU26,DS15:DS26))</f>
        <v/>
      </c>
      <c r="DV6" s="7" t="str">
        <f>IF(COUNTA(DV15:DV26)=0,"",SUMPRODUCT(DV15:DV26,DS15:DS26))</f>
        <v/>
      </c>
      <c r="DW6" s="7" t="str">
        <f>IF(COUNTA(DW15:DW26)=0,"",SUMPRODUCT(DW15:DW26,DS15:DS26))</f>
        <v/>
      </c>
      <c r="DX6" s="7">
        <f>IF(COUNTA(DX15:DX26)=0,"",SUMPRODUCT(DX15:DX26,DS15:DS26))</f>
        <v>66.153846153846146</v>
      </c>
      <c r="DY6" s="26" t="str">
        <f>IF(COUNTA(DY15:DY26)=0,"",SUMPRODUCT(DY15:DY26,DS15:DS26))</f>
        <v/>
      </c>
      <c r="DZ6" s="114"/>
      <c r="EA6" s="14"/>
      <c r="EB6" s="77"/>
      <c r="EL6" s="77"/>
      <c r="EV6" s="77"/>
      <c r="FF6" s="77"/>
      <c r="FP6" s="77"/>
      <c r="FZ6" s="77"/>
      <c r="GJ6" s="77"/>
      <c r="GT6" s="77"/>
      <c r="HD6" s="77"/>
      <c r="HN6" s="77"/>
      <c r="HX6" s="77"/>
    </row>
    <row r="7" spans="1:232" s="2" customFormat="1" x14ac:dyDescent="0.3">
      <c r="A7" s="667" t="str">
        <f ca="1">IF(ISBLANK('Data Summary'!A9),"",'Data Summary'!A9)</f>
        <v>MLI_2009_EMIS</v>
      </c>
      <c r="B7" s="70" t="s">
        <v>152</v>
      </c>
      <c r="C7" s="28" t="str">
        <f>HLOOKUP(Introduction!$G$4,nametranslations,119,FALSE)</f>
        <v>Utilisable</v>
      </c>
      <c r="D7" s="27">
        <v>50.3</v>
      </c>
      <c r="E7" s="16"/>
      <c r="F7" s="16"/>
      <c r="G7" s="16"/>
      <c r="H7" s="16"/>
      <c r="I7" s="44"/>
      <c r="J7" s="21"/>
      <c r="K7" s="14"/>
      <c r="L7" s="70" t="s">
        <v>152</v>
      </c>
      <c r="M7" s="28" t="str">
        <f>HLOOKUP(Introduction!$G$4,nametranslations,119,FALSE)</f>
        <v>Utilisable</v>
      </c>
      <c r="N7" s="16">
        <v>56.6</v>
      </c>
      <c r="O7" s="16"/>
      <c r="P7" s="16"/>
      <c r="Q7" s="16"/>
      <c r="R7" s="16"/>
      <c r="S7" s="44"/>
      <c r="T7" s="21"/>
      <c r="U7" s="14"/>
      <c r="V7" s="70" t="s">
        <v>152</v>
      </c>
      <c r="W7" s="28" t="str">
        <f>HLOOKUP(Introduction!$G$4,nametranslations,119,FALSE)</f>
        <v>Utilisable</v>
      </c>
      <c r="X7" s="16">
        <v>55.8</v>
      </c>
      <c r="Y7" s="16"/>
      <c r="Z7" s="16"/>
      <c r="AA7" s="16"/>
      <c r="AB7" s="16"/>
      <c r="AC7" s="44"/>
      <c r="AD7" s="21"/>
      <c r="AE7" s="14"/>
      <c r="AF7" s="70" t="s">
        <v>152</v>
      </c>
      <c r="AG7" s="28" t="str">
        <f>HLOOKUP(Introduction!$G$4,nametranslations,119,FALSE)</f>
        <v>Utilisable</v>
      </c>
      <c r="AH7" s="27">
        <v>57.9</v>
      </c>
      <c r="AI7" s="16"/>
      <c r="AJ7" s="16"/>
      <c r="AK7" s="16"/>
      <c r="AL7" s="16"/>
      <c r="AM7" s="44"/>
      <c r="AN7" s="21"/>
      <c r="AO7" s="14"/>
      <c r="AP7" s="70" t="s">
        <v>152</v>
      </c>
      <c r="AQ7" s="28" t="str">
        <f>HLOOKUP(Introduction!$G$4,nametranslations,119,FALSE)</f>
        <v>Utilisable</v>
      </c>
      <c r="AR7" s="16">
        <v>58.1</v>
      </c>
      <c r="AS7" s="16"/>
      <c r="AT7" s="16"/>
      <c r="AU7" s="16"/>
      <c r="AV7" s="16"/>
      <c r="AW7" s="44"/>
      <c r="AX7" s="21"/>
      <c r="AY7" s="14"/>
      <c r="AZ7" s="70" t="s">
        <v>152</v>
      </c>
      <c r="BA7" s="57" t="str">
        <f>HLOOKUP(Introduction!$G$4,nametranslations,119,FALSE)</f>
        <v>Utilisable</v>
      </c>
      <c r="BB7" s="27">
        <f>(0.679*(1650+4990)+0.865*(551+1126)+0.366*(36+2952)+0.492*(426+1888))/(1650+4990+551+1126+36+2952+426+1888)*100</f>
        <v>60.145833027388221</v>
      </c>
      <c r="BC7" s="16"/>
      <c r="BD7" s="16"/>
      <c r="BE7" s="16"/>
      <c r="BF7" s="16"/>
      <c r="BG7" s="44"/>
      <c r="BH7" s="21"/>
      <c r="BI7" s="14"/>
      <c r="BJ7" s="70"/>
      <c r="BK7" s="28" t="str">
        <f>HLOOKUP(Introduction!$G$4,nametranslations,119,FALSE)</f>
        <v>Utilisable</v>
      </c>
      <c r="BL7" s="27"/>
      <c r="BM7" s="16"/>
      <c r="BN7" s="16"/>
      <c r="BO7" s="16"/>
      <c r="BP7" s="16"/>
      <c r="BQ7" s="44"/>
      <c r="BR7" s="21"/>
      <c r="BS7" s="14"/>
      <c r="BT7" s="70"/>
      <c r="BU7" s="28" t="str">
        <f>HLOOKUP(Introduction!$G$4,nametranslations,119,FALSE)</f>
        <v>Utilisable</v>
      </c>
      <c r="BV7" s="16"/>
      <c r="BW7" s="16"/>
      <c r="BX7" s="16"/>
      <c r="BY7" s="16"/>
      <c r="BZ7" s="16"/>
      <c r="CA7" s="44"/>
      <c r="CB7" s="21"/>
      <c r="CC7" s="14"/>
      <c r="CD7" s="70"/>
      <c r="CE7" s="116" t="str">
        <f>HLOOKUP(Introduction!$G$4,nametranslations,119,FALSE)</f>
        <v>Utilisable</v>
      </c>
      <c r="CF7" s="119"/>
      <c r="CG7" s="119"/>
      <c r="CH7" s="119"/>
      <c r="CI7" s="119"/>
      <c r="CJ7" s="119"/>
      <c r="CK7" s="44"/>
      <c r="CL7" s="114"/>
      <c r="CM7" s="14"/>
      <c r="CN7" s="70"/>
      <c r="CO7" s="116" t="str">
        <f>HLOOKUP(Introduction!$G$4,nametranslations,119,FALSE)</f>
        <v>Utilisable</v>
      </c>
      <c r="CP7" s="119"/>
      <c r="CQ7" s="119"/>
      <c r="CR7" s="119"/>
      <c r="CS7" s="119"/>
      <c r="CT7" s="119"/>
      <c r="CU7" s="44"/>
      <c r="CV7" s="114"/>
      <c r="CW7" s="14"/>
      <c r="CX7" s="70"/>
      <c r="CY7" s="116" t="str">
        <f>HLOOKUP(Introduction!$G$4,nametranslations,119,FALSE)</f>
        <v>Utilisable</v>
      </c>
      <c r="CZ7" s="119"/>
      <c r="DA7" s="119"/>
      <c r="DB7" s="119">
        <v>54.117649999999998</v>
      </c>
      <c r="DC7" s="119"/>
      <c r="DD7" s="119"/>
      <c r="DE7" s="44"/>
      <c r="DF7" s="114"/>
      <c r="DG7" s="14"/>
      <c r="DH7" s="70"/>
      <c r="DI7" s="116" t="str">
        <f>HLOOKUP(Introduction!$G$4,nametranslations,119,FALSE)</f>
        <v>Utilisable</v>
      </c>
      <c r="DJ7" s="119"/>
      <c r="DK7" s="119"/>
      <c r="DL7" s="119"/>
      <c r="DM7" s="119"/>
      <c r="DN7" s="119"/>
      <c r="DO7" s="44"/>
      <c r="DP7" s="114"/>
      <c r="DQ7" s="14"/>
      <c r="DR7" s="70" t="s">
        <v>316</v>
      </c>
      <c r="DS7" s="116" t="str">
        <f>HLOOKUP(Introduction!$G$4,nametranslations,119,FALSE)</f>
        <v>Utilisable</v>
      </c>
      <c r="DT7" s="119">
        <v>55.38</v>
      </c>
      <c r="DU7" s="119">
        <v>54.5</v>
      </c>
      <c r="DV7" s="119">
        <v>57.1</v>
      </c>
      <c r="DW7" s="119"/>
      <c r="DX7" s="119">
        <v>55.38</v>
      </c>
      <c r="DY7" s="44"/>
      <c r="DZ7" s="114"/>
      <c r="EA7" s="14"/>
      <c r="EB7" s="77"/>
      <c r="EL7" s="77"/>
      <c r="EV7" s="77"/>
      <c r="FF7" s="77"/>
      <c r="FP7" s="77"/>
      <c r="FZ7" s="77"/>
      <c r="GJ7" s="77"/>
      <c r="GT7" s="77"/>
      <c r="HD7" s="77"/>
      <c r="HN7" s="77"/>
      <c r="HX7" s="77"/>
    </row>
    <row r="8" spans="1:232" s="2" customFormat="1" x14ac:dyDescent="0.3">
      <c r="A8" s="667" t="str">
        <f ca="1">IF(ISBLANK('Data Summary'!A10),"",'Data Summary'!A10)</f>
        <v>MLI_2010_EMIS</v>
      </c>
      <c r="B8" s="70" t="s">
        <v>153</v>
      </c>
      <c r="C8" s="28" t="str">
        <f>HLOOKUP(Introduction!$G$4,nametranslations,120,FALSE)</f>
        <v>Non mixte</v>
      </c>
      <c r="D8" s="27">
        <v>0</v>
      </c>
      <c r="E8" s="16"/>
      <c r="F8" s="16"/>
      <c r="G8" s="16"/>
      <c r="H8" s="16"/>
      <c r="I8" s="44"/>
      <c r="J8" s="21"/>
      <c r="K8" s="14"/>
      <c r="L8" s="70" t="s">
        <v>153</v>
      </c>
      <c r="M8" s="28" t="str">
        <f>HLOOKUP(Introduction!$G$4,nametranslations,120,FALSE)</f>
        <v>Non mixte</v>
      </c>
      <c r="N8" s="16">
        <v>11.7</v>
      </c>
      <c r="O8" s="16"/>
      <c r="P8" s="16"/>
      <c r="Q8" s="16"/>
      <c r="R8" s="16"/>
      <c r="S8" s="44"/>
      <c r="T8" s="21"/>
      <c r="U8" s="14"/>
      <c r="V8" s="70" t="s">
        <v>153</v>
      </c>
      <c r="W8" s="28" t="str">
        <f>HLOOKUP(Introduction!$G$4,nametranslations,120,FALSE)</f>
        <v>Non mixte</v>
      </c>
      <c r="X8" s="27">
        <v>13.6</v>
      </c>
      <c r="Y8" s="16"/>
      <c r="Z8" s="16"/>
      <c r="AA8" s="16"/>
      <c r="AB8" s="16"/>
      <c r="AC8" s="44"/>
      <c r="AD8" s="21"/>
      <c r="AE8" s="14"/>
      <c r="AF8" s="70" t="s">
        <v>153</v>
      </c>
      <c r="AG8" s="28" t="str">
        <f>HLOOKUP(Introduction!$G$4,nametranslations,120,FALSE)</f>
        <v>Non mixte</v>
      </c>
      <c r="AH8" s="27">
        <v>13.6</v>
      </c>
      <c r="AI8" s="16"/>
      <c r="AJ8" s="16"/>
      <c r="AK8" s="16"/>
      <c r="AL8" s="16"/>
      <c r="AM8" s="44"/>
      <c r="AN8" s="21"/>
      <c r="AO8" s="14"/>
      <c r="AP8" s="70" t="s">
        <v>153</v>
      </c>
      <c r="AQ8" s="28" t="str">
        <f>HLOOKUP(Introduction!$G$4,nametranslations,120,FALSE)</f>
        <v>Non mixte</v>
      </c>
      <c r="AR8" s="27">
        <v>15</v>
      </c>
      <c r="AS8" s="16"/>
      <c r="AT8" s="16"/>
      <c r="AU8" s="16"/>
      <c r="AV8" s="16"/>
      <c r="AW8" s="44"/>
      <c r="AX8" s="21"/>
      <c r="AY8" s="14"/>
      <c r="AZ8" s="70" t="s">
        <v>153</v>
      </c>
      <c r="BA8" s="57" t="str">
        <f>HLOOKUP(Introduction!$G$4,nametranslations,120,FALSE)</f>
        <v>Non mixte</v>
      </c>
      <c r="BB8" s="27">
        <f>(0.196*(1650+4990)+0.24*(551+1126)+0.082*(36+2952)+0.142*(426+1888))/(1650+4990+551+1126+36+2952+426+1888)*100</f>
        <v>16.723136794184597</v>
      </c>
      <c r="BC8" s="16"/>
      <c r="BD8" s="16"/>
      <c r="BE8" s="16"/>
      <c r="BF8" s="16"/>
      <c r="BG8" s="44"/>
      <c r="BH8" s="21"/>
      <c r="BI8" s="14"/>
      <c r="BJ8" s="70"/>
      <c r="BK8" s="28" t="str">
        <f>HLOOKUP(Introduction!$G$4,nametranslations,120,FALSE)</f>
        <v>Non mixte</v>
      </c>
      <c r="BL8" s="27">
        <f>(BP8/100*$H$34+BQ8/100*$I$34)/($H$34+$I$34)*100</f>
        <v>19.518225395206525</v>
      </c>
      <c r="BM8" s="16"/>
      <c r="BN8" s="16"/>
      <c r="BO8" s="16"/>
      <c r="BP8" s="16">
        <v>19.399999999999999</v>
      </c>
      <c r="BQ8" s="44">
        <v>20.100000000000001</v>
      </c>
      <c r="BR8" s="21"/>
      <c r="BS8" s="14"/>
      <c r="BT8" s="70"/>
      <c r="BU8" s="28" t="str">
        <f>HLOOKUP(Introduction!$G$4,nametranslations,120,FALSE)</f>
        <v>Non mixte</v>
      </c>
      <c r="BV8" s="27">
        <f>(BZ8/100*$H$34+CA8/100*$I$34)/($H$34+$I$34)*100</f>
        <v>16.027577766445688</v>
      </c>
      <c r="BW8" s="16"/>
      <c r="BX8" s="16"/>
      <c r="BY8" s="16"/>
      <c r="BZ8" s="16">
        <v>15.2</v>
      </c>
      <c r="CA8" s="44">
        <v>20.100000000000001</v>
      </c>
      <c r="CB8" s="21"/>
      <c r="CC8" s="14"/>
      <c r="CD8" s="70"/>
      <c r="CE8" s="116" t="str">
        <f>HLOOKUP(Introduction!$G$4,nametranslations,120,FALSE)</f>
        <v>Non mixte</v>
      </c>
      <c r="CF8" s="27"/>
      <c r="CG8" s="119"/>
      <c r="CH8" s="119"/>
      <c r="CI8" s="119"/>
      <c r="CJ8" s="119"/>
      <c r="CK8" s="44"/>
      <c r="CL8" s="114"/>
      <c r="CM8" s="14"/>
      <c r="CN8" s="70"/>
      <c r="CO8" s="116" t="str">
        <f>HLOOKUP(Introduction!$G$4,nametranslations,120,FALSE)</f>
        <v>Non mixte</v>
      </c>
      <c r="CP8" s="27"/>
      <c r="CQ8" s="119"/>
      <c r="CR8" s="119"/>
      <c r="CS8" s="119"/>
      <c r="CT8" s="119"/>
      <c r="CU8" s="44"/>
      <c r="CV8" s="114"/>
      <c r="CW8" s="14"/>
      <c r="CX8" s="70"/>
      <c r="CY8" s="116" t="str">
        <f>HLOOKUP(Introduction!$G$4,nametranslations,120,FALSE)</f>
        <v>Non mixte</v>
      </c>
      <c r="CZ8" s="119"/>
      <c r="DA8" s="119"/>
      <c r="DB8" s="119">
        <v>62.352939999999997</v>
      </c>
      <c r="DC8" s="119"/>
      <c r="DD8" s="119"/>
      <c r="DE8" s="44"/>
      <c r="DF8" s="114"/>
      <c r="DG8" s="14"/>
      <c r="DH8" s="70"/>
      <c r="DI8" s="116" t="str">
        <f>HLOOKUP(Introduction!$G$4,nametranslations,120,FALSE)</f>
        <v>Non mixte</v>
      </c>
      <c r="DJ8" s="27"/>
      <c r="DK8" s="119"/>
      <c r="DL8" s="119"/>
      <c r="DM8" s="119"/>
      <c r="DN8" s="119"/>
      <c r="DO8" s="44"/>
      <c r="DP8" s="114"/>
      <c r="DQ8" s="14"/>
      <c r="DR8" s="70" t="s">
        <v>317</v>
      </c>
      <c r="DS8" s="116" t="str">
        <f>HLOOKUP(Introduction!$G$4,nametranslations,120,FALSE)</f>
        <v>Non mixte</v>
      </c>
      <c r="DT8" s="27">
        <f>28/65*100</f>
        <v>43.07692307692308</v>
      </c>
      <c r="DU8" s="119">
        <v>47.7</v>
      </c>
      <c r="DV8" s="119">
        <v>33.299999999999997</v>
      </c>
      <c r="DW8" s="119"/>
      <c r="DX8" s="27">
        <f>28/65*100</f>
        <v>43.07692307692308</v>
      </c>
      <c r="DY8" s="44"/>
      <c r="DZ8" s="114"/>
      <c r="EA8" s="14"/>
      <c r="EB8" s="77"/>
      <c r="EL8" s="77"/>
      <c r="EV8" s="77"/>
      <c r="FF8" s="77"/>
      <c r="FP8" s="77"/>
      <c r="FZ8" s="77"/>
      <c r="GJ8" s="77"/>
      <c r="GT8" s="77"/>
      <c r="HD8" s="77"/>
      <c r="HN8" s="77"/>
      <c r="HX8" s="77"/>
    </row>
    <row r="9" spans="1:232" s="648" customFormat="1" ht="21" customHeight="1" x14ac:dyDescent="0.3">
      <c r="A9" s="668" t="str">
        <f ca="1">IF(ISBLANK('Data Summary'!A11),"",'Data Summary'!A11)</f>
        <v>MLI_2011_EMIS</v>
      </c>
      <c r="B9" s="637"/>
      <c r="C9" s="655" t="str">
        <f>HLOOKUP(Introduction!$G$4,nametranslations,121,FALSE)</f>
        <v>Utilisable et non mixte</v>
      </c>
      <c r="D9" s="650"/>
      <c r="E9" s="650"/>
      <c r="F9" s="650"/>
      <c r="G9" s="650"/>
      <c r="H9" s="650"/>
      <c r="I9" s="656"/>
      <c r="J9" s="642"/>
      <c r="K9" s="657"/>
      <c r="L9" s="637"/>
      <c r="M9" s="655" t="str">
        <f>HLOOKUP(Introduction!$G$4,nametranslations,121,FALSE)</f>
        <v>Utilisable et non mixte</v>
      </c>
      <c r="N9" s="650"/>
      <c r="O9" s="650"/>
      <c r="P9" s="650"/>
      <c r="Q9" s="650"/>
      <c r="R9" s="650"/>
      <c r="S9" s="656"/>
      <c r="T9" s="642"/>
      <c r="U9" s="657"/>
      <c r="V9" s="637"/>
      <c r="W9" s="655" t="str">
        <f>HLOOKUP(Introduction!$G$4,nametranslations,121,FALSE)</f>
        <v>Utilisable et non mixte</v>
      </c>
      <c r="X9" s="650"/>
      <c r="Y9" s="650"/>
      <c r="Z9" s="650"/>
      <c r="AA9" s="650"/>
      <c r="AB9" s="650"/>
      <c r="AC9" s="656"/>
      <c r="AD9" s="642"/>
      <c r="AE9" s="657"/>
      <c r="AF9" s="637"/>
      <c r="AG9" s="655" t="str">
        <f>HLOOKUP(Introduction!$G$4,nametranslations,121,FALSE)</f>
        <v>Utilisable et non mixte</v>
      </c>
      <c r="AH9" s="650"/>
      <c r="AI9" s="650"/>
      <c r="AJ9" s="650"/>
      <c r="AK9" s="650"/>
      <c r="AL9" s="650"/>
      <c r="AM9" s="656"/>
      <c r="AN9" s="642"/>
      <c r="AO9" s="657"/>
      <c r="AP9" s="637"/>
      <c r="AQ9" s="655" t="str">
        <f>HLOOKUP(Introduction!$G$4,nametranslations,121,FALSE)</f>
        <v>Utilisable et non mixte</v>
      </c>
      <c r="AR9" s="650"/>
      <c r="AS9" s="650"/>
      <c r="AT9" s="650"/>
      <c r="AU9" s="650"/>
      <c r="AV9" s="650"/>
      <c r="AW9" s="656"/>
      <c r="AX9" s="642"/>
      <c r="AY9" s="657"/>
      <c r="AZ9" s="637"/>
      <c r="BA9" s="658" t="str">
        <f>HLOOKUP(Introduction!$G$4,nametranslations,121,FALSE)</f>
        <v>Utilisable et non mixte</v>
      </c>
      <c r="BB9" s="650"/>
      <c r="BC9" s="650"/>
      <c r="BD9" s="650"/>
      <c r="BE9" s="650"/>
      <c r="BF9" s="650"/>
      <c r="BG9" s="656"/>
      <c r="BH9" s="642"/>
      <c r="BI9" s="657"/>
      <c r="BJ9" s="637"/>
      <c r="BK9" s="655" t="str">
        <f>HLOOKUP(Introduction!$G$4,nametranslations,121,FALSE)</f>
        <v>Utilisable et non mixte</v>
      </c>
      <c r="BL9" s="650"/>
      <c r="BM9" s="650"/>
      <c r="BN9" s="650"/>
      <c r="BO9" s="650"/>
      <c r="BP9" s="650"/>
      <c r="BQ9" s="656"/>
      <c r="BR9" s="642"/>
      <c r="BS9" s="657"/>
      <c r="BT9" s="637"/>
      <c r="BU9" s="655" t="str">
        <f>HLOOKUP(Introduction!$G$4,nametranslations,121,FALSE)</f>
        <v>Utilisable et non mixte</v>
      </c>
      <c r="BV9" s="650"/>
      <c r="BW9" s="650"/>
      <c r="BX9" s="650"/>
      <c r="BY9" s="650"/>
      <c r="BZ9" s="650"/>
      <c r="CA9" s="656"/>
      <c r="CB9" s="642"/>
      <c r="CC9" s="657"/>
      <c r="CD9" s="637"/>
      <c r="CE9" s="659" t="str">
        <f>HLOOKUP(Introduction!$G$4,nametranslations,121,FALSE)</f>
        <v>Utilisable et non mixte</v>
      </c>
      <c r="CF9" s="654"/>
      <c r="CG9" s="654"/>
      <c r="CH9" s="654"/>
      <c r="CI9" s="654"/>
      <c r="CJ9" s="654"/>
      <c r="CK9" s="656"/>
      <c r="CL9" s="646"/>
      <c r="CM9" s="657"/>
      <c r="CN9" s="637"/>
      <c r="CO9" s="659" t="str">
        <f>HLOOKUP(Introduction!$G$4,nametranslations,121,FALSE)</f>
        <v>Utilisable et non mixte</v>
      </c>
      <c r="CP9" s="654"/>
      <c r="CQ9" s="654"/>
      <c r="CR9" s="654"/>
      <c r="CS9" s="654"/>
      <c r="CT9" s="654"/>
      <c r="CU9" s="656"/>
      <c r="CV9" s="646"/>
      <c r="CW9" s="657"/>
      <c r="CX9" s="637"/>
      <c r="CY9" s="659" t="str">
        <f>HLOOKUP(Introduction!$G$4,nametranslations,121,FALSE)</f>
        <v>Utilisable et non mixte</v>
      </c>
      <c r="CZ9" s="654"/>
      <c r="DA9" s="654"/>
      <c r="DB9" s="654">
        <v>48.235289999999999</v>
      </c>
      <c r="DC9" s="654"/>
      <c r="DD9" s="654"/>
      <c r="DE9" s="656"/>
      <c r="DF9" s="646"/>
      <c r="DG9" s="657"/>
      <c r="DH9" s="637"/>
      <c r="DI9" s="659" t="str">
        <f>HLOOKUP(Introduction!$G$4,nametranslations,121,FALSE)</f>
        <v>Utilisable et non mixte</v>
      </c>
      <c r="DJ9" s="654"/>
      <c r="DK9" s="654"/>
      <c r="DL9" s="654"/>
      <c r="DM9" s="654"/>
      <c r="DN9" s="654"/>
      <c r="DO9" s="656"/>
      <c r="DP9" s="646"/>
      <c r="DQ9" s="657"/>
      <c r="DR9" s="637"/>
      <c r="DS9" s="659" t="str">
        <f>HLOOKUP(Introduction!$G$4,nametranslations,121,FALSE)</f>
        <v>Utilisable et non mixte</v>
      </c>
      <c r="DT9" s="654">
        <f>DT7*(DT8/(100-DT14))</f>
        <v>28.19345454545455</v>
      </c>
      <c r="DU9" s="654">
        <f t="shared" ref="DU9:DV9" si="13">DU7*(DU8/(100-DU14))</f>
        <v>27.893240343347639</v>
      </c>
      <c r="DV9" s="654">
        <f t="shared" si="13"/>
        <v>23.474444444444444</v>
      </c>
      <c r="DW9" s="654"/>
      <c r="DX9" s="654">
        <f>DX7*(DX8/(100-DX14))</f>
        <v>28.19345454545455</v>
      </c>
      <c r="DY9" s="656"/>
      <c r="DZ9" s="646"/>
      <c r="EA9" s="657"/>
      <c r="EB9" s="647"/>
      <c r="EL9" s="647"/>
      <c r="EV9" s="647"/>
      <c r="FF9" s="647"/>
      <c r="FP9" s="647"/>
      <c r="FZ9" s="647"/>
      <c r="GJ9" s="647"/>
      <c r="GT9" s="647"/>
      <c r="HD9" s="647"/>
      <c r="HN9" s="647"/>
      <c r="HX9" s="647"/>
    </row>
    <row r="10" spans="1:232" s="2" customFormat="1" ht="21" customHeight="1" x14ac:dyDescent="0.3">
      <c r="A10" s="667" t="str">
        <f ca="1">IF(ISBLANK('Data Summary'!A12),"",'Data Summary'!A12)</f>
        <v>MLI_2011_UIS</v>
      </c>
      <c r="B10" s="70"/>
      <c r="C10" s="31" t="str">
        <f>HLOOKUP(Introduction!$G$4,nametranslations,153,FALSE)</f>
        <v>Améliorée et utilisable</v>
      </c>
      <c r="D10" s="45"/>
      <c r="E10" s="16"/>
      <c r="F10" s="16"/>
      <c r="G10" s="16"/>
      <c r="H10" s="5"/>
      <c r="I10" s="23"/>
      <c r="J10" s="21"/>
      <c r="K10" s="14"/>
      <c r="L10" s="70"/>
      <c r="M10" s="31" t="str">
        <f>HLOOKUP(Introduction!$G$4,nametranslations,153,FALSE)</f>
        <v>Améliorée et utilisable</v>
      </c>
      <c r="N10" s="45"/>
      <c r="O10" s="16"/>
      <c r="P10" s="16"/>
      <c r="Q10" s="16"/>
      <c r="R10" s="16"/>
      <c r="S10" s="44"/>
      <c r="T10" s="21"/>
      <c r="U10" s="14"/>
      <c r="V10" s="70"/>
      <c r="W10" s="31" t="str">
        <f>HLOOKUP(Introduction!$G$4,nametranslations,153,FALSE)</f>
        <v>Améliorée et utilisable</v>
      </c>
      <c r="X10" s="45"/>
      <c r="Y10" s="16"/>
      <c r="Z10" s="16"/>
      <c r="AA10" s="16"/>
      <c r="AB10" s="16"/>
      <c r="AC10" s="44"/>
      <c r="AD10" s="21"/>
      <c r="AE10" s="14"/>
      <c r="AF10" s="70"/>
      <c r="AG10" s="31" t="str">
        <f>HLOOKUP(Introduction!$G$4,nametranslations,153,FALSE)</f>
        <v>Améliorée et utilisable</v>
      </c>
      <c r="AH10" s="45"/>
      <c r="AI10" s="16"/>
      <c r="AJ10" s="16"/>
      <c r="AK10" s="16"/>
      <c r="AL10" s="5"/>
      <c r="AM10" s="23"/>
      <c r="AN10" s="21"/>
      <c r="AO10" s="14"/>
      <c r="AP10" s="70"/>
      <c r="AQ10" s="31" t="str">
        <f>HLOOKUP(Introduction!$G$4,nametranslations,153,FALSE)</f>
        <v>Améliorée et utilisable</v>
      </c>
      <c r="AR10" s="45"/>
      <c r="AS10" s="16"/>
      <c r="AT10" s="16"/>
      <c r="AU10" s="16"/>
      <c r="AV10" s="16"/>
      <c r="AW10" s="44"/>
      <c r="AX10" s="21"/>
      <c r="AY10" s="14"/>
      <c r="AZ10" s="70"/>
      <c r="BA10" s="31" t="str">
        <f>HLOOKUP(Introduction!$G$4,nametranslations,153,FALSE)</f>
        <v>Améliorée et utilisable</v>
      </c>
      <c r="BB10" s="27"/>
      <c r="BC10" s="16"/>
      <c r="BD10" s="16"/>
      <c r="BE10" s="16"/>
      <c r="BF10" s="16"/>
      <c r="BG10" s="44"/>
      <c r="BH10" s="21"/>
      <c r="BI10" s="14"/>
      <c r="BJ10" s="70"/>
      <c r="BK10" s="31" t="str">
        <f>HLOOKUP(Introduction!$G$4,nametranslations,153,FALSE)</f>
        <v>Améliorée et utilisable</v>
      </c>
      <c r="BL10" s="45"/>
      <c r="BM10" s="16"/>
      <c r="BN10" s="16"/>
      <c r="BO10" s="16"/>
      <c r="BP10" s="5"/>
      <c r="BQ10" s="23"/>
      <c r="BR10" s="21"/>
      <c r="BS10" s="14"/>
      <c r="BT10" s="70"/>
      <c r="BU10" s="31" t="str">
        <f>HLOOKUP(Introduction!$G$4,nametranslations,153,FALSE)</f>
        <v>Améliorée et utilisable</v>
      </c>
      <c r="BV10" s="45"/>
      <c r="BW10" s="16"/>
      <c r="BX10" s="16"/>
      <c r="BY10" s="16"/>
      <c r="BZ10" s="16"/>
      <c r="CA10" s="44"/>
      <c r="CB10" s="21"/>
      <c r="CC10" s="14"/>
      <c r="CD10" s="70"/>
      <c r="CE10" s="117" t="str">
        <f>HLOOKUP(Introduction!$G$4,nametranslations,153,FALSE)</f>
        <v>Améliorée et utilisable</v>
      </c>
      <c r="CF10" s="125"/>
      <c r="CG10" s="119"/>
      <c r="CH10" s="119"/>
      <c r="CI10" s="119"/>
      <c r="CJ10" s="119"/>
      <c r="CK10" s="44"/>
      <c r="CL10" s="114"/>
      <c r="CM10" s="14"/>
      <c r="CN10" s="70"/>
      <c r="CO10" s="117" t="str">
        <f>HLOOKUP(Introduction!$G$4,nametranslations,153,FALSE)</f>
        <v>Améliorée et utilisable</v>
      </c>
      <c r="CP10" s="125"/>
      <c r="CQ10" s="119"/>
      <c r="CR10" s="119"/>
      <c r="CS10" s="119"/>
      <c r="CT10" s="119"/>
      <c r="CU10" s="44"/>
      <c r="CV10" s="114"/>
      <c r="CW10" s="14"/>
      <c r="CX10" s="70"/>
      <c r="CY10" s="117" t="str">
        <f>HLOOKUP(Introduction!$G$4,nametranslations,153,FALSE)</f>
        <v>Améliorée et utilisable</v>
      </c>
      <c r="CZ10" s="119"/>
      <c r="DA10" s="119"/>
      <c r="DB10" s="119">
        <v>54.117649999999998</v>
      </c>
      <c r="DC10" s="119"/>
      <c r="DD10" s="119"/>
      <c r="DE10" s="44"/>
      <c r="DF10" s="114"/>
      <c r="DG10" s="14"/>
      <c r="DH10" s="70"/>
      <c r="DI10" s="117" t="str">
        <f>HLOOKUP(Introduction!$G$4,nametranslations,153,FALSE)</f>
        <v>Améliorée et utilisable</v>
      </c>
      <c r="DJ10" s="125"/>
      <c r="DK10" s="119"/>
      <c r="DL10" s="119"/>
      <c r="DM10" s="119"/>
      <c r="DN10" s="119"/>
      <c r="DO10" s="44"/>
      <c r="DP10" s="114"/>
      <c r="DQ10" s="14"/>
      <c r="DR10" s="70"/>
      <c r="DS10" s="117" t="str">
        <f>HLOOKUP(Introduction!$G$4,nametranslations,153,FALSE)</f>
        <v>Améliorée et utilisable</v>
      </c>
      <c r="DT10" s="125">
        <f>DT7/(100-DT14)*DT6</f>
        <v>43.297090909090905</v>
      </c>
      <c r="DU10" s="119"/>
      <c r="DV10" s="119"/>
      <c r="DW10" s="119"/>
      <c r="DX10" s="125">
        <f>DX7/(100-DX14)*DX6</f>
        <v>43.297090909090905</v>
      </c>
      <c r="DY10" s="44"/>
      <c r="DZ10" s="114"/>
      <c r="EA10" s="14"/>
      <c r="EB10" s="77"/>
      <c r="EL10" s="77"/>
      <c r="EV10" s="77"/>
      <c r="FF10" s="77"/>
      <c r="FP10" s="77"/>
      <c r="FZ10" s="77"/>
      <c r="GJ10" s="77"/>
      <c r="GT10" s="77"/>
      <c r="HD10" s="77"/>
      <c r="HN10" s="77"/>
      <c r="HX10" s="77"/>
    </row>
    <row r="11" spans="1:232" s="648" customFormat="1" ht="21" customHeight="1" x14ac:dyDescent="0.3">
      <c r="A11" s="668" t="str">
        <f ca="1">IF(ISBLANK('Data Summary'!A13),"",'Data Summary'!A13)</f>
        <v>MLI_2012_UIS</v>
      </c>
      <c r="B11" s="637"/>
      <c r="C11" s="638" t="str">
        <f>HLOOKUP(Introduction!$G$4,nametranslations,154,FALSE)</f>
        <v>Améliorée et non mixte</v>
      </c>
      <c r="D11" s="650"/>
      <c r="E11" s="640"/>
      <c r="F11" s="640"/>
      <c r="G11" s="640"/>
      <c r="H11" s="640"/>
      <c r="I11" s="641"/>
      <c r="J11" s="642"/>
      <c r="K11" s="657"/>
      <c r="L11" s="637"/>
      <c r="M11" s="638" t="str">
        <f>HLOOKUP(Introduction!$G$4,nametranslations,154,FALSE)</f>
        <v>Améliorée et non mixte</v>
      </c>
      <c r="N11" s="650"/>
      <c r="O11" s="640"/>
      <c r="P11" s="640"/>
      <c r="Q11" s="640"/>
      <c r="R11" s="640"/>
      <c r="S11" s="641"/>
      <c r="T11" s="642"/>
      <c r="U11" s="657"/>
      <c r="V11" s="637"/>
      <c r="W11" s="638" t="str">
        <f>HLOOKUP(Introduction!$G$4,nametranslations,154,FALSE)</f>
        <v>Améliorée et non mixte</v>
      </c>
      <c r="X11" s="650"/>
      <c r="Y11" s="640"/>
      <c r="Z11" s="640"/>
      <c r="AA11" s="640"/>
      <c r="AB11" s="640"/>
      <c r="AC11" s="641"/>
      <c r="AD11" s="642"/>
      <c r="AE11" s="657"/>
      <c r="AF11" s="637"/>
      <c r="AG11" s="638" t="str">
        <f>HLOOKUP(Introduction!$G$4,nametranslations,154,FALSE)</f>
        <v>Améliorée et non mixte</v>
      </c>
      <c r="AH11" s="650"/>
      <c r="AI11" s="640"/>
      <c r="AJ11" s="640"/>
      <c r="AK11" s="640"/>
      <c r="AL11" s="640"/>
      <c r="AM11" s="641"/>
      <c r="AN11" s="642"/>
      <c r="AO11" s="657"/>
      <c r="AP11" s="637"/>
      <c r="AQ11" s="638" t="str">
        <f>HLOOKUP(Introduction!$G$4,nametranslations,154,FALSE)</f>
        <v>Améliorée et non mixte</v>
      </c>
      <c r="AR11" s="650"/>
      <c r="AS11" s="640"/>
      <c r="AT11" s="640"/>
      <c r="AU11" s="640"/>
      <c r="AV11" s="640"/>
      <c r="AW11" s="641"/>
      <c r="AX11" s="642"/>
      <c r="AY11" s="657"/>
      <c r="AZ11" s="637"/>
      <c r="BA11" s="638" t="str">
        <f>HLOOKUP(Introduction!$G$4,nametranslations,154,FALSE)</f>
        <v>Améliorée et non mixte</v>
      </c>
      <c r="BB11" s="650"/>
      <c r="BC11" s="640"/>
      <c r="BD11" s="640"/>
      <c r="BE11" s="640"/>
      <c r="BF11" s="640"/>
      <c r="BG11" s="641"/>
      <c r="BH11" s="642"/>
      <c r="BI11" s="657"/>
      <c r="BJ11" s="637"/>
      <c r="BK11" s="638" t="str">
        <f>HLOOKUP(Introduction!$G$4,nametranslations,154,FALSE)</f>
        <v>Améliorée et non mixte</v>
      </c>
      <c r="BL11" s="650"/>
      <c r="BM11" s="640"/>
      <c r="BN11" s="640"/>
      <c r="BO11" s="640"/>
      <c r="BP11" s="640"/>
      <c r="BQ11" s="641"/>
      <c r="BR11" s="642"/>
      <c r="BS11" s="657"/>
      <c r="BT11" s="637"/>
      <c r="BU11" s="638" t="str">
        <f>HLOOKUP(Introduction!$G$4,nametranslations,154,FALSE)</f>
        <v>Améliorée et non mixte</v>
      </c>
      <c r="BV11" s="650"/>
      <c r="BW11" s="640"/>
      <c r="BX11" s="640"/>
      <c r="BY11" s="640"/>
      <c r="BZ11" s="640"/>
      <c r="CA11" s="641"/>
      <c r="CB11" s="642"/>
      <c r="CC11" s="657"/>
      <c r="CD11" s="637"/>
      <c r="CE11" s="644" t="str">
        <f>HLOOKUP(Introduction!$G$4,nametranslations,154,FALSE)</f>
        <v>Améliorée et non mixte</v>
      </c>
      <c r="CF11" s="654"/>
      <c r="CG11" s="645"/>
      <c r="CH11" s="645"/>
      <c r="CI11" s="645"/>
      <c r="CJ11" s="645"/>
      <c r="CK11" s="641"/>
      <c r="CL11" s="646"/>
      <c r="CM11" s="657"/>
      <c r="CN11" s="637" t="s">
        <v>217</v>
      </c>
      <c r="CO11" s="644" t="str">
        <f>HLOOKUP(Introduction!$G$4,nametranslations,154,FALSE)</f>
        <v>Améliorée et non mixte</v>
      </c>
      <c r="CP11" s="654">
        <v>44.9</v>
      </c>
      <c r="CQ11" s="645">
        <v>36.9</v>
      </c>
      <c r="CR11" s="645">
        <v>46.1</v>
      </c>
      <c r="CS11" s="645"/>
      <c r="CT11" s="645">
        <v>44.9</v>
      </c>
      <c r="CU11" s="641"/>
      <c r="CV11" s="646"/>
      <c r="CW11" s="657"/>
      <c r="CX11" s="637"/>
      <c r="CY11" s="644" t="str">
        <f>HLOOKUP(Introduction!$G$4,nametranslations,154,FALSE)</f>
        <v>Améliorée et non mixte</v>
      </c>
      <c r="CZ11" s="654"/>
      <c r="DA11" s="645"/>
      <c r="DB11" s="645">
        <v>61.176470000000002</v>
      </c>
      <c r="DC11" s="645"/>
      <c r="DD11" s="645"/>
      <c r="DE11" s="641"/>
      <c r="DF11" s="646"/>
      <c r="DG11" s="657"/>
      <c r="DH11" s="637"/>
      <c r="DI11" s="644" t="str">
        <f>HLOOKUP(Introduction!$G$4,nametranslations,154,FALSE)</f>
        <v>Améliorée et non mixte</v>
      </c>
      <c r="DJ11" s="654"/>
      <c r="DK11" s="645"/>
      <c r="DL11" s="645"/>
      <c r="DM11" s="645"/>
      <c r="DN11" s="645"/>
      <c r="DO11" s="641"/>
      <c r="DP11" s="646"/>
      <c r="DQ11" s="657"/>
      <c r="DR11" s="637"/>
      <c r="DS11" s="644" t="str">
        <f>HLOOKUP(Introduction!$G$4,nametranslations,154,FALSE)</f>
        <v>Améliorée et non mixte</v>
      </c>
      <c r="DT11" s="660">
        <f>DT8/(100-DT14)*DT6</f>
        <v>33.67832167832168</v>
      </c>
      <c r="DU11" s="645"/>
      <c r="DV11" s="645"/>
      <c r="DW11" s="645"/>
      <c r="DX11" s="660">
        <f>DX8/(100-DX14)*DX6</f>
        <v>33.67832167832168</v>
      </c>
      <c r="DY11" s="641"/>
      <c r="DZ11" s="646"/>
      <c r="EA11" s="657"/>
      <c r="EB11" s="647"/>
      <c r="EL11" s="647"/>
      <c r="EV11" s="647"/>
      <c r="FF11" s="647"/>
      <c r="FP11" s="647"/>
      <c r="FZ11" s="647"/>
      <c r="GJ11" s="647"/>
      <c r="GT11" s="647"/>
      <c r="HD11" s="647"/>
      <c r="HN11" s="647"/>
      <c r="HX11" s="647"/>
    </row>
    <row r="12" spans="1:232" s="662" customFormat="1" ht="33" customHeight="1" x14ac:dyDescent="0.2">
      <c r="A12" s="668" t="str">
        <f ca="1">IF(ISBLANK('Data Summary'!A14),"",'Data Summary'!A14)</f>
        <v>MLI_2016_UIS</v>
      </c>
      <c r="B12" s="637" t="s">
        <v>162</v>
      </c>
      <c r="C12" s="638" t="str">
        <f>HLOOKUP(Introduction!$G$4,nametranslations,79,FALSE)</f>
        <v>De base 
(améliorée, utilisable et non mixte)</v>
      </c>
      <c r="D12" s="650">
        <f>D8</f>
        <v>0</v>
      </c>
      <c r="E12" s="650"/>
      <c r="F12" s="650"/>
      <c r="G12" s="650"/>
      <c r="H12" s="650"/>
      <c r="I12" s="656"/>
      <c r="J12" s="642"/>
      <c r="K12" s="657"/>
      <c r="L12" s="637" t="s">
        <v>162</v>
      </c>
      <c r="M12" s="638" t="str">
        <f>HLOOKUP(Introduction!$G$4,nametranslations,79,FALSE)</f>
        <v>De base 
(améliorée, utilisable et non mixte)</v>
      </c>
      <c r="N12" s="650">
        <f>N8</f>
        <v>11.7</v>
      </c>
      <c r="O12" s="650"/>
      <c r="P12" s="650"/>
      <c r="Q12" s="650"/>
      <c r="R12" s="650"/>
      <c r="S12" s="656"/>
      <c r="T12" s="642"/>
      <c r="U12" s="657"/>
      <c r="V12" s="637" t="s">
        <v>162</v>
      </c>
      <c r="W12" s="638" t="str">
        <f>HLOOKUP(Introduction!$G$4,nametranslations,79,FALSE)</f>
        <v>De base 
(améliorée, utilisable et non mixte)</v>
      </c>
      <c r="X12" s="650">
        <f>X8</f>
        <v>13.6</v>
      </c>
      <c r="Y12" s="650"/>
      <c r="Z12" s="650"/>
      <c r="AA12" s="650"/>
      <c r="AB12" s="650"/>
      <c r="AC12" s="656"/>
      <c r="AD12" s="642"/>
      <c r="AE12" s="657"/>
      <c r="AF12" s="637" t="s">
        <v>162</v>
      </c>
      <c r="AG12" s="638" t="str">
        <f>HLOOKUP(Introduction!$G$4,nametranslations,79,FALSE)</f>
        <v>De base 
(améliorée, utilisable et non mixte)</v>
      </c>
      <c r="AH12" s="650">
        <f>AH8</f>
        <v>13.6</v>
      </c>
      <c r="AI12" s="650"/>
      <c r="AJ12" s="650"/>
      <c r="AK12" s="650"/>
      <c r="AL12" s="650"/>
      <c r="AM12" s="656"/>
      <c r="AN12" s="642"/>
      <c r="AO12" s="657"/>
      <c r="AP12" s="637" t="s">
        <v>162</v>
      </c>
      <c r="AQ12" s="638" t="str">
        <f>HLOOKUP(Introduction!$G$4,nametranslations,79,FALSE)</f>
        <v>De base 
(améliorée, utilisable et non mixte)</v>
      </c>
      <c r="AR12" s="650">
        <f>AR8</f>
        <v>15</v>
      </c>
      <c r="AS12" s="650"/>
      <c r="AT12" s="650"/>
      <c r="AU12" s="650"/>
      <c r="AV12" s="650"/>
      <c r="AW12" s="656"/>
      <c r="AX12" s="642"/>
      <c r="AY12" s="657"/>
      <c r="AZ12" s="637" t="s">
        <v>162</v>
      </c>
      <c r="BA12" s="638" t="str">
        <f>HLOOKUP(Introduction!$G$4,nametranslations,79,FALSE)</f>
        <v>De base 
(améliorée, utilisable et non mixte)</v>
      </c>
      <c r="BB12" s="650">
        <f>BB8</f>
        <v>16.723136794184597</v>
      </c>
      <c r="BC12" s="650"/>
      <c r="BD12" s="650"/>
      <c r="BE12" s="650"/>
      <c r="BF12" s="650"/>
      <c r="BG12" s="656"/>
      <c r="BH12" s="642"/>
      <c r="BI12" s="657"/>
      <c r="BJ12" s="637" t="s">
        <v>163</v>
      </c>
      <c r="BK12" s="638" t="str">
        <f>HLOOKUP(Introduction!$G$4,nametranslations,79,FALSE)</f>
        <v>De base 
(améliorée, utilisable et non mixte)</v>
      </c>
      <c r="BL12" s="650">
        <f>BL8</f>
        <v>19.518225395206525</v>
      </c>
      <c r="BM12" s="650"/>
      <c r="BN12" s="650"/>
      <c r="BO12" s="650"/>
      <c r="BP12" s="650">
        <f>BP8</f>
        <v>19.399999999999999</v>
      </c>
      <c r="BQ12" s="656">
        <f>BQ8</f>
        <v>20.100000000000001</v>
      </c>
      <c r="BR12" s="642"/>
      <c r="BS12" s="657"/>
      <c r="BT12" s="637" t="s">
        <v>163</v>
      </c>
      <c r="BU12" s="638" t="str">
        <f>HLOOKUP(Introduction!$G$4,nametranslations,79,FALSE)</f>
        <v>De base 
(améliorée, utilisable et non mixte)</v>
      </c>
      <c r="BV12" s="650">
        <f>BV8</f>
        <v>16.027577766445688</v>
      </c>
      <c r="BW12" s="650"/>
      <c r="BX12" s="650"/>
      <c r="BY12" s="650"/>
      <c r="BZ12" s="650">
        <f>BZ8</f>
        <v>15.2</v>
      </c>
      <c r="CA12" s="656">
        <f>CA8</f>
        <v>20.100000000000001</v>
      </c>
      <c r="CB12" s="642"/>
      <c r="CC12" s="657"/>
      <c r="CD12" s="637" t="s">
        <v>227</v>
      </c>
      <c r="CE12" s="644" t="str">
        <f>HLOOKUP(Introduction!$G$4,nametranslations,79,FALSE)</f>
        <v>De base 
(améliorée, utilisable et non mixte)</v>
      </c>
      <c r="CF12" s="654">
        <f>(CJ12*10237+CK12*2328)/(10237+2328)</f>
        <v>17.818774373259053</v>
      </c>
      <c r="CG12" s="654"/>
      <c r="CH12" s="654"/>
      <c r="CI12" s="654"/>
      <c r="CJ12" s="654">
        <v>17.3</v>
      </c>
      <c r="CK12" s="656">
        <v>20.100000000000001</v>
      </c>
      <c r="CL12" s="646"/>
      <c r="CM12" s="657"/>
      <c r="CN12" s="637" t="s">
        <v>218</v>
      </c>
      <c r="CO12" s="644" t="str">
        <f>HLOOKUP(Introduction!$G$4,nametranslations,79,FALSE)</f>
        <v>De base 
(améliorée, utilisable et non mixte)</v>
      </c>
      <c r="CP12" s="654">
        <v>33.5</v>
      </c>
      <c r="CQ12" s="654">
        <v>25</v>
      </c>
      <c r="CR12" s="654">
        <v>35</v>
      </c>
      <c r="CS12" s="654"/>
      <c r="CT12" s="654">
        <v>33.5</v>
      </c>
      <c r="CU12" s="656"/>
      <c r="CV12" s="646"/>
      <c r="CW12" s="657"/>
      <c r="CX12" s="637"/>
      <c r="CY12" s="644" t="str">
        <f>HLOOKUP(Introduction!$G$4,nametranslations,79,FALSE)</f>
        <v>De base 
(améliorée, utilisable et non mixte)</v>
      </c>
      <c r="CZ12" s="654"/>
      <c r="DA12" s="654"/>
      <c r="DB12" s="654">
        <v>48.235289999999999</v>
      </c>
      <c r="DC12" s="654"/>
      <c r="DD12" s="654"/>
      <c r="DE12" s="656"/>
      <c r="DF12" s="646"/>
      <c r="DG12" s="657"/>
      <c r="DH12" s="637" t="s">
        <v>227</v>
      </c>
      <c r="DI12" s="644" t="str">
        <f>HLOOKUP(Introduction!$G$4,nametranslations,79,FALSE)</f>
        <v>De base 
(améliorée, utilisable et non mixte)</v>
      </c>
      <c r="DJ12" s="654"/>
      <c r="DK12" s="654"/>
      <c r="DL12" s="654"/>
      <c r="DM12" s="654"/>
      <c r="DN12" s="654"/>
      <c r="DO12" s="656"/>
      <c r="DP12" s="646"/>
      <c r="DQ12" s="657"/>
      <c r="DR12" s="637" t="s">
        <v>319</v>
      </c>
      <c r="DS12" s="644" t="str">
        <f>HLOOKUP(Introduction!$G$4,nametranslations,79,FALSE)</f>
        <v>De base 
(améliorée, utilisable et non mixte)</v>
      </c>
      <c r="DT12" s="654">
        <f>DT9</f>
        <v>28.19345454545455</v>
      </c>
      <c r="DU12" s="654">
        <f t="shared" ref="DU12:DV12" si="14">DU9</f>
        <v>27.893240343347639</v>
      </c>
      <c r="DV12" s="654">
        <f t="shared" si="14"/>
        <v>23.474444444444444</v>
      </c>
      <c r="DW12" s="654"/>
      <c r="DX12" s="654">
        <f>DX9</f>
        <v>28.19345454545455</v>
      </c>
      <c r="DY12" s="656"/>
      <c r="DZ12" s="646"/>
      <c r="EA12" s="657"/>
      <c r="EB12" s="661"/>
      <c r="EL12" s="661"/>
      <c r="EV12" s="661"/>
      <c r="FF12" s="661"/>
      <c r="FP12" s="661"/>
      <c r="FZ12" s="661"/>
      <c r="GJ12" s="661"/>
      <c r="GT12" s="661"/>
      <c r="HD12" s="661"/>
      <c r="HN12" s="661"/>
      <c r="HX12" s="661"/>
    </row>
    <row r="13" spans="1:232" s="145" customFormat="1" ht="18" customHeight="1" x14ac:dyDescent="0.3">
      <c r="A13" s="667" t="str">
        <f ca="1">IF(ISBLANK('Data Summary'!A15),"",'Data Summary'!A15)</f>
        <v>MLI_2017_SUR</v>
      </c>
      <c r="B13" s="157" t="str">
        <f>HLOOKUP(Introduction!$G$4,nametranslations,109,FALSE)</f>
        <v>Type d'installation</v>
      </c>
      <c r="C13" s="164" t="str">
        <f>HLOOKUP(Introduction!$G$4,nametranslations,110,FALSE)</f>
        <v>Proportion améliorée</v>
      </c>
      <c r="D13" s="165"/>
      <c r="E13" s="165"/>
      <c r="F13" s="165"/>
      <c r="G13" s="166"/>
      <c r="H13" s="166"/>
      <c r="I13" s="167"/>
      <c r="J13" s="141"/>
      <c r="K13" s="162"/>
      <c r="L13" s="157" t="str">
        <f>HLOOKUP(Introduction!$G$4,nametranslations,109,FALSE)</f>
        <v>Type d'installation</v>
      </c>
      <c r="M13" s="164" t="str">
        <f>HLOOKUP(Introduction!$G$4,nametranslations,110,FALSE)</f>
        <v>Proportion améliorée</v>
      </c>
      <c r="N13" s="165"/>
      <c r="O13" s="165"/>
      <c r="P13" s="165"/>
      <c r="Q13" s="166"/>
      <c r="R13" s="166"/>
      <c r="S13" s="167"/>
      <c r="T13" s="141"/>
      <c r="U13" s="162"/>
      <c r="V13" s="157" t="str">
        <f>HLOOKUP(Introduction!$G$4,nametranslations,109,FALSE)</f>
        <v>Type d'installation</v>
      </c>
      <c r="W13" s="164" t="str">
        <f>HLOOKUP(Introduction!$G$4,nametranslations,110,FALSE)</f>
        <v>Proportion améliorée</v>
      </c>
      <c r="X13" s="165"/>
      <c r="Y13" s="165"/>
      <c r="Z13" s="165"/>
      <c r="AA13" s="166"/>
      <c r="AB13" s="166"/>
      <c r="AC13" s="167"/>
      <c r="AD13" s="141"/>
      <c r="AE13" s="162"/>
      <c r="AF13" s="157" t="str">
        <f>HLOOKUP(Introduction!$G$4,nametranslations,109,FALSE)</f>
        <v>Type d'installation</v>
      </c>
      <c r="AG13" s="164" t="str">
        <f>HLOOKUP(Introduction!$G$4,nametranslations,110,FALSE)</f>
        <v>Proportion améliorée</v>
      </c>
      <c r="AH13" s="165"/>
      <c r="AI13" s="165"/>
      <c r="AJ13" s="165"/>
      <c r="AK13" s="166"/>
      <c r="AL13" s="166"/>
      <c r="AM13" s="167"/>
      <c r="AN13" s="141"/>
      <c r="AO13" s="162"/>
      <c r="AP13" s="157" t="str">
        <f>HLOOKUP(Introduction!$G$4,nametranslations,109,FALSE)</f>
        <v>Type d'installation</v>
      </c>
      <c r="AQ13" s="164" t="str">
        <f>HLOOKUP(Introduction!$G$4,nametranslations,110,FALSE)</f>
        <v>Proportion améliorée</v>
      </c>
      <c r="AR13" s="165"/>
      <c r="AS13" s="165"/>
      <c r="AT13" s="165"/>
      <c r="AU13" s="166"/>
      <c r="AV13" s="166"/>
      <c r="AW13" s="167"/>
      <c r="AX13" s="141"/>
      <c r="AY13" s="162"/>
      <c r="AZ13" s="157" t="str">
        <f>HLOOKUP(Introduction!$G$4,nametranslations,109,FALSE)</f>
        <v>Type d'installation</v>
      </c>
      <c r="BA13" s="168" t="str">
        <f>HLOOKUP(Introduction!$G$4,nametranslations,110,FALSE)</f>
        <v>Proportion améliorée</v>
      </c>
      <c r="BB13" s="169"/>
      <c r="BC13" s="169"/>
      <c r="BD13" s="169"/>
      <c r="BE13" s="170"/>
      <c r="BF13" s="170"/>
      <c r="BG13" s="171"/>
      <c r="BH13" s="141"/>
      <c r="BI13" s="162"/>
      <c r="BJ13" s="157" t="str">
        <f>HLOOKUP(Introduction!$G$4,nametranslations,109,FALSE)</f>
        <v>Type d'installation</v>
      </c>
      <c r="BK13" s="164" t="str">
        <f>HLOOKUP(Introduction!$G$4,nametranslations,110,FALSE)</f>
        <v>Proportion améliorée</v>
      </c>
      <c r="BL13" s="165"/>
      <c r="BM13" s="165"/>
      <c r="BN13" s="165"/>
      <c r="BO13" s="166"/>
      <c r="BP13" s="166"/>
      <c r="BQ13" s="167"/>
      <c r="BR13" s="141"/>
      <c r="BS13" s="162"/>
      <c r="BT13" s="157" t="str">
        <f>HLOOKUP(Introduction!$G$4,nametranslations,109,FALSE)</f>
        <v>Type d'installation</v>
      </c>
      <c r="BU13" s="164" t="str">
        <f>HLOOKUP(Introduction!$G$4,nametranslations,110,FALSE)</f>
        <v>Proportion améliorée</v>
      </c>
      <c r="BV13" s="165"/>
      <c r="BW13" s="165"/>
      <c r="BX13" s="165"/>
      <c r="BY13" s="166"/>
      <c r="BZ13" s="166"/>
      <c r="CA13" s="167"/>
      <c r="CB13" s="141"/>
      <c r="CC13" s="162"/>
      <c r="CD13" s="157" t="str">
        <f>HLOOKUP(Introduction!$G$4,nametranslations,109,FALSE)</f>
        <v>Type d'installation</v>
      </c>
      <c r="CE13" s="164" t="str">
        <f>HLOOKUP(Introduction!$G$4,nametranslations,110,FALSE)</f>
        <v>Proportion améliorée</v>
      </c>
      <c r="CF13" s="172"/>
      <c r="CG13" s="172"/>
      <c r="CH13" s="172"/>
      <c r="CI13" s="166"/>
      <c r="CJ13" s="166"/>
      <c r="CK13" s="167"/>
      <c r="CL13" s="143"/>
      <c r="CM13" s="162"/>
      <c r="CN13" s="157" t="str">
        <f>HLOOKUP(Introduction!$G$4,nametranslations,109,FALSE)</f>
        <v>Type d'installation</v>
      </c>
      <c r="CO13" s="164" t="str">
        <f>HLOOKUP(Introduction!$G$4,nametranslations,110,FALSE)</f>
        <v>Proportion améliorée</v>
      </c>
      <c r="CP13" s="172"/>
      <c r="CQ13" s="172"/>
      <c r="CR13" s="172"/>
      <c r="CS13" s="166"/>
      <c r="CT13" s="166"/>
      <c r="CU13" s="167"/>
      <c r="CV13" s="143"/>
      <c r="CW13" s="162"/>
      <c r="CX13" s="157" t="str">
        <f>HLOOKUP(Introduction!$G$4,nametranslations,109,FALSE)</f>
        <v>Type d'installation</v>
      </c>
      <c r="CY13" s="164" t="str">
        <f>HLOOKUP(Introduction!$G$4,nametranslations,110,FALSE)</f>
        <v>Proportion améliorée</v>
      </c>
      <c r="CZ13" s="172"/>
      <c r="DA13" s="172"/>
      <c r="DB13" s="172"/>
      <c r="DC13" s="166"/>
      <c r="DD13" s="166"/>
      <c r="DE13" s="167"/>
      <c r="DF13" s="143"/>
      <c r="DG13" s="162"/>
      <c r="DH13" s="157" t="str">
        <f>HLOOKUP(Introduction!$G$4,nametranslations,109,FALSE)</f>
        <v>Type d'installation</v>
      </c>
      <c r="DI13" s="164" t="str">
        <f>HLOOKUP(Introduction!$G$4,nametranslations,110,FALSE)</f>
        <v>Proportion améliorée</v>
      </c>
      <c r="DJ13" s="172"/>
      <c r="DK13" s="172"/>
      <c r="DL13" s="172"/>
      <c r="DM13" s="166"/>
      <c r="DN13" s="166"/>
      <c r="DO13" s="167"/>
      <c r="DP13" s="143"/>
      <c r="DQ13" s="162"/>
      <c r="DR13" s="157" t="str">
        <f>HLOOKUP(Introduction!$G$4,nametranslations,109,FALSE)</f>
        <v>Type d'installation</v>
      </c>
      <c r="DS13" s="164" t="str">
        <f>HLOOKUP(Introduction!$G$4,nametranslations,110,FALSE)</f>
        <v>Proportion améliorée</v>
      </c>
      <c r="DT13" s="172"/>
      <c r="DU13" s="172"/>
      <c r="DV13" s="172"/>
      <c r="DW13" s="166"/>
      <c r="DX13" s="166"/>
      <c r="DY13" s="167"/>
      <c r="DZ13" s="143"/>
      <c r="EA13" s="162"/>
      <c r="EB13" s="370" t="s">
        <v>318</v>
      </c>
      <c r="EL13" s="144"/>
      <c r="EV13" s="144"/>
      <c r="FF13" s="144"/>
      <c r="FP13" s="144"/>
      <c r="FZ13" s="144"/>
      <c r="GJ13" s="144"/>
      <c r="GT13" s="144"/>
      <c r="HD13" s="144"/>
      <c r="HN13" s="144"/>
      <c r="HX13" s="144"/>
    </row>
    <row r="14" spans="1:232" x14ac:dyDescent="0.3">
      <c r="A14" s="667" t="str">
        <f ca="1">IF(ISBLANK('Data Summary'!A16),"",'Data Summary'!A16)</f>
        <v>MLI_2017_WV</v>
      </c>
      <c r="B14" s="71" t="s">
        <v>29</v>
      </c>
      <c r="C14" s="17">
        <v>0</v>
      </c>
      <c r="D14" s="45"/>
      <c r="E14" s="27"/>
      <c r="F14" s="27"/>
      <c r="G14" s="5"/>
      <c r="H14" s="5"/>
      <c r="I14" s="23"/>
      <c r="J14" s="9"/>
      <c r="K14" s="13"/>
      <c r="L14" s="71" t="s">
        <v>29</v>
      </c>
      <c r="M14" s="17">
        <v>0</v>
      </c>
      <c r="N14" s="27"/>
      <c r="O14" s="27"/>
      <c r="P14" s="27"/>
      <c r="Q14" s="5"/>
      <c r="R14" s="5"/>
      <c r="S14" s="23"/>
      <c r="T14" s="9"/>
      <c r="U14" s="13"/>
      <c r="V14" s="71" t="s">
        <v>29</v>
      </c>
      <c r="W14" s="17">
        <v>0</v>
      </c>
      <c r="X14" s="27"/>
      <c r="Y14" s="27"/>
      <c r="Z14" s="27"/>
      <c r="AA14" s="5"/>
      <c r="AB14" s="5"/>
      <c r="AC14" s="23"/>
      <c r="AD14" s="9"/>
      <c r="AE14" s="13"/>
      <c r="AF14" s="71" t="s">
        <v>29</v>
      </c>
      <c r="AG14" s="17">
        <v>0</v>
      </c>
      <c r="AH14" s="45"/>
      <c r="AI14" s="27"/>
      <c r="AJ14" s="27"/>
      <c r="AK14" s="5"/>
      <c r="AL14" s="5"/>
      <c r="AM14" s="23"/>
      <c r="AN14" s="9"/>
      <c r="AO14" s="13"/>
      <c r="AP14" s="71" t="s">
        <v>29</v>
      </c>
      <c r="AQ14" s="17">
        <v>0</v>
      </c>
      <c r="AR14" s="27"/>
      <c r="AS14" s="27"/>
      <c r="AT14" s="27"/>
      <c r="AU14" s="5"/>
      <c r="AV14" s="5"/>
      <c r="AW14" s="23"/>
      <c r="AX14" s="9"/>
      <c r="AY14" s="13"/>
      <c r="AZ14" s="71" t="s">
        <v>29</v>
      </c>
      <c r="BA14" s="17">
        <v>0</v>
      </c>
      <c r="BB14" s="27"/>
      <c r="BC14" s="27"/>
      <c r="BD14" s="27"/>
      <c r="BE14" s="5"/>
      <c r="BF14" s="5"/>
      <c r="BG14" s="23"/>
      <c r="BH14" s="9"/>
      <c r="BI14" s="13"/>
      <c r="BJ14" s="71" t="s">
        <v>29</v>
      </c>
      <c r="BK14" s="17">
        <v>0</v>
      </c>
      <c r="BL14" s="27">
        <f>(BP14/100*$H$34+BQ14/100*$I$34)/($H$34+$I$34)*100</f>
        <v>32.342651708312083</v>
      </c>
      <c r="BM14" s="27"/>
      <c r="BN14" s="27"/>
      <c r="BO14" s="5"/>
      <c r="BP14" s="5">
        <v>32.9</v>
      </c>
      <c r="BQ14" s="23">
        <v>29.6</v>
      </c>
      <c r="BR14" s="9"/>
      <c r="BS14" s="13"/>
      <c r="BT14" s="71" t="s">
        <v>29</v>
      </c>
      <c r="BU14" s="17">
        <v>0</v>
      </c>
      <c r="BV14" s="27">
        <f>(BZ14/100*$H$34+CA14/100*$I$34)/($H$34+$I$34)*100</f>
        <v>41.917266700662928</v>
      </c>
      <c r="BW14" s="27"/>
      <c r="BX14" s="27"/>
      <c r="BY14" s="5"/>
      <c r="BZ14" s="5">
        <v>44.4</v>
      </c>
      <c r="CA14" s="23">
        <v>29.7</v>
      </c>
      <c r="CB14" s="9"/>
      <c r="CC14" s="13"/>
      <c r="CD14" s="71" t="s">
        <v>29</v>
      </c>
      <c r="CE14" s="17">
        <v>0</v>
      </c>
      <c r="CF14" s="27"/>
      <c r="CG14" s="27"/>
      <c r="CH14" s="27"/>
      <c r="CI14" s="118"/>
      <c r="CJ14" s="118"/>
      <c r="CK14" s="23"/>
      <c r="CL14" s="113"/>
      <c r="CM14" s="13"/>
      <c r="CN14" s="71" t="s">
        <v>29</v>
      </c>
      <c r="CO14" s="17">
        <v>0</v>
      </c>
      <c r="CP14" s="27">
        <v>0</v>
      </c>
      <c r="CQ14" s="27">
        <v>0</v>
      </c>
      <c r="CR14" s="27">
        <v>0</v>
      </c>
      <c r="CS14" s="118"/>
      <c r="CT14" s="118">
        <v>0</v>
      </c>
      <c r="CU14" s="23"/>
      <c r="CV14" s="113"/>
      <c r="CW14" s="13"/>
      <c r="CX14" s="71" t="s">
        <v>29</v>
      </c>
      <c r="CY14" s="17">
        <v>0</v>
      </c>
      <c r="CZ14" s="27"/>
      <c r="DA14" s="27"/>
      <c r="DB14" s="27">
        <v>12.941179999999999</v>
      </c>
      <c r="DC14" s="118"/>
      <c r="DD14" s="118"/>
      <c r="DE14" s="23"/>
      <c r="DF14" s="113"/>
      <c r="DG14" s="13"/>
      <c r="DH14" s="71" t="s">
        <v>29</v>
      </c>
      <c r="DI14" s="17">
        <v>0</v>
      </c>
      <c r="DJ14" s="27"/>
      <c r="DK14" s="27"/>
      <c r="DL14" s="27"/>
      <c r="DM14" s="118"/>
      <c r="DN14" s="118"/>
      <c r="DO14" s="23"/>
      <c r="DP14" s="113"/>
      <c r="DQ14" s="13"/>
      <c r="DR14" s="71" t="s">
        <v>29</v>
      </c>
      <c r="DS14" s="17">
        <v>0</v>
      </c>
      <c r="DT14" s="27">
        <f>(65-55)/65*100</f>
        <v>15.384615384615385</v>
      </c>
      <c r="DU14" s="27">
        <v>6.8</v>
      </c>
      <c r="DV14" s="27">
        <v>19</v>
      </c>
      <c r="DW14" s="118"/>
      <c r="DX14" s="27">
        <f>(65-55)/65*100</f>
        <v>15.384615384615385</v>
      </c>
      <c r="DY14" s="23"/>
      <c r="DZ14" s="113"/>
      <c r="EA14" s="13"/>
    </row>
    <row r="15" spans="1:232" s="1" customFormat="1" x14ac:dyDescent="0.3">
      <c r="A15" s="667" t="str">
        <f ca="1">IF(ISBLANK('Data Summary'!A17),"",'Data Summary'!A17)</f>
        <v>MLI_2023_UIS</v>
      </c>
      <c r="B15" s="71" t="s">
        <v>96</v>
      </c>
      <c r="C15" s="46">
        <v>0</v>
      </c>
      <c r="D15" s="27"/>
      <c r="E15" s="27"/>
      <c r="F15" s="27"/>
      <c r="G15" s="5"/>
      <c r="H15" s="5"/>
      <c r="I15" s="23"/>
      <c r="J15" s="9"/>
      <c r="K15" s="13"/>
      <c r="L15" s="71" t="s">
        <v>96</v>
      </c>
      <c r="M15" s="46">
        <v>0</v>
      </c>
      <c r="N15" s="27"/>
      <c r="O15" s="27"/>
      <c r="P15" s="27"/>
      <c r="Q15" s="5"/>
      <c r="R15" s="5"/>
      <c r="S15" s="23"/>
      <c r="T15" s="9"/>
      <c r="U15" s="13"/>
      <c r="V15" s="71" t="s">
        <v>96</v>
      </c>
      <c r="W15" s="46">
        <v>0</v>
      </c>
      <c r="X15" s="27"/>
      <c r="Y15" s="27"/>
      <c r="Z15" s="27"/>
      <c r="AA15" s="5"/>
      <c r="AB15" s="5"/>
      <c r="AC15" s="23"/>
      <c r="AD15" s="9"/>
      <c r="AE15" s="13"/>
      <c r="AF15" s="71" t="s">
        <v>96</v>
      </c>
      <c r="AG15" s="46">
        <v>0</v>
      </c>
      <c r="AH15" s="27"/>
      <c r="AI15" s="27"/>
      <c r="AJ15" s="27"/>
      <c r="AK15" s="5"/>
      <c r="AL15" s="5"/>
      <c r="AM15" s="23"/>
      <c r="AN15" s="9"/>
      <c r="AO15" s="13"/>
      <c r="AP15" s="71" t="s">
        <v>96</v>
      </c>
      <c r="AQ15" s="46">
        <v>0</v>
      </c>
      <c r="AR15" s="27"/>
      <c r="AS15" s="27"/>
      <c r="AT15" s="27"/>
      <c r="AU15" s="5"/>
      <c r="AV15" s="5"/>
      <c r="AW15" s="23"/>
      <c r="AX15" s="9"/>
      <c r="AY15" s="13"/>
      <c r="AZ15" s="71" t="s">
        <v>96</v>
      </c>
      <c r="BA15" s="46">
        <v>0</v>
      </c>
      <c r="BB15" s="27"/>
      <c r="BC15" s="27"/>
      <c r="BD15" s="27"/>
      <c r="BE15" s="5"/>
      <c r="BF15" s="5"/>
      <c r="BG15" s="23"/>
      <c r="BH15" s="9"/>
      <c r="BI15" s="13"/>
      <c r="BJ15" s="71" t="s">
        <v>96</v>
      </c>
      <c r="BK15" s="46">
        <v>0</v>
      </c>
      <c r="BL15" s="27"/>
      <c r="BM15" s="27"/>
      <c r="BN15" s="27"/>
      <c r="BO15" s="5"/>
      <c r="BP15" s="5"/>
      <c r="BQ15" s="23"/>
      <c r="BR15" s="9"/>
      <c r="BS15" s="13"/>
      <c r="BT15" s="71" t="s">
        <v>96</v>
      </c>
      <c r="BU15" s="46">
        <v>0</v>
      </c>
      <c r="BV15" s="27"/>
      <c r="BW15" s="27"/>
      <c r="BX15" s="27"/>
      <c r="BY15" s="5"/>
      <c r="BZ15" s="5"/>
      <c r="CA15" s="23"/>
      <c r="CB15" s="9"/>
      <c r="CC15" s="13"/>
      <c r="CD15" s="71" t="s">
        <v>96</v>
      </c>
      <c r="CE15" s="46">
        <v>0</v>
      </c>
      <c r="CF15" s="27"/>
      <c r="CG15" s="27"/>
      <c r="CH15" s="27"/>
      <c r="CI15" s="118"/>
      <c r="CJ15" s="118"/>
      <c r="CK15" s="23"/>
      <c r="CL15" s="113"/>
      <c r="CM15" s="13"/>
      <c r="CN15" s="71" t="s">
        <v>96</v>
      </c>
      <c r="CO15" s="46">
        <v>0</v>
      </c>
      <c r="CP15" s="27"/>
      <c r="CQ15" s="27"/>
      <c r="CR15" s="27"/>
      <c r="CS15" s="118"/>
      <c r="CT15" s="118"/>
      <c r="CU15" s="23"/>
      <c r="CV15" s="113"/>
      <c r="CW15" s="13"/>
      <c r="CX15" s="71" t="s">
        <v>96</v>
      </c>
      <c r="CY15" s="46">
        <v>0</v>
      </c>
      <c r="CZ15" s="27"/>
      <c r="DA15" s="27"/>
      <c r="DB15" s="27"/>
      <c r="DC15" s="118"/>
      <c r="DD15" s="118"/>
      <c r="DE15" s="23"/>
      <c r="DF15" s="113"/>
      <c r="DG15" s="13"/>
      <c r="DH15" s="71" t="s">
        <v>96</v>
      </c>
      <c r="DI15" s="46">
        <v>0</v>
      </c>
      <c r="DJ15" s="27"/>
      <c r="DK15" s="27"/>
      <c r="DL15" s="27"/>
      <c r="DM15" s="118"/>
      <c r="DN15" s="118"/>
      <c r="DO15" s="23"/>
      <c r="DP15" s="113"/>
      <c r="DQ15" s="13"/>
      <c r="DR15" s="71" t="s">
        <v>96</v>
      </c>
      <c r="DS15" s="46">
        <v>0</v>
      </c>
      <c r="DT15" s="27"/>
      <c r="DU15" s="27"/>
      <c r="DV15" s="27"/>
      <c r="DW15" s="118"/>
      <c r="DX15" s="27"/>
      <c r="DY15" s="23"/>
      <c r="DZ15" s="113"/>
      <c r="EA15" s="13"/>
      <c r="EB15" s="78"/>
      <c r="EL15" s="78"/>
      <c r="EV15" s="78"/>
      <c r="FF15" s="78"/>
      <c r="FP15" s="78"/>
      <c r="FZ15" s="78"/>
      <c r="GJ15" s="78"/>
      <c r="GT15" s="78"/>
      <c r="HD15" s="78"/>
      <c r="HN15" s="78"/>
      <c r="HX15" s="78"/>
    </row>
    <row r="16" spans="1:232" s="1" customFormat="1" x14ac:dyDescent="0.3">
      <c r="A16" s="667" t="str">
        <f ca="1">IF(ISBLANK('Data Summary'!A18),"",'Data Summary'!A18)</f>
        <v>MLI_2025_SUR</v>
      </c>
      <c r="B16" s="72"/>
      <c r="C16" s="18"/>
      <c r="D16" s="45"/>
      <c r="E16" s="27"/>
      <c r="F16" s="5"/>
      <c r="G16" s="5"/>
      <c r="H16" s="5"/>
      <c r="I16" s="23"/>
      <c r="J16" s="9"/>
      <c r="K16" s="13"/>
      <c r="L16" s="72"/>
      <c r="M16" s="18"/>
      <c r="N16" s="45"/>
      <c r="O16" s="27"/>
      <c r="P16" s="27"/>
      <c r="Q16" s="5"/>
      <c r="R16" s="5"/>
      <c r="S16" s="23"/>
      <c r="T16" s="9"/>
      <c r="U16" s="13"/>
      <c r="V16" s="72"/>
      <c r="W16" s="18"/>
      <c r="X16" s="45"/>
      <c r="Y16" s="27"/>
      <c r="Z16" s="5"/>
      <c r="AA16" s="5"/>
      <c r="AB16" s="5"/>
      <c r="AC16" s="23"/>
      <c r="AD16" s="9"/>
      <c r="AE16" s="13"/>
      <c r="AF16" s="72"/>
      <c r="AG16" s="18"/>
      <c r="AH16" s="45"/>
      <c r="AI16" s="27"/>
      <c r="AJ16" s="5"/>
      <c r="AK16" s="5"/>
      <c r="AL16" s="5"/>
      <c r="AM16" s="23"/>
      <c r="AN16" s="9"/>
      <c r="AO16" s="13"/>
      <c r="AP16" s="72"/>
      <c r="AQ16" s="18"/>
      <c r="AR16" s="45"/>
      <c r="AS16" s="27"/>
      <c r="AT16" s="27"/>
      <c r="AU16" s="5"/>
      <c r="AV16" s="5"/>
      <c r="AW16" s="23"/>
      <c r="AX16" s="9"/>
      <c r="AY16" s="13"/>
      <c r="AZ16" s="72"/>
      <c r="BA16" s="18"/>
      <c r="BB16" s="45"/>
      <c r="BC16" s="27"/>
      <c r="BD16" s="5"/>
      <c r="BE16" s="5"/>
      <c r="BF16" s="5"/>
      <c r="BG16" s="23"/>
      <c r="BH16" s="9"/>
      <c r="BI16" s="13"/>
      <c r="BJ16" s="72"/>
      <c r="BK16" s="18"/>
      <c r="BL16" s="45"/>
      <c r="BM16" s="27"/>
      <c r="BN16" s="5"/>
      <c r="BO16" s="5"/>
      <c r="BP16" s="5"/>
      <c r="BQ16" s="23"/>
      <c r="BR16" s="9"/>
      <c r="BS16" s="13"/>
      <c r="BT16" s="72"/>
      <c r="BU16" s="18"/>
      <c r="BV16" s="45"/>
      <c r="BW16" s="27"/>
      <c r="BX16" s="27"/>
      <c r="BY16" s="5"/>
      <c r="BZ16" s="5"/>
      <c r="CA16" s="23"/>
      <c r="CB16" s="9"/>
      <c r="CC16" s="13"/>
      <c r="CD16" s="72" t="s">
        <v>219</v>
      </c>
      <c r="CE16" s="18">
        <v>1</v>
      </c>
      <c r="CF16" s="125"/>
      <c r="CG16" s="27"/>
      <c r="CH16" s="27"/>
      <c r="CI16" s="118"/>
      <c r="CJ16" s="118"/>
      <c r="CK16" s="23"/>
      <c r="CL16" s="113"/>
      <c r="CM16" s="13"/>
      <c r="CN16" s="72" t="s">
        <v>219</v>
      </c>
      <c r="CO16" s="18">
        <v>1</v>
      </c>
      <c r="CP16" s="125">
        <v>80.900000000000006</v>
      </c>
      <c r="CQ16" s="27">
        <v>90.8</v>
      </c>
      <c r="CR16" s="27">
        <v>79.599999999999994</v>
      </c>
      <c r="CS16" s="118"/>
      <c r="CT16" s="118">
        <v>80.900000000000006</v>
      </c>
      <c r="CU16" s="23"/>
      <c r="CV16" s="113"/>
      <c r="CW16" s="13"/>
      <c r="CX16" s="72" t="s">
        <v>241</v>
      </c>
      <c r="CY16" s="4">
        <v>1</v>
      </c>
      <c r="CZ16" s="27"/>
      <c r="DA16" s="118"/>
      <c r="DB16" s="118">
        <v>0</v>
      </c>
      <c r="DC16" s="118"/>
      <c r="DD16" s="27"/>
      <c r="DE16" s="32"/>
      <c r="DF16" s="113"/>
      <c r="DG16" s="13"/>
      <c r="DH16" s="72" t="s">
        <v>219</v>
      </c>
      <c r="DI16" s="18">
        <v>1</v>
      </c>
      <c r="DJ16" s="125"/>
      <c r="DK16" s="27"/>
      <c r="DL16" s="27"/>
      <c r="DM16" s="118"/>
      <c r="DN16" s="118"/>
      <c r="DO16" s="23"/>
      <c r="DP16" s="113"/>
      <c r="DQ16" s="13"/>
      <c r="DR16" s="72" t="s">
        <v>314</v>
      </c>
      <c r="DS16" s="18">
        <v>1</v>
      </c>
      <c r="DT16" s="125">
        <f>1/65*100</f>
        <v>1.5384615384615385</v>
      </c>
      <c r="DU16" s="27"/>
      <c r="DV16" s="27"/>
      <c r="DW16" s="118"/>
      <c r="DX16" s="125">
        <f>1/65*100</f>
        <v>1.5384615384615385</v>
      </c>
      <c r="DY16" s="23"/>
      <c r="DZ16" s="113"/>
      <c r="EA16" s="13"/>
      <c r="EB16" s="78"/>
      <c r="EL16" s="78"/>
      <c r="EV16" s="78"/>
      <c r="FF16" s="78"/>
      <c r="FP16" s="78"/>
      <c r="FZ16" s="78"/>
      <c r="GJ16" s="78"/>
      <c r="GT16" s="78"/>
      <c r="HD16" s="78"/>
      <c r="HN16" s="78"/>
      <c r="HX16" s="78"/>
    </row>
    <row r="17" spans="1:232" s="1" customFormat="1" x14ac:dyDescent="0.3">
      <c r="A17" s="632" t="str">
        <f ca="1">IF(ISBLANK('Data Summary'!A19),"",'Data Summary'!A19)</f>
        <v/>
      </c>
      <c r="B17" s="72"/>
      <c r="C17" s="19"/>
      <c r="D17" s="27"/>
      <c r="E17" s="5"/>
      <c r="F17" s="5"/>
      <c r="G17" s="5"/>
      <c r="H17" s="5"/>
      <c r="I17" s="23"/>
      <c r="J17" s="9"/>
      <c r="K17" s="13"/>
      <c r="L17" s="72"/>
      <c r="M17" s="19"/>
      <c r="N17" s="27"/>
      <c r="O17" s="5"/>
      <c r="P17" s="5"/>
      <c r="Q17" s="5"/>
      <c r="R17" s="5"/>
      <c r="S17" s="23"/>
      <c r="T17" s="9"/>
      <c r="U17" s="13"/>
      <c r="V17" s="72"/>
      <c r="W17" s="19"/>
      <c r="X17" s="27"/>
      <c r="Y17" s="5"/>
      <c r="Z17" s="5"/>
      <c r="AA17" s="5"/>
      <c r="AB17" s="5"/>
      <c r="AC17" s="23"/>
      <c r="AD17" s="9"/>
      <c r="AE17" s="13"/>
      <c r="AF17" s="72"/>
      <c r="AG17" s="19"/>
      <c r="AH17" s="27"/>
      <c r="AI17" s="5"/>
      <c r="AJ17" s="5"/>
      <c r="AK17" s="5"/>
      <c r="AL17" s="5"/>
      <c r="AM17" s="23"/>
      <c r="AN17" s="9"/>
      <c r="AO17" s="13"/>
      <c r="AP17" s="72"/>
      <c r="AQ17" s="19"/>
      <c r="AR17" s="27"/>
      <c r="AS17" s="5"/>
      <c r="AT17" s="5"/>
      <c r="AU17" s="5"/>
      <c r="AV17" s="5"/>
      <c r="AW17" s="23"/>
      <c r="AX17" s="9"/>
      <c r="AY17" s="13"/>
      <c r="AZ17" s="72"/>
      <c r="BA17" s="19"/>
      <c r="BB17" s="27"/>
      <c r="BC17" s="5"/>
      <c r="BD17" s="5"/>
      <c r="BE17" s="5"/>
      <c r="BF17" s="5"/>
      <c r="BG17" s="23"/>
      <c r="BH17" s="9"/>
      <c r="BI17" s="13"/>
      <c r="BJ17" s="72"/>
      <c r="BK17" s="19"/>
      <c r="BL17" s="27"/>
      <c r="BM17" s="5"/>
      <c r="BN17" s="5"/>
      <c r="BO17" s="5"/>
      <c r="BP17" s="5"/>
      <c r="BQ17" s="23"/>
      <c r="BR17" s="9"/>
      <c r="BS17" s="13"/>
      <c r="BT17" s="72"/>
      <c r="BU17" s="19"/>
      <c r="BV17" s="27"/>
      <c r="BW17" s="5"/>
      <c r="BX17" s="5"/>
      <c r="BY17" s="5"/>
      <c r="BZ17" s="5"/>
      <c r="CA17" s="23"/>
      <c r="CB17" s="9"/>
      <c r="CC17" s="13"/>
      <c r="CD17" s="72"/>
      <c r="CE17" s="120"/>
      <c r="CF17" s="27"/>
      <c r="CG17" s="118"/>
      <c r="CH17" s="118"/>
      <c r="CI17" s="118"/>
      <c r="CJ17" s="118"/>
      <c r="CK17" s="23"/>
      <c r="CL17" s="113"/>
      <c r="CM17" s="13"/>
      <c r="CN17" s="72"/>
      <c r="CO17" s="120"/>
      <c r="CP17" s="27"/>
      <c r="CQ17" s="118"/>
      <c r="CR17" s="118"/>
      <c r="CS17" s="118"/>
      <c r="CT17" s="118"/>
      <c r="CU17" s="23"/>
      <c r="CV17" s="113"/>
      <c r="CW17" s="13"/>
      <c r="CX17" s="72" t="s">
        <v>242</v>
      </c>
      <c r="CY17" s="120">
        <v>1</v>
      </c>
      <c r="CZ17" s="27"/>
      <c r="DA17" s="118"/>
      <c r="DB17" s="118">
        <v>50.588239999999999</v>
      </c>
      <c r="DC17" s="118"/>
      <c r="DD17" s="118"/>
      <c r="DE17" s="23"/>
      <c r="DF17" s="113"/>
      <c r="DG17" s="13"/>
      <c r="DH17" s="72"/>
      <c r="DI17" s="120"/>
      <c r="DJ17" s="27"/>
      <c r="DK17" s="118"/>
      <c r="DL17" s="118"/>
      <c r="DM17" s="118"/>
      <c r="DN17" s="118"/>
      <c r="DO17" s="23"/>
      <c r="DP17" s="113"/>
      <c r="DQ17" s="13"/>
      <c r="DR17" s="72" t="s">
        <v>19</v>
      </c>
      <c r="DS17" s="120">
        <v>1</v>
      </c>
      <c r="DT17" s="27">
        <f>42/65*100</f>
        <v>64.615384615384613</v>
      </c>
      <c r="DU17" s="118"/>
      <c r="DV17" s="118"/>
      <c r="DW17" s="118"/>
      <c r="DX17" s="27">
        <f>42/65*100</f>
        <v>64.615384615384613</v>
      </c>
      <c r="DY17" s="23"/>
      <c r="DZ17" s="113"/>
      <c r="EA17" s="13"/>
      <c r="EB17" s="78"/>
      <c r="EL17" s="78"/>
      <c r="EV17" s="78"/>
      <c r="FF17" s="78"/>
      <c r="FP17" s="78"/>
      <c r="FZ17" s="78"/>
      <c r="GJ17" s="78"/>
      <c r="GT17" s="78"/>
      <c r="HD17" s="78"/>
      <c r="HN17" s="78"/>
      <c r="HX17" s="78"/>
    </row>
    <row r="18" spans="1:232" s="1" customFormat="1" x14ac:dyDescent="0.3">
      <c r="A18" s="632" t="str">
        <f ca="1">IF(ISBLANK('Data Summary'!A20),"",'Data Summary'!A20)</f>
        <v/>
      </c>
      <c r="B18" s="72"/>
      <c r="C18" s="19"/>
      <c r="D18" s="5"/>
      <c r="E18" s="5"/>
      <c r="F18" s="5"/>
      <c r="G18" s="5"/>
      <c r="H18" s="5"/>
      <c r="I18" s="23"/>
      <c r="J18" s="9"/>
      <c r="K18" s="13"/>
      <c r="L18" s="72"/>
      <c r="M18" s="19"/>
      <c r="N18" s="5"/>
      <c r="O18" s="5"/>
      <c r="P18" s="5"/>
      <c r="Q18" s="5"/>
      <c r="R18" s="5"/>
      <c r="S18" s="23"/>
      <c r="T18" s="9"/>
      <c r="U18" s="13"/>
      <c r="V18" s="72"/>
      <c r="W18" s="19"/>
      <c r="X18" s="5"/>
      <c r="Y18" s="5"/>
      <c r="Z18" s="5"/>
      <c r="AA18" s="5"/>
      <c r="AB18" s="5"/>
      <c r="AC18" s="23"/>
      <c r="AD18" s="9"/>
      <c r="AE18" s="13"/>
      <c r="AF18" s="72"/>
      <c r="AG18" s="19"/>
      <c r="AH18" s="5"/>
      <c r="AI18" s="5"/>
      <c r="AJ18" s="5"/>
      <c r="AK18" s="5"/>
      <c r="AL18" s="5"/>
      <c r="AM18" s="23"/>
      <c r="AN18" s="9"/>
      <c r="AO18" s="13"/>
      <c r="AP18" s="72"/>
      <c r="AQ18" s="19"/>
      <c r="AR18" s="5"/>
      <c r="AS18" s="5"/>
      <c r="AT18" s="5"/>
      <c r="AU18" s="5"/>
      <c r="AV18" s="5"/>
      <c r="AW18" s="23"/>
      <c r="AX18" s="9"/>
      <c r="AY18" s="13"/>
      <c r="AZ18" s="72"/>
      <c r="BA18" s="19"/>
      <c r="BB18" s="5"/>
      <c r="BC18" s="5"/>
      <c r="BD18" s="5"/>
      <c r="BE18" s="5"/>
      <c r="BF18" s="5"/>
      <c r="BG18" s="23"/>
      <c r="BH18" s="9"/>
      <c r="BI18" s="13"/>
      <c r="BJ18" s="72"/>
      <c r="BK18" s="19"/>
      <c r="BL18" s="5"/>
      <c r="BM18" s="5"/>
      <c r="BN18" s="5"/>
      <c r="BO18" s="5"/>
      <c r="BP18" s="5"/>
      <c r="BQ18" s="23"/>
      <c r="BR18" s="9"/>
      <c r="BS18" s="13"/>
      <c r="BT18" s="72"/>
      <c r="BU18" s="19"/>
      <c r="BV18" s="5"/>
      <c r="BW18" s="5"/>
      <c r="BX18" s="5"/>
      <c r="BY18" s="5"/>
      <c r="BZ18" s="5"/>
      <c r="CA18" s="23"/>
      <c r="CB18" s="9"/>
      <c r="CC18" s="13"/>
      <c r="CD18" s="72"/>
      <c r="CE18" s="120"/>
      <c r="CF18" s="118"/>
      <c r="CG18" s="118"/>
      <c r="CH18" s="118"/>
      <c r="CI18" s="118"/>
      <c r="CJ18" s="118"/>
      <c r="CK18" s="23"/>
      <c r="CL18" s="113"/>
      <c r="CM18" s="13"/>
      <c r="CN18" s="72"/>
      <c r="CO18" s="120"/>
      <c r="CP18" s="118"/>
      <c r="CQ18" s="118"/>
      <c r="CR18" s="118"/>
      <c r="CS18" s="118"/>
      <c r="CT18" s="118"/>
      <c r="CU18" s="23"/>
      <c r="CV18" s="113"/>
      <c r="CW18" s="13"/>
      <c r="CX18" s="72" t="s">
        <v>243</v>
      </c>
      <c r="CY18" s="120">
        <v>1</v>
      </c>
      <c r="CZ18" s="118"/>
      <c r="DA18" s="118"/>
      <c r="DB18" s="118">
        <v>0</v>
      </c>
      <c r="DC18" s="118"/>
      <c r="DD18" s="118"/>
      <c r="DE18" s="23"/>
      <c r="DF18" s="113"/>
      <c r="DG18" s="13"/>
      <c r="DH18" s="72"/>
      <c r="DI18" s="120"/>
      <c r="DJ18" s="118"/>
      <c r="DK18" s="118"/>
      <c r="DL18" s="118"/>
      <c r="DM18" s="118"/>
      <c r="DN18" s="118"/>
      <c r="DO18" s="23"/>
      <c r="DP18" s="113"/>
      <c r="DQ18" s="13"/>
      <c r="DR18" s="72" t="s">
        <v>315</v>
      </c>
      <c r="DS18" s="120">
        <v>0</v>
      </c>
      <c r="DT18" s="118">
        <f>12/65*100</f>
        <v>18.461538461538463</v>
      </c>
      <c r="DU18" s="118"/>
      <c r="DV18" s="118"/>
      <c r="DW18" s="118"/>
      <c r="DX18" s="118">
        <f>12/65*100</f>
        <v>18.461538461538463</v>
      </c>
      <c r="DY18" s="23"/>
      <c r="DZ18" s="113"/>
      <c r="EA18" s="13"/>
      <c r="EB18" s="78"/>
      <c r="EL18" s="78"/>
      <c r="EV18" s="78"/>
      <c r="FF18" s="78"/>
      <c r="FP18" s="78"/>
      <c r="FZ18" s="78"/>
      <c r="GJ18" s="78"/>
      <c r="GT18" s="78"/>
      <c r="HD18" s="78"/>
      <c r="HN18" s="78"/>
      <c r="HX18" s="78"/>
    </row>
    <row r="19" spans="1:232" s="1" customFormat="1" x14ac:dyDescent="0.3">
      <c r="A19" s="632" t="str">
        <f ca="1">IF(ISBLANK('Data Summary'!A21),"",'Data Summary'!A21)</f>
        <v/>
      </c>
      <c r="B19" s="72"/>
      <c r="C19" s="19"/>
      <c r="D19" s="5"/>
      <c r="E19" s="5"/>
      <c r="F19" s="33"/>
      <c r="G19" s="5"/>
      <c r="H19" s="5"/>
      <c r="I19" s="23"/>
      <c r="J19" s="9"/>
      <c r="K19" s="13"/>
      <c r="L19" s="72"/>
      <c r="M19" s="19"/>
      <c r="N19" s="5"/>
      <c r="O19" s="5"/>
      <c r="P19" s="5"/>
      <c r="Q19" s="5"/>
      <c r="R19" s="5"/>
      <c r="S19" s="23"/>
      <c r="T19" s="9"/>
      <c r="U19" s="13"/>
      <c r="V19" s="72"/>
      <c r="W19" s="19"/>
      <c r="X19" s="5"/>
      <c r="Y19" s="5"/>
      <c r="Z19" s="33"/>
      <c r="AA19" s="5"/>
      <c r="AB19" s="5"/>
      <c r="AC19" s="23"/>
      <c r="AD19" s="9"/>
      <c r="AE19" s="13"/>
      <c r="AF19" s="72"/>
      <c r="AG19" s="19"/>
      <c r="AH19" s="5"/>
      <c r="AI19" s="5"/>
      <c r="AJ19" s="33"/>
      <c r="AK19" s="5"/>
      <c r="AL19" s="5"/>
      <c r="AM19" s="23"/>
      <c r="AN19" s="9"/>
      <c r="AO19" s="13"/>
      <c r="AP19" s="72"/>
      <c r="AQ19" s="19"/>
      <c r="AR19" s="5"/>
      <c r="AS19" s="5"/>
      <c r="AT19" s="5"/>
      <c r="AU19" s="5"/>
      <c r="AV19" s="5"/>
      <c r="AW19" s="23"/>
      <c r="AX19" s="9"/>
      <c r="AY19" s="13"/>
      <c r="AZ19" s="72"/>
      <c r="BA19" s="19"/>
      <c r="BB19" s="5"/>
      <c r="BC19" s="5"/>
      <c r="BD19" s="33"/>
      <c r="BE19" s="5"/>
      <c r="BF19" s="5"/>
      <c r="BG19" s="23"/>
      <c r="BH19" s="9"/>
      <c r="BI19" s="13"/>
      <c r="BJ19" s="72"/>
      <c r="BK19" s="19"/>
      <c r="BL19" s="5"/>
      <c r="BM19" s="5"/>
      <c r="BN19" s="33"/>
      <c r="BO19" s="5"/>
      <c r="BP19" s="5"/>
      <c r="BQ19" s="23"/>
      <c r="BR19" s="9"/>
      <c r="BS19" s="13"/>
      <c r="BT19" s="72"/>
      <c r="BU19" s="19"/>
      <c r="BV19" s="5"/>
      <c r="BW19" s="5"/>
      <c r="BX19" s="5"/>
      <c r="BY19" s="5"/>
      <c r="BZ19" s="5"/>
      <c r="CA19" s="23"/>
      <c r="CB19" s="9"/>
      <c r="CC19" s="13"/>
      <c r="CD19" s="72"/>
      <c r="CE19" s="120"/>
      <c r="CF19" s="118"/>
      <c r="CG19" s="118"/>
      <c r="CH19" s="118"/>
      <c r="CI19" s="118"/>
      <c r="CJ19" s="118"/>
      <c r="CK19" s="23"/>
      <c r="CL19" s="113"/>
      <c r="CM19" s="13"/>
      <c r="CN19" s="72"/>
      <c r="CO19" s="120"/>
      <c r="CP19" s="118"/>
      <c r="CQ19" s="118"/>
      <c r="CR19" s="118"/>
      <c r="CS19" s="118"/>
      <c r="CT19" s="118"/>
      <c r="CU19" s="23"/>
      <c r="CV19" s="113"/>
      <c r="CW19" s="13"/>
      <c r="CX19" s="72" t="s">
        <v>244</v>
      </c>
      <c r="CY19" s="120">
        <v>1</v>
      </c>
      <c r="CZ19" s="118"/>
      <c r="DA19" s="118"/>
      <c r="DB19" s="33">
        <v>2.3529399999999998</v>
      </c>
      <c r="DC19" s="118"/>
      <c r="DD19" s="118"/>
      <c r="DE19" s="23"/>
      <c r="DF19" s="113"/>
      <c r="DG19" s="13"/>
      <c r="DH19" s="72"/>
      <c r="DI19" s="120"/>
      <c r="DJ19" s="118"/>
      <c r="DK19" s="118"/>
      <c r="DL19" s="118"/>
      <c r="DM19" s="118"/>
      <c r="DN19" s="118"/>
      <c r="DO19" s="23"/>
      <c r="DP19" s="113"/>
      <c r="DQ19" s="13"/>
      <c r="DR19" s="72"/>
      <c r="DS19" s="120"/>
      <c r="DT19" s="118"/>
      <c r="DU19" s="118"/>
      <c r="DV19" s="118"/>
      <c r="DW19" s="118"/>
      <c r="DX19" s="118"/>
      <c r="DY19" s="23"/>
      <c r="DZ19" s="113"/>
      <c r="EA19" s="13"/>
      <c r="EB19" s="78"/>
      <c r="EL19" s="78"/>
      <c r="EV19" s="78"/>
      <c r="FF19" s="78"/>
      <c r="FP19" s="78"/>
      <c r="FZ19" s="78"/>
      <c r="GJ19" s="78"/>
      <c r="GT19" s="78"/>
      <c r="HD19" s="78"/>
      <c r="HN19" s="78"/>
      <c r="HX19" s="78"/>
    </row>
    <row r="20" spans="1:232" s="1" customFormat="1" x14ac:dyDescent="0.3">
      <c r="A20" s="632" t="str">
        <f ca="1">IF(ISBLANK('Data Summary'!A22),"",'Data Summary'!A22)</f>
        <v/>
      </c>
      <c r="B20" s="72"/>
      <c r="C20" s="18"/>
      <c r="D20" s="5"/>
      <c r="E20" s="33"/>
      <c r="F20" s="33"/>
      <c r="G20" s="5"/>
      <c r="H20" s="5"/>
      <c r="I20" s="23"/>
      <c r="J20" s="9"/>
      <c r="K20" s="13"/>
      <c r="L20" s="72"/>
      <c r="M20" s="18"/>
      <c r="N20" s="5"/>
      <c r="O20" s="33"/>
      <c r="P20" s="33"/>
      <c r="Q20" s="5"/>
      <c r="R20" s="5"/>
      <c r="S20" s="23"/>
      <c r="T20" s="9"/>
      <c r="U20" s="13"/>
      <c r="V20" s="72"/>
      <c r="W20" s="18"/>
      <c r="X20" s="5"/>
      <c r="Y20" s="33"/>
      <c r="Z20" s="33"/>
      <c r="AA20" s="5"/>
      <c r="AB20" s="5"/>
      <c r="AC20" s="23"/>
      <c r="AD20" s="9"/>
      <c r="AE20" s="13"/>
      <c r="AF20" s="72"/>
      <c r="AG20" s="18"/>
      <c r="AH20" s="5"/>
      <c r="AI20" s="33"/>
      <c r="AJ20" s="33"/>
      <c r="AK20" s="5"/>
      <c r="AL20" s="5"/>
      <c r="AM20" s="23"/>
      <c r="AN20" s="9"/>
      <c r="AO20" s="13"/>
      <c r="AP20" s="72"/>
      <c r="AQ20" s="18"/>
      <c r="AR20" s="5"/>
      <c r="AS20" s="33"/>
      <c r="AT20" s="33"/>
      <c r="AU20" s="5"/>
      <c r="AV20" s="5"/>
      <c r="AW20" s="23"/>
      <c r="AX20" s="9"/>
      <c r="AY20" s="13"/>
      <c r="AZ20" s="72"/>
      <c r="BA20" s="18"/>
      <c r="BB20" s="5"/>
      <c r="BC20" s="33"/>
      <c r="BD20" s="33"/>
      <c r="BE20" s="5"/>
      <c r="BF20" s="5"/>
      <c r="BG20" s="23"/>
      <c r="BH20" s="9"/>
      <c r="BI20" s="13"/>
      <c r="BJ20" s="72"/>
      <c r="BK20" s="18"/>
      <c r="BL20" s="5"/>
      <c r="BM20" s="33"/>
      <c r="BN20" s="33"/>
      <c r="BO20" s="5"/>
      <c r="BP20" s="5"/>
      <c r="BQ20" s="23"/>
      <c r="BR20" s="9"/>
      <c r="BS20" s="13"/>
      <c r="BT20" s="72"/>
      <c r="BU20" s="18"/>
      <c r="BV20" s="5"/>
      <c r="BW20" s="33"/>
      <c r="BX20" s="33"/>
      <c r="BY20" s="5"/>
      <c r="BZ20" s="5"/>
      <c r="CA20" s="23"/>
      <c r="CB20" s="9"/>
      <c r="CC20" s="13"/>
      <c r="CD20" s="72"/>
      <c r="CE20" s="18"/>
      <c r="CF20" s="118"/>
      <c r="CG20" s="33"/>
      <c r="CH20" s="33"/>
      <c r="CI20" s="118"/>
      <c r="CJ20" s="118"/>
      <c r="CK20" s="23"/>
      <c r="CL20" s="113"/>
      <c r="CM20" s="13"/>
      <c r="CN20" s="72"/>
      <c r="CO20" s="18"/>
      <c r="CP20" s="118"/>
      <c r="CQ20" s="33"/>
      <c r="CR20" s="33"/>
      <c r="CS20" s="118"/>
      <c r="CT20" s="118"/>
      <c r="CU20" s="23"/>
      <c r="CV20" s="113"/>
      <c r="CW20" s="13"/>
      <c r="CX20" s="72" t="s">
        <v>245</v>
      </c>
      <c r="CY20" s="18">
        <v>1</v>
      </c>
      <c r="CZ20" s="118"/>
      <c r="DA20" s="33"/>
      <c r="DB20" s="33">
        <v>23.529409999999999</v>
      </c>
      <c r="DC20" s="118"/>
      <c r="DD20" s="118"/>
      <c r="DE20" s="23"/>
      <c r="DF20" s="113"/>
      <c r="DG20" s="13"/>
      <c r="DH20" s="72"/>
      <c r="DI20" s="18"/>
      <c r="DJ20" s="118"/>
      <c r="DK20" s="33"/>
      <c r="DL20" s="33"/>
      <c r="DM20" s="118"/>
      <c r="DN20" s="118"/>
      <c r="DO20" s="23"/>
      <c r="DP20" s="113"/>
      <c r="DQ20" s="13"/>
      <c r="DR20" s="72"/>
      <c r="DS20" s="18"/>
      <c r="DT20" s="119"/>
      <c r="DU20" s="119"/>
      <c r="DV20" s="119"/>
      <c r="DW20" s="118"/>
      <c r="DX20" s="118"/>
      <c r="DY20" s="23"/>
      <c r="DZ20" s="113"/>
      <c r="EA20" s="13"/>
      <c r="EB20" s="78"/>
      <c r="EL20" s="78"/>
      <c r="EV20" s="78"/>
      <c r="FF20" s="78"/>
      <c r="FP20" s="78"/>
      <c r="FZ20" s="78"/>
      <c r="GJ20" s="78"/>
      <c r="GT20" s="78"/>
      <c r="HD20" s="78"/>
      <c r="HN20" s="78"/>
      <c r="HX20" s="78"/>
    </row>
    <row r="21" spans="1:232" s="1" customFormat="1" x14ac:dyDescent="0.3">
      <c r="A21" s="632" t="str">
        <f ca="1">IF(ISBLANK('Data Summary'!A23),"",'Data Summary'!A23)</f>
        <v/>
      </c>
      <c r="B21" s="72"/>
      <c r="C21" s="18"/>
      <c r="D21" s="33"/>
      <c r="E21" s="33"/>
      <c r="F21" s="33"/>
      <c r="G21" s="33"/>
      <c r="H21" s="33"/>
      <c r="I21" s="34"/>
      <c r="J21" s="9"/>
      <c r="K21" s="13"/>
      <c r="L21" s="72"/>
      <c r="M21" s="18"/>
      <c r="N21" s="33"/>
      <c r="O21" s="33"/>
      <c r="P21" s="33"/>
      <c r="Q21" s="33"/>
      <c r="R21" s="33"/>
      <c r="S21" s="34"/>
      <c r="T21" s="9"/>
      <c r="U21" s="13"/>
      <c r="V21" s="72"/>
      <c r="W21" s="18"/>
      <c r="X21" s="33"/>
      <c r="Y21" s="33"/>
      <c r="Z21" s="33"/>
      <c r="AA21" s="33"/>
      <c r="AB21" s="33"/>
      <c r="AC21" s="34"/>
      <c r="AD21" s="9"/>
      <c r="AE21" s="13"/>
      <c r="AF21" s="72"/>
      <c r="AG21" s="18"/>
      <c r="AH21" s="33"/>
      <c r="AI21" s="33"/>
      <c r="AJ21" s="33"/>
      <c r="AK21" s="33"/>
      <c r="AL21" s="33"/>
      <c r="AM21" s="34"/>
      <c r="AN21" s="9"/>
      <c r="AO21" s="13"/>
      <c r="AP21" s="72"/>
      <c r="AQ21" s="18"/>
      <c r="AR21" s="33"/>
      <c r="AS21" s="33"/>
      <c r="AT21" s="33"/>
      <c r="AU21" s="33"/>
      <c r="AV21" s="33"/>
      <c r="AW21" s="34"/>
      <c r="AX21" s="9"/>
      <c r="AY21" s="13"/>
      <c r="AZ21" s="72"/>
      <c r="BA21" s="18"/>
      <c r="BB21" s="33"/>
      <c r="BC21" s="33"/>
      <c r="BD21" s="33"/>
      <c r="BE21" s="33"/>
      <c r="BF21" s="33"/>
      <c r="BG21" s="34"/>
      <c r="BH21" s="9"/>
      <c r="BI21" s="13"/>
      <c r="BJ21" s="72"/>
      <c r="BK21" s="18"/>
      <c r="BL21" s="33"/>
      <c r="BM21" s="33"/>
      <c r="BN21" s="33"/>
      <c r="BO21" s="33"/>
      <c r="BP21" s="33"/>
      <c r="BQ21" s="34"/>
      <c r="BR21" s="9"/>
      <c r="BS21" s="13"/>
      <c r="BT21" s="72"/>
      <c r="BU21" s="18"/>
      <c r="BV21" s="33"/>
      <c r="BW21" s="33"/>
      <c r="BX21" s="33"/>
      <c r="BY21" s="33"/>
      <c r="BZ21" s="33"/>
      <c r="CA21" s="34"/>
      <c r="CB21" s="9"/>
      <c r="CC21" s="13"/>
      <c r="CD21" s="72"/>
      <c r="CE21" s="18"/>
      <c r="CF21" s="33"/>
      <c r="CG21" s="33"/>
      <c r="CH21" s="33"/>
      <c r="CI21" s="33"/>
      <c r="CJ21" s="33"/>
      <c r="CK21" s="34"/>
      <c r="CL21" s="113"/>
      <c r="CM21" s="13"/>
      <c r="CN21" s="72"/>
      <c r="CO21" s="18"/>
      <c r="CP21" s="33"/>
      <c r="CQ21" s="33"/>
      <c r="CR21" s="33"/>
      <c r="CS21" s="33"/>
      <c r="CT21" s="33"/>
      <c r="CU21" s="34"/>
      <c r="CV21" s="113"/>
      <c r="CW21" s="13"/>
      <c r="CX21" s="72" t="s">
        <v>246</v>
      </c>
      <c r="CY21" s="18">
        <v>0</v>
      </c>
      <c r="CZ21" s="33"/>
      <c r="DA21" s="33"/>
      <c r="DB21" s="33">
        <v>0</v>
      </c>
      <c r="DC21" s="33"/>
      <c r="DD21" s="33"/>
      <c r="DE21" s="34"/>
      <c r="DF21" s="113"/>
      <c r="DG21" s="13"/>
      <c r="DH21" s="72"/>
      <c r="DI21" s="18"/>
      <c r="DJ21" s="33"/>
      <c r="DK21" s="33"/>
      <c r="DL21" s="33"/>
      <c r="DM21" s="33"/>
      <c r="DN21" s="33"/>
      <c r="DO21" s="34"/>
      <c r="DP21" s="113"/>
      <c r="DQ21" s="13"/>
      <c r="DR21" s="72"/>
      <c r="DS21" s="18"/>
      <c r="DT21" s="33"/>
      <c r="DU21" s="33"/>
      <c r="DV21" s="33"/>
      <c r="DW21" s="33"/>
      <c r="DX21" s="33"/>
      <c r="DY21" s="34"/>
      <c r="DZ21" s="113"/>
      <c r="EA21" s="13"/>
      <c r="EB21" s="78"/>
      <c r="EL21" s="78"/>
      <c r="EV21" s="78"/>
      <c r="FF21" s="78"/>
      <c r="FP21" s="78"/>
      <c r="FZ21" s="78"/>
      <c r="GJ21" s="78"/>
      <c r="GT21" s="78"/>
      <c r="HD21" s="78"/>
      <c r="HN21" s="78"/>
      <c r="HX21" s="78"/>
    </row>
    <row r="22" spans="1:232" s="1" customFormat="1" x14ac:dyDescent="0.3">
      <c r="A22" s="632" t="str">
        <f ca="1">IF(ISBLANK('Data Summary'!A24),"",'Data Summary'!A24)</f>
        <v/>
      </c>
      <c r="B22" s="72"/>
      <c r="C22" s="18"/>
      <c r="D22" s="33"/>
      <c r="E22" s="33"/>
      <c r="F22" s="33"/>
      <c r="G22" s="33"/>
      <c r="H22" s="33"/>
      <c r="I22" s="34"/>
      <c r="J22" s="9"/>
      <c r="K22" s="13"/>
      <c r="L22" s="72"/>
      <c r="M22" s="18"/>
      <c r="N22" s="33"/>
      <c r="O22" s="33"/>
      <c r="P22" s="33"/>
      <c r="Q22" s="33"/>
      <c r="R22" s="33"/>
      <c r="S22" s="34"/>
      <c r="T22" s="9"/>
      <c r="U22" s="13"/>
      <c r="V22" s="72"/>
      <c r="W22" s="18"/>
      <c r="X22" s="33"/>
      <c r="Y22" s="33"/>
      <c r="Z22" s="33"/>
      <c r="AA22" s="33"/>
      <c r="AB22" s="33"/>
      <c r="AC22" s="34"/>
      <c r="AD22" s="9"/>
      <c r="AE22" s="13"/>
      <c r="AF22" s="72"/>
      <c r="AG22" s="18"/>
      <c r="AH22" s="33"/>
      <c r="AI22" s="33"/>
      <c r="AJ22" s="33"/>
      <c r="AK22" s="33"/>
      <c r="AL22" s="33"/>
      <c r="AM22" s="34"/>
      <c r="AN22" s="9"/>
      <c r="AO22" s="13"/>
      <c r="AP22" s="72"/>
      <c r="AQ22" s="18"/>
      <c r="AR22" s="33"/>
      <c r="AS22" s="33"/>
      <c r="AT22" s="33"/>
      <c r="AU22" s="33"/>
      <c r="AV22" s="33"/>
      <c r="AW22" s="34"/>
      <c r="AX22" s="9"/>
      <c r="AY22" s="13"/>
      <c r="AZ22" s="72"/>
      <c r="BA22" s="18"/>
      <c r="BB22" s="33"/>
      <c r="BC22" s="33"/>
      <c r="BD22" s="33"/>
      <c r="BE22" s="33"/>
      <c r="BF22" s="33"/>
      <c r="BG22" s="34"/>
      <c r="BH22" s="9"/>
      <c r="BI22" s="13"/>
      <c r="BJ22" s="72"/>
      <c r="BK22" s="18"/>
      <c r="BL22" s="33"/>
      <c r="BM22" s="33"/>
      <c r="BN22" s="33"/>
      <c r="BO22" s="33"/>
      <c r="BP22" s="33"/>
      <c r="BQ22" s="34"/>
      <c r="BR22" s="9"/>
      <c r="BS22" s="13"/>
      <c r="BT22" s="72"/>
      <c r="BU22" s="18"/>
      <c r="BV22" s="33"/>
      <c r="BW22" s="33"/>
      <c r="BX22" s="33"/>
      <c r="BY22" s="33"/>
      <c r="BZ22" s="33"/>
      <c r="CA22" s="34"/>
      <c r="CB22" s="9"/>
      <c r="CC22" s="13"/>
      <c r="CD22" s="72"/>
      <c r="CE22" s="18"/>
      <c r="CF22" s="33"/>
      <c r="CG22" s="33"/>
      <c r="CH22" s="33"/>
      <c r="CI22" s="33"/>
      <c r="CJ22" s="33"/>
      <c r="CK22" s="34"/>
      <c r="CL22" s="113"/>
      <c r="CM22" s="13"/>
      <c r="CN22" s="72"/>
      <c r="CO22" s="18"/>
      <c r="CP22" s="33"/>
      <c r="CQ22" s="33"/>
      <c r="CR22" s="33"/>
      <c r="CS22" s="33"/>
      <c r="CT22" s="33"/>
      <c r="CU22" s="34"/>
      <c r="CV22" s="113"/>
      <c r="CW22" s="13"/>
      <c r="CX22" s="72" t="s">
        <v>247</v>
      </c>
      <c r="CY22" s="18">
        <v>1</v>
      </c>
      <c r="CZ22" s="33"/>
      <c r="DA22" s="33"/>
      <c r="DB22" s="33">
        <v>5.8823499999999997</v>
      </c>
      <c r="DC22" s="33"/>
      <c r="DD22" s="33"/>
      <c r="DE22" s="34"/>
      <c r="DF22" s="113"/>
      <c r="DG22" s="13"/>
      <c r="DH22" s="72"/>
      <c r="DI22" s="18"/>
      <c r="DJ22" s="33"/>
      <c r="DK22" s="33"/>
      <c r="DL22" s="33"/>
      <c r="DM22" s="33"/>
      <c r="DN22" s="33"/>
      <c r="DO22" s="34"/>
      <c r="DP22" s="113"/>
      <c r="DQ22" s="13"/>
      <c r="DR22" s="72"/>
      <c r="DS22" s="18"/>
      <c r="DT22" s="33"/>
      <c r="DU22" s="33"/>
      <c r="DV22" s="33"/>
      <c r="DW22" s="33"/>
      <c r="DX22" s="33"/>
      <c r="DY22" s="34"/>
      <c r="DZ22" s="113"/>
      <c r="EA22" s="13"/>
      <c r="EB22" s="78"/>
      <c r="EL22" s="78"/>
      <c r="EV22" s="78"/>
      <c r="FF22" s="78"/>
      <c r="FP22" s="78"/>
      <c r="FZ22" s="78"/>
      <c r="GJ22" s="78"/>
      <c r="GT22" s="78"/>
      <c r="HD22" s="78"/>
      <c r="HN22" s="78"/>
      <c r="HX22" s="78"/>
    </row>
    <row r="23" spans="1:232" s="1" customFormat="1" x14ac:dyDescent="0.3">
      <c r="A23" s="632" t="str">
        <f ca="1">IF(ISBLANK('Data Summary'!A25),"",'Data Summary'!A25)</f>
        <v/>
      </c>
      <c r="B23" s="72"/>
      <c r="C23" s="18"/>
      <c r="D23" s="33"/>
      <c r="E23" s="33"/>
      <c r="F23" s="33"/>
      <c r="G23" s="33"/>
      <c r="H23" s="33"/>
      <c r="I23" s="34"/>
      <c r="J23" s="9"/>
      <c r="K23" s="13"/>
      <c r="L23" s="72"/>
      <c r="M23" s="18"/>
      <c r="N23" s="33"/>
      <c r="O23" s="33"/>
      <c r="P23" s="33"/>
      <c r="Q23" s="33"/>
      <c r="R23" s="33"/>
      <c r="S23" s="34"/>
      <c r="T23" s="9"/>
      <c r="U23" s="13"/>
      <c r="V23" s="72"/>
      <c r="W23" s="18"/>
      <c r="X23" s="33"/>
      <c r="Y23" s="33"/>
      <c r="Z23" s="33"/>
      <c r="AA23" s="33"/>
      <c r="AB23" s="33"/>
      <c r="AC23" s="34"/>
      <c r="AD23" s="9"/>
      <c r="AE23" s="13"/>
      <c r="AF23" s="72"/>
      <c r="AG23" s="18"/>
      <c r="AH23" s="33"/>
      <c r="AI23" s="33"/>
      <c r="AJ23" s="33"/>
      <c r="AK23" s="33"/>
      <c r="AL23" s="33"/>
      <c r="AM23" s="34"/>
      <c r="AN23" s="9"/>
      <c r="AO23" s="13"/>
      <c r="AP23" s="72"/>
      <c r="AQ23" s="18"/>
      <c r="AR23" s="33"/>
      <c r="AS23" s="33"/>
      <c r="AT23" s="33"/>
      <c r="AU23" s="33"/>
      <c r="AV23" s="33"/>
      <c r="AW23" s="34"/>
      <c r="AX23" s="9"/>
      <c r="AY23" s="13"/>
      <c r="AZ23" s="72"/>
      <c r="BA23" s="18"/>
      <c r="BB23" s="33"/>
      <c r="BC23" s="33"/>
      <c r="BD23" s="33"/>
      <c r="BE23" s="33"/>
      <c r="BF23" s="33"/>
      <c r="BG23" s="34"/>
      <c r="BH23" s="9"/>
      <c r="BI23" s="13"/>
      <c r="BJ23" s="72"/>
      <c r="BK23" s="18"/>
      <c r="BL23" s="33"/>
      <c r="BM23" s="33"/>
      <c r="BN23" s="33"/>
      <c r="BO23" s="33"/>
      <c r="BP23" s="33"/>
      <c r="BQ23" s="34"/>
      <c r="BR23" s="9"/>
      <c r="BS23" s="13"/>
      <c r="BT23" s="72"/>
      <c r="BU23" s="18"/>
      <c r="BV23" s="33"/>
      <c r="BW23" s="33"/>
      <c r="BX23" s="33"/>
      <c r="BY23" s="33"/>
      <c r="BZ23" s="33"/>
      <c r="CA23" s="34"/>
      <c r="CB23" s="9"/>
      <c r="CC23" s="13"/>
      <c r="CD23" s="72"/>
      <c r="CE23" s="18"/>
      <c r="CF23" s="33"/>
      <c r="CG23" s="33"/>
      <c r="CH23" s="33"/>
      <c r="CI23" s="33"/>
      <c r="CJ23" s="33"/>
      <c r="CK23" s="34"/>
      <c r="CL23" s="113"/>
      <c r="CM23" s="13"/>
      <c r="CN23" s="72"/>
      <c r="CO23" s="18"/>
      <c r="CP23" s="33"/>
      <c r="CQ23" s="33"/>
      <c r="CR23" s="33"/>
      <c r="CS23" s="33"/>
      <c r="CT23" s="33"/>
      <c r="CU23" s="34"/>
      <c r="CV23" s="113"/>
      <c r="CW23" s="13"/>
      <c r="CX23" s="72" t="s">
        <v>248</v>
      </c>
      <c r="CY23" s="18">
        <v>0</v>
      </c>
      <c r="CZ23" s="33"/>
      <c r="DA23" s="33"/>
      <c r="DB23" s="33">
        <v>0</v>
      </c>
      <c r="DC23" s="33"/>
      <c r="DD23" s="33"/>
      <c r="DE23" s="34"/>
      <c r="DF23" s="113"/>
      <c r="DG23" s="13"/>
      <c r="DH23" s="72"/>
      <c r="DI23" s="18"/>
      <c r="DJ23" s="33"/>
      <c r="DK23" s="33"/>
      <c r="DL23" s="33"/>
      <c r="DM23" s="33"/>
      <c r="DN23" s="33"/>
      <c r="DO23" s="34"/>
      <c r="DP23" s="113"/>
      <c r="DQ23" s="13"/>
      <c r="DR23" s="72"/>
      <c r="DS23" s="18"/>
      <c r="DT23" s="33"/>
      <c r="DU23" s="33"/>
      <c r="DV23" s="33"/>
      <c r="DW23" s="33"/>
      <c r="DX23" s="33"/>
      <c r="DY23" s="34"/>
      <c r="DZ23" s="113"/>
      <c r="EA23" s="13"/>
      <c r="EB23" s="78"/>
      <c r="EL23" s="78"/>
      <c r="EV23" s="78"/>
      <c r="FF23" s="78"/>
      <c r="FP23" s="78"/>
      <c r="FZ23" s="78"/>
      <c r="GJ23" s="78"/>
      <c r="GT23" s="78"/>
      <c r="HD23" s="78"/>
      <c r="HN23" s="78"/>
      <c r="HX23" s="78"/>
    </row>
    <row r="24" spans="1:232" s="1" customFormat="1" x14ac:dyDescent="0.3">
      <c r="A24" s="632" t="str">
        <f ca="1">IF(ISBLANK('Data Summary'!A26),"",'Data Summary'!A26)</f>
        <v/>
      </c>
      <c r="B24" s="72"/>
      <c r="C24" s="18"/>
      <c r="D24" s="33"/>
      <c r="E24" s="33"/>
      <c r="F24" s="33"/>
      <c r="G24" s="33"/>
      <c r="H24" s="33"/>
      <c r="I24" s="34"/>
      <c r="J24" s="9"/>
      <c r="K24" s="13"/>
      <c r="L24" s="72"/>
      <c r="M24" s="18"/>
      <c r="N24" s="33"/>
      <c r="O24" s="33"/>
      <c r="P24" s="33"/>
      <c r="Q24" s="33"/>
      <c r="R24" s="33"/>
      <c r="S24" s="34"/>
      <c r="T24" s="9"/>
      <c r="U24" s="13"/>
      <c r="V24" s="72"/>
      <c r="W24" s="18"/>
      <c r="X24" s="33"/>
      <c r="Y24" s="33"/>
      <c r="Z24" s="33"/>
      <c r="AA24" s="33"/>
      <c r="AB24" s="33"/>
      <c r="AC24" s="34"/>
      <c r="AD24" s="9"/>
      <c r="AE24" s="13"/>
      <c r="AF24" s="72"/>
      <c r="AG24" s="18"/>
      <c r="AH24" s="33"/>
      <c r="AI24" s="33"/>
      <c r="AJ24" s="33"/>
      <c r="AK24" s="33"/>
      <c r="AL24" s="33"/>
      <c r="AM24" s="34"/>
      <c r="AN24" s="9"/>
      <c r="AO24" s="13"/>
      <c r="AP24" s="72"/>
      <c r="AQ24" s="18"/>
      <c r="AR24" s="33"/>
      <c r="AS24" s="33"/>
      <c r="AT24" s="33"/>
      <c r="AU24" s="33"/>
      <c r="AV24" s="33"/>
      <c r="AW24" s="34"/>
      <c r="AX24" s="9"/>
      <c r="AY24" s="13"/>
      <c r="AZ24" s="72"/>
      <c r="BA24" s="18"/>
      <c r="BB24" s="33"/>
      <c r="BC24" s="33"/>
      <c r="BD24" s="33"/>
      <c r="BE24" s="33"/>
      <c r="BF24" s="33"/>
      <c r="BG24" s="34"/>
      <c r="BH24" s="9"/>
      <c r="BI24" s="13"/>
      <c r="BJ24" s="72"/>
      <c r="BK24" s="18"/>
      <c r="BL24" s="33"/>
      <c r="BM24" s="33"/>
      <c r="BN24" s="33"/>
      <c r="BO24" s="33"/>
      <c r="BP24" s="33"/>
      <c r="BQ24" s="34"/>
      <c r="BR24" s="9"/>
      <c r="BS24" s="13"/>
      <c r="BT24" s="72"/>
      <c r="BU24" s="18"/>
      <c r="BV24" s="33"/>
      <c r="BW24" s="33"/>
      <c r="BX24" s="33"/>
      <c r="BY24" s="33"/>
      <c r="BZ24" s="33"/>
      <c r="CA24" s="34"/>
      <c r="CB24" s="9"/>
      <c r="CC24" s="13"/>
      <c r="CD24" s="72"/>
      <c r="CE24" s="18"/>
      <c r="CF24" s="33"/>
      <c r="CG24" s="33"/>
      <c r="CH24" s="33"/>
      <c r="CI24" s="33"/>
      <c r="CJ24" s="33"/>
      <c r="CK24" s="34"/>
      <c r="CL24" s="113"/>
      <c r="CM24" s="13"/>
      <c r="CN24" s="72"/>
      <c r="CO24" s="18"/>
      <c r="CP24" s="33"/>
      <c r="CQ24" s="33"/>
      <c r="CR24" s="33"/>
      <c r="CS24" s="33"/>
      <c r="CT24" s="33"/>
      <c r="CU24" s="34"/>
      <c r="CV24" s="113"/>
      <c r="CW24" s="13"/>
      <c r="CX24" s="72" t="s">
        <v>249</v>
      </c>
      <c r="CY24" s="18">
        <v>0.5</v>
      </c>
      <c r="CZ24" s="33"/>
      <c r="DA24" s="33"/>
      <c r="DB24" s="33">
        <v>0</v>
      </c>
      <c r="DC24" s="33"/>
      <c r="DD24" s="33"/>
      <c r="DE24" s="34"/>
      <c r="DF24" s="113"/>
      <c r="DG24" s="13"/>
      <c r="DH24" s="72"/>
      <c r="DI24" s="18"/>
      <c r="DJ24" s="33"/>
      <c r="DK24" s="33"/>
      <c r="DL24" s="33"/>
      <c r="DM24" s="33"/>
      <c r="DN24" s="33"/>
      <c r="DO24" s="34"/>
      <c r="DP24" s="113"/>
      <c r="DQ24" s="13"/>
      <c r="DR24" s="72"/>
      <c r="DS24" s="18"/>
      <c r="DT24" s="33"/>
      <c r="DU24" s="33"/>
      <c r="DV24" s="33"/>
      <c r="DW24" s="33"/>
      <c r="DX24" s="33"/>
      <c r="DY24" s="34"/>
      <c r="DZ24" s="113"/>
      <c r="EA24" s="13"/>
      <c r="EB24" s="78"/>
      <c r="EL24" s="78"/>
      <c r="EV24" s="78"/>
      <c r="FF24" s="78"/>
      <c r="FP24" s="78"/>
      <c r="FZ24" s="78"/>
      <c r="GJ24" s="78"/>
      <c r="GT24" s="78"/>
      <c r="HD24" s="78"/>
      <c r="HN24" s="78"/>
      <c r="HX24" s="78"/>
    </row>
    <row r="25" spans="1:232" s="1" customFormat="1" x14ac:dyDescent="0.3">
      <c r="A25" s="632" t="str">
        <f ca="1">IF(ISBLANK('Data Summary'!A27),"",'Data Summary'!A27)</f>
        <v/>
      </c>
      <c r="B25" s="72"/>
      <c r="C25" s="18"/>
      <c r="D25" s="33"/>
      <c r="E25" s="33"/>
      <c r="F25" s="33"/>
      <c r="G25" s="33"/>
      <c r="H25" s="33"/>
      <c r="I25" s="34"/>
      <c r="J25" s="9"/>
      <c r="K25" s="13"/>
      <c r="L25" s="72"/>
      <c r="M25" s="18"/>
      <c r="N25" s="33"/>
      <c r="O25" s="33"/>
      <c r="P25" s="33"/>
      <c r="Q25" s="33"/>
      <c r="R25" s="33"/>
      <c r="S25" s="34"/>
      <c r="T25" s="9"/>
      <c r="U25" s="13"/>
      <c r="V25" s="72"/>
      <c r="W25" s="18"/>
      <c r="X25" s="33"/>
      <c r="Y25" s="33"/>
      <c r="Z25" s="33"/>
      <c r="AA25" s="33"/>
      <c r="AB25" s="33"/>
      <c r="AC25" s="34"/>
      <c r="AD25" s="9"/>
      <c r="AE25" s="13"/>
      <c r="AF25" s="72"/>
      <c r="AG25" s="18"/>
      <c r="AH25" s="33"/>
      <c r="AI25" s="33"/>
      <c r="AJ25" s="33"/>
      <c r="AK25" s="33"/>
      <c r="AL25" s="33"/>
      <c r="AM25" s="34"/>
      <c r="AN25" s="9"/>
      <c r="AO25" s="13"/>
      <c r="AP25" s="72"/>
      <c r="AQ25" s="18"/>
      <c r="AR25" s="33"/>
      <c r="AS25" s="33"/>
      <c r="AT25" s="33"/>
      <c r="AU25" s="33"/>
      <c r="AV25" s="33"/>
      <c r="AW25" s="34"/>
      <c r="AX25" s="9"/>
      <c r="AY25" s="13"/>
      <c r="AZ25" s="72"/>
      <c r="BA25" s="18"/>
      <c r="BB25" s="33"/>
      <c r="BC25" s="33"/>
      <c r="BD25" s="33"/>
      <c r="BE25" s="33"/>
      <c r="BF25" s="33"/>
      <c r="BG25" s="34"/>
      <c r="BH25" s="9"/>
      <c r="BI25" s="13"/>
      <c r="BJ25" s="72"/>
      <c r="BK25" s="18"/>
      <c r="BL25" s="33"/>
      <c r="BM25" s="33"/>
      <c r="BN25" s="33"/>
      <c r="BO25" s="33"/>
      <c r="BP25" s="33"/>
      <c r="BQ25" s="34"/>
      <c r="BR25" s="9"/>
      <c r="BS25" s="13"/>
      <c r="BT25" s="72"/>
      <c r="BU25" s="18"/>
      <c r="BV25" s="33"/>
      <c r="BW25" s="33"/>
      <c r="BX25" s="33"/>
      <c r="BY25" s="33"/>
      <c r="BZ25" s="33"/>
      <c r="CA25" s="34"/>
      <c r="CB25" s="9"/>
      <c r="CC25" s="13"/>
      <c r="CD25" s="72"/>
      <c r="CE25" s="18"/>
      <c r="CF25" s="33"/>
      <c r="CG25" s="33"/>
      <c r="CH25" s="33"/>
      <c r="CI25" s="33"/>
      <c r="CJ25" s="33"/>
      <c r="CK25" s="34"/>
      <c r="CL25" s="113"/>
      <c r="CM25" s="13"/>
      <c r="CN25" s="72"/>
      <c r="CO25" s="18"/>
      <c r="CP25" s="33"/>
      <c r="CQ25" s="33"/>
      <c r="CR25" s="33"/>
      <c r="CS25" s="33"/>
      <c r="CT25" s="33"/>
      <c r="CU25" s="34"/>
      <c r="CV25" s="113"/>
      <c r="CW25" s="13"/>
      <c r="CX25" s="72" t="s">
        <v>171</v>
      </c>
      <c r="CY25" s="18">
        <v>0</v>
      </c>
      <c r="CZ25" s="33"/>
      <c r="DA25" s="33"/>
      <c r="DB25" s="33">
        <v>4.7058799999999996</v>
      </c>
      <c r="DC25" s="33"/>
      <c r="DD25" s="33"/>
      <c r="DE25" s="34"/>
      <c r="DF25" s="113"/>
      <c r="DG25" s="13"/>
      <c r="DH25" s="72"/>
      <c r="DI25" s="18"/>
      <c r="DJ25" s="33"/>
      <c r="DK25" s="33"/>
      <c r="DL25" s="33"/>
      <c r="DM25" s="33"/>
      <c r="DN25" s="33"/>
      <c r="DO25" s="34"/>
      <c r="DP25" s="113"/>
      <c r="DQ25" s="13"/>
      <c r="DR25" s="72"/>
      <c r="DS25" s="18"/>
      <c r="DT25" s="33"/>
      <c r="DU25" s="33"/>
      <c r="DV25" s="33"/>
      <c r="DW25" s="33"/>
      <c r="DX25" s="33"/>
      <c r="DY25" s="34"/>
      <c r="DZ25" s="113"/>
      <c r="EA25" s="13"/>
      <c r="EB25" s="78"/>
      <c r="EL25" s="78"/>
      <c r="EV25" s="78"/>
      <c r="FF25" s="78"/>
      <c r="FP25" s="78"/>
      <c r="FZ25" s="78"/>
      <c r="GJ25" s="78"/>
      <c r="GT25" s="78"/>
      <c r="HD25" s="78"/>
      <c r="HN25" s="78"/>
      <c r="HX25" s="78"/>
    </row>
    <row r="26" spans="1:232" s="1" customFormat="1" x14ac:dyDescent="0.3">
      <c r="A26" s="632" t="str">
        <f ca="1">IF(ISBLANK('Data Summary'!A28),"",'Data Summary'!A28)</f>
        <v/>
      </c>
      <c r="B26" s="72"/>
      <c r="C26" s="18"/>
      <c r="D26" s="4"/>
      <c r="E26" s="4"/>
      <c r="F26" s="4"/>
      <c r="G26" s="4"/>
      <c r="H26" s="4"/>
      <c r="I26" s="24"/>
      <c r="J26" s="9"/>
      <c r="K26" s="13"/>
      <c r="L26" s="72"/>
      <c r="M26" s="20"/>
      <c r="N26" s="4"/>
      <c r="O26" s="4"/>
      <c r="P26" s="4"/>
      <c r="Q26" s="4"/>
      <c r="R26" s="4"/>
      <c r="S26" s="24"/>
      <c r="T26" s="9"/>
      <c r="U26" s="13"/>
      <c r="V26" s="72"/>
      <c r="W26" s="20"/>
      <c r="X26" s="4"/>
      <c r="Y26" s="4"/>
      <c r="Z26" s="4"/>
      <c r="AA26" s="4"/>
      <c r="AB26" s="4"/>
      <c r="AC26" s="24"/>
      <c r="AD26" s="9"/>
      <c r="AE26" s="13"/>
      <c r="AF26" s="72"/>
      <c r="AG26" s="18"/>
      <c r="AH26" s="4"/>
      <c r="AI26" s="4"/>
      <c r="AJ26" s="4"/>
      <c r="AK26" s="4"/>
      <c r="AL26" s="4"/>
      <c r="AM26" s="24"/>
      <c r="AN26" s="9"/>
      <c r="AO26" s="13"/>
      <c r="AP26" s="72"/>
      <c r="AQ26" s="20"/>
      <c r="AR26" s="4"/>
      <c r="AS26" s="4"/>
      <c r="AT26" s="4"/>
      <c r="AU26" s="4"/>
      <c r="AV26" s="4"/>
      <c r="AW26" s="24"/>
      <c r="AX26" s="9"/>
      <c r="AY26" s="13"/>
      <c r="AZ26" s="72"/>
      <c r="BA26" s="20"/>
      <c r="BB26" s="4"/>
      <c r="BC26" s="4"/>
      <c r="BD26" s="4"/>
      <c r="BE26" s="4"/>
      <c r="BF26" s="4"/>
      <c r="BG26" s="24"/>
      <c r="BH26" s="9"/>
      <c r="BI26" s="13"/>
      <c r="BJ26" s="72"/>
      <c r="BK26" s="18"/>
      <c r="BL26" s="4"/>
      <c r="BM26" s="4"/>
      <c r="BN26" s="4"/>
      <c r="BO26" s="4"/>
      <c r="BP26" s="4"/>
      <c r="BQ26" s="24"/>
      <c r="BR26" s="9"/>
      <c r="BS26" s="13"/>
      <c r="BT26" s="72"/>
      <c r="BU26" s="20"/>
      <c r="BV26" s="4"/>
      <c r="BW26" s="4"/>
      <c r="BX26" s="4"/>
      <c r="BY26" s="4"/>
      <c r="BZ26" s="4"/>
      <c r="CA26" s="24"/>
      <c r="CB26" s="9"/>
      <c r="CC26" s="13"/>
      <c r="CD26" s="72"/>
      <c r="CE26" s="20"/>
      <c r="CF26" s="4"/>
      <c r="CG26" s="4"/>
      <c r="CH26" s="4"/>
      <c r="CI26" s="4"/>
      <c r="CJ26" s="4"/>
      <c r="CK26" s="24"/>
      <c r="CL26" s="113"/>
      <c r="CM26" s="13"/>
      <c r="CN26" s="72"/>
      <c r="CO26" s="20"/>
      <c r="CP26" s="4"/>
      <c r="CQ26" s="4"/>
      <c r="CR26" s="4"/>
      <c r="CS26" s="4"/>
      <c r="CT26" s="4"/>
      <c r="CU26" s="24"/>
      <c r="CV26" s="113"/>
      <c r="CW26" s="13"/>
      <c r="CX26" s="72"/>
      <c r="CY26" s="20"/>
      <c r="CZ26" s="4"/>
      <c r="DA26" s="4"/>
      <c r="DB26" s="4"/>
      <c r="DC26" s="4"/>
      <c r="DD26" s="4"/>
      <c r="DE26" s="24"/>
      <c r="DF26" s="113"/>
      <c r="DG26" s="13"/>
      <c r="DH26" s="72"/>
      <c r="DI26" s="20"/>
      <c r="DJ26" s="4"/>
      <c r="DK26" s="4"/>
      <c r="DL26" s="4"/>
      <c r="DM26" s="4"/>
      <c r="DN26" s="4"/>
      <c r="DO26" s="24"/>
      <c r="DP26" s="113"/>
      <c r="DQ26" s="13"/>
      <c r="DR26" s="72"/>
      <c r="DS26" s="20"/>
      <c r="DT26" s="4"/>
      <c r="DU26" s="4"/>
      <c r="DV26" s="4"/>
      <c r="DW26" s="4"/>
      <c r="DX26" s="4"/>
      <c r="DY26" s="24"/>
      <c r="DZ26" s="113"/>
      <c r="EA26" s="13"/>
      <c r="EB26" s="78"/>
      <c r="EL26" s="78"/>
      <c r="EV26" s="78"/>
      <c r="FF26" s="78"/>
      <c r="FP26" s="78"/>
      <c r="FZ26" s="78"/>
      <c r="GJ26" s="78"/>
      <c r="GT26" s="78"/>
      <c r="HD26" s="78"/>
      <c r="HN26" s="78"/>
      <c r="HX26" s="78"/>
    </row>
    <row r="27" spans="1:232" s="1" customFormat="1" ht="93" customHeight="1" x14ac:dyDescent="0.3">
      <c r="A27" s="209" t="str">
        <f ca="1">IF(ISBLANK('Data Summary'!A29),"",'Data Summary'!A29)</f>
        <v/>
      </c>
      <c r="B27" s="73" t="str">
        <f>HLOOKUP(Introduction!$G$4,nametranslations,111,FALSE)</f>
        <v>Remarques</v>
      </c>
      <c r="C27" s="376" t="s">
        <v>175</v>
      </c>
      <c r="D27" s="376"/>
      <c r="E27" s="376"/>
      <c r="F27" s="376"/>
      <c r="G27" s="376"/>
      <c r="H27" s="376"/>
      <c r="I27" s="374"/>
      <c r="J27" s="9"/>
      <c r="K27" s="13"/>
      <c r="L27" s="73" t="str">
        <f>HLOOKUP(Introduction!$G$4,nametranslations,111,FALSE)</f>
        <v>Remarques</v>
      </c>
      <c r="M27" s="376" t="s">
        <v>164</v>
      </c>
      <c r="N27" s="376"/>
      <c r="O27" s="376"/>
      <c r="P27" s="376"/>
      <c r="Q27" s="376"/>
      <c r="R27" s="376"/>
      <c r="S27" s="374"/>
      <c r="T27" s="9"/>
      <c r="U27" s="13"/>
      <c r="V27" s="73" t="str">
        <f>HLOOKUP(Introduction!$G$4,nametranslations,111,FALSE)</f>
        <v>Remarques</v>
      </c>
      <c r="W27" s="376" t="s">
        <v>164</v>
      </c>
      <c r="X27" s="376"/>
      <c r="Y27" s="376"/>
      <c r="Z27" s="376"/>
      <c r="AA27" s="376"/>
      <c r="AB27" s="376"/>
      <c r="AC27" s="374"/>
      <c r="AD27" s="9"/>
      <c r="AE27" s="13"/>
      <c r="AF27" s="73" t="str">
        <f>HLOOKUP(Introduction!$G$4,nametranslations,111,FALSE)</f>
        <v>Remarques</v>
      </c>
      <c r="AG27" s="376" t="s">
        <v>164</v>
      </c>
      <c r="AH27" s="376"/>
      <c r="AI27" s="376"/>
      <c r="AJ27" s="376"/>
      <c r="AK27" s="376"/>
      <c r="AL27" s="376"/>
      <c r="AM27" s="374"/>
      <c r="AN27" s="9"/>
      <c r="AO27" s="13"/>
      <c r="AP27" s="73" t="str">
        <f>HLOOKUP(Introduction!$G$4,nametranslations,111,FALSE)</f>
        <v>Remarques</v>
      </c>
      <c r="AQ27" s="376" t="s">
        <v>164</v>
      </c>
      <c r="AR27" s="376"/>
      <c r="AS27" s="376"/>
      <c r="AT27" s="376"/>
      <c r="AU27" s="376"/>
      <c r="AV27" s="376"/>
      <c r="AW27" s="374"/>
      <c r="AX27" s="9"/>
      <c r="AY27" s="13"/>
      <c r="AZ27" s="73" t="str">
        <f>HLOOKUP(Introduction!$G$4,nametranslations,111,FALSE)</f>
        <v>Remarques</v>
      </c>
      <c r="BA27" s="377" t="s">
        <v>164</v>
      </c>
      <c r="BB27" s="378"/>
      <c r="BC27" s="378"/>
      <c r="BD27" s="378"/>
      <c r="BE27" s="378"/>
      <c r="BF27" s="378"/>
      <c r="BG27" s="379"/>
      <c r="BH27" s="9"/>
      <c r="BI27" s="13"/>
      <c r="BJ27" s="73" t="str">
        <f>HLOOKUP(Introduction!$G$4,nametranslations,111,FALSE)</f>
        <v>Remarques</v>
      </c>
      <c r="BK27" s="376" t="s">
        <v>253</v>
      </c>
      <c r="BL27" s="376"/>
      <c r="BM27" s="376"/>
      <c r="BN27" s="376"/>
      <c r="BO27" s="376"/>
      <c r="BP27" s="376"/>
      <c r="BQ27" s="374"/>
      <c r="BR27" s="9"/>
      <c r="BS27" s="13"/>
      <c r="BT27" s="73" t="str">
        <f>HLOOKUP(Introduction!$G$4,nametranslations,111,FALSE)</f>
        <v>Remarques</v>
      </c>
      <c r="BU27" s="376" t="s">
        <v>253</v>
      </c>
      <c r="BV27" s="376"/>
      <c r="BW27" s="376"/>
      <c r="BX27" s="376"/>
      <c r="BY27" s="376"/>
      <c r="BZ27" s="376"/>
      <c r="CA27" s="374"/>
      <c r="CB27" s="9"/>
      <c r="CC27" s="13"/>
      <c r="CD27" s="73" t="str">
        <f>HLOOKUP(Introduction!$G$4,nametranslations,111,FALSE)</f>
        <v>Remarques</v>
      </c>
      <c r="CE27" s="373" t="s">
        <v>228</v>
      </c>
      <c r="CF27" s="373"/>
      <c r="CG27" s="373"/>
      <c r="CH27" s="373"/>
      <c r="CI27" s="373"/>
      <c r="CJ27" s="373"/>
      <c r="CK27" s="374"/>
      <c r="CL27" s="113"/>
      <c r="CM27" s="13"/>
      <c r="CN27" s="73" t="str">
        <f>HLOOKUP(Introduction!$G$4,nametranslations,111,FALSE)</f>
        <v>Remarques</v>
      </c>
      <c r="CO27" s="373" t="s">
        <v>220</v>
      </c>
      <c r="CP27" s="373"/>
      <c r="CQ27" s="373"/>
      <c r="CR27" s="373"/>
      <c r="CS27" s="373"/>
      <c r="CT27" s="373"/>
      <c r="CU27" s="374"/>
      <c r="CV27" s="113"/>
      <c r="CW27" s="13"/>
      <c r="CX27" s="73" t="str">
        <f>HLOOKUP(Introduction!$G$4,nametranslations,111,FALSE)</f>
        <v>Remarques</v>
      </c>
      <c r="CY27" s="373" t="s">
        <v>255</v>
      </c>
      <c r="CZ27" s="373"/>
      <c r="DA27" s="373"/>
      <c r="DB27" s="373"/>
      <c r="DC27" s="373"/>
      <c r="DD27" s="373"/>
      <c r="DE27" s="374"/>
      <c r="DF27" s="113"/>
      <c r="DG27" s="13"/>
      <c r="DH27" s="73" t="str">
        <f>HLOOKUP(Introduction!$G$4,nametranslations,111,FALSE)</f>
        <v>Remarques</v>
      </c>
      <c r="DI27" s="373" t="s">
        <v>306</v>
      </c>
      <c r="DJ27" s="373"/>
      <c r="DK27" s="373"/>
      <c r="DL27" s="373"/>
      <c r="DM27" s="373"/>
      <c r="DN27" s="373"/>
      <c r="DO27" s="374"/>
      <c r="DP27" s="113"/>
      <c r="DQ27" s="13"/>
      <c r="DR27" s="73" t="str">
        <f>HLOOKUP(Introduction!$G$4,nametranslations,111,FALSE)</f>
        <v>Remarques</v>
      </c>
      <c r="DS27" s="373" t="s">
        <v>322</v>
      </c>
      <c r="DT27" s="373"/>
      <c r="DU27" s="373"/>
      <c r="DV27" s="373"/>
      <c r="DW27" s="373"/>
      <c r="DX27" s="373"/>
      <c r="DY27" s="374"/>
      <c r="DZ27" s="113"/>
      <c r="EA27" s="13"/>
      <c r="EB27" s="78"/>
      <c r="EL27" s="78"/>
      <c r="EV27" s="78"/>
      <c r="FF27" s="78"/>
      <c r="FP27" s="78"/>
      <c r="FZ27" s="78"/>
      <c r="GJ27" s="78"/>
      <c r="GT27" s="78"/>
      <c r="HD27" s="78"/>
      <c r="HN27" s="78"/>
      <c r="HX27" s="78"/>
    </row>
    <row r="28" spans="1:232" s="1" customFormat="1" ht="15.75" customHeight="1" x14ac:dyDescent="0.3">
      <c r="A28" s="209" t="str">
        <f ca="1">IF(ISBLANK('Data Summary'!A30),"",'Data Summary'!A30)</f>
        <v/>
      </c>
      <c r="B28" s="73"/>
      <c r="C28" s="10" t="str">
        <f>HLOOKUP(Introduction!$G$4,nametranslations,112,FALSE)</f>
        <v>Estimation utilisée : installations</v>
      </c>
      <c r="D28" s="30"/>
      <c r="E28" s="30"/>
      <c r="F28" s="30"/>
      <c r="G28" s="30"/>
      <c r="H28" s="30"/>
      <c r="I28" s="62"/>
      <c r="J28" s="9"/>
      <c r="K28" s="13"/>
      <c r="L28" s="73"/>
      <c r="M28" s="10" t="str">
        <f>HLOOKUP(Introduction!$G$4,nametranslations,112,FALSE)</f>
        <v>Estimation utilisée : installations</v>
      </c>
      <c r="N28" s="30"/>
      <c r="O28" s="30"/>
      <c r="P28" s="30"/>
      <c r="Q28" s="30"/>
      <c r="R28" s="30"/>
      <c r="S28" s="62"/>
      <c r="T28" s="9"/>
      <c r="U28" s="13"/>
      <c r="V28" s="73"/>
      <c r="W28" s="10" t="str">
        <f>HLOOKUP(Introduction!$G$4,nametranslations,112,FALSE)</f>
        <v>Estimation utilisée : installations</v>
      </c>
      <c r="X28" s="30"/>
      <c r="Y28" s="30"/>
      <c r="Z28" s="30"/>
      <c r="AA28" s="30"/>
      <c r="AB28" s="30"/>
      <c r="AC28" s="62"/>
      <c r="AD28" s="9"/>
      <c r="AE28" s="13"/>
      <c r="AF28" s="73"/>
      <c r="AG28" s="10" t="str">
        <f>HLOOKUP(Introduction!$G$4,nametranslations,112,FALSE)</f>
        <v>Estimation utilisée : installations</v>
      </c>
      <c r="AH28" s="30"/>
      <c r="AI28" s="30"/>
      <c r="AJ28" s="30"/>
      <c r="AK28" s="30"/>
      <c r="AL28" s="30"/>
      <c r="AM28" s="62"/>
      <c r="AN28" s="9"/>
      <c r="AO28" s="13"/>
      <c r="AP28" s="73"/>
      <c r="AQ28" s="10" t="str">
        <f>HLOOKUP(Introduction!$G$4,nametranslations,112,FALSE)</f>
        <v>Estimation utilisée : installations</v>
      </c>
      <c r="AR28" s="30"/>
      <c r="AS28" s="30"/>
      <c r="AT28" s="30"/>
      <c r="AU28" s="30"/>
      <c r="AV28" s="30"/>
      <c r="AW28" s="62"/>
      <c r="AX28" s="9"/>
      <c r="AY28" s="13"/>
      <c r="AZ28" s="73"/>
      <c r="BA28" s="10" t="str">
        <f>HLOOKUP(Introduction!$G$4,nametranslations,112,FALSE)</f>
        <v>Estimation utilisée : installations</v>
      </c>
      <c r="BB28" s="30"/>
      <c r="BC28" s="30"/>
      <c r="BD28" s="30"/>
      <c r="BE28" s="30"/>
      <c r="BF28" s="30"/>
      <c r="BG28" s="62"/>
      <c r="BH28" s="9"/>
      <c r="BI28" s="13"/>
      <c r="BJ28" s="73"/>
      <c r="BK28" s="10" t="str">
        <f>HLOOKUP(Introduction!$G$4,nametranslations,112,FALSE)</f>
        <v>Estimation utilisée : installations</v>
      </c>
      <c r="BL28" s="30" t="s">
        <v>151</v>
      </c>
      <c r="BM28" s="30"/>
      <c r="BN28" s="30"/>
      <c r="BO28" s="30"/>
      <c r="BP28" s="30" t="s">
        <v>151</v>
      </c>
      <c r="BQ28" s="62" t="s">
        <v>151</v>
      </c>
      <c r="BR28" s="9"/>
      <c r="BS28" s="13"/>
      <c r="BT28" s="73"/>
      <c r="BU28" s="10" t="str">
        <f>HLOOKUP(Introduction!$G$4,nametranslations,112,FALSE)</f>
        <v>Estimation utilisée : installations</v>
      </c>
      <c r="BV28" s="30" t="s">
        <v>151</v>
      </c>
      <c r="BW28" s="30"/>
      <c r="BX28" s="30"/>
      <c r="BY28" s="30"/>
      <c r="BZ28" s="30" t="s">
        <v>151</v>
      </c>
      <c r="CA28" s="62" t="s">
        <v>151</v>
      </c>
      <c r="CB28" s="9"/>
      <c r="CC28" s="13"/>
      <c r="CD28" s="73"/>
      <c r="CE28" s="10" t="str">
        <f>HLOOKUP(Introduction!$G$4,nametranslations,112,FALSE)</f>
        <v>Estimation utilisée : installations</v>
      </c>
      <c r="CF28" s="126"/>
      <c r="CG28" s="126"/>
      <c r="CH28" s="126"/>
      <c r="CI28" s="126"/>
      <c r="CJ28" s="126"/>
      <c r="CK28" s="62"/>
      <c r="CL28" s="113"/>
      <c r="CM28" s="13"/>
      <c r="CN28" s="73"/>
      <c r="CO28" s="10" t="str">
        <f>HLOOKUP(Introduction!$G$4,nametranslations,112,FALSE)</f>
        <v>Estimation utilisée : installations</v>
      </c>
      <c r="CP28" s="126" t="s">
        <v>151</v>
      </c>
      <c r="CQ28" s="126" t="s">
        <v>151</v>
      </c>
      <c r="CR28" s="126" t="s">
        <v>151</v>
      </c>
      <c r="CS28" s="126"/>
      <c r="CT28" s="126" t="s">
        <v>151</v>
      </c>
      <c r="CU28" s="62"/>
      <c r="CV28" s="113"/>
      <c r="CW28" s="13"/>
      <c r="CX28" s="73"/>
      <c r="CY28" s="10" t="str">
        <f>HLOOKUP(Introduction!$G$4,nametranslations,112,FALSE)</f>
        <v>Estimation utilisée : installations</v>
      </c>
      <c r="CZ28" s="29"/>
      <c r="DA28" s="29"/>
      <c r="DB28" s="29" t="s">
        <v>151</v>
      </c>
      <c r="DC28" s="29"/>
      <c r="DD28" s="29"/>
      <c r="DE28" s="54"/>
      <c r="DF28" s="113"/>
      <c r="DG28" s="13"/>
      <c r="DH28" s="73"/>
      <c r="DI28" s="10" t="str">
        <f>HLOOKUP(Introduction!$G$4,nametranslations,112,FALSE)</f>
        <v>Estimation utilisée : installations</v>
      </c>
      <c r="DJ28" s="126"/>
      <c r="DK28" s="126"/>
      <c r="DL28" s="126"/>
      <c r="DM28" s="126"/>
      <c r="DN28" s="126"/>
      <c r="DO28" s="62"/>
      <c r="DP28" s="113"/>
      <c r="DQ28" s="13"/>
      <c r="DR28" s="73"/>
      <c r="DS28" s="10" t="str">
        <f>HLOOKUP(Introduction!$G$4,nametranslations,112,FALSE)</f>
        <v>Estimation utilisée : installations</v>
      </c>
      <c r="DT28" s="126" t="s">
        <v>151</v>
      </c>
      <c r="DU28" s="126" t="s">
        <v>151</v>
      </c>
      <c r="DV28" s="126" t="s">
        <v>151</v>
      </c>
      <c r="DW28" s="126"/>
      <c r="DX28" s="126" t="s">
        <v>151</v>
      </c>
      <c r="DY28" s="62"/>
      <c r="DZ28" s="113"/>
      <c r="EA28" s="13"/>
      <c r="EB28" s="78"/>
      <c r="EL28" s="78"/>
      <c r="EV28" s="78"/>
      <c r="FF28" s="78"/>
      <c r="FP28" s="78"/>
      <c r="FZ28" s="78"/>
      <c r="GJ28" s="78"/>
      <c r="GT28" s="78"/>
      <c r="HD28" s="78"/>
      <c r="HN28" s="78"/>
      <c r="HX28" s="78"/>
    </row>
    <row r="29" spans="1:232" s="1" customFormat="1" ht="15" customHeight="1" x14ac:dyDescent="0.3">
      <c r="A29" s="209" t="str">
        <f ca="1">IF(ISBLANK('Data Summary'!A31),"",'Data Summary'!A31)</f>
        <v/>
      </c>
      <c r="B29" s="73"/>
      <c r="C29" s="10" t="str">
        <f>HLOOKUP(Introduction!$G$4,nametranslations,113,FALSE)</f>
        <v>Estimation utilisée : améliorée</v>
      </c>
      <c r="D29" s="29"/>
      <c r="E29" s="29"/>
      <c r="F29" s="29"/>
      <c r="G29" s="29"/>
      <c r="H29" s="29"/>
      <c r="I29" s="54"/>
      <c r="J29" s="9"/>
      <c r="K29" s="13"/>
      <c r="L29" s="73"/>
      <c r="M29" s="10" t="str">
        <f>HLOOKUP(Introduction!$G$4,nametranslations,113,FALSE)</f>
        <v>Estimation utilisée : améliorée</v>
      </c>
      <c r="N29" s="29"/>
      <c r="O29" s="29"/>
      <c r="P29" s="29"/>
      <c r="Q29" s="29"/>
      <c r="R29" s="29"/>
      <c r="S29" s="54"/>
      <c r="T29" s="9"/>
      <c r="U29" s="13"/>
      <c r="V29" s="73"/>
      <c r="W29" s="10" t="str">
        <f>HLOOKUP(Introduction!$G$4,nametranslations,113,FALSE)</f>
        <v>Estimation utilisée : améliorée</v>
      </c>
      <c r="X29" s="29"/>
      <c r="Y29" s="29"/>
      <c r="Z29" s="29"/>
      <c r="AA29" s="29"/>
      <c r="AB29" s="29"/>
      <c r="AC29" s="54"/>
      <c r="AD29" s="9"/>
      <c r="AE29" s="13"/>
      <c r="AF29" s="73"/>
      <c r="AG29" s="10" t="str">
        <f>HLOOKUP(Introduction!$G$4,nametranslations,113,FALSE)</f>
        <v>Estimation utilisée : améliorée</v>
      </c>
      <c r="AH29" s="29"/>
      <c r="AI29" s="29"/>
      <c r="AJ29" s="29"/>
      <c r="AK29" s="29"/>
      <c r="AL29" s="29"/>
      <c r="AM29" s="54"/>
      <c r="AN29" s="9"/>
      <c r="AO29" s="13"/>
      <c r="AP29" s="73"/>
      <c r="AQ29" s="10" t="str">
        <f>HLOOKUP(Introduction!$G$4,nametranslations,113,FALSE)</f>
        <v>Estimation utilisée : améliorée</v>
      </c>
      <c r="AR29" s="29"/>
      <c r="AS29" s="29"/>
      <c r="AT29" s="29"/>
      <c r="AU29" s="29"/>
      <c r="AV29" s="29"/>
      <c r="AW29" s="54"/>
      <c r="AX29" s="9"/>
      <c r="AY29" s="13"/>
      <c r="AZ29" s="73"/>
      <c r="BA29" s="10" t="str">
        <f>HLOOKUP(Introduction!$G$4,nametranslations,113,FALSE)</f>
        <v>Estimation utilisée : améliorée</v>
      </c>
      <c r="BB29" s="29"/>
      <c r="BC29" s="29"/>
      <c r="BD29" s="29"/>
      <c r="BE29" s="29"/>
      <c r="BF29" s="29"/>
      <c r="BG29" s="54"/>
      <c r="BH29" s="9"/>
      <c r="BI29" s="13"/>
      <c r="BJ29" s="73"/>
      <c r="BK29" s="10" t="str">
        <f>HLOOKUP(Introduction!$G$4,nametranslations,113,FALSE)</f>
        <v>Estimation utilisée : améliorée</v>
      </c>
      <c r="BL29" s="29"/>
      <c r="BM29" s="29"/>
      <c r="BN29" s="29"/>
      <c r="BO29" s="29"/>
      <c r="BP29" s="29"/>
      <c r="BQ29" s="54"/>
      <c r="BR29" s="9"/>
      <c r="BS29" s="13"/>
      <c r="BT29" s="73"/>
      <c r="BU29" s="10" t="str">
        <f>HLOOKUP(Introduction!$G$4,nametranslations,113,FALSE)</f>
        <v>Estimation utilisée : améliorée</v>
      </c>
      <c r="BV29" s="29"/>
      <c r="BW29" s="29"/>
      <c r="BX29" s="29"/>
      <c r="BY29" s="29"/>
      <c r="BZ29" s="29"/>
      <c r="CA29" s="54"/>
      <c r="CB29" s="9"/>
      <c r="CC29" s="13"/>
      <c r="CD29" s="73"/>
      <c r="CE29" s="10" t="str">
        <f>HLOOKUP(Introduction!$G$4,nametranslations,113,FALSE)</f>
        <v>Estimation utilisée : améliorée</v>
      </c>
      <c r="CF29" s="29"/>
      <c r="CG29" s="29"/>
      <c r="CH29" s="29"/>
      <c r="CI29" s="29"/>
      <c r="CJ29" s="29"/>
      <c r="CK29" s="54"/>
      <c r="CL29" s="113"/>
      <c r="CM29" s="13"/>
      <c r="CN29" s="73"/>
      <c r="CO29" s="10" t="str">
        <f>HLOOKUP(Introduction!$G$4,nametranslations,113,FALSE)</f>
        <v>Estimation utilisée : améliorée</v>
      </c>
      <c r="CP29" s="29" t="s">
        <v>151</v>
      </c>
      <c r="CQ29" s="29" t="s">
        <v>151</v>
      </c>
      <c r="CR29" s="29" t="s">
        <v>151</v>
      </c>
      <c r="CS29" s="29"/>
      <c r="CT29" s="29" t="s">
        <v>151</v>
      </c>
      <c r="CU29" s="54"/>
      <c r="CV29" s="113"/>
      <c r="CW29" s="13"/>
      <c r="CX29" s="73"/>
      <c r="CY29" s="10" t="str">
        <f>HLOOKUP(Introduction!$G$4,nametranslations,113,FALSE)</f>
        <v>Estimation utilisée : améliorée</v>
      </c>
      <c r="CZ29" s="29"/>
      <c r="DA29" s="29"/>
      <c r="DB29" s="29" t="s">
        <v>151</v>
      </c>
      <c r="DC29" s="29"/>
      <c r="DD29" s="29"/>
      <c r="DE29" s="54"/>
      <c r="DF29" s="113"/>
      <c r="DG29" s="13"/>
      <c r="DH29" s="73"/>
      <c r="DI29" s="10" t="str">
        <f>HLOOKUP(Introduction!$G$4,nametranslations,113,FALSE)</f>
        <v>Estimation utilisée : améliorée</v>
      </c>
      <c r="DJ29" s="29"/>
      <c r="DK29" s="29"/>
      <c r="DL29" s="29"/>
      <c r="DM29" s="29"/>
      <c r="DN29" s="29"/>
      <c r="DO29" s="54"/>
      <c r="DP29" s="113"/>
      <c r="DQ29" s="13"/>
      <c r="DR29" s="73"/>
      <c r="DS29" s="10" t="str">
        <f>HLOOKUP(Introduction!$G$4,nametranslations,113,FALSE)</f>
        <v>Estimation utilisée : améliorée</v>
      </c>
      <c r="DT29" s="29" t="s">
        <v>151</v>
      </c>
      <c r="DU29" s="29"/>
      <c r="DV29" s="29"/>
      <c r="DW29" s="29"/>
      <c r="DX29" s="29" t="s">
        <v>151</v>
      </c>
      <c r="DY29" s="54"/>
      <c r="DZ29" s="113"/>
      <c r="EA29" s="13"/>
      <c r="EB29" s="78"/>
      <c r="EL29" s="78"/>
      <c r="EV29" s="78"/>
      <c r="FF29" s="78"/>
      <c r="FP29" s="78"/>
      <c r="FZ29" s="78"/>
      <c r="GJ29" s="78"/>
      <c r="GT29" s="78"/>
      <c r="HD29" s="78"/>
      <c r="HN29" s="78"/>
      <c r="HX29" s="78"/>
    </row>
    <row r="30" spans="1:232" s="1" customFormat="1" ht="21" customHeight="1" x14ac:dyDescent="0.3">
      <c r="A30" s="209" t="str">
        <f ca="1">IF(ISBLANK('Data Summary'!A32),"",'Data Summary'!A32)</f>
        <v/>
      </c>
      <c r="B30" s="73"/>
      <c r="C30" s="10" t="str">
        <f>HLOOKUP(Introduction!$G$4,nametranslations,122,FALSE)</f>
        <v>Estimation utilisée : améliorée et utilisable</v>
      </c>
      <c r="D30" s="29"/>
      <c r="E30" s="29"/>
      <c r="F30" s="29"/>
      <c r="G30" s="29"/>
      <c r="H30" s="29"/>
      <c r="I30" s="54"/>
      <c r="J30" s="9"/>
      <c r="K30" s="13"/>
      <c r="L30" s="73"/>
      <c r="M30" s="10" t="str">
        <f>HLOOKUP(Introduction!$G$4,nametranslations,122,FALSE)</f>
        <v>Estimation utilisée : améliorée et utilisable</v>
      </c>
      <c r="N30" s="29"/>
      <c r="O30" s="29"/>
      <c r="P30" s="29"/>
      <c r="Q30" s="29"/>
      <c r="R30" s="29"/>
      <c r="S30" s="54"/>
      <c r="T30" s="9"/>
      <c r="U30" s="13"/>
      <c r="V30" s="73"/>
      <c r="W30" s="10" t="str">
        <f>HLOOKUP(Introduction!$G$4,nametranslations,122,FALSE)</f>
        <v>Estimation utilisée : améliorée et utilisable</v>
      </c>
      <c r="X30" s="29"/>
      <c r="Y30" s="29"/>
      <c r="Z30" s="29"/>
      <c r="AA30" s="29"/>
      <c r="AB30" s="29"/>
      <c r="AC30" s="54"/>
      <c r="AD30" s="9"/>
      <c r="AE30" s="13"/>
      <c r="AF30" s="73"/>
      <c r="AG30" s="10" t="str">
        <f>HLOOKUP(Introduction!$G$4,nametranslations,122,FALSE)</f>
        <v>Estimation utilisée : améliorée et utilisable</v>
      </c>
      <c r="AH30" s="29"/>
      <c r="AI30" s="29"/>
      <c r="AJ30" s="29"/>
      <c r="AK30" s="29"/>
      <c r="AL30" s="29"/>
      <c r="AM30" s="54"/>
      <c r="AN30" s="9"/>
      <c r="AO30" s="13"/>
      <c r="AP30" s="73"/>
      <c r="AQ30" s="10" t="str">
        <f>HLOOKUP(Introduction!$G$4,nametranslations,122,FALSE)</f>
        <v>Estimation utilisée : améliorée et utilisable</v>
      </c>
      <c r="AR30" s="29"/>
      <c r="AS30" s="29"/>
      <c r="AT30" s="29"/>
      <c r="AU30" s="29"/>
      <c r="AV30" s="29"/>
      <c r="AW30" s="54"/>
      <c r="AX30" s="9"/>
      <c r="AY30" s="13"/>
      <c r="AZ30" s="73"/>
      <c r="BA30" s="10" t="str">
        <f>HLOOKUP(Introduction!$G$4,nametranslations,122,FALSE)</f>
        <v>Estimation utilisée : améliorée et utilisable</v>
      </c>
      <c r="BB30" s="29"/>
      <c r="BC30" s="29"/>
      <c r="BD30" s="29"/>
      <c r="BE30" s="29"/>
      <c r="BF30" s="29"/>
      <c r="BG30" s="54"/>
      <c r="BH30" s="9"/>
      <c r="BI30" s="13"/>
      <c r="BJ30" s="73"/>
      <c r="BK30" s="10" t="str">
        <f>HLOOKUP(Introduction!$G$4,nametranslations,122,FALSE)</f>
        <v>Estimation utilisée : améliorée et utilisable</v>
      </c>
      <c r="BL30" s="29"/>
      <c r="BM30" s="29"/>
      <c r="BN30" s="29"/>
      <c r="BO30" s="29"/>
      <c r="BP30" s="29"/>
      <c r="BQ30" s="54"/>
      <c r="BR30" s="9"/>
      <c r="BS30" s="13"/>
      <c r="BT30" s="73"/>
      <c r="BU30" s="10" t="str">
        <f>HLOOKUP(Introduction!$G$4,nametranslations,122,FALSE)</f>
        <v>Estimation utilisée : améliorée et utilisable</v>
      </c>
      <c r="BV30" s="29"/>
      <c r="BW30" s="29"/>
      <c r="BX30" s="29"/>
      <c r="BY30" s="29"/>
      <c r="BZ30" s="29"/>
      <c r="CA30" s="54"/>
      <c r="CB30" s="9"/>
      <c r="CC30" s="13"/>
      <c r="CD30" s="73"/>
      <c r="CE30" s="10" t="str">
        <f>HLOOKUP(Introduction!$G$4,nametranslations,122,FALSE)</f>
        <v>Estimation utilisée : améliorée et utilisable</v>
      </c>
      <c r="CF30" s="29"/>
      <c r="CG30" s="29"/>
      <c r="CH30" s="29"/>
      <c r="CI30" s="29"/>
      <c r="CJ30" s="29"/>
      <c r="CK30" s="54"/>
      <c r="CL30" s="113"/>
      <c r="CM30" s="13"/>
      <c r="CN30" s="73"/>
      <c r="CO30" s="10" t="str">
        <f>HLOOKUP(Introduction!$G$4,nametranslations,122,FALSE)</f>
        <v>Estimation utilisée : améliorée et utilisable</v>
      </c>
      <c r="CP30" s="29"/>
      <c r="CQ30" s="29"/>
      <c r="CR30" s="29"/>
      <c r="CS30" s="29"/>
      <c r="CT30" s="29"/>
      <c r="CU30" s="54"/>
      <c r="CV30" s="113"/>
      <c r="CW30" s="13"/>
      <c r="CX30" s="73"/>
      <c r="CY30" s="10" t="str">
        <f>HLOOKUP(Introduction!$G$4,nametranslations,122,FALSE)</f>
        <v>Estimation utilisée : améliorée et utilisable</v>
      </c>
      <c r="CZ30" s="29"/>
      <c r="DA30" s="29"/>
      <c r="DB30" s="29" t="s">
        <v>151</v>
      </c>
      <c r="DC30" s="29"/>
      <c r="DD30" s="29"/>
      <c r="DE30" s="54"/>
      <c r="DF30" s="113"/>
      <c r="DG30" s="13"/>
      <c r="DH30" s="73"/>
      <c r="DI30" s="10" t="str">
        <f>HLOOKUP(Introduction!$G$4,nametranslations,122,FALSE)</f>
        <v>Estimation utilisée : améliorée et utilisable</v>
      </c>
      <c r="DJ30" s="29"/>
      <c r="DK30" s="29"/>
      <c r="DL30" s="29"/>
      <c r="DM30" s="29"/>
      <c r="DN30" s="29"/>
      <c r="DO30" s="54"/>
      <c r="DP30" s="113"/>
      <c r="DQ30" s="13"/>
      <c r="DR30" s="73"/>
      <c r="DS30" s="10" t="str">
        <f>HLOOKUP(Introduction!$G$4,nametranslations,122,FALSE)</f>
        <v>Estimation utilisée : améliorée et utilisable</v>
      </c>
      <c r="DT30" s="29" t="s">
        <v>151</v>
      </c>
      <c r="DU30" s="29"/>
      <c r="DV30" s="29"/>
      <c r="DW30" s="29"/>
      <c r="DX30" s="29" t="s">
        <v>151</v>
      </c>
      <c r="DY30" s="54"/>
      <c r="DZ30" s="113"/>
      <c r="EA30" s="13"/>
      <c r="EB30" s="78"/>
      <c r="EL30" s="78"/>
      <c r="EV30" s="78"/>
      <c r="FF30" s="78"/>
      <c r="FP30" s="78"/>
      <c r="FZ30" s="78"/>
      <c r="GJ30" s="78"/>
      <c r="GT30" s="78"/>
      <c r="HD30" s="78"/>
      <c r="HN30" s="78"/>
      <c r="HX30" s="78"/>
    </row>
    <row r="31" spans="1:232" ht="21" customHeight="1" x14ac:dyDescent="0.3">
      <c r="A31" s="209" t="str">
        <f ca="1">IF(ISBLANK('Data Summary'!A33),"",'Data Summary'!A33)</f>
        <v/>
      </c>
      <c r="B31" s="73"/>
      <c r="C31" s="10" t="str">
        <f>HLOOKUP(Introduction!$G$4,nametranslations,123,FALSE)</f>
        <v>Estimation utilisée : améliorée et non mixte</v>
      </c>
      <c r="D31" s="29"/>
      <c r="E31" s="29"/>
      <c r="F31" s="29"/>
      <c r="G31" s="29"/>
      <c r="H31" s="29"/>
      <c r="I31" s="54"/>
      <c r="J31" s="9"/>
      <c r="K31" s="13"/>
      <c r="L31" s="73"/>
      <c r="M31" s="10" t="str">
        <f>HLOOKUP(Introduction!$G$4,nametranslations,123,FALSE)</f>
        <v>Estimation utilisée : améliorée et non mixte</v>
      </c>
      <c r="N31" s="29"/>
      <c r="O31" s="29"/>
      <c r="P31" s="29"/>
      <c r="Q31" s="29"/>
      <c r="R31" s="29"/>
      <c r="S31" s="54"/>
      <c r="T31" s="9"/>
      <c r="U31" s="13"/>
      <c r="V31" s="73"/>
      <c r="W31" s="10" t="str">
        <f>HLOOKUP(Introduction!$G$4,nametranslations,123,FALSE)</f>
        <v>Estimation utilisée : améliorée et non mixte</v>
      </c>
      <c r="X31" s="29"/>
      <c r="Y31" s="29"/>
      <c r="Z31" s="29"/>
      <c r="AA31" s="29"/>
      <c r="AB31" s="29"/>
      <c r="AC31" s="54"/>
      <c r="AD31" s="9"/>
      <c r="AE31" s="13"/>
      <c r="AF31" s="73"/>
      <c r="AG31" s="10" t="str">
        <f>HLOOKUP(Introduction!$G$4,nametranslations,123,FALSE)</f>
        <v>Estimation utilisée : améliorée et non mixte</v>
      </c>
      <c r="AH31" s="29"/>
      <c r="AI31" s="29"/>
      <c r="AJ31" s="29"/>
      <c r="AK31" s="29"/>
      <c r="AL31" s="29"/>
      <c r="AM31" s="54"/>
      <c r="AN31" s="9"/>
      <c r="AO31" s="13"/>
      <c r="AP31" s="73"/>
      <c r="AQ31" s="10" t="str">
        <f>HLOOKUP(Introduction!$G$4,nametranslations,123,FALSE)</f>
        <v>Estimation utilisée : améliorée et non mixte</v>
      </c>
      <c r="AR31" s="29"/>
      <c r="AS31" s="29"/>
      <c r="AT31" s="29"/>
      <c r="AU31" s="29"/>
      <c r="AV31" s="29"/>
      <c r="AW31" s="54"/>
      <c r="AX31" s="9"/>
      <c r="AY31" s="13"/>
      <c r="AZ31" s="73"/>
      <c r="BA31" s="10" t="str">
        <f>HLOOKUP(Introduction!$G$4,nametranslations,123,FALSE)</f>
        <v>Estimation utilisée : améliorée et non mixte</v>
      </c>
      <c r="BB31" s="29"/>
      <c r="BC31" s="29"/>
      <c r="BD31" s="29"/>
      <c r="BE31" s="29"/>
      <c r="BF31" s="29"/>
      <c r="BG31" s="54"/>
      <c r="BH31" s="9"/>
      <c r="BI31" s="13"/>
      <c r="BJ31" s="73"/>
      <c r="BK31" s="10" t="str">
        <f>HLOOKUP(Introduction!$G$4,nametranslations,123,FALSE)</f>
        <v>Estimation utilisée : améliorée et non mixte</v>
      </c>
      <c r="BL31" s="29"/>
      <c r="BM31" s="29"/>
      <c r="BN31" s="29"/>
      <c r="BO31" s="29"/>
      <c r="BP31" s="29"/>
      <c r="BQ31" s="54"/>
      <c r="BR31" s="9"/>
      <c r="BS31" s="13"/>
      <c r="BT31" s="73"/>
      <c r="BU31" s="10" t="str">
        <f>HLOOKUP(Introduction!$G$4,nametranslations,123,FALSE)</f>
        <v>Estimation utilisée : améliorée et non mixte</v>
      </c>
      <c r="BV31" s="29"/>
      <c r="BW31" s="29"/>
      <c r="BX31" s="29"/>
      <c r="BY31" s="29"/>
      <c r="BZ31" s="29"/>
      <c r="CA31" s="54"/>
      <c r="CB31" s="9"/>
      <c r="CC31" s="13"/>
      <c r="CD31" s="73"/>
      <c r="CE31" s="10" t="str">
        <f>HLOOKUP(Introduction!$G$4,nametranslations,123,FALSE)</f>
        <v>Estimation utilisée : améliorée et non mixte</v>
      </c>
      <c r="CF31" s="29"/>
      <c r="CG31" s="29"/>
      <c r="CH31" s="29"/>
      <c r="CI31" s="29"/>
      <c r="CJ31" s="29"/>
      <c r="CK31" s="54"/>
      <c r="CL31" s="113"/>
      <c r="CM31" s="13"/>
      <c r="CN31" s="73"/>
      <c r="CO31" s="10" t="str">
        <f>HLOOKUP(Introduction!$G$4,nametranslations,123,FALSE)</f>
        <v>Estimation utilisée : améliorée et non mixte</v>
      </c>
      <c r="CP31" s="126" t="s">
        <v>151</v>
      </c>
      <c r="CQ31" s="126" t="s">
        <v>151</v>
      </c>
      <c r="CR31" s="126" t="s">
        <v>151</v>
      </c>
      <c r="CS31" s="126"/>
      <c r="CT31" s="126" t="s">
        <v>151</v>
      </c>
      <c r="CU31" s="54"/>
      <c r="CV31" s="113"/>
      <c r="CW31" s="13"/>
      <c r="CX31" s="73"/>
      <c r="CY31" s="10" t="str">
        <f>HLOOKUP(Introduction!$G$4,nametranslations,123,FALSE)</f>
        <v>Estimation utilisée : améliorée et non mixte</v>
      </c>
      <c r="CZ31" s="29"/>
      <c r="DA31" s="29"/>
      <c r="DB31" s="29" t="s">
        <v>151</v>
      </c>
      <c r="DC31" s="29"/>
      <c r="DD31" s="29"/>
      <c r="DE31" s="54"/>
      <c r="DF31" s="113"/>
      <c r="DG31" s="13"/>
      <c r="DH31" s="73"/>
      <c r="DI31" s="10" t="str">
        <f>HLOOKUP(Introduction!$G$4,nametranslations,123,FALSE)</f>
        <v>Estimation utilisée : améliorée et non mixte</v>
      </c>
      <c r="DJ31" s="29"/>
      <c r="DK31" s="29"/>
      <c r="DL31" s="29"/>
      <c r="DM31" s="29"/>
      <c r="DN31" s="29"/>
      <c r="DO31" s="54"/>
      <c r="DP31" s="113"/>
      <c r="DQ31" s="13"/>
      <c r="DR31" s="73"/>
      <c r="DS31" s="10" t="str">
        <f>HLOOKUP(Introduction!$G$4,nametranslations,123,FALSE)</f>
        <v>Estimation utilisée : améliorée et non mixte</v>
      </c>
      <c r="DT31" s="29" t="s">
        <v>151</v>
      </c>
      <c r="DU31" s="29"/>
      <c r="DV31" s="29"/>
      <c r="DW31" s="29"/>
      <c r="DX31" s="29" t="s">
        <v>151</v>
      </c>
      <c r="DY31" s="54"/>
      <c r="DZ31" s="113"/>
      <c r="EA31" s="13"/>
    </row>
    <row r="32" spans="1:232" ht="16.5" customHeight="1" x14ac:dyDescent="0.3">
      <c r="A32" s="209" t="str">
        <f ca="1">IF(ISBLANK('Data Summary'!A34),"",'Data Summary'!A34)</f>
        <v/>
      </c>
      <c r="B32" s="73"/>
      <c r="C32" s="10" t="str">
        <f>HLOOKUP(Introduction!$G$4,nametranslations,114,FALSE)</f>
        <v>Estimation utilisée : service de base</v>
      </c>
      <c r="D32" s="29" t="s">
        <v>174</v>
      </c>
      <c r="E32" s="29"/>
      <c r="F32" s="29"/>
      <c r="G32" s="29"/>
      <c r="H32" s="29"/>
      <c r="I32" s="54"/>
      <c r="J32" s="9"/>
      <c r="K32" s="13"/>
      <c r="L32" s="73"/>
      <c r="M32" s="10" t="str">
        <f>HLOOKUP(Introduction!$G$4,nametranslations,114,FALSE)</f>
        <v>Estimation utilisée : service de base</v>
      </c>
      <c r="N32" s="29" t="s">
        <v>151</v>
      </c>
      <c r="O32" s="29"/>
      <c r="P32" s="29"/>
      <c r="Q32" s="29"/>
      <c r="R32" s="29"/>
      <c r="S32" s="54"/>
      <c r="T32" s="9"/>
      <c r="U32" s="13"/>
      <c r="V32" s="73"/>
      <c r="W32" s="10" t="str">
        <f>HLOOKUP(Introduction!$G$4,nametranslations,114,FALSE)</f>
        <v>Estimation utilisée : service de base</v>
      </c>
      <c r="X32" s="29" t="s">
        <v>151</v>
      </c>
      <c r="Y32" s="29"/>
      <c r="Z32" s="29"/>
      <c r="AA32" s="29"/>
      <c r="AB32" s="29"/>
      <c r="AC32" s="54"/>
      <c r="AD32" s="9"/>
      <c r="AE32" s="13"/>
      <c r="AF32" s="73"/>
      <c r="AG32" s="10" t="str">
        <f>HLOOKUP(Introduction!$G$4,nametranslations,114,FALSE)</f>
        <v>Estimation utilisée : service de base</v>
      </c>
      <c r="AH32" s="29" t="s">
        <v>151</v>
      </c>
      <c r="AI32" s="29"/>
      <c r="AJ32" s="29"/>
      <c r="AK32" s="29"/>
      <c r="AL32" s="29"/>
      <c r="AM32" s="54"/>
      <c r="AN32" s="9"/>
      <c r="AO32" s="13"/>
      <c r="AP32" s="73"/>
      <c r="AQ32" s="10" t="str">
        <f>HLOOKUP(Introduction!$G$4,nametranslations,114,FALSE)</f>
        <v>Estimation utilisée : service de base</v>
      </c>
      <c r="AR32" s="29" t="s">
        <v>151</v>
      </c>
      <c r="AS32" s="29"/>
      <c r="AT32" s="29"/>
      <c r="AU32" s="29"/>
      <c r="AV32" s="29"/>
      <c r="AW32" s="54"/>
      <c r="AX32" s="9"/>
      <c r="AY32" s="13"/>
      <c r="AZ32" s="73"/>
      <c r="BA32" s="10" t="str">
        <f>HLOOKUP(Introduction!$G$4,nametranslations,114,FALSE)</f>
        <v>Estimation utilisée : service de base</v>
      </c>
      <c r="BB32" s="29" t="s">
        <v>151</v>
      </c>
      <c r="BC32" s="29"/>
      <c r="BD32" s="29"/>
      <c r="BE32" s="29"/>
      <c r="BF32" s="29"/>
      <c r="BG32" s="54"/>
      <c r="BH32" s="9"/>
      <c r="BI32" s="13"/>
      <c r="BJ32" s="73"/>
      <c r="BK32" s="10" t="str">
        <f>HLOOKUP(Introduction!$G$4,nametranslations,114,FALSE)</f>
        <v>Estimation utilisée : service de base</v>
      </c>
      <c r="BL32" s="29" t="s">
        <v>174</v>
      </c>
      <c r="BM32" s="29"/>
      <c r="BN32" s="29"/>
      <c r="BO32" s="29"/>
      <c r="BP32" s="29" t="s">
        <v>151</v>
      </c>
      <c r="BQ32" s="54" t="s">
        <v>151</v>
      </c>
      <c r="BR32" s="9"/>
      <c r="BS32" s="13"/>
      <c r="BT32" s="73"/>
      <c r="BU32" s="10" t="str">
        <f>HLOOKUP(Introduction!$G$4,nametranslations,114,FALSE)</f>
        <v>Estimation utilisée : service de base</v>
      </c>
      <c r="BV32" s="30" t="s">
        <v>174</v>
      </c>
      <c r="BW32" s="30"/>
      <c r="BX32" s="30"/>
      <c r="BY32" s="30"/>
      <c r="BZ32" s="30" t="s">
        <v>151</v>
      </c>
      <c r="CA32" s="62" t="s">
        <v>151</v>
      </c>
      <c r="CB32" s="9"/>
      <c r="CC32" s="13"/>
      <c r="CD32" s="73"/>
      <c r="CE32" s="10" t="str">
        <f>HLOOKUP(Introduction!$G$4,nametranslations,114,FALSE)</f>
        <v>Estimation utilisée : service de base</v>
      </c>
      <c r="CF32" s="126" t="s">
        <v>151</v>
      </c>
      <c r="CG32" s="126"/>
      <c r="CH32" s="126"/>
      <c r="CI32" s="126"/>
      <c r="CJ32" s="126" t="s">
        <v>151</v>
      </c>
      <c r="CK32" s="62" t="s">
        <v>151</v>
      </c>
      <c r="CL32" s="113"/>
      <c r="CM32" s="13"/>
      <c r="CN32" s="73"/>
      <c r="CO32" s="10" t="str">
        <f>HLOOKUP(Introduction!$G$4,nametranslations,114,FALSE)</f>
        <v>Estimation utilisée : service de base</v>
      </c>
      <c r="CP32" s="126" t="s">
        <v>151</v>
      </c>
      <c r="CQ32" s="126" t="s">
        <v>151</v>
      </c>
      <c r="CR32" s="126" t="s">
        <v>151</v>
      </c>
      <c r="CS32" s="126"/>
      <c r="CT32" s="126" t="s">
        <v>151</v>
      </c>
      <c r="CU32" s="62"/>
      <c r="CV32" s="113"/>
      <c r="CW32" s="13"/>
      <c r="CX32" s="73"/>
      <c r="CY32" s="10" t="str">
        <f>HLOOKUP(Introduction!$G$4,nametranslations,114,FALSE)</f>
        <v>Estimation utilisée : service de base</v>
      </c>
      <c r="CZ32" s="29"/>
      <c r="DA32" s="29"/>
      <c r="DB32" s="29" t="s">
        <v>151</v>
      </c>
      <c r="DC32" s="29"/>
      <c r="DD32" s="29"/>
      <c r="DE32" s="54"/>
      <c r="DF32" s="113"/>
      <c r="DG32" s="13"/>
      <c r="DH32" s="73"/>
      <c r="DI32" s="10" t="str">
        <f>HLOOKUP(Introduction!$G$4,nametranslations,114,FALSE)</f>
        <v>Estimation utilisée : service de base</v>
      </c>
      <c r="DJ32" s="126"/>
      <c r="DK32" s="126"/>
      <c r="DL32" s="126"/>
      <c r="DM32" s="126"/>
      <c r="DN32" s="126"/>
      <c r="DO32" s="62"/>
      <c r="DP32" s="113"/>
      <c r="DQ32" s="13"/>
      <c r="DR32" s="73"/>
      <c r="DS32" s="10" t="str">
        <f>HLOOKUP(Introduction!$G$4,nametranslations,114,FALSE)</f>
        <v>Estimation utilisée : service de base</v>
      </c>
      <c r="DT32" s="126" t="s">
        <v>151</v>
      </c>
      <c r="DU32" s="126" t="s">
        <v>151</v>
      </c>
      <c r="DV32" s="126" t="s">
        <v>151</v>
      </c>
      <c r="DW32" s="126"/>
      <c r="DX32" s="126" t="s">
        <v>151</v>
      </c>
      <c r="DY32" s="62"/>
      <c r="DZ32" s="113"/>
      <c r="EA32" s="13"/>
    </row>
    <row r="33" spans="1:131" ht="16.5" customHeight="1" x14ac:dyDescent="0.3">
      <c r="A33" s="209" t="str">
        <f ca="1">IF(ISBLANK('Data Summary'!A35),"",'Data Summary'!A35)</f>
        <v/>
      </c>
      <c r="B33" s="74"/>
      <c r="C33" s="10" t="str">
        <f>HLOOKUP(Introduction!$G$4,nametranslations,115,FALSE)</f>
        <v>Nombre total d'écoles</v>
      </c>
      <c r="D33" s="37"/>
      <c r="E33" s="37"/>
      <c r="F33" s="37"/>
      <c r="G33" s="38"/>
      <c r="H33" s="39"/>
      <c r="I33" s="40"/>
      <c r="J33" s="9"/>
      <c r="K33" s="13"/>
      <c r="L33" s="74"/>
      <c r="M33" s="10" t="str">
        <f>HLOOKUP(Introduction!$G$4,nametranslations,115,FALSE)</f>
        <v>Nombre total d'écoles</v>
      </c>
      <c r="N33" s="37"/>
      <c r="O33" s="8"/>
      <c r="P33" s="8"/>
      <c r="Q33" s="38"/>
      <c r="R33" s="39"/>
      <c r="S33" s="40"/>
      <c r="T33" s="9"/>
      <c r="U33" s="13"/>
      <c r="V33" s="74"/>
      <c r="W33" s="10" t="str">
        <f>HLOOKUP(Introduction!$G$4,nametranslations,115,FALSE)</f>
        <v>Nombre total d'écoles</v>
      </c>
      <c r="X33" s="37"/>
      <c r="Y33" s="8"/>
      <c r="Z33" s="8"/>
      <c r="AA33" s="38"/>
      <c r="AB33" s="39"/>
      <c r="AC33" s="40"/>
      <c r="AD33" s="9"/>
      <c r="AE33" s="13"/>
      <c r="AF33" s="74"/>
      <c r="AG33" s="10" t="str">
        <f>HLOOKUP(Introduction!$G$4,nametranslations,115,FALSE)</f>
        <v>Nombre total d'écoles</v>
      </c>
      <c r="AH33" s="37"/>
      <c r="AI33" s="37"/>
      <c r="AJ33" s="37"/>
      <c r="AK33" s="38"/>
      <c r="AL33" s="39"/>
      <c r="AM33" s="40"/>
      <c r="AN33" s="9"/>
      <c r="AO33" s="13"/>
      <c r="AP33" s="74"/>
      <c r="AQ33" s="10" t="str">
        <f>HLOOKUP(Introduction!$G$4,nametranslations,115,FALSE)</f>
        <v>Nombre total d'écoles</v>
      </c>
      <c r="AR33" s="37"/>
      <c r="AS33" s="8"/>
      <c r="AT33" s="8"/>
      <c r="AU33" s="38"/>
      <c r="AV33" s="39"/>
      <c r="AW33" s="40"/>
      <c r="AX33" s="9"/>
      <c r="AY33" s="13"/>
      <c r="AZ33" s="74"/>
      <c r="BA33" s="10" t="str">
        <f>HLOOKUP(Introduction!$G$4,nametranslations,115,FALSE)</f>
        <v>Nombre total d'écoles</v>
      </c>
      <c r="BB33" s="37"/>
      <c r="BC33" s="8"/>
      <c r="BD33" s="8"/>
      <c r="BE33" s="38"/>
      <c r="BF33" s="39"/>
      <c r="BG33" s="40"/>
      <c r="BH33" s="9"/>
      <c r="BI33" s="13"/>
      <c r="BJ33" s="74"/>
      <c r="BK33" s="10" t="str">
        <f>HLOOKUP(Introduction!$G$4,nametranslations,115,FALSE)</f>
        <v>Nombre total d'écoles</v>
      </c>
      <c r="BL33" s="37"/>
      <c r="BM33" s="37"/>
      <c r="BN33" s="37"/>
      <c r="BO33" s="38"/>
      <c r="BP33" s="39"/>
      <c r="BQ33" s="40"/>
      <c r="BR33" s="9"/>
      <c r="BS33" s="13"/>
      <c r="BT33" s="74"/>
      <c r="BU33" s="10" t="str">
        <f>HLOOKUP(Introduction!$G$4,nametranslations,115,FALSE)</f>
        <v>Nombre total d'écoles</v>
      </c>
      <c r="BV33" s="37"/>
      <c r="BW33" s="8"/>
      <c r="BX33" s="8"/>
      <c r="BY33" s="38"/>
      <c r="BZ33" s="39"/>
      <c r="CA33" s="40"/>
      <c r="CB33" s="9"/>
      <c r="CC33" s="13"/>
      <c r="CD33" s="74"/>
      <c r="CE33" s="10" t="str">
        <f>HLOOKUP(Introduction!$G$4,nametranslations,115,FALSE)</f>
        <v>Nombre total d'écoles</v>
      </c>
      <c r="CF33" s="122"/>
      <c r="CG33" s="122"/>
      <c r="CH33" s="122"/>
      <c r="CI33" s="123"/>
      <c r="CJ33" s="124"/>
      <c r="CK33" s="40"/>
      <c r="CL33" s="113"/>
      <c r="CM33" s="13"/>
      <c r="CN33" s="74"/>
      <c r="CO33" s="10" t="str">
        <f>HLOOKUP(Introduction!$G$4,nametranslations,115,FALSE)</f>
        <v>Nombre total d'écoles</v>
      </c>
      <c r="CP33" s="122"/>
      <c r="CQ33" s="122"/>
      <c r="CR33" s="122"/>
      <c r="CS33" s="123"/>
      <c r="CT33" s="124">
        <v>8500</v>
      </c>
      <c r="CU33" s="40"/>
      <c r="CV33" s="113"/>
      <c r="CW33" s="13"/>
      <c r="CX33" s="74"/>
      <c r="CY33" s="10" t="str">
        <f>HLOOKUP(Introduction!$G$4,nametranslations,115,FALSE)</f>
        <v>Nombre total d'écoles</v>
      </c>
      <c r="CZ33" s="122"/>
      <c r="DA33" s="127"/>
      <c r="DB33" s="127"/>
      <c r="DC33" s="123"/>
      <c r="DD33" s="124"/>
      <c r="DE33" s="40"/>
      <c r="DF33" s="113"/>
      <c r="DG33" s="13"/>
      <c r="DH33" s="74"/>
      <c r="DI33" s="10" t="str">
        <f>HLOOKUP(Introduction!$G$4,nametranslations,115,FALSE)</f>
        <v>Nombre total d'écoles</v>
      </c>
      <c r="DJ33" s="122"/>
      <c r="DK33" s="122"/>
      <c r="DL33" s="122"/>
      <c r="DM33" s="123"/>
      <c r="DN33" s="124"/>
      <c r="DO33" s="40"/>
      <c r="DP33" s="113"/>
      <c r="DQ33" s="13"/>
      <c r="DR33" s="74"/>
      <c r="DS33" s="10" t="str">
        <f>HLOOKUP(Introduction!$G$4,nametranslations,115,FALSE)</f>
        <v>Nombre total d'écoles</v>
      </c>
      <c r="DT33" s="122"/>
      <c r="DU33" s="122"/>
      <c r="DV33" s="122"/>
      <c r="DW33" s="123"/>
      <c r="DX33" s="122"/>
      <c r="DY33" s="40"/>
      <c r="DZ33" s="113"/>
      <c r="EA33" s="13"/>
    </row>
    <row r="34" spans="1:131" ht="16.5" customHeight="1" thickBot="1" x14ac:dyDescent="0.35">
      <c r="A34" s="209" t="str">
        <f ca="1">IF(ISBLANK('Data Summary'!A36),"",'Data Summary'!A36)</f>
        <v/>
      </c>
      <c r="B34" s="75"/>
      <c r="C34" s="25" t="str">
        <f>HLOOKUP(Introduction!$G$4,nametranslations,116,FALSE)</f>
        <v>Nombre enquêté</v>
      </c>
      <c r="D34" s="42">
        <f>'Water Data'!D31</f>
        <v>9805</v>
      </c>
      <c r="E34" s="42"/>
      <c r="F34" s="42"/>
      <c r="G34" s="42"/>
      <c r="H34" s="42">
        <f>'Water Data'!H31</f>
        <v>8149</v>
      </c>
      <c r="I34" s="43">
        <f>'Water Data'!I31</f>
        <v>1656</v>
      </c>
      <c r="J34" s="22"/>
      <c r="K34" s="15"/>
      <c r="L34" s="75"/>
      <c r="M34" s="25" t="str">
        <f>HLOOKUP(Introduction!$G$4,nametranslations,116,FALSE)</f>
        <v>Nombre enquêté</v>
      </c>
      <c r="N34" s="42">
        <f>'Water Data'!N31</f>
        <v>10467</v>
      </c>
      <c r="O34" s="42"/>
      <c r="P34" s="42"/>
      <c r="Q34" s="42"/>
      <c r="R34" s="42">
        <f>'Water Data'!R31</f>
        <v>8709</v>
      </c>
      <c r="S34" s="43">
        <f>'Water Data'!S31</f>
        <v>1758</v>
      </c>
      <c r="T34" s="22"/>
      <c r="U34" s="15"/>
      <c r="V34" s="75"/>
      <c r="W34" s="25" t="str">
        <f>HLOOKUP(Introduction!$G$4,nametranslations,116,FALSE)</f>
        <v>Nombre enquêté</v>
      </c>
      <c r="X34" s="42">
        <f>'Water Data'!X31</f>
        <v>11168</v>
      </c>
      <c r="Y34" s="42"/>
      <c r="Z34" s="42"/>
      <c r="AA34" s="42"/>
      <c r="AB34" s="42">
        <f>'Water Data'!AB31</f>
        <v>9243</v>
      </c>
      <c r="AC34" s="43">
        <f>'Water Data'!AC31</f>
        <v>1925</v>
      </c>
      <c r="AD34" s="22"/>
      <c r="AE34" s="15"/>
      <c r="AF34" s="75"/>
      <c r="AG34" s="25" t="str">
        <f>HLOOKUP(Introduction!$G$4,nametranslations,116,FALSE)</f>
        <v>Nombre enquêté</v>
      </c>
      <c r="AH34" s="42">
        <f>'Water Data'!AH31</f>
        <v>11980</v>
      </c>
      <c r="AI34" s="42"/>
      <c r="AJ34" s="42"/>
      <c r="AK34" s="42"/>
      <c r="AL34" s="42">
        <f>'Water Data'!AL31</f>
        <v>9862</v>
      </c>
      <c r="AM34" s="43">
        <f>'Water Data'!AM31</f>
        <v>2118</v>
      </c>
      <c r="AN34" s="22"/>
      <c r="AO34" s="15"/>
      <c r="AP34" s="75"/>
      <c r="AQ34" s="25" t="str">
        <f>HLOOKUP(Introduction!$G$4,nametranslations,116,FALSE)</f>
        <v>Nombre enquêté</v>
      </c>
      <c r="AR34" s="42">
        <f>'Water Data'!AR31</f>
        <v>12565</v>
      </c>
      <c r="AS34" s="42"/>
      <c r="AT34" s="42"/>
      <c r="AU34" s="42"/>
      <c r="AV34" s="42">
        <f>'Water Data'!AV31</f>
        <v>10237</v>
      </c>
      <c r="AW34" s="43">
        <f>'Water Data'!AW31</f>
        <v>2328</v>
      </c>
      <c r="AX34" s="22"/>
      <c r="AY34" s="15"/>
      <c r="AZ34" s="75"/>
      <c r="BA34" s="25" t="str">
        <f>HLOOKUP(Introduction!$G$4,nametranslations,116,FALSE)</f>
        <v>Nombre enquêté</v>
      </c>
      <c r="BB34" s="42">
        <f>'Water Data'!BB31</f>
        <v>13619</v>
      </c>
      <c r="BC34" s="42"/>
      <c r="BD34" s="42"/>
      <c r="BE34" s="42"/>
      <c r="BF34" s="42">
        <f>'Water Data'!BF31</f>
        <v>10956</v>
      </c>
      <c r="BG34" s="43">
        <f>'Water Data'!BG31</f>
        <v>2663</v>
      </c>
      <c r="BH34" s="22"/>
      <c r="BI34" s="15"/>
      <c r="BJ34" s="75"/>
      <c r="BK34" s="25" t="str">
        <f>HLOOKUP(Introduction!$G$4,nametranslations,116,FALSE)</f>
        <v>Nombre enquêté</v>
      </c>
      <c r="BL34" s="42"/>
      <c r="BM34" s="42"/>
      <c r="BN34" s="42"/>
      <c r="BO34" s="42"/>
      <c r="BP34" s="42"/>
      <c r="BQ34" s="43"/>
      <c r="BR34" s="22"/>
      <c r="BS34" s="15"/>
      <c r="BT34" s="75"/>
      <c r="BU34" s="25" t="str">
        <f>HLOOKUP(Introduction!$G$4,nametranslations,116,FALSE)</f>
        <v>Nombre enquêté</v>
      </c>
      <c r="BV34" s="42"/>
      <c r="BW34" s="47"/>
      <c r="BX34" s="47"/>
      <c r="BY34" s="48"/>
      <c r="BZ34" s="47"/>
      <c r="CA34" s="49"/>
      <c r="CB34" s="22"/>
      <c r="CC34" s="15"/>
      <c r="CD34" s="75"/>
      <c r="CE34" s="25" t="str">
        <f>HLOOKUP(Introduction!$G$4,nametranslations,116,FALSE)</f>
        <v>Nombre enquêté</v>
      </c>
      <c r="CF34" s="42"/>
      <c r="CG34" s="42"/>
      <c r="CH34" s="42"/>
      <c r="CI34" s="42"/>
      <c r="CJ34" s="42"/>
      <c r="CK34" s="49"/>
      <c r="CL34" s="22"/>
      <c r="CM34" s="15"/>
      <c r="CN34" s="75"/>
      <c r="CO34" s="25" t="str">
        <f>HLOOKUP(Introduction!$G$4,nametranslations,116,FALSE)</f>
        <v>Nombre enquêté</v>
      </c>
      <c r="CP34" s="42">
        <v>1168</v>
      </c>
      <c r="CQ34" s="42">
        <v>141</v>
      </c>
      <c r="CR34" s="42">
        <v>1027</v>
      </c>
      <c r="CS34" s="42"/>
      <c r="CT34" s="42">
        <v>1168</v>
      </c>
      <c r="CU34" s="49"/>
      <c r="CV34" s="22"/>
      <c r="CW34" s="15"/>
      <c r="CX34" s="75"/>
      <c r="CY34" s="25" t="str">
        <f>HLOOKUP(Introduction!$G$4,nametranslations,116,FALSE)</f>
        <v>Nombre enquêté</v>
      </c>
      <c r="CZ34" s="42"/>
      <c r="DA34" s="47"/>
      <c r="DB34" s="47">
        <v>85</v>
      </c>
      <c r="DC34" s="42"/>
      <c r="DD34" s="42"/>
      <c r="DE34" s="43"/>
      <c r="DF34" s="22"/>
      <c r="DG34" s="15"/>
      <c r="DH34" s="75"/>
      <c r="DI34" s="25" t="str">
        <f>HLOOKUP(Introduction!$G$4,nametranslations,116,FALSE)</f>
        <v>Nombre enquêté</v>
      </c>
      <c r="DJ34" s="42"/>
      <c r="DK34" s="42"/>
      <c r="DL34" s="42"/>
      <c r="DM34" s="42"/>
      <c r="DN34" s="42"/>
      <c r="DO34" s="49"/>
      <c r="DP34" s="22"/>
      <c r="DQ34" s="15"/>
      <c r="DR34" s="75"/>
      <c r="DS34" s="25" t="str">
        <f>HLOOKUP(Introduction!$G$4,nametranslations,116,FALSE)</f>
        <v>Nombre enquêté</v>
      </c>
      <c r="DT34" s="42">
        <v>65</v>
      </c>
      <c r="DU34" s="42">
        <v>44</v>
      </c>
      <c r="DV34" s="42">
        <v>21</v>
      </c>
      <c r="DW34" s="42"/>
      <c r="DX34" s="42">
        <v>65</v>
      </c>
      <c r="DY34" s="49"/>
      <c r="DZ34" s="22"/>
      <c r="EA34" s="15"/>
    </row>
    <row r="35" spans="1:131" x14ac:dyDescent="0.3">
      <c r="A35" s="209" t="str">
        <f ca="1">IF(ISBLANK('Data Summary'!A37),"",'Data Summary'!A37)</f>
        <v/>
      </c>
    </row>
    <row r="36" spans="1:131" x14ac:dyDescent="0.3">
      <c r="A36" s="209" t="str">
        <f ca="1">IF(ISBLANK('Data Summary'!A38),"",'Data Summary'!A38)</f>
        <v/>
      </c>
    </row>
    <row r="37" spans="1:131" x14ac:dyDescent="0.3">
      <c r="A37" s="209" t="str">
        <f ca="1">IF(ISBLANK('Data Summary'!A39),"",'Data Summary'!A39)</f>
        <v/>
      </c>
    </row>
    <row r="38" spans="1:131" x14ac:dyDescent="0.3">
      <c r="A38" s="209" t="str">
        <f ca="1">IF(ISBLANK('Data Summary'!A40),"",'Data Summary'!A40)</f>
        <v/>
      </c>
    </row>
    <row r="39" spans="1:131" x14ac:dyDescent="0.3">
      <c r="A39" s="209" t="str">
        <f ca="1">IF(ISBLANK('Data Summary'!A41),"",'Data Summary'!A41)</f>
        <v/>
      </c>
    </row>
    <row r="40" spans="1:131" x14ac:dyDescent="0.3">
      <c r="A40" s="209" t="str">
        <f ca="1">IF(ISBLANK('Data Summary'!A42),"",'Data Summary'!A42)</f>
        <v/>
      </c>
    </row>
    <row r="41" spans="1:131" x14ac:dyDescent="0.3">
      <c r="A41" s="209" t="str">
        <f ca="1">IF(ISBLANK('Data Summary'!A43),"",'Data Summary'!A43)</f>
        <v/>
      </c>
    </row>
    <row r="42" spans="1:131" x14ac:dyDescent="0.3">
      <c r="A42" s="209" t="str">
        <f ca="1">IF(ISBLANK('Data Summary'!A44),"",'Data Summary'!A44)</f>
        <v/>
      </c>
    </row>
    <row r="43" spans="1:131" x14ac:dyDescent="0.3">
      <c r="A43" s="209" t="str">
        <f ca="1">IF(ISBLANK('Data Summary'!A45),"",'Data Summary'!A45)</f>
        <v/>
      </c>
    </row>
    <row r="44" spans="1:131" x14ac:dyDescent="0.3">
      <c r="A44" s="209" t="str">
        <f ca="1">IF(ISBLANK('Data Summary'!A46),"",'Data Summary'!A46)</f>
        <v/>
      </c>
    </row>
    <row r="45" spans="1:131" x14ac:dyDescent="0.3">
      <c r="A45" s="209" t="str">
        <f ca="1">IF(ISBLANK('Data Summary'!A47),"",'Data Summary'!A47)</f>
        <v/>
      </c>
    </row>
    <row r="46" spans="1:131" x14ac:dyDescent="0.3">
      <c r="A46" s="209" t="str">
        <f ca="1">IF(ISBLANK('Data Summary'!A48),"",'Data Summary'!A48)</f>
        <v/>
      </c>
    </row>
    <row r="47" spans="1:131" x14ac:dyDescent="0.3">
      <c r="A47" s="209" t="str">
        <f ca="1">IF(ISBLANK('Data Summary'!A49),"",'Data Summary'!A49)</f>
        <v/>
      </c>
    </row>
    <row r="48" spans="1:131" x14ac:dyDescent="0.3">
      <c r="A48" s="209" t="str">
        <f ca="1">IF(ISBLANK('Data Summary'!A50),"",'Data Summary'!A50)</f>
        <v/>
      </c>
    </row>
    <row r="49" spans="1:1" x14ac:dyDescent="0.3">
      <c r="A49" s="209" t="str">
        <f ca="1">IF(ISBLANK('Data Summary'!A51),"",'Data Summary'!A51)</f>
        <v/>
      </c>
    </row>
    <row r="50" spans="1:1" x14ac:dyDescent="0.3">
      <c r="A50" s="209" t="str">
        <f ca="1">IF(ISBLANK('Data Summary'!A52),"",'Data Summary'!A52)</f>
        <v/>
      </c>
    </row>
    <row r="51" spans="1:1" x14ac:dyDescent="0.3">
      <c r="A51" s="209" t="str">
        <f ca="1">IF(ISBLANK('Data Summary'!A53),"",'Data Summary'!A53)</f>
        <v/>
      </c>
    </row>
    <row r="52" spans="1:1" x14ac:dyDescent="0.3">
      <c r="A52" s="209" t="str">
        <f ca="1">IF(ISBLANK('Data Summary'!A54),"",'Data Summary'!A54)</f>
        <v/>
      </c>
    </row>
    <row r="53" spans="1:1" x14ac:dyDescent="0.3">
      <c r="A53" s="209" t="str">
        <f ca="1">IF(ISBLANK('Data Summary'!A55),"",'Data Summary'!A55)</f>
        <v/>
      </c>
    </row>
    <row r="54" spans="1:1" x14ac:dyDescent="0.3">
      <c r="A54" s="209" t="str">
        <f ca="1">IF(ISBLANK('Data Summary'!A56),"",'Data Summary'!A56)</f>
        <v/>
      </c>
    </row>
    <row r="55" spans="1:1" x14ac:dyDescent="0.3">
      <c r="A55" s="209" t="str">
        <f ca="1">IF(ISBLANK('Data Summary'!A57),"",'Data Summary'!A57)</f>
        <v/>
      </c>
    </row>
    <row r="56" spans="1:1" x14ac:dyDescent="0.3">
      <c r="A56" s="209" t="str">
        <f ca="1">IF(ISBLANK('Data Summary'!A58),"",'Data Summary'!A58)</f>
        <v/>
      </c>
    </row>
    <row r="57" spans="1:1" x14ac:dyDescent="0.3">
      <c r="A57" s="209" t="str">
        <f ca="1">IF(ISBLANK('Data Summary'!A59),"",'Data Summary'!A59)</f>
        <v/>
      </c>
    </row>
    <row r="58" spans="1:1" x14ac:dyDescent="0.3">
      <c r="A58" s="209" t="str">
        <f ca="1">IF(ISBLANK('Data Summary'!A60),"",'Data Summary'!A60)</f>
        <v/>
      </c>
    </row>
    <row r="59" spans="1:1" x14ac:dyDescent="0.3">
      <c r="A59" s="209" t="str">
        <f ca="1">IF(ISBLANK('Data Summary'!A61),"",'Data Summary'!A61)</f>
        <v/>
      </c>
    </row>
    <row r="60" spans="1:1" x14ac:dyDescent="0.3">
      <c r="A60" s="209" t="str">
        <f ca="1">IF(ISBLANK('Data Summary'!A62),"",'Data Summary'!A62)</f>
        <v/>
      </c>
    </row>
    <row r="61" spans="1:1" x14ac:dyDescent="0.3">
      <c r="A61" s="209" t="str">
        <f ca="1">IF(ISBLANK('Data Summary'!A63),"",'Data Summary'!A63)</f>
        <v/>
      </c>
    </row>
    <row r="62" spans="1:1" x14ac:dyDescent="0.3">
      <c r="A62" s="209" t="str">
        <f ca="1">IF(ISBLANK('Data Summary'!A64),"",'Data Summary'!A64)</f>
        <v/>
      </c>
    </row>
    <row r="63" spans="1:1" x14ac:dyDescent="0.3">
      <c r="A63" s="209" t="str">
        <f ca="1">IF(ISBLANK('Data Summary'!A65),"",'Data Summary'!A65)</f>
        <v/>
      </c>
    </row>
    <row r="64" spans="1:1" x14ac:dyDescent="0.3">
      <c r="A64" s="209" t="str">
        <f ca="1">IF(ISBLANK('Data Summary'!A66),"",'Data Summary'!A66)</f>
        <v/>
      </c>
    </row>
    <row r="65" spans="1:1" x14ac:dyDescent="0.3">
      <c r="A65" s="209" t="str">
        <f ca="1">IF(ISBLANK('Data Summary'!A67),"",'Data Summary'!A67)</f>
        <v/>
      </c>
    </row>
    <row r="66" spans="1:1" x14ac:dyDescent="0.3">
      <c r="A66" s="209" t="str">
        <f ca="1">IF(ISBLANK('Data Summary'!A68),"",'Data Summary'!A68)</f>
        <v/>
      </c>
    </row>
    <row r="67" spans="1:1" x14ac:dyDescent="0.3">
      <c r="A67" s="209" t="str">
        <f ca="1">IF(ISBLANK('Data Summary'!A69),"",'Data Summary'!A69)</f>
        <v/>
      </c>
    </row>
    <row r="68" spans="1:1" x14ac:dyDescent="0.3">
      <c r="A68" s="209" t="str">
        <f ca="1">IF(ISBLANK('Data Summary'!A70),"",'Data Summary'!A70)</f>
        <v/>
      </c>
    </row>
    <row r="69" spans="1:1" x14ac:dyDescent="0.3">
      <c r="A69" s="209" t="str">
        <f ca="1">IF(ISBLANK('Data Summary'!A71),"",'Data Summary'!A71)</f>
        <v/>
      </c>
    </row>
    <row r="70" spans="1:1" x14ac:dyDescent="0.3">
      <c r="A70" s="209" t="str">
        <f ca="1">IF(ISBLANK('Data Summary'!A72),"",'Data Summary'!A72)</f>
        <v/>
      </c>
    </row>
    <row r="71" spans="1:1" x14ac:dyDescent="0.3">
      <c r="A71" s="209" t="str">
        <f ca="1">IF(ISBLANK('Data Summary'!A73),"",'Data Summary'!A73)</f>
        <v/>
      </c>
    </row>
    <row r="72" spans="1:1" x14ac:dyDescent="0.3">
      <c r="A72" s="209" t="str">
        <f ca="1">IF(ISBLANK('Data Summary'!A74),"",'Data Summary'!A74)</f>
        <v/>
      </c>
    </row>
    <row r="73" spans="1:1" x14ac:dyDescent="0.3">
      <c r="A73" s="209" t="str">
        <f ca="1">IF(ISBLANK('Data Summary'!A75),"",'Data Summary'!A75)</f>
        <v/>
      </c>
    </row>
    <row r="74" spans="1:1" x14ac:dyDescent="0.3">
      <c r="A74" s="209" t="str">
        <f ca="1">IF(ISBLANK('Data Summary'!A76),"",'Data Summary'!A76)</f>
        <v/>
      </c>
    </row>
    <row r="75" spans="1:1" x14ac:dyDescent="0.3">
      <c r="A75" s="209" t="str">
        <f ca="1">IF(ISBLANK('Data Summary'!A77),"",'Data Summary'!A77)</f>
        <v/>
      </c>
    </row>
    <row r="76" spans="1:1" x14ac:dyDescent="0.3">
      <c r="A76" s="209" t="str">
        <f ca="1">IF(ISBLANK('Data Summary'!A78),"",'Data Summary'!A78)</f>
        <v/>
      </c>
    </row>
    <row r="77" spans="1:1" x14ac:dyDescent="0.3">
      <c r="A77" s="209" t="str">
        <f ca="1">IF(ISBLANK('Data Summary'!A79),"",'Data Summary'!A79)</f>
        <v/>
      </c>
    </row>
    <row r="78" spans="1:1" x14ac:dyDescent="0.3">
      <c r="A78" s="209" t="str">
        <f ca="1">IF(ISBLANK('Data Summary'!A80),"",'Data Summary'!A80)</f>
        <v/>
      </c>
    </row>
    <row r="79" spans="1:1" x14ac:dyDescent="0.3">
      <c r="A79" s="209" t="str">
        <f ca="1">IF(ISBLANK('Data Summary'!A81),"",'Data Summary'!A81)</f>
        <v/>
      </c>
    </row>
    <row r="80" spans="1:1" x14ac:dyDescent="0.3">
      <c r="A80" s="209" t="str">
        <f ca="1">IF(ISBLANK('Data Summary'!A82),"",'Data Summary'!A82)</f>
        <v/>
      </c>
    </row>
    <row r="81" spans="1:1" x14ac:dyDescent="0.3">
      <c r="A81" s="209" t="str">
        <f ca="1">IF(ISBLANK('Data Summary'!A83),"",'Data Summary'!A83)</f>
        <v/>
      </c>
    </row>
    <row r="82" spans="1:1" x14ac:dyDescent="0.3">
      <c r="A82" s="209" t="str">
        <f ca="1">IF(ISBLANK('Data Summary'!A84),"",'Data Summary'!A84)</f>
        <v/>
      </c>
    </row>
    <row r="83" spans="1:1" x14ac:dyDescent="0.3">
      <c r="A83" s="209" t="str">
        <f ca="1">IF(ISBLANK('Data Summary'!A85),"",'Data Summary'!A85)</f>
        <v/>
      </c>
    </row>
    <row r="84" spans="1:1" x14ac:dyDescent="0.3">
      <c r="A84" s="209" t="str">
        <f ca="1">IF(ISBLANK('Data Summary'!A86),"",'Data Summary'!A86)</f>
        <v/>
      </c>
    </row>
    <row r="85" spans="1:1" x14ac:dyDescent="0.3">
      <c r="A85" s="209" t="str">
        <f ca="1">IF(ISBLANK('Data Summary'!A87),"",'Data Summary'!A87)</f>
        <v/>
      </c>
    </row>
    <row r="86" spans="1:1" x14ac:dyDescent="0.3">
      <c r="A86" s="209" t="str">
        <f ca="1">IF(ISBLANK('Data Summary'!A88),"",'Data Summary'!A88)</f>
        <v/>
      </c>
    </row>
    <row r="87" spans="1:1" x14ac:dyDescent="0.3">
      <c r="A87" s="209" t="str">
        <f ca="1">IF(ISBLANK('Data Summary'!A89),"",'Data Summary'!A89)</f>
        <v/>
      </c>
    </row>
    <row r="88" spans="1:1" x14ac:dyDescent="0.3">
      <c r="A88" s="209" t="str">
        <f ca="1">IF(ISBLANK('Data Summary'!A90),"",'Data Summary'!A90)</f>
        <v/>
      </c>
    </row>
    <row r="89" spans="1:1" x14ac:dyDescent="0.3">
      <c r="A89" s="209" t="str">
        <f ca="1">IF(ISBLANK('Data Summary'!A91),"",'Data Summary'!A91)</f>
        <v/>
      </c>
    </row>
    <row r="90" spans="1:1" x14ac:dyDescent="0.3">
      <c r="A90" s="209" t="str">
        <f ca="1">IF(ISBLANK('Data Summary'!A92),"",'Data Summary'!A92)</f>
        <v/>
      </c>
    </row>
    <row r="91" spans="1:1" x14ac:dyDescent="0.3">
      <c r="A91" s="209" t="str">
        <f ca="1">IF(ISBLANK('Data Summary'!A93),"",'Data Summary'!A93)</f>
        <v/>
      </c>
    </row>
    <row r="92" spans="1:1" x14ac:dyDescent="0.3">
      <c r="A92" s="209" t="str">
        <f ca="1">IF(ISBLANK('Data Summary'!A94),"",'Data Summary'!A94)</f>
        <v/>
      </c>
    </row>
    <row r="93" spans="1:1" x14ac:dyDescent="0.3">
      <c r="A93" s="209" t="str">
        <f ca="1">IF(ISBLANK('Data Summary'!A95),"",'Data Summary'!A95)</f>
        <v/>
      </c>
    </row>
    <row r="94" spans="1:1" x14ac:dyDescent="0.3">
      <c r="A94" s="209" t="str">
        <f ca="1">IF(ISBLANK('Data Summary'!A96),"",'Data Summary'!A96)</f>
        <v/>
      </c>
    </row>
    <row r="95" spans="1:1" x14ac:dyDescent="0.3">
      <c r="A95" s="209" t="str">
        <f ca="1">IF(ISBLANK('Data Summary'!A97),"",'Data Summary'!A97)</f>
        <v/>
      </c>
    </row>
    <row r="96" spans="1:1" x14ac:dyDescent="0.3">
      <c r="A96" s="209" t="str">
        <f ca="1">IF(ISBLANK('Data Summary'!A98),"",'Data Summary'!A98)</f>
        <v/>
      </c>
    </row>
    <row r="97" spans="1:1" x14ac:dyDescent="0.3">
      <c r="A97" s="209" t="str">
        <f ca="1">IF(ISBLANK('Data Summary'!A99),"",'Data Summary'!A99)</f>
        <v/>
      </c>
    </row>
    <row r="98" spans="1:1" x14ac:dyDescent="0.3">
      <c r="A98" s="209" t="str">
        <f ca="1">IF(ISBLANK('Data Summary'!A100),"",'Data Summary'!A100)</f>
        <v/>
      </c>
    </row>
    <row r="99" spans="1:1" x14ac:dyDescent="0.3">
      <c r="A99" s="209" t="str">
        <f ca="1">IF(ISBLANK('Data Summary'!A101),"",'Data Summary'!A101)</f>
        <v/>
      </c>
    </row>
    <row r="100" spans="1:1" x14ac:dyDescent="0.3">
      <c r="A100" s="209" t="str">
        <f ca="1">IF(ISBLANK('Data Summary'!A102),"",'Data Summary'!A102)</f>
        <v/>
      </c>
    </row>
    <row r="101" spans="1:1" x14ac:dyDescent="0.3">
      <c r="A101" s="209" t="str">
        <f ca="1">IF(ISBLANK('Data Summary'!A103),"",'Data Summary'!A103)</f>
        <v/>
      </c>
    </row>
    <row r="102" spans="1:1" x14ac:dyDescent="0.3">
      <c r="A102" s="209" t="str">
        <f ca="1">IF(ISBLANK('Data Summary'!A104),"",'Data Summary'!A104)</f>
        <v/>
      </c>
    </row>
    <row r="103" spans="1:1" x14ac:dyDescent="0.3">
      <c r="A103" s="209" t="str">
        <f ca="1">IF(ISBLANK('Data Summary'!A105),"",'Data Summary'!A105)</f>
        <v/>
      </c>
    </row>
    <row r="104" spans="1:1" x14ac:dyDescent="0.3">
      <c r="A104" s="209" t="str">
        <f ca="1">IF(ISBLANK('Data Summary'!A106),"",'Data Summary'!A106)</f>
        <v/>
      </c>
    </row>
    <row r="105" spans="1:1" x14ac:dyDescent="0.3">
      <c r="A105" s="209" t="str">
        <f ca="1">IF(ISBLANK('Data Summary'!A107),"",'Data Summary'!A107)</f>
        <v/>
      </c>
    </row>
    <row r="106" spans="1:1" x14ac:dyDescent="0.3">
      <c r="A106" s="209" t="str">
        <f ca="1">IF(ISBLANK('Data Summary'!A108),"",'Data Summary'!A108)</f>
        <v/>
      </c>
    </row>
    <row r="107" spans="1:1" x14ac:dyDescent="0.3">
      <c r="A107" s="209" t="str">
        <f ca="1">IF(ISBLANK('Data Summary'!A109),"",'Data Summary'!A109)</f>
        <v/>
      </c>
    </row>
    <row r="108" spans="1:1" x14ac:dyDescent="0.3">
      <c r="A108" s="209" t="str">
        <f ca="1">IF(ISBLANK('Data Summary'!A110),"",'Data Summary'!A110)</f>
        <v/>
      </c>
    </row>
    <row r="109" spans="1:1" x14ac:dyDescent="0.3">
      <c r="A109" s="209" t="str">
        <f ca="1">IF(ISBLANK('Data Summary'!A111),"",'Data Summary'!A111)</f>
        <v/>
      </c>
    </row>
    <row r="110" spans="1:1" x14ac:dyDescent="0.3">
      <c r="A110" s="209" t="str">
        <f ca="1">IF(ISBLANK('Data Summary'!A112),"",'Data Summary'!A112)</f>
        <v/>
      </c>
    </row>
    <row r="111" spans="1:1" x14ac:dyDescent="0.3">
      <c r="A111" s="209" t="str">
        <f ca="1">IF(ISBLANK('Data Summary'!A113),"",'Data Summary'!A113)</f>
        <v/>
      </c>
    </row>
    <row r="112" spans="1:1" x14ac:dyDescent="0.3">
      <c r="A112" s="209" t="str">
        <f ca="1">IF(ISBLANK('Data Summary'!A114),"",'Data Summary'!A114)</f>
        <v/>
      </c>
    </row>
    <row r="113" spans="1:1" x14ac:dyDescent="0.3">
      <c r="A113" s="209" t="str">
        <f ca="1">IF(ISBLANK('Data Summary'!A115),"",'Data Summary'!A115)</f>
        <v/>
      </c>
    </row>
    <row r="114" spans="1:1" x14ac:dyDescent="0.3">
      <c r="A114" s="209" t="str">
        <f ca="1">IF(ISBLANK('Data Summary'!A116),"",'Data Summary'!A116)</f>
        <v/>
      </c>
    </row>
    <row r="115" spans="1:1" x14ac:dyDescent="0.3">
      <c r="A115" s="209" t="str">
        <f ca="1">IF(ISBLANK('Data Summary'!A117),"",'Data Summary'!A117)</f>
        <v/>
      </c>
    </row>
    <row r="116" spans="1:1" x14ac:dyDescent="0.3">
      <c r="A116" s="209" t="str">
        <f ca="1">IF(ISBLANK('Data Summary'!A118),"",'Data Summary'!A118)</f>
        <v/>
      </c>
    </row>
    <row r="117" spans="1:1" x14ac:dyDescent="0.3">
      <c r="A117" s="209" t="str">
        <f ca="1">IF(ISBLANK('Data Summary'!A119),"",'Data Summary'!A119)</f>
        <v/>
      </c>
    </row>
    <row r="118" spans="1:1" x14ac:dyDescent="0.3">
      <c r="A118" s="209" t="str">
        <f ca="1">IF(ISBLANK('Data Summary'!A120),"",'Data Summary'!A120)</f>
        <v/>
      </c>
    </row>
    <row r="119" spans="1:1" x14ac:dyDescent="0.3">
      <c r="A119" s="209" t="str">
        <f ca="1">IF(ISBLANK('Data Summary'!A121),"",'Data Summary'!A121)</f>
        <v/>
      </c>
    </row>
    <row r="120" spans="1:1" x14ac:dyDescent="0.3">
      <c r="A120" s="209" t="str">
        <f ca="1">IF(ISBLANK('Data Summary'!A122),"",'Data Summary'!A122)</f>
        <v/>
      </c>
    </row>
    <row r="121" spans="1:1" x14ac:dyDescent="0.3">
      <c r="A121" s="209" t="str">
        <f ca="1">IF(ISBLANK('Data Summary'!A123),"",'Data Summary'!A123)</f>
        <v/>
      </c>
    </row>
    <row r="122" spans="1:1" x14ac:dyDescent="0.3">
      <c r="A122" s="209" t="str">
        <f ca="1">IF(ISBLANK('Data Summary'!A124),"",'Data Summary'!A124)</f>
        <v/>
      </c>
    </row>
    <row r="123" spans="1:1" x14ac:dyDescent="0.3">
      <c r="A123" s="209" t="str">
        <f ca="1">IF(ISBLANK('Data Summary'!A125),"",'Data Summary'!A125)</f>
        <v/>
      </c>
    </row>
    <row r="124" spans="1:1" x14ac:dyDescent="0.3">
      <c r="A124" s="209" t="str">
        <f ca="1">IF(ISBLANK('Data Summary'!A126),"",'Data Summary'!A126)</f>
        <v/>
      </c>
    </row>
    <row r="125" spans="1:1" x14ac:dyDescent="0.3">
      <c r="A125" s="209" t="str">
        <f ca="1">IF(ISBLANK('Data Summary'!A127),"",'Data Summary'!A127)</f>
        <v/>
      </c>
    </row>
    <row r="126" spans="1:1" x14ac:dyDescent="0.3">
      <c r="A126" s="209" t="str">
        <f ca="1">IF(ISBLANK('Data Summary'!A128),"",'Data Summary'!A128)</f>
        <v/>
      </c>
    </row>
    <row r="127" spans="1:1" x14ac:dyDescent="0.3">
      <c r="A127" s="209" t="str">
        <f ca="1">IF(ISBLANK('Data Summary'!A129),"",'Data Summary'!A129)</f>
        <v/>
      </c>
    </row>
    <row r="128" spans="1:1" x14ac:dyDescent="0.3">
      <c r="A128" s="209" t="str">
        <f ca="1">IF(ISBLANK('Data Summary'!A130),"",'Data Summary'!A130)</f>
        <v/>
      </c>
    </row>
    <row r="129" spans="1:1" x14ac:dyDescent="0.3">
      <c r="A129" s="209" t="str">
        <f ca="1">IF(ISBLANK('Data Summary'!A131),"",'Data Summary'!A131)</f>
        <v/>
      </c>
    </row>
    <row r="130" spans="1:1" x14ac:dyDescent="0.3">
      <c r="A130" s="209" t="str">
        <f ca="1">IF(ISBLANK('Data Summary'!A132),"",'Data Summary'!A132)</f>
        <v/>
      </c>
    </row>
    <row r="131" spans="1:1" x14ac:dyDescent="0.3">
      <c r="A131" s="209" t="str">
        <f ca="1">IF(ISBLANK('Data Summary'!A133),"",'Data Summary'!A133)</f>
        <v/>
      </c>
    </row>
    <row r="132" spans="1:1" x14ac:dyDescent="0.3">
      <c r="A132" s="209" t="str">
        <f ca="1">IF(ISBLANK('Data Summary'!A134),"",'Data Summary'!A134)</f>
        <v/>
      </c>
    </row>
    <row r="133" spans="1:1" x14ac:dyDescent="0.3">
      <c r="A133" s="209" t="str">
        <f ca="1">IF(ISBLANK('Data Summary'!A135),"",'Data Summary'!A135)</f>
        <v/>
      </c>
    </row>
    <row r="134" spans="1:1" x14ac:dyDescent="0.3">
      <c r="A134" s="209" t="str">
        <f ca="1">IF(ISBLANK('Data Summary'!A136),"",'Data Summary'!A136)</f>
        <v/>
      </c>
    </row>
    <row r="135" spans="1:1" x14ac:dyDescent="0.3">
      <c r="A135" s="209" t="str">
        <f ca="1">IF(ISBLANK('Data Summary'!A137),"",'Data Summary'!A137)</f>
        <v/>
      </c>
    </row>
    <row r="136" spans="1:1" x14ac:dyDescent="0.3">
      <c r="A136" s="209" t="str">
        <f ca="1">IF(ISBLANK('Data Summary'!A138),"",'Data Summary'!A138)</f>
        <v/>
      </c>
    </row>
    <row r="137" spans="1:1" x14ac:dyDescent="0.3">
      <c r="A137" s="209" t="str">
        <f ca="1">IF(ISBLANK('Data Summary'!A139),"",'Data Summary'!A139)</f>
        <v/>
      </c>
    </row>
    <row r="138" spans="1:1" x14ac:dyDescent="0.3">
      <c r="A138" s="209" t="str">
        <f ca="1">IF(ISBLANK('Data Summary'!A140),"",'Data Summary'!A140)</f>
        <v/>
      </c>
    </row>
    <row r="139" spans="1:1" x14ac:dyDescent="0.3">
      <c r="A139" s="209" t="str">
        <f ca="1">IF(ISBLANK('Data Summary'!A141),"",'Data Summary'!A141)</f>
        <v/>
      </c>
    </row>
    <row r="140" spans="1:1" x14ac:dyDescent="0.3">
      <c r="A140" s="209" t="str">
        <f ca="1">IF(ISBLANK('Data Summary'!A142),"",'Data Summary'!A142)</f>
        <v/>
      </c>
    </row>
    <row r="141" spans="1:1" x14ac:dyDescent="0.3">
      <c r="A141" s="209" t="str">
        <f ca="1">IF(ISBLANK('Data Summary'!A143),"",'Data Summary'!A143)</f>
        <v/>
      </c>
    </row>
    <row r="142" spans="1:1" x14ac:dyDescent="0.3">
      <c r="A142" s="209" t="str">
        <f ca="1">IF(ISBLANK('Data Summary'!A144),"",'Data Summary'!A144)</f>
        <v/>
      </c>
    </row>
    <row r="143" spans="1:1" x14ac:dyDescent="0.3">
      <c r="A143" s="209" t="str">
        <f ca="1">IF(ISBLANK('Data Summary'!A145),"",'Data Summary'!A145)</f>
        <v/>
      </c>
    </row>
    <row r="144" spans="1:1" x14ac:dyDescent="0.3">
      <c r="A144" s="209" t="str">
        <f ca="1">IF(ISBLANK('Data Summary'!A146),"",'Data Summary'!A146)</f>
        <v/>
      </c>
    </row>
    <row r="145" spans="1:1" x14ac:dyDescent="0.3">
      <c r="A145" s="209" t="str">
        <f ca="1">IF(ISBLANK('Data Summary'!A147),"",'Data Summary'!A147)</f>
        <v/>
      </c>
    </row>
    <row r="146" spans="1:1" x14ac:dyDescent="0.3">
      <c r="A146" s="209" t="str">
        <f ca="1">IF(ISBLANK('Data Summary'!A148),"",'Data Summary'!A148)</f>
        <v/>
      </c>
    </row>
    <row r="147" spans="1:1" x14ac:dyDescent="0.3">
      <c r="A147" s="209" t="str">
        <f ca="1">IF(ISBLANK('Data Summary'!A149),"",'Data Summary'!A149)</f>
        <v/>
      </c>
    </row>
    <row r="148" spans="1:1" x14ac:dyDescent="0.3">
      <c r="A148" s="209" t="e">
        <f>IF(ISBLANK(#REF!),"",#REF!)</f>
        <v>#REF!</v>
      </c>
    </row>
    <row r="149" spans="1:1" x14ac:dyDescent="0.3">
      <c r="A149" s="209" t="e">
        <f>IF(ISBLANK(#REF!),"",#REF!)</f>
        <v>#REF!</v>
      </c>
    </row>
    <row r="150" spans="1:1" x14ac:dyDescent="0.3">
      <c r="A150" s="209" t="e">
        <f>IF(ISBLANK(#REF!),"",#REF!)</f>
        <v>#REF!</v>
      </c>
    </row>
    <row r="151" spans="1:1" x14ac:dyDescent="0.3">
      <c r="A151" s="209" t="e">
        <f>IF(ISBLANK(#REF!),"",#REF!)</f>
        <v>#REF!</v>
      </c>
    </row>
    <row r="152" spans="1:1" x14ac:dyDescent="0.3">
      <c r="A152" s="207"/>
    </row>
    <row r="153" spans="1:1" x14ac:dyDescent="0.3">
      <c r="A153" s="207"/>
    </row>
    <row r="154" spans="1:1" x14ac:dyDescent="0.3">
      <c r="A154" s="207"/>
    </row>
    <row r="155" spans="1:1" x14ac:dyDescent="0.3">
      <c r="A155" s="207"/>
    </row>
    <row r="156" spans="1:1" x14ac:dyDescent="0.3">
      <c r="A156" s="207"/>
    </row>
    <row r="157" spans="1:1" x14ac:dyDescent="0.3">
      <c r="A157" s="207"/>
    </row>
    <row r="158" spans="1:1" x14ac:dyDescent="0.3">
      <c r="A158" s="207"/>
    </row>
    <row r="159" spans="1:1" x14ac:dyDescent="0.3">
      <c r="A159" s="207"/>
    </row>
    <row r="160" spans="1:1" x14ac:dyDescent="0.3">
      <c r="A160" s="207"/>
    </row>
    <row r="161" spans="1:1" x14ac:dyDescent="0.3">
      <c r="A161" s="207"/>
    </row>
    <row r="162" spans="1:1" x14ac:dyDescent="0.3">
      <c r="A162" s="207"/>
    </row>
    <row r="163" spans="1:1" x14ac:dyDescent="0.3">
      <c r="A163" s="207"/>
    </row>
    <row r="164" spans="1:1" x14ac:dyDescent="0.3">
      <c r="A164" s="207"/>
    </row>
    <row r="165" spans="1:1" x14ac:dyDescent="0.3">
      <c r="A165" s="207"/>
    </row>
    <row r="166" spans="1:1" x14ac:dyDescent="0.3">
      <c r="A166" s="207"/>
    </row>
    <row r="167" spans="1:1" x14ac:dyDescent="0.3">
      <c r="A167" s="207"/>
    </row>
    <row r="168" spans="1:1" x14ac:dyDescent="0.3">
      <c r="A168" s="207"/>
    </row>
    <row r="169" spans="1:1" x14ac:dyDescent="0.3">
      <c r="A169" s="207"/>
    </row>
    <row r="170" spans="1:1" x14ac:dyDescent="0.3">
      <c r="A170" s="207"/>
    </row>
    <row r="171" spans="1:1" x14ac:dyDescent="0.3">
      <c r="A171" s="207"/>
    </row>
    <row r="172" spans="1:1" x14ac:dyDescent="0.3">
      <c r="A172" s="207"/>
    </row>
    <row r="173" spans="1:1" x14ac:dyDescent="0.3">
      <c r="A173" s="207"/>
    </row>
    <row r="174" spans="1:1" x14ac:dyDescent="0.3">
      <c r="A174" s="207"/>
    </row>
    <row r="175" spans="1:1" x14ac:dyDescent="0.3">
      <c r="A175" s="207"/>
    </row>
    <row r="176" spans="1:1" x14ac:dyDescent="0.3">
      <c r="A176" s="207"/>
    </row>
    <row r="177" spans="1:1" x14ac:dyDescent="0.3">
      <c r="A177" s="207"/>
    </row>
    <row r="178" spans="1:1" x14ac:dyDescent="0.3">
      <c r="A178" s="207"/>
    </row>
    <row r="179" spans="1:1" x14ac:dyDescent="0.3">
      <c r="A179" s="207"/>
    </row>
    <row r="180" spans="1:1" x14ac:dyDescent="0.3">
      <c r="A180" s="207"/>
    </row>
    <row r="181" spans="1:1" x14ac:dyDescent="0.3">
      <c r="A181" s="207"/>
    </row>
    <row r="182" spans="1:1" x14ac:dyDescent="0.3">
      <c r="A182" s="207"/>
    </row>
    <row r="183" spans="1:1" x14ac:dyDescent="0.3">
      <c r="A183" s="207"/>
    </row>
    <row r="184" spans="1:1" x14ac:dyDescent="0.3">
      <c r="A184" s="207"/>
    </row>
    <row r="185" spans="1:1" x14ac:dyDescent="0.3">
      <c r="A185" s="207"/>
    </row>
    <row r="186" spans="1:1" x14ac:dyDescent="0.3">
      <c r="A186" s="207"/>
    </row>
    <row r="187" spans="1:1" x14ac:dyDescent="0.3">
      <c r="A187" s="207"/>
    </row>
    <row r="188" spans="1:1" x14ac:dyDescent="0.3">
      <c r="A188" s="207"/>
    </row>
    <row r="189" spans="1:1" x14ac:dyDescent="0.3">
      <c r="A189" s="207"/>
    </row>
    <row r="190" spans="1:1" x14ac:dyDescent="0.3">
      <c r="A190" s="207"/>
    </row>
    <row r="191" spans="1:1" x14ac:dyDescent="0.3">
      <c r="A191" s="207"/>
    </row>
    <row r="192" spans="1:1" x14ac:dyDescent="0.3">
      <c r="A192" s="207"/>
    </row>
    <row r="193" spans="1:1" x14ac:dyDescent="0.3">
      <c r="A193" s="207"/>
    </row>
    <row r="194" spans="1:1" x14ac:dyDescent="0.3">
      <c r="A194" s="207"/>
    </row>
    <row r="195" spans="1:1" x14ac:dyDescent="0.3">
      <c r="A195" s="207"/>
    </row>
    <row r="196" spans="1:1" x14ac:dyDescent="0.3">
      <c r="A196" s="207"/>
    </row>
    <row r="197" spans="1:1" x14ac:dyDescent="0.3">
      <c r="A197" s="207"/>
    </row>
    <row r="198" spans="1:1" x14ac:dyDescent="0.3">
      <c r="A198" s="207"/>
    </row>
    <row r="199" spans="1:1" x14ac:dyDescent="0.3">
      <c r="A199" s="207"/>
    </row>
    <row r="200" spans="1:1" x14ac:dyDescent="0.3">
      <c r="A200" s="207"/>
    </row>
    <row r="201" spans="1:1" x14ac:dyDescent="0.3">
      <c r="A201" s="207"/>
    </row>
    <row r="202" spans="1:1" x14ac:dyDescent="0.3">
      <c r="A202" s="207"/>
    </row>
    <row r="203" spans="1:1" x14ac:dyDescent="0.3">
      <c r="A203" s="207"/>
    </row>
    <row r="204" spans="1:1" x14ac:dyDescent="0.3">
      <c r="A204" s="207"/>
    </row>
    <row r="205" spans="1:1" x14ac:dyDescent="0.3">
      <c r="A205" s="207"/>
    </row>
    <row r="206" spans="1:1" x14ac:dyDescent="0.3">
      <c r="A206" s="207"/>
    </row>
    <row r="207" spans="1:1" x14ac:dyDescent="0.3">
      <c r="A207" s="207"/>
    </row>
    <row r="208" spans="1:1" x14ac:dyDescent="0.3">
      <c r="A208" s="207"/>
    </row>
    <row r="209" spans="1:1" x14ac:dyDescent="0.3">
      <c r="A209" s="207"/>
    </row>
    <row r="210" spans="1:1" x14ac:dyDescent="0.3">
      <c r="A210" s="207"/>
    </row>
    <row r="211" spans="1:1" x14ac:dyDescent="0.3">
      <c r="A211" s="207"/>
    </row>
    <row r="212" spans="1:1" x14ac:dyDescent="0.3">
      <c r="A212" s="207"/>
    </row>
    <row r="213" spans="1:1" x14ac:dyDescent="0.3">
      <c r="A213" s="207"/>
    </row>
    <row r="214" spans="1:1" x14ac:dyDescent="0.3">
      <c r="A214" s="207"/>
    </row>
    <row r="215" spans="1:1" x14ac:dyDescent="0.3">
      <c r="A215" s="207"/>
    </row>
    <row r="216" spans="1:1" x14ac:dyDescent="0.3">
      <c r="A216" s="207"/>
    </row>
    <row r="217" spans="1:1" x14ac:dyDescent="0.3">
      <c r="A217" s="207"/>
    </row>
    <row r="218" spans="1:1" x14ac:dyDescent="0.3">
      <c r="A218" s="207"/>
    </row>
    <row r="219" spans="1:1" x14ac:dyDescent="0.3">
      <c r="A219" s="207"/>
    </row>
    <row r="220" spans="1:1" x14ac:dyDescent="0.3">
      <c r="A220" s="207"/>
    </row>
    <row r="221" spans="1:1" x14ac:dyDescent="0.3">
      <c r="A221" s="207"/>
    </row>
    <row r="222" spans="1:1" x14ac:dyDescent="0.3">
      <c r="A222" s="207"/>
    </row>
    <row r="223" spans="1:1" x14ac:dyDescent="0.3">
      <c r="A223" s="207"/>
    </row>
    <row r="224" spans="1:1" x14ac:dyDescent="0.3">
      <c r="A224" s="207"/>
    </row>
    <row r="225" spans="1:1" x14ac:dyDescent="0.3">
      <c r="A225" s="207"/>
    </row>
    <row r="226" spans="1:1" x14ac:dyDescent="0.3">
      <c r="A226" s="207"/>
    </row>
    <row r="227" spans="1:1" x14ac:dyDescent="0.3">
      <c r="A227" s="207"/>
    </row>
    <row r="228" spans="1:1" x14ac:dyDescent="0.3">
      <c r="A228" s="207"/>
    </row>
    <row r="229" spans="1:1" x14ac:dyDescent="0.3">
      <c r="A229" s="207"/>
    </row>
    <row r="230" spans="1:1" x14ac:dyDescent="0.3">
      <c r="A230" s="207"/>
    </row>
    <row r="231" spans="1:1" x14ac:dyDescent="0.3">
      <c r="A231" s="207"/>
    </row>
    <row r="232" spans="1:1" x14ac:dyDescent="0.3">
      <c r="A232" s="207"/>
    </row>
    <row r="233" spans="1:1" x14ac:dyDescent="0.3">
      <c r="A233" s="207"/>
    </row>
    <row r="234" spans="1:1" x14ac:dyDescent="0.3">
      <c r="A234" s="207"/>
    </row>
    <row r="235" spans="1:1" x14ac:dyDescent="0.3">
      <c r="A235" s="207"/>
    </row>
    <row r="236" spans="1:1" x14ac:dyDescent="0.3">
      <c r="A236" s="207"/>
    </row>
    <row r="237" spans="1:1" x14ac:dyDescent="0.3">
      <c r="A237" s="207"/>
    </row>
    <row r="238" spans="1:1" x14ac:dyDescent="0.3">
      <c r="A238" s="207"/>
    </row>
    <row r="239" spans="1:1" x14ac:dyDescent="0.3">
      <c r="A239" s="207"/>
    </row>
    <row r="240" spans="1:1" x14ac:dyDescent="0.3">
      <c r="A240" s="207"/>
    </row>
    <row r="241" spans="1:1" x14ac:dyDescent="0.3">
      <c r="A241" s="207"/>
    </row>
    <row r="242" spans="1:1" x14ac:dyDescent="0.3">
      <c r="A242" s="207"/>
    </row>
    <row r="243" spans="1:1" x14ac:dyDescent="0.3">
      <c r="A243" s="207"/>
    </row>
    <row r="244" spans="1:1" x14ac:dyDescent="0.3">
      <c r="A244" s="207"/>
    </row>
    <row r="245" spans="1:1" x14ac:dyDescent="0.3">
      <c r="A245" s="207"/>
    </row>
    <row r="246" spans="1:1" x14ac:dyDescent="0.3">
      <c r="A246" s="207"/>
    </row>
    <row r="247" spans="1:1" x14ac:dyDescent="0.3">
      <c r="A247" s="207"/>
    </row>
    <row r="248" spans="1:1" x14ac:dyDescent="0.3">
      <c r="A248" s="207"/>
    </row>
    <row r="249" spans="1:1" x14ac:dyDescent="0.3">
      <c r="A249" s="207"/>
    </row>
    <row r="250" spans="1:1" x14ac:dyDescent="0.3">
      <c r="A250" s="207"/>
    </row>
    <row r="251" spans="1:1" x14ac:dyDescent="0.3">
      <c r="A251" s="207"/>
    </row>
    <row r="252" spans="1:1" x14ac:dyDescent="0.3">
      <c r="A252" s="207"/>
    </row>
    <row r="253" spans="1:1" x14ac:dyDescent="0.3">
      <c r="A253" s="207"/>
    </row>
    <row r="254" spans="1:1" x14ac:dyDescent="0.3">
      <c r="A254" s="207"/>
    </row>
    <row r="255" spans="1:1" x14ac:dyDescent="0.3">
      <c r="A255" s="207"/>
    </row>
    <row r="256" spans="1:1" x14ac:dyDescent="0.3">
      <c r="A256" s="207"/>
    </row>
    <row r="257" spans="1:1" x14ac:dyDescent="0.3">
      <c r="A257" s="207"/>
    </row>
    <row r="258" spans="1:1" x14ac:dyDescent="0.3">
      <c r="A258" s="207"/>
    </row>
    <row r="259" spans="1:1" x14ac:dyDescent="0.3">
      <c r="A259" s="207"/>
    </row>
    <row r="260" spans="1:1" x14ac:dyDescent="0.3">
      <c r="A260" s="207"/>
    </row>
    <row r="261" spans="1:1" x14ac:dyDescent="0.3">
      <c r="A261" s="207"/>
    </row>
    <row r="262" spans="1:1" x14ac:dyDescent="0.3">
      <c r="A262" s="207"/>
    </row>
    <row r="263" spans="1:1" x14ac:dyDescent="0.3">
      <c r="A263" s="207"/>
    </row>
    <row r="264" spans="1:1" x14ac:dyDescent="0.3">
      <c r="A264" s="207"/>
    </row>
    <row r="265" spans="1:1" x14ac:dyDescent="0.3">
      <c r="A265" s="207"/>
    </row>
    <row r="266" spans="1:1" x14ac:dyDescent="0.3">
      <c r="A266" s="207"/>
    </row>
    <row r="267" spans="1:1" x14ac:dyDescent="0.3">
      <c r="A267" s="207"/>
    </row>
    <row r="268" spans="1:1" x14ac:dyDescent="0.3">
      <c r="A268" s="207"/>
    </row>
    <row r="269" spans="1:1" x14ac:dyDescent="0.3">
      <c r="A269" s="207"/>
    </row>
    <row r="270" spans="1:1" x14ac:dyDescent="0.3">
      <c r="A270" s="207"/>
    </row>
    <row r="271" spans="1:1" x14ac:dyDescent="0.3">
      <c r="A271" s="207"/>
    </row>
    <row r="272" spans="1:1" x14ac:dyDescent="0.3">
      <c r="A272" s="207"/>
    </row>
    <row r="273" spans="1:1" x14ac:dyDescent="0.3">
      <c r="A273" s="207"/>
    </row>
    <row r="274" spans="1:1" x14ac:dyDescent="0.3">
      <c r="A274" s="207"/>
    </row>
    <row r="275" spans="1:1" x14ac:dyDescent="0.3">
      <c r="A275" s="207"/>
    </row>
    <row r="276" spans="1:1" x14ac:dyDescent="0.3">
      <c r="A276" s="207"/>
    </row>
    <row r="277" spans="1:1" x14ac:dyDescent="0.3">
      <c r="A277" s="207"/>
    </row>
    <row r="278" spans="1:1" x14ac:dyDescent="0.3">
      <c r="A278" s="207"/>
    </row>
    <row r="279" spans="1:1" x14ac:dyDescent="0.3">
      <c r="A279" s="207"/>
    </row>
    <row r="280" spans="1:1" x14ac:dyDescent="0.3">
      <c r="A280" s="207"/>
    </row>
    <row r="281" spans="1:1" x14ac:dyDescent="0.3">
      <c r="A281" s="207"/>
    </row>
    <row r="282" spans="1:1" x14ac:dyDescent="0.3">
      <c r="A282" s="207"/>
    </row>
    <row r="283" spans="1:1" x14ac:dyDescent="0.3">
      <c r="A283" s="207"/>
    </row>
    <row r="284" spans="1:1" x14ac:dyDescent="0.3">
      <c r="A284" s="207"/>
    </row>
    <row r="285" spans="1:1" x14ac:dyDescent="0.3">
      <c r="A285" s="207"/>
    </row>
    <row r="286" spans="1:1" x14ac:dyDescent="0.3">
      <c r="A286" s="207"/>
    </row>
    <row r="287" spans="1:1" x14ac:dyDescent="0.3">
      <c r="A287" s="207"/>
    </row>
    <row r="288" spans="1:1" x14ac:dyDescent="0.3">
      <c r="A288" s="207"/>
    </row>
    <row r="289" spans="1:1" x14ac:dyDescent="0.3">
      <c r="A289" s="207"/>
    </row>
    <row r="290" spans="1:1" x14ac:dyDescent="0.3">
      <c r="A290" s="207"/>
    </row>
    <row r="291" spans="1:1" x14ac:dyDescent="0.3">
      <c r="A291" s="207"/>
    </row>
    <row r="292" spans="1:1" x14ac:dyDescent="0.3">
      <c r="A292" s="207"/>
    </row>
    <row r="293" spans="1:1" x14ac:dyDescent="0.3">
      <c r="A293" s="207"/>
    </row>
    <row r="294" spans="1:1" x14ac:dyDescent="0.3">
      <c r="A294" s="207"/>
    </row>
    <row r="295" spans="1:1" x14ac:dyDescent="0.3">
      <c r="A295" s="207"/>
    </row>
    <row r="296" spans="1:1" x14ac:dyDescent="0.3">
      <c r="A296" s="207"/>
    </row>
    <row r="297" spans="1:1" x14ac:dyDescent="0.3">
      <c r="A297" s="207"/>
    </row>
    <row r="298" spans="1:1" x14ac:dyDescent="0.3">
      <c r="A298" s="207"/>
    </row>
    <row r="299" spans="1:1" x14ac:dyDescent="0.3">
      <c r="A299" s="207"/>
    </row>
    <row r="300" spans="1:1" x14ac:dyDescent="0.3">
      <c r="A300" s="207"/>
    </row>
    <row r="301" spans="1:1" x14ac:dyDescent="0.3">
      <c r="A301" s="207"/>
    </row>
    <row r="302" spans="1:1" x14ac:dyDescent="0.3">
      <c r="A302" s="207"/>
    </row>
    <row r="303" spans="1:1" x14ac:dyDescent="0.3">
      <c r="A303" s="207"/>
    </row>
    <row r="304" spans="1:1" x14ac:dyDescent="0.3">
      <c r="A304" s="207"/>
    </row>
    <row r="305" spans="1:1" x14ac:dyDescent="0.3">
      <c r="A305" s="207"/>
    </row>
    <row r="306" spans="1:1" x14ac:dyDescent="0.3">
      <c r="A306" s="207"/>
    </row>
    <row r="307" spans="1:1" x14ac:dyDescent="0.3">
      <c r="A307" s="207"/>
    </row>
    <row r="308" spans="1:1" x14ac:dyDescent="0.3">
      <c r="A308" s="207"/>
    </row>
    <row r="309" spans="1:1" x14ac:dyDescent="0.3">
      <c r="A309" s="207"/>
    </row>
    <row r="310" spans="1:1" x14ac:dyDescent="0.3">
      <c r="A310" s="207"/>
    </row>
    <row r="311" spans="1:1" x14ac:dyDescent="0.3">
      <c r="A311" s="207"/>
    </row>
    <row r="312" spans="1:1" x14ac:dyDescent="0.3">
      <c r="A312" s="207"/>
    </row>
    <row r="313" spans="1:1" x14ac:dyDescent="0.3">
      <c r="A313" s="207"/>
    </row>
    <row r="314" spans="1:1" x14ac:dyDescent="0.3">
      <c r="A314" s="207"/>
    </row>
    <row r="315" spans="1:1" x14ac:dyDescent="0.3">
      <c r="A315" s="207"/>
    </row>
    <row r="316" spans="1:1" x14ac:dyDescent="0.3">
      <c r="A316" s="207"/>
    </row>
    <row r="317" spans="1:1" x14ac:dyDescent="0.3">
      <c r="A317" s="207"/>
    </row>
    <row r="318" spans="1:1" x14ac:dyDescent="0.3">
      <c r="A318" s="207"/>
    </row>
    <row r="319" spans="1:1" x14ac:dyDescent="0.3">
      <c r="A319" s="207"/>
    </row>
    <row r="320" spans="1:1" x14ac:dyDescent="0.3">
      <c r="A320" s="207"/>
    </row>
    <row r="321" spans="1:1" x14ac:dyDescent="0.3">
      <c r="A321" s="207"/>
    </row>
    <row r="322" spans="1:1" x14ac:dyDescent="0.3">
      <c r="A322" s="207"/>
    </row>
    <row r="323" spans="1:1" x14ac:dyDescent="0.3">
      <c r="A323" s="207"/>
    </row>
    <row r="324" spans="1:1" x14ac:dyDescent="0.3">
      <c r="A324" s="207"/>
    </row>
    <row r="325" spans="1:1" x14ac:dyDescent="0.3">
      <c r="A325" s="207"/>
    </row>
    <row r="326" spans="1:1" x14ac:dyDescent="0.3">
      <c r="A326" s="207"/>
    </row>
    <row r="327" spans="1:1" x14ac:dyDescent="0.3">
      <c r="A327" s="207"/>
    </row>
    <row r="328" spans="1:1" x14ac:dyDescent="0.3">
      <c r="A328" s="207"/>
    </row>
    <row r="329" spans="1:1" x14ac:dyDescent="0.3">
      <c r="A329" s="207"/>
    </row>
    <row r="330" spans="1:1" x14ac:dyDescent="0.3">
      <c r="A330" s="207"/>
    </row>
    <row r="331" spans="1:1" x14ac:dyDescent="0.3">
      <c r="A331" s="207"/>
    </row>
    <row r="332" spans="1:1" x14ac:dyDescent="0.3">
      <c r="A332" s="207"/>
    </row>
    <row r="333" spans="1:1" x14ac:dyDescent="0.3">
      <c r="A333" s="207"/>
    </row>
    <row r="334" spans="1:1" x14ac:dyDescent="0.3">
      <c r="A334" s="207"/>
    </row>
    <row r="335" spans="1:1" x14ac:dyDescent="0.3">
      <c r="A335" s="207"/>
    </row>
    <row r="336" spans="1:1" x14ac:dyDescent="0.3">
      <c r="A336" s="207"/>
    </row>
    <row r="337" spans="1:1" x14ac:dyDescent="0.3">
      <c r="A337" s="207"/>
    </row>
    <row r="338" spans="1:1" x14ac:dyDescent="0.3">
      <c r="A338" s="207"/>
    </row>
    <row r="339" spans="1:1" x14ac:dyDescent="0.3">
      <c r="A339" s="207"/>
    </row>
    <row r="340" spans="1:1" x14ac:dyDescent="0.3">
      <c r="A340" s="207"/>
    </row>
    <row r="341" spans="1:1" x14ac:dyDescent="0.3">
      <c r="A341" s="207"/>
    </row>
    <row r="342" spans="1:1" x14ac:dyDescent="0.3">
      <c r="A342" s="207"/>
    </row>
    <row r="343" spans="1:1" x14ac:dyDescent="0.3">
      <c r="A343" s="207"/>
    </row>
    <row r="344" spans="1:1" x14ac:dyDescent="0.3">
      <c r="A344" s="207"/>
    </row>
    <row r="345" spans="1:1" x14ac:dyDescent="0.3">
      <c r="A345" s="207"/>
    </row>
    <row r="346" spans="1:1" x14ac:dyDescent="0.3">
      <c r="A346" s="207"/>
    </row>
    <row r="347" spans="1:1" x14ac:dyDescent="0.3">
      <c r="A347" s="207"/>
    </row>
    <row r="348" spans="1:1" x14ac:dyDescent="0.3">
      <c r="A348" s="207"/>
    </row>
    <row r="349" spans="1:1" x14ac:dyDescent="0.3">
      <c r="A349" s="207"/>
    </row>
    <row r="350" spans="1:1" x14ac:dyDescent="0.3">
      <c r="A350" s="207"/>
    </row>
    <row r="351" spans="1:1" x14ac:dyDescent="0.3">
      <c r="A351" s="207"/>
    </row>
    <row r="352" spans="1:1" x14ac:dyDescent="0.3">
      <c r="A352" s="207"/>
    </row>
    <row r="353" spans="1:1" x14ac:dyDescent="0.3">
      <c r="A353" s="207"/>
    </row>
    <row r="354" spans="1:1" x14ac:dyDescent="0.3">
      <c r="A354" s="207"/>
    </row>
    <row r="355" spans="1:1" x14ac:dyDescent="0.3">
      <c r="A355" s="207"/>
    </row>
    <row r="356" spans="1:1" x14ac:dyDescent="0.3">
      <c r="A356" s="207"/>
    </row>
    <row r="357" spans="1:1" x14ac:dyDescent="0.3">
      <c r="A357" s="207"/>
    </row>
    <row r="358" spans="1:1" x14ac:dyDescent="0.3">
      <c r="A358" s="207"/>
    </row>
    <row r="359" spans="1:1" x14ac:dyDescent="0.3">
      <c r="A359" s="207"/>
    </row>
    <row r="360" spans="1:1" x14ac:dyDescent="0.3">
      <c r="A360" s="207"/>
    </row>
    <row r="361" spans="1:1" x14ac:dyDescent="0.3">
      <c r="A361" s="207"/>
    </row>
    <row r="362" spans="1:1" x14ac:dyDescent="0.3">
      <c r="A362" s="207"/>
    </row>
    <row r="363" spans="1:1" x14ac:dyDescent="0.3">
      <c r="A363" s="207"/>
    </row>
    <row r="364" spans="1:1" x14ac:dyDescent="0.3">
      <c r="A364" s="207"/>
    </row>
    <row r="365" spans="1:1" x14ac:dyDescent="0.3">
      <c r="A365" s="207"/>
    </row>
    <row r="366" spans="1:1" x14ac:dyDescent="0.3">
      <c r="A366" s="207"/>
    </row>
    <row r="367" spans="1:1" x14ac:dyDescent="0.3">
      <c r="A367" s="207"/>
    </row>
    <row r="368" spans="1:1" x14ac:dyDescent="0.3">
      <c r="A368" s="207"/>
    </row>
    <row r="369" spans="1:1" x14ac:dyDescent="0.3">
      <c r="A369" s="207"/>
    </row>
    <row r="370" spans="1:1" x14ac:dyDescent="0.3">
      <c r="A370" s="207"/>
    </row>
    <row r="371" spans="1:1" x14ac:dyDescent="0.3">
      <c r="A371" s="207"/>
    </row>
    <row r="372" spans="1:1" x14ac:dyDescent="0.3">
      <c r="A372" s="207"/>
    </row>
    <row r="373" spans="1:1" x14ac:dyDescent="0.3">
      <c r="A373" s="207"/>
    </row>
    <row r="374" spans="1:1" x14ac:dyDescent="0.3">
      <c r="A374" s="207"/>
    </row>
    <row r="375" spans="1:1" x14ac:dyDescent="0.3">
      <c r="A375" s="207"/>
    </row>
    <row r="376" spans="1:1" x14ac:dyDescent="0.3">
      <c r="A376" s="207"/>
    </row>
    <row r="377" spans="1:1" x14ac:dyDescent="0.3">
      <c r="A377" s="207"/>
    </row>
    <row r="378" spans="1:1" x14ac:dyDescent="0.3">
      <c r="A378" s="207"/>
    </row>
    <row r="379" spans="1:1" x14ac:dyDescent="0.3">
      <c r="A379" s="207"/>
    </row>
    <row r="380" spans="1:1" x14ac:dyDescent="0.3">
      <c r="A380" s="207"/>
    </row>
    <row r="381" spans="1:1" x14ac:dyDescent="0.3">
      <c r="A381" s="207"/>
    </row>
    <row r="382" spans="1:1" x14ac:dyDescent="0.3">
      <c r="A382" s="207"/>
    </row>
    <row r="383" spans="1:1" x14ac:dyDescent="0.3">
      <c r="A383" s="207"/>
    </row>
    <row r="384" spans="1:1" x14ac:dyDescent="0.3">
      <c r="A384" s="207"/>
    </row>
    <row r="385" spans="1:1" x14ac:dyDescent="0.3">
      <c r="A385" s="207"/>
    </row>
    <row r="386" spans="1:1" x14ac:dyDescent="0.3">
      <c r="A386" s="207"/>
    </row>
    <row r="387" spans="1:1" x14ac:dyDescent="0.3">
      <c r="A387" s="207"/>
    </row>
    <row r="388" spans="1:1" x14ac:dyDescent="0.3">
      <c r="A388" s="207"/>
    </row>
    <row r="389" spans="1:1" x14ac:dyDescent="0.3">
      <c r="A389" s="207"/>
    </row>
    <row r="390" spans="1:1" x14ac:dyDescent="0.3">
      <c r="A390" s="207"/>
    </row>
    <row r="391" spans="1:1" x14ac:dyDescent="0.3">
      <c r="A391" s="207"/>
    </row>
    <row r="392" spans="1:1" x14ac:dyDescent="0.3">
      <c r="A392" s="207"/>
    </row>
    <row r="393" spans="1:1" x14ac:dyDescent="0.3">
      <c r="A393" s="207"/>
    </row>
    <row r="394" spans="1:1" x14ac:dyDescent="0.3">
      <c r="A394" s="207"/>
    </row>
    <row r="395" spans="1:1" x14ac:dyDescent="0.3">
      <c r="A395" s="207"/>
    </row>
    <row r="396" spans="1:1" x14ac:dyDescent="0.3">
      <c r="A396" s="207"/>
    </row>
    <row r="397" spans="1:1" x14ac:dyDescent="0.3">
      <c r="A397" s="207"/>
    </row>
    <row r="398" spans="1:1" x14ac:dyDescent="0.3">
      <c r="A398" s="207"/>
    </row>
    <row r="399" spans="1:1" x14ac:dyDescent="0.3">
      <c r="A399" s="207"/>
    </row>
    <row r="400" spans="1:1" x14ac:dyDescent="0.3">
      <c r="A400" s="207"/>
    </row>
    <row r="401" spans="1:1" x14ac:dyDescent="0.3">
      <c r="A401" s="207"/>
    </row>
    <row r="402" spans="1:1" x14ac:dyDescent="0.3">
      <c r="A402" s="207"/>
    </row>
    <row r="403" spans="1:1" x14ac:dyDescent="0.3">
      <c r="A403" s="207"/>
    </row>
    <row r="404" spans="1:1" x14ac:dyDescent="0.3">
      <c r="A404" s="207"/>
    </row>
    <row r="405" spans="1:1" x14ac:dyDescent="0.3">
      <c r="A405" s="207"/>
    </row>
    <row r="406" spans="1:1" x14ac:dyDescent="0.3">
      <c r="A406" s="207"/>
    </row>
    <row r="407" spans="1:1" x14ac:dyDescent="0.3">
      <c r="A407" s="207"/>
    </row>
    <row r="408" spans="1:1" x14ac:dyDescent="0.3">
      <c r="A408" s="207"/>
    </row>
    <row r="409" spans="1:1" x14ac:dyDescent="0.3">
      <c r="A409" s="207"/>
    </row>
    <row r="410" spans="1:1" x14ac:dyDescent="0.3">
      <c r="A410" s="207"/>
    </row>
    <row r="411" spans="1:1" x14ac:dyDescent="0.3">
      <c r="A411" s="207"/>
    </row>
    <row r="412" spans="1:1" x14ac:dyDescent="0.3">
      <c r="A412" s="207"/>
    </row>
    <row r="413" spans="1:1" x14ac:dyDescent="0.3">
      <c r="A413" s="207"/>
    </row>
    <row r="414" spans="1:1" x14ac:dyDescent="0.3">
      <c r="A414" s="207"/>
    </row>
    <row r="415" spans="1:1" x14ac:dyDescent="0.3">
      <c r="A415" s="207"/>
    </row>
    <row r="416" spans="1:1" x14ac:dyDescent="0.3">
      <c r="A416" s="207"/>
    </row>
    <row r="417" spans="1:1" x14ac:dyDescent="0.3">
      <c r="A417" s="207"/>
    </row>
    <row r="418" spans="1:1" x14ac:dyDescent="0.3">
      <c r="A418" s="207"/>
    </row>
    <row r="419" spans="1:1" x14ac:dyDescent="0.3">
      <c r="A419" s="207"/>
    </row>
    <row r="420" spans="1:1" x14ac:dyDescent="0.3">
      <c r="A420" s="207"/>
    </row>
    <row r="421" spans="1:1" x14ac:dyDescent="0.3">
      <c r="A421" s="207"/>
    </row>
    <row r="422" spans="1:1" x14ac:dyDescent="0.3">
      <c r="A422" s="207"/>
    </row>
    <row r="423" spans="1:1" x14ac:dyDescent="0.3">
      <c r="A423" s="207"/>
    </row>
    <row r="424" spans="1:1" x14ac:dyDescent="0.3">
      <c r="A424" s="207"/>
    </row>
    <row r="425" spans="1:1" x14ac:dyDescent="0.3">
      <c r="A425" s="207"/>
    </row>
    <row r="426" spans="1:1" x14ac:dyDescent="0.3">
      <c r="A426" s="207"/>
    </row>
    <row r="427" spans="1:1" x14ac:dyDescent="0.3">
      <c r="A427" s="207"/>
    </row>
    <row r="428" spans="1:1" x14ac:dyDescent="0.3">
      <c r="A428" s="207"/>
    </row>
    <row r="429" spans="1:1" x14ac:dyDescent="0.3">
      <c r="A429" s="207"/>
    </row>
    <row r="430" spans="1:1" x14ac:dyDescent="0.3">
      <c r="A430" s="207"/>
    </row>
    <row r="431" spans="1:1" x14ac:dyDescent="0.3">
      <c r="A431" s="207"/>
    </row>
    <row r="432" spans="1:1" x14ac:dyDescent="0.3">
      <c r="A432" s="207"/>
    </row>
    <row r="433" spans="1:1" x14ac:dyDescent="0.3">
      <c r="A433" s="207"/>
    </row>
    <row r="434" spans="1:1" x14ac:dyDescent="0.3">
      <c r="A434" s="207"/>
    </row>
    <row r="435" spans="1:1" x14ac:dyDescent="0.3">
      <c r="A435" s="207"/>
    </row>
    <row r="436" spans="1:1" x14ac:dyDescent="0.3">
      <c r="A436" s="207"/>
    </row>
    <row r="437" spans="1:1" x14ac:dyDescent="0.3">
      <c r="A437" s="207"/>
    </row>
    <row r="438" spans="1:1" x14ac:dyDescent="0.3">
      <c r="A438" s="207"/>
    </row>
    <row r="439" spans="1:1" x14ac:dyDescent="0.3">
      <c r="A439" s="207"/>
    </row>
    <row r="440" spans="1:1" x14ac:dyDescent="0.3">
      <c r="A440" s="207"/>
    </row>
    <row r="441" spans="1:1" x14ac:dyDescent="0.3">
      <c r="A441" s="207"/>
    </row>
    <row r="442" spans="1:1" x14ac:dyDescent="0.3">
      <c r="A442" s="207"/>
    </row>
    <row r="443" spans="1:1" x14ac:dyDescent="0.3">
      <c r="A443" s="207"/>
    </row>
    <row r="444" spans="1:1" x14ac:dyDescent="0.3">
      <c r="A444" s="207"/>
    </row>
    <row r="445" spans="1:1" x14ac:dyDescent="0.3">
      <c r="A445" s="207"/>
    </row>
    <row r="446" spans="1:1" x14ac:dyDescent="0.3">
      <c r="A446" s="207"/>
    </row>
    <row r="447" spans="1:1" x14ac:dyDescent="0.3">
      <c r="A447" s="207"/>
    </row>
    <row r="448" spans="1:1" x14ac:dyDescent="0.3">
      <c r="A448" s="207"/>
    </row>
    <row r="449" spans="1:1" x14ac:dyDescent="0.3">
      <c r="A449" s="207"/>
    </row>
    <row r="450" spans="1:1" x14ac:dyDescent="0.3">
      <c r="A450" s="207"/>
    </row>
    <row r="451" spans="1:1" x14ac:dyDescent="0.3">
      <c r="A451" s="207"/>
    </row>
    <row r="452" spans="1:1" x14ac:dyDescent="0.3">
      <c r="A452" s="207"/>
    </row>
    <row r="453" spans="1:1" x14ac:dyDescent="0.3">
      <c r="A453" s="207"/>
    </row>
    <row r="454" spans="1:1" x14ac:dyDescent="0.3">
      <c r="A454" s="207"/>
    </row>
    <row r="455" spans="1:1" x14ac:dyDescent="0.3">
      <c r="A455" s="207"/>
    </row>
    <row r="456" spans="1:1" x14ac:dyDescent="0.3">
      <c r="A456" s="207"/>
    </row>
    <row r="457" spans="1:1" x14ac:dyDescent="0.3">
      <c r="A457" s="207"/>
    </row>
    <row r="458" spans="1:1" x14ac:dyDescent="0.3">
      <c r="A458" s="207"/>
    </row>
    <row r="459" spans="1:1" x14ac:dyDescent="0.3">
      <c r="A459" s="207"/>
    </row>
    <row r="460" spans="1:1" x14ac:dyDescent="0.3">
      <c r="A460" s="207"/>
    </row>
    <row r="461" spans="1:1" x14ac:dyDescent="0.3">
      <c r="A461" s="207"/>
    </row>
    <row r="462" spans="1:1" x14ac:dyDescent="0.3">
      <c r="A462" s="207"/>
    </row>
    <row r="463" spans="1:1" x14ac:dyDescent="0.3">
      <c r="A463" s="207"/>
    </row>
    <row r="464" spans="1:1" x14ac:dyDescent="0.3">
      <c r="A464" s="207"/>
    </row>
    <row r="465" spans="1:1" x14ac:dyDescent="0.3">
      <c r="A465" s="207"/>
    </row>
    <row r="466" spans="1:1" x14ac:dyDescent="0.3">
      <c r="A466" s="207"/>
    </row>
    <row r="467" spans="1:1" x14ac:dyDescent="0.3">
      <c r="A467" s="207"/>
    </row>
    <row r="468" spans="1:1" x14ac:dyDescent="0.3">
      <c r="A468" s="207"/>
    </row>
    <row r="469" spans="1:1" x14ac:dyDescent="0.3">
      <c r="A469" s="207"/>
    </row>
    <row r="470" spans="1:1" x14ac:dyDescent="0.3">
      <c r="A470" s="207"/>
    </row>
    <row r="471" spans="1:1" x14ac:dyDescent="0.3">
      <c r="A471" s="207"/>
    </row>
    <row r="472" spans="1:1" x14ac:dyDescent="0.3">
      <c r="A472" s="207"/>
    </row>
    <row r="473" spans="1:1" x14ac:dyDescent="0.3">
      <c r="A473" s="207"/>
    </row>
    <row r="474" spans="1:1" x14ac:dyDescent="0.3">
      <c r="A474" s="207"/>
    </row>
    <row r="475" spans="1:1" x14ac:dyDescent="0.3">
      <c r="A475" s="207"/>
    </row>
    <row r="476" spans="1:1" x14ac:dyDescent="0.3">
      <c r="A476" s="207"/>
    </row>
    <row r="477" spans="1:1" x14ac:dyDescent="0.3">
      <c r="A477" s="207"/>
    </row>
    <row r="478" spans="1:1" x14ac:dyDescent="0.3">
      <c r="A478" s="207"/>
    </row>
    <row r="479" spans="1:1" x14ac:dyDescent="0.3">
      <c r="A479" s="207"/>
    </row>
    <row r="480" spans="1:1" x14ac:dyDescent="0.3">
      <c r="A480" s="207"/>
    </row>
    <row r="481" spans="1:1" x14ac:dyDescent="0.3">
      <c r="A481" s="207"/>
    </row>
    <row r="482" spans="1:1" x14ac:dyDescent="0.3">
      <c r="A482" s="207"/>
    </row>
    <row r="483" spans="1:1" x14ac:dyDescent="0.3">
      <c r="A483" s="207"/>
    </row>
    <row r="484" spans="1:1" x14ac:dyDescent="0.3">
      <c r="A484" s="207"/>
    </row>
    <row r="485" spans="1:1" x14ac:dyDescent="0.3">
      <c r="A485" s="207"/>
    </row>
    <row r="486" spans="1:1" x14ac:dyDescent="0.3">
      <c r="A486" s="207"/>
    </row>
    <row r="487" spans="1:1" x14ac:dyDescent="0.3">
      <c r="A487" s="207"/>
    </row>
    <row r="488" spans="1:1" x14ac:dyDescent="0.3">
      <c r="A488" s="207"/>
    </row>
    <row r="489" spans="1:1" x14ac:dyDescent="0.3">
      <c r="A489" s="207"/>
    </row>
    <row r="490" spans="1:1" x14ac:dyDescent="0.3">
      <c r="A490" s="207"/>
    </row>
    <row r="491" spans="1:1" x14ac:dyDescent="0.3">
      <c r="A491" s="207"/>
    </row>
    <row r="492" spans="1:1" x14ac:dyDescent="0.3">
      <c r="A492" s="207"/>
    </row>
    <row r="493" spans="1:1" x14ac:dyDescent="0.3">
      <c r="A493" s="207"/>
    </row>
    <row r="494" spans="1:1" x14ac:dyDescent="0.3">
      <c r="A494" s="207"/>
    </row>
    <row r="495" spans="1:1" x14ac:dyDescent="0.3">
      <c r="A495" s="207"/>
    </row>
    <row r="496" spans="1:1" x14ac:dyDescent="0.3">
      <c r="A496" s="207"/>
    </row>
    <row r="497" spans="1:1" x14ac:dyDescent="0.3">
      <c r="A497" s="207"/>
    </row>
    <row r="498" spans="1:1" x14ac:dyDescent="0.3">
      <c r="A498" s="207"/>
    </row>
    <row r="499" spans="1:1" x14ac:dyDescent="0.3">
      <c r="A499" s="207"/>
    </row>
    <row r="500" spans="1:1" x14ac:dyDescent="0.3">
      <c r="A500" s="207"/>
    </row>
    <row r="501" spans="1:1" x14ac:dyDescent="0.3">
      <c r="A501" s="207"/>
    </row>
    <row r="502" spans="1:1" x14ac:dyDescent="0.3">
      <c r="A502" s="207"/>
    </row>
    <row r="503" spans="1:1" x14ac:dyDescent="0.3">
      <c r="A503" s="207"/>
    </row>
    <row r="504" spans="1:1" x14ac:dyDescent="0.3">
      <c r="A504" s="207"/>
    </row>
    <row r="505" spans="1:1" x14ac:dyDescent="0.3">
      <c r="A505" s="207"/>
    </row>
    <row r="506" spans="1:1" x14ac:dyDescent="0.3">
      <c r="A506" s="207"/>
    </row>
    <row r="507" spans="1:1" x14ac:dyDescent="0.3">
      <c r="A507" s="207"/>
    </row>
    <row r="508" spans="1:1" x14ac:dyDescent="0.3">
      <c r="A508" s="207"/>
    </row>
    <row r="509" spans="1:1" x14ac:dyDescent="0.3">
      <c r="A509" s="207"/>
    </row>
    <row r="510" spans="1:1" x14ac:dyDescent="0.3">
      <c r="A510" s="207"/>
    </row>
    <row r="511" spans="1:1" x14ac:dyDescent="0.3">
      <c r="A511" s="207"/>
    </row>
    <row r="512" spans="1:1" x14ac:dyDescent="0.3">
      <c r="A512" s="207"/>
    </row>
    <row r="513" spans="1:1" x14ac:dyDescent="0.3">
      <c r="A513" s="207"/>
    </row>
    <row r="514" spans="1:1" x14ac:dyDescent="0.3">
      <c r="A514" s="207"/>
    </row>
    <row r="515" spans="1:1" x14ac:dyDescent="0.3">
      <c r="A515" s="207"/>
    </row>
    <row r="516" spans="1:1" x14ac:dyDescent="0.3">
      <c r="A516" s="207"/>
    </row>
    <row r="517" spans="1:1" x14ac:dyDescent="0.3">
      <c r="A517" s="207"/>
    </row>
    <row r="518" spans="1:1" x14ac:dyDescent="0.3">
      <c r="A518" s="207"/>
    </row>
    <row r="519" spans="1:1" x14ac:dyDescent="0.3">
      <c r="A519" s="207"/>
    </row>
    <row r="520" spans="1:1" x14ac:dyDescent="0.3">
      <c r="A520" s="207"/>
    </row>
    <row r="521" spans="1:1" x14ac:dyDescent="0.3">
      <c r="A521" s="207"/>
    </row>
    <row r="522" spans="1:1" x14ac:dyDescent="0.3">
      <c r="A522" s="207"/>
    </row>
    <row r="523" spans="1:1" x14ac:dyDescent="0.3">
      <c r="A523" s="207"/>
    </row>
    <row r="524" spans="1:1" x14ac:dyDescent="0.3">
      <c r="A524" s="207"/>
    </row>
    <row r="525" spans="1:1" x14ac:dyDescent="0.3">
      <c r="A525" s="207"/>
    </row>
    <row r="526" spans="1:1" x14ac:dyDescent="0.3">
      <c r="A526" s="207"/>
    </row>
    <row r="527" spans="1:1" x14ac:dyDescent="0.3">
      <c r="A527" s="207"/>
    </row>
    <row r="528" spans="1:1" x14ac:dyDescent="0.3">
      <c r="A528" s="207"/>
    </row>
    <row r="529" spans="1:1" x14ac:dyDescent="0.3">
      <c r="A529" s="207"/>
    </row>
    <row r="530" spans="1:1" x14ac:dyDescent="0.3">
      <c r="A530" s="207"/>
    </row>
    <row r="531" spans="1:1" x14ac:dyDescent="0.3">
      <c r="A531" s="207"/>
    </row>
    <row r="532" spans="1:1" x14ac:dyDescent="0.3">
      <c r="A532" s="207"/>
    </row>
    <row r="533" spans="1:1" x14ac:dyDescent="0.3">
      <c r="A533" s="207"/>
    </row>
    <row r="534" spans="1:1" x14ac:dyDescent="0.3">
      <c r="A534" s="207"/>
    </row>
    <row r="535" spans="1:1" x14ac:dyDescent="0.3">
      <c r="A535" s="207"/>
    </row>
    <row r="536" spans="1:1" x14ac:dyDescent="0.3">
      <c r="A536" s="207"/>
    </row>
    <row r="537" spans="1:1" x14ac:dyDescent="0.3">
      <c r="A537" s="207"/>
    </row>
    <row r="538" spans="1:1" x14ac:dyDescent="0.3">
      <c r="A538" s="207"/>
    </row>
    <row r="539" spans="1:1" x14ac:dyDescent="0.3">
      <c r="A539" s="207"/>
    </row>
    <row r="540" spans="1:1" x14ac:dyDescent="0.3">
      <c r="A540" s="207"/>
    </row>
    <row r="541" spans="1:1" x14ac:dyDescent="0.3">
      <c r="A541" s="207"/>
    </row>
    <row r="542" spans="1:1" x14ac:dyDescent="0.3">
      <c r="A542" s="207"/>
    </row>
    <row r="543" spans="1:1" x14ac:dyDescent="0.3">
      <c r="A543" s="207"/>
    </row>
    <row r="544" spans="1:1" x14ac:dyDescent="0.3">
      <c r="A544" s="207"/>
    </row>
    <row r="545" spans="1:1" x14ac:dyDescent="0.3">
      <c r="A545" s="207"/>
    </row>
    <row r="546" spans="1:1" x14ac:dyDescent="0.3">
      <c r="A546" s="207"/>
    </row>
    <row r="547" spans="1:1" x14ac:dyDescent="0.3">
      <c r="A547" s="207"/>
    </row>
    <row r="548" spans="1:1" x14ac:dyDescent="0.3">
      <c r="A548" s="207"/>
    </row>
    <row r="549" spans="1:1" x14ac:dyDescent="0.3">
      <c r="A549" s="207"/>
    </row>
    <row r="550" spans="1:1" x14ac:dyDescent="0.3">
      <c r="A550" s="207"/>
    </row>
    <row r="551" spans="1:1" x14ac:dyDescent="0.3">
      <c r="A551" s="207"/>
    </row>
    <row r="552" spans="1:1" x14ac:dyDescent="0.3">
      <c r="A552" s="207"/>
    </row>
    <row r="553" spans="1:1" x14ac:dyDescent="0.3">
      <c r="A553" s="207"/>
    </row>
    <row r="554" spans="1:1" x14ac:dyDescent="0.3">
      <c r="A554" s="207"/>
    </row>
    <row r="555" spans="1:1" x14ac:dyDescent="0.3">
      <c r="A555" s="207"/>
    </row>
    <row r="556" spans="1:1" x14ac:dyDescent="0.3">
      <c r="A556" s="207"/>
    </row>
    <row r="557" spans="1:1" x14ac:dyDescent="0.3">
      <c r="A557" s="207"/>
    </row>
    <row r="558" spans="1:1" x14ac:dyDescent="0.3">
      <c r="A558" s="207"/>
    </row>
    <row r="559" spans="1:1" x14ac:dyDescent="0.3">
      <c r="A559" s="207"/>
    </row>
    <row r="560" spans="1:1" x14ac:dyDescent="0.3">
      <c r="A560" s="207"/>
    </row>
    <row r="561" spans="1:1" x14ac:dyDescent="0.3">
      <c r="A561" s="207"/>
    </row>
    <row r="562" spans="1:1" x14ac:dyDescent="0.3">
      <c r="A562" s="207"/>
    </row>
    <row r="563" spans="1:1" x14ac:dyDescent="0.3">
      <c r="A563" s="207"/>
    </row>
    <row r="564" spans="1:1" x14ac:dyDescent="0.3">
      <c r="A564" s="207"/>
    </row>
    <row r="565" spans="1:1" x14ac:dyDescent="0.3">
      <c r="A565" s="207"/>
    </row>
    <row r="566" spans="1:1" x14ac:dyDescent="0.3">
      <c r="A566" s="207"/>
    </row>
    <row r="567" spans="1:1" x14ac:dyDescent="0.3">
      <c r="A567" s="207"/>
    </row>
    <row r="568" spans="1:1" x14ac:dyDescent="0.3">
      <c r="A568" s="207"/>
    </row>
    <row r="569" spans="1:1" x14ac:dyDescent="0.3">
      <c r="A569" s="207"/>
    </row>
    <row r="570" spans="1:1" x14ac:dyDescent="0.3">
      <c r="A570" s="207"/>
    </row>
    <row r="571" spans="1:1" x14ac:dyDescent="0.3">
      <c r="A571" s="207"/>
    </row>
    <row r="572" spans="1:1" x14ac:dyDescent="0.3">
      <c r="A572" s="207"/>
    </row>
    <row r="573" spans="1:1" x14ac:dyDescent="0.3">
      <c r="A573" s="207"/>
    </row>
    <row r="574" spans="1:1" x14ac:dyDescent="0.3">
      <c r="A574" s="207"/>
    </row>
    <row r="575" spans="1:1" x14ac:dyDescent="0.3">
      <c r="A575" s="207"/>
    </row>
    <row r="576" spans="1:1" x14ac:dyDescent="0.3">
      <c r="A576" s="207"/>
    </row>
    <row r="577" spans="1:1" x14ac:dyDescent="0.3">
      <c r="A577" s="207"/>
    </row>
    <row r="578" spans="1:1" x14ac:dyDescent="0.3">
      <c r="A578" s="207"/>
    </row>
    <row r="579" spans="1:1" x14ac:dyDescent="0.3">
      <c r="A579" s="207"/>
    </row>
    <row r="580" spans="1:1" x14ac:dyDescent="0.3">
      <c r="A580" s="207"/>
    </row>
    <row r="581" spans="1:1" x14ac:dyDescent="0.3">
      <c r="A581" s="207"/>
    </row>
    <row r="582" spans="1:1" x14ac:dyDescent="0.3">
      <c r="A582" s="207"/>
    </row>
    <row r="583" spans="1:1" x14ac:dyDescent="0.3">
      <c r="A583" s="207"/>
    </row>
    <row r="584" spans="1:1" x14ac:dyDescent="0.3">
      <c r="A584" s="207"/>
    </row>
    <row r="585" spans="1:1" x14ac:dyDescent="0.3">
      <c r="A585" s="207"/>
    </row>
    <row r="586" spans="1:1" x14ac:dyDescent="0.3">
      <c r="A586" s="207"/>
    </row>
    <row r="587" spans="1:1" x14ac:dyDescent="0.3">
      <c r="A587" s="207"/>
    </row>
    <row r="588" spans="1:1" x14ac:dyDescent="0.3">
      <c r="A588" s="207"/>
    </row>
    <row r="589" spans="1:1" x14ac:dyDescent="0.3">
      <c r="A589" s="207"/>
    </row>
    <row r="590" spans="1:1" x14ac:dyDescent="0.3">
      <c r="A590" s="207"/>
    </row>
    <row r="591" spans="1:1" x14ac:dyDescent="0.3">
      <c r="A591" s="207"/>
    </row>
    <row r="592" spans="1:1" x14ac:dyDescent="0.3">
      <c r="A592" s="207"/>
    </row>
    <row r="593" spans="1:1" x14ac:dyDescent="0.3">
      <c r="A593" s="207"/>
    </row>
    <row r="594" spans="1:1" x14ac:dyDescent="0.3">
      <c r="A594" s="207"/>
    </row>
    <row r="595" spans="1:1" x14ac:dyDescent="0.3">
      <c r="A595" s="207"/>
    </row>
    <row r="596" spans="1:1" x14ac:dyDescent="0.3">
      <c r="A596" s="207"/>
    </row>
    <row r="597" spans="1:1" x14ac:dyDescent="0.3">
      <c r="A597" s="207"/>
    </row>
    <row r="598" spans="1:1" x14ac:dyDescent="0.3">
      <c r="A598" s="207"/>
    </row>
    <row r="599" spans="1:1" x14ac:dyDescent="0.3">
      <c r="A599" s="207"/>
    </row>
    <row r="600" spans="1:1" x14ac:dyDescent="0.3">
      <c r="A600" s="207"/>
    </row>
    <row r="601" spans="1:1" x14ac:dyDescent="0.3">
      <c r="A601" s="207"/>
    </row>
    <row r="602" spans="1:1" x14ac:dyDescent="0.3">
      <c r="A602" s="207"/>
    </row>
    <row r="603" spans="1:1" x14ac:dyDescent="0.3">
      <c r="A603" s="207"/>
    </row>
    <row r="604" spans="1:1" x14ac:dyDescent="0.3">
      <c r="A604" s="207"/>
    </row>
    <row r="605" spans="1:1" x14ac:dyDescent="0.3">
      <c r="A605" s="207"/>
    </row>
    <row r="606" spans="1:1" x14ac:dyDescent="0.3">
      <c r="A606" s="207"/>
    </row>
    <row r="607" spans="1:1" x14ac:dyDescent="0.3">
      <c r="A607" s="207"/>
    </row>
    <row r="608" spans="1:1" x14ac:dyDescent="0.3">
      <c r="A608" s="207"/>
    </row>
    <row r="609" spans="1:1" x14ac:dyDescent="0.3">
      <c r="A609" s="207"/>
    </row>
    <row r="610" spans="1:1" x14ac:dyDescent="0.3">
      <c r="A610" s="207"/>
    </row>
    <row r="611" spans="1:1" x14ac:dyDescent="0.3">
      <c r="A611" s="207"/>
    </row>
    <row r="612" spans="1:1" x14ac:dyDescent="0.3">
      <c r="A612" s="207"/>
    </row>
    <row r="613" spans="1:1" x14ac:dyDescent="0.3">
      <c r="A613" s="207"/>
    </row>
    <row r="614" spans="1:1" x14ac:dyDescent="0.3">
      <c r="A614" s="207"/>
    </row>
    <row r="615" spans="1:1" x14ac:dyDescent="0.3">
      <c r="A615" s="207"/>
    </row>
    <row r="616" spans="1:1" x14ac:dyDescent="0.3">
      <c r="A616" s="207"/>
    </row>
    <row r="617" spans="1:1" x14ac:dyDescent="0.3">
      <c r="A617" s="207"/>
    </row>
    <row r="618" spans="1:1" x14ac:dyDescent="0.3">
      <c r="A618" s="207"/>
    </row>
    <row r="619" spans="1:1" x14ac:dyDescent="0.3">
      <c r="A619" s="207"/>
    </row>
    <row r="620" spans="1:1" x14ac:dyDescent="0.3">
      <c r="A620" s="207"/>
    </row>
    <row r="621" spans="1:1" x14ac:dyDescent="0.3">
      <c r="A621" s="207"/>
    </row>
    <row r="622" spans="1:1" x14ac:dyDescent="0.3">
      <c r="A622" s="207"/>
    </row>
    <row r="623" spans="1:1" x14ac:dyDescent="0.3">
      <c r="A623" s="207"/>
    </row>
    <row r="624" spans="1:1" x14ac:dyDescent="0.3">
      <c r="A624" s="207"/>
    </row>
    <row r="625" spans="1:1" x14ac:dyDescent="0.3">
      <c r="A625" s="207"/>
    </row>
    <row r="626" spans="1:1" x14ac:dyDescent="0.3">
      <c r="A626" s="207"/>
    </row>
    <row r="627" spans="1:1" x14ac:dyDescent="0.3">
      <c r="A627" s="207"/>
    </row>
    <row r="628" spans="1:1" x14ac:dyDescent="0.3">
      <c r="A628" s="207"/>
    </row>
    <row r="629" spans="1:1" x14ac:dyDescent="0.3">
      <c r="A629" s="207"/>
    </row>
    <row r="630" spans="1:1" x14ac:dyDescent="0.3">
      <c r="A630" s="207"/>
    </row>
    <row r="631" spans="1:1" x14ac:dyDescent="0.3">
      <c r="A631" s="207"/>
    </row>
    <row r="632" spans="1:1" x14ac:dyDescent="0.3">
      <c r="A632" s="207"/>
    </row>
    <row r="633" spans="1:1" x14ac:dyDescent="0.3">
      <c r="A633" s="207"/>
    </row>
    <row r="634" spans="1:1" x14ac:dyDescent="0.3">
      <c r="A634" s="207"/>
    </row>
    <row r="635" spans="1:1" x14ac:dyDescent="0.3">
      <c r="A635" s="207"/>
    </row>
    <row r="636" spans="1:1" x14ac:dyDescent="0.3">
      <c r="A636" s="207"/>
    </row>
    <row r="637" spans="1:1" x14ac:dyDescent="0.3">
      <c r="A637" s="207"/>
    </row>
    <row r="638" spans="1:1" x14ac:dyDescent="0.3">
      <c r="A638" s="207"/>
    </row>
    <row r="639" spans="1:1" x14ac:dyDescent="0.3">
      <c r="A639" s="207"/>
    </row>
    <row r="640" spans="1:1" x14ac:dyDescent="0.3">
      <c r="A640" s="207"/>
    </row>
  </sheetData>
  <mergeCells count="14">
    <mergeCell ref="DS27:DY27"/>
    <mergeCell ref="CO27:CU27"/>
    <mergeCell ref="CE27:CK27"/>
    <mergeCell ref="BU27:CA27"/>
    <mergeCell ref="CY27:DE27"/>
    <mergeCell ref="DI27:DO27"/>
    <mergeCell ref="A2:A3"/>
    <mergeCell ref="C27:I27"/>
    <mergeCell ref="M27:S27"/>
    <mergeCell ref="W27:AC27"/>
    <mergeCell ref="BK27:BQ27"/>
    <mergeCell ref="AG27:AM27"/>
    <mergeCell ref="AQ27:AW27"/>
    <mergeCell ref="BA27:BG27"/>
  </mergeCells>
  <hyperlinks>
    <hyperlink ref="A4" location="myrangeS0" display="myrangeS0" xr:uid="{93438AF4-20B3-4AF9-95EB-51E5B918A6D6}"/>
    <hyperlink ref="A5" location="myrangeS1" display="myrangeS1" xr:uid="{67CBA1D1-2DB9-47F5-A8F9-8E7E823DC025}"/>
    <hyperlink ref="A6" location="myrangeS2" display="myrangeS2" xr:uid="{4241233A-9B27-404F-AAA3-574933BE87B5}"/>
    <hyperlink ref="A7" location="myrangeS3" display="myrangeS3" xr:uid="{51C92B2A-1EFF-4629-BCE1-4B56607FCE4A}"/>
    <hyperlink ref="A8" location="myrangeS4" display="myrangeS4" xr:uid="{32E01913-3F60-4BC9-BD2A-C72F19F4399B}"/>
    <hyperlink ref="A9" location="myrangeS5" display="myrangeS5" xr:uid="{88815FC7-61CE-4836-949A-AE833C84A0CA}"/>
    <hyperlink ref="A10" location="myrangeS6" display="myrangeS6" xr:uid="{93766CBC-72B0-4357-8775-0F168AA63F39}"/>
    <hyperlink ref="A11" location="myrangeS7" display="myrangeS7" xr:uid="{5B40D9B8-E27F-4A5F-A7E1-E35568CBE923}"/>
    <hyperlink ref="A12" location="myrangeS8" display="myrangeS8" xr:uid="{8A368DBE-46E7-4759-8AED-00951AE2C2B7}"/>
    <hyperlink ref="A13" location="myrangeS9" display="myrangeS9" xr:uid="{FE232A71-273F-4EF0-A462-40A0FE773839}"/>
    <hyperlink ref="A14" location="myrangeS10" display="myrangeS10" xr:uid="{A1F8DCDD-11D6-402D-87F3-32F7218E6422}"/>
    <hyperlink ref="A15" location="myrangeS11" display="myrangeS11" xr:uid="{A22F74B1-626F-4BC7-9E3E-9E2650111676}"/>
    <hyperlink ref="A16" location="myrangeS12" display="myrangeS12" xr:uid="{665BFAD8-A84F-4340-A90A-C553E8EA7AAC}"/>
    <hyperlink ref="A17" location="myrangeS13" display="myrangeS13" xr:uid="{E08230F4-2B9C-4186-B6B9-CF9F26988B4F}"/>
    <hyperlink ref="A18" location="myrangeS14" display="myrangeS14" xr:uid="{1BA6C5D4-7BF3-4245-A8DA-F02FADA4823F}"/>
    <hyperlink ref="A19" location="myrangeS15" display="myrangeS15" xr:uid="{BCA816F3-449A-4234-A256-A79B874661E8}"/>
    <hyperlink ref="A20" location="myrangeS16" display="myrangeS16" xr:uid="{D8CA3919-34A7-4784-AA3D-2030A063CBCD}"/>
    <hyperlink ref="A21" location="myrangeS17" display="myrangeS17" xr:uid="{87C80C8F-808D-477E-904A-DDEDF3CF92AA}"/>
    <hyperlink ref="A22" location="myrangeS18" display="myrangeS18" xr:uid="{83E73D08-7C7E-4EF3-95CB-5AB6F3575E17}"/>
    <hyperlink ref="A23" location="myrangeS19" display="myrangeS19" xr:uid="{5C37C8D1-1712-4EFF-AA9C-01C4C8D949B4}"/>
    <hyperlink ref="A24" location="myrangeS20" display="myrangeS20" xr:uid="{F60D5A84-89C9-48A7-B315-4A6EFEDCC588}"/>
    <hyperlink ref="A25" location="myrangeS21" display="myrangeS21" xr:uid="{16D5E75A-97DB-4D7C-9571-5280D963A5B6}"/>
    <hyperlink ref="A26" location="myrangeS22" display="myrangeS22" xr:uid="{A21DB277-52C8-4C96-993A-345437F954F4}"/>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76" customWidth="1"/>
    <col min="3" max="3" width="29.69921875" customWidth="1"/>
    <col min="4" max="9" width="7.8984375" customWidth="1"/>
    <col min="10" max="11" width="1.09765625" customWidth="1"/>
    <col min="12" max="12" width="24.59765625" style="76" customWidth="1"/>
    <col min="13" max="13" width="29.69921875" customWidth="1"/>
    <col min="14" max="19" width="7.8984375" customWidth="1"/>
    <col min="20" max="21" width="1.09765625" customWidth="1"/>
    <col min="22" max="22" width="24.59765625" style="76" customWidth="1"/>
    <col min="23" max="23" width="29.69921875" customWidth="1"/>
    <col min="24" max="29" width="7.8984375" customWidth="1"/>
    <col min="30" max="31" width="1.09765625" customWidth="1"/>
    <col min="32" max="32" width="24.59765625" style="76" customWidth="1"/>
    <col min="33" max="33" width="29.69921875" customWidth="1"/>
    <col min="34" max="39" width="7.8984375" customWidth="1"/>
    <col min="40" max="41" width="1.09765625" customWidth="1"/>
    <col min="42" max="42" width="24.59765625" style="76" customWidth="1"/>
    <col min="43" max="43" width="29.69921875" customWidth="1"/>
    <col min="44" max="49" width="7.8984375" customWidth="1"/>
    <col min="50" max="51" width="1.09765625" customWidth="1"/>
    <col min="52" max="52" width="24.59765625" style="76" customWidth="1"/>
    <col min="53" max="53" width="29.69921875" style="76" customWidth="1"/>
    <col min="54" max="59" width="7.8984375" style="76" customWidth="1"/>
    <col min="60" max="61" width="1.09765625" customWidth="1"/>
    <col min="62" max="62" width="24.59765625" style="76" customWidth="1"/>
    <col min="63" max="63" width="29.69921875" customWidth="1"/>
    <col min="64" max="69" width="7.8984375" customWidth="1"/>
    <col min="70" max="71" width="1.09765625" customWidth="1"/>
    <col min="72" max="72" width="24.59765625" style="76" customWidth="1"/>
    <col min="73" max="73" width="29.69921875" customWidth="1"/>
    <col min="74" max="79" width="7.8984375" customWidth="1"/>
    <col min="80" max="81" width="1.09765625" customWidth="1"/>
    <col min="82" max="82" width="24.59765625" style="76" customWidth="1"/>
    <col min="83" max="83" width="29.69921875" customWidth="1"/>
    <col min="84" max="89" width="7.8984375" customWidth="1"/>
    <col min="90" max="91" width="1.09765625" customWidth="1"/>
    <col min="92" max="92" width="24.59765625" style="76" customWidth="1"/>
    <col min="93" max="93" width="29.69921875" customWidth="1"/>
    <col min="94" max="99" width="7.8984375" customWidth="1"/>
    <col min="100" max="101" width="1.09765625" customWidth="1"/>
    <col min="102" max="102" width="24.59765625" style="76" customWidth="1"/>
    <col min="103" max="103" width="29.69921875" customWidth="1"/>
    <col min="104" max="109" width="7.8984375" customWidth="1"/>
    <col min="110" max="111" width="1.09765625" customWidth="1"/>
    <col min="112" max="112" width="24.59765625" style="76" customWidth="1"/>
    <col min="113" max="113" width="29.69921875" customWidth="1"/>
    <col min="114" max="119" width="7.8984375" customWidth="1"/>
    <col min="120" max="121" width="1.09765625" customWidth="1"/>
    <col min="122" max="122" width="24.59765625" style="76" customWidth="1"/>
    <col min="123" max="123" width="29.69921875" customWidth="1"/>
    <col min="124" max="129" width="7.8984375" customWidth="1"/>
    <col min="130" max="131" width="1.09765625" customWidth="1"/>
    <col min="132" max="132" width="24.59765625" style="76" customWidth="1"/>
    <col min="133" max="133" width="29.69921875" customWidth="1"/>
    <col min="134" max="139" width="7.8984375" customWidth="1"/>
    <col min="140" max="141" width="1.09765625" customWidth="1"/>
    <col min="142" max="142" width="24.59765625" style="76" customWidth="1"/>
    <col min="143" max="143" width="29.69921875" customWidth="1"/>
    <col min="144" max="149" width="7.8984375" customWidth="1"/>
    <col min="150" max="151" width="1.09765625" customWidth="1"/>
    <col min="152" max="152" width="24.59765625" style="76" customWidth="1"/>
    <col min="153" max="153" width="29.69921875" customWidth="1"/>
    <col min="154" max="159" width="7.8984375" customWidth="1"/>
    <col min="160" max="161" width="1.09765625" customWidth="1"/>
    <col min="162" max="162" width="24.59765625" style="76" customWidth="1"/>
    <col min="163" max="163" width="29.69921875" customWidth="1"/>
    <col min="164" max="169" width="7.8984375" customWidth="1"/>
    <col min="170" max="171" width="1.09765625" customWidth="1"/>
    <col min="172" max="172" width="24.59765625" style="76" customWidth="1"/>
    <col min="173" max="173" width="29.69921875" customWidth="1"/>
    <col min="174" max="179" width="7.8984375" customWidth="1"/>
    <col min="180" max="181" width="1.09765625" customWidth="1"/>
    <col min="182" max="182" width="24.59765625" style="76" customWidth="1"/>
    <col min="183" max="183" width="29.69921875" customWidth="1"/>
    <col min="184" max="189" width="7.8984375" customWidth="1"/>
    <col min="190" max="191" width="1.09765625" customWidth="1"/>
    <col min="192" max="192" width="24.59765625" style="76" customWidth="1"/>
    <col min="193" max="193" width="29.69921875" customWidth="1"/>
    <col min="194" max="199" width="7.8984375" customWidth="1"/>
    <col min="200" max="201" width="1.09765625" customWidth="1"/>
    <col min="202" max="202" width="24.59765625" style="76" customWidth="1"/>
    <col min="203" max="203" width="29.69921875" customWidth="1"/>
    <col min="204" max="209" width="7.8984375" customWidth="1"/>
    <col min="210" max="211" width="1.09765625" customWidth="1"/>
    <col min="212" max="212" width="24.59765625" style="76" customWidth="1"/>
    <col min="213" max="213" width="29.69921875" customWidth="1"/>
    <col min="214" max="219" width="7.8984375" customWidth="1"/>
    <col min="220" max="221" width="1.09765625" customWidth="1"/>
    <col min="222" max="222" width="24.59765625" style="76" customWidth="1"/>
    <col min="223" max="223" width="29.69921875" customWidth="1"/>
    <col min="224" max="229" width="7.8984375" customWidth="1"/>
    <col min="230" max="231" width="1.09765625" customWidth="1"/>
    <col min="232" max="232" width="24.59765625" style="76" customWidth="1"/>
    <col min="233" max="233" width="29.69921875" customWidth="1"/>
    <col min="234" max="239" width="7.8984375" customWidth="1"/>
    <col min="240" max="241" width="1.09765625" customWidth="1"/>
  </cols>
  <sheetData>
    <row r="1" spans="1:232" s="178" customFormat="1" ht="30" customHeight="1" x14ac:dyDescent="0.3">
      <c r="B1" s="636" t="str">
        <f>HLOOKUP(Introduction!$G$4,nametranslations,124,FALSE)</f>
        <v>L'hygiène en milieu scolaire</v>
      </c>
      <c r="C1" s="213" t="s">
        <v>267</v>
      </c>
      <c r="D1" s="185" t="str">
        <f>+Introduction!$C$7</f>
        <v>Mali</v>
      </c>
      <c r="E1" s="185"/>
      <c r="F1" s="185"/>
      <c r="G1" s="185"/>
      <c r="H1" s="185"/>
      <c r="I1" s="186"/>
      <c r="J1" s="175"/>
      <c r="K1" s="175"/>
      <c r="L1" s="636" t="str">
        <f>HLOOKUP(Introduction!$G$4,nametranslations,124,FALSE)</f>
        <v>L'hygiène en milieu scolaire</v>
      </c>
      <c r="M1" s="213" t="s">
        <v>268</v>
      </c>
      <c r="N1" s="185" t="str">
        <f>+Introduction!$C$7</f>
        <v>Mali</v>
      </c>
      <c r="O1" s="185"/>
      <c r="P1" s="185"/>
      <c r="Q1" s="185"/>
      <c r="R1" s="185"/>
      <c r="S1" s="186"/>
      <c r="T1" s="175"/>
      <c r="U1" s="175"/>
      <c r="V1" s="636" t="str">
        <f>HLOOKUP(Introduction!$G$4,nametranslations,124,FALSE)</f>
        <v>L'hygiène en milieu scolaire</v>
      </c>
      <c r="W1" s="213" t="s">
        <v>269</v>
      </c>
      <c r="X1" s="185" t="str">
        <f>+Introduction!$C$7</f>
        <v>Mali</v>
      </c>
      <c r="Y1" s="185"/>
      <c r="Z1" s="185"/>
      <c r="AA1" s="185"/>
      <c r="AB1" s="185"/>
      <c r="AC1" s="186"/>
      <c r="AD1" s="175"/>
      <c r="AE1" s="175"/>
      <c r="AF1" s="636" t="str">
        <f>HLOOKUP(Introduction!$G$4,nametranslations,124,FALSE)</f>
        <v>L'hygiène en milieu scolaire</v>
      </c>
      <c r="AG1" s="213" t="s">
        <v>270</v>
      </c>
      <c r="AH1" s="185" t="str">
        <f>+Introduction!$C$7</f>
        <v>Mali</v>
      </c>
      <c r="AI1" s="185"/>
      <c r="AJ1" s="185"/>
      <c r="AK1" s="185"/>
      <c r="AL1" s="185"/>
      <c r="AM1" s="186"/>
      <c r="AN1" s="175"/>
      <c r="AO1" s="175"/>
      <c r="AP1" s="636" t="str">
        <f>HLOOKUP(Introduction!$G$4,nametranslations,124,FALSE)</f>
        <v>L'hygiène en milieu scolaire</v>
      </c>
      <c r="AQ1" s="213" t="s">
        <v>271</v>
      </c>
      <c r="AR1" s="185" t="str">
        <f>+Introduction!$C$7</f>
        <v>Mali</v>
      </c>
      <c r="AS1" s="185"/>
      <c r="AT1" s="185"/>
      <c r="AU1" s="185"/>
      <c r="AV1" s="185"/>
      <c r="AW1" s="186"/>
      <c r="AX1" s="175"/>
      <c r="AY1" s="175"/>
      <c r="AZ1" s="636" t="str">
        <f>HLOOKUP(Introduction!$G$4,nametranslations,124,FALSE)</f>
        <v>L'hygiène en milieu scolaire</v>
      </c>
      <c r="BA1" s="213" t="s">
        <v>272</v>
      </c>
      <c r="BB1" s="185" t="str">
        <f>+Introduction!$C$7</f>
        <v>Mali</v>
      </c>
      <c r="BC1" s="185"/>
      <c r="BD1" s="185"/>
      <c r="BE1" s="185"/>
      <c r="BF1" s="185"/>
      <c r="BG1" s="186"/>
      <c r="BH1" s="175"/>
      <c r="BI1" s="175"/>
      <c r="BJ1" s="636" t="str">
        <f>HLOOKUP(Introduction!$G$4,nametranslations,124,FALSE)</f>
        <v>L'hygiène en milieu scolaire</v>
      </c>
      <c r="BK1" s="213" t="s">
        <v>272</v>
      </c>
      <c r="BL1" s="185" t="str">
        <f>+Introduction!$C$7</f>
        <v>Mali</v>
      </c>
      <c r="BM1" s="185"/>
      <c r="BN1" s="185"/>
      <c r="BO1" s="185"/>
      <c r="BP1" s="185"/>
      <c r="BQ1" s="186"/>
      <c r="BR1" s="175"/>
      <c r="BS1" s="175"/>
      <c r="BT1" s="636" t="str">
        <f>HLOOKUP(Introduction!$G$4,nametranslations,124,FALSE)</f>
        <v>L'hygiène en milieu scolaire</v>
      </c>
      <c r="BU1" s="213" t="s">
        <v>273</v>
      </c>
      <c r="BV1" s="185" t="str">
        <f>+Introduction!$C$7</f>
        <v>Mali</v>
      </c>
      <c r="BW1" s="185"/>
      <c r="BX1" s="185"/>
      <c r="BY1" s="185"/>
      <c r="BZ1" s="185"/>
      <c r="CA1" s="186"/>
      <c r="CB1" s="175"/>
      <c r="CC1" s="175"/>
      <c r="CD1" s="636" t="str">
        <f>HLOOKUP(Introduction!$G$4,nametranslations,124,FALSE)</f>
        <v>L'hygiène en milieu scolaire</v>
      </c>
      <c r="CE1" s="213" t="s">
        <v>274</v>
      </c>
      <c r="CF1" s="185" t="str">
        <f>+Introduction!$C$7</f>
        <v>Mali</v>
      </c>
      <c r="CG1" s="185"/>
      <c r="CH1" s="185"/>
      <c r="CI1" s="185"/>
      <c r="CJ1" s="185"/>
      <c r="CK1" s="186"/>
      <c r="CL1" s="175"/>
      <c r="CM1" s="175"/>
      <c r="CN1" s="636" t="str">
        <f>HLOOKUP(Introduction!$G$4,nametranslations,124,FALSE)</f>
        <v>L'hygiène en milieu scolaire</v>
      </c>
      <c r="CO1" s="213" t="s">
        <v>275</v>
      </c>
      <c r="CP1" s="185" t="str">
        <f>+Introduction!$C$7</f>
        <v>Mali</v>
      </c>
      <c r="CQ1" s="185"/>
      <c r="CR1" s="185"/>
      <c r="CS1" s="185"/>
      <c r="CT1" s="185"/>
      <c r="CU1" s="186"/>
      <c r="CV1" s="175"/>
      <c r="CW1" s="175"/>
      <c r="CX1" s="636" t="str">
        <f>HLOOKUP(Introduction!$G$4,nametranslations,124,FALSE)</f>
        <v>L'hygiène en milieu scolaire</v>
      </c>
      <c r="CY1" s="213" t="s">
        <v>275</v>
      </c>
      <c r="CZ1" s="185" t="str">
        <f>+Introduction!$C$7</f>
        <v>Mali</v>
      </c>
      <c r="DA1" s="185"/>
      <c r="DB1" s="185"/>
      <c r="DC1" s="185"/>
      <c r="DD1" s="185"/>
      <c r="DE1" s="186"/>
      <c r="DF1" s="175"/>
      <c r="DG1" s="175"/>
      <c r="DH1" s="636" t="str">
        <f>HLOOKUP(Introduction!$G$4,nametranslations,124,FALSE)</f>
        <v>L'hygiène en milieu scolaire</v>
      </c>
      <c r="DI1" s="213">
        <v>2023</v>
      </c>
      <c r="DJ1" s="185" t="str">
        <f>+Introduction!$C$7</f>
        <v>Mali</v>
      </c>
      <c r="DK1" s="185"/>
      <c r="DL1" s="185"/>
      <c r="DM1" s="185"/>
      <c r="DN1" s="185"/>
      <c r="DO1" s="186"/>
      <c r="DP1" s="175"/>
      <c r="DQ1" s="175"/>
      <c r="DR1" s="636" t="str">
        <f>HLOOKUP(Introduction!$G$4,nametranslations,124,FALSE)</f>
        <v>L'hygiène en milieu scolaire</v>
      </c>
      <c r="DS1" s="213">
        <v>2025</v>
      </c>
      <c r="DT1" s="185" t="str">
        <f>+Introduction!$C$7</f>
        <v>Mali</v>
      </c>
      <c r="DU1" s="185"/>
      <c r="DV1" s="185"/>
      <c r="DW1" s="185"/>
      <c r="DX1" s="185"/>
      <c r="DY1" s="186"/>
      <c r="DZ1" s="175"/>
      <c r="EA1" s="175"/>
    </row>
    <row r="2" spans="1:232" s="178" customFormat="1" ht="30" customHeight="1" x14ac:dyDescent="0.3">
      <c r="A2" s="375" t="s">
        <v>291</v>
      </c>
      <c r="B2" s="187" t="s">
        <v>256</v>
      </c>
      <c r="C2" s="173" t="s">
        <v>170</v>
      </c>
      <c r="D2" s="173" t="s">
        <v>156</v>
      </c>
      <c r="E2" s="188"/>
      <c r="F2" s="188"/>
      <c r="G2" s="188"/>
      <c r="H2" s="188"/>
      <c r="I2" s="189"/>
      <c r="J2" s="179" t="s">
        <v>276</v>
      </c>
      <c r="K2" s="179"/>
      <c r="L2" s="187" t="s">
        <v>257</v>
      </c>
      <c r="M2" s="173" t="s">
        <v>170</v>
      </c>
      <c r="N2" s="173" t="s">
        <v>158</v>
      </c>
      <c r="O2" s="188"/>
      <c r="P2" s="188"/>
      <c r="Q2" s="188"/>
      <c r="R2" s="188"/>
      <c r="S2" s="189"/>
      <c r="T2" s="179" t="s">
        <v>276</v>
      </c>
      <c r="U2" s="179"/>
      <c r="V2" s="187" t="s">
        <v>258</v>
      </c>
      <c r="W2" s="173" t="s">
        <v>170</v>
      </c>
      <c r="X2" s="173" t="s">
        <v>159</v>
      </c>
      <c r="Y2" s="188"/>
      <c r="Z2" s="188"/>
      <c r="AA2" s="188"/>
      <c r="AB2" s="188"/>
      <c r="AC2" s="189"/>
      <c r="AD2" s="179" t="s">
        <v>276</v>
      </c>
      <c r="AE2" s="179"/>
      <c r="AF2" s="187" t="s">
        <v>259</v>
      </c>
      <c r="AG2" s="173" t="s">
        <v>170</v>
      </c>
      <c r="AH2" s="173" t="s">
        <v>160</v>
      </c>
      <c r="AI2" s="188"/>
      <c r="AJ2" s="188"/>
      <c r="AK2" s="188"/>
      <c r="AL2" s="188"/>
      <c r="AM2" s="189"/>
      <c r="AN2" s="179" t="s">
        <v>276</v>
      </c>
      <c r="AO2" s="179"/>
      <c r="AP2" s="187" t="s">
        <v>260</v>
      </c>
      <c r="AQ2" s="173" t="s">
        <v>170</v>
      </c>
      <c r="AR2" s="173" t="s">
        <v>161</v>
      </c>
      <c r="AS2" s="188"/>
      <c r="AT2" s="188"/>
      <c r="AU2" s="188"/>
      <c r="AV2" s="188"/>
      <c r="AW2" s="189"/>
      <c r="AX2" s="179" t="s">
        <v>276</v>
      </c>
      <c r="AY2" s="179"/>
      <c r="AZ2" s="187" t="s">
        <v>261</v>
      </c>
      <c r="BA2" s="173" t="s">
        <v>170</v>
      </c>
      <c r="BB2" s="173" t="s">
        <v>144</v>
      </c>
      <c r="BC2" s="188"/>
      <c r="BD2" s="188"/>
      <c r="BE2" s="188"/>
      <c r="BF2" s="188"/>
      <c r="BG2" s="189"/>
      <c r="BH2" s="179" t="s">
        <v>276</v>
      </c>
      <c r="BI2" s="179"/>
      <c r="BJ2" s="187" t="s">
        <v>262</v>
      </c>
      <c r="BK2" s="173" t="s">
        <v>171</v>
      </c>
      <c r="BL2" s="173" t="s">
        <v>145</v>
      </c>
      <c r="BM2" s="188"/>
      <c r="BN2" s="188"/>
      <c r="BO2" s="188"/>
      <c r="BP2" s="188"/>
      <c r="BQ2" s="189"/>
      <c r="BR2" s="179" t="s">
        <v>276</v>
      </c>
      <c r="BS2" s="179"/>
      <c r="BT2" s="187" t="s">
        <v>263</v>
      </c>
      <c r="BU2" s="173" t="s">
        <v>171</v>
      </c>
      <c r="BV2" s="173" t="s">
        <v>145</v>
      </c>
      <c r="BW2" s="188"/>
      <c r="BX2" s="188"/>
      <c r="BY2" s="188"/>
      <c r="BZ2" s="188"/>
      <c r="CA2" s="189"/>
      <c r="CB2" s="179" t="s">
        <v>276</v>
      </c>
      <c r="CC2" s="179"/>
      <c r="CD2" s="187" t="s">
        <v>264</v>
      </c>
      <c r="CE2" s="173" t="s">
        <v>171</v>
      </c>
      <c r="CF2" s="173" t="s">
        <v>145</v>
      </c>
      <c r="CG2" s="188"/>
      <c r="CH2" s="188"/>
      <c r="CI2" s="188"/>
      <c r="CJ2" s="188"/>
      <c r="CK2" s="189"/>
      <c r="CL2" s="181" t="s">
        <v>276</v>
      </c>
      <c r="CM2" s="181"/>
      <c r="CN2" s="187" t="s">
        <v>265</v>
      </c>
      <c r="CO2" s="173" t="s">
        <v>203</v>
      </c>
      <c r="CP2" s="173" t="s">
        <v>202</v>
      </c>
      <c r="CQ2" s="188"/>
      <c r="CR2" s="188"/>
      <c r="CS2" s="188"/>
      <c r="CT2" s="188"/>
      <c r="CU2" s="189"/>
      <c r="CV2" s="181" t="s">
        <v>276</v>
      </c>
      <c r="CW2" s="181"/>
      <c r="CX2" s="187" t="s">
        <v>266</v>
      </c>
      <c r="CY2" s="173" t="s">
        <v>203</v>
      </c>
      <c r="CZ2" s="173" t="s">
        <v>230</v>
      </c>
      <c r="DA2" s="188"/>
      <c r="DB2" s="188"/>
      <c r="DC2" s="188"/>
      <c r="DD2" s="188"/>
      <c r="DE2" s="189"/>
      <c r="DF2" s="181" t="s">
        <v>276</v>
      </c>
      <c r="DG2" s="181"/>
      <c r="DH2" s="187" t="s">
        <v>305</v>
      </c>
      <c r="DI2" s="173" t="s">
        <v>171</v>
      </c>
      <c r="DJ2" s="173" t="s">
        <v>145</v>
      </c>
      <c r="DK2" s="188"/>
      <c r="DL2" s="188"/>
      <c r="DM2" s="188"/>
      <c r="DN2" s="188"/>
      <c r="DO2" s="189"/>
      <c r="DP2" s="181" t="s">
        <v>276</v>
      </c>
      <c r="DQ2" s="181"/>
      <c r="DR2" s="187" t="s">
        <v>307</v>
      </c>
      <c r="DS2" s="173" t="s">
        <v>171</v>
      </c>
      <c r="DT2" s="173" t="s">
        <v>308</v>
      </c>
      <c r="DU2" s="188"/>
      <c r="DV2" s="188"/>
      <c r="DW2" s="188"/>
      <c r="DX2" s="188"/>
      <c r="DY2" s="189"/>
      <c r="DZ2" s="181" t="s">
        <v>276</v>
      </c>
      <c r="EA2" s="181"/>
    </row>
    <row r="3" spans="1:232" s="145" customFormat="1" ht="18" customHeight="1" x14ac:dyDescent="0.3">
      <c r="A3" s="375"/>
      <c r="B3" s="202" t="str">
        <f>HLOOKUP(Introduction!$G$4,nametranslations,152,FALSE)</f>
        <v>Définition</v>
      </c>
      <c r="C3" s="203" t="str">
        <f>HLOOKUP(Introduction!$G$4,nametranslations,102,FALSE)</f>
        <v>Estimations (%)</v>
      </c>
      <c r="D3" s="204" t="str">
        <f>HLOOKUP(Introduction!$G$4,nametranslations,24,FALSE)</f>
        <v>Total</v>
      </c>
      <c r="E3" s="204" t="str">
        <f>HLOOKUP(Introduction!$G$4,nametranslations,26,FALSE)</f>
        <v>Urbain</v>
      </c>
      <c r="F3" s="204" t="str">
        <f>HLOOKUP(Introduction!$G$4,nametranslations,25,FALSE)</f>
        <v>Rural</v>
      </c>
      <c r="G3" s="204" t="str">
        <f>HLOOKUP(Introduction!$G$4,nametranslations,27,FALSE)</f>
        <v>Pré-primaire</v>
      </c>
      <c r="H3" s="204" t="str">
        <f>HLOOKUP(Introduction!$G$4,nametranslations,28,FALSE)</f>
        <v>Primaire</v>
      </c>
      <c r="I3" s="205" t="str">
        <f>HLOOKUP(Introduction!$G$4,nametranslations,29,FALSE)</f>
        <v>Secondaire</v>
      </c>
      <c r="J3" s="141"/>
      <c r="K3" s="141"/>
      <c r="L3" s="202" t="str">
        <f>HLOOKUP(Introduction!$G$4,nametranslations,152,FALSE)</f>
        <v>Définition</v>
      </c>
      <c r="M3" s="203" t="str">
        <f>HLOOKUP(Introduction!$G$4,nametranslations,102,FALSE)</f>
        <v>Estimations (%)</v>
      </c>
      <c r="N3" s="204" t="str">
        <f>HLOOKUP(Introduction!$G$4,nametranslations,24,FALSE)</f>
        <v>Total</v>
      </c>
      <c r="O3" s="204" t="str">
        <f>HLOOKUP(Introduction!$G$4,nametranslations,26,FALSE)</f>
        <v>Urbain</v>
      </c>
      <c r="P3" s="204" t="str">
        <f>HLOOKUP(Introduction!$G$4,nametranslations,25,FALSE)</f>
        <v>Rural</v>
      </c>
      <c r="Q3" s="204" t="str">
        <f>HLOOKUP(Introduction!$G$4,nametranslations,27,FALSE)</f>
        <v>Pré-primaire</v>
      </c>
      <c r="R3" s="204" t="str">
        <f>HLOOKUP(Introduction!$G$4,nametranslations,28,FALSE)</f>
        <v>Primaire</v>
      </c>
      <c r="S3" s="205" t="str">
        <f>HLOOKUP(Introduction!$G$4,nametranslations,29,FALSE)</f>
        <v>Secondaire</v>
      </c>
      <c r="T3" s="141"/>
      <c r="U3" s="141"/>
      <c r="V3" s="202" t="str">
        <f>HLOOKUP(Introduction!$G$4,nametranslations,152,FALSE)</f>
        <v>Définition</v>
      </c>
      <c r="W3" s="203" t="str">
        <f>HLOOKUP(Introduction!$G$4,nametranslations,102,FALSE)</f>
        <v>Estimations (%)</v>
      </c>
      <c r="X3" s="204" t="str">
        <f>HLOOKUP(Introduction!$G$4,nametranslations,24,FALSE)</f>
        <v>Total</v>
      </c>
      <c r="Y3" s="204" t="str">
        <f>HLOOKUP(Introduction!$G$4,nametranslations,26,FALSE)</f>
        <v>Urbain</v>
      </c>
      <c r="Z3" s="204" t="str">
        <f>HLOOKUP(Introduction!$G$4,nametranslations,25,FALSE)</f>
        <v>Rural</v>
      </c>
      <c r="AA3" s="204" t="str">
        <f>HLOOKUP(Introduction!$G$4,nametranslations,27,FALSE)</f>
        <v>Pré-primaire</v>
      </c>
      <c r="AB3" s="204" t="str">
        <f>HLOOKUP(Introduction!$G$4,nametranslations,28,FALSE)</f>
        <v>Primaire</v>
      </c>
      <c r="AC3" s="205" t="str">
        <f>HLOOKUP(Introduction!$G$4,nametranslations,29,FALSE)</f>
        <v>Secondaire</v>
      </c>
      <c r="AD3" s="141"/>
      <c r="AE3" s="141"/>
      <c r="AF3" s="202" t="str">
        <f>HLOOKUP(Introduction!$G$4,nametranslations,152,FALSE)</f>
        <v>Définition</v>
      </c>
      <c r="AG3" s="203" t="str">
        <f>HLOOKUP(Introduction!$G$4,nametranslations,102,FALSE)</f>
        <v>Estimations (%)</v>
      </c>
      <c r="AH3" s="204" t="str">
        <f>HLOOKUP(Introduction!$G$4,nametranslations,24,FALSE)</f>
        <v>Total</v>
      </c>
      <c r="AI3" s="204" t="str">
        <f>HLOOKUP(Introduction!$G$4,nametranslations,26,FALSE)</f>
        <v>Urbain</v>
      </c>
      <c r="AJ3" s="204" t="str">
        <f>HLOOKUP(Introduction!$G$4,nametranslations,25,FALSE)</f>
        <v>Rural</v>
      </c>
      <c r="AK3" s="204" t="str">
        <f>HLOOKUP(Introduction!$G$4,nametranslations,27,FALSE)</f>
        <v>Pré-primaire</v>
      </c>
      <c r="AL3" s="204" t="str">
        <f>HLOOKUP(Introduction!$G$4,nametranslations,28,FALSE)</f>
        <v>Primaire</v>
      </c>
      <c r="AM3" s="205" t="str">
        <f>HLOOKUP(Introduction!$G$4,nametranslations,29,FALSE)</f>
        <v>Secondaire</v>
      </c>
      <c r="AN3" s="141"/>
      <c r="AO3" s="141"/>
      <c r="AP3" s="202" t="str">
        <f>HLOOKUP(Introduction!$G$4,nametranslations,152,FALSE)</f>
        <v>Définition</v>
      </c>
      <c r="AQ3" s="203" t="str">
        <f>HLOOKUP(Introduction!$G$4,nametranslations,102,FALSE)</f>
        <v>Estimations (%)</v>
      </c>
      <c r="AR3" s="204" t="str">
        <f>HLOOKUP(Introduction!$G$4,nametranslations,24,FALSE)</f>
        <v>Total</v>
      </c>
      <c r="AS3" s="204" t="str">
        <f>HLOOKUP(Introduction!$G$4,nametranslations,26,FALSE)</f>
        <v>Urbain</v>
      </c>
      <c r="AT3" s="204" t="str">
        <f>HLOOKUP(Introduction!$G$4,nametranslations,25,FALSE)</f>
        <v>Rural</v>
      </c>
      <c r="AU3" s="204" t="str">
        <f>HLOOKUP(Introduction!$G$4,nametranslations,27,FALSE)</f>
        <v>Pré-primaire</v>
      </c>
      <c r="AV3" s="204" t="str">
        <f>HLOOKUP(Introduction!$G$4,nametranslations,28,FALSE)</f>
        <v>Primaire</v>
      </c>
      <c r="AW3" s="205" t="str">
        <f>HLOOKUP(Introduction!$G$4,nametranslations,29,FALSE)</f>
        <v>Secondaire</v>
      </c>
      <c r="AX3" s="141"/>
      <c r="AY3" s="141"/>
      <c r="AZ3" s="202" t="str">
        <f>HLOOKUP(Introduction!$G$4,nametranslations,152,FALSE)</f>
        <v>Définition</v>
      </c>
      <c r="BA3" s="206" t="str">
        <f>HLOOKUP(Introduction!$G$4,nametranslations,102,FALSE)</f>
        <v>Estimations (%)</v>
      </c>
      <c r="BB3" s="204" t="str">
        <f>HLOOKUP(Introduction!$G$4,nametranslations,24,FALSE)</f>
        <v>Total</v>
      </c>
      <c r="BC3" s="204" t="str">
        <f>HLOOKUP(Introduction!$G$4,nametranslations,26,FALSE)</f>
        <v>Urbain</v>
      </c>
      <c r="BD3" s="204" t="str">
        <f>HLOOKUP(Introduction!$G$4,nametranslations,25,FALSE)</f>
        <v>Rural</v>
      </c>
      <c r="BE3" s="204" t="str">
        <f>HLOOKUP(Introduction!$G$4,nametranslations,27,FALSE)</f>
        <v>Pré-primaire</v>
      </c>
      <c r="BF3" s="204" t="str">
        <f>HLOOKUP(Introduction!$G$4,nametranslations,28,FALSE)</f>
        <v>Primaire</v>
      </c>
      <c r="BG3" s="205" t="str">
        <f>HLOOKUP(Introduction!$G$4,nametranslations,29,FALSE)</f>
        <v>Secondaire</v>
      </c>
      <c r="BH3" s="141"/>
      <c r="BI3" s="141"/>
      <c r="BJ3" s="202" t="str">
        <f>HLOOKUP(Introduction!$G$4,nametranslations,152,FALSE)</f>
        <v>Définition</v>
      </c>
      <c r="BK3" s="203" t="str">
        <f>HLOOKUP(Introduction!$G$4,nametranslations,102,FALSE)</f>
        <v>Estimations (%)</v>
      </c>
      <c r="BL3" s="204" t="str">
        <f>HLOOKUP(Introduction!$G$4,nametranslations,24,FALSE)</f>
        <v>Total</v>
      </c>
      <c r="BM3" s="204" t="str">
        <f>HLOOKUP(Introduction!$G$4,nametranslations,26,FALSE)</f>
        <v>Urbain</v>
      </c>
      <c r="BN3" s="204" t="str">
        <f>HLOOKUP(Introduction!$G$4,nametranslations,25,FALSE)</f>
        <v>Rural</v>
      </c>
      <c r="BO3" s="204" t="str">
        <f>HLOOKUP(Introduction!$G$4,nametranslations,27,FALSE)</f>
        <v>Pré-primaire</v>
      </c>
      <c r="BP3" s="204" t="str">
        <f>HLOOKUP(Introduction!$G$4,nametranslations,28,FALSE)</f>
        <v>Primaire</v>
      </c>
      <c r="BQ3" s="205" t="str">
        <f>HLOOKUP(Introduction!$G$4,nametranslations,29,FALSE)</f>
        <v>Secondaire</v>
      </c>
      <c r="BR3" s="141"/>
      <c r="BS3" s="141"/>
      <c r="BT3" s="202" t="str">
        <f>HLOOKUP(Introduction!$G$4,nametranslations,152,FALSE)</f>
        <v>Définition</v>
      </c>
      <c r="BU3" s="203" t="str">
        <f>HLOOKUP(Introduction!$G$4,nametranslations,102,FALSE)</f>
        <v>Estimations (%)</v>
      </c>
      <c r="BV3" s="204" t="str">
        <f>HLOOKUP(Introduction!$G$4,nametranslations,24,FALSE)</f>
        <v>Total</v>
      </c>
      <c r="BW3" s="204" t="str">
        <f>HLOOKUP(Introduction!$G$4,nametranslations,26,FALSE)</f>
        <v>Urbain</v>
      </c>
      <c r="BX3" s="204" t="str">
        <f>HLOOKUP(Introduction!$G$4,nametranslations,25,FALSE)</f>
        <v>Rural</v>
      </c>
      <c r="BY3" s="204" t="str">
        <f>HLOOKUP(Introduction!$G$4,nametranslations,27,FALSE)</f>
        <v>Pré-primaire</v>
      </c>
      <c r="BZ3" s="204" t="str">
        <f>HLOOKUP(Introduction!$G$4,nametranslations,28,FALSE)</f>
        <v>Primaire</v>
      </c>
      <c r="CA3" s="205" t="str">
        <f>HLOOKUP(Introduction!$G$4,nametranslations,29,FALSE)</f>
        <v>Secondaire</v>
      </c>
      <c r="CB3" s="141"/>
      <c r="CC3" s="141"/>
      <c r="CD3" s="202" t="str">
        <f>HLOOKUP(Introduction!$G$4,nametranslations,152,FALSE)</f>
        <v>Définition</v>
      </c>
      <c r="CE3" s="203" t="str">
        <f>HLOOKUP(Introduction!$G$4,nametranslations,102,FALSE)</f>
        <v>Estimations (%)</v>
      </c>
      <c r="CF3" s="204" t="str">
        <f>HLOOKUP(Introduction!$G$4,nametranslations,24,FALSE)</f>
        <v>Total</v>
      </c>
      <c r="CG3" s="204" t="str">
        <f>HLOOKUP(Introduction!$G$4,nametranslations,26,FALSE)</f>
        <v>Urbain</v>
      </c>
      <c r="CH3" s="204" t="str">
        <f>HLOOKUP(Introduction!$G$4,nametranslations,25,FALSE)</f>
        <v>Rural</v>
      </c>
      <c r="CI3" s="204" t="str">
        <f>HLOOKUP(Introduction!$G$4,nametranslations,27,FALSE)</f>
        <v>Pré-primaire</v>
      </c>
      <c r="CJ3" s="204" t="str">
        <f>HLOOKUP(Introduction!$G$4,nametranslations,28,FALSE)</f>
        <v>Primaire</v>
      </c>
      <c r="CK3" s="205" t="str">
        <f>HLOOKUP(Introduction!$G$4,nametranslations,29,FALSE)</f>
        <v>Secondaire</v>
      </c>
      <c r="CL3" s="143"/>
      <c r="CM3" s="143"/>
      <c r="CN3" s="202" t="str">
        <f>HLOOKUP(Introduction!$G$4,nametranslations,152,FALSE)</f>
        <v>Définition</v>
      </c>
      <c r="CO3" s="203" t="str">
        <f>HLOOKUP(Introduction!$G$4,nametranslations,102,FALSE)</f>
        <v>Estimations (%)</v>
      </c>
      <c r="CP3" s="204" t="str">
        <f>HLOOKUP(Introduction!$G$4,nametranslations,24,FALSE)</f>
        <v>Total</v>
      </c>
      <c r="CQ3" s="204" t="str">
        <f>HLOOKUP(Introduction!$G$4,nametranslations,26,FALSE)</f>
        <v>Urbain</v>
      </c>
      <c r="CR3" s="204" t="str">
        <f>HLOOKUP(Introduction!$G$4,nametranslations,25,FALSE)</f>
        <v>Rural</v>
      </c>
      <c r="CS3" s="204" t="str">
        <f>HLOOKUP(Introduction!$G$4,nametranslations,27,FALSE)</f>
        <v>Pré-primaire</v>
      </c>
      <c r="CT3" s="204" t="str">
        <f>HLOOKUP(Introduction!$G$4,nametranslations,28,FALSE)</f>
        <v>Primaire</v>
      </c>
      <c r="CU3" s="205" t="str">
        <f>HLOOKUP(Introduction!$G$4,nametranslations,29,FALSE)</f>
        <v>Secondaire</v>
      </c>
      <c r="CV3" s="143"/>
      <c r="CW3" s="143"/>
      <c r="CX3" s="202" t="str">
        <f>HLOOKUP(Introduction!$G$4,nametranslations,152,FALSE)</f>
        <v>Définition</v>
      </c>
      <c r="CY3" s="203" t="str">
        <f>HLOOKUP(Introduction!$G$4,nametranslations,102,FALSE)</f>
        <v>Estimations (%)</v>
      </c>
      <c r="CZ3" s="204" t="str">
        <f>HLOOKUP(Introduction!$G$4,nametranslations,24,FALSE)</f>
        <v>Total</v>
      </c>
      <c r="DA3" s="204" t="str">
        <f>HLOOKUP(Introduction!$G$4,nametranslations,26,FALSE)</f>
        <v>Urbain</v>
      </c>
      <c r="DB3" s="204" t="str">
        <f>HLOOKUP(Introduction!$G$4,nametranslations,25,FALSE)</f>
        <v>Rural</v>
      </c>
      <c r="DC3" s="204" t="str">
        <f>HLOOKUP(Introduction!$G$4,nametranslations,27,FALSE)</f>
        <v>Pré-primaire</v>
      </c>
      <c r="DD3" s="204" t="str">
        <f>HLOOKUP(Introduction!$G$4,nametranslations,28,FALSE)</f>
        <v>Primaire</v>
      </c>
      <c r="DE3" s="205" t="str">
        <f>HLOOKUP(Introduction!$G$4,nametranslations,29,FALSE)</f>
        <v>Secondaire</v>
      </c>
      <c r="DF3" s="143"/>
      <c r="DG3" s="143"/>
      <c r="DH3" s="202" t="str">
        <f>HLOOKUP(Introduction!$G$4,nametranslations,152,FALSE)</f>
        <v>Définition</v>
      </c>
      <c r="DI3" s="203" t="str">
        <f>HLOOKUP(Introduction!$G$4,nametranslations,102,FALSE)</f>
        <v>Estimations (%)</v>
      </c>
      <c r="DJ3" s="204" t="str">
        <f>HLOOKUP(Introduction!$G$4,nametranslations,24,FALSE)</f>
        <v>Total</v>
      </c>
      <c r="DK3" s="204" t="str">
        <f>HLOOKUP(Introduction!$G$4,nametranslations,26,FALSE)</f>
        <v>Urbain</v>
      </c>
      <c r="DL3" s="204" t="str">
        <f>HLOOKUP(Introduction!$G$4,nametranslations,25,FALSE)</f>
        <v>Rural</v>
      </c>
      <c r="DM3" s="204" t="str">
        <f>HLOOKUP(Introduction!$G$4,nametranslations,27,FALSE)</f>
        <v>Pré-primaire</v>
      </c>
      <c r="DN3" s="204" t="str">
        <f>HLOOKUP(Introduction!$G$4,nametranslations,28,FALSE)</f>
        <v>Primaire</v>
      </c>
      <c r="DO3" s="205" t="str">
        <f>HLOOKUP(Introduction!$G$4,nametranslations,29,FALSE)</f>
        <v>Secondaire</v>
      </c>
      <c r="DP3" s="143"/>
      <c r="DQ3" s="143"/>
      <c r="DR3" s="202" t="str">
        <f>HLOOKUP(Introduction!$G$4,nametranslations,152,FALSE)</f>
        <v>Définition</v>
      </c>
      <c r="DS3" s="203" t="str">
        <f>HLOOKUP(Introduction!$G$4,nametranslations,102,FALSE)</f>
        <v>Estimations (%)</v>
      </c>
      <c r="DT3" s="204" t="str">
        <f>HLOOKUP(Introduction!$G$4,nametranslations,24,FALSE)</f>
        <v>Total</v>
      </c>
      <c r="DU3" s="204" t="str">
        <f>HLOOKUP(Introduction!$G$4,nametranslations,26,FALSE)</f>
        <v>Urbain</v>
      </c>
      <c r="DV3" s="204" t="str">
        <f>HLOOKUP(Introduction!$G$4,nametranslations,25,FALSE)</f>
        <v>Rural</v>
      </c>
      <c r="DW3" s="204" t="str">
        <f>HLOOKUP(Introduction!$G$4,nametranslations,27,FALSE)</f>
        <v>Pré-primaire</v>
      </c>
      <c r="DX3" s="204" t="str">
        <f>HLOOKUP(Introduction!$G$4,nametranslations,28,FALSE)</f>
        <v>Primaire</v>
      </c>
      <c r="DY3" s="205" t="str">
        <f>HLOOKUP(Introduction!$G$4,nametranslations,29,FALSE)</f>
        <v>Secondaire</v>
      </c>
      <c r="DZ3" s="143"/>
      <c r="EA3" s="143"/>
      <c r="EB3" s="144"/>
      <c r="EL3" s="144"/>
      <c r="EV3" s="144"/>
      <c r="FF3" s="144"/>
      <c r="FP3" s="144"/>
      <c r="FZ3" s="144"/>
      <c r="GJ3" s="144"/>
      <c r="GT3" s="144"/>
      <c r="HD3" s="144"/>
      <c r="HN3" s="144"/>
      <c r="HX3" s="144"/>
    </row>
    <row r="4" spans="1:232" s="2" customFormat="1" x14ac:dyDescent="0.3">
      <c r="A4" s="669" t="str">
        <f>IF(ISBLANK('Data Summary'!A6),"",'Data Summary'!A6)</f>
        <v>MLI_2006_EMIS</v>
      </c>
      <c r="B4" s="70"/>
      <c r="C4" s="50" t="str">
        <f>HLOOKUP(Introduction!$G$4,nametranslations,118,FALSE)</f>
        <v>Aucune installation</v>
      </c>
      <c r="D4" s="5"/>
      <c r="E4" s="5"/>
      <c r="F4" s="5"/>
      <c r="G4" s="5"/>
      <c r="H4" s="5"/>
      <c r="I4" s="23"/>
      <c r="J4" s="21"/>
      <c r="K4" s="21"/>
      <c r="L4" s="79"/>
      <c r="M4" s="50" t="str">
        <f>HLOOKUP(Introduction!$G$4,nametranslations,118,FALSE)</f>
        <v>Aucune installation</v>
      </c>
      <c r="N4" s="5"/>
      <c r="O4" s="5"/>
      <c r="P4" s="5"/>
      <c r="Q4" s="5"/>
      <c r="R4" s="5"/>
      <c r="S4" s="23"/>
      <c r="T4" s="21"/>
      <c r="U4" s="21"/>
      <c r="V4" s="79"/>
      <c r="W4" s="50" t="str">
        <f>HLOOKUP(Introduction!$G$4,nametranslations,118,FALSE)</f>
        <v>Aucune installation</v>
      </c>
      <c r="X4" s="5"/>
      <c r="Y4" s="5"/>
      <c r="Z4" s="5"/>
      <c r="AA4" s="5"/>
      <c r="AB4" s="5"/>
      <c r="AC4" s="23"/>
      <c r="AD4" s="21"/>
      <c r="AE4" s="21"/>
      <c r="AF4" s="70"/>
      <c r="AG4" s="50" t="str">
        <f>HLOOKUP(Introduction!$G$4,nametranslations,118,FALSE)</f>
        <v>Aucune installation</v>
      </c>
      <c r="AH4" s="5"/>
      <c r="AI4" s="5"/>
      <c r="AJ4" s="5"/>
      <c r="AK4" s="5"/>
      <c r="AL4" s="5"/>
      <c r="AM4" s="23"/>
      <c r="AN4" s="21"/>
      <c r="AO4" s="21"/>
      <c r="AP4" s="79"/>
      <c r="AQ4" s="50" t="str">
        <f>HLOOKUP(Introduction!$G$4,nametranslations,118,FALSE)</f>
        <v>Aucune installation</v>
      </c>
      <c r="AR4" s="5"/>
      <c r="AS4" s="5"/>
      <c r="AT4" s="5"/>
      <c r="AU4" s="5"/>
      <c r="AV4" s="5"/>
      <c r="AW4" s="23"/>
      <c r="AX4" s="21"/>
      <c r="AY4" s="21"/>
      <c r="AZ4" s="79"/>
      <c r="BA4" s="51" t="str">
        <f>HLOOKUP(Introduction!$G$4,nametranslations,118,FALSE)</f>
        <v>Aucune installation</v>
      </c>
      <c r="BB4" s="5"/>
      <c r="BC4" s="5"/>
      <c r="BD4" s="5"/>
      <c r="BE4" s="5"/>
      <c r="BF4" s="5"/>
      <c r="BG4" s="23"/>
      <c r="BH4" s="21"/>
      <c r="BI4" s="21"/>
      <c r="BJ4" s="70"/>
      <c r="BK4" s="50" t="str">
        <f>HLOOKUP(Introduction!$G$4,nametranslations,118,FALSE)</f>
        <v>Aucune installation</v>
      </c>
      <c r="BL4" s="5"/>
      <c r="BM4" s="5"/>
      <c r="BN4" s="5"/>
      <c r="BO4" s="5"/>
      <c r="BP4" s="5"/>
      <c r="BQ4" s="23"/>
      <c r="BR4" s="21"/>
      <c r="BS4" s="21"/>
      <c r="BT4" s="79"/>
      <c r="BU4" s="50" t="str">
        <f>HLOOKUP(Introduction!$G$4,nametranslations,118,FALSE)</f>
        <v>Aucune installation</v>
      </c>
      <c r="BV4" s="5"/>
      <c r="BW4" s="5"/>
      <c r="BX4" s="5"/>
      <c r="BY4" s="5"/>
      <c r="BZ4" s="5"/>
      <c r="CA4" s="23"/>
      <c r="CB4" s="21"/>
      <c r="CC4" s="21"/>
      <c r="CD4" s="70"/>
      <c r="CE4" s="50" t="str">
        <f>HLOOKUP(Introduction!$G$4,nametranslations,118,FALSE)</f>
        <v>Aucune installation</v>
      </c>
      <c r="CF4" s="118"/>
      <c r="CG4" s="118"/>
      <c r="CH4" s="118"/>
      <c r="CI4" s="118"/>
      <c r="CJ4" s="118"/>
      <c r="CK4" s="23"/>
      <c r="CL4" s="114"/>
      <c r="CM4" s="114"/>
      <c r="CN4" s="70"/>
      <c r="CO4" s="50" t="str">
        <f>HLOOKUP(Introduction!$G$4,nametranslations,118,FALSE)</f>
        <v>Aucune installation</v>
      </c>
      <c r="CP4" s="118">
        <f>100-CP5</f>
        <v>17</v>
      </c>
      <c r="CQ4" s="118">
        <f>100-CQ5</f>
        <v>10</v>
      </c>
      <c r="CR4" s="118">
        <f>100-CR5</f>
        <v>18</v>
      </c>
      <c r="CS4" s="118"/>
      <c r="CT4" s="118">
        <f>100-CT5</f>
        <v>17</v>
      </c>
      <c r="CU4" s="23"/>
      <c r="CV4" s="114"/>
      <c r="CW4" s="114"/>
      <c r="CX4" s="79"/>
      <c r="CY4" s="50" t="str">
        <f>HLOOKUP(Introduction!$G$4,nametranslations,118,FALSE)</f>
        <v>Aucune installation</v>
      </c>
      <c r="CZ4" s="118"/>
      <c r="DA4" s="118"/>
      <c r="DB4" s="118">
        <v>52.941180000000003</v>
      </c>
      <c r="DC4" s="118"/>
      <c r="DD4" s="118"/>
      <c r="DE4" s="23"/>
      <c r="DF4" s="114"/>
      <c r="DG4" s="114"/>
      <c r="DH4" s="70"/>
      <c r="DI4" s="50" t="str">
        <f>HLOOKUP(Introduction!$G$4,nametranslations,118,FALSE)</f>
        <v>Aucune installation</v>
      </c>
      <c r="DJ4" s="118"/>
      <c r="DK4" s="118"/>
      <c r="DL4" s="118"/>
      <c r="DM4" s="118"/>
      <c r="DN4" s="118"/>
      <c r="DO4" s="23"/>
      <c r="DP4" s="114"/>
      <c r="DQ4" s="114"/>
      <c r="DR4" s="70"/>
      <c r="DS4" s="50" t="str">
        <f>HLOOKUP(Introduction!$G$4,nametranslations,118,FALSE)</f>
        <v>Aucune installation</v>
      </c>
      <c r="DT4" s="118">
        <v>50.77</v>
      </c>
      <c r="DU4" s="118"/>
      <c r="DV4" s="118"/>
      <c r="DW4" s="118"/>
      <c r="DX4" s="118">
        <v>50.77</v>
      </c>
      <c r="DY4" s="23"/>
      <c r="DZ4" s="114"/>
      <c r="EA4" s="114"/>
      <c r="EB4" s="77"/>
      <c r="EL4" s="77"/>
      <c r="EV4" s="77"/>
      <c r="FF4" s="77"/>
      <c r="FP4" s="77"/>
      <c r="FZ4" s="77"/>
      <c r="GJ4" s="77"/>
      <c r="GT4" s="77"/>
      <c r="HD4" s="77"/>
      <c r="HN4" s="77"/>
      <c r="HX4" s="77"/>
    </row>
    <row r="5" spans="1:232" s="2" customFormat="1" x14ac:dyDescent="0.3">
      <c r="A5" s="669" t="str">
        <f ca="1">IF(ISBLANK('Data Summary'!A7),"",'Data Summary'!A7)</f>
        <v>MLI_2007_EMIS</v>
      </c>
      <c r="B5" s="70"/>
      <c r="C5" s="50" t="str">
        <f>HLOOKUP(Introduction!$G$4,nametranslations,74,FALSE)</f>
        <v>Installation</v>
      </c>
      <c r="D5" s="5"/>
      <c r="E5" s="5"/>
      <c r="F5" s="5"/>
      <c r="G5" s="5"/>
      <c r="H5" s="5"/>
      <c r="I5" s="23"/>
      <c r="J5" s="21"/>
      <c r="K5" s="21"/>
      <c r="L5" s="79"/>
      <c r="M5" s="50" t="str">
        <f>HLOOKUP(Introduction!$G$4,nametranslations,74,FALSE)</f>
        <v>Installation</v>
      </c>
      <c r="N5" s="5"/>
      <c r="O5" s="5"/>
      <c r="P5" s="5"/>
      <c r="Q5" s="5"/>
      <c r="R5" s="5"/>
      <c r="S5" s="23"/>
      <c r="T5" s="21"/>
      <c r="U5" s="21"/>
      <c r="V5" s="79"/>
      <c r="W5" s="50" t="str">
        <f>HLOOKUP(Introduction!$G$4,nametranslations,74,FALSE)</f>
        <v>Installation</v>
      </c>
      <c r="X5" s="5"/>
      <c r="Y5" s="5"/>
      <c r="Z5" s="5"/>
      <c r="AA5" s="5"/>
      <c r="AB5" s="5"/>
      <c r="AC5" s="23"/>
      <c r="AD5" s="21"/>
      <c r="AE5" s="21"/>
      <c r="AF5" s="70"/>
      <c r="AG5" s="50" t="str">
        <f>HLOOKUP(Introduction!$G$4,nametranslations,74,FALSE)</f>
        <v>Installation</v>
      </c>
      <c r="AH5" s="5"/>
      <c r="AI5" s="5"/>
      <c r="AJ5" s="5"/>
      <c r="AK5" s="5"/>
      <c r="AL5" s="5"/>
      <c r="AM5" s="23"/>
      <c r="AN5" s="21"/>
      <c r="AO5" s="21"/>
      <c r="AP5" s="79"/>
      <c r="AQ5" s="50" t="str">
        <f>HLOOKUP(Introduction!$G$4,nametranslations,74,FALSE)</f>
        <v>Installation</v>
      </c>
      <c r="AR5" s="5"/>
      <c r="AS5" s="5"/>
      <c r="AT5" s="5"/>
      <c r="AU5" s="5"/>
      <c r="AV5" s="5"/>
      <c r="AW5" s="23"/>
      <c r="AX5" s="21"/>
      <c r="AY5" s="21"/>
      <c r="AZ5" s="79"/>
      <c r="BA5" s="51" t="str">
        <f>HLOOKUP(Introduction!$G$4,nametranslations,74,FALSE)</f>
        <v>Installation</v>
      </c>
      <c r="BB5" s="5"/>
      <c r="BC5" s="5"/>
      <c r="BD5" s="5"/>
      <c r="BE5" s="5"/>
      <c r="BF5" s="5"/>
      <c r="BG5" s="23"/>
      <c r="BH5" s="21"/>
      <c r="BI5" s="21"/>
      <c r="BJ5" s="70"/>
      <c r="BK5" s="50" t="str">
        <f>HLOOKUP(Introduction!$G$4,nametranslations,74,FALSE)</f>
        <v>Installation</v>
      </c>
      <c r="BL5" s="5"/>
      <c r="BM5" s="5"/>
      <c r="BN5" s="5"/>
      <c r="BO5" s="5"/>
      <c r="BP5" s="5"/>
      <c r="BQ5" s="23"/>
      <c r="BR5" s="21"/>
      <c r="BS5" s="21"/>
      <c r="BT5" s="79"/>
      <c r="BU5" s="50" t="str">
        <f>HLOOKUP(Introduction!$G$4,nametranslations,74,FALSE)</f>
        <v>Installation</v>
      </c>
      <c r="BV5" s="5"/>
      <c r="BW5" s="5"/>
      <c r="BX5" s="5"/>
      <c r="BY5" s="5"/>
      <c r="BZ5" s="5"/>
      <c r="CA5" s="23"/>
      <c r="CB5" s="21"/>
      <c r="CC5" s="21"/>
      <c r="CD5" s="70"/>
      <c r="CE5" s="50" t="str">
        <f>HLOOKUP(Introduction!$G$4,nametranslations,74,FALSE)</f>
        <v>Installation</v>
      </c>
      <c r="CF5" s="118"/>
      <c r="CG5" s="118"/>
      <c r="CH5" s="118"/>
      <c r="CI5" s="118"/>
      <c r="CJ5" s="118"/>
      <c r="CK5" s="23"/>
      <c r="CL5" s="114"/>
      <c r="CM5" s="114"/>
      <c r="CN5" s="70" t="s">
        <v>221</v>
      </c>
      <c r="CO5" s="50" t="str">
        <f>HLOOKUP(Introduction!$G$4,nametranslations,74,FALSE)</f>
        <v>Installation</v>
      </c>
      <c r="CP5" s="118">
        <v>83</v>
      </c>
      <c r="CQ5" s="118">
        <v>90</v>
      </c>
      <c r="CR5" s="118">
        <v>82</v>
      </c>
      <c r="CS5" s="118"/>
      <c r="CT5" s="118">
        <v>83</v>
      </c>
      <c r="CU5" s="23"/>
      <c r="CV5" s="114"/>
      <c r="CW5" s="114"/>
      <c r="CX5" s="70"/>
      <c r="CY5" s="50" t="str">
        <f>HLOOKUP(Introduction!$G$4,nametranslations,74,FALSE)</f>
        <v>Installation</v>
      </c>
      <c r="CZ5" s="118"/>
      <c r="DA5" s="118"/>
      <c r="DB5" s="118">
        <v>47.058819999999997</v>
      </c>
      <c r="DC5" s="118"/>
      <c r="DD5" s="118"/>
      <c r="DE5" s="23"/>
      <c r="DF5" s="114"/>
      <c r="DG5" s="114"/>
      <c r="DH5" s="70"/>
      <c r="DI5" s="50" t="str">
        <f>HLOOKUP(Introduction!$G$4,nametranslations,74,FALSE)</f>
        <v>Installation</v>
      </c>
      <c r="DJ5" s="118"/>
      <c r="DK5" s="118"/>
      <c r="DL5" s="118"/>
      <c r="DM5" s="118"/>
      <c r="DN5" s="118"/>
      <c r="DO5" s="23"/>
      <c r="DP5" s="114"/>
      <c r="DQ5" s="114"/>
      <c r="DR5" s="70" t="s">
        <v>111</v>
      </c>
      <c r="DS5" s="50" t="str">
        <f>HLOOKUP(Introduction!$G$4,nametranslations,74,FALSE)</f>
        <v>Installation</v>
      </c>
      <c r="DT5" s="118">
        <f>100-50.77</f>
        <v>49.23</v>
      </c>
      <c r="DU5" s="118"/>
      <c r="DV5" s="118"/>
      <c r="DW5" s="118"/>
      <c r="DX5" s="118">
        <f>100-50.77</f>
        <v>49.23</v>
      </c>
      <c r="DY5" s="23"/>
      <c r="DZ5" s="114"/>
      <c r="EA5" s="114"/>
      <c r="EB5" s="77"/>
      <c r="EL5" s="77"/>
      <c r="EV5" s="77"/>
      <c r="FF5" s="77"/>
      <c r="FP5" s="77"/>
      <c r="FZ5" s="77"/>
      <c r="GJ5" s="77"/>
      <c r="GT5" s="77"/>
      <c r="HD5" s="77"/>
      <c r="HN5" s="77"/>
      <c r="HX5" s="77"/>
    </row>
    <row r="6" spans="1:232" s="2" customFormat="1" ht="15.6" customHeight="1" x14ac:dyDescent="0.3">
      <c r="A6" s="669" t="str">
        <f ca="1">IF(ISBLANK('Data Summary'!A8),"",'Data Summary'!A8)</f>
        <v>MLI_2008_EMIS</v>
      </c>
      <c r="B6" s="79"/>
      <c r="C6" s="51" t="str">
        <f>HLOOKUP(Introduction!$G$4,nametranslations,125,FALSE)</f>
        <v>Installation sans eau ni savon</v>
      </c>
      <c r="D6" s="16"/>
      <c r="E6" s="5"/>
      <c r="F6" s="5"/>
      <c r="G6" s="5"/>
      <c r="H6" s="5"/>
      <c r="I6" s="23"/>
      <c r="J6" s="21"/>
      <c r="K6" s="21"/>
      <c r="L6" s="79"/>
      <c r="M6" s="51" t="str">
        <f>HLOOKUP(Introduction!$G$4,nametranslations,125,FALSE)</f>
        <v>Installation sans eau ni savon</v>
      </c>
      <c r="N6" s="16"/>
      <c r="O6" s="5"/>
      <c r="P6" s="5"/>
      <c r="Q6" s="5"/>
      <c r="R6" s="5"/>
      <c r="S6" s="23"/>
      <c r="T6" s="21"/>
      <c r="U6" s="21"/>
      <c r="V6" s="79"/>
      <c r="W6" s="51" t="str">
        <f>HLOOKUP(Introduction!$G$4,nametranslations,125,FALSE)</f>
        <v>Installation sans eau ni savon</v>
      </c>
      <c r="X6" s="16"/>
      <c r="Y6" s="5"/>
      <c r="Z6" s="5"/>
      <c r="AA6" s="5"/>
      <c r="AB6" s="5"/>
      <c r="AC6" s="23"/>
      <c r="AD6" s="21"/>
      <c r="AE6" s="21"/>
      <c r="AF6" s="79"/>
      <c r="AG6" s="51" t="str">
        <f>HLOOKUP(Introduction!$G$4,nametranslations,125,FALSE)</f>
        <v>Installation sans eau ni savon</v>
      </c>
      <c r="AH6" s="16"/>
      <c r="AI6" s="5"/>
      <c r="AJ6" s="5"/>
      <c r="AK6" s="5"/>
      <c r="AL6" s="5"/>
      <c r="AM6" s="23"/>
      <c r="AN6" s="21"/>
      <c r="AO6" s="21"/>
      <c r="AP6" s="79"/>
      <c r="AQ6" s="51" t="str">
        <f>HLOOKUP(Introduction!$G$4,nametranslations,125,FALSE)</f>
        <v>Installation sans eau ni savon</v>
      </c>
      <c r="AR6" s="16"/>
      <c r="AS6" s="5"/>
      <c r="AT6" s="5"/>
      <c r="AU6" s="5"/>
      <c r="AV6" s="5"/>
      <c r="AW6" s="23"/>
      <c r="AX6" s="21"/>
      <c r="AY6" s="21"/>
      <c r="AZ6" s="79"/>
      <c r="BA6" s="51" t="str">
        <f>HLOOKUP(Introduction!$G$4,nametranslations,125,FALSE)</f>
        <v>Installation sans eau ni savon</v>
      </c>
      <c r="BB6" s="16"/>
      <c r="BC6" s="5"/>
      <c r="BD6" s="5"/>
      <c r="BE6" s="5"/>
      <c r="BF6" s="5"/>
      <c r="BG6" s="23"/>
      <c r="BH6" s="21"/>
      <c r="BI6" s="21"/>
      <c r="BJ6" s="79"/>
      <c r="BK6" s="51" t="str">
        <f>HLOOKUP(Introduction!$G$4,nametranslations,125,FALSE)</f>
        <v>Installation sans eau ni savon</v>
      </c>
      <c r="BL6" s="16"/>
      <c r="BM6" s="5"/>
      <c r="BN6" s="5"/>
      <c r="BO6" s="5"/>
      <c r="BP6" s="5"/>
      <c r="BQ6" s="23"/>
      <c r="BR6" s="21"/>
      <c r="BS6" s="21"/>
      <c r="BT6" s="79"/>
      <c r="BU6" s="51" t="str">
        <f>HLOOKUP(Introduction!$G$4,nametranslations,125,FALSE)</f>
        <v>Installation sans eau ni savon</v>
      </c>
      <c r="BV6" s="16"/>
      <c r="BW6" s="5"/>
      <c r="BX6" s="5"/>
      <c r="BY6" s="5"/>
      <c r="BZ6" s="5"/>
      <c r="CA6" s="23"/>
      <c r="CB6" s="21"/>
      <c r="CC6" s="21"/>
      <c r="CD6" s="70"/>
      <c r="CE6" s="51" t="str">
        <f>HLOOKUP(Introduction!$G$4,nametranslations,125,FALSE)</f>
        <v>Installation sans eau ni savon</v>
      </c>
      <c r="CF6" s="119"/>
      <c r="CG6" s="118"/>
      <c r="CH6" s="118"/>
      <c r="CI6" s="118"/>
      <c r="CJ6" s="118"/>
      <c r="CK6" s="23"/>
      <c r="CL6" s="114"/>
      <c r="CM6" s="114"/>
      <c r="CN6" s="70"/>
      <c r="CO6" s="51" t="str">
        <f>HLOOKUP(Introduction!$G$4,nametranslations,125,FALSE)</f>
        <v>Installation sans eau ni savon</v>
      </c>
      <c r="CP6" s="119"/>
      <c r="CQ6" s="118"/>
      <c r="CR6" s="118"/>
      <c r="CS6" s="118"/>
      <c r="CT6" s="118"/>
      <c r="CU6" s="23"/>
      <c r="CV6" s="114"/>
      <c r="CW6" s="114"/>
      <c r="CX6" s="79"/>
      <c r="CY6" s="51" t="str">
        <f>HLOOKUP(Introduction!$G$4,nametranslations,125,FALSE)</f>
        <v>Installation sans eau ni savon</v>
      </c>
      <c r="CZ6" s="119"/>
      <c r="DA6" s="118"/>
      <c r="DB6" s="118"/>
      <c r="DC6" s="118"/>
      <c r="DD6" s="118"/>
      <c r="DE6" s="23"/>
      <c r="DF6" s="114"/>
      <c r="DG6" s="114"/>
      <c r="DH6" s="70"/>
      <c r="DI6" s="51" t="str">
        <f>HLOOKUP(Introduction!$G$4,nametranslations,125,FALSE)</f>
        <v>Installation sans eau ni savon</v>
      </c>
      <c r="DJ6" s="119"/>
      <c r="DK6" s="118"/>
      <c r="DL6" s="118"/>
      <c r="DM6" s="118"/>
      <c r="DN6" s="118"/>
      <c r="DO6" s="23"/>
      <c r="DP6" s="114"/>
      <c r="DQ6" s="114"/>
      <c r="DR6" s="70"/>
      <c r="DS6" s="51" t="str">
        <f>HLOOKUP(Introduction!$G$4,nametranslations,125,FALSE)</f>
        <v>Installation sans eau ni savon</v>
      </c>
      <c r="DT6" s="119"/>
      <c r="DU6" s="118"/>
      <c r="DV6" s="118"/>
      <c r="DW6" s="118"/>
      <c r="DX6" s="119"/>
      <c r="DY6" s="23"/>
      <c r="DZ6" s="114"/>
      <c r="EA6" s="114"/>
      <c r="EB6" s="77"/>
      <c r="EL6" s="77"/>
      <c r="EV6" s="77"/>
      <c r="FF6" s="77"/>
      <c r="FP6" s="77"/>
      <c r="FZ6" s="77"/>
      <c r="GJ6" s="77"/>
      <c r="GT6" s="77"/>
      <c r="HD6" s="77"/>
      <c r="HN6" s="77"/>
      <c r="HX6" s="77"/>
    </row>
    <row r="7" spans="1:232" s="2" customFormat="1" x14ac:dyDescent="0.3">
      <c r="A7" s="669" t="str">
        <f ca="1">IF(ISBLANK('Data Summary'!A9),"",'Data Summary'!A9)</f>
        <v>MLI_2009_EMIS</v>
      </c>
      <c r="B7" s="70"/>
      <c r="C7" s="51" t="str">
        <f>HLOOKUP(Introduction!$G$4,nametranslations,126,FALSE)</f>
        <v>Installation avec de l'eau</v>
      </c>
      <c r="D7" s="45"/>
      <c r="E7" s="5"/>
      <c r="F7" s="5"/>
      <c r="G7" s="5"/>
      <c r="H7" s="5"/>
      <c r="I7" s="23"/>
      <c r="J7" s="21"/>
      <c r="K7" s="21"/>
      <c r="L7" s="70"/>
      <c r="M7" s="51" t="str">
        <f>HLOOKUP(Introduction!$G$4,nametranslations,126,FALSE)</f>
        <v>Installation avec de l'eau</v>
      </c>
      <c r="N7" s="45"/>
      <c r="O7" s="5"/>
      <c r="P7" s="5"/>
      <c r="Q7" s="5"/>
      <c r="R7" s="5"/>
      <c r="S7" s="23"/>
      <c r="T7" s="21"/>
      <c r="U7" s="21"/>
      <c r="V7" s="70"/>
      <c r="W7" s="51" t="str">
        <f>HLOOKUP(Introduction!$G$4,nametranslations,126,FALSE)</f>
        <v>Installation avec de l'eau</v>
      </c>
      <c r="X7" s="45"/>
      <c r="Y7" s="5"/>
      <c r="Z7" s="5"/>
      <c r="AA7" s="5"/>
      <c r="AB7" s="5"/>
      <c r="AC7" s="23"/>
      <c r="AD7" s="21"/>
      <c r="AE7" s="21"/>
      <c r="AF7" s="70"/>
      <c r="AG7" s="51" t="str">
        <f>HLOOKUP(Introduction!$G$4,nametranslations,126,FALSE)</f>
        <v>Installation avec de l'eau</v>
      </c>
      <c r="AH7" s="45"/>
      <c r="AI7" s="5"/>
      <c r="AJ7" s="5"/>
      <c r="AK7" s="5"/>
      <c r="AL7" s="5"/>
      <c r="AM7" s="23"/>
      <c r="AN7" s="21"/>
      <c r="AO7" s="21"/>
      <c r="AP7" s="70"/>
      <c r="AQ7" s="51" t="str">
        <f>HLOOKUP(Introduction!$G$4,nametranslations,126,FALSE)</f>
        <v>Installation avec de l'eau</v>
      </c>
      <c r="AR7" s="45"/>
      <c r="AS7" s="5"/>
      <c r="AT7" s="5"/>
      <c r="AU7" s="5"/>
      <c r="AV7" s="5"/>
      <c r="AW7" s="23"/>
      <c r="AX7" s="21"/>
      <c r="AY7" s="21"/>
      <c r="AZ7" s="70"/>
      <c r="BA7" s="51" t="str">
        <f>HLOOKUP(Introduction!$G$4,nametranslations,126,FALSE)</f>
        <v>Installation avec de l'eau</v>
      </c>
      <c r="BB7" s="45"/>
      <c r="BC7" s="5"/>
      <c r="BD7" s="5"/>
      <c r="BE7" s="5"/>
      <c r="BF7" s="5"/>
      <c r="BG7" s="23"/>
      <c r="BH7" s="21"/>
      <c r="BI7" s="21"/>
      <c r="BJ7" s="70"/>
      <c r="BK7" s="51" t="str">
        <f>HLOOKUP(Introduction!$G$4,nametranslations,126,FALSE)</f>
        <v>Installation avec de l'eau</v>
      </c>
      <c r="BL7" s="45"/>
      <c r="BM7" s="5"/>
      <c r="BN7" s="5"/>
      <c r="BO7" s="5"/>
      <c r="BP7" s="5"/>
      <c r="BQ7" s="23"/>
      <c r="BR7" s="21"/>
      <c r="BS7" s="21"/>
      <c r="BT7" s="70"/>
      <c r="BU7" s="51" t="str">
        <f>HLOOKUP(Introduction!$G$4,nametranslations,126,FALSE)</f>
        <v>Installation avec de l'eau</v>
      </c>
      <c r="BV7" s="45"/>
      <c r="BW7" s="5"/>
      <c r="BX7" s="5"/>
      <c r="BY7" s="5"/>
      <c r="BZ7" s="5"/>
      <c r="CA7" s="23"/>
      <c r="CB7" s="21"/>
      <c r="CC7" s="21"/>
      <c r="CD7" s="70"/>
      <c r="CE7" s="51" t="str">
        <f>HLOOKUP(Introduction!$G$4,nametranslations,126,FALSE)</f>
        <v>Installation avec de l'eau</v>
      </c>
      <c r="CF7" s="125"/>
      <c r="CG7" s="118"/>
      <c r="CH7" s="118"/>
      <c r="CI7" s="118"/>
      <c r="CJ7" s="125"/>
      <c r="CK7" s="23"/>
      <c r="CL7" s="114"/>
      <c r="CM7" s="114"/>
      <c r="CN7" s="70" t="s">
        <v>222</v>
      </c>
      <c r="CO7" s="51" t="str">
        <f>HLOOKUP(Introduction!$G$4,nametranslations,126,FALSE)</f>
        <v>Installation avec de l'eau</v>
      </c>
      <c r="CP7" s="125">
        <f>(204+742)/CP15*100</f>
        <v>80.993150684931507</v>
      </c>
      <c r="CQ7" s="118">
        <f>(20+104)/CQ15*100</f>
        <v>87.943262411347519</v>
      </c>
      <c r="CR7" s="118">
        <f>(184+638)/CR15*100</f>
        <v>80.038948393378774</v>
      </c>
      <c r="CS7" s="118"/>
      <c r="CT7" s="125">
        <f>(204+742)/CT15*100</f>
        <v>80.993150684931507</v>
      </c>
      <c r="CU7" s="23"/>
      <c r="CV7" s="114"/>
      <c r="CW7" s="114"/>
      <c r="CX7" s="70"/>
      <c r="CY7" s="51" t="str">
        <f>HLOOKUP(Introduction!$G$4,nametranslations,126,FALSE)</f>
        <v>Installation avec de l'eau</v>
      </c>
      <c r="CZ7" s="118"/>
      <c r="DA7" s="118"/>
      <c r="DB7" s="118">
        <v>23.529409999999999</v>
      </c>
      <c r="DC7" s="118"/>
      <c r="DD7" s="118"/>
      <c r="DE7" s="23"/>
      <c r="DF7" s="114"/>
      <c r="DG7" s="114"/>
      <c r="DH7" s="70"/>
      <c r="DI7" s="51" t="str">
        <f>HLOOKUP(Introduction!$G$4,nametranslations,126,FALSE)</f>
        <v>Installation avec de l'eau</v>
      </c>
      <c r="DJ7" s="125"/>
      <c r="DK7" s="118"/>
      <c r="DL7" s="118"/>
      <c r="DM7" s="118"/>
      <c r="DN7" s="125"/>
      <c r="DO7" s="23"/>
      <c r="DP7" s="114"/>
      <c r="DQ7" s="114"/>
      <c r="DR7" s="70"/>
      <c r="DS7" s="51" t="str">
        <f>HLOOKUP(Introduction!$G$4,nametranslations,126,FALSE)</f>
        <v>Installation avec de l'eau</v>
      </c>
      <c r="DT7" s="125"/>
      <c r="DU7" s="118"/>
      <c r="DV7" s="118"/>
      <c r="DW7" s="118"/>
      <c r="DX7" s="125"/>
      <c r="DY7" s="23"/>
      <c r="DZ7" s="114"/>
      <c r="EA7" s="114"/>
      <c r="EB7" s="77"/>
      <c r="EL7" s="77"/>
      <c r="EV7" s="77"/>
      <c r="FF7" s="77"/>
      <c r="FP7" s="77"/>
      <c r="FZ7" s="77"/>
      <c r="GJ7" s="77"/>
      <c r="GT7" s="77"/>
      <c r="HD7" s="77"/>
      <c r="HN7" s="77"/>
      <c r="HX7" s="77"/>
    </row>
    <row r="8" spans="1:232" s="2" customFormat="1" x14ac:dyDescent="0.3">
      <c r="A8" s="669" t="str">
        <f ca="1">IF(ISBLANK('Data Summary'!A10),"",'Data Summary'!A10)</f>
        <v>MLI_2010_EMIS</v>
      </c>
      <c r="B8" s="79"/>
      <c r="C8" s="51" t="str">
        <f>HLOOKUP(Introduction!$G$4,nametranslations,127,FALSE)</f>
        <v>Installation avec du savon</v>
      </c>
      <c r="D8" s="16"/>
      <c r="E8" s="5"/>
      <c r="F8" s="5"/>
      <c r="G8" s="5"/>
      <c r="H8" s="5"/>
      <c r="I8" s="23"/>
      <c r="J8" s="21"/>
      <c r="K8" s="21"/>
      <c r="L8" s="79"/>
      <c r="M8" s="51" t="str">
        <f>HLOOKUP(Introduction!$G$4,nametranslations,127,FALSE)</f>
        <v>Installation avec du savon</v>
      </c>
      <c r="N8" s="16"/>
      <c r="O8" s="5"/>
      <c r="P8" s="5"/>
      <c r="Q8" s="5"/>
      <c r="R8" s="5"/>
      <c r="S8" s="23"/>
      <c r="T8" s="21"/>
      <c r="U8" s="21"/>
      <c r="V8" s="79"/>
      <c r="W8" s="51" t="str">
        <f>HLOOKUP(Introduction!$G$4,nametranslations,127,FALSE)</f>
        <v>Installation avec du savon</v>
      </c>
      <c r="X8" s="16"/>
      <c r="Y8" s="5"/>
      <c r="Z8" s="5"/>
      <c r="AA8" s="5"/>
      <c r="AB8" s="5"/>
      <c r="AC8" s="23"/>
      <c r="AD8" s="21"/>
      <c r="AE8" s="21"/>
      <c r="AF8" s="79"/>
      <c r="AG8" s="51" t="str">
        <f>HLOOKUP(Introduction!$G$4,nametranslations,127,FALSE)</f>
        <v>Installation avec du savon</v>
      </c>
      <c r="AH8" s="16"/>
      <c r="AI8" s="5"/>
      <c r="AJ8" s="5"/>
      <c r="AK8" s="5"/>
      <c r="AL8" s="5"/>
      <c r="AM8" s="23"/>
      <c r="AN8" s="21"/>
      <c r="AO8" s="21"/>
      <c r="AP8" s="79"/>
      <c r="AQ8" s="51" t="str">
        <f>HLOOKUP(Introduction!$G$4,nametranslations,127,FALSE)</f>
        <v>Installation avec du savon</v>
      </c>
      <c r="AR8" s="16"/>
      <c r="AS8" s="5"/>
      <c r="AT8" s="5"/>
      <c r="AU8" s="5"/>
      <c r="AV8" s="5"/>
      <c r="AW8" s="23"/>
      <c r="AX8" s="21"/>
      <c r="AY8" s="21"/>
      <c r="AZ8" s="79"/>
      <c r="BA8" s="51" t="str">
        <f>HLOOKUP(Introduction!$G$4,nametranslations,127,FALSE)</f>
        <v>Installation avec du savon</v>
      </c>
      <c r="BB8" s="16"/>
      <c r="BC8" s="5"/>
      <c r="BD8" s="5"/>
      <c r="BE8" s="5"/>
      <c r="BF8" s="5"/>
      <c r="BG8" s="23"/>
      <c r="BH8" s="21"/>
      <c r="BI8" s="21"/>
      <c r="BJ8" s="79"/>
      <c r="BK8" s="51" t="str">
        <f>HLOOKUP(Introduction!$G$4,nametranslations,127,FALSE)</f>
        <v>Installation avec du savon</v>
      </c>
      <c r="BL8" s="16"/>
      <c r="BM8" s="5"/>
      <c r="BN8" s="5"/>
      <c r="BO8" s="5"/>
      <c r="BP8" s="5"/>
      <c r="BQ8" s="23"/>
      <c r="BR8" s="21"/>
      <c r="BS8" s="21"/>
      <c r="BT8" s="79"/>
      <c r="BU8" s="51" t="str">
        <f>HLOOKUP(Introduction!$G$4,nametranslations,127,FALSE)</f>
        <v>Installation avec du savon</v>
      </c>
      <c r="BV8" s="16"/>
      <c r="BW8" s="5"/>
      <c r="BX8" s="5"/>
      <c r="BY8" s="5"/>
      <c r="BZ8" s="5"/>
      <c r="CA8" s="23"/>
      <c r="CB8" s="21"/>
      <c r="CC8" s="21"/>
      <c r="CD8" s="70"/>
      <c r="CE8" s="51" t="str">
        <f>HLOOKUP(Introduction!$G$4,nametranslations,127,FALSE)</f>
        <v>Installation avec du savon</v>
      </c>
      <c r="CF8" s="119"/>
      <c r="CG8" s="118"/>
      <c r="CH8" s="118"/>
      <c r="CI8" s="118"/>
      <c r="CJ8" s="119"/>
      <c r="CK8" s="23"/>
      <c r="CL8" s="114"/>
      <c r="CM8" s="114"/>
      <c r="CN8" s="70" t="s">
        <v>223</v>
      </c>
      <c r="CO8" s="51" t="str">
        <f>HLOOKUP(Introduction!$G$4,nametranslations,127,FALSE)</f>
        <v>Installation avec du savon</v>
      </c>
      <c r="CP8" s="119">
        <f>(742+9)/CP15*100</f>
        <v>64.297945205479451</v>
      </c>
      <c r="CQ8" s="118">
        <f>(104+0)/CQ15*100</f>
        <v>73.75886524822694</v>
      </c>
      <c r="CR8" s="118">
        <f>(638+9)/CR15*100</f>
        <v>62.999026290165524</v>
      </c>
      <c r="CS8" s="118"/>
      <c r="CT8" s="119">
        <f>(742+9)/CT15*100</f>
        <v>64.297945205479451</v>
      </c>
      <c r="CU8" s="23"/>
      <c r="CV8" s="114"/>
      <c r="CW8" s="114"/>
      <c r="CX8" s="79"/>
      <c r="CY8" s="51" t="str">
        <f>HLOOKUP(Introduction!$G$4,nametranslations,127,FALSE)</f>
        <v>Installation avec du savon</v>
      </c>
      <c r="CZ8" s="119"/>
      <c r="DA8" s="118"/>
      <c r="DB8" s="118">
        <v>17.64706</v>
      </c>
      <c r="DC8" s="118"/>
      <c r="DD8" s="118"/>
      <c r="DE8" s="23"/>
      <c r="DF8" s="114"/>
      <c r="DG8" s="114"/>
      <c r="DH8" s="70"/>
      <c r="DI8" s="51" t="str">
        <f>HLOOKUP(Introduction!$G$4,nametranslations,127,FALSE)</f>
        <v>Installation avec du savon</v>
      </c>
      <c r="DJ8" s="119"/>
      <c r="DK8" s="118"/>
      <c r="DL8" s="118"/>
      <c r="DM8" s="118"/>
      <c r="DN8" s="119"/>
      <c r="DO8" s="23"/>
      <c r="DP8" s="114"/>
      <c r="DQ8" s="114"/>
      <c r="DR8" s="70"/>
      <c r="DS8" s="51" t="str">
        <f>HLOOKUP(Introduction!$G$4,nametranslations,127,FALSE)</f>
        <v>Installation avec du savon</v>
      </c>
      <c r="DT8" s="119"/>
      <c r="DU8" s="118"/>
      <c r="DV8" s="118"/>
      <c r="DW8" s="118"/>
      <c r="DX8" s="119"/>
      <c r="DY8" s="23"/>
      <c r="DZ8" s="114"/>
      <c r="EA8" s="114"/>
      <c r="EB8" s="77"/>
      <c r="EL8" s="77"/>
      <c r="EV8" s="77"/>
      <c r="FF8" s="77"/>
      <c r="FP8" s="77"/>
      <c r="FZ8" s="77"/>
      <c r="GJ8" s="77"/>
      <c r="GT8" s="77"/>
      <c r="HD8" s="77"/>
      <c r="HN8" s="77"/>
      <c r="HX8" s="77"/>
    </row>
    <row r="9" spans="1:232" s="648" customFormat="1" ht="20.399999999999999" x14ac:dyDescent="0.3">
      <c r="A9" s="670" t="str">
        <f ca="1">IF(ISBLANK('Data Summary'!A11),"",'Data Summary'!A11)</f>
        <v>MLI_2011_EMIS</v>
      </c>
      <c r="B9" s="637"/>
      <c r="C9" s="663" t="str">
        <f>HLOOKUP(Introduction!$G$4,nametranslations,81,FALSE)</f>
        <v>De base
 (installation avec de l'eau et du savon)</v>
      </c>
      <c r="D9" s="650"/>
      <c r="E9" s="640"/>
      <c r="F9" s="640"/>
      <c r="G9" s="640"/>
      <c r="H9" s="640"/>
      <c r="I9" s="641"/>
      <c r="J9" s="642"/>
      <c r="K9" s="642"/>
      <c r="L9" s="664"/>
      <c r="M9" s="663" t="str">
        <f>HLOOKUP(Introduction!$G$4,nametranslations,81,FALSE)</f>
        <v>De base
 (installation avec de l'eau et du savon)</v>
      </c>
      <c r="N9" s="650"/>
      <c r="O9" s="640"/>
      <c r="P9" s="640"/>
      <c r="Q9" s="640"/>
      <c r="R9" s="640"/>
      <c r="S9" s="641"/>
      <c r="T9" s="642"/>
      <c r="U9" s="642"/>
      <c r="V9" s="664"/>
      <c r="W9" s="663" t="str">
        <f>HLOOKUP(Introduction!$G$4,nametranslations,81,FALSE)</f>
        <v>De base
 (installation avec de l'eau et du savon)</v>
      </c>
      <c r="X9" s="650"/>
      <c r="Y9" s="640"/>
      <c r="Z9" s="640"/>
      <c r="AA9" s="640"/>
      <c r="AB9" s="640"/>
      <c r="AC9" s="641"/>
      <c r="AD9" s="642"/>
      <c r="AE9" s="642"/>
      <c r="AF9" s="637"/>
      <c r="AG9" s="663" t="str">
        <f>HLOOKUP(Introduction!$G$4,nametranslations,81,FALSE)</f>
        <v>De base
 (installation avec de l'eau et du savon)</v>
      </c>
      <c r="AH9" s="650"/>
      <c r="AI9" s="640"/>
      <c r="AJ9" s="640"/>
      <c r="AK9" s="640"/>
      <c r="AL9" s="640"/>
      <c r="AM9" s="641"/>
      <c r="AN9" s="642"/>
      <c r="AO9" s="642"/>
      <c r="AP9" s="664"/>
      <c r="AQ9" s="663" t="str">
        <f>HLOOKUP(Introduction!$G$4,nametranslations,81,FALSE)</f>
        <v>De base
 (installation avec de l'eau et du savon)</v>
      </c>
      <c r="AR9" s="650"/>
      <c r="AS9" s="640"/>
      <c r="AT9" s="640"/>
      <c r="AU9" s="640"/>
      <c r="AV9" s="640"/>
      <c r="AW9" s="641"/>
      <c r="AX9" s="642"/>
      <c r="AY9" s="642"/>
      <c r="AZ9" s="664"/>
      <c r="BA9" s="663" t="str">
        <f>HLOOKUP(Introduction!$G$4,nametranslations,81,FALSE)</f>
        <v>De base
 (installation avec de l'eau et du savon)</v>
      </c>
      <c r="BB9" s="650"/>
      <c r="BC9" s="640"/>
      <c r="BD9" s="640"/>
      <c r="BE9" s="640"/>
      <c r="BF9" s="640"/>
      <c r="BG9" s="641"/>
      <c r="BH9" s="642"/>
      <c r="BI9" s="642"/>
      <c r="BJ9" s="637"/>
      <c r="BK9" s="663" t="str">
        <f>HLOOKUP(Introduction!$G$4,nametranslations,81,FALSE)</f>
        <v>De base
 (installation avec de l'eau et du savon)</v>
      </c>
      <c r="BL9" s="650"/>
      <c r="BM9" s="640"/>
      <c r="BN9" s="640"/>
      <c r="BO9" s="640"/>
      <c r="BP9" s="640"/>
      <c r="BQ9" s="641"/>
      <c r="BR9" s="642"/>
      <c r="BS9" s="642"/>
      <c r="BT9" s="664"/>
      <c r="BU9" s="663" t="str">
        <f>HLOOKUP(Introduction!$G$4,nametranslations,81,FALSE)</f>
        <v>De base
 (installation avec de l'eau et du savon)</v>
      </c>
      <c r="BV9" s="650"/>
      <c r="BW9" s="640"/>
      <c r="BX9" s="640"/>
      <c r="BY9" s="640"/>
      <c r="BZ9" s="640"/>
      <c r="CA9" s="641"/>
      <c r="CB9" s="642"/>
      <c r="CC9" s="642"/>
      <c r="CD9" s="637"/>
      <c r="CE9" s="663" t="str">
        <f>HLOOKUP(Introduction!$G$4,nametranslations,81,FALSE)</f>
        <v>De base
 (installation avec de l'eau et du savon)</v>
      </c>
      <c r="CF9" s="654"/>
      <c r="CG9" s="645"/>
      <c r="CH9" s="645"/>
      <c r="CI9" s="645"/>
      <c r="CJ9" s="645"/>
      <c r="CK9" s="641"/>
      <c r="CL9" s="646"/>
      <c r="CM9" s="646"/>
      <c r="CN9" s="637" t="s">
        <v>224</v>
      </c>
      <c r="CO9" s="663" t="str">
        <f>HLOOKUP(Introduction!$G$4,nametranslations,81,FALSE)</f>
        <v>De base
 (installation avec de l'eau et du savon)</v>
      </c>
      <c r="CP9" s="654">
        <v>63.3</v>
      </c>
      <c r="CQ9" s="645">
        <f>104/CQ15*100</f>
        <v>73.75886524822694</v>
      </c>
      <c r="CR9" s="645">
        <f>638/CR15*100</f>
        <v>62.122687439143135</v>
      </c>
      <c r="CS9" s="645"/>
      <c r="CT9" s="645">
        <v>63.3</v>
      </c>
      <c r="CU9" s="641"/>
      <c r="CV9" s="646"/>
      <c r="CW9" s="646"/>
      <c r="CX9" s="637" t="s">
        <v>250</v>
      </c>
      <c r="CY9" s="663" t="str">
        <f>HLOOKUP(Introduction!$G$4,nametranslations,81,FALSE)</f>
        <v>De base
 (installation avec de l'eau et du savon)</v>
      </c>
      <c r="CZ9" s="654"/>
      <c r="DA9" s="645"/>
      <c r="DB9" s="645">
        <v>12.941179999999999</v>
      </c>
      <c r="DC9" s="645"/>
      <c r="DD9" s="645"/>
      <c r="DE9" s="641"/>
      <c r="DF9" s="646"/>
      <c r="DG9" s="646"/>
      <c r="DH9" s="637"/>
      <c r="DI9" s="663" t="str">
        <f>HLOOKUP(Introduction!$G$4,nametranslations,81,FALSE)</f>
        <v>De base
 (installation avec de l'eau et du savon)</v>
      </c>
      <c r="DJ9" s="654">
        <v>59.300907577041272</v>
      </c>
      <c r="DK9" s="645"/>
      <c r="DL9" s="645"/>
      <c r="DM9" s="645"/>
      <c r="DN9" s="645">
        <v>64.852042457381799</v>
      </c>
      <c r="DO9" s="641">
        <v>52.53668021919745</v>
      </c>
      <c r="DP9" s="646"/>
      <c r="DQ9" s="646"/>
      <c r="DR9" s="637" t="s">
        <v>320</v>
      </c>
      <c r="DS9" s="663" t="str">
        <f>HLOOKUP(Introduction!$G$4,nametranslations,81,FALSE)</f>
        <v>De base
 (installation avec de l'eau et du savon)</v>
      </c>
      <c r="DT9" s="654">
        <v>37</v>
      </c>
      <c r="DU9" s="645"/>
      <c r="DV9" s="645"/>
      <c r="DW9" s="645"/>
      <c r="DX9" s="654">
        <v>37</v>
      </c>
      <c r="DY9" s="641"/>
      <c r="DZ9" s="646"/>
      <c r="EA9" s="646"/>
      <c r="EB9" s="647"/>
      <c r="EL9" s="647"/>
      <c r="EV9" s="647"/>
      <c r="FF9" s="647"/>
      <c r="FP9" s="647"/>
      <c r="FZ9" s="647"/>
      <c r="GJ9" s="647"/>
      <c r="GT9" s="647"/>
      <c r="HD9" s="647"/>
      <c r="HN9" s="647"/>
      <c r="HX9" s="647"/>
    </row>
    <row r="10" spans="1:232" s="1" customFormat="1" ht="86.4" customHeight="1" x14ac:dyDescent="0.3">
      <c r="A10" s="669" t="str">
        <f ca="1">IF(ISBLANK('Data Summary'!A12),"",'Data Summary'!A12)</f>
        <v>MLI_2011_UIS</v>
      </c>
      <c r="B10" s="73" t="str">
        <f>HLOOKUP(Introduction!$G$4,nametranslations,111,FALSE)</f>
        <v>Remarques</v>
      </c>
      <c r="C10" s="378" t="s">
        <v>154</v>
      </c>
      <c r="D10" s="378"/>
      <c r="E10" s="378"/>
      <c r="F10" s="378"/>
      <c r="G10" s="378"/>
      <c r="H10" s="378"/>
      <c r="I10" s="379"/>
      <c r="J10" s="9"/>
      <c r="K10" s="9"/>
      <c r="L10" s="73" t="str">
        <f>HLOOKUP(Introduction!$G$4,nametranslations,111,FALSE)</f>
        <v>Remarques</v>
      </c>
      <c r="M10" s="378" t="s">
        <v>155</v>
      </c>
      <c r="N10" s="378"/>
      <c r="O10" s="378"/>
      <c r="P10" s="378"/>
      <c r="Q10" s="378"/>
      <c r="R10" s="378"/>
      <c r="S10" s="379"/>
      <c r="T10" s="9"/>
      <c r="U10" s="9"/>
      <c r="V10" s="73" t="str">
        <f>HLOOKUP(Introduction!$G$4,nametranslations,111,FALSE)</f>
        <v>Remarques</v>
      </c>
      <c r="W10" s="378" t="s">
        <v>155</v>
      </c>
      <c r="X10" s="378"/>
      <c r="Y10" s="378"/>
      <c r="Z10" s="378"/>
      <c r="AA10" s="378"/>
      <c r="AB10" s="378"/>
      <c r="AC10" s="379"/>
      <c r="AD10" s="9"/>
      <c r="AE10" s="9"/>
      <c r="AF10" s="73" t="str">
        <f>HLOOKUP(Introduction!$G$4,nametranslations,111,FALSE)</f>
        <v>Remarques</v>
      </c>
      <c r="AG10" s="378" t="s">
        <v>154</v>
      </c>
      <c r="AH10" s="378"/>
      <c r="AI10" s="378"/>
      <c r="AJ10" s="378"/>
      <c r="AK10" s="378"/>
      <c r="AL10" s="378"/>
      <c r="AM10" s="379"/>
      <c r="AN10" s="9"/>
      <c r="AO10" s="9"/>
      <c r="AP10" s="73" t="str">
        <f>HLOOKUP(Introduction!$G$4,nametranslations,111,FALSE)</f>
        <v>Remarques</v>
      </c>
      <c r="AQ10" s="378" t="s">
        <v>155</v>
      </c>
      <c r="AR10" s="378"/>
      <c r="AS10" s="378"/>
      <c r="AT10" s="378"/>
      <c r="AU10" s="378"/>
      <c r="AV10" s="378"/>
      <c r="AW10" s="379"/>
      <c r="AX10" s="9"/>
      <c r="AY10" s="9"/>
      <c r="AZ10" s="73" t="str">
        <f>HLOOKUP(Introduction!$G$4,nametranslations,111,FALSE)</f>
        <v>Remarques</v>
      </c>
      <c r="BA10" s="377" t="s">
        <v>155</v>
      </c>
      <c r="BB10" s="378"/>
      <c r="BC10" s="378"/>
      <c r="BD10" s="378"/>
      <c r="BE10" s="378"/>
      <c r="BF10" s="378"/>
      <c r="BG10" s="379"/>
      <c r="BH10" s="9"/>
      <c r="BI10" s="9"/>
      <c r="BJ10" s="73" t="str">
        <f>HLOOKUP(Introduction!$G$4,nametranslations,111,FALSE)</f>
        <v>Remarques</v>
      </c>
      <c r="BK10" s="378" t="s">
        <v>154</v>
      </c>
      <c r="BL10" s="378"/>
      <c r="BM10" s="378"/>
      <c r="BN10" s="378"/>
      <c r="BO10" s="378"/>
      <c r="BP10" s="378"/>
      <c r="BQ10" s="379"/>
      <c r="BR10" s="9"/>
      <c r="BS10" s="9"/>
      <c r="BT10" s="73" t="str">
        <f>HLOOKUP(Introduction!$G$4,nametranslations,111,FALSE)</f>
        <v>Remarques</v>
      </c>
      <c r="BU10" s="378" t="s">
        <v>155</v>
      </c>
      <c r="BV10" s="378"/>
      <c r="BW10" s="378"/>
      <c r="BX10" s="378"/>
      <c r="BY10" s="378"/>
      <c r="BZ10" s="378"/>
      <c r="CA10" s="379"/>
      <c r="CB10" s="9"/>
      <c r="CC10" s="9"/>
      <c r="CD10" s="73" t="str">
        <f>HLOOKUP(Introduction!$G$4,nametranslations,111,FALSE)</f>
        <v>Remarques</v>
      </c>
      <c r="CE10" s="377" t="s">
        <v>229</v>
      </c>
      <c r="CF10" s="378"/>
      <c r="CG10" s="378"/>
      <c r="CH10" s="378"/>
      <c r="CI10" s="378"/>
      <c r="CJ10" s="378"/>
      <c r="CK10" s="379"/>
      <c r="CL10" s="113"/>
      <c r="CM10" s="113"/>
      <c r="CN10" s="73" t="str">
        <f>HLOOKUP(Introduction!$G$4,nametranslations,111,FALSE)</f>
        <v>Remarques</v>
      </c>
      <c r="CO10" s="378" t="s">
        <v>225</v>
      </c>
      <c r="CP10" s="378"/>
      <c r="CQ10" s="378"/>
      <c r="CR10" s="378"/>
      <c r="CS10" s="378"/>
      <c r="CT10" s="378"/>
      <c r="CU10" s="379"/>
      <c r="CV10" s="113"/>
      <c r="CW10" s="113"/>
      <c r="CX10" s="73" t="str">
        <f>HLOOKUP(Introduction!$G$4,nametranslations,111,FALSE)</f>
        <v>Remarques</v>
      </c>
      <c r="CY10" s="377" t="s">
        <v>292</v>
      </c>
      <c r="CZ10" s="378"/>
      <c r="DA10" s="378"/>
      <c r="DB10" s="378"/>
      <c r="DC10" s="378"/>
      <c r="DD10" s="378"/>
      <c r="DE10" s="379"/>
      <c r="DF10" s="113"/>
      <c r="DG10" s="113"/>
      <c r="DH10" s="73" t="str">
        <f>HLOOKUP(Introduction!$G$4,nametranslations,111,FALSE)</f>
        <v>Remarques</v>
      </c>
      <c r="DI10" s="377"/>
      <c r="DJ10" s="378"/>
      <c r="DK10" s="378"/>
      <c r="DL10" s="378"/>
      <c r="DM10" s="378"/>
      <c r="DN10" s="378"/>
      <c r="DO10" s="379"/>
      <c r="DP10" s="113"/>
      <c r="DQ10" s="113"/>
      <c r="DR10" s="73" t="str">
        <f>HLOOKUP(Introduction!$G$4,nametranslations,111,FALSE)</f>
        <v>Remarques</v>
      </c>
      <c r="DS10" s="373" t="s">
        <v>323</v>
      </c>
      <c r="DT10" s="373"/>
      <c r="DU10" s="373"/>
      <c r="DV10" s="373"/>
      <c r="DW10" s="373"/>
      <c r="DX10" s="373"/>
      <c r="DY10" s="374"/>
      <c r="DZ10" s="113"/>
      <c r="EA10" s="113"/>
      <c r="EB10" s="78"/>
      <c r="EL10" s="78"/>
      <c r="EV10" s="78"/>
      <c r="FF10" s="78"/>
      <c r="FP10" s="78"/>
      <c r="FZ10" s="78"/>
      <c r="GJ10" s="78"/>
      <c r="GT10" s="78"/>
      <c r="HD10" s="78"/>
      <c r="HN10" s="78"/>
      <c r="HX10" s="78"/>
    </row>
    <row r="11" spans="1:232" s="1" customFormat="1" ht="15.6" customHeight="1" x14ac:dyDescent="0.3">
      <c r="A11" s="669" t="str">
        <f ca="1">IF(ISBLANK('Data Summary'!A13),"",'Data Summary'!A13)</f>
        <v>MLI_2012_UIS</v>
      </c>
      <c r="B11" s="73"/>
      <c r="C11" s="52" t="str">
        <f>HLOOKUP(Introduction!$G$4,nametranslations,112,FALSE)</f>
        <v>Estimation utilisée : installations</v>
      </c>
      <c r="D11" s="30"/>
      <c r="E11" s="30"/>
      <c r="F11" s="30"/>
      <c r="G11" s="30"/>
      <c r="H11" s="30"/>
      <c r="I11" s="56"/>
      <c r="J11" s="9"/>
      <c r="K11" s="9"/>
      <c r="L11" s="73"/>
      <c r="M11" s="52" t="str">
        <f>HLOOKUP(Introduction!$G$4,nametranslations,112,FALSE)</f>
        <v>Estimation utilisée : installations</v>
      </c>
      <c r="N11" s="55"/>
      <c r="O11" s="55"/>
      <c r="P11" s="55"/>
      <c r="Q11" s="55"/>
      <c r="R11" s="55"/>
      <c r="S11" s="56"/>
      <c r="T11" s="9"/>
      <c r="U11" s="9"/>
      <c r="V11" s="73"/>
      <c r="W11" s="52" t="str">
        <f>HLOOKUP(Introduction!$G$4,nametranslations,112,FALSE)</f>
        <v>Estimation utilisée : installations</v>
      </c>
      <c r="X11" s="55"/>
      <c r="Y11" s="55"/>
      <c r="Z11" s="55"/>
      <c r="AA11" s="55"/>
      <c r="AB11" s="55"/>
      <c r="AC11" s="56"/>
      <c r="AD11" s="9"/>
      <c r="AE11" s="9"/>
      <c r="AF11" s="73"/>
      <c r="AG11" s="52" t="str">
        <f>HLOOKUP(Introduction!$G$4,nametranslations,112,FALSE)</f>
        <v>Estimation utilisée : installations</v>
      </c>
      <c r="AH11" s="30"/>
      <c r="AI11" s="30"/>
      <c r="AJ11" s="30"/>
      <c r="AK11" s="30"/>
      <c r="AL11" s="30"/>
      <c r="AM11" s="56"/>
      <c r="AN11" s="9"/>
      <c r="AO11" s="9"/>
      <c r="AP11" s="73"/>
      <c r="AQ11" s="52" t="str">
        <f>HLOOKUP(Introduction!$G$4,nametranslations,112,FALSE)</f>
        <v>Estimation utilisée : installations</v>
      </c>
      <c r="AR11" s="55"/>
      <c r="AS11" s="55"/>
      <c r="AT11" s="55"/>
      <c r="AU11" s="55"/>
      <c r="AV11" s="55"/>
      <c r="AW11" s="56"/>
      <c r="AX11" s="9"/>
      <c r="AY11" s="9"/>
      <c r="AZ11" s="73"/>
      <c r="BA11" s="52" t="str">
        <f>HLOOKUP(Introduction!$G$4,nametranslations,112,FALSE)</f>
        <v>Estimation utilisée : installations</v>
      </c>
      <c r="BB11" s="30"/>
      <c r="BC11" s="30"/>
      <c r="BD11" s="30"/>
      <c r="BE11" s="30"/>
      <c r="BF11" s="30"/>
      <c r="BG11" s="54"/>
      <c r="BH11" s="9"/>
      <c r="BI11" s="9"/>
      <c r="BJ11" s="73"/>
      <c r="BK11" s="52" t="str">
        <f>HLOOKUP(Introduction!$G$4,nametranslations,112,FALSE)</f>
        <v>Estimation utilisée : installations</v>
      </c>
      <c r="BL11" s="30"/>
      <c r="BM11" s="30"/>
      <c r="BN11" s="30"/>
      <c r="BO11" s="30"/>
      <c r="BP11" s="30"/>
      <c r="BQ11" s="56"/>
      <c r="BR11" s="9"/>
      <c r="BS11" s="9"/>
      <c r="BT11" s="73"/>
      <c r="BU11" s="52" t="str">
        <f>HLOOKUP(Introduction!$G$4,nametranslations,112,FALSE)</f>
        <v>Estimation utilisée : installations</v>
      </c>
      <c r="BV11" s="55"/>
      <c r="BW11" s="55"/>
      <c r="BX11" s="55"/>
      <c r="BY11" s="55"/>
      <c r="BZ11" s="55"/>
      <c r="CA11" s="56"/>
      <c r="CB11" s="9"/>
      <c r="CC11" s="9"/>
      <c r="CD11" s="73"/>
      <c r="CE11" s="52" t="str">
        <f>HLOOKUP(Introduction!$G$4,nametranslations,112,FALSE)</f>
        <v>Estimation utilisée : installations</v>
      </c>
      <c r="CF11" s="126"/>
      <c r="CG11" s="126"/>
      <c r="CH11" s="126"/>
      <c r="CI11" s="126"/>
      <c r="CJ11" s="126"/>
      <c r="CK11" s="56"/>
      <c r="CL11" s="113"/>
      <c r="CM11" s="113"/>
      <c r="CN11" s="73"/>
      <c r="CO11" s="52" t="str">
        <f>HLOOKUP(Introduction!$G$4,nametranslations,112,FALSE)</f>
        <v>Estimation utilisée : installations</v>
      </c>
      <c r="CP11" s="126" t="s">
        <v>151</v>
      </c>
      <c r="CQ11" s="126" t="s">
        <v>151</v>
      </c>
      <c r="CR11" s="126" t="s">
        <v>151</v>
      </c>
      <c r="CS11" s="126"/>
      <c r="CT11" s="126" t="s">
        <v>151</v>
      </c>
      <c r="CU11" s="56"/>
      <c r="CV11" s="113"/>
      <c r="CW11" s="113"/>
      <c r="CX11" s="73"/>
      <c r="CY11" s="52" t="str">
        <f>HLOOKUP(Introduction!$G$4,nametranslations,112,FALSE)</f>
        <v>Estimation utilisée : installations</v>
      </c>
      <c r="CZ11" s="126"/>
      <c r="DA11" s="126"/>
      <c r="DB11" s="126" t="s">
        <v>174</v>
      </c>
      <c r="DC11" s="126"/>
      <c r="DD11" s="126"/>
      <c r="DE11" s="54"/>
      <c r="DF11" s="113"/>
      <c r="DG11" s="113"/>
      <c r="DH11" s="73"/>
      <c r="DI11" s="52" t="str">
        <f>HLOOKUP(Introduction!$G$4,nametranslations,112,FALSE)</f>
        <v>Estimation utilisée : installations</v>
      </c>
      <c r="DJ11" s="126"/>
      <c r="DK11" s="126"/>
      <c r="DL11" s="126"/>
      <c r="DM11" s="126"/>
      <c r="DN11" s="126"/>
      <c r="DO11" s="56"/>
      <c r="DP11" s="113"/>
      <c r="DQ11" s="113"/>
      <c r="DR11" s="73"/>
      <c r="DS11" s="52" t="str">
        <f>HLOOKUP(Introduction!$G$4,nametranslations,112,FALSE)</f>
        <v>Estimation utilisée : installations</v>
      </c>
      <c r="DT11" s="126" t="s">
        <v>151</v>
      </c>
      <c r="DU11" s="126"/>
      <c r="DV11" s="126"/>
      <c r="DW11" s="126"/>
      <c r="DX11" s="126" t="s">
        <v>151</v>
      </c>
      <c r="DY11" s="56"/>
      <c r="DZ11" s="113"/>
      <c r="EA11" s="113"/>
      <c r="EB11" s="78"/>
      <c r="EL11" s="78"/>
      <c r="EV11" s="78"/>
      <c r="FF11" s="78"/>
      <c r="FP11" s="78"/>
      <c r="FZ11" s="78"/>
      <c r="GJ11" s="78"/>
      <c r="GT11" s="78"/>
      <c r="HD11" s="78"/>
      <c r="HN11" s="78"/>
      <c r="HX11" s="78"/>
    </row>
    <row r="12" spans="1:232" s="1" customFormat="1" ht="15" customHeight="1" x14ac:dyDescent="0.3">
      <c r="A12" s="669" t="str">
        <f ca="1">IF(ISBLANK('Data Summary'!A14),"",'Data Summary'!A14)</f>
        <v>MLI_2016_UIS</v>
      </c>
      <c r="B12" s="73"/>
      <c r="C12" s="52" t="str">
        <f>HLOOKUP(Introduction!$G$4,nametranslations,128,FALSE)</f>
        <v>Estimation utilisée : installation avec de l'eau</v>
      </c>
      <c r="D12" s="30"/>
      <c r="E12" s="30"/>
      <c r="F12" s="30"/>
      <c r="G12" s="30"/>
      <c r="H12" s="30"/>
      <c r="I12" s="54"/>
      <c r="J12" s="9"/>
      <c r="K12" s="9"/>
      <c r="L12" s="73"/>
      <c r="M12" s="52" t="str">
        <f>HLOOKUP(Introduction!$G$4,nametranslations,128,FALSE)</f>
        <v>Estimation utilisée : installation avec de l'eau</v>
      </c>
      <c r="N12" s="30"/>
      <c r="O12" s="30"/>
      <c r="P12" s="30"/>
      <c r="Q12" s="30"/>
      <c r="R12" s="30"/>
      <c r="S12" s="54"/>
      <c r="T12" s="9"/>
      <c r="U12" s="9"/>
      <c r="V12" s="73"/>
      <c r="W12" s="52" t="str">
        <f>HLOOKUP(Introduction!$G$4,nametranslations,128,FALSE)</f>
        <v>Estimation utilisée : installation avec de l'eau</v>
      </c>
      <c r="X12" s="30"/>
      <c r="Y12" s="30"/>
      <c r="Z12" s="30"/>
      <c r="AA12" s="30"/>
      <c r="AB12" s="30"/>
      <c r="AC12" s="54"/>
      <c r="AD12" s="9"/>
      <c r="AE12" s="9"/>
      <c r="AF12" s="73"/>
      <c r="AG12" s="52" t="str">
        <f>HLOOKUP(Introduction!$G$4,nametranslations,128,FALSE)</f>
        <v>Estimation utilisée : installation avec de l'eau</v>
      </c>
      <c r="AH12" s="30"/>
      <c r="AI12" s="30"/>
      <c r="AJ12" s="30"/>
      <c r="AK12" s="30"/>
      <c r="AL12" s="30"/>
      <c r="AM12" s="54"/>
      <c r="AN12" s="9"/>
      <c r="AO12" s="9"/>
      <c r="AP12" s="73"/>
      <c r="AQ12" s="52" t="str">
        <f>HLOOKUP(Introduction!$G$4,nametranslations,128,FALSE)</f>
        <v>Estimation utilisée : installation avec de l'eau</v>
      </c>
      <c r="AR12" s="30"/>
      <c r="AS12" s="30"/>
      <c r="AT12" s="30"/>
      <c r="AU12" s="30"/>
      <c r="AV12" s="30"/>
      <c r="AW12" s="54"/>
      <c r="AX12" s="9"/>
      <c r="AY12" s="9"/>
      <c r="AZ12" s="73"/>
      <c r="BA12" s="52" t="str">
        <f>HLOOKUP(Introduction!$G$4,nametranslations,128,FALSE)</f>
        <v>Estimation utilisée : installation avec de l'eau</v>
      </c>
      <c r="BB12" s="30"/>
      <c r="BC12" s="30"/>
      <c r="BD12" s="30"/>
      <c r="BE12" s="30"/>
      <c r="BF12" s="30"/>
      <c r="BG12" s="54"/>
      <c r="BH12" s="9"/>
      <c r="BI12" s="9"/>
      <c r="BJ12" s="73"/>
      <c r="BK12" s="52" t="str">
        <f>HLOOKUP(Introduction!$G$4,nametranslations,128,FALSE)</f>
        <v>Estimation utilisée : installation avec de l'eau</v>
      </c>
      <c r="BL12" s="30"/>
      <c r="BM12" s="30"/>
      <c r="BN12" s="30"/>
      <c r="BO12" s="30"/>
      <c r="BP12" s="30"/>
      <c r="BQ12" s="54"/>
      <c r="BR12" s="9"/>
      <c r="BS12" s="9"/>
      <c r="BT12" s="73"/>
      <c r="BU12" s="52" t="str">
        <f>HLOOKUP(Introduction!$G$4,nametranslations,128,FALSE)</f>
        <v>Estimation utilisée : installation avec de l'eau</v>
      </c>
      <c r="BV12" s="30"/>
      <c r="BW12" s="30"/>
      <c r="BX12" s="30"/>
      <c r="BY12" s="30"/>
      <c r="BZ12" s="30"/>
      <c r="CA12" s="54"/>
      <c r="CB12" s="9"/>
      <c r="CC12" s="9"/>
      <c r="CD12" s="73"/>
      <c r="CE12" s="52" t="str">
        <f>HLOOKUP(Introduction!$G$4,nametranslations,128,FALSE)</f>
        <v>Estimation utilisée : installation avec de l'eau</v>
      </c>
      <c r="CF12" s="126"/>
      <c r="CG12" s="126"/>
      <c r="CH12" s="126"/>
      <c r="CI12" s="126"/>
      <c r="CJ12" s="126"/>
      <c r="CK12" s="54"/>
      <c r="CL12" s="113"/>
      <c r="CM12" s="113"/>
      <c r="CN12" s="73"/>
      <c r="CO12" s="52" t="str">
        <f>HLOOKUP(Introduction!$G$4,nametranslations,128,FALSE)</f>
        <v>Estimation utilisée : installation avec de l'eau</v>
      </c>
      <c r="CP12" s="126" t="s">
        <v>151</v>
      </c>
      <c r="CQ12" s="126" t="s">
        <v>151</v>
      </c>
      <c r="CR12" s="126" t="s">
        <v>151</v>
      </c>
      <c r="CS12" s="126"/>
      <c r="CT12" s="126" t="s">
        <v>151</v>
      </c>
      <c r="CU12" s="54"/>
      <c r="CV12" s="113"/>
      <c r="CW12" s="113"/>
      <c r="CX12" s="73"/>
      <c r="CY12" s="52" t="str">
        <f>HLOOKUP(Introduction!$G$4,nametranslations,128,FALSE)</f>
        <v>Estimation utilisée : installation avec de l'eau</v>
      </c>
      <c r="CZ12" s="126"/>
      <c r="DA12" s="126"/>
      <c r="DB12" s="126" t="s">
        <v>174</v>
      </c>
      <c r="DC12" s="126"/>
      <c r="DD12" s="126"/>
      <c r="DE12" s="54"/>
      <c r="DF12" s="113"/>
      <c r="DG12" s="113"/>
      <c r="DH12" s="73"/>
      <c r="DI12" s="52" t="str">
        <f>HLOOKUP(Introduction!$G$4,nametranslations,128,FALSE)</f>
        <v>Estimation utilisée : installation avec de l'eau</v>
      </c>
      <c r="DJ12" s="126"/>
      <c r="DK12" s="126"/>
      <c r="DL12" s="126"/>
      <c r="DM12" s="126"/>
      <c r="DN12" s="126"/>
      <c r="DO12" s="54"/>
      <c r="DP12" s="113"/>
      <c r="DQ12" s="113"/>
      <c r="DR12" s="73"/>
      <c r="DS12" s="52" t="str">
        <f>HLOOKUP(Introduction!$G$4,nametranslations,128,FALSE)</f>
        <v>Estimation utilisée : installation avec de l'eau</v>
      </c>
      <c r="DT12" s="126"/>
      <c r="DU12" s="126"/>
      <c r="DV12" s="126"/>
      <c r="DW12" s="126"/>
      <c r="DX12" s="126"/>
      <c r="DY12" s="54"/>
      <c r="DZ12" s="113"/>
      <c r="EA12" s="113"/>
      <c r="EB12" s="78"/>
      <c r="EL12" s="78"/>
      <c r="EV12" s="78"/>
      <c r="FF12" s="78"/>
      <c r="FP12" s="78"/>
      <c r="FZ12" s="78"/>
      <c r="GJ12" s="78"/>
      <c r="GT12" s="78"/>
      <c r="HD12" s="78"/>
      <c r="HN12" s="78"/>
      <c r="HX12" s="78"/>
    </row>
    <row r="13" spans="1:232" s="1" customFormat="1" ht="15" customHeight="1" x14ac:dyDescent="0.3">
      <c r="A13" s="669" t="str">
        <f ca="1">IF(ISBLANK('Data Summary'!A15),"",'Data Summary'!A15)</f>
        <v>MLI_2017_SUR</v>
      </c>
      <c r="B13" s="73"/>
      <c r="C13" s="52" t="str">
        <f>HLOOKUP(Introduction!$G$4,nametranslations,114,FALSE)</f>
        <v>Estimation utilisée : service de base</v>
      </c>
      <c r="D13" s="30"/>
      <c r="E13" s="30"/>
      <c r="F13" s="30"/>
      <c r="G13" s="30"/>
      <c r="H13" s="30"/>
      <c r="I13" s="54"/>
      <c r="J13" s="9"/>
      <c r="K13" s="9"/>
      <c r="L13" s="73"/>
      <c r="M13" s="52" t="str">
        <f>HLOOKUP(Introduction!$G$4,nametranslations,114,FALSE)</f>
        <v>Estimation utilisée : service de base</v>
      </c>
      <c r="N13" s="30"/>
      <c r="O13" s="30"/>
      <c r="P13" s="30"/>
      <c r="Q13" s="30"/>
      <c r="R13" s="30"/>
      <c r="S13" s="54"/>
      <c r="T13" s="9"/>
      <c r="U13" s="9"/>
      <c r="V13" s="73"/>
      <c r="W13" s="52" t="str">
        <f>HLOOKUP(Introduction!$G$4,nametranslations,114,FALSE)</f>
        <v>Estimation utilisée : service de base</v>
      </c>
      <c r="X13" s="30"/>
      <c r="Y13" s="30"/>
      <c r="Z13" s="30"/>
      <c r="AA13" s="30"/>
      <c r="AB13" s="30"/>
      <c r="AC13" s="54"/>
      <c r="AD13" s="9"/>
      <c r="AE13" s="9"/>
      <c r="AF13" s="73"/>
      <c r="AG13" s="52" t="str">
        <f>HLOOKUP(Introduction!$G$4,nametranslations,114,FALSE)</f>
        <v>Estimation utilisée : service de base</v>
      </c>
      <c r="AH13" s="30"/>
      <c r="AI13" s="30"/>
      <c r="AJ13" s="30"/>
      <c r="AK13" s="30"/>
      <c r="AL13" s="30"/>
      <c r="AM13" s="54"/>
      <c r="AN13" s="9"/>
      <c r="AO13" s="9"/>
      <c r="AP13" s="73"/>
      <c r="AQ13" s="52" t="str">
        <f>HLOOKUP(Introduction!$G$4,nametranslations,114,FALSE)</f>
        <v>Estimation utilisée : service de base</v>
      </c>
      <c r="AR13" s="30"/>
      <c r="AS13" s="30"/>
      <c r="AT13" s="30"/>
      <c r="AU13" s="30"/>
      <c r="AV13" s="30"/>
      <c r="AW13" s="54"/>
      <c r="AX13" s="9"/>
      <c r="AY13" s="9"/>
      <c r="AZ13" s="73"/>
      <c r="BA13" s="52" t="str">
        <f>HLOOKUP(Introduction!$G$4,nametranslations,114,FALSE)</f>
        <v>Estimation utilisée : service de base</v>
      </c>
      <c r="BB13" s="30"/>
      <c r="BC13" s="30"/>
      <c r="BD13" s="30"/>
      <c r="BE13" s="30"/>
      <c r="BF13" s="30"/>
      <c r="BG13" s="54"/>
      <c r="BH13" s="9"/>
      <c r="BI13" s="9"/>
      <c r="BJ13" s="73"/>
      <c r="BK13" s="52" t="str">
        <f>HLOOKUP(Introduction!$G$4,nametranslations,114,FALSE)</f>
        <v>Estimation utilisée : service de base</v>
      </c>
      <c r="BL13" s="30"/>
      <c r="BM13" s="30"/>
      <c r="BN13" s="30"/>
      <c r="BO13" s="30"/>
      <c r="BP13" s="30"/>
      <c r="BQ13" s="54"/>
      <c r="BR13" s="9"/>
      <c r="BS13" s="9"/>
      <c r="BT13" s="73"/>
      <c r="BU13" s="52" t="str">
        <f>HLOOKUP(Introduction!$G$4,nametranslations,114,FALSE)</f>
        <v>Estimation utilisée : service de base</v>
      </c>
      <c r="BV13" s="30"/>
      <c r="BW13" s="30"/>
      <c r="BX13" s="30"/>
      <c r="BY13" s="30"/>
      <c r="BZ13" s="30"/>
      <c r="CA13" s="54"/>
      <c r="CB13" s="9"/>
      <c r="CC13" s="9"/>
      <c r="CD13" s="73"/>
      <c r="CE13" s="52" t="str">
        <f>HLOOKUP(Introduction!$G$4,nametranslations,114,FALSE)</f>
        <v>Estimation utilisée : service de base</v>
      </c>
      <c r="CF13" s="126"/>
      <c r="CG13" s="126"/>
      <c r="CH13" s="126"/>
      <c r="CI13" s="126"/>
      <c r="CJ13" s="126"/>
      <c r="CK13" s="54"/>
      <c r="CL13" s="113"/>
      <c r="CM13" s="113"/>
      <c r="CN13" s="73"/>
      <c r="CO13" s="52" t="str">
        <f>HLOOKUP(Introduction!$G$4,nametranslations,114,FALSE)</f>
        <v>Estimation utilisée : service de base</v>
      </c>
      <c r="CP13" s="126" t="s">
        <v>151</v>
      </c>
      <c r="CQ13" s="126" t="s">
        <v>151</v>
      </c>
      <c r="CR13" s="126" t="s">
        <v>151</v>
      </c>
      <c r="CS13" s="126"/>
      <c r="CT13" s="126" t="s">
        <v>151</v>
      </c>
      <c r="CU13" s="54"/>
      <c r="CV13" s="113"/>
      <c r="CW13" s="113"/>
      <c r="CX13" s="73"/>
      <c r="CY13" s="52" t="str">
        <f>HLOOKUP(Introduction!$G$4,nametranslations,114,FALSE)</f>
        <v>Estimation utilisée : service de base</v>
      </c>
      <c r="CZ13" s="126"/>
      <c r="DA13" s="126"/>
      <c r="DB13" s="126" t="s">
        <v>174</v>
      </c>
      <c r="DC13" s="126"/>
      <c r="DD13" s="126"/>
      <c r="DE13" s="54"/>
      <c r="DF13" s="113"/>
      <c r="DG13" s="113"/>
      <c r="DH13" s="73"/>
      <c r="DI13" s="52" t="str">
        <f>HLOOKUP(Introduction!$G$4,nametranslations,114,FALSE)</f>
        <v>Estimation utilisée : service de base</v>
      </c>
      <c r="DJ13" s="126" t="s">
        <v>151</v>
      </c>
      <c r="DK13" s="126"/>
      <c r="DL13" s="126"/>
      <c r="DM13" s="126"/>
      <c r="DN13" s="126" t="s">
        <v>151</v>
      </c>
      <c r="DO13" s="54" t="s">
        <v>151</v>
      </c>
      <c r="DP13" s="113"/>
      <c r="DQ13" s="113"/>
      <c r="DR13" s="73"/>
      <c r="DS13" s="52" t="str">
        <f>HLOOKUP(Introduction!$G$4,nametranslations,114,FALSE)</f>
        <v>Estimation utilisée : service de base</v>
      </c>
      <c r="DT13" s="126" t="s">
        <v>151</v>
      </c>
      <c r="DU13" s="126"/>
      <c r="DV13" s="126"/>
      <c r="DW13" s="126"/>
      <c r="DX13" s="126" t="s">
        <v>151</v>
      </c>
      <c r="DY13" s="54"/>
      <c r="DZ13" s="113"/>
      <c r="EA13" s="113"/>
      <c r="EB13" s="78"/>
      <c r="EL13" s="78"/>
      <c r="EV13" s="78"/>
      <c r="FF13" s="78"/>
      <c r="FP13" s="78"/>
      <c r="FZ13" s="78"/>
      <c r="GJ13" s="78"/>
      <c r="GT13" s="78"/>
      <c r="HD13" s="78"/>
      <c r="HN13" s="78"/>
      <c r="HX13" s="78"/>
    </row>
    <row r="14" spans="1:232" ht="15.75" customHeight="1" x14ac:dyDescent="0.3">
      <c r="A14" s="669" t="str">
        <f ca="1">IF(ISBLANK('Data Summary'!A16),"",'Data Summary'!A16)</f>
        <v>MLI_2017_WV</v>
      </c>
      <c r="B14" s="74"/>
      <c r="C14" s="52" t="str">
        <f>HLOOKUP(Introduction!$G$4,nametranslations,115,FALSE)</f>
        <v>Nombre total d'écoles</v>
      </c>
      <c r="D14" s="8"/>
      <c r="E14" s="8"/>
      <c r="F14" s="8"/>
      <c r="G14" s="38"/>
      <c r="H14" s="39"/>
      <c r="I14" s="40"/>
      <c r="J14" s="9"/>
      <c r="K14" s="9"/>
      <c r="L14" s="74"/>
      <c r="M14" s="52" t="str">
        <f>HLOOKUP(Introduction!$G$4,nametranslations,115,FALSE)</f>
        <v>Nombre total d'écoles</v>
      </c>
      <c r="N14" s="8"/>
      <c r="O14" s="8"/>
      <c r="P14" s="8"/>
      <c r="Q14" s="38"/>
      <c r="R14" s="39"/>
      <c r="S14" s="40"/>
      <c r="T14" s="9"/>
      <c r="U14" s="9"/>
      <c r="V14" s="74"/>
      <c r="W14" s="52" t="str">
        <f>HLOOKUP(Introduction!$G$4,nametranslations,115,FALSE)</f>
        <v>Nombre total d'écoles</v>
      </c>
      <c r="X14" s="8"/>
      <c r="Y14" s="8"/>
      <c r="Z14" s="8"/>
      <c r="AA14" s="38"/>
      <c r="AB14" s="39"/>
      <c r="AC14" s="40"/>
      <c r="AD14" s="9"/>
      <c r="AE14" s="9"/>
      <c r="AF14" s="74"/>
      <c r="AG14" s="52" t="str">
        <f>HLOOKUP(Introduction!$G$4,nametranslations,115,FALSE)</f>
        <v>Nombre total d'écoles</v>
      </c>
      <c r="AH14" s="8"/>
      <c r="AI14" s="8"/>
      <c r="AJ14" s="8"/>
      <c r="AK14" s="38"/>
      <c r="AL14" s="39"/>
      <c r="AM14" s="40"/>
      <c r="AN14" s="9"/>
      <c r="AO14" s="9"/>
      <c r="AP14" s="74"/>
      <c r="AQ14" s="52" t="str">
        <f>HLOOKUP(Introduction!$G$4,nametranslations,115,FALSE)</f>
        <v>Nombre total d'écoles</v>
      </c>
      <c r="AR14" s="8"/>
      <c r="AS14" s="8"/>
      <c r="AT14" s="8"/>
      <c r="AU14" s="38"/>
      <c r="AV14" s="39"/>
      <c r="AW14" s="40"/>
      <c r="AX14" s="9"/>
      <c r="AY14" s="9"/>
      <c r="AZ14" s="74"/>
      <c r="BA14" s="52" t="str">
        <f>HLOOKUP(Introduction!$G$4,nametranslations,115,FALSE)</f>
        <v>Nombre total d'écoles</v>
      </c>
      <c r="BB14" s="8"/>
      <c r="BC14" s="8"/>
      <c r="BD14" s="8"/>
      <c r="BE14" s="38"/>
      <c r="BF14" s="39"/>
      <c r="BG14" s="40"/>
      <c r="BH14" s="9"/>
      <c r="BI14" s="9"/>
      <c r="BJ14" s="74"/>
      <c r="BK14" s="52" t="str">
        <f>HLOOKUP(Introduction!$G$4,nametranslations,115,FALSE)</f>
        <v>Nombre total d'écoles</v>
      </c>
      <c r="BL14" s="8"/>
      <c r="BM14" s="8"/>
      <c r="BN14" s="8"/>
      <c r="BO14" s="38"/>
      <c r="BP14" s="39"/>
      <c r="BQ14" s="40"/>
      <c r="BR14" s="9"/>
      <c r="BS14" s="9"/>
      <c r="BT14" s="74"/>
      <c r="BU14" s="52" t="str">
        <f>HLOOKUP(Introduction!$G$4,nametranslations,115,FALSE)</f>
        <v>Nombre total d'écoles</v>
      </c>
      <c r="BV14" s="8"/>
      <c r="BW14" s="8"/>
      <c r="BX14" s="8"/>
      <c r="BY14" s="38"/>
      <c r="BZ14" s="39"/>
      <c r="CA14" s="40"/>
      <c r="CB14" s="9"/>
      <c r="CC14" s="9"/>
      <c r="CD14" s="74"/>
      <c r="CE14" s="52" t="str">
        <f>HLOOKUP(Introduction!$G$4,nametranslations,115,FALSE)</f>
        <v>Nombre total d'écoles</v>
      </c>
      <c r="CF14" s="122"/>
      <c r="CG14" s="122"/>
      <c r="CH14" s="122"/>
      <c r="CI14" s="123"/>
      <c r="CJ14" s="124"/>
      <c r="CK14" s="40"/>
      <c r="CL14" s="113"/>
      <c r="CM14" s="113"/>
      <c r="CN14" s="74"/>
      <c r="CO14" s="52" t="str">
        <f>HLOOKUP(Introduction!$G$4,nametranslations,115,FALSE)</f>
        <v>Nombre total d'écoles</v>
      </c>
      <c r="CP14" s="122"/>
      <c r="CQ14" s="122"/>
      <c r="CR14" s="122"/>
      <c r="CS14" s="123"/>
      <c r="CT14" s="124">
        <v>8500</v>
      </c>
      <c r="CU14" s="40"/>
      <c r="CV14" s="113"/>
      <c r="CW14" s="113"/>
      <c r="CX14" s="74"/>
      <c r="CY14" s="52" t="str">
        <f>HLOOKUP(Introduction!$G$4,nametranslations,115,FALSE)</f>
        <v>Nombre total d'écoles</v>
      </c>
      <c r="CZ14" s="127"/>
      <c r="DA14" s="127"/>
      <c r="DB14" s="127"/>
      <c r="DC14" s="123"/>
      <c r="DD14" s="124"/>
      <c r="DE14" s="40"/>
      <c r="DF14" s="113"/>
      <c r="DG14" s="113"/>
      <c r="DH14" s="74"/>
      <c r="DI14" s="52" t="str">
        <f>HLOOKUP(Introduction!$G$4,nametranslations,115,FALSE)</f>
        <v>Nombre total d'écoles</v>
      </c>
      <c r="DJ14" s="122"/>
      <c r="DK14" s="122"/>
      <c r="DL14" s="122"/>
      <c r="DM14" s="123"/>
      <c r="DN14" s="124"/>
      <c r="DO14" s="40"/>
      <c r="DP14" s="113"/>
      <c r="DQ14" s="113"/>
      <c r="DR14" s="74"/>
      <c r="DS14" s="52" t="str">
        <f>HLOOKUP(Introduction!$G$4,nametranslations,115,FALSE)</f>
        <v>Nombre total d'écoles</v>
      </c>
      <c r="DT14" s="122"/>
      <c r="DU14" s="122"/>
      <c r="DV14" s="122"/>
      <c r="DW14" s="123"/>
      <c r="DX14" s="124"/>
      <c r="DY14" s="40"/>
      <c r="DZ14" s="113"/>
      <c r="EA14" s="113"/>
    </row>
    <row r="15" spans="1:232" ht="15.75" customHeight="1" thickBot="1" x14ac:dyDescent="0.35">
      <c r="A15" s="669" t="str">
        <f ca="1">IF(ISBLANK('Data Summary'!A17),"",'Data Summary'!A17)</f>
        <v>MLI_2023_UIS</v>
      </c>
      <c r="B15" s="75"/>
      <c r="C15" s="53" t="str">
        <f>HLOOKUP(Introduction!$G$4,nametranslations,116,FALSE)</f>
        <v>Nombre enquêté</v>
      </c>
      <c r="D15" s="42"/>
      <c r="E15" s="42"/>
      <c r="F15" s="42"/>
      <c r="G15" s="42"/>
      <c r="H15" s="42"/>
      <c r="I15" s="43"/>
      <c r="J15" s="22"/>
      <c r="K15" s="22"/>
      <c r="L15" s="75"/>
      <c r="M15" s="53" t="str">
        <f>HLOOKUP(Introduction!$G$4,nametranslations,116,FALSE)</f>
        <v>Nombre enquêté</v>
      </c>
      <c r="N15" s="42"/>
      <c r="O15" s="47"/>
      <c r="P15" s="47"/>
      <c r="Q15" s="48"/>
      <c r="R15" s="47"/>
      <c r="S15" s="49"/>
      <c r="T15" s="22"/>
      <c r="U15" s="22"/>
      <c r="V15" s="75"/>
      <c r="W15" s="53" t="str">
        <f>HLOOKUP(Introduction!$G$4,nametranslations,116,FALSE)</f>
        <v>Nombre enquêté</v>
      </c>
      <c r="X15" s="42"/>
      <c r="Y15" s="47"/>
      <c r="Z15" s="47"/>
      <c r="AA15" s="48"/>
      <c r="AB15" s="47"/>
      <c r="AC15" s="49"/>
      <c r="AD15" s="22"/>
      <c r="AE15" s="22"/>
      <c r="AF15" s="75"/>
      <c r="AG15" s="53" t="str">
        <f>HLOOKUP(Introduction!$G$4,nametranslations,116,FALSE)</f>
        <v>Nombre enquêté</v>
      </c>
      <c r="AH15" s="42"/>
      <c r="AI15" s="42"/>
      <c r="AJ15" s="42"/>
      <c r="AK15" s="42"/>
      <c r="AL15" s="42"/>
      <c r="AM15" s="43"/>
      <c r="AN15" s="22"/>
      <c r="AO15" s="22"/>
      <c r="AP15" s="75"/>
      <c r="AQ15" s="53" t="str">
        <f>HLOOKUP(Introduction!$G$4,nametranslations,116,FALSE)</f>
        <v>Nombre enquêté</v>
      </c>
      <c r="AR15" s="42"/>
      <c r="AS15" s="47"/>
      <c r="AT15" s="47"/>
      <c r="AU15" s="48"/>
      <c r="AV15" s="47"/>
      <c r="AW15" s="49"/>
      <c r="AX15" s="22"/>
      <c r="AY15" s="22"/>
      <c r="AZ15" s="75"/>
      <c r="BA15" s="53" t="str">
        <f>HLOOKUP(Introduction!$G$4,nametranslations,116,FALSE)</f>
        <v>Nombre enquêté</v>
      </c>
      <c r="BB15" s="42"/>
      <c r="BC15" s="47"/>
      <c r="BD15" s="47"/>
      <c r="BE15" s="48"/>
      <c r="BF15" s="47"/>
      <c r="BG15" s="49"/>
      <c r="BH15" s="22"/>
      <c r="BI15" s="22"/>
      <c r="BJ15" s="75"/>
      <c r="BK15" s="53" t="str">
        <f>HLOOKUP(Introduction!$G$4,nametranslations,116,FALSE)</f>
        <v>Nombre enquêté</v>
      </c>
      <c r="BL15" s="42"/>
      <c r="BM15" s="42"/>
      <c r="BN15" s="42"/>
      <c r="BO15" s="42"/>
      <c r="BP15" s="42"/>
      <c r="BQ15" s="43"/>
      <c r="BR15" s="22"/>
      <c r="BS15" s="22"/>
      <c r="BT15" s="75"/>
      <c r="BU15" s="53" t="str">
        <f>HLOOKUP(Introduction!$G$4,nametranslations,116,FALSE)</f>
        <v>Nombre enquêté</v>
      </c>
      <c r="BV15" s="42"/>
      <c r="BW15" s="47"/>
      <c r="BX15" s="47"/>
      <c r="BY15" s="48"/>
      <c r="BZ15" s="47"/>
      <c r="CA15" s="49"/>
      <c r="CB15" s="22"/>
      <c r="CC15" s="22"/>
      <c r="CD15" s="75"/>
      <c r="CE15" s="53" t="str">
        <f>HLOOKUP(Introduction!$G$4,nametranslations,116,FALSE)</f>
        <v>Nombre enquêté</v>
      </c>
      <c r="CF15" s="42"/>
      <c r="CG15" s="42"/>
      <c r="CH15" s="42"/>
      <c r="CI15" s="42"/>
      <c r="CJ15" s="42"/>
      <c r="CK15" s="49"/>
      <c r="CL15" s="22"/>
      <c r="CM15" s="22"/>
      <c r="CN15" s="75"/>
      <c r="CO15" s="53" t="str">
        <f>HLOOKUP(Introduction!$G$4,nametranslations,116,FALSE)</f>
        <v>Nombre enquêté</v>
      </c>
      <c r="CP15" s="42">
        <v>1168</v>
      </c>
      <c r="CQ15" s="42">
        <v>141</v>
      </c>
      <c r="CR15" s="42">
        <v>1027</v>
      </c>
      <c r="CS15" s="42"/>
      <c r="CT15" s="42">
        <v>1168</v>
      </c>
      <c r="CU15" s="49"/>
      <c r="CV15" s="22"/>
      <c r="CW15" s="22"/>
      <c r="CX15" s="75"/>
      <c r="CY15" s="53" t="str">
        <f>HLOOKUP(Introduction!$G$4,nametranslations,116,FALSE)</f>
        <v>Nombre enquêté</v>
      </c>
      <c r="CZ15" s="42"/>
      <c r="DA15" s="47"/>
      <c r="DB15" s="47">
        <v>85</v>
      </c>
      <c r="DC15" s="48"/>
      <c r="DD15" s="47"/>
      <c r="DE15" s="49"/>
      <c r="DF15" s="22"/>
      <c r="DG15" s="22"/>
      <c r="DH15" s="75"/>
      <c r="DI15" s="53" t="str">
        <f>HLOOKUP(Introduction!$G$4,nametranslations,116,FALSE)</f>
        <v>Nombre enquêté</v>
      </c>
      <c r="DJ15" s="42"/>
      <c r="DK15" s="42"/>
      <c r="DL15" s="42"/>
      <c r="DM15" s="42"/>
      <c r="DN15" s="42"/>
      <c r="DO15" s="49"/>
      <c r="DP15" s="22"/>
      <c r="DQ15" s="22"/>
      <c r="DR15" s="75"/>
      <c r="DS15" s="53" t="str">
        <f>HLOOKUP(Introduction!$G$4,nametranslations,116,FALSE)</f>
        <v>Nombre enquêté</v>
      </c>
      <c r="DT15" s="42">
        <v>65</v>
      </c>
      <c r="DU15" s="42">
        <v>44</v>
      </c>
      <c r="DV15" s="42">
        <v>21</v>
      </c>
      <c r="DW15" s="42"/>
      <c r="DX15" s="42">
        <v>65</v>
      </c>
      <c r="DY15" s="49"/>
      <c r="DZ15" s="22"/>
      <c r="EA15" s="22"/>
    </row>
    <row r="16" spans="1:232" x14ac:dyDescent="0.3">
      <c r="A16" s="669" t="str">
        <f ca="1">IF(ISBLANK('Data Summary'!A18),"",'Data Summary'!A18)</f>
        <v>MLI_2025_SUR</v>
      </c>
    </row>
    <row r="17" spans="1:1" x14ac:dyDescent="0.3">
      <c r="A17" s="633" t="str">
        <f ca="1">IF(ISBLANK('Data Summary'!A19),"",'Data Summary'!A19)</f>
        <v/>
      </c>
    </row>
    <row r="18" spans="1:1" x14ac:dyDescent="0.3">
      <c r="A18" s="633" t="str">
        <f ca="1">IF(ISBLANK('Data Summary'!A20),"",'Data Summary'!A20)</f>
        <v/>
      </c>
    </row>
    <row r="19" spans="1:1" x14ac:dyDescent="0.3">
      <c r="A19" s="633" t="str">
        <f ca="1">IF(ISBLANK('Data Summary'!A21),"",'Data Summary'!A21)</f>
        <v/>
      </c>
    </row>
    <row r="20" spans="1:1" x14ac:dyDescent="0.3">
      <c r="A20" s="633" t="str">
        <f ca="1">IF(ISBLANK('Data Summary'!A22),"",'Data Summary'!A22)</f>
        <v/>
      </c>
    </row>
    <row r="21" spans="1:1" x14ac:dyDescent="0.3">
      <c r="A21" s="633" t="str">
        <f ca="1">IF(ISBLANK('Data Summary'!A23),"",'Data Summary'!A23)</f>
        <v/>
      </c>
    </row>
    <row r="22" spans="1:1" x14ac:dyDescent="0.3">
      <c r="A22" s="633" t="str">
        <f ca="1">IF(ISBLANK('Data Summary'!A24),"",'Data Summary'!A24)</f>
        <v/>
      </c>
    </row>
    <row r="23" spans="1:1" x14ac:dyDescent="0.3">
      <c r="A23" s="633" t="str">
        <f ca="1">IF(ISBLANK('Data Summary'!A25),"",'Data Summary'!A25)</f>
        <v/>
      </c>
    </row>
    <row r="24" spans="1:1" x14ac:dyDescent="0.3">
      <c r="A24" s="633" t="str">
        <f ca="1">IF(ISBLANK('Data Summary'!A26),"",'Data Summary'!A26)</f>
        <v/>
      </c>
    </row>
    <row r="25" spans="1:1" x14ac:dyDescent="0.3">
      <c r="A25" s="633" t="str">
        <f ca="1">IF(ISBLANK('Data Summary'!A27),"",'Data Summary'!A27)</f>
        <v/>
      </c>
    </row>
    <row r="26" spans="1:1" x14ac:dyDescent="0.3">
      <c r="A26" s="633" t="str">
        <f ca="1">IF(ISBLANK('Data Summary'!A28),"",'Data Summary'!A28)</f>
        <v/>
      </c>
    </row>
    <row r="27" spans="1:1" x14ac:dyDescent="0.3">
      <c r="A27" s="210" t="str">
        <f ca="1">IF(ISBLANK('Data Summary'!A29),"",'Data Summary'!A29)</f>
        <v/>
      </c>
    </row>
    <row r="28" spans="1:1" x14ac:dyDescent="0.3">
      <c r="A28" s="210" t="str">
        <f ca="1">IF(ISBLANK('Data Summary'!A30),"",'Data Summary'!A30)</f>
        <v/>
      </c>
    </row>
    <row r="29" spans="1:1" x14ac:dyDescent="0.3">
      <c r="A29" s="210" t="str">
        <f ca="1">IF(ISBLANK('Data Summary'!A31),"",'Data Summary'!A31)</f>
        <v/>
      </c>
    </row>
    <row r="30" spans="1:1" x14ac:dyDescent="0.3">
      <c r="A30" s="210" t="str">
        <f ca="1">IF(ISBLANK('Data Summary'!A32),"",'Data Summary'!A32)</f>
        <v/>
      </c>
    </row>
    <row r="31" spans="1:1" x14ac:dyDescent="0.3">
      <c r="A31" s="210" t="str">
        <f ca="1">IF(ISBLANK('Data Summary'!A33),"",'Data Summary'!A33)</f>
        <v/>
      </c>
    </row>
    <row r="32" spans="1:1" x14ac:dyDescent="0.3">
      <c r="A32" s="210" t="str">
        <f ca="1">IF(ISBLANK('Data Summary'!A34),"",'Data Summary'!A34)</f>
        <v/>
      </c>
    </row>
    <row r="33" spans="1:1" x14ac:dyDescent="0.3">
      <c r="A33" s="210" t="str">
        <f ca="1">IF(ISBLANK('Data Summary'!A35),"",'Data Summary'!A35)</f>
        <v/>
      </c>
    </row>
    <row r="34" spans="1:1" x14ac:dyDescent="0.3">
      <c r="A34" s="210" t="str">
        <f ca="1">IF(ISBLANK('Data Summary'!A36),"",'Data Summary'!A36)</f>
        <v/>
      </c>
    </row>
    <row r="35" spans="1:1" x14ac:dyDescent="0.3">
      <c r="A35" s="210" t="str">
        <f ca="1">IF(ISBLANK('Data Summary'!A37),"",'Data Summary'!A37)</f>
        <v/>
      </c>
    </row>
    <row r="36" spans="1:1" x14ac:dyDescent="0.3">
      <c r="A36" s="210" t="str">
        <f ca="1">IF(ISBLANK('Data Summary'!A38),"",'Data Summary'!A38)</f>
        <v/>
      </c>
    </row>
    <row r="37" spans="1:1" x14ac:dyDescent="0.3">
      <c r="A37" s="210" t="str">
        <f ca="1">IF(ISBLANK('Data Summary'!A39),"",'Data Summary'!A39)</f>
        <v/>
      </c>
    </row>
    <row r="38" spans="1:1" x14ac:dyDescent="0.3">
      <c r="A38" s="210" t="str">
        <f ca="1">IF(ISBLANK('Data Summary'!A40),"",'Data Summary'!A40)</f>
        <v/>
      </c>
    </row>
    <row r="39" spans="1:1" x14ac:dyDescent="0.3">
      <c r="A39" s="210" t="str">
        <f ca="1">IF(ISBLANK('Data Summary'!A41),"",'Data Summary'!A41)</f>
        <v/>
      </c>
    </row>
    <row r="40" spans="1:1" x14ac:dyDescent="0.3">
      <c r="A40" s="210" t="str">
        <f ca="1">IF(ISBLANK('Data Summary'!A42),"",'Data Summary'!A42)</f>
        <v/>
      </c>
    </row>
    <row r="41" spans="1:1" x14ac:dyDescent="0.3">
      <c r="A41" s="210" t="str">
        <f ca="1">IF(ISBLANK('Data Summary'!A43),"",'Data Summary'!A43)</f>
        <v/>
      </c>
    </row>
    <row r="42" spans="1:1" x14ac:dyDescent="0.3">
      <c r="A42" s="210" t="str">
        <f ca="1">IF(ISBLANK('Data Summary'!A44),"",'Data Summary'!A44)</f>
        <v/>
      </c>
    </row>
    <row r="43" spans="1:1" x14ac:dyDescent="0.3">
      <c r="A43" s="210" t="str">
        <f ca="1">IF(ISBLANK('Data Summary'!A45),"",'Data Summary'!A45)</f>
        <v/>
      </c>
    </row>
    <row r="44" spans="1:1" x14ac:dyDescent="0.3">
      <c r="A44" s="210" t="str">
        <f ca="1">IF(ISBLANK('Data Summary'!A46),"",'Data Summary'!A46)</f>
        <v/>
      </c>
    </row>
    <row r="45" spans="1:1" x14ac:dyDescent="0.3">
      <c r="A45" s="210" t="str">
        <f ca="1">IF(ISBLANK('Data Summary'!A47),"",'Data Summary'!A47)</f>
        <v/>
      </c>
    </row>
    <row r="46" spans="1:1" x14ac:dyDescent="0.3">
      <c r="A46" s="210" t="str">
        <f ca="1">IF(ISBLANK('Data Summary'!A48),"",'Data Summary'!A48)</f>
        <v/>
      </c>
    </row>
    <row r="47" spans="1:1" x14ac:dyDescent="0.3">
      <c r="A47" s="210" t="str">
        <f ca="1">IF(ISBLANK('Data Summary'!A49),"",'Data Summary'!A49)</f>
        <v/>
      </c>
    </row>
    <row r="48" spans="1:1" x14ac:dyDescent="0.3">
      <c r="A48" s="210" t="str">
        <f ca="1">IF(ISBLANK('Data Summary'!A50),"",'Data Summary'!A50)</f>
        <v/>
      </c>
    </row>
    <row r="49" spans="1:1" x14ac:dyDescent="0.3">
      <c r="A49" s="210" t="str">
        <f ca="1">IF(ISBLANK('Data Summary'!A51),"",'Data Summary'!A51)</f>
        <v/>
      </c>
    </row>
    <row r="50" spans="1:1" x14ac:dyDescent="0.3">
      <c r="A50" s="210" t="str">
        <f ca="1">IF(ISBLANK('Data Summary'!A52),"",'Data Summary'!A52)</f>
        <v/>
      </c>
    </row>
    <row r="51" spans="1:1" x14ac:dyDescent="0.3">
      <c r="A51" s="210" t="str">
        <f ca="1">IF(ISBLANK('Data Summary'!A53),"",'Data Summary'!A53)</f>
        <v/>
      </c>
    </row>
    <row r="52" spans="1:1" x14ac:dyDescent="0.3">
      <c r="A52" s="210" t="str">
        <f ca="1">IF(ISBLANK('Data Summary'!A54),"",'Data Summary'!A54)</f>
        <v/>
      </c>
    </row>
    <row r="53" spans="1:1" x14ac:dyDescent="0.3">
      <c r="A53" s="210" t="str">
        <f ca="1">IF(ISBLANK('Data Summary'!A55),"",'Data Summary'!A55)</f>
        <v/>
      </c>
    </row>
    <row r="54" spans="1:1" x14ac:dyDescent="0.3">
      <c r="A54" s="210" t="str">
        <f ca="1">IF(ISBLANK('Data Summary'!A56),"",'Data Summary'!A56)</f>
        <v/>
      </c>
    </row>
    <row r="55" spans="1:1" x14ac:dyDescent="0.3">
      <c r="A55" s="210" t="str">
        <f ca="1">IF(ISBLANK('Data Summary'!A57),"",'Data Summary'!A57)</f>
        <v/>
      </c>
    </row>
    <row r="56" spans="1:1" x14ac:dyDescent="0.3">
      <c r="A56" s="210" t="str">
        <f ca="1">IF(ISBLANK('Data Summary'!A58),"",'Data Summary'!A58)</f>
        <v/>
      </c>
    </row>
    <row r="57" spans="1:1" x14ac:dyDescent="0.3">
      <c r="A57" s="210" t="str">
        <f ca="1">IF(ISBLANK('Data Summary'!A59),"",'Data Summary'!A59)</f>
        <v/>
      </c>
    </row>
    <row r="58" spans="1:1" x14ac:dyDescent="0.3">
      <c r="A58" s="210" t="str">
        <f ca="1">IF(ISBLANK('Data Summary'!A60),"",'Data Summary'!A60)</f>
        <v/>
      </c>
    </row>
    <row r="59" spans="1:1" x14ac:dyDescent="0.3">
      <c r="A59" s="210" t="str">
        <f ca="1">IF(ISBLANK('Data Summary'!A61),"",'Data Summary'!A61)</f>
        <v/>
      </c>
    </row>
    <row r="60" spans="1:1" x14ac:dyDescent="0.3">
      <c r="A60" s="210" t="str">
        <f ca="1">IF(ISBLANK('Data Summary'!A62),"",'Data Summary'!A62)</f>
        <v/>
      </c>
    </row>
    <row r="61" spans="1:1" x14ac:dyDescent="0.3">
      <c r="A61" s="210" t="str">
        <f ca="1">IF(ISBLANK('Data Summary'!A63),"",'Data Summary'!A63)</f>
        <v/>
      </c>
    </row>
    <row r="62" spans="1:1" x14ac:dyDescent="0.3">
      <c r="A62" s="210" t="str">
        <f ca="1">IF(ISBLANK('Data Summary'!A64),"",'Data Summary'!A64)</f>
        <v/>
      </c>
    </row>
    <row r="63" spans="1:1" x14ac:dyDescent="0.3">
      <c r="A63" s="210" t="str">
        <f ca="1">IF(ISBLANK('Data Summary'!A65),"",'Data Summary'!A65)</f>
        <v/>
      </c>
    </row>
    <row r="64" spans="1:1" x14ac:dyDescent="0.3">
      <c r="A64" s="210" t="str">
        <f ca="1">IF(ISBLANK('Data Summary'!A66),"",'Data Summary'!A66)</f>
        <v/>
      </c>
    </row>
    <row r="65" spans="1:1" x14ac:dyDescent="0.3">
      <c r="A65" s="210" t="str">
        <f ca="1">IF(ISBLANK('Data Summary'!A67),"",'Data Summary'!A67)</f>
        <v/>
      </c>
    </row>
    <row r="66" spans="1:1" x14ac:dyDescent="0.3">
      <c r="A66" s="210" t="str">
        <f ca="1">IF(ISBLANK('Data Summary'!A68),"",'Data Summary'!A68)</f>
        <v/>
      </c>
    </row>
    <row r="67" spans="1:1" x14ac:dyDescent="0.3">
      <c r="A67" s="210" t="str">
        <f ca="1">IF(ISBLANK('Data Summary'!A69),"",'Data Summary'!A69)</f>
        <v/>
      </c>
    </row>
    <row r="68" spans="1:1" x14ac:dyDescent="0.3">
      <c r="A68" s="210" t="str">
        <f ca="1">IF(ISBLANK('Data Summary'!A70),"",'Data Summary'!A70)</f>
        <v/>
      </c>
    </row>
    <row r="69" spans="1:1" x14ac:dyDescent="0.3">
      <c r="A69" s="210" t="str">
        <f ca="1">IF(ISBLANK('Data Summary'!A71),"",'Data Summary'!A71)</f>
        <v/>
      </c>
    </row>
    <row r="70" spans="1:1" x14ac:dyDescent="0.3">
      <c r="A70" s="210" t="str">
        <f ca="1">IF(ISBLANK('Data Summary'!A72),"",'Data Summary'!A72)</f>
        <v/>
      </c>
    </row>
    <row r="71" spans="1:1" x14ac:dyDescent="0.3">
      <c r="A71" s="210" t="str">
        <f ca="1">IF(ISBLANK('Data Summary'!A73),"",'Data Summary'!A73)</f>
        <v/>
      </c>
    </row>
    <row r="72" spans="1:1" x14ac:dyDescent="0.3">
      <c r="A72" s="210" t="str">
        <f ca="1">IF(ISBLANK('Data Summary'!A74),"",'Data Summary'!A74)</f>
        <v/>
      </c>
    </row>
    <row r="73" spans="1:1" x14ac:dyDescent="0.3">
      <c r="A73" s="210" t="str">
        <f ca="1">IF(ISBLANK('Data Summary'!A75),"",'Data Summary'!A75)</f>
        <v/>
      </c>
    </row>
    <row r="74" spans="1:1" x14ac:dyDescent="0.3">
      <c r="A74" s="210" t="str">
        <f ca="1">IF(ISBLANK('Data Summary'!A76),"",'Data Summary'!A76)</f>
        <v/>
      </c>
    </row>
    <row r="75" spans="1:1" x14ac:dyDescent="0.3">
      <c r="A75" s="210" t="str">
        <f ca="1">IF(ISBLANK('Data Summary'!A77),"",'Data Summary'!A77)</f>
        <v/>
      </c>
    </row>
    <row r="76" spans="1:1" x14ac:dyDescent="0.3">
      <c r="A76" s="210" t="str">
        <f ca="1">IF(ISBLANK('Data Summary'!A78),"",'Data Summary'!A78)</f>
        <v/>
      </c>
    </row>
    <row r="77" spans="1:1" x14ac:dyDescent="0.3">
      <c r="A77" s="210" t="str">
        <f ca="1">IF(ISBLANK('Data Summary'!A79),"",'Data Summary'!A79)</f>
        <v/>
      </c>
    </row>
    <row r="78" spans="1:1" x14ac:dyDescent="0.3">
      <c r="A78" s="210" t="str">
        <f ca="1">IF(ISBLANK('Data Summary'!A80),"",'Data Summary'!A80)</f>
        <v/>
      </c>
    </row>
    <row r="79" spans="1:1" x14ac:dyDescent="0.3">
      <c r="A79" s="210" t="str">
        <f ca="1">IF(ISBLANK('Data Summary'!A81),"",'Data Summary'!A81)</f>
        <v/>
      </c>
    </row>
    <row r="80" spans="1:1" x14ac:dyDescent="0.3">
      <c r="A80" s="210" t="str">
        <f ca="1">IF(ISBLANK('Data Summary'!A82),"",'Data Summary'!A82)</f>
        <v/>
      </c>
    </row>
    <row r="81" spans="1:1" x14ac:dyDescent="0.3">
      <c r="A81" s="210" t="str">
        <f ca="1">IF(ISBLANK('Data Summary'!A83),"",'Data Summary'!A83)</f>
        <v/>
      </c>
    </row>
    <row r="82" spans="1:1" x14ac:dyDescent="0.3">
      <c r="A82" s="210" t="str">
        <f ca="1">IF(ISBLANK('Data Summary'!A84),"",'Data Summary'!A84)</f>
        <v/>
      </c>
    </row>
    <row r="83" spans="1:1" x14ac:dyDescent="0.3">
      <c r="A83" s="210" t="str">
        <f ca="1">IF(ISBLANK('Data Summary'!A85),"",'Data Summary'!A85)</f>
        <v/>
      </c>
    </row>
    <row r="84" spans="1:1" x14ac:dyDescent="0.3">
      <c r="A84" s="210" t="str">
        <f ca="1">IF(ISBLANK('Data Summary'!A86),"",'Data Summary'!A86)</f>
        <v/>
      </c>
    </row>
    <row r="85" spans="1:1" x14ac:dyDescent="0.3">
      <c r="A85" s="210" t="str">
        <f ca="1">IF(ISBLANK('Data Summary'!A87),"",'Data Summary'!A87)</f>
        <v/>
      </c>
    </row>
    <row r="86" spans="1:1" x14ac:dyDescent="0.3">
      <c r="A86" s="210" t="str">
        <f ca="1">IF(ISBLANK('Data Summary'!A88),"",'Data Summary'!A88)</f>
        <v/>
      </c>
    </row>
    <row r="87" spans="1:1" x14ac:dyDescent="0.3">
      <c r="A87" s="210" t="str">
        <f ca="1">IF(ISBLANK('Data Summary'!A89),"",'Data Summary'!A89)</f>
        <v/>
      </c>
    </row>
    <row r="88" spans="1:1" x14ac:dyDescent="0.3">
      <c r="A88" s="210" t="str">
        <f ca="1">IF(ISBLANK('Data Summary'!A90),"",'Data Summary'!A90)</f>
        <v/>
      </c>
    </row>
    <row r="89" spans="1:1" x14ac:dyDescent="0.3">
      <c r="A89" s="210" t="str">
        <f ca="1">IF(ISBLANK('Data Summary'!A91),"",'Data Summary'!A91)</f>
        <v/>
      </c>
    </row>
    <row r="90" spans="1:1" x14ac:dyDescent="0.3">
      <c r="A90" s="210" t="str">
        <f ca="1">IF(ISBLANK('Data Summary'!A92),"",'Data Summary'!A92)</f>
        <v/>
      </c>
    </row>
    <row r="91" spans="1:1" x14ac:dyDescent="0.3">
      <c r="A91" s="210" t="str">
        <f ca="1">IF(ISBLANK('Data Summary'!A93),"",'Data Summary'!A93)</f>
        <v/>
      </c>
    </row>
    <row r="92" spans="1:1" x14ac:dyDescent="0.3">
      <c r="A92" s="210" t="str">
        <f ca="1">IF(ISBLANK('Data Summary'!A94),"",'Data Summary'!A94)</f>
        <v/>
      </c>
    </row>
    <row r="93" spans="1:1" x14ac:dyDescent="0.3">
      <c r="A93" s="210" t="str">
        <f ca="1">IF(ISBLANK('Data Summary'!A95),"",'Data Summary'!A95)</f>
        <v/>
      </c>
    </row>
    <row r="94" spans="1:1" x14ac:dyDescent="0.3">
      <c r="A94" s="210" t="str">
        <f ca="1">IF(ISBLANK('Data Summary'!A96),"",'Data Summary'!A96)</f>
        <v/>
      </c>
    </row>
    <row r="95" spans="1:1" x14ac:dyDescent="0.3">
      <c r="A95" s="210" t="str">
        <f ca="1">IF(ISBLANK('Data Summary'!A97),"",'Data Summary'!A97)</f>
        <v/>
      </c>
    </row>
    <row r="96" spans="1:1" x14ac:dyDescent="0.3">
      <c r="A96" s="210" t="str">
        <f ca="1">IF(ISBLANK('Data Summary'!A98),"",'Data Summary'!A98)</f>
        <v/>
      </c>
    </row>
    <row r="97" spans="1:1" x14ac:dyDescent="0.3">
      <c r="A97" s="210" t="str">
        <f ca="1">IF(ISBLANK('Data Summary'!A99),"",'Data Summary'!A99)</f>
        <v/>
      </c>
    </row>
    <row r="98" spans="1:1" x14ac:dyDescent="0.3">
      <c r="A98" s="210" t="str">
        <f ca="1">IF(ISBLANK('Data Summary'!A100),"",'Data Summary'!A100)</f>
        <v/>
      </c>
    </row>
    <row r="99" spans="1:1" x14ac:dyDescent="0.3">
      <c r="A99" s="210" t="str">
        <f ca="1">IF(ISBLANK('Data Summary'!A101),"",'Data Summary'!A101)</f>
        <v/>
      </c>
    </row>
    <row r="100" spans="1:1" x14ac:dyDescent="0.3">
      <c r="A100" s="210" t="str">
        <f ca="1">IF(ISBLANK('Data Summary'!A102),"",'Data Summary'!A102)</f>
        <v/>
      </c>
    </row>
    <row r="101" spans="1:1" x14ac:dyDescent="0.3">
      <c r="A101" s="210" t="str">
        <f ca="1">IF(ISBLANK('Data Summary'!A103),"",'Data Summary'!A103)</f>
        <v/>
      </c>
    </row>
    <row r="102" spans="1:1" x14ac:dyDescent="0.3">
      <c r="A102" s="210" t="str">
        <f ca="1">IF(ISBLANK('Data Summary'!A104),"",'Data Summary'!A104)</f>
        <v/>
      </c>
    </row>
    <row r="103" spans="1:1" x14ac:dyDescent="0.3">
      <c r="A103" s="210" t="str">
        <f ca="1">IF(ISBLANK('Data Summary'!A105),"",'Data Summary'!A105)</f>
        <v/>
      </c>
    </row>
    <row r="104" spans="1:1" x14ac:dyDescent="0.3">
      <c r="A104" s="210" t="str">
        <f ca="1">IF(ISBLANK('Data Summary'!A106),"",'Data Summary'!A106)</f>
        <v/>
      </c>
    </row>
    <row r="105" spans="1:1" x14ac:dyDescent="0.3">
      <c r="A105" s="210" t="str">
        <f ca="1">IF(ISBLANK('Data Summary'!A107),"",'Data Summary'!A107)</f>
        <v/>
      </c>
    </row>
    <row r="106" spans="1:1" x14ac:dyDescent="0.3">
      <c r="A106" s="210" t="str">
        <f ca="1">IF(ISBLANK('Data Summary'!A108),"",'Data Summary'!A108)</f>
        <v/>
      </c>
    </row>
    <row r="107" spans="1:1" x14ac:dyDescent="0.3">
      <c r="A107" s="210" t="str">
        <f ca="1">IF(ISBLANK('Data Summary'!A109),"",'Data Summary'!A109)</f>
        <v/>
      </c>
    </row>
    <row r="108" spans="1:1" x14ac:dyDescent="0.3">
      <c r="A108" s="210" t="str">
        <f ca="1">IF(ISBLANK('Data Summary'!A110),"",'Data Summary'!A110)</f>
        <v/>
      </c>
    </row>
    <row r="109" spans="1:1" x14ac:dyDescent="0.3">
      <c r="A109" s="210" t="str">
        <f ca="1">IF(ISBLANK('Data Summary'!A111),"",'Data Summary'!A111)</f>
        <v/>
      </c>
    </row>
    <row r="110" spans="1:1" x14ac:dyDescent="0.3">
      <c r="A110" s="210" t="str">
        <f ca="1">IF(ISBLANK('Data Summary'!A112),"",'Data Summary'!A112)</f>
        <v/>
      </c>
    </row>
    <row r="111" spans="1:1" x14ac:dyDescent="0.3">
      <c r="A111" s="210" t="str">
        <f ca="1">IF(ISBLANK('Data Summary'!A113),"",'Data Summary'!A113)</f>
        <v/>
      </c>
    </row>
    <row r="112" spans="1:1" x14ac:dyDescent="0.3">
      <c r="A112" s="210" t="str">
        <f ca="1">IF(ISBLANK('Data Summary'!A114),"",'Data Summary'!A114)</f>
        <v/>
      </c>
    </row>
    <row r="113" spans="1:1" x14ac:dyDescent="0.3">
      <c r="A113" s="210" t="str">
        <f ca="1">IF(ISBLANK('Data Summary'!A115),"",'Data Summary'!A115)</f>
        <v/>
      </c>
    </row>
    <row r="114" spans="1:1" x14ac:dyDescent="0.3">
      <c r="A114" s="210" t="str">
        <f ca="1">IF(ISBLANK('Data Summary'!A116),"",'Data Summary'!A116)</f>
        <v/>
      </c>
    </row>
    <row r="115" spans="1:1" x14ac:dyDescent="0.3">
      <c r="A115" s="210" t="str">
        <f ca="1">IF(ISBLANK('Data Summary'!A117),"",'Data Summary'!A117)</f>
        <v/>
      </c>
    </row>
    <row r="116" spans="1:1" x14ac:dyDescent="0.3">
      <c r="A116" s="210" t="str">
        <f ca="1">IF(ISBLANK('Data Summary'!A118),"",'Data Summary'!A118)</f>
        <v/>
      </c>
    </row>
    <row r="117" spans="1:1" x14ac:dyDescent="0.3">
      <c r="A117" s="210" t="str">
        <f ca="1">IF(ISBLANK('Data Summary'!A119),"",'Data Summary'!A119)</f>
        <v/>
      </c>
    </row>
    <row r="118" spans="1:1" x14ac:dyDescent="0.3">
      <c r="A118" s="210" t="str">
        <f ca="1">IF(ISBLANK('Data Summary'!A120),"",'Data Summary'!A120)</f>
        <v/>
      </c>
    </row>
    <row r="119" spans="1:1" x14ac:dyDescent="0.3">
      <c r="A119" s="210" t="str">
        <f ca="1">IF(ISBLANK('Data Summary'!A121),"",'Data Summary'!A121)</f>
        <v/>
      </c>
    </row>
    <row r="120" spans="1:1" x14ac:dyDescent="0.3">
      <c r="A120" s="210" t="str">
        <f ca="1">IF(ISBLANK('Data Summary'!A122),"",'Data Summary'!A122)</f>
        <v/>
      </c>
    </row>
    <row r="121" spans="1:1" x14ac:dyDescent="0.3">
      <c r="A121" s="210" t="str">
        <f ca="1">IF(ISBLANK('Data Summary'!A123),"",'Data Summary'!A123)</f>
        <v/>
      </c>
    </row>
    <row r="122" spans="1:1" x14ac:dyDescent="0.3">
      <c r="A122" s="210" t="str">
        <f ca="1">IF(ISBLANK('Data Summary'!A124),"",'Data Summary'!A124)</f>
        <v/>
      </c>
    </row>
    <row r="123" spans="1:1" x14ac:dyDescent="0.3">
      <c r="A123" s="210" t="str">
        <f ca="1">IF(ISBLANK('Data Summary'!A125),"",'Data Summary'!A125)</f>
        <v/>
      </c>
    </row>
    <row r="124" spans="1:1" x14ac:dyDescent="0.3">
      <c r="A124" s="210" t="str">
        <f ca="1">IF(ISBLANK('Data Summary'!A126),"",'Data Summary'!A126)</f>
        <v/>
      </c>
    </row>
    <row r="125" spans="1:1" x14ac:dyDescent="0.3">
      <c r="A125" s="210" t="str">
        <f ca="1">IF(ISBLANK('Data Summary'!A127),"",'Data Summary'!A127)</f>
        <v/>
      </c>
    </row>
    <row r="126" spans="1:1" x14ac:dyDescent="0.3">
      <c r="A126" s="210" t="str">
        <f ca="1">IF(ISBLANK('Data Summary'!A128),"",'Data Summary'!A128)</f>
        <v/>
      </c>
    </row>
    <row r="127" spans="1:1" x14ac:dyDescent="0.3">
      <c r="A127" s="210" t="str">
        <f ca="1">IF(ISBLANK('Data Summary'!A129),"",'Data Summary'!A129)</f>
        <v/>
      </c>
    </row>
    <row r="128" spans="1:1" x14ac:dyDescent="0.3">
      <c r="A128" s="210" t="str">
        <f ca="1">IF(ISBLANK('Data Summary'!A130),"",'Data Summary'!A130)</f>
        <v/>
      </c>
    </row>
    <row r="129" spans="1:1" x14ac:dyDescent="0.3">
      <c r="A129" s="210" t="str">
        <f ca="1">IF(ISBLANK('Data Summary'!A131),"",'Data Summary'!A131)</f>
        <v/>
      </c>
    </row>
    <row r="130" spans="1:1" x14ac:dyDescent="0.3">
      <c r="A130" s="210" t="str">
        <f ca="1">IF(ISBLANK('Data Summary'!A132),"",'Data Summary'!A132)</f>
        <v/>
      </c>
    </row>
    <row r="131" spans="1:1" x14ac:dyDescent="0.3">
      <c r="A131" s="210" t="str">
        <f ca="1">IF(ISBLANK('Data Summary'!A133),"",'Data Summary'!A133)</f>
        <v/>
      </c>
    </row>
    <row r="132" spans="1:1" x14ac:dyDescent="0.3">
      <c r="A132" s="210" t="str">
        <f ca="1">IF(ISBLANK('Data Summary'!A134),"",'Data Summary'!A134)</f>
        <v/>
      </c>
    </row>
    <row r="133" spans="1:1" x14ac:dyDescent="0.3">
      <c r="A133" s="210" t="str">
        <f ca="1">IF(ISBLANK('Data Summary'!A135),"",'Data Summary'!A135)</f>
        <v/>
      </c>
    </row>
    <row r="134" spans="1:1" x14ac:dyDescent="0.3">
      <c r="A134" s="210" t="str">
        <f ca="1">IF(ISBLANK('Data Summary'!A136),"",'Data Summary'!A136)</f>
        <v/>
      </c>
    </row>
    <row r="135" spans="1:1" x14ac:dyDescent="0.3">
      <c r="A135" s="210" t="str">
        <f ca="1">IF(ISBLANK('Data Summary'!A137),"",'Data Summary'!A137)</f>
        <v/>
      </c>
    </row>
    <row r="136" spans="1:1" x14ac:dyDescent="0.3">
      <c r="A136" s="210" t="str">
        <f ca="1">IF(ISBLANK('Data Summary'!A138),"",'Data Summary'!A138)</f>
        <v/>
      </c>
    </row>
    <row r="137" spans="1:1" x14ac:dyDescent="0.3">
      <c r="A137" s="210" t="str">
        <f ca="1">IF(ISBLANK('Data Summary'!A139),"",'Data Summary'!A139)</f>
        <v/>
      </c>
    </row>
    <row r="138" spans="1:1" x14ac:dyDescent="0.3">
      <c r="A138" s="210" t="str">
        <f ca="1">IF(ISBLANK('Data Summary'!A140),"",'Data Summary'!A140)</f>
        <v/>
      </c>
    </row>
    <row r="139" spans="1:1" x14ac:dyDescent="0.3">
      <c r="A139" s="210" t="str">
        <f ca="1">IF(ISBLANK('Data Summary'!A141),"",'Data Summary'!A141)</f>
        <v/>
      </c>
    </row>
    <row r="140" spans="1:1" x14ac:dyDescent="0.3">
      <c r="A140" s="210" t="str">
        <f ca="1">IF(ISBLANK('Data Summary'!A142),"",'Data Summary'!A142)</f>
        <v/>
      </c>
    </row>
    <row r="141" spans="1:1" x14ac:dyDescent="0.3">
      <c r="A141" s="210" t="str">
        <f ca="1">IF(ISBLANK('Data Summary'!A143),"",'Data Summary'!A143)</f>
        <v/>
      </c>
    </row>
    <row r="142" spans="1:1" x14ac:dyDescent="0.3">
      <c r="A142" s="210" t="str">
        <f ca="1">IF(ISBLANK('Data Summary'!A144),"",'Data Summary'!A144)</f>
        <v/>
      </c>
    </row>
    <row r="143" spans="1:1" x14ac:dyDescent="0.3">
      <c r="A143" s="210" t="str">
        <f ca="1">IF(ISBLANK('Data Summary'!A145),"",'Data Summary'!A145)</f>
        <v/>
      </c>
    </row>
    <row r="144" spans="1:1" x14ac:dyDescent="0.3">
      <c r="A144" s="210" t="str">
        <f ca="1">IF(ISBLANK('Data Summary'!A146),"",'Data Summary'!A146)</f>
        <v/>
      </c>
    </row>
    <row r="145" spans="1:1" x14ac:dyDescent="0.3">
      <c r="A145" s="210" t="str">
        <f ca="1">IF(ISBLANK('Data Summary'!A147),"",'Data Summary'!A147)</f>
        <v/>
      </c>
    </row>
    <row r="146" spans="1:1" x14ac:dyDescent="0.3">
      <c r="A146" s="210" t="str">
        <f ca="1">IF(ISBLANK('Data Summary'!A148),"",'Data Summary'!A148)</f>
        <v/>
      </c>
    </row>
    <row r="147" spans="1:1" x14ac:dyDescent="0.3">
      <c r="A147" s="210" t="str">
        <f ca="1">IF(ISBLANK('Data Summary'!A149),"",'Data Summary'!A149)</f>
        <v/>
      </c>
    </row>
    <row r="148" spans="1:1" x14ac:dyDescent="0.3">
      <c r="A148" s="210" t="e">
        <f>IF(ISBLANK(#REF!),"",#REF!)</f>
        <v>#REF!</v>
      </c>
    </row>
    <row r="149" spans="1:1" x14ac:dyDescent="0.3">
      <c r="A149" s="210" t="e">
        <f>IF(ISBLANK(#REF!),"",#REF!)</f>
        <v>#REF!</v>
      </c>
    </row>
    <row r="150" spans="1:1" x14ac:dyDescent="0.3">
      <c r="A150" s="210" t="e">
        <f>IF(ISBLANK(#REF!),"",#REF!)</f>
        <v>#REF!</v>
      </c>
    </row>
    <row r="151" spans="1:1" x14ac:dyDescent="0.3">
      <c r="A151" s="210" t="e">
        <f>IF(ISBLANK(#REF!),"",#REF!)</f>
        <v>#REF!</v>
      </c>
    </row>
    <row r="152" spans="1:1" x14ac:dyDescent="0.3">
      <c r="A152" s="207"/>
    </row>
    <row r="153" spans="1:1" x14ac:dyDescent="0.3">
      <c r="A153" s="207"/>
    </row>
    <row r="154" spans="1:1" x14ac:dyDescent="0.3">
      <c r="A154" s="207"/>
    </row>
    <row r="155" spans="1:1" x14ac:dyDescent="0.3">
      <c r="A155" s="207"/>
    </row>
    <row r="156" spans="1:1" x14ac:dyDescent="0.3">
      <c r="A156" s="207"/>
    </row>
    <row r="157" spans="1:1" x14ac:dyDescent="0.3">
      <c r="A157" s="207"/>
    </row>
    <row r="158" spans="1:1" x14ac:dyDescent="0.3">
      <c r="A158" s="207"/>
    </row>
    <row r="159" spans="1:1" x14ac:dyDescent="0.3">
      <c r="A159" s="207"/>
    </row>
    <row r="160" spans="1:1" x14ac:dyDescent="0.3">
      <c r="A160" s="207"/>
    </row>
    <row r="161" spans="1:1" x14ac:dyDescent="0.3">
      <c r="A161" s="207"/>
    </row>
    <row r="162" spans="1:1" x14ac:dyDescent="0.3">
      <c r="A162" s="207"/>
    </row>
    <row r="163" spans="1:1" x14ac:dyDescent="0.3">
      <c r="A163" s="207"/>
    </row>
    <row r="164" spans="1:1" x14ac:dyDescent="0.3">
      <c r="A164" s="207"/>
    </row>
    <row r="165" spans="1:1" x14ac:dyDescent="0.3">
      <c r="A165" s="207"/>
    </row>
    <row r="166" spans="1:1" x14ac:dyDescent="0.3">
      <c r="A166" s="207"/>
    </row>
    <row r="167" spans="1:1" x14ac:dyDescent="0.3">
      <c r="A167" s="207"/>
    </row>
    <row r="168" spans="1:1" x14ac:dyDescent="0.3">
      <c r="A168" s="207"/>
    </row>
    <row r="169" spans="1:1" x14ac:dyDescent="0.3">
      <c r="A169" s="207"/>
    </row>
    <row r="170" spans="1:1" x14ac:dyDescent="0.3">
      <c r="A170" s="207"/>
    </row>
    <row r="171" spans="1:1" x14ac:dyDescent="0.3">
      <c r="A171" s="207"/>
    </row>
    <row r="172" spans="1:1" x14ac:dyDescent="0.3">
      <c r="A172" s="207"/>
    </row>
    <row r="173" spans="1:1" x14ac:dyDescent="0.3">
      <c r="A173" s="207"/>
    </row>
    <row r="174" spans="1:1" x14ac:dyDescent="0.3">
      <c r="A174" s="207"/>
    </row>
    <row r="175" spans="1:1" x14ac:dyDescent="0.3">
      <c r="A175" s="207"/>
    </row>
    <row r="176" spans="1:1" x14ac:dyDescent="0.3">
      <c r="A176" s="207"/>
    </row>
    <row r="177" spans="1:1" x14ac:dyDescent="0.3">
      <c r="A177" s="207"/>
    </row>
    <row r="178" spans="1:1" x14ac:dyDescent="0.3">
      <c r="A178" s="207"/>
    </row>
    <row r="179" spans="1:1" x14ac:dyDescent="0.3">
      <c r="A179" s="207"/>
    </row>
    <row r="180" spans="1:1" x14ac:dyDescent="0.3">
      <c r="A180" s="207"/>
    </row>
    <row r="181" spans="1:1" x14ac:dyDescent="0.3">
      <c r="A181" s="207"/>
    </row>
    <row r="182" spans="1:1" x14ac:dyDescent="0.3">
      <c r="A182" s="207"/>
    </row>
    <row r="183" spans="1:1" x14ac:dyDescent="0.3">
      <c r="A183" s="207"/>
    </row>
    <row r="184" spans="1:1" x14ac:dyDescent="0.3">
      <c r="A184" s="207"/>
    </row>
    <row r="185" spans="1:1" x14ac:dyDescent="0.3">
      <c r="A185" s="207"/>
    </row>
    <row r="186" spans="1:1" x14ac:dyDescent="0.3">
      <c r="A186" s="207"/>
    </row>
    <row r="187" spans="1:1" x14ac:dyDescent="0.3">
      <c r="A187" s="207"/>
    </row>
    <row r="188" spans="1:1" x14ac:dyDescent="0.3">
      <c r="A188" s="207"/>
    </row>
    <row r="189" spans="1:1" x14ac:dyDescent="0.3">
      <c r="A189" s="207"/>
    </row>
    <row r="190" spans="1:1" x14ac:dyDescent="0.3">
      <c r="A190" s="207"/>
    </row>
    <row r="191" spans="1:1" x14ac:dyDescent="0.3">
      <c r="A191" s="207"/>
    </row>
    <row r="192" spans="1:1" x14ac:dyDescent="0.3">
      <c r="A192" s="207"/>
    </row>
    <row r="193" spans="1:1" x14ac:dyDescent="0.3">
      <c r="A193" s="207"/>
    </row>
    <row r="194" spans="1:1" x14ac:dyDescent="0.3">
      <c r="A194" s="207"/>
    </row>
    <row r="195" spans="1:1" x14ac:dyDescent="0.3">
      <c r="A195" s="207"/>
    </row>
    <row r="196" spans="1:1" x14ac:dyDescent="0.3">
      <c r="A196" s="207"/>
    </row>
    <row r="197" spans="1:1" x14ac:dyDescent="0.3">
      <c r="A197" s="207"/>
    </row>
    <row r="198" spans="1:1" x14ac:dyDescent="0.3">
      <c r="A198" s="207"/>
    </row>
    <row r="199" spans="1:1" x14ac:dyDescent="0.3">
      <c r="A199" s="207"/>
    </row>
    <row r="200" spans="1:1" x14ac:dyDescent="0.3">
      <c r="A200" s="207"/>
    </row>
    <row r="201" spans="1:1" x14ac:dyDescent="0.3">
      <c r="A201" s="207"/>
    </row>
    <row r="202" spans="1:1" x14ac:dyDescent="0.3">
      <c r="A202" s="207"/>
    </row>
    <row r="203" spans="1:1" x14ac:dyDescent="0.3">
      <c r="A203" s="207"/>
    </row>
    <row r="204" spans="1:1" x14ac:dyDescent="0.3">
      <c r="A204" s="207"/>
    </row>
    <row r="205" spans="1:1" x14ac:dyDescent="0.3">
      <c r="A205" s="207"/>
    </row>
    <row r="206" spans="1:1" x14ac:dyDescent="0.3">
      <c r="A206" s="207"/>
    </row>
    <row r="207" spans="1:1" x14ac:dyDescent="0.3">
      <c r="A207" s="207"/>
    </row>
    <row r="208" spans="1:1" x14ac:dyDescent="0.3">
      <c r="A208" s="207"/>
    </row>
    <row r="209" spans="1:1" x14ac:dyDescent="0.3">
      <c r="A209" s="207"/>
    </row>
    <row r="210" spans="1:1" x14ac:dyDescent="0.3">
      <c r="A210" s="207"/>
    </row>
    <row r="211" spans="1:1" x14ac:dyDescent="0.3">
      <c r="A211" s="207"/>
    </row>
    <row r="212" spans="1:1" x14ac:dyDescent="0.3">
      <c r="A212" s="207"/>
    </row>
    <row r="213" spans="1:1" x14ac:dyDescent="0.3">
      <c r="A213" s="207"/>
    </row>
    <row r="214" spans="1:1" x14ac:dyDescent="0.3">
      <c r="A214" s="207"/>
    </row>
    <row r="215" spans="1:1" x14ac:dyDescent="0.3">
      <c r="A215" s="207"/>
    </row>
    <row r="216" spans="1:1" x14ac:dyDescent="0.3">
      <c r="A216" s="207"/>
    </row>
    <row r="217" spans="1:1" x14ac:dyDescent="0.3">
      <c r="A217" s="207"/>
    </row>
    <row r="218" spans="1:1" x14ac:dyDescent="0.3">
      <c r="A218" s="207"/>
    </row>
    <row r="219" spans="1:1" x14ac:dyDescent="0.3">
      <c r="A219" s="207"/>
    </row>
    <row r="220" spans="1:1" x14ac:dyDescent="0.3">
      <c r="A220" s="207"/>
    </row>
    <row r="221" spans="1:1" x14ac:dyDescent="0.3">
      <c r="A221" s="207"/>
    </row>
    <row r="222" spans="1:1" x14ac:dyDescent="0.3">
      <c r="A222" s="207"/>
    </row>
    <row r="223" spans="1:1" x14ac:dyDescent="0.3">
      <c r="A223" s="207"/>
    </row>
    <row r="224" spans="1:1" x14ac:dyDescent="0.3">
      <c r="A224" s="207"/>
    </row>
    <row r="225" spans="1:1" x14ac:dyDescent="0.3">
      <c r="A225" s="207"/>
    </row>
    <row r="226" spans="1:1" x14ac:dyDescent="0.3">
      <c r="A226" s="207"/>
    </row>
    <row r="227" spans="1:1" x14ac:dyDescent="0.3">
      <c r="A227" s="207"/>
    </row>
    <row r="228" spans="1:1" x14ac:dyDescent="0.3">
      <c r="A228" s="207"/>
    </row>
    <row r="229" spans="1:1" x14ac:dyDescent="0.3">
      <c r="A229" s="207"/>
    </row>
    <row r="230" spans="1:1" x14ac:dyDescent="0.3">
      <c r="A230" s="207"/>
    </row>
    <row r="231" spans="1:1" x14ac:dyDescent="0.3">
      <c r="A231" s="207"/>
    </row>
    <row r="232" spans="1:1" x14ac:dyDescent="0.3">
      <c r="A232" s="207"/>
    </row>
    <row r="233" spans="1:1" x14ac:dyDescent="0.3">
      <c r="A233" s="207"/>
    </row>
    <row r="234" spans="1:1" x14ac:dyDescent="0.3">
      <c r="A234" s="207"/>
    </row>
    <row r="235" spans="1:1" x14ac:dyDescent="0.3">
      <c r="A235" s="207"/>
    </row>
    <row r="236" spans="1:1" x14ac:dyDescent="0.3">
      <c r="A236" s="207"/>
    </row>
    <row r="237" spans="1:1" x14ac:dyDescent="0.3">
      <c r="A237" s="207"/>
    </row>
    <row r="238" spans="1:1" x14ac:dyDescent="0.3">
      <c r="A238" s="207"/>
    </row>
    <row r="239" spans="1:1" x14ac:dyDescent="0.3">
      <c r="A239" s="207"/>
    </row>
    <row r="240" spans="1:1" x14ac:dyDescent="0.3">
      <c r="A240" s="207"/>
    </row>
    <row r="241" spans="1:1" x14ac:dyDescent="0.3">
      <c r="A241" s="207"/>
    </row>
    <row r="242" spans="1:1" x14ac:dyDescent="0.3">
      <c r="A242" s="207"/>
    </row>
    <row r="243" spans="1:1" x14ac:dyDescent="0.3">
      <c r="A243" s="207"/>
    </row>
    <row r="244" spans="1:1" x14ac:dyDescent="0.3">
      <c r="A244" s="207"/>
    </row>
    <row r="245" spans="1:1" x14ac:dyDescent="0.3">
      <c r="A245" s="207"/>
    </row>
    <row r="246" spans="1:1" x14ac:dyDescent="0.3">
      <c r="A246" s="207"/>
    </row>
    <row r="247" spans="1:1" x14ac:dyDescent="0.3">
      <c r="A247" s="207"/>
    </row>
    <row r="248" spans="1:1" x14ac:dyDescent="0.3">
      <c r="A248" s="207"/>
    </row>
    <row r="249" spans="1:1" x14ac:dyDescent="0.3">
      <c r="A249" s="207"/>
    </row>
    <row r="250" spans="1:1" x14ac:dyDescent="0.3">
      <c r="A250" s="207"/>
    </row>
    <row r="251" spans="1:1" x14ac:dyDescent="0.3">
      <c r="A251" s="207"/>
    </row>
    <row r="252" spans="1:1" x14ac:dyDescent="0.3">
      <c r="A252" s="207"/>
    </row>
    <row r="253" spans="1:1" x14ac:dyDescent="0.3">
      <c r="A253" s="207"/>
    </row>
    <row r="254" spans="1:1" x14ac:dyDescent="0.3">
      <c r="A254" s="207"/>
    </row>
    <row r="255" spans="1:1" x14ac:dyDescent="0.3">
      <c r="A255" s="207"/>
    </row>
    <row r="256" spans="1:1" x14ac:dyDescent="0.3">
      <c r="A256" s="207"/>
    </row>
    <row r="257" spans="1:1" x14ac:dyDescent="0.3">
      <c r="A257" s="207"/>
    </row>
    <row r="258" spans="1:1" x14ac:dyDescent="0.3">
      <c r="A258" s="207"/>
    </row>
    <row r="259" spans="1:1" x14ac:dyDescent="0.3">
      <c r="A259" s="207"/>
    </row>
    <row r="260" spans="1:1" x14ac:dyDescent="0.3">
      <c r="A260" s="207"/>
    </row>
    <row r="261" spans="1:1" x14ac:dyDescent="0.3">
      <c r="A261" s="207"/>
    </row>
    <row r="262" spans="1:1" x14ac:dyDescent="0.3">
      <c r="A262" s="207"/>
    </row>
    <row r="263" spans="1:1" x14ac:dyDescent="0.3">
      <c r="A263" s="207"/>
    </row>
    <row r="264" spans="1:1" x14ac:dyDescent="0.3">
      <c r="A264" s="207"/>
    </row>
    <row r="265" spans="1:1" x14ac:dyDescent="0.3">
      <c r="A265" s="207"/>
    </row>
    <row r="266" spans="1:1" x14ac:dyDescent="0.3">
      <c r="A266" s="207"/>
    </row>
    <row r="267" spans="1:1" x14ac:dyDescent="0.3">
      <c r="A267" s="207"/>
    </row>
    <row r="268" spans="1:1" x14ac:dyDescent="0.3">
      <c r="A268" s="207"/>
    </row>
    <row r="269" spans="1:1" x14ac:dyDescent="0.3">
      <c r="A269" s="207"/>
    </row>
    <row r="270" spans="1:1" x14ac:dyDescent="0.3">
      <c r="A270" s="207"/>
    </row>
    <row r="271" spans="1:1" x14ac:dyDescent="0.3">
      <c r="A271" s="207"/>
    </row>
    <row r="272" spans="1:1" x14ac:dyDescent="0.3">
      <c r="A272" s="207"/>
    </row>
    <row r="273" spans="1:1" x14ac:dyDescent="0.3">
      <c r="A273" s="207"/>
    </row>
    <row r="274" spans="1:1" x14ac:dyDescent="0.3">
      <c r="A274" s="207"/>
    </row>
    <row r="275" spans="1:1" x14ac:dyDescent="0.3">
      <c r="A275" s="207"/>
    </row>
    <row r="276" spans="1:1" x14ac:dyDescent="0.3">
      <c r="A276" s="207"/>
    </row>
    <row r="277" spans="1:1" x14ac:dyDescent="0.3">
      <c r="A277" s="207"/>
    </row>
    <row r="278" spans="1:1" x14ac:dyDescent="0.3">
      <c r="A278" s="207"/>
    </row>
    <row r="279" spans="1:1" x14ac:dyDescent="0.3">
      <c r="A279" s="207"/>
    </row>
    <row r="280" spans="1:1" x14ac:dyDescent="0.3">
      <c r="A280" s="207"/>
    </row>
    <row r="281" spans="1:1" x14ac:dyDescent="0.3">
      <c r="A281" s="207"/>
    </row>
    <row r="282" spans="1:1" x14ac:dyDescent="0.3">
      <c r="A282" s="207"/>
    </row>
    <row r="283" spans="1:1" x14ac:dyDescent="0.3">
      <c r="A283" s="207"/>
    </row>
    <row r="284" spans="1:1" x14ac:dyDescent="0.3">
      <c r="A284" s="207"/>
    </row>
    <row r="285" spans="1:1" x14ac:dyDescent="0.3">
      <c r="A285" s="207"/>
    </row>
    <row r="286" spans="1:1" x14ac:dyDescent="0.3">
      <c r="A286" s="207"/>
    </row>
    <row r="287" spans="1:1" x14ac:dyDescent="0.3">
      <c r="A287" s="207"/>
    </row>
    <row r="288" spans="1:1" x14ac:dyDescent="0.3">
      <c r="A288" s="207"/>
    </row>
    <row r="289" spans="1:1" x14ac:dyDescent="0.3">
      <c r="A289" s="207"/>
    </row>
    <row r="290" spans="1:1" x14ac:dyDescent="0.3">
      <c r="A290" s="207"/>
    </row>
    <row r="291" spans="1:1" x14ac:dyDescent="0.3">
      <c r="A291" s="207"/>
    </row>
    <row r="292" spans="1:1" x14ac:dyDescent="0.3">
      <c r="A292" s="207"/>
    </row>
    <row r="293" spans="1:1" x14ac:dyDescent="0.3">
      <c r="A293" s="207"/>
    </row>
    <row r="294" spans="1:1" x14ac:dyDescent="0.3">
      <c r="A294" s="207"/>
    </row>
    <row r="295" spans="1:1" x14ac:dyDescent="0.3">
      <c r="A295" s="207"/>
    </row>
    <row r="296" spans="1:1" x14ac:dyDescent="0.3">
      <c r="A296" s="207"/>
    </row>
    <row r="297" spans="1:1" x14ac:dyDescent="0.3">
      <c r="A297" s="207"/>
    </row>
    <row r="298" spans="1:1" x14ac:dyDescent="0.3">
      <c r="A298" s="207"/>
    </row>
    <row r="299" spans="1:1" x14ac:dyDescent="0.3">
      <c r="A299" s="207"/>
    </row>
    <row r="300" spans="1:1" x14ac:dyDescent="0.3">
      <c r="A300" s="207"/>
    </row>
    <row r="301" spans="1:1" x14ac:dyDescent="0.3">
      <c r="A301" s="207"/>
    </row>
    <row r="302" spans="1:1" x14ac:dyDescent="0.3">
      <c r="A302" s="207"/>
    </row>
    <row r="303" spans="1:1" x14ac:dyDescent="0.3">
      <c r="A303" s="207"/>
    </row>
    <row r="304" spans="1:1" x14ac:dyDescent="0.3">
      <c r="A304" s="207"/>
    </row>
    <row r="305" spans="1:1" x14ac:dyDescent="0.3">
      <c r="A305" s="207"/>
    </row>
    <row r="306" spans="1:1" x14ac:dyDescent="0.3">
      <c r="A306" s="207"/>
    </row>
    <row r="307" spans="1:1" x14ac:dyDescent="0.3">
      <c r="A307" s="207"/>
    </row>
    <row r="308" spans="1:1" x14ac:dyDescent="0.3">
      <c r="A308" s="207"/>
    </row>
    <row r="309" spans="1:1" x14ac:dyDescent="0.3">
      <c r="A309" s="207"/>
    </row>
    <row r="310" spans="1:1" x14ac:dyDescent="0.3">
      <c r="A310" s="207"/>
    </row>
    <row r="311" spans="1:1" x14ac:dyDescent="0.3">
      <c r="A311" s="207"/>
    </row>
    <row r="312" spans="1:1" x14ac:dyDescent="0.3">
      <c r="A312" s="207"/>
    </row>
    <row r="313" spans="1:1" x14ac:dyDescent="0.3">
      <c r="A313" s="207"/>
    </row>
    <row r="314" spans="1:1" x14ac:dyDescent="0.3">
      <c r="A314" s="207"/>
    </row>
    <row r="315" spans="1:1" x14ac:dyDescent="0.3">
      <c r="A315" s="207"/>
    </row>
    <row r="316" spans="1:1" x14ac:dyDescent="0.3">
      <c r="A316" s="207"/>
    </row>
    <row r="317" spans="1:1" x14ac:dyDescent="0.3">
      <c r="A317" s="207"/>
    </row>
    <row r="318" spans="1:1" x14ac:dyDescent="0.3">
      <c r="A318" s="207"/>
    </row>
    <row r="319" spans="1:1" x14ac:dyDescent="0.3">
      <c r="A319" s="207"/>
    </row>
    <row r="320" spans="1:1" x14ac:dyDescent="0.3">
      <c r="A320" s="207"/>
    </row>
    <row r="321" spans="1:1" x14ac:dyDescent="0.3">
      <c r="A321" s="207"/>
    </row>
    <row r="322" spans="1:1" x14ac:dyDescent="0.3">
      <c r="A322" s="207"/>
    </row>
    <row r="323" spans="1:1" x14ac:dyDescent="0.3">
      <c r="A323" s="207"/>
    </row>
    <row r="324" spans="1:1" x14ac:dyDescent="0.3">
      <c r="A324" s="207"/>
    </row>
    <row r="325" spans="1:1" x14ac:dyDescent="0.3">
      <c r="A325" s="207"/>
    </row>
    <row r="326" spans="1:1" x14ac:dyDescent="0.3">
      <c r="A326" s="207"/>
    </row>
    <row r="327" spans="1:1" x14ac:dyDescent="0.3">
      <c r="A327" s="207"/>
    </row>
    <row r="328" spans="1:1" x14ac:dyDescent="0.3">
      <c r="A328" s="207"/>
    </row>
    <row r="329" spans="1:1" x14ac:dyDescent="0.3">
      <c r="A329" s="207"/>
    </row>
    <row r="330" spans="1:1" x14ac:dyDescent="0.3">
      <c r="A330" s="207"/>
    </row>
    <row r="331" spans="1:1" x14ac:dyDescent="0.3">
      <c r="A331" s="207"/>
    </row>
    <row r="332" spans="1:1" x14ac:dyDescent="0.3">
      <c r="A332" s="207"/>
    </row>
    <row r="333" spans="1:1" x14ac:dyDescent="0.3">
      <c r="A333" s="207"/>
    </row>
    <row r="334" spans="1:1" x14ac:dyDescent="0.3">
      <c r="A334" s="207"/>
    </row>
    <row r="335" spans="1:1" x14ac:dyDescent="0.3">
      <c r="A335" s="207"/>
    </row>
    <row r="336" spans="1:1" x14ac:dyDescent="0.3">
      <c r="A336" s="207"/>
    </row>
    <row r="337" spans="1:1" x14ac:dyDescent="0.3">
      <c r="A337" s="207"/>
    </row>
    <row r="338" spans="1:1" x14ac:dyDescent="0.3">
      <c r="A338" s="207"/>
    </row>
    <row r="339" spans="1:1" x14ac:dyDescent="0.3">
      <c r="A339" s="207"/>
    </row>
    <row r="340" spans="1:1" x14ac:dyDescent="0.3">
      <c r="A340" s="207"/>
    </row>
    <row r="341" spans="1:1" x14ac:dyDescent="0.3">
      <c r="A341" s="207"/>
    </row>
    <row r="342" spans="1:1" x14ac:dyDescent="0.3">
      <c r="A342" s="207"/>
    </row>
    <row r="343" spans="1:1" x14ac:dyDescent="0.3">
      <c r="A343" s="207"/>
    </row>
    <row r="344" spans="1:1" x14ac:dyDescent="0.3">
      <c r="A344" s="207"/>
    </row>
    <row r="345" spans="1:1" x14ac:dyDescent="0.3">
      <c r="A345" s="207"/>
    </row>
    <row r="346" spans="1:1" x14ac:dyDescent="0.3">
      <c r="A346" s="207"/>
    </row>
    <row r="347" spans="1:1" x14ac:dyDescent="0.3">
      <c r="A347" s="207"/>
    </row>
    <row r="348" spans="1:1" x14ac:dyDescent="0.3">
      <c r="A348" s="207"/>
    </row>
    <row r="349" spans="1:1" x14ac:dyDescent="0.3">
      <c r="A349" s="207"/>
    </row>
    <row r="350" spans="1:1" x14ac:dyDescent="0.3">
      <c r="A350" s="207"/>
    </row>
    <row r="351" spans="1:1" x14ac:dyDescent="0.3">
      <c r="A351" s="207"/>
    </row>
    <row r="352" spans="1:1" x14ac:dyDescent="0.3">
      <c r="A352" s="207"/>
    </row>
    <row r="353" spans="1:1" x14ac:dyDescent="0.3">
      <c r="A353" s="207"/>
    </row>
    <row r="354" spans="1:1" x14ac:dyDescent="0.3">
      <c r="A354" s="207"/>
    </row>
    <row r="355" spans="1:1" x14ac:dyDescent="0.3">
      <c r="A355" s="207"/>
    </row>
    <row r="356" spans="1:1" x14ac:dyDescent="0.3">
      <c r="A356" s="207"/>
    </row>
    <row r="357" spans="1:1" x14ac:dyDescent="0.3">
      <c r="A357" s="207"/>
    </row>
    <row r="358" spans="1:1" x14ac:dyDescent="0.3">
      <c r="A358" s="207"/>
    </row>
    <row r="359" spans="1:1" x14ac:dyDescent="0.3">
      <c r="A359" s="207"/>
    </row>
    <row r="360" spans="1:1" x14ac:dyDescent="0.3">
      <c r="A360" s="207"/>
    </row>
    <row r="361" spans="1:1" x14ac:dyDescent="0.3">
      <c r="A361" s="207"/>
    </row>
    <row r="362" spans="1:1" x14ac:dyDescent="0.3">
      <c r="A362" s="207"/>
    </row>
    <row r="363" spans="1:1" x14ac:dyDescent="0.3">
      <c r="A363" s="207"/>
    </row>
    <row r="364" spans="1:1" x14ac:dyDescent="0.3">
      <c r="A364" s="207"/>
    </row>
    <row r="365" spans="1:1" x14ac:dyDescent="0.3">
      <c r="A365" s="207"/>
    </row>
    <row r="366" spans="1:1" x14ac:dyDescent="0.3">
      <c r="A366" s="207"/>
    </row>
    <row r="367" spans="1:1" x14ac:dyDescent="0.3">
      <c r="A367" s="207"/>
    </row>
    <row r="368" spans="1:1" x14ac:dyDescent="0.3">
      <c r="A368" s="207"/>
    </row>
    <row r="369" spans="1:1" x14ac:dyDescent="0.3">
      <c r="A369" s="207"/>
    </row>
    <row r="370" spans="1:1" x14ac:dyDescent="0.3">
      <c r="A370" s="207"/>
    </row>
    <row r="371" spans="1:1" x14ac:dyDescent="0.3">
      <c r="A371" s="207"/>
    </row>
    <row r="372" spans="1:1" x14ac:dyDescent="0.3">
      <c r="A372" s="207"/>
    </row>
    <row r="373" spans="1:1" x14ac:dyDescent="0.3">
      <c r="A373" s="207"/>
    </row>
    <row r="374" spans="1:1" x14ac:dyDescent="0.3">
      <c r="A374" s="207"/>
    </row>
    <row r="375" spans="1:1" x14ac:dyDescent="0.3">
      <c r="A375" s="207"/>
    </row>
    <row r="376" spans="1:1" x14ac:dyDescent="0.3">
      <c r="A376" s="207"/>
    </row>
    <row r="377" spans="1:1" x14ac:dyDescent="0.3">
      <c r="A377" s="207"/>
    </row>
    <row r="378" spans="1:1" x14ac:dyDescent="0.3">
      <c r="A378" s="207"/>
    </row>
    <row r="379" spans="1:1" x14ac:dyDescent="0.3">
      <c r="A379" s="207"/>
    </row>
    <row r="380" spans="1:1" x14ac:dyDescent="0.3">
      <c r="A380" s="207"/>
    </row>
    <row r="381" spans="1:1" x14ac:dyDescent="0.3">
      <c r="A381" s="207"/>
    </row>
    <row r="382" spans="1:1" x14ac:dyDescent="0.3">
      <c r="A382" s="207"/>
    </row>
    <row r="383" spans="1:1" x14ac:dyDescent="0.3">
      <c r="A383" s="207"/>
    </row>
    <row r="384" spans="1:1" x14ac:dyDescent="0.3">
      <c r="A384" s="207"/>
    </row>
    <row r="385" spans="1:1" x14ac:dyDescent="0.3">
      <c r="A385" s="207"/>
    </row>
    <row r="386" spans="1:1" x14ac:dyDescent="0.3">
      <c r="A386" s="207"/>
    </row>
    <row r="387" spans="1:1" x14ac:dyDescent="0.3">
      <c r="A387" s="207"/>
    </row>
    <row r="388" spans="1:1" x14ac:dyDescent="0.3">
      <c r="A388" s="207"/>
    </row>
    <row r="389" spans="1:1" x14ac:dyDescent="0.3">
      <c r="A389" s="207"/>
    </row>
    <row r="390" spans="1:1" x14ac:dyDescent="0.3">
      <c r="A390" s="207"/>
    </row>
    <row r="391" spans="1:1" x14ac:dyDescent="0.3">
      <c r="A391" s="207"/>
    </row>
    <row r="392" spans="1:1" x14ac:dyDescent="0.3">
      <c r="A392" s="207"/>
    </row>
    <row r="393" spans="1:1" x14ac:dyDescent="0.3">
      <c r="A393" s="207"/>
    </row>
    <row r="394" spans="1:1" x14ac:dyDescent="0.3">
      <c r="A394" s="207"/>
    </row>
    <row r="395" spans="1:1" x14ac:dyDescent="0.3">
      <c r="A395" s="207"/>
    </row>
    <row r="396" spans="1:1" x14ac:dyDescent="0.3">
      <c r="A396" s="207"/>
    </row>
    <row r="397" spans="1:1" x14ac:dyDescent="0.3">
      <c r="A397" s="207"/>
    </row>
    <row r="398" spans="1:1" x14ac:dyDescent="0.3">
      <c r="A398" s="207"/>
    </row>
    <row r="399" spans="1:1" x14ac:dyDescent="0.3">
      <c r="A399" s="207"/>
    </row>
    <row r="400" spans="1:1" x14ac:dyDescent="0.3">
      <c r="A400" s="207"/>
    </row>
    <row r="401" spans="1:1" x14ac:dyDescent="0.3">
      <c r="A401" s="207"/>
    </row>
    <row r="402" spans="1:1" x14ac:dyDescent="0.3">
      <c r="A402" s="207"/>
    </row>
    <row r="403" spans="1:1" x14ac:dyDescent="0.3">
      <c r="A403" s="207"/>
    </row>
    <row r="404" spans="1:1" x14ac:dyDescent="0.3">
      <c r="A404" s="207"/>
    </row>
    <row r="405" spans="1:1" x14ac:dyDescent="0.3">
      <c r="A405" s="207"/>
    </row>
    <row r="406" spans="1:1" x14ac:dyDescent="0.3">
      <c r="A406" s="207"/>
    </row>
    <row r="407" spans="1:1" x14ac:dyDescent="0.3">
      <c r="A407" s="207"/>
    </row>
    <row r="408" spans="1:1" x14ac:dyDescent="0.3">
      <c r="A408" s="207"/>
    </row>
    <row r="409" spans="1:1" x14ac:dyDescent="0.3">
      <c r="A409" s="207"/>
    </row>
    <row r="410" spans="1:1" x14ac:dyDescent="0.3">
      <c r="A410" s="207"/>
    </row>
    <row r="411" spans="1:1" x14ac:dyDescent="0.3">
      <c r="A411" s="207"/>
    </row>
    <row r="412" spans="1:1" x14ac:dyDescent="0.3">
      <c r="A412" s="207"/>
    </row>
    <row r="413" spans="1:1" x14ac:dyDescent="0.3">
      <c r="A413" s="207"/>
    </row>
    <row r="414" spans="1:1" x14ac:dyDescent="0.3">
      <c r="A414" s="207"/>
    </row>
    <row r="415" spans="1:1" x14ac:dyDescent="0.3">
      <c r="A415" s="207"/>
    </row>
    <row r="416" spans="1:1" x14ac:dyDescent="0.3">
      <c r="A416" s="207"/>
    </row>
    <row r="417" spans="1:1" x14ac:dyDescent="0.3">
      <c r="A417" s="207"/>
    </row>
    <row r="418" spans="1:1" x14ac:dyDescent="0.3">
      <c r="A418" s="207"/>
    </row>
    <row r="419" spans="1:1" x14ac:dyDescent="0.3">
      <c r="A419" s="207"/>
    </row>
    <row r="420" spans="1:1" x14ac:dyDescent="0.3">
      <c r="A420" s="207"/>
    </row>
    <row r="421" spans="1:1" x14ac:dyDescent="0.3">
      <c r="A421" s="207"/>
    </row>
    <row r="422" spans="1:1" x14ac:dyDescent="0.3">
      <c r="A422" s="207"/>
    </row>
    <row r="423" spans="1:1" x14ac:dyDescent="0.3">
      <c r="A423" s="207"/>
    </row>
    <row r="424" spans="1:1" x14ac:dyDescent="0.3">
      <c r="A424" s="207"/>
    </row>
    <row r="425" spans="1:1" x14ac:dyDescent="0.3">
      <c r="A425" s="207"/>
    </row>
    <row r="426" spans="1:1" x14ac:dyDescent="0.3">
      <c r="A426" s="207"/>
    </row>
    <row r="427" spans="1:1" x14ac:dyDescent="0.3">
      <c r="A427" s="207"/>
    </row>
    <row r="428" spans="1:1" x14ac:dyDescent="0.3">
      <c r="A428" s="207"/>
    </row>
    <row r="429" spans="1:1" x14ac:dyDescent="0.3">
      <c r="A429" s="207"/>
    </row>
    <row r="430" spans="1:1" x14ac:dyDescent="0.3">
      <c r="A430" s="207"/>
    </row>
    <row r="431" spans="1:1" x14ac:dyDescent="0.3">
      <c r="A431" s="207"/>
    </row>
    <row r="432" spans="1:1" x14ac:dyDescent="0.3">
      <c r="A432" s="207"/>
    </row>
    <row r="433" spans="1:1" x14ac:dyDescent="0.3">
      <c r="A433" s="207"/>
    </row>
    <row r="434" spans="1:1" x14ac:dyDescent="0.3">
      <c r="A434" s="207"/>
    </row>
    <row r="435" spans="1:1" x14ac:dyDescent="0.3">
      <c r="A435" s="207"/>
    </row>
    <row r="436" spans="1:1" x14ac:dyDescent="0.3">
      <c r="A436" s="207"/>
    </row>
    <row r="437" spans="1:1" x14ac:dyDescent="0.3">
      <c r="A437" s="207"/>
    </row>
    <row r="438" spans="1:1" x14ac:dyDescent="0.3">
      <c r="A438" s="207"/>
    </row>
    <row r="439" spans="1:1" x14ac:dyDescent="0.3">
      <c r="A439" s="207"/>
    </row>
    <row r="440" spans="1:1" x14ac:dyDescent="0.3">
      <c r="A440" s="207"/>
    </row>
    <row r="441" spans="1:1" x14ac:dyDescent="0.3">
      <c r="A441" s="207"/>
    </row>
    <row r="442" spans="1:1" x14ac:dyDescent="0.3">
      <c r="A442" s="207"/>
    </row>
    <row r="443" spans="1:1" x14ac:dyDescent="0.3">
      <c r="A443" s="207"/>
    </row>
    <row r="444" spans="1:1" x14ac:dyDescent="0.3">
      <c r="A444" s="207"/>
    </row>
    <row r="445" spans="1:1" x14ac:dyDescent="0.3">
      <c r="A445" s="207"/>
    </row>
    <row r="446" spans="1:1" x14ac:dyDescent="0.3">
      <c r="A446" s="207"/>
    </row>
    <row r="447" spans="1:1" x14ac:dyDescent="0.3">
      <c r="A447" s="207"/>
    </row>
    <row r="448" spans="1:1" x14ac:dyDescent="0.3">
      <c r="A448" s="207"/>
    </row>
    <row r="449" spans="1:1" x14ac:dyDescent="0.3">
      <c r="A449" s="207"/>
    </row>
    <row r="450" spans="1:1" x14ac:dyDescent="0.3">
      <c r="A450" s="207"/>
    </row>
    <row r="451" spans="1:1" x14ac:dyDescent="0.3">
      <c r="A451" s="207"/>
    </row>
    <row r="452" spans="1:1" x14ac:dyDescent="0.3">
      <c r="A452" s="207"/>
    </row>
    <row r="453" spans="1:1" x14ac:dyDescent="0.3">
      <c r="A453" s="207"/>
    </row>
    <row r="454" spans="1:1" x14ac:dyDescent="0.3">
      <c r="A454" s="207"/>
    </row>
    <row r="455" spans="1:1" x14ac:dyDescent="0.3">
      <c r="A455" s="207"/>
    </row>
    <row r="456" spans="1:1" x14ac:dyDescent="0.3">
      <c r="A456" s="207"/>
    </row>
    <row r="457" spans="1:1" x14ac:dyDescent="0.3">
      <c r="A457" s="207"/>
    </row>
    <row r="458" spans="1:1" x14ac:dyDescent="0.3">
      <c r="A458" s="207"/>
    </row>
    <row r="459" spans="1:1" x14ac:dyDescent="0.3">
      <c r="A459" s="207"/>
    </row>
    <row r="460" spans="1:1" x14ac:dyDescent="0.3">
      <c r="A460" s="207"/>
    </row>
    <row r="461" spans="1:1" x14ac:dyDescent="0.3">
      <c r="A461" s="207"/>
    </row>
    <row r="462" spans="1:1" x14ac:dyDescent="0.3">
      <c r="A462" s="207"/>
    </row>
    <row r="463" spans="1:1" x14ac:dyDescent="0.3">
      <c r="A463" s="207"/>
    </row>
    <row r="464" spans="1:1" x14ac:dyDescent="0.3">
      <c r="A464" s="207"/>
    </row>
    <row r="465" spans="1:1" x14ac:dyDescent="0.3">
      <c r="A465" s="207"/>
    </row>
    <row r="466" spans="1:1" x14ac:dyDescent="0.3">
      <c r="A466" s="207"/>
    </row>
    <row r="467" spans="1:1" x14ac:dyDescent="0.3">
      <c r="A467" s="207"/>
    </row>
    <row r="468" spans="1:1" x14ac:dyDescent="0.3">
      <c r="A468" s="207"/>
    </row>
    <row r="469" spans="1:1" x14ac:dyDescent="0.3">
      <c r="A469" s="207"/>
    </row>
    <row r="470" spans="1:1" x14ac:dyDescent="0.3">
      <c r="A470" s="207"/>
    </row>
    <row r="471" spans="1:1" x14ac:dyDescent="0.3">
      <c r="A471" s="207"/>
    </row>
    <row r="472" spans="1:1" x14ac:dyDescent="0.3">
      <c r="A472" s="207"/>
    </row>
    <row r="473" spans="1:1" x14ac:dyDescent="0.3">
      <c r="A473" s="207"/>
    </row>
    <row r="474" spans="1:1" x14ac:dyDescent="0.3">
      <c r="A474" s="207"/>
    </row>
    <row r="475" spans="1:1" x14ac:dyDescent="0.3">
      <c r="A475" s="207"/>
    </row>
    <row r="476" spans="1:1" x14ac:dyDescent="0.3">
      <c r="A476" s="207"/>
    </row>
    <row r="477" spans="1:1" x14ac:dyDescent="0.3">
      <c r="A477" s="207"/>
    </row>
    <row r="478" spans="1:1" x14ac:dyDescent="0.3">
      <c r="A478" s="207"/>
    </row>
    <row r="479" spans="1:1" x14ac:dyDescent="0.3">
      <c r="A479" s="207"/>
    </row>
    <row r="480" spans="1:1" x14ac:dyDescent="0.3">
      <c r="A480" s="207"/>
    </row>
    <row r="481" spans="1:1" x14ac:dyDescent="0.3">
      <c r="A481" s="207"/>
    </row>
    <row r="482" spans="1:1" x14ac:dyDescent="0.3">
      <c r="A482" s="207"/>
    </row>
    <row r="483" spans="1:1" x14ac:dyDescent="0.3">
      <c r="A483" s="207"/>
    </row>
    <row r="484" spans="1:1" x14ac:dyDescent="0.3">
      <c r="A484" s="207"/>
    </row>
    <row r="485" spans="1:1" x14ac:dyDescent="0.3">
      <c r="A485" s="207"/>
    </row>
    <row r="486" spans="1:1" x14ac:dyDescent="0.3">
      <c r="A486" s="207"/>
    </row>
    <row r="487" spans="1:1" x14ac:dyDescent="0.3">
      <c r="A487" s="207"/>
    </row>
    <row r="488" spans="1:1" x14ac:dyDescent="0.3">
      <c r="A488" s="207"/>
    </row>
    <row r="489" spans="1:1" x14ac:dyDescent="0.3">
      <c r="A489" s="207"/>
    </row>
    <row r="490" spans="1:1" x14ac:dyDescent="0.3">
      <c r="A490" s="207"/>
    </row>
    <row r="491" spans="1:1" x14ac:dyDescent="0.3">
      <c r="A491" s="207"/>
    </row>
    <row r="492" spans="1:1" x14ac:dyDescent="0.3">
      <c r="A492" s="207"/>
    </row>
    <row r="493" spans="1:1" x14ac:dyDescent="0.3">
      <c r="A493" s="207"/>
    </row>
    <row r="494" spans="1:1" x14ac:dyDescent="0.3">
      <c r="A494" s="207"/>
    </row>
    <row r="495" spans="1:1" x14ac:dyDescent="0.3">
      <c r="A495" s="207"/>
    </row>
    <row r="496" spans="1:1" x14ac:dyDescent="0.3">
      <c r="A496" s="207"/>
    </row>
    <row r="497" spans="1:1" x14ac:dyDescent="0.3">
      <c r="A497" s="207"/>
    </row>
    <row r="498" spans="1:1" x14ac:dyDescent="0.3">
      <c r="A498" s="207"/>
    </row>
    <row r="499" spans="1:1" x14ac:dyDescent="0.3">
      <c r="A499" s="207"/>
    </row>
    <row r="500" spans="1:1" x14ac:dyDescent="0.3">
      <c r="A500" s="207"/>
    </row>
    <row r="501" spans="1:1" x14ac:dyDescent="0.3">
      <c r="A501" s="207"/>
    </row>
    <row r="502" spans="1:1" x14ac:dyDescent="0.3">
      <c r="A502" s="207"/>
    </row>
    <row r="503" spans="1:1" x14ac:dyDescent="0.3">
      <c r="A503" s="207"/>
    </row>
    <row r="504" spans="1:1" x14ac:dyDescent="0.3">
      <c r="A504" s="207"/>
    </row>
    <row r="505" spans="1:1" x14ac:dyDescent="0.3">
      <c r="A505" s="207"/>
    </row>
    <row r="506" spans="1:1" x14ac:dyDescent="0.3">
      <c r="A506" s="207"/>
    </row>
    <row r="507" spans="1:1" x14ac:dyDescent="0.3">
      <c r="A507" s="207"/>
    </row>
    <row r="508" spans="1:1" x14ac:dyDescent="0.3">
      <c r="A508" s="207"/>
    </row>
    <row r="509" spans="1:1" x14ac:dyDescent="0.3">
      <c r="A509" s="207"/>
    </row>
    <row r="510" spans="1:1" x14ac:dyDescent="0.3">
      <c r="A510" s="207"/>
    </row>
    <row r="511" spans="1:1" x14ac:dyDescent="0.3">
      <c r="A511" s="207"/>
    </row>
    <row r="512" spans="1:1" x14ac:dyDescent="0.3">
      <c r="A512" s="207"/>
    </row>
    <row r="513" spans="1:1" x14ac:dyDescent="0.3">
      <c r="A513" s="207"/>
    </row>
    <row r="514" spans="1:1" x14ac:dyDescent="0.3">
      <c r="A514" s="207"/>
    </row>
    <row r="515" spans="1:1" x14ac:dyDescent="0.3">
      <c r="A515" s="207"/>
    </row>
    <row r="516" spans="1:1" x14ac:dyDescent="0.3">
      <c r="A516" s="207"/>
    </row>
    <row r="517" spans="1:1" x14ac:dyDescent="0.3">
      <c r="A517" s="207"/>
    </row>
    <row r="518" spans="1:1" x14ac:dyDescent="0.3">
      <c r="A518" s="207"/>
    </row>
    <row r="519" spans="1:1" x14ac:dyDescent="0.3">
      <c r="A519" s="207"/>
    </row>
    <row r="520" spans="1:1" x14ac:dyDescent="0.3">
      <c r="A520" s="207"/>
    </row>
    <row r="521" spans="1:1" x14ac:dyDescent="0.3">
      <c r="A521" s="207"/>
    </row>
    <row r="522" spans="1:1" x14ac:dyDescent="0.3">
      <c r="A522" s="207"/>
    </row>
    <row r="523" spans="1:1" x14ac:dyDescent="0.3">
      <c r="A523" s="207"/>
    </row>
    <row r="524" spans="1:1" x14ac:dyDescent="0.3">
      <c r="A524" s="207"/>
    </row>
    <row r="525" spans="1:1" x14ac:dyDescent="0.3">
      <c r="A525" s="207"/>
    </row>
    <row r="526" spans="1:1" x14ac:dyDescent="0.3">
      <c r="A526" s="207"/>
    </row>
    <row r="527" spans="1:1" x14ac:dyDescent="0.3">
      <c r="A527" s="207"/>
    </row>
    <row r="528" spans="1:1" x14ac:dyDescent="0.3">
      <c r="A528" s="207"/>
    </row>
    <row r="529" spans="1:1" x14ac:dyDescent="0.3">
      <c r="A529" s="207"/>
    </row>
    <row r="530" spans="1:1" x14ac:dyDescent="0.3">
      <c r="A530" s="207"/>
    </row>
    <row r="531" spans="1:1" x14ac:dyDescent="0.3">
      <c r="A531" s="207"/>
    </row>
    <row r="532" spans="1:1" x14ac:dyDescent="0.3">
      <c r="A532" s="207"/>
    </row>
    <row r="533" spans="1:1" x14ac:dyDescent="0.3">
      <c r="A533" s="207"/>
    </row>
    <row r="534" spans="1:1" x14ac:dyDescent="0.3">
      <c r="A534" s="207"/>
    </row>
    <row r="535" spans="1:1" x14ac:dyDescent="0.3">
      <c r="A535" s="207"/>
    </row>
    <row r="536" spans="1:1" x14ac:dyDescent="0.3">
      <c r="A536" s="207"/>
    </row>
    <row r="537" spans="1:1" x14ac:dyDescent="0.3">
      <c r="A537" s="207"/>
    </row>
    <row r="538" spans="1:1" x14ac:dyDescent="0.3">
      <c r="A538" s="207"/>
    </row>
    <row r="539" spans="1:1" x14ac:dyDescent="0.3">
      <c r="A539" s="207"/>
    </row>
    <row r="540" spans="1:1" x14ac:dyDescent="0.3">
      <c r="A540" s="207"/>
    </row>
    <row r="541" spans="1:1" x14ac:dyDescent="0.3">
      <c r="A541" s="207"/>
    </row>
    <row r="542" spans="1:1" x14ac:dyDescent="0.3">
      <c r="A542" s="207"/>
    </row>
    <row r="543" spans="1:1" x14ac:dyDescent="0.3">
      <c r="A543" s="207"/>
    </row>
    <row r="544" spans="1:1" x14ac:dyDescent="0.3">
      <c r="A544" s="207"/>
    </row>
    <row r="545" spans="1:1" x14ac:dyDescent="0.3">
      <c r="A545" s="207"/>
    </row>
    <row r="546" spans="1:1" x14ac:dyDescent="0.3">
      <c r="A546" s="207"/>
    </row>
    <row r="547" spans="1:1" x14ac:dyDescent="0.3">
      <c r="A547" s="207"/>
    </row>
    <row r="548" spans="1:1" x14ac:dyDescent="0.3">
      <c r="A548" s="207"/>
    </row>
    <row r="549" spans="1:1" x14ac:dyDescent="0.3">
      <c r="A549" s="207"/>
    </row>
    <row r="550" spans="1:1" x14ac:dyDescent="0.3">
      <c r="A550" s="207"/>
    </row>
    <row r="551" spans="1:1" x14ac:dyDescent="0.3">
      <c r="A551" s="207"/>
    </row>
    <row r="552" spans="1:1" x14ac:dyDescent="0.3">
      <c r="A552" s="207"/>
    </row>
    <row r="553" spans="1:1" x14ac:dyDescent="0.3">
      <c r="A553" s="207"/>
    </row>
    <row r="554" spans="1:1" x14ac:dyDescent="0.3">
      <c r="A554" s="207"/>
    </row>
    <row r="555" spans="1:1" x14ac:dyDescent="0.3">
      <c r="A555" s="207"/>
    </row>
    <row r="556" spans="1:1" x14ac:dyDescent="0.3">
      <c r="A556" s="207"/>
    </row>
    <row r="557" spans="1:1" x14ac:dyDescent="0.3">
      <c r="A557" s="207"/>
    </row>
    <row r="558" spans="1:1" x14ac:dyDescent="0.3">
      <c r="A558" s="207"/>
    </row>
    <row r="559" spans="1:1" x14ac:dyDescent="0.3">
      <c r="A559" s="207"/>
    </row>
    <row r="560" spans="1:1" x14ac:dyDescent="0.3">
      <c r="A560" s="207"/>
    </row>
    <row r="561" spans="1:1" x14ac:dyDescent="0.3">
      <c r="A561" s="207"/>
    </row>
    <row r="562" spans="1:1" x14ac:dyDescent="0.3">
      <c r="A562" s="207"/>
    </row>
    <row r="563" spans="1:1" x14ac:dyDescent="0.3">
      <c r="A563" s="207"/>
    </row>
    <row r="564" spans="1:1" x14ac:dyDescent="0.3">
      <c r="A564" s="207"/>
    </row>
    <row r="565" spans="1:1" x14ac:dyDescent="0.3">
      <c r="A565" s="207"/>
    </row>
    <row r="566" spans="1:1" x14ac:dyDescent="0.3">
      <c r="A566" s="207"/>
    </row>
    <row r="567" spans="1:1" x14ac:dyDescent="0.3">
      <c r="A567" s="207"/>
    </row>
    <row r="568" spans="1:1" x14ac:dyDescent="0.3">
      <c r="A568" s="207"/>
    </row>
    <row r="569" spans="1:1" x14ac:dyDescent="0.3">
      <c r="A569" s="207"/>
    </row>
    <row r="570" spans="1:1" x14ac:dyDescent="0.3">
      <c r="A570" s="207"/>
    </row>
    <row r="571" spans="1:1" x14ac:dyDescent="0.3">
      <c r="A571" s="207"/>
    </row>
    <row r="572" spans="1:1" x14ac:dyDescent="0.3">
      <c r="A572" s="207"/>
    </row>
    <row r="573" spans="1:1" x14ac:dyDescent="0.3">
      <c r="A573" s="207"/>
    </row>
    <row r="574" spans="1:1" x14ac:dyDescent="0.3">
      <c r="A574" s="207"/>
    </row>
    <row r="575" spans="1:1" x14ac:dyDescent="0.3">
      <c r="A575" s="207"/>
    </row>
    <row r="576" spans="1:1" x14ac:dyDescent="0.3">
      <c r="A576" s="207"/>
    </row>
    <row r="577" spans="1:1" x14ac:dyDescent="0.3">
      <c r="A577" s="207"/>
    </row>
    <row r="578" spans="1:1" x14ac:dyDescent="0.3">
      <c r="A578" s="207"/>
    </row>
    <row r="579" spans="1:1" x14ac:dyDescent="0.3">
      <c r="A579" s="207"/>
    </row>
    <row r="580" spans="1:1" x14ac:dyDescent="0.3">
      <c r="A580" s="207"/>
    </row>
    <row r="581" spans="1:1" x14ac:dyDescent="0.3">
      <c r="A581" s="207"/>
    </row>
    <row r="582" spans="1:1" x14ac:dyDescent="0.3">
      <c r="A582" s="207"/>
    </row>
    <row r="583" spans="1:1" x14ac:dyDescent="0.3">
      <c r="A583" s="207"/>
    </row>
    <row r="584" spans="1:1" x14ac:dyDescent="0.3">
      <c r="A584" s="207"/>
    </row>
    <row r="585" spans="1:1" x14ac:dyDescent="0.3">
      <c r="A585" s="207"/>
    </row>
    <row r="586" spans="1:1" x14ac:dyDescent="0.3">
      <c r="A586" s="207"/>
    </row>
    <row r="587" spans="1:1" x14ac:dyDescent="0.3">
      <c r="A587" s="207"/>
    </row>
    <row r="588" spans="1:1" x14ac:dyDescent="0.3">
      <c r="A588" s="207"/>
    </row>
    <row r="589" spans="1:1" x14ac:dyDescent="0.3">
      <c r="A589" s="207"/>
    </row>
    <row r="590" spans="1:1" x14ac:dyDescent="0.3">
      <c r="A590" s="207"/>
    </row>
    <row r="591" spans="1:1" x14ac:dyDescent="0.3">
      <c r="A591" s="207"/>
    </row>
    <row r="592" spans="1:1" x14ac:dyDescent="0.3">
      <c r="A592" s="207"/>
    </row>
    <row r="593" spans="1:1" x14ac:dyDescent="0.3">
      <c r="A593" s="207"/>
    </row>
    <row r="594" spans="1:1" x14ac:dyDescent="0.3">
      <c r="A594" s="207"/>
    </row>
    <row r="595" spans="1:1" x14ac:dyDescent="0.3">
      <c r="A595" s="207"/>
    </row>
    <row r="596" spans="1:1" x14ac:dyDescent="0.3">
      <c r="A596" s="207"/>
    </row>
    <row r="597" spans="1:1" x14ac:dyDescent="0.3">
      <c r="A597" s="207"/>
    </row>
    <row r="598" spans="1:1" x14ac:dyDescent="0.3">
      <c r="A598" s="207"/>
    </row>
    <row r="599" spans="1:1" x14ac:dyDescent="0.3">
      <c r="A599" s="207"/>
    </row>
    <row r="600" spans="1:1" x14ac:dyDescent="0.3">
      <c r="A600" s="207"/>
    </row>
    <row r="601" spans="1:1" x14ac:dyDescent="0.3">
      <c r="A601" s="207"/>
    </row>
    <row r="602" spans="1:1" x14ac:dyDescent="0.3">
      <c r="A602" s="207"/>
    </row>
    <row r="603" spans="1:1" x14ac:dyDescent="0.3">
      <c r="A603" s="207"/>
    </row>
    <row r="604" spans="1:1" x14ac:dyDescent="0.3">
      <c r="A604" s="207"/>
    </row>
    <row r="605" spans="1:1" x14ac:dyDescent="0.3">
      <c r="A605" s="207"/>
    </row>
    <row r="606" spans="1:1" x14ac:dyDescent="0.3">
      <c r="A606" s="207"/>
    </row>
    <row r="607" spans="1:1" x14ac:dyDescent="0.3">
      <c r="A607" s="207"/>
    </row>
    <row r="608" spans="1:1" x14ac:dyDescent="0.3">
      <c r="A608" s="207"/>
    </row>
    <row r="609" spans="1:1" x14ac:dyDescent="0.3">
      <c r="A609" s="207"/>
    </row>
    <row r="610" spans="1:1" x14ac:dyDescent="0.3">
      <c r="A610" s="207"/>
    </row>
    <row r="611" spans="1:1" x14ac:dyDescent="0.3">
      <c r="A611" s="207"/>
    </row>
    <row r="612" spans="1:1" x14ac:dyDescent="0.3">
      <c r="A612" s="207"/>
    </row>
    <row r="613" spans="1:1" x14ac:dyDescent="0.3">
      <c r="A613" s="207"/>
    </row>
    <row r="614" spans="1:1" x14ac:dyDescent="0.3">
      <c r="A614" s="207"/>
    </row>
    <row r="615" spans="1:1" x14ac:dyDescent="0.3">
      <c r="A615" s="207"/>
    </row>
    <row r="616" spans="1:1" x14ac:dyDescent="0.3">
      <c r="A616" s="207"/>
    </row>
    <row r="617" spans="1:1" x14ac:dyDescent="0.3">
      <c r="A617" s="207"/>
    </row>
    <row r="618" spans="1:1" x14ac:dyDescent="0.3">
      <c r="A618" s="207"/>
    </row>
    <row r="619" spans="1:1" x14ac:dyDescent="0.3">
      <c r="A619" s="207"/>
    </row>
    <row r="620" spans="1:1" x14ac:dyDescent="0.3">
      <c r="A620" s="207"/>
    </row>
    <row r="621" spans="1:1" x14ac:dyDescent="0.3">
      <c r="A621" s="207"/>
    </row>
    <row r="622" spans="1:1" x14ac:dyDescent="0.3">
      <c r="A622" s="207"/>
    </row>
  </sheetData>
  <mergeCells count="14">
    <mergeCell ref="DS10:DY10"/>
    <mergeCell ref="DI10:DO10"/>
    <mergeCell ref="A2:A3"/>
    <mergeCell ref="C10:I10"/>
    <mergeCell ref="M10:S10"/>
    <mergeCell ref="W10:AC10"/>
    <mergeCell ref="AG10:AM10"/>
    <mergeCell ref="AQ10:AW10"/>
    <mergeCell ref="CY10:DE10"/>
    <mergeCell ref="CE10:CK10"/>
    <mergeCell ref="CO10:CU10"/>
    <mergeCell ref="BA10:BG10"/>
    <mergeCell ref="BU10:CA10"/>
    <mergeCell ref="BK10:BQ10"/>
  </mergeCells>
  <hyperlinks>
    <hyperlink ref="A4" location="myrangeH0" display="myrangeH0" xr:uid="{E3D6165B-4208-46F4-B668-35601D98E313}"/>
    <hyperlink ref="A5" location="myrangeH1" display="myrangeH1" xr:uid="{CF4843AE-1EC1-47A4-8197-795F21E99807}"/>
    <hyperlink ref="A6" location="myrangeH2" display="myrangeH2" xr:uid="{B73BAD97-A689-456B-B14B-1D78EC93A2B8}"/>
    <hyperlink ref="A7" location="myrangeH3" display="myrangeH3" xr:uid="{3F94352B-50B7-4E41-97C4-6469A5F07FEB}"/>
    <hyperlink ref="A8" location="myrangeH4" display="myrangeH4" xr:uid="{DAE76219-2A02-4442-850C-B18F7F0EADEC}"/>
    <hyperlink ref="A9" location="myrangeH5" display="myrangeH5" xr:uid="{7B90BE1D-FF8E-4342-B922-BC7693908E38}"/>
    <hyperlink ref="A10" location="myrangeH6" display="myrangeH6" xr:uid="{DFBDAC4F-8FE8-4BA3-B818-F25D2737D752}"/>
    <hyperlink ref="A11" location="myrangeH7" display="myrangeH7" xr:uid="{5249097F-080F-4EB0-84FD-C3A5B6AC6641}"/>
    <hyperlink ref="A12" location="myrangeH8" display="myrangeH8" xr:uid="{14D843B6-56EE-4D38-827C-9B21B926F95C}"/>
    <hyperlink ref="A13" location="myrangeH9" display="myrangeH9" xr:uid="{D79C1433-A4DB-44E5-B575-9B11407CB2EB}"/>
    <hyperlink ref="A14" location="myrangeH10" display="myrangeH10" xr:uid="{A11A4CD1-C738-45BD-BE80-ADB0E8B4285E}"/>
    <hyperlink ref="A15" location="myrangeH11" display="myrangeH11" xr:uid="{75A88A2A-FA86-4D55-A733-C60FC5651E67}"/>
    <hyperlink ref="A16" location="myrangeH12" display="myrangeH12" xr:uid="{9E269FCE-D95A-4F1D-9856-132D6295C8D6}"/>
    <hyperlink ref="A17" location="myrangeH13" display="myrangeH13" xr:uid="{8E52A250-369F-4526-BE19-07EA55C05151}"/>
    <hyperlink ref="A18" location="myrangeH14" display="myrangeH14" xr:uid="{31811EB9-8648-43C0-8B7D-81A63DC64185}"/>
    <hyperlink ref="A19" location="myrangeH15" display="myrangeH15" xr:uid="{17703A9E-6CF2-41CA-82E4-5F865EF3EC9D}"/>
    <hyperlink ref="A20" location="myrangeH16" display="myrangeH16" xr:uid="{6DE4ACF1-80CE-4BB3-8A79-158B1CBB1B4F}"/>
    <hyperlink ref="A21" location="myrangeH17" display="myrangeH17" xr:uid="{1247557F-FC90-48D0-8949-F3BC22DE4160}"/>
    <hyperlink ref="A22" location="myrangeH18" display="myrangeH18" xr:uid="{46F89FFA-74E3-47A4-9C00-A0E8E44051B6}"/>
    <hyperlink ref="A23" location="myrangeH19" display="myrangeH19" xr:uid="{BC9B142A-3EB1-42C8-B87A-05702052F5C5}"/>
    <hyperlink ref="A24" location="myrangeH20" display="myrangeH20" xr:uid="{34784AC4-E283-4E9B-9399-4958332F4C3C}"/>
    <hyperlink ref="A25" location="myrangeH21" display="myrangeH21" xr:uid="{F802D31F-1F61-4754-92E6-E174B5E55418}"/>
    <hyperlink ref="A26" location="myrangeH22" display="myrangeH22" xr:uid="{81B9C222-8F5A-4E19-B657-A6DA1B5E4D6A}"/>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7" ht="21" x14ac:dyDescent="0.25">
      <c r="B2" s="63" t="str">
        <f>+Introduction!C7</f>
        <v>Mali</v>
      </c>
      <c r="C2" s="64"/>
      <c r="D2" s="65"/>
      <c r="E2" s="65"/>
      <c r="F2" s="65"/>
      <c r="G2" s="66"/>
    </row>
    <row r="3" spans="2:7" ht="13.2" customHeight="1" x14ac:dyDescent="0.25">
      <c r="B3" s="615" t="str">
        <f>HLOOKUP(Introduction!$G$4,nametranslations,129,FALSE)</f>
        <v>POPULATION D'ENFANTS D'AGE SCOLAIRE</v>
      </c>
      <c r="C3" s="615" t="str">
        <f ca="1">HLOOKUP([1]Introduction!$G$4,nametranslations,152,FALSE)</f>
        <v>Définition</v>
      </c>
      <c r="D3" s="615" t="str">
        <f ca="1">HLOOKUP([1]Introduction!$G$4,nametranslations,152,FALSE)</f>
        <v>Définition</v>
      </c>
      <c r="E3" s="615" t="str">
        <f ca="1">HLOOKUP([1]Introduction!$G$4,nametranslations,152,FALSE)</f>
        <v>Définition</v>
      </c>
      <c r="F3" s="615" t="str">
        <f ca="1">HLOOKUP([1]Introduction!$G$4,nametranslations,152,FALSE)</f>
        <v>Définition</v>
      </c>
      <c r="G3" s="616" t="str">
        <f ca="1">HLOOKUP([1]Introduction!$G$4,nametranslations,152,FALSE)</f>
        <v>Définition</v>
      </c>
    </row>
    <row r="4" spans="2:7" x14ac:dyDescent="0.25">
      <c r="B4" s="617" t="str">
        <f>HLOOKUP(Introduction!$G$4,nametranslations,72,FALSE)</f>
        <v>Année</v>
      </c>
      <c r="C4" s="617" t="str">
        <f>HLOOKUP(Introduction!$G$4,nametranslations,130,FALSE)</f>
        <v>Totale (a)</v>
      </c>
      <c r="D4" s="617" t="str">
        <f>HLOOKUP(Introduction!$G$4,nametranslations,131,FALSE)</f>
        <v>Urbain % (b)</v>
      </c>
      <c r="E4" s="617" t="str">
        <f>HLOOKUP(Introduction!$G$4,nametranslations,132,FALSE)</f>
        <v>Pré-primaire (c)</v>
      </c>
      <c r="F4" s="617" t="str">
        <f>HLOOKUP(Introduction!$G$4,nametranslations,133,FALSE)</f>
        <v>Primaire (c)</v>
      </c>
      <c r="G4" s="617" t="str">
        <f>HLOOKUP(Introduction!$G$4,nametranslations,134,FALSE)</f>
        <v>Secondaire (c)</v>
      </c>
    </row>
    <row r="5" spans="2:7" x14ac:dyDescent="0.25">
      <c r="B5" s="214">
        <v>2000</v>
      </c>
      <c r="C5" s="240">
        <v>5038309</v>
      </c>
      <c r="D5" s="241">
        <v>28.356000900268555</v>
      </c>
      <c r="E5" s="242">
        <v>1470716</v>
      </c>
      <c r="F5" s="243">
        <v>1920405</v>
      </c>
      <c r="G5" s="244">
        <v>1647188</v>
      </c>
    </row>
    <row r="6" spans="2:7" x14ac:dyDescent="0.25">
      <c r="B6" s="215">
        <v>2001</v>
      </c>
      <c r="C6" s="245">
        <v>5159348</v>
      </c>
      <c r="D6" s="246">
        <v>29.07499885559082</v>
      </c>
      <c r="E6" s="247">
        <v>1509888</v>
      </c>
      <c r="F6" s="248">
        <v>1962238</v>
      </c>
      <c r="G6" s="249">
        <v>1687222</v>
      </c>
    </row>
    <row r="7" spans="2:7" ht="13.2" customHeight="1" x14ac:dyDescent="0.25">
      <c r="B7" s="216">
        <v>2002</v>
      </c>
      <c r="C7" s="250">
        <v>5290805</v>
      </c>
      <c r="D7" s="251">
        <v>29.805999755859375</v>
      </c>
      <c r="E7" s="252">
        <v>1556153</v>
      </c>
      <c r="F7" s="253">
        <v>2006429</v>
      </c>
      <c r="G7" s="254">
        <v>1728223</v>
      </c>
    </row>
    <row r="8" spans="2:7" x14ac:dyDescent="0.25">
      <c r="B8" s="217">
        <v>2003</v>
      </c>
      <c r="C8" s="255">
        <v>5437368</v>
      </c>
      <c r="D8" s="256">
        <v>30.546998977661133</v>
      </c>
      <c r="E8" s="257">
        <v>1617619</v>
      </c>
      <c r="F8" s="258">
        <v>2051155</v>
      </c>
      <c r="G8" s="259">
        <v>1768594</v>
      </c>
    </row>
    <row r="9" spans="2:7" x14ac:dyDescent="0.25">
      <c r="B9" s="218">
        <v>2004</v>
      </c>
      <c r="C9" s="260">
        <v>5593567</v>
      </c>
      <c r="D9" s="261">
        <v>31.299999237060547</v>
      </c>
      <c r="E9" s="262">
        <v>1684978</v>
      </c>
      <c r="F9" s="263">
        <v>2102121</v>
      </c>
      <c r="G9" s="264">
        <v>1806468</v>
      </c>
    </row>
    <row r="10" spans="2:7" x14ac:dyDescent="0.25">
      <c r="B10" s="219">
        <v>2005</v>
      </c>
      <c r="C10" s="265">
        <v>5760052</v>
      </c>
      <c r="D10" s="266">
        <v>32.060001373291016</v>
      </c>
      <c r="E10" s="267">
        <v>1755450</v>
      </c>
      <c r="F10" s="268">
        <v>2157568</v>
      </c>
      <c r="G10" s="269">
        <v>1847034</v>
      </c>
    </row>
    <row r="11" spans="2:7" x14ac:dyDescent="0.25">
      <c r="B11" s="220">
        <v>2006</v>
      </c>
      <c r="C11" s="270">
        <v>5937258</v>
      </c>
      <c r="D11" s="271">
        <v>32.832000732421875</v>
      </c>
      <c r="E11" s="272">
        <v>1829542</v>
      </c>
      <c r="F11" s="273">
        <v>2221609</v>
      </c>
      <c r="G11" s="274">
        <v>1886107</v>
      </c>
    </row>
    <row r="12" spans="2:7" x14ac:dyDescent="0.25">
      <c r="B12" s="221">
        <v>2007</v>
      </c>
      <c r="C12" s="275">
        <v>6129953</v>
      </c>
      <c r="D12" s="276">
        <v>33.61199951171875</v>
      </c>
      <c r="E12" s="277">
        <v>1904387</v>
      </c>
      <c r="F12" s="278">
        <v>2297648</v>
      </c>
      <c r="G12" s="279">
        <v>1927918</v>
      </c>
    </row>
    <row r="13" spans="2:7" x14ac:dyDescent="0.25">
      <c r="B13" s="222">
        <v>2008</v>
      </c>
      <c r="C13" s="280">
        <v>6337210</v>
      </c>
      <c r="D13" s="281">
        <v>34.402999877929688</v>
      </c>
      <c r="E13" s="282">
        <v>1984676</v>
      </c>
      <c r="F13" s="283">
        <v>2380727</v>
      </c>
      <c r="G13" s="284">
        <v>1971807</v>
      </c>
    </row>
    <row r="14" spans="2:7" x14ac:dyDescent="0.25">
      <c r="B14" s="223">
        <v>2009</v>
      </c>
      <c r="C14" s="285">
        <v>6560832</v>
      </c>
      <c r="D14" s="286">
        <v>35.200000762939453</v>
      </c>
      <c r="E14" s="287">
        <v>2069858</v>
      </c>
      <c r="F14" s="288">
        <v>2475225</v>
      </c>
      <c r="G14" s="289">
        <v>2015749</v>
      </c>
    </row>
    <row r="15" spans="2:7" x14ac:dyDescent="0.25">
      <c r="B15" s="224">
        <v>2010</v>
      </c>
      <c r="C15" s="290">
        <v>6796469</v>
      </c>
      <c r="D15" s="291">
        <v>35.999000549316406</v>
      </c>
      <c r="E15" s="292">
        <v>2152875</v>
      </c>
      <c r="F15" s="293">
        <v>2578487</v>
      </c>
      <c r="G15" s="294">
        <v>2065107</v>
      </c>
    </row>
    <row r="16" spans="2:7" x14ac:dyDescent="0.25">
      <c r="B16" s="225">
        <v>2011</v>
      </c>
      <c r="C16" s="295">
        <v>7041889</v>
      </c>
      <c r="D16" s="296">
        <v>36.798999786376953</v>
      </c>
      <c r="E16" s="297">
        <v>2234330</v>
      </c>
      <c r="F16" s="298">
        <v>2688396</v>
      </c>
      <c r="G16" s="299">
        <v>2119163</v>
      </c>
    </row>
    <row r="17" spans="2:7" x14ac:dyDescent="0.25">
      <c r="B17" s="226">
        <v>2012</v>
      </c>
      <c r="C17" s="300">
        <v>7298795</v>
      </c>
      <c r="D17" s="301">
        <v>37.5989990234375</v>
      </c>
      <c r="E17" s="302">
        <v>2313610</v>
      </c>
      <c r="F17" s="303">
        <v>2803903</v>
      </c>
      <c r="G17" s="304">
        <v>2181282</v>
      </c>
    </row>
    <row r="18" spans="2:7" x14ac:dyDescent="0.25">
      <c r="B18" s="227">
        <v>2013</v>
      </c>
      <c r="C18" s="305">
        <v>7553728</v>
      </c>
      <c r="D18" s="306">
        <v>38.397998809814453</v>
      </c>
      <c r="E18" s="307">
        <v>2388216</v>
      </c>
      <c r="F18" s="308">
        <v>2918885</v>
      </c>
      <c r="G18" s="309">
        <v>2246627</v>
      </c>
    </row>
    <row r="19" spans="2:7" x14ac:dyDescent="0.25">
      <c r="B19" s="228">
        <v>2014</v>
      </c>
      <c r="C19" s="310">
        <v>7837671</v>
      </c>
      <c r="D19" s="311">
        <v>39.195999145507813</v>
      </c>
      <c r="E19" s="312">
        <v>2469459</v>
      </c>
      <c r="F19" s="313">
        <v>3037551</v>
      </c>
      <c r="G19" s="314">
        <v>2330661</v>
      </c>
    </row>
    <row r="20" spans="2:7" x14ac:dyDescent="0.25">
      <c r="B20" s="229">
        <v>2015</v>
      </c>
      <c r="C20" s="315">
        <v>8132266</v>
      </c>
      <c r="D20" s="316">
        <v>39.991001129150391</v>
      </c>
      <c r="E20" s="317">
        <v>2549236</v>
      </c>
      <c r="F20" s="318">
        <v>3158042</v>
      </c>
      <c r="G20" s="319">
        <v>2424988</v>
      </c>
    </row>
    <row r="21" spans="2:7" x14ac:dyDescent="0.25">
      <c r="B21" s="230">
        <v>2016</v>
      </c>
      <c r="C21" s="320">
        <v>8435608</v>
      </c>
      <c r="D21" s="321">
        <v>40.783000946044922</v>
      </c>
      <c r="E21" s="322">
        <v>2628721</v>
      </c>
      <c r="F21" s="323">
        <v>3278757</v>
      </c>
      <c r="G21" s="324">
        <v>2528130</v>
      </c>
    </row>
    <row r="22" spans="2:7" x14ac:dyDescent="0.25">
      <c r="B22" s="231">
        <v>2017</v>
      </c>
      <c r="C22" s="325">
        <v>8034044</v>
      </c>
      <c r="D22" s="326">
        <v>41.571998596191406</v>
      </c>
      <c r="E22" s="327">
        <v>1995264</v>
      </c>
      <c r="F22" s="328">
        <v>3399474</v>
      </c>
      <c r="G22" s="329">
        <v>2639306</v>
      </c>
    </row>
    <row r="23" spans="2:7" x14ac:dyDescent="0.25">
      <c r="B23" s="232">
        <v>2018</v>
      </c>
      <c r="C23" s="330">
        <v>8320522</v>
      </c>
      <c r="D23" s="331">
        <v>42.355998992919922</v>
      </c>
      <c r="E23" s="332">
        <v>2045247</v>
      </c>
      <c r="F23" s="333">
        <v>3520133</v>
      </c>
      <c r="G23" s="334">
        <v>2755142</v>
      </c>
    </row>
    <row r="24" spans="2:7" x14ac:dyDescent="0.25">
      <c r="B24" s="233">
        <v>2019</v>
      </c>
      <c r="C24" s="335">
        <v>8603233</v>
      </c>
      <c r="D24" s="336">
        <v>43.136001586914063</v>
      </c>
      <c r="E24" s="337">
        <v>2094708</v>
      </c>
      <c r="F24" s="338">
        <v>3636834</v>
      </c>
      <c r="G24" s="339">
        <v>2871691</v>
      </c>
    </row>
    <row r="25" spans="2:7" x14ac:dyDescent="0.25">
      <c r="B25" s="234">
        <v>2020</v>
      </c>
      <c r="C25" s="340">
        <v>8886185</v>
      </c>
      <c r="D25" s="341">
        <v>43.909000396728516</v>
      </c>
      <c r="E25" s="342">
        <v>2141784</v>
      </c>
      <c r="F25" s="343">
        <v>3755265</v>
      </c>
      <c r="G25" s="344">
        <v>2989136</v>
      </c>
    </row>
    <row r="26" spans="2:7" x14ac:dyDescent="0.25">
      <c r="B26" s="235">
        <v>2021</v>
      </c>
      <c r="C26" s="345">
        <v>9173043</v>
      </c>
      <c r="D26" s="346">
        <v>44.677001953125</v>
      </c>
      <c r="E26" s="347">
        <v>2194108</v>
      </c>
      <c r="F26" s="348">
        <v>3867509</v>
      </c>
      <c r="G26" s="349">
        <v>3111426</v>
      </c>
    </row>
    <row r="27" spans="2:7" x14ac:dyDescent="0.25">
      <c r="B27" s="236">
        <v>2022</v>
      </c>
      <c r="C27" s="350">
        <v>9457713</v>
      </c>
      <c r="D27" s="351">
        <v>45.437000274658203</v>
      </c>
      <c r="E27" s="352">
        <v>2247325</v>
      </c>
      <c r="F27" s="353">
        <v>3977551</v>
      </c>
      <c r="G27" s="354">
        <v>3232837</v>
      </c>
    </row>
    <row r="28" spans="2:7" x14ac:dyDescent="0.25">
      <c r="B28" s="237">
        <v>2023</v>
      </c>
      <c r="C28" s="355">
        <v>9730054</v>
      </c>
      <c r="D28" s="356">
        <v>46.189002990722656</v>
      </c>
      <c r="E28" s="357">
        <v>2294061</v>
      </c>
      <c r="F28" s="358">
        <v>4084228</v>
      </c>
      <c r="G28" s="359">
        <v>3351765</v>
      </c>
    </row>
    <row r="29" spans="2:7" x14ac:dyDescent="0.25">
      <c r="B29" s="238">
        <v>2024</v>
      </c>
      <c r="C29" s="362">
        <v>9767093</v>
      </c>
      <c r="D29" s="360">
        <v>46.933998107910156</v>
      </c>
      <c r="E29" s="363">
        <v>2484380</v>
      </c>
      <c r="F29" s="364">
        <v>4085930</v>
      </c>
      <c r="G29" s="365">
        <v>3196784</v>
      </c>
    </row>
    <row r="30" spans="2:7" x14ac:dyDescent="0.25">
      <c r="B30" s="239">
        <v>2025</v>
      </c>
      <c r="C30" s="366">
        <v>9973308</v>
      </c>
      <c r="D30" s="361">
        <v>47.668998718261719</v>
      </c>
      <c r="E30" s="367">
        <v>2519356</v>
      </c>
      <c r="F30" s="368">
        <v>4185204</v>
      </c>
      <c r="G30" s="369">
        <v>3268749</v>
      </c>
    </row>
    <row r="31" spans="2:7" x14ac:dyDescent="0.25">
      <c r="B31" s="129">
        <v>2026</v>
      </c>
      <c r="C31" s="195"/>
      <c r="D31" s="196"/>
      <c r="E31" s="197"/>
      <c r="F31" s="198"/>
      <c r="G31" s="199"/>
    </row>
    <row r="32" spans="2:7" x14ac:dyDescent="0.25">
      <c r="B32" s="128">
        <v>2027</v>
      </c>
      <c r="C32" s="195"/>
      <c r="D32" s="196"/>
      <c r="E32" s="197"/>
      <c r="F32" s="198"/>
      <c r="G32" s="199"/>
    </row>
    <row r="33" spans="2:7" x14ac:dyDescent="0.25">
      <c r="B33" s="129">
        <v>2028</v>
      </c>
      <c r="C33" s="195"/>
      <c r="D33" s="196"/>
      <c r="E33" s="197"/>
      <c r="F33" s="198"/>
      <c r="G33" s="199"/>
    </row>
    <row r="34" spans="2:7" x14ac:dyDescent="0.25">
      <c r="B34" s="128">
        <v>2029</v>
      </c>
      <c r="C34" s="195"/>
      <c r="D34" s="196"/>
      <c r="E34" s="197"/>
      <c r="F34" s="198"/>
      <c r="G34" s="199"/>
    </row>
    <row r="35" spans="2:7" x14ac:dyDescent="0.25">
      <c r="B35" s="129">
        <v>2030</v>
      </c>
      <c r="C35" s="133"/>
      <c r="D35" s="130"/>
      <c r="E35" s="134"/>
      <c r="F35" s="131"/>
      <c r="G35" s="132"/>
    </row>
    <row r="36" spans="2:7" ht="15.6" x14ac:dyDescent="0.25">
      <c r="B36" s="671" t="str">
        <f>HLOOKUP(Introduction!$G$4,nametranslations,135,FALSE)</f>
        <v>(a) Calculé en additionnant les populations d'âge préscolaire, primaire et secondaire</v>
      </c>
      <c r="G36" s="68"/>
    </row>
    <row r="37" spans="2:7" ht="15.6" x14ac:dyDescent="0.25">
      <c r="B37" s="671" t="str">
        <f>HLOOKUP(Introduction!$G$4,nametranslations,136,FALSE)</f>
        <v>(b) Pourcentage de la population résidant dans les zones urbaines, Source : Division de la population des Nations Unies (2018)</v>
      </c>
    </row>
    <row r="38" spans="2:7" ht="15.6" x14ac:dyDescent="0.25">
      <c r="B38" s="671" t="str">
        <f>HLOOKUP(Introduction!$G$4,nametranslations,137,FALSE)</f>
        <v>(c) Source : Institut de statistique de l'UNESCO (2025)</v>
      </c>
    </row>
    <row r="39" spans="2:7" x14ac:dyDescent="0.25">
      <c r="B39" s="672" t="str">
        <f>HLOOKUP(Introduction!$G$4,nametranslations,138,FALSE)</f>
        <v>Les valeurs en texte gris sont imputées sur la base d'une régression linéaire</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7CD0C-E69C-46B1-BA6B-BC4E9F8A6799}">
  <sheetPr codeName="Sheet1">
    <tabColor rgb="FFEAEAEA"/>
  </sheetPr>
  <dimension ref="B2:C15"/>
  <sheetViews>
    <sheetView showGridLines="0" zoomScaleNormal="100" workbookViewId="0"/>
  </sheetViews>
  <sheetFormatPr defaultRowHeight="15.6" x14ac:dyDescent="0.3"/>
  <cols>
    <col min="1" max="1" width="1.59765625" style="619" customWidth="1"/>
    <col min="2" max="2" width="15.59765625" style="619" customWidth="1"/>
    <col min="3" max="3" width="90.69921875" style="621" customWidth="1"/>
    <col min="4" max="16384" width="8.796875" style="619"/>
  </cols>
  <sheetData>
    <row r="2" spans="2:3" ht="48.75" customHeight="1" x14ac:dyDescent="0.3">
      <c r="B2" s="618"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618" t="str">
        <f ca="1">HLOOKUP([1]Introduction!$G$4,nametranslations,72,FALSE)</f>
        <v>Année</v>
      </c>
    </row>
    <row r="3" spans="2:3" ht="6" customHeight="1" x14ac:dyDescent="0.3">
      <c r="B3" s="620"/>
    </row>
    <row r="4" spans="2:3" ht="30" customHeight="1" x14ac:dyDescent="0.3">
      <c r="B4" s="622" t="s">
        <v>278</v>
      </c>
      <c r="C4" s="623" t="str">
        <f>HLOOKUP(Introduction!$G$4,nametranslations,141,FALSE)</f>
        <v>La feuille de calcul Excel comporte une série d'onglets, mais pour faciliter la référence, la page d'accueil comprend des liens vers les onglets clés.</v>
      </c>
    </row>
    <row r="5" spans="2:3" ht="50.25" customHeight="1" x14ac:dyDescent="0.3">
      <c r="B5" s="622" t="s">
        <v>47</v>
      </c>
      <c r="C5" s="623"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622" t="s">
        <v>280</v>
      </c>
      <c r="C6" s="623"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622" t="s">
        <v>282</v>
      </c>
      <c r="C7" s="623"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622" t="s">
        <v>132</v>
      </c>
      <c r="C8" s="623"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622" t="s">
        <v>284</v>
      </c>
      <c r="C9" s="623"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622" t="s">
        <v>136</v>
      </c>
      <c r="C10" s="623"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626" customFormat="1" ht="6.75" customHeight="1" x14ac:dyDescent="0.3">
      <c r="B11" s="624"/>
      <c r="C11" s="625"/>
    </row>
    <row r="12" spans="2:3" s="628" customFormat="1" ht="10.199999999999999" x14ac:dyDescent="0.2">
      <c r="B12" s="627" t="str">
        <f>HLOOKUP(Introduction!$G$4,nametranslations,148,FALSE)</f>
        <v>Les fichiers pays sont disponibles pour chaque pays avec des données sur le site Web du JMP : https://washdata.org/data/downloads</v>
      </c>
    </row>
    <row r="13" spans="2:3" x14ac:dyDescent="0.3">
      <c r="B13" s="627" t="str">
        <f>HLOOKUP(Introduction!$G$4,nametranslations,149,FALSE)</f>
        <v>Le JMP publie des estimations mises à jour tous les 2 ans après consultation des autorités nationales : https://washdata.org/how-we-work/jmp-country-consultation</v>
      </c>
    </row>
    <row r="14" spans="2:3" x14ac:dyDescent="0.3">
      <c r="B14" s="629" t="str">
        <f>HLOOKUP(Introduction!$G$4,nametranslations,150,FALSE)</f>
        <v>Flux de données dans le fichier pays</v>
      </c>
    </row>
    <row r="15" spans="2:3" ht="90.75" customHeight="1" x14ac:dyDescent="0.3">
      <c r="B15" s="630"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630"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24B576D5-73DB-4E38-9EE3-C088AA8BB38F}"/>
    <hyperlink ref="B13" r:id="rId2" display="The JMP releases updated estimates every 2 years following consultations with national authorities: https://washdata.org/how-we-work/jmp-country-consultation" xr:uid="{7D56D3F4-396F-4207-8B96-E8E918460D3D}"/>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42</vt:i4>
      </vt:variant>
    </vt:vector>
  </HeadingPairs>
  <TitlesOfParts>
    <vt:vector size="55"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myrangeH12</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myrangeS12</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myrangeW12</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2026-09-10T08:09:11Z</dcterms:modified>
</cp:coreProperties>
</file>